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53.xml" ContentType="application/vnd.openxmlformats-officedocument.spreadsheetml.worksheet+xml"/>
  <Override PartName="/xl/worksheets/sheet13.xml" ContentType="application/vnd.openxmlformats-officedocument.spreadsheetml.worksheet+xml"/>
  <Override PartName="/xl/worksheets/sheet42.xml" ContentType="application/vnd.openxmlformats-officedocument.spreadsheetml.worksheet+xml"/>
  <Override PartName="/xl/worksheets/sheet60.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drawings/drawing39.xml" ContentType="application/vnd.openxmlformats-officedocument.drawing+xml"/>
  <Override PartName="/xl/drawings/drawing57.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drawings/drawing28.xml" ContentType="application/vnd.openxmlformats-officedocument.drawing+xml"/>
  <Override PartName="/xl/drawings/drawing46.xml" ContentType="application/vnd.openxmlformats-officedocument.drawing+xml"/>
  <Override PartName="/xl/vbaProject.bin" ContentType="application/vnd.ms-office.vbaProject"/>
  <Default Extension="xml" ContentType="application/xml"/>
  <Override PartName="/xl/drawings/drawing2.xml" ContentType="application/vnd.openxmlformats-officedocument.drawing+xml"/>
  <Override PartName="/xl/drawings/drawing35.xml" ContentType="application/vnd.openxmlformats-officedocument.drawing+xml"/>
  <Override PartName="/xl/drawings/drawing53.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4.xml" ContentType="application/vnd.openxmlformats-officedocument.drawing+xml"/>
  <Override PartName="/xl/drawings/drawing42.xml" ContentType="application/vnd.openxmlformats-officedocument.drawing+xml"/>
  <Override PartName="/xl/drawings/drawing60.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ctrlProps/ctrlProp6.xml" ContentType="application/vnd.ms-excel.controlproperties+xml"/>
  <Override PartName="/xl/worksheets/sheet29.xml" ContentType="application/vnd.openxmlformats-officedocument.spreadsheetml.worksheet+xml"/>
  <Override PartName="/xl/worksheets/sheet47.xml" ContentType="application/vnd.openxmlformats-officedocument.spreadsheetml.worksheet+xml"/>
  <Override PartName="/xl/worksheets/sheet58.xml" ContentType="application/vnd.openxmlformats-officedocument.spreadsheetml.worksheet+xml"/>
  <Override PartName="/xl/sharedStrings.xml" ContentType="application/vnd.openxmlformats-officedocument.spreadsheetml.sharedStrings+xml"/>
  <Override PartName="/xl/worksheets/sheet18.xml" ContentType="application/vnd.openxmlformats-officedocument.spreadsheetml.worksheet+xml"/>
  <Override PartName="/xl/worksheets/sheet36.xml" ContentType="application/vnd.openxmlformats-officedocument.spreadsheetml.worksheet+xml"/>
  <Override PartName="/xl/worksheets/sheet54.xml" ContentType="application/vnd.openxmlformats-officedocument.spreadsheetml.worksheet+xml"/>
  <Override PartName="/xl/ctrlProps/ctrlProp2.xml" ContentType="application/vnd.ms-excel.controlproperties+xml"/>
  <Override PartName="/xl/worksheets/sheet25.xml" ContentType="application/vnd.openxmlformats-officedocument.spreadsheetml.worksheet+xml"/>
  <Override PartName="/xl/worksheets/sheet43.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worksheets/sheet61.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drawings/drawing38.xml" ContentType="application/vnd.openxmlformats-officedocument.drawing+xml"/>
  <Override PartName="/xl/drawings/drawing49.xml" ContentType="application/vnd.openxmlformats-officedocument.drawing+xml"/>
  <Override PartName="/xl/drawings/drawing58.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drawings/drawing36.xml" ContentType="application/vnd.openxmlformats-officedocument.drawing+xml"/>
  <Override PartName="/xl/drawings/drawing45.xml" ContentType="application/vnd.openxmlformats-officedocument.drawing+xml"/>
  <Override PartName="/xl/drawings/drawing47.xml" ContentType="application/vnd.openxmlformats-officedocument.drawing+xml"/>
  <Override PartName="/xl/drawings/drawing56.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drawings/drawing43.xml" ContentType="application/vnd.openxmlformats-officedocument.drawing+xml"/>
  <Override PartName="/xl/drawings/drawing54.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drawings/drawing41.xml" ContentType="application/vnd.openxmlformats-officedocument.drawing+xml"/>
  <Override PartName="/xl/drawings/drawing52.xml" ContentType="application/vnd.openxmlformats-officedocument.drawing+xml"/>
  <Override PartName="/xl/ctrlProps/ctrlProp7.xml" ContentType="application/vnd.ms-excel.controlproperties+xml"/>
  <Override PartName="/xl/worksheets/sheet59.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drawings/drawing50.xml" ContentType="application/vnd.openxmlformats-officedocument.drawing+xml"/>
  <Override PartName="/xl/calcChain.xml" ContentType="application/vnd.openxmlformats-officedocument.spreadsheetml.calcChain+xml"/>
  <Override PartName="/xl/ctrlProps/ctrlProp5.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worksheets/sheet48.xml" ContentType="application/vnd.openxmlformats-officedocument.spreadsheetml.worksheet+xml"/>
  <Override PartName="/xl/worksheets/sheet57.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worksheets/sheet46.xml" ContentType="application/vnd.openxmlformats-officedocument.spreadsheetml.worksheet+xml"/>
  <Override PartName="/xl/worksheets/sheet55.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worksheets/sheet44.xml" ContentType="application/vnd.openxmlformats-officedocument.spreadsheetml.worksheet+xml"/>
  <Override PartName="/xl/worksheets/sheet62.xml" ContentType="application/vnd.openxmlformats-officedocument.spreadsheetml.worksheet+xml"/>
  <Override PartName="/xl/drawings/drawing59.xml" ContentType="application/vnd.openxmlformats-officedocument.drawing+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Override PartName="/xl/drawings/drawing48.xml" ContentType="application/vnd.openxmlformats-officedocument.drawing+xml"/>
  <Override PartName="/xl/worksheets/sheet1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drawings/drawing37.xml" ContentType="application/vnd.openxmlformats-officedocument.drawing+xml"/>
  <Override PartName="/xl/drawings/drawing55.xml" ContentType="application/vnd.openxmlformats-officedocument.drawing+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drawings/drawing26.xml" ContentType="application/vnd.openxmlformats-officedocument.drawing+xml"/>
  <Override PartName="/xl/drawings/drawing44.xml" ContentType="application/vnd.openxmlformats-officedocument.drawing+xml"/>
  <Override PartName="/xl/comments2.xml" ContentType="application/vnd.openxmlformats-officedocument.spreadsheetml.comments+xml"/>
  <Override PartName="/xl/drawings/drawing22.xml" ContentType="application/vnd.openxmlformats-officedocument.drawing+xml"/>
  <Override PartName="/xl/drawings/drawing33.xml" ContentType="application/vnd.openxmlformats-officedocument.drawing+xml"/>
  <Override PartName="/xl/drawings/drawing51.xml" ContentType="application/vnd.openxmlformats-officedocument.drawing+xml"/>
  <Override PartName="/xl/ctrlProps/ctrlProp8.xml" ContentType="application/vnd.ms-excel.controlproperties+xml"/>
  <Override PartName="/xl/worksheets/sheet1.xml" ContentType="application/vnd.openxmlformats-officedocument.spreadsheetml.worksheet+xml"/>
  <Override PartName="/xl/worksheets/sheet49.xml" ContentType="application/vnd.openxmlformats-officedocument.spreadsheetml.worksheet+xml"/>
  <Override PartName="/xl/drawings/drawing11.xml" ContentType="application/vnd.openxmlformats-officedocument.drawing+xml"/>
  <Override PartName="/xl/drawings/drawing40.xml" ContentType="application/vnd.openxmlformats-officedocument.drawing+xml"/>
  <Override PartName="/xl/worksheets/sheet38.xml" ContentType="application/vnd.openxmlformats-officedocument.spreadsheetml.worksheet+xml"/>
  <Override PartName="/xl/ctrlProps/ctrlProp4.xml" ContentType="application/vnd.ms-excel.controlproperties+xml"/>
  <Override PartName="/xl/worksheets/sheet27.xml" ContentType="application/vnd.openxmlformats-officedocument.spreadsheetml.worksheet+xml"/>
  <Override PartName="/xl/worksheets/sheet45.xml" ContentType="application/vnd.openxmlformats-officedocument.spreadsheetml.worksheet+xml"/>
  <Override PartName="/xl/worksheets/sheet56.xml" ContentType="application/vnd.openxmlformats-officedocument.spreadsheetml.worksheet+xml"/>
  <Override PartName="/xl/worksheets/sheet16.xml" ContentType="application/vnd.openxmlformats-officedocument.spreadsheetml.worksheet+xml"/>
  <Override PartName="/xl/worksheets/sheet34.xml" ContentType="application/vnd.openxmlformats-officedocument.spreadsheetml.worksheet+xml"/>
  <Override PartName="/xl/worksheets/sheet52.xml" ContentType="application/vnd.openxmlformats-officedocument.spreadsheetml.worksheet+xml"/>
  <Override PartName="/xl/worksheets/sheet63.xml" ContentType="application/vnd.openxmlformats-officedocument.spreadsheetml.worksheet+xml"/>
  <Override PartName="/xl/drawings/drawing9.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7A2D7E96-6E34-419A-AE5F-296B3A7E7977}"/>
  <workbookPr codeName="ThisWorkbook" defaultThemeVersion="124226"/>
  <bookViews>
    <workbookView showSheetTabs="0" xWindow="240" yWindow="120" windowWidth="15150" windowHeight="7950" tabRatio="794" activeTab="3"/>
  </bookViews>
  <sheets>
    <sheet name="UTAMA" sheetId="71" r:id="rId1"/>
    <sheet name="UTAMA 2" sheetId="72" r:id="rId2"/>
    <sheet name="Home" sheetId="1" r:id="rId3"/>
    <sheet name="Data Identitas" sheetId="2" r:id="rId4"/>
    <sheet name="EKSTRA" sheetId="85" r:id="rId5"/>
    <sheet name="PRESTASI" sheetId="88" r:id="rId6"/>
    <sheet name="ISIEKSTRA2" sheetId="87" r:id="rId7"/>
    <sheet name="ISIEKSTRA1" sheetId="86" r:id="rId8"/>
    <sheet name="Data Raport2" sheetId="42" r:id="rId9"/>
    <sheet name="QH2" sheetId="43" r:id="rId10"/>
    <sheet name="AA2" sheetId="44" r:id="rId11"/>
    <sheet name="SKI2" sheetId="45" r:id="rId12"/>
    <sheet name="FIQIH2" sheetId="46" r:id="rId13"/>
    <sheet name="PPKn2" sheetId="47" r:id="rId14"/>
    <sheet name="B.Ind2" sheetId="48" r:id="rId15"/>
    <sheet name="B.ARAB2" sheetId="49" r:id="rId16"/>
    <sheet name="MAT2" sheetId="50" r:id="rId17"/>
    <sheet name="IPA2" sheetId="51" r:id="rId18"/>
    <sheet name="IPS2" sheetId="52" r:id="rId19"/>
    <sheet name="BIng2" sheetId="53" r:id="rId20"/>
    <sheet name="SBd2" sheetId="54" r:id="rId21"/>
    <sheet name="Pjk2" sheetId="55" r:id="rId22"/>
    <sheet name="Prk2" sheetId="56" r:id="rId23"/>
    <sheet name="BADER2" sheetId="57" r:id="rId24"/>
    <sheet name="TAMB12" sheetId="58" r:id="rId25"/>
    <sheet name="TAMB22" sheetId="59" r:id="rId26"/>
    <sheet name="EMIS2" sheetId="89" r:id="rId27"/>
    <sheet name="DESKRIPSI2" sheetId="60" r:id="rId28"/>
    <sheet name="MULTI NK" sheetId="77" r:id="rId29"/>
    <sheet name="NK2" sheetId="73" r:id="rId30"/>
    <sheet name="LEDGER GENAP2" sheetId="62" r:id="rId31"/>
    <sheet name="NK1" sheetId="74" r:id="rId32"/>
    <sheet name="LEDGER GANJIL" sheetId="39" r:id="rId33"/>
    <sheet name="EMIS1" sheetId="84" r:id="rId34"/>
    <sheet name="DKN2" sheetId="63" r:id="rId35"/>
    <sheet name="Raport GENAP1KKM" sheetId="79" r:id="rId36"/>
    <sheet name="RaportGENAPMULTIKKM" sheetId="78" r:id="rId37"/>
    <sheet name="Raport GENAP2" sheetId="65" r:id="rId38"/>
    <sheet name="Raport_Ganjil multi_KKM" sheetId="76" r:id="rId39"/>
    <sheet name="Raport_Ganjil_1KKM" sheetId="75" r:id="rId40"/>
    <sheet name="Raport Ganjil" sheetId="17" r:id="rId41"/>
    <sheet name="Data Raport" sheetId="31" r:id="rId42"/>
    <sheet name="QH" sheetId="25" r:id="rId43"/>
    <sheet name="AA" sheetId="24" r:id="rId44"/>
    <sheet name="SKI" sheetId="23" r:id="rId45"/>
    <sheet name="FIQIH" sheetId="22" r:id="rId46"/>
    <sheet name="PPKn" sheetId="5" r:id="rId47"/>
    <sheet name="B.Ind" sheetId="6" r:id="rId48"/>
    <sheet name="B.ARAB" sheetId="4" r:id="rId49"/>
    <sheet name="MAT" sheetId="7" r:id="rId50"/>
    <sheet name="IPA" sheetId="8" r:id="rId51"/>
    <sheet name="IPS" sheetId="9" r:id="rId52"/>
    <sheet name="BIng" sheetId="10" r:id="rId53"/>
    <sheet name="SBd" sheetId="11" r:id="rId54"/>
    <sheet name="Pjk" sheetId="12" r:id="rId55"/>
    <sheet name="Prk" sheetId="13" r:id="rId56"/>
    <sheet name="BADER" sheetId="26" r:id="rId57"/>
    <sheet name="TAMB1" sheetId="27" r:id="rId58"/>
    <sheet name="TAMB2" sheetId="28" r:id="rId59"/>
    <sheet name="DESKRIPSI" sheetId="32" r:id="rId60"/>
    <sheet name="hal depan" sheetId="16" r:id="rId61"/>
    <sheet name="Coper dan Petunjuk" sheetId="19" r:id="rId62"/>
    <sheet name="Ket Pindah &amp; Prestasi" sheetId="20" r:id="rId63"/>
  </sheets>
  <definedNames>
    <definedName name="data_raport">'Data Raport'!$A$4:$L$48</definedName>
    <definedName name="data_raport1">'Data Raport'!$A$4:$L$52</definedName>
    <definedName name="DATA_RAPORT2">'Data Raport2'!$A$4:$U$51</definedName>
    <definedName name="dataraport1">'Data Raport'!$A$4:$N$51</definedName>
    <definedName name="EKSTRA">EKSTRA!$A$2:$B$31</definedName>
    <definedName name="_xlnm.Print_Area" localSheetId="61">'Coper dan Petunjuk'!$A$1:$I$135</definedName>
    <definedName name="_xlnm.Print_Area" localSheetId="34">'DKN2'!$1:$115</definedName>
    <definedName name="_xlnm.Print_Area" localSheetId="60">'hal depan'!$A$1:$E$39</definedName>
    <definedName name="_xlnm.Print_Area" localSheetId="62">'Ket Pindah &amp; Prestasi'!$B$1:$F$99</definedName>
    <definedName name="_xlnm.Print_Area" localSheetId="32">'LEDGER GANJIL'!$A$1:$AP$115</definedName>
    <definedName name="_xlnm.Print_Area" localSheetId="30">'LEDGER GENAP2'!$A$1:$AQ$115</definedName>
    <definedName name="_xlnm.Print_Area" localSheetId="28">'MULTI NK'!$A$1:$AQ$115</definedName>
    <definedName name="_xlnm.Print_Area" localSheetId="31">'NK1'!$A$1:$AP$115</definedName>
    <definedName name="_xlnm.Print_Area" localSheetId="29">'NK2'!$A$1:$AQ$115</definedName>
    <definedName name="_xlnm.Print_Area" localSheetId="40">'Raport Ganjil'!$A$1:$M$130</definedName>
    <definedName name="_xlnm.Print_Area" localSheetId="35">'Raport GENAP1KKM'!$A$1:$M$193</definedName>
    <definedName name="_xlnm.Print_Area" localSheetId="37">'Raport GENAP2'!$A$1:$N$189</definedName>
    <definedName name="_xlnm.Print_Area" localSheetId="38">'Raport_Ganjil multi_KKM'!$A$1:$M$144</definedName>
    <definedName name="_xlnm.Print_Area" localSheetId="39">Raport_Ganjil_1KKM!$A$1:$L$141</definedName>
    <definedName name="_xlnm.Print_Area" localSheetId="36">RaportGENAPMULTIKKM!$A$1:$M$192</definedName>
    <definedName name="_xlnm.Print_Titles" localSheetId="34">'DKN2'!$8:$10</definedName>
    <definedName name="_xlnm.Print_Titles" localSheetId="32">'LEDGER GANJIL'!$8:$10</definedName>
    <definedName name="_xlnm.Print_Titles" localSheetId="30">'LEDGER GENAP2'!$8:$10</definedName>
    <definedName name="_xlnm.Print_Titles" localSheetId="28">'MULTI NK'!$8:$10</definedName>
    <definedName name="_xlnm.Print_Titles" localSheetId="31">'NK1'!$8:$10</definedName>
    <definedName name="_xlnm.Print_Titles" localSheetId="29">'NK2'!$8:$10</definedName>
    <definedName name="Z_3AAD01A2_9FF9_4DC3_96F0_2732E879BCFC_.wvu.Cols" localSheetId="43" hidden="1">AA!$I:$XFD</definedName>
    <definedName name="Z_3AAD01A2_9FF9_4DC3_96F0_2732E879BCFC_.wvu.Cols" localSheetId="10" hidden="1">'AA2'!$I:$XFD</definedName>
    <definedName name="Z_3AAD01A2_9FF9_4DC3_96F0_2732E879BCFC_.wvu.Cols" localSheetId="56" hidden="1">BADER!$I:$XFD</definedName>
    <definedName name="Z_3AAD01A2_9FF9_4DC3_96F0_2732E879BCFC_.wvu.Cols" localSheetId="23" hidden="1">BADER2!$I:$XFD</definedName>
    <definedName name="Z_3AAD01A2_9FF9_4DC3_96F0_2732E879BCFC_.wvu.Cols" localSheetId="59" hidden="1">DESKRIPSI!$EW:$XFD</definedName>
    <definedName name="Z_3AAD01A2_9FF9_4DC3_96F0_2732E879BCFC_.wvu.Cols" localSheetId="27" hidden="1">DESKRIPSI2!$EW:$XFD</definedName>
    <definedName name="Z_3AAD01A2_9FF9_4DC3_96F0_2732E879BCFC_.wvu.Cols" localSheetId="45" hidden="1">FIQIH!$I:$XFD</definedName>
    <definedName name="Z_3AAD01A2_9FF9_4DC3_96F0_2732E879BCFC_.wvu.Cols" localSheetId="12" hidden="1">FIQIH2!$I:$XFD</definedName>
    <definedName name="Z_3AAD01A2_9FF9_4DC3_96F0_2732E879BCFC_.wvu.Cols" localSheetId="42" hidden="1">QH!$I:$XFD</definedName>
    <definedName name="Z_3AAD01A2_9FF9_4DC3_96F0_2732E879BCFC_.wvu.Cols" localSheetId="9" hidden="1">'QH2'!$I:$XFD</definedName>
    <definedName name="Z_3AAD01A2_9FF9_4DC3_96F0_2732E879BCFC_.wvu.Cols" localSheetId="44" hidden="1">SKI!$I:$XFD</definedName>
    <definedName name="Z_3AAD01A2_9FF9_4DC3_96F0_2732E879BCFC_.wvu.Cols" localSheetId="11" hidden="1">'SKI2'!$I:$XFD</definedName>
    <definedName name="Z_3AAD01A2_9FF9_4DC3_96F0_2732E879BCFC_.wvu.Cols" localSheetId="57" hidden="1">TAMB1!$I:$XFD</definedName>
    <definedName name="Z_3AAD01A2_9FF9_4DC3_96F0_2732E879BCFC_.wvu.Cols" localSheetId="24" hidden="1">TAMB12!$I:$XFD</definedName>
    <definedName name="Z_3AAD01A2_9FF9_4DC3_96F0_2732E879BCFC_.wvu.Cols" localSheetId="58" hidden="1">TAMB2!$I:$XFD</definedName>
    <definedName name="Z_3AAD01A2_9FF9_4DC3_96F0_2732E879BCFC_.wvu.Cols" localSheetId="25" hidden="1">TAMB22!$I:$XFD</definedName>
    <definedName name="Z_3AAD01A2_9FF9_4DC3_96F0_2732E879BCFC_.wvu.Rows" localSheetId="43" hidden="1">AA!$64:$1048576,AA!$63:$63</definedName>
    <definedName name="Z_3AAD01A2_9FF9_4DC3_96F0_2732E879BCFC_.wvu.Rows" localSheetId="10" hidden="1">'AA2'!$66:$1048576,'AA2'!$65:$65</definedName>
    <definedName name="Z_3AAD01A2_9FF9_4DC3_96F0_2732E879BCFC_.wvu.Rows" localSheetId="56" hidden="1">BADER!$65:$1048576,BADER!$64:$64</definedName>
    <definedName name="Z_3AAD01A2_9FF9_4DC3_96F0_2732E879BCFC_.wvu.Rows" localSheetId="23" hidden="1">BADER2!$66:$1048576,BADER2!$65:$65</definedName>
    <definedName name="Z_3AAD01A2_9FF9_4DC3_96F0_2732E879BCFC_.wvu.Rows" localSheetId="59" hidden="1">DESKRIPSI!$62:$1048576</definedName>
    <definedName name="Z_3AAD01A2_9FF9_4DC3_96F0_2732E879BCFC_.wvu.Rows" localSheetId="27" hidden="1">DESKRIPSI2!$62:$1048576</definedName>
    <definedName name="Z_3AAD01A2_9FF9_4DC3_96F0_2732E879BCFC_.wvu.Rows" localSheetId="45" hidden="1">FIQIH!$65:$1048576,FIQIH!$64:$64</definedName>
    <definedName name="Z_3AAD01A2_9FF9_4DC3_96F0_2732E879BCFC_.wvu.Rows" localSheetId="12" hidden="1">FIQIH2!$66:$1048576,FIQIH2!$65:$65</definedName>
    <definedName name="Z_3AAD01A2_9FF9_4DC3_96F0_2732E879BCFC_.wvu.Rows" localSheetId="42" hidden="1">QH!$64:$1048576,QH!$63:$63</definedName>
    <definedName name="Z_3AAD01A2_9FF9_4DC3_96F0_2732E879BCFC_.wvu.Rows" localSheetId="9" hidden="1">'QH2'!$65:$1048576,'QH2'!$64:$64</definedName>
    <definedName name="Z_3AAD01A2_9FF9_4DC3_96F0_2732E879BCFC_.wvu.Rows" localSheetId="44" hidden="1">SKI!$66:$1048576,SKI!$65:$65</definedName>
    <definedName name="Z_3AAD01A2_9FF9_4DC3_96F0_2732E879BCFC_.wvu.Rows" localSheetId="11" hidden="1">'SKI2'!$66:$1048576,'SKI2'!$65:$65</definedName>
    <definedName name="Z_3AAD01A2_9FF9_4DC3_96F0_2732E879BCFC_.wvu.Rows" localSheetId="57" hidden="1">TAMB1!$65:$1048576,TAMB1!$64:$64</definedName>
    <definedName name="Z_3AAD01A2_9FF9_4DC3_96F0_2732E879BCFC_.wvu.Rows" localSheetId="24" hidden="1">TAMB12!$66:$1048576,TAMB12!$65:$65</definedName>
    <definedName name="Z_3AAD01A2_9FF9_4DC3_96F0_2732E879BCFC_.wvu.Rows" localSheetId="58" hidden="1">TAMB2!$65:$1048576,TAMB2!$64:$64</definedName>
    <definedName name="Z_3AAD01A2_9FF9_4DC3_96F0_2732E879BCFC_.wvu.Rows" localSheetId="25" hidden="1">TAMB22!$66:$1048576,TAMB22!$65:$65</definedName>
  </definedNames>
  <calcPr calcId="124519"/>
  <fileRecoveryPr autoRecover="0"/>
</workbook>
</file>

<file path=xl/calcChain.xml><?xml version="1.0" encoding="utf-8"?>
<calcChain xmlns="http://schemas.openxmlformats.org/spreadsheetml/2006/main">
  <c r="B105" i="73"/>
  <c r="B103"/>
  <c r="B101"/>
  <c r="B99"/>
  <c r="B97"/>
  <c r="B95"/>
  <c r="B93"/>
  <c r="B91"/>
  <c r="B89"/>
  <c r="B87"/>
  <c r="B85"/>
  <c r="B83"/>
  <c r="B81"/>
  <c r="B79"/>
  <c r="B77"/>
  <c r="B75"/>
  <c r="B73"/>
  <c r="B71"/>
  <c r="B69"/>
  <c r="B67"/>
  <c r="B65"/>
  <c r="B63"/>
  <c r="B61"/>
  <c r="B59"/>
  <c r="B57"/>
  <c r="B55"/>
  <c r="B53"/>
  <c r="B51"/>
  <c r="B49"/>
  <c r="B47"/>
  <c r="B45"/>
  <c r="B43"/>
  <c r="B41"/>
  <c r="B39"/>
  <c r="B37"/>
  <c r="B35"/>
  <c r="B33"/>
  <c r="B31"/>
  <c r="B29"/>
  <c r="B27"/>
  <c r="B25"/>
  <c r="B23"/>
  <c r="B21"/>
  <c r="B19"/>
  <c r="B17"/>
  <c r="B15"/>
  <c r="B13"/>
  <c r="B11"/>
  <c r="G5" i="42" l="1"/>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I149" i="78" l="1"/>
  <c r="B153"/>
  <c r="C149"/>
  <c r="I148"/>
  <c r="C148"/>
  <c r="I147"/>
  <c r="C147"/>
  <c r="M107"/>
  <c r="B154" i="79"/>
  <c r="H150"/>
  <c r="C150"/>
  <c r="H149"/>
  <c r="C149"/>
  <c r="H148"/>
  <c r="C148"/>
  <c r="L107"/>
  <c r="N4" i="42"/>
  <c r="I101" i="78" s="1"/>
  <c r="M4" i="42"/>
  <c r="C101" i="78" s="1"/>
  <c r="L4" i="42"/>
  <c r="H101" i="79" s="1"/>
  <c r="K4" i="42"/>
  <c r="J4"/>
  <c r="I4"/>
  <c r="H4"/>
  <c r="G4"/>
  <c r="G5" i="31"/>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N4"/>
  <c r="G99" i="75" s="1"/>
  <c r="M4" i="31"/>
  <c r="C99" i="75" s="1"/>
  <c r="L4" i="31"/>
  <c r="K4"/>
  <c r="J4"/>
  <c r="G4"/>
  <c r="I4"/>
  <c r="H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4"/>
  <c r="C21" i="84"/>
  <c r="E21" s="1"/>
  <c r="AQ21"/>
  <c r="C22"/>
  <c r="F22" s="1"/>
  <c r="C23"/>
  <c r="E23" s="1"/>
  <c r="C24"/>
  <c r="D24" s="1"/>
  <c r="C25"/>
  <c r="E25" s="1"/>
  <c r="C26"/>
  <c r="F26" s="1"/>
  <c r="C27"/>
  <c r="E27" s="1"/>
  <c r="BJ27"/>
  <c r="C28"/>
  <c r="K28" s="1"/>
  <c r="C29"/>
  <c r="E29" s="1"/>
  <c r="C30"/>
  <c r="AI30" s="1"/>
  <c r="C31"/>
  <c r="F31" s="1"/>
  <c r="C32"/>
  <c r="F32" s="1"/>
  <c r="C33"/>
  <c r="G33" s="1"/>
  <c r="CF33"/>
  <c r="C34"/>
  <c r="M34" s="1"/>
  <c r="X34"/>
  <c r="BR34"/>
  <c r="CH34"/>
  <c r="CS34"/>
  <c r="C35"/>
  <c r="F35" s="1"/>
  <c r="C36"/>
  <c r="F36" s="1"/>
  <c r="BD36"/>
  <c r="CQ36"/>
  <c r="C37"/>
  <c r="S37" s="1"/>
  <c r="C38"/>
  <c r="E38" s="1"/>
  <c r="C39"/>
  <c r="W39" s="1"/>
  <c r="C40"/>
  <c r="H40" s="1"/>
  <c r="AC40"/>
  <c r="CE40"/>
  <c r="C41"/>
  <c r="AI41" s="1"/>
  <c r="BG41"/>
  <c r="C42"/>
  <c r="AE42" s="1"/>
  <c r="C43"/>
  <c r="K43" s="1"/>
  <c r="C44"/>
  <c r="E44" s="1"/>
  <c r="C45"/>
  <c r="N45" s="1"/>
  <c r="BJ45"/>
  <c r="C46"/>
  <c r="AE46" s="1"/>
  <c r="C47"/>
  <c r="S47" s="1"/>
  <c r="C48"/>
  <c r="F48" s="1"/>
  <c r="BD48"/>
  <c r="C49"/>
  <c r="D49" s="1"/>
  <c r="AK49"/>
  <c r="BI49"/>
  <c r="CG49"/>
  <c r="C50"/>
  <c r="J50" s="1"/>
  <c r="C51"/>
  <c r="D51" s="1"/>
  <c r="C52"/>
  <c r="F52" s="1"/>
  <c r="P52"/>
  <c r="CJ52"/>
  <c r="C53"/>
  <c r="E53" s="1"/>
  <c r="C54"/>
  <c r="G54" s="1"/>
  <c r="C55"/>
  <c r="F55" s="1"/>
  <c r="C56"/>
  <c r="G56" s="1"/>
  <c r="BY56"/>
  <c r="C57"/>
  <c r="K57" s="1"/>
  <c r="AI57"/>
  <c r="C58"/>
  <c r="G58" s="1"/>
  <c r="C59"/>
  <c r="G59" s="1"/>
  <c r="C60"/>
  <c r="F60" s="1"/>
  <c r="C61"/>
  <c r="D61" s="1"/>
  <c r="Y61"/>
  <c r="C62"/>
  <c r="AE62" s="1"/>
  <c r="C63"/>
  <c r="H63" s="1"/>
  <c r="C64"/>
  <c r="K64" s="1"/>
  <c r="C65"/>
  <c r="F65" s="1"/>
  <c r="AB65"/>
  <c r="BC65"/>
  <c r="BZ65"/>
  <c r="CT65"/>
  <c r="C66"/>
  <c r="E66" s="1"/>
  <c r="C67"/>
  <c r="E67" s="1"/>
  <c r="F67"/>
  <c r="AI67"/>
  <c r="AV67"/>
  <c r="BD67"/>
  <c r="BZ67"/>
  <c r="CM67"/>
  <c r="CR67"/>
  <c r="DH21"/>
  <c r="DI21"/>
  <c r="DJ21"/>
  <c r="DK21"/>
  <c r="DL21"/>
  <c r="DM21"/>
  <c r="DN21"/>
  <c r="DO21"/>
  <c r="DP21"/>
  <c r="DQ21"/>
  <c r="DR21"/>
  <c r="DH22"/>
  <c r="DI22"/>
  <c r="DJ22"/>
  <c r="DK22"/>
  <c r="DL22"/>
  <c r="DM22"/>
  <c r="DN22"/>
  <c r="DO22"/>
  <c r="DP22"/>
  <c r="DQ22"/>
  <c r="DR22"/>
  <c r="DK23"/>
  <c r="DO23"/>
  <c r="DH24"/>
  <c r="DI24"/>
  <c r="DJ24"/>
  <c r="DK24"/>
  <c r="DL24"/>
  <c r="DM24"/>
  <c r="DN24"/>
  <c r="DO24"/>
  <c r="DP24"/>
  <c r="DQ24"/>
  <c r="DR24"/>
  <c r="DH25"/>
  <c r="DI25"/>
  <c r="DJ25"/>
  <c r="DK25"/>
  <c r="DL25"/>
  <c r="DM25"/>
  <c r="DN25"/>
  <c r="DO25"/>
  <c r="DP25"/>
  <c r="DQ25"/>
  <c r="DR25"/>
  <c r="DJ26"/>
  <c r="DN26"/>
  <c r="DR26"/>
  <c r="DH27"/>
  <c r="DI27"/>
  <c r="DJ27"/>
  <c r="DK27"/>
  <c r="DL27"/>
  <c r="DM27"/>
  <c r="DN27"/>
  <c r="DO27"/>
  <c r="DP27"/>
  <c r="DQ27"/>
  <c r="DR27"/>
  <c r="DH28"/>
  <c r="DI28"/>
  <c r="DJ28"/>
  <c r="DK28"/>
  <c r="DL28"/>
  <c r="DM28"/>
  <c r="DN28"/>
  <c r="DO28"/>
  <c r="DP28"/>
  <c r="DQ28"/>
  <c r="DR28"/>
  <c r="DI29"/>
  <c r="DM29"/>
  <c r="DQ29"/>
  <c r="DH30"/>
  <c r="DI30"/>
  <c r="DJ30"/>
  <c r="DK30"/>
  <c r="DL30"/>
  <c r="DM30"/>
  <c r="DN30"/>
  <c r="DO30"/>
  <c r="DP30"/>
  <c r="DQ30"/>
  <c r="DR30"/>
  <c r="DH31"/>
  <c r="DI31"/>
  <c r="DJ31"/>
  <c r="DK31"/>
  <c r="DL31"/>
  <c r="DM31"/>
  <c r="DN31"/>
  <c r="DO31"/>
  <c r="DP31"/>
  <c r="DQ31"/>
  <c r="DR31"/>
  <c r="DH32"/>
  <c r="DL32"/>
  <c r="DP32"/>
  <c r="DH33"/>
  <c r="DI33"/>
  <c r="DJ33"/>
  <c r="DK33"/>
  <c r="DL33"/>
  <c r="DM33"/>
  <c r="DN33"/>
  <c r="DO33"/>
  <c r="DP33"/>
  <c r="DQ33"/>
  <c r="DR33"/>
  <c r="DH34"/>
  <c r="DI34"/>
  <c r="DJ34"/>
  <c r="DK34"/>
  <c r="DL34"/>
  <c r="DM34"/>
  <c r="DN34"/>
  <c r="DO34"/>
  <c r="DP34"/>
  <c r="DQ34"/>
  <c r="DR34"/>
  <c r="DK35"/>
  <c r="DO35"/>
  <c r="DH36"/>
  <c r="DL36"/>
  <c r="DP36"/>
  <c r="DH37"/>
  <c r="DI37"/>
  <c r="DJ37"/>
  <c r="DK37"/>
  <c r="DL37"/>
  <c r="DM37"/>
  <c r="DN37"/>
  <c r="DO37"/>
  <c r="DP37"/>
  <c r="DQ37"/>
  <c r="DR37"/>
  <c r="DH38"/>
  <c r="DI38"/>
  <c r="DJ38"/>
  <c r="DK38"/>
  <c r="DL38"/>
  <c r="DM38"/>
  <c r="DN38"/>
  <c r="DO38"/>
  <c r="DP38"/>
  <c r="DQ38"/>
  <c r="DR38"/>
  <c r="DK39"/>
  <c r="DO39"/>
  <c r="DH40"/>
  <c r="DI40"/>
  <c r="DJ40"/>
  <c r="DK40"/>
  <c r="DL40"/>
  <c r="DM40"/>
  <c r="DN40"/>
  <c r="DO40"/>
  <c r="DP40"/>
  <c r="DQ40"/>
  <c r="DR40"/>
  <c r="DH41"/>
  <c r="DI41"/>
  <c r="DJ41"/>
  <c r="DK41"/>
  <c r="DL41"/>
  <c r="DM41"/>
  <c r="DN41"/>
  <c r="DO41"/>
  <c r="DP41"/>
  <c r="DQ41"/>
  <c r="DR41"/>
  <c r="DH42"/>
  <c r="DI42"/>
  <c r="DJ42"/>
  <c r="DK42"/>
  <c r="DL42"/>
  <c r="DM42"/>
  <c r="DN42"/>
  <c r="DO42"/>
  <c r="DP42"/>
  <c r="DQ42"/>
  <c r="DR42"/>
  <c r="DK43"/>
  <c r="DO43"/>
  <c r="DH44"/>
  <c r="DI44"/>
  <c r="DJ44"/>
  <c r="DK44"/>
  <c r="DL44"/>
  <c r="DM44"/>
  <c r="DN44"/>
  <c r="DO44"/>
  <c r="DP44"/>
  <c r="DQ44"/>
  <c r="DR44"/>
  <c r="DH45"/>
  <c r="DI45"/>
  <c r="DJ45"/>
  <c r="DK45"/>
  <c r="DL45"/>
  <c r="DM45"/>
  <c r="DN45"/>
  <c r="DO45"/>
  <c r="DP45"/>
  <c r="DQ45"/>
  <c r="DR45"/>
  <c r="DH46"/>
  <c r="DI46"/>
  <c r="DJ46"/>
  <c r="DK46"/>
  <c r="DL46"/>
  <c r="DM46"/>
  <c r="DN46"/>
  <c r="DO46"/>
  <c r="DP46"/>
  <c r="DQ46"/>
  <c r="DR46"/>
  <c r="DH47"/>
  <c r="DI47"/>
  <c r="DJ47"/>
  <c r="DK47"/>
  <c r="DL47"/>
  <c r="DM47"/>
  <c r="DN47"/>
  <c r="DO47"/>
  <c r="DP47"/>
  <c r="DQ47"/>
  <c r="DR47"/>
  <c r="DH48"/>
  <c r="DI48"/>
  <c r="DJ48"/>
  <c r="DK48"/>
  <c r="DL48"/>
  <c r="DM48"/>
  <c r="DN48"/>
  <c r="DO48"/>
  <c r="DP48"/>
  <c r="DQ48"/>
  <c r="DR48"/>
  <c r="DH49"/>
  <c r="DI49"/>
  <c r="DJ49"/>
  <c r="DK49"/>
  <c r="DL49"/>
  <c r="DM49"/>
  <c r="DN49"/>
  <c r="DO49"/>
  <c r="DP49"/>
  <c r="DQ49"/>
  <c r="DR49"/>
  <c r="DH50"/>
  <c r="DI50"/>
  <c r="DJ50"/>
  <c r="DK50"/>
  <c r="DL50"/>
  <c r="DM50"/>
  <c r="DN50"/>
  <c r="DO50"/>
  <c r="DP50"/>
  <c r="DQ50"/>
  <c r="DR50"/>
  <c r="DH51"/>
  <c r="DI51"/>
  <c r="DJ51"/>
  <c r="DK51"/>
  <c r="DL51"/>
  <c r="DM51"/>
  <c r="DN51"/>
  <c r="DO51"/>
  <c r="DP51"/>
  <c r="DQ51"/>
  <c r="DR51"/>
  <c r="DH52"/>
  <c r="DI52"/>
  <c r="DJ52"/>
  <c r="DK52"/>
  <c r="DL52"/>
  <c r="DM52"/>
  <c r="DN52"/>
  <c r="DO52"/>
  <c r="DP52"/>
  <c r="DQ52"/>
  <c r="DR52"/>
  <c r="DH53"/>
  <c r="DI53"/>
  <c r="DJ53"/>
  <c r="DK53"/>
  <c r="DL53"/>
  <c r="DM53"/>
  <c r="DN53"/>
  <c r="DO53"/>
  <c r="DP53"/>
  <c r="DQ53"/>
  <c r="DR53"/>
  <c r="DJ54"/>
  <c r="DN54"/>
  <c r="DR54"/>
  <c r="DH55"/>
  <c r="DI55"/>
  <c r="DJ55"/>
  <c r="DK55"/>
  <c r="DL55"/>
  <c r="DM55"/>
  <c r="DN55"/>
  <c r="DO55"/>
  <c r="DP55"/>
  <c r="DQ55"/>
  <c r="DR55"/>
  <c r="DH56"/>
  <c r="DI56"/>
  <c r="DJ56"/>
  <c r="DK56"/>
  <c r="DL56"/>
  <c r="DM56"/>
  <c r="DN56"/>
  <c r="DO56"/>
  <c r="DP56"/>
  <c r="DQ56"/>
  <c r="DR56"/>
  <c r="DH57"/>
  <c r="DI57"/>
  <c r="DJ57"/>
  <c r="DK57"/>
  <c r="DL57"/>
  <c r="DM57"/>
  <c r="DN57"/>
  <c r="DO57"/>
  <c r="DP57"/>
  <c r="DQ57"/>
  <c r="DR57"/>
  <c r="DJ58"/>
  <c r="DN58"/>
  <c r="DR58"/>
  <c r="DH59"/>
  <c r="DI59"/>
  <c r="DJ59"/>
  <c r="DK59"/>
  <c r="DL59"/>
  <c r="DM59"/>
  <c r="DN59"/>
  <c r="DO59"/>
  <c r="DP59"/>
  <c r="DQ59"/>
  <c r="DR59"/>
  <c r="DH60"/>
  <c r="DL60"/>
  <c r="DP60"/>
  <c r="DH61"/>
  <c r="DI61"/>
  <c r="DJ61"/>
  <c r="DK61"/>
  <c r="DL61"/>
  <c r="DM61"/>
  <c r="DN61"/>
  <c r="DO61"/>
  <c r="DP61"/>
  <c r="DQ61"/>
  <c r="DR61"/>
  <c r="DJ62"/>
  <c r="DN62"/>
  <c r="DR62"/>
  <c r="DH63"/>
  <c r="DI63"/>
  <c r="DK63"/>
  <c r="DL63"/>
  <c r="DM63"/>
  <c r="DO63"/>
  <c r="DP63"/>
  <c r="DQ63"/>
  <c r="DH64"/>
  <c r="DI64"/>
  <c r="DJ64"/>
  <c r="DK64"/>
  <c r="DL64"/>
  <c r="DM64"/>
  <c r="DN64"/>
  <c r="DO64"/>
  <c r="DP64"/>
  <c r="DQ64"/>
  <c r="DR64"/>
  <c r="DH65"/>
  <c r="DI65"/>
  <c r="DJ65"/>
  <c r="DK65"/>
  <c r="DL65"/>
  <c r="DM65"/>
  <c r="DN65"/>
  <c r="DO65"/>
  <c r="DP65"/>
  <c r="DQ65"/>
  <c r="DR65"/>
  <c r="DL66"/>
  <c r="DH67"/>
  <c r="DI67"/>
  <c r="DJ67"/>
  <c r="DK67"/>
  <c r="DL67"/>
  <c r="DM67"/>
  <c r="DN67"/>
  <c r="DO67"/>
  <c r="DP67"/>
  <c r="DQ67"/>
  <c r="DR67"/>
  <c r="DJ66" l="1"/>
  <c r="DQ62"/>
  <c r="DM62"/>
  <c r="DI62"/>
  <c r="DO60"/>
  <c r="DK60"/>
  <c r="DQ58"/>
  <c r="DM58"/>
  <c r="DI58"/>
  <c r="DQ54"/>
  <c r="DM54"/>
  <c r="DI54"/>
  <c r="DR43"/>
  <c r="DN43"/>
  <c r="DJ43"/>
  <c r="DR39"/>
  <c r="DN39"/>
  <c r="DJ39"/>
  <c r="DO36"/>
  <c r="DK36"/>
  <c r="DR35"/>
  <c r="DN35"/>
  <c r="DJ35"/>
  <c r="DO32"/>
  <c r="DK32"/>
  <c r="DP29"/>
  <c r="DL29"/>
  <c r="DH29"/>
  <c r="DQ26"/>
  <c r="DM26"/>
  <c r="DI26"/>
  <c r="DR23"/>
  <c r="DN23"/>
  <c r="DJ23"/>
  <c r="BR67"/>
  <c r="AF67"/>
  <c r="BU61"/>
  <c r="BA58"/>
  <c r="CK57"/>
  <c r="BD56"/>
  <c r="BN53"/>
  <c r="BT40"/>
  <c r="CF36"/>
  <c r="AK36"/>
  <c r="BP35"/>
  <c r="CR31"/>
  <c r="BP25"/>
  <c r="BJ58"/>
  <c r="DR66"/>
  <c r="DP62"/>
  <c r="DL62"/>
  <c r="DH62"/>
  <c r="DR60"/>
  <c r="DN60"/>
  <c r="DJ60"/>
  <c r="DP58"/>
  <c r="DL58"/>
  <c r="DH58"/>
  <c r="DP54"/>
  <c r="DL54"/>
  <c r="DH54"/>
  <c r="DQ43"/>
  <c r="DM43"/>
  <c r="DI43"/>
  <c r="DQ39"/>
  <c r="DM39"/>
  <c r="DI39"/>
  <c r="DR36"/>
  <c r="DN36"/>
  <c r="DJ36"/>
  <c r="DQ35"/>
  <c r="DM35"/>
  <c r="DI35"/>
  <c r="DR32"/>
  <c r="DN32"/>
  <c r="DJ32"/>
  <c r="DO29"/>
  <c r="DK29"/>
  <c r="DP26"/>
  <c r="DL26"/>
  <c r="DH26"/>
  <c r="DQ23"/>
  <c r="DM23"/>
  <c r="DI23"/>
  <c r="CQ58"/>
  <c r="Z58"/>
  <c r="CE36"/>
  <c r="AJ36"/>
  <c r="BC35"/>
  <c r="DO66"/>
  <c r="DO62"/>
  <c r="DK62"/>
  <c r="DQ60"/>
  <c r="DM60"/>
  <c r="DI60"/>
  <c r="DO58"/>
  <c r="DK58"/>
  <c r="DO54"/>
  <c r="DK54"/>
  <c r="DP43"/>
  <c r="DL43"/>
  <c r="DH43"/>
  <c r="DP39"/>
  <c r="DL39"/>
  <c r="DH39"/>
  <c r="DQ36"/>
  <c r="DM36"/>
  <c r="DI36"/>
  <c r="DP35"/>
  <c r="DL35"/>
  <c r="DH35"/>
  <c r="DQ32"/>
  <c r="DM32"/>
  <c r="DI32"/>
  <c r="DR29"/>
  <c r="DN29"/>
  <c r="DJ29"/>
  <c r="DO26"/>
  <c r="DK26"/>
  <c r="DP23"/>
  <c r="DL23"/>
  <c r="DH23"/>
  <c r="BV58"/>
  <c r="R58"/>
  <c r="BX43"/>
  <c r="CS36"/>
  <c r="BL36"/>
  <c r="H36"/>
  <c r="L35"/>
  <c r="CB67"/>
  <c r="BG67"/>
  <c r="AQ67"/>
  <c r="N67"/>
  <c r="CW65"/>
  <c r="CF65"/>
  <c r="BL65"/>
  <c r="AH65"/>
  <c r="G65"/>
  <c r="CQ62"/>
  <c r="CE58"/>
  <c r="AK58"/>
  <c r="CO57"/>
  <c r="CW56"/>
  <c r="BX53"/>
  <c r="S53"/>
  <c r="BD52"/>
  <c r="S50"/>
  <c r="CM49"/>
  <c r="BO49"/>
  <c r="AQ49"/>
  <c r="G49"/>
  <c r="BT44"/>
  <c r="CM40"/>
  <c r="AI40"/>
  <c r="CP38"/>
  <c r="CX36"/>
  <c r="CK36"/>
  <c r="BU36"/>
  <c r="AQ36"/>
  <c r="S36"/>
  <c r="CE35"/>
  <c r="AB35"/>
  <c r="CV33"/>
  <c r="AI32"/>
  <c r="N29"/>
  <c r="BZ27"/>
  <c r="N27"/>
  <c r="CN25"/>
  <c r="S25"/>
  <c r="AW24"/>
  <c r="CJ67"/>
  <c r="BL67"/>
  <c r="AT67"/>
  <c r="V67"/>
  <c r="CJ65"/>
  <c r="BN65"/>
  <c r="AR65"/>
  <c r="L65"/>
  <c r="CJ53"/>
  <c r="AI53"/>
  <c r="BT52"/>
  <c r="CQ49"/>
  <c r="BU49"/>
  <c r="AW49"/>
  <c r="S49"/>
  <c r="CO40"/>
  <c r="BD40"/>
  <c r="CY36"/>
  <c r="CM36"/>
  <c r="BY36"/>
  <c r="BA36"/>
  <c r="AC36"/>
  <c r="CQ35"/>
  <c r="AQ35"/>
  <c r="BZ32"/>
  <c r="CA31"/>
  <c r="AV29"/>
  <c r="CP27"/>
  <c r="AD27"/>
  <c r="CW25"/>
  <c r="AR25"/>
  <c r="BU24"/>
  <c r="CP65"/>
  <c r="BT65"/>
  <c r="AX65"/>
  <c r="W65"/>
  <c r="CT53"/>
  <c r="BB53"/>
  <c r="CW49"/>
  <c r="CA49"/>
  <c r="BC49"/>
  <c r="AE49"/>
  <c r="BZ29"/>
  <c r="AT27"/>
  <c r="BD25"/>
  <c r="CQ24"/>
  <c r="P56"/>
  <c r="CM50"/>
  <c r="CQ44"/>
  <c r="AJ44"/>
  <c r="AR43"/>
  <c r="E40"/>
  <c r="BO38"/>
  <c r="BP33"/>
  <c r="BG31"/>
  <c r="AZ44"/>
  <c r="CB55"/>
  <c r="BH51"/>
  <c r="CH21"/>
  <c r="CX67"/>
  <c r="CH67"/>
  <c r="BO67"/>
  <c r="BB67"/>
  <c r="AL67"/>
  <c r="P67"/>
  <c r="CL65"/>
  <c r="BX65"/>
  <c r="BH65"/>
  <c r="AJ65"/>
  <c r="S65"/>
  <c r="CQ61"/>
  <c r="CQ60"/>
  <c r="BO50"/>
  <c r="Y49"/>
  <c r="CZ48"/>
  <c r="CE44"/>
  <c r="Y44"/>
  <c r="AQ38"/>
  <c r="T36"/>
  <c r="AR33"/>
  <c r="T31"/>
  <c r="BG29"/>
  <c r="BO28"/>
  <c r="Y24"/>
  <c r="CT21"/>
  <c r="X67"/>
  <c r="K67"/>
  <c r="W60"/>
  <c r="AD59"/>
  <c r="AI52"/>
  <c r="CF51"/>
  <c r="L51"/>
  <c r="AQ50"/>
  <c r="BT48"/>
  <c r="S48"/>
  <c r="AI47"/>
  <c r="CE45"/>
  <c r="S45"/>
  <c r="CO44"/>
  <c r="BI44"/>
  <c r="AC44"/>
  <c r="AI42"/>
  <c r="S41"/>
  <c r="CX38"/>
  <c r="AU38"/>
  <c r="BC37"/>
  <c r="BX33"/>
  <c r="AJ33"/>
  <c r="AU28"/>
  <c r="CZ27"/>
  <c r="BT27"/>
  <c r="AI27"/>
  <c r="H27"/>
  <c r="BI24"/>
  <c r="M24"/>
  <c r="CY22"/>
  <c r="AU60"/>
  <c r="BO59"/>
  <c r="CN51"/>
  <c r="AR51"/>
  <c r="BY48"/>
  <c r="X48"/>
  <c r="BO47"/>
  <c r="CR45"/>
  <c r="AF45"/>
  <c r="BS42"/>
  <c r="AI62"/>
  <c r="AW61"/>
  <c r="BS60"/>
  <c r="CJ59"/>
  <c r="AV56"/>
  <c r="AL55"/>
  <c r="AZ51"/>
  <c r="M49"/>
  <c r="CO48"/>
  <c r="AN48"/>
  <c r="CM47"/>
  <c r="AT45"/>
  <c r="CW44"/>
  <c r="BU44"/>
  <c r="AU44"/>
  <c r="K44"/>
  <c r="CM41"/>
  <c r="BG40"/>
  <c r="S40"/>
  <c r="AU39"/>
  <c r="CM38"/>
  <c r="S38"/>
  <c r="AN34"/>
  <c r="CN33"/>
  <c r="BG33"/>
  <c r="K33"/>
  <c r="AN31"/>
  <c r="CM29"/>
  <c r="AI29"/>
  <c r="CM28"/>
  <c r="S28"/>
  <c r="CE27"/>
  <c r="BD27"/>
  <c r="X27"/>
  <c r="BY26"/>
  <c r="CB25"/>
  <c r="AF25"/>
  <c r="CG24"/>
  <c r="AK24"/>
  <c r="CQ23"/>
  <c r="AO22"/>
  <c r="BU21"/>
  <c r="BS39"/>
  <c r="AB33"/>
  <c r="CQ28"/>
  <c r="AQ28"/>
  <c r="CK22"/>
  <c r="BM23"/>
  <c r="DP66"/>
  <c r="DK66"/>
  <c r="CV65"/>
  <c r="CO65"/>
  <c r="CG65"/>
  <c r="BY65"/>
  <c r="BR65"/>
  <c r="BI65"/>
  <c r="AZ65"/>
  <c r="AP65"/>
  <c r="AD65"/>
  <c r="T65"/>
  <c r="J65"/>
  <c r="BO64"/>
  <c r="BO62"/>
  <c r="CG61"/>
  <c r="AK61"/>
  <c r="CY60"/>
  <c r="CA60"/>
  <c r="BC60"/>
  <c r="AE60"/>
  <c r="G60"/>
  <c r="CR59"/>
  <c r="BT59"/>
  <c r="AN59"/>
  <c r="H59"/>
  <c r="CT58"/>
  <c r="CK58"/>
  <c r="BY58"/>
  <c r="BN58"/>
  <c r="BC58"/>
  <c r="AO58"/>
  <c r="AD58"/>
  <c r="S58"/>
  <c r="E58"/>
  <c r="BO57"/>
  <c r="CG56"/>
  <c r="AF56"/>
  <c r="CR55"/>
  <c r="AT55"/>
  <c r="K55"/>
  <c r="CV53"/>
  <c r="CL53"/>
  <c r="CB53"/>
  <c r="BP53"/>
  <c r="BD53"/>
  <c r="AN53"/>
  <c r="V53"/>
  <c r="H53"/>
  <c r="CO52"/>
  <c r="BY52"/>
  <c r="BG52"/>
  <c r="AN52"/>
  <c r="S52"/>
  <c r="E52"/>
  <c r="BX51"/>
  <c r="X51"/>
  <c r="CE50"/>
  <c r="AI50"/>
  <c r="CY49"/>
  <c r="CO49"/>
  <c r="CE49"/>
  <c r="BS49"/>
  <c r="BG49"/>
  <c r="AU49"/>
  <c r="AI49"/>
  <c r="W49"/>
  <c r="K49"/>
  <c r="BG47"/>
  <c r="CE46"/>
  <c r="CJ45"/>
  <c r="BB45"/>
  <c r="X45"/>
  <c r="CZ44"/>
  <c r="CG44"/>
  <c r="BL44"/>
  <c r="AK44"/>
  <c r="P44"/>
  <c r="CN43"/>
  <c r="BC43"/>
  <c r="L43"/>
  <c r="AQ41"/>
  <c r="CW40"/>
  <c r="BY40"/>
  <c r="AV40"/>
  <c r="M40"/>
  <c r="BC39"/>
  <c r="CY38"/>
  <c r="BS38"/>
  <c r="W38"/>
  <c r="BO37"/>
  <c r="W37"/>
  <c r="BO36"/>
  <c r="AU36"/>
  <c r="AE36"/>
  <c r="K36"/>
  <c r="CV35"/>
  <c r="CF35"/>
  <c r="BS35"/>
  <c r="BG35"/>
  <c r="AR35"/>
  <c r="AE35"/>
  <c r="S35"/>
  <c r="D35"/>
  <c r="CW34"/>
  <c r="CL34"/>
  <c r="BV34"/>
  <c r="BD34"/>
  <c r="Y34"/>
  <c r="D34"/>
  <c r="AZ33"/>
  <c r="T33"/>
  <c r="BU32"/>
  <c r="CZ31"/>
  <c r="CF31"/>
  <c r="BO31"/>
  <c r="AU31"/>
  <c r="AB31"/>
  <c r="H31"/>
  <c r="BO30"/>
  <c r="CB29"/>
  <c r="BD29"/>
  <c r="X29"/>
  <c r="CH25"/>
  <c r="BJ25"/>
  <c r="AL25"/>
  <c r="J25"/>
  <c r="CK23"/>
  <c r="CA21"/>
  <c r="AD21"/>
  <c r="CE60"/>
  <c r="BG60"/>
  <c r="AI60"/>
  <c r="K60"/>
  <c r="CV59"/>
  <c r="CB59"/>
  <c r="AT59"/>
  <c r="S59"/>
  <c r="CW58"/>
  <c r="CL58"/>
  <c r="CA58"/>
  <c r="BO58"/>
  <c r="BF58"/>
  <c r="AT58"/>
  <c r="AE58"/>
  <c r="W58"/>
  <c r="J58"/>
  <c r="CX55"/>
  <c r="BG55"/>
  <c r="P55"/>
  <c r="CZ53"/>
  <c r="CN53"/>
  <c r="CD53"/>
  <c r="BT53"/>
  <c r="BG53"/>
  <c r="AQ53"/>
  <c r="AD53"/>
  <c r="K53"/>
  <c r="CR52"/>
  <c r="CE52"/>
  <c r="BI52"/>
  <c r="AQ52"/>
  <c r="AC52"/>
  <c r="H52"/>
  <c r="CY43"/>
  <c r="BO43"/>
  <c r="W43"/>
  <c r="CA37"/>
  <c r="AI37"/>
  <c r="CY35"/>
  <c r="CM35"/>
  <c r="BX35"/>
  <c r="BH35"/>
  <c r="AU35"/>
  <c r="AI35"/>
  <c r="T35"/>
  <c r="G35"/>
  <c r="CX34"/>
  <c r="CO34"/>
  <c r="BZ34"/>
  <c r="BI34"/>
  <c r="AI34"/>
  <c r="H34"/>
  <c r="CJ31"/>
  <c r="BP31"/>
  <c r="AV31"/>
  <c r="AE31"/>
  <c r="K31"/>
  <c r="BS30"/>
  <c r="DN66"/>
  <c r="DH66"/>
  <c r="CZ65"/>
  <c r="CR65"/>
  <c r="CK65"/>
  <c r="CD65"/>
  <c r="BU65"/>
  <c r="BM65"/>
  <c r="BF65"/>
  <c r="AT65"/>
  <c r="AI65"/>
  <c r="Z65"/>
  <c r="N65"/>
  <c r="D65"/>
  <c r="BI61"/>
  <c r="M61"/>
  <c r="CM60"/>
  <c r="BO60"/>
  <c r="AQ60"/>
  <c r="S60"/>
  <c r="CZ59"/>
  <c r="CF59"/>
  <c r="BJ59"/>
  <c r="X59"/>
  <c r="CY58"/>
  <c r="CP58"/>
  <c r="CD58"/>
  <c r="BU58"/>
  <c r="BI58"/>
  <c r="AU58"/>
  <c r="AH58"/>
  <c r="Y58"/>
  <c r="M58"/>
  <c r="BO55"/>
  <c r="AF55"/>
  <c r="CR53"/>
  <c r="CF53"/>
  <c r="BV53"/>
  <c r="BL53"/>
  <c r="AT53"/>
  <c r="AF53"/>
  <c r="P53"/>
  <c r="CW52"/>
  <c r="CG52"/>
  <c r="BO52"/>
  <c r="AV52"/>
  <c r="AF52"/>
  <c r="M52"/>
  <c r="BG50"/>
  <c r="K50"/>
  <c r="CS49"/>
  <c r="CK49"/>
  <c r="BY49"/>
  <c r="BM49"/>
  <c r="BA49"/>
  <c r="AO49"/>
  <c r="AC49"/>
  <c r="Q49"/>
  <c r="E49"/>
  <c r="CE47"/>
  <c r="CZ45"/>
  <c r="BO45"/>
  <c r="AN45"/>
  <c r="K45"/>
  <c r="BS43"/>
  <c r="AI43"/>
  <c r="BO41"/>
  <c r="K41"/>
  <c r="AE39"/>
  <c r="AU37"/>
  <c r="CN35"/>
  <c r="CA35"/>
  <c r="BO35"/>
  <c r="AZ35"/>
  <c r="AJ35"/>
  <c r="W35"/>
  <c r="K35"/>
  <c r="CY34"/>
  <c r="CQ34"/>
  <c r="CE34"/>
  <c r="BN34"/>
  <c r="AJ34"/>
  <c r="S34"/>
  <c r="AD32"/>
  <c r="CQ31"/>
  <c r="BX31"/>
  <c r="BD31"/>
  <c r="AJ31"/>
  <c r="S31"/>
  <c r="CY30"/>
  <c r="CX29"/>
  <c r="BR29"/>
  <c r="AL29"/>
  <c r="F29"/>
  <c r="BS28"/>
  <c r="W28"/>
  <c r="CR25"/>
  <c r="BV25"/>
  <c r="AX25"/>
  <c r="Z25"/>
  <c r="AW23"/>
  <c r="BM22"/>
  <c r="CO21"/>
  <c r="BI21"/>
  <c r="C101" i="79"/>
  <c r="BO66" i="84"/>
  <c r="BY64"/>
  <c r="M64"/>
  <c r="CA62"/>
  <c r="AQ62"/>
  <c r="K62"/>
  <c r="CS61"/>
  <c r="CK61"/>
  <c r="BY61"/>
  <c r="BM61"/>
  <c r="BA61"/>
  <c r="AO61"/>
  <c r="AC61"/>
  <c r="Q61"/>
  <c r="E61"/>
  <c r="AT54"/>
  <c r="CY46"/>
  <c r="G46"/>
  <c r="CA42"/>
  <c r="AU42"/>
  <c r="G42"/>
  <c r="CX33"/>
  <c r="CQ33"/>
  <c r="CH33"/>
  <c r="CA33"/>
  <c r="BR33"/>
  <c r="BH33"/>
  <c r="BB33"/>
  <c r="AU33"/>
  <c r="AL33"/>
  <c r="AE33"/>
  <c r="V33"/>
  <c r="L33"/>
  <c r="D33"/>
  <c r="CO26"/>
  <c r="S26"/>
  <c r="CX25"/>
  <c r="CS25"/>
  <c r="CO25"/>
  <c r="CJ25"/>
  <c r="CD25"/>
  <c r="BX25"/>
  <c r="BR25"/>
  <c r="BL25"/>
  <c r="BF25"/>
  <c r="AZ25"/>
  <c r="AT25"/>
  <c r="AN25"/>
  <c r="AH25"/>
  <c r="AB25"/>
  <c r="T25"/>
  <c r="L25"/>
  <c r="D25"/>
  <c r="CS24"/>
  <c r="CK24"/>
  <c r="BY24"/>
  <c r="BM24"/>
  <c r="BA24"/>
  <c r="AO24"/>
  <c r="AC24"/>
  <c r="Q24"/>
  <c r="E24"/>
  <c r="CM22"/>
  <c r="BO22"/>
  <c r="AQ22"/>
  <c r="G22"/>
  <c r="CW21"/>
  <c r="CP21"/>
  <c r="CK21"/>
  <c r="CD21"/>
  <c r="BV21"/>
  <c r="BM21"/>
  <c r="AT21"/>
  <c r="AF21"/>
  <c r="H21"/>
  <c r="CX65"/>
  <c r="CS65"/>
  <c r="CN65"/>
  <c r="CH65"/>
  <c r="CB65"/>
  <c r="BV65"/>
  <c r="BP65"/>
  <c r="BJ65"/>
  <c r="BD65"/>
  <c r="AU65"/>
  <c r="AN65"/>
  <c r="AE65"/>
  <c r="X65"/>
  <c r="R65"/>
  <c r="H65"/>
  <c r="CK64"/>
  <c r="Y64"/>
  <c r="CJ63"/>
  <c r="CE62"/>
  <c r="AU62"/>
  <c r="S62"/>
  <c r="CW61"/>
  <c r="CM61"/>
  <c r="CA61"/>
  <c r="BO61"/>
  <c r="BC61"/>
  <c r="AQ61"/>
  <c r="AE61"/>
  <c r="S61"/>
  <c r="G61"/>
  <c r="BY57"/>
  <c r="M57"/>
  <c r="CJ56"/>
  <c r="BG56"/>
  <c r="AI56"/>
  <c r="E56"/>
  <c r="CJ55"/>
  <c r="BB55"/>
  <c r="X55"/>
  <c r="CK54"/>
  <c r="CX53"/>
  <c r="CP53"/>
  <c r="CH53"/>
  <c r="BZ53"/>
  <c r="BR53"/>
  <c r="BJ53"/>
  <c r="AV53"/>
  <c r="AL53"/>
  <c r="X53"/>
  <c r="N53"/>
  <c r="CZ52"/>
  <c r="CM52"/>
  <c r="CB52"/>
  <c r="BL52"/>
  <c r="BA52"/>
  <c r="AK52"/>
  <c r="X52"/>
  <c r="K52"/>
  <c r="CV51"/>
  <c r="BP51"/>
  <c r="AI51"/>
  <c r="CE48"/>
  <c r="BI48"/>
  <c r="AC48"/>
  <c r="H48"/>
  <c r="AI46"/>
  <c r="CR44"/>
  <c r="CJ44"/>
  <c r="CA44"/>
  <c r="BO44"/>
  <c r="BA44"/>
  <c r="AN44"/>
  <c r="AE44"/>
  <c r="S44"/>
  <c r="D44"/>
  <c r="CE43"/>
  <c r="BH43"/>
  <c r="AB43"/>
  <c r="CQ42"/>
  <c r="BC42"/>
  <c r="W42"/>
  <c r="CE41"/>
  <c r="CZ40"/>
  <c r="CJ40"/>
  <c r="BI40"/>
  <c r="AN40"/>
  <c r="P40"/>
  <c r="CQ38"/>
  <c r="CA38"/>
  <c r="BC38"/>
  <c r="AE38"/>
  <c r="G38"/>
  <c r="CT36"/>
  <c r="CO36"/>
  <c r="CG36"/>
  <c r="CA36"/>
  <c r="BP36"/>
  <c r="BG36"/>
  <c r="AV36"/>
  <c r="AN36"/>
  <c r="AF36"/>
  <c r="X36"/>
  <c r="M36"/>
  <c r="D36"/>
  <c r="CT34"/>
  <c r="CM34"/>
  <c r="CD34"/>
  <c r="BO34"/>
  <c r="AU34"/>
  <c r="AC34"/>
  <c r="CY33"/>
  <c r="CR33"/>
  <c r="CL33"/>
  <c r="CB33"/>
  <c r="BS33"/>
  <c r="BL33"/>
  <c r="BC33"/>
  <c r="AV33"/>
  <c r="AP33"/>
  <c r="AF33"/>
  <c r="W33"/>
  <c r="P33"/>
  <c r="F33"/>
  <c r="CK32"/>
  <c r="AT32"/>
  <c r="N32"/>
  <c r="CV31"/>
  <c r="CM31"/>
  <c r="CB31"/>
  <c r="BS31"/>
  <c r="BH31"/>
  <c r="AZ31"/>
  <c r="AQ31"/>
  <c r="AF31"/>
  <c r="W31"/>
  <c r="L31"/>
  <c r="D31"/>
  <c r="CE30"/>
  <c r="K30"/>
  <c r="CJ29"/>
  <c r="BO29"/>
  <c r="AT29"/>
  <c r="P29"/>
  <c r="CY28"/>
  <c r="CA28"/>
  <c r="BC28"/>
  <c r="AE28"/>
  <c r="G28"/>
  <c r="CJ27"/>
  <c r="BO27"/>
  <c r="AN27"/>
  <c r="S27"/>
  <c r="CW26"/>
  <c r="AI26"/>
  <c r="CY25"/>
  <c r="CT25"/>
  <c r="CP25"/>
  <c r="CL25"/>
  <c r="CE25"/>
  <c r="BZ25"/>
  <c r="BS25"/>
  <c r="BN25"/>
  <c r="BG25"/>
  <c r="BB25"/>
  <c r="AU25"/>
  <c r="AP25"/>
  <c r="AI25"/>
  <c r="AD25"/>
  <c r="W25"/>
  <c r="N25"/>
  <c r="G25"/>
  <c r="CW24"/>
  <c r="CM24"/>
  <c r="CA24"/>
  <c r="BO24"/>
  <c r="BC24"/>
  <c r="AQ24"/>
  <c r="AE24"/>
  <c r="S24"/>
  <c r="G24"/>
  <c r="CS23"/>
  <c r="BU23"/>
  <c r="S23"/>
  <c r="CQ22"/>
  <c r="BU22"/>
  <c r="AW22"/>
  <c r="W22"/>
  <c r="CX21"/>
  <c r="CQ21"/>
  <c r="CL21"/>
  <c r="CE21"/>
  <c r="BY21"/>
  <c r="BR21"/>
  <c r="BB21"/>
  <c r="AI21"/>
  <c r="V21"/>
  <c r="AI64"/>
  <c r="CX63"/>
  <c r="CM62"/>
  <c r="BG62"/>
  <c r="CY61"/>
  <c r="CO61"/>
  <c r="CE61"/>
  <c r="BS61"/>
  <c r="BG61"/>
  <c r="AU61"/>
  <c r="AI61"/>
  <c r="W61"/>
  <c r="K61"/>
  <c r="CE57"/>
  <c r="Y57"/>
  <c r="CM56"/>
  <c r="BL56"/>
  <c r="AQ56"/>
  <c r="M56"/>
  <c r="CJ48"/>
  <c r="BO48"/>
  <c r="AI48"/>
  <c r="M48"/>
  <c r="BO46"/>
  <c r="CV44"/>
  <c r="CK44"/>
  <c r="CB44"/>
  <c r="BP44"/>
  <c r="BG44"/>
  <c r="AQ44"/>
  <c r="AF44"/>
  <c r="X44"/>
  <c r="H44"/>
  <c r="BO42"/>
  <c r="CT38"/>
  <c r="CE38"/>
  <c r="BG38"/>
  <c r="AI38"/>
  <c r="K38"/>
  <c r="CW36"/>
  <c r="CP36"/>
  <c r="CJ36"/>
  <c r="CB36"/>
  <c r="BT36"/>
  <c r="BI36"/>
  <c r="AZ36"/>
  <c r="AO36"/>
  <c r="AI36"/>
  <c r="Y36"/>
  <c r="P36"/>
  <c r="E36"/>
  <c r="CT33"/>
  <c r="CM33"/>
  <c r="CD33"/>
  <c r="BV33"/>
  <c r="BN33"/>
  <c r="BF33"/>
  <c r="AX33"/>
  <c r="AQ33"/>
  <c r="AH33"/>
  <c r="Z33"/>
  <c r="R33"/>
  <c r="J33"/>
  <c r="CP32"/>
  <c r="BO32"/>
  <c r="Y32"/>
  <c r="CY31"/>
  <c r="CN31"/>
  <c r="CE31"/>
  <c r="BT31"/>
  <c r="BL31"/>
  <c r="BC31"/>
  <c r="AR31"/>
  <c r="AI31"/>
  <c r="X31"/>
  <c r="P31"/>
  <c r="G31"/>
  <c r="CQ30"/>
  <c r="AU30"/>
  <c r="CE28"/>
  <c r="BG28"/>
  <c r="AI28"/>
  <c r="BI26"/>
  <c r="CZ25"/>
  <c r="CV25"/>
  <c r="CQ25"/>
  <c r="CM25"/>
  <c r="CF25"/>
  <c r="CA25"/>
  <c r="BT25"/>
  <c r="BO25"/>
  <c r="BH25"/>
  <c r="BC25"/>
  <c r="AV25"/>
  <c r="AQ25"/>
  <c r="AJ25"/>
  <c r="AE25"/>
  <c r="X25"/>
  <c r="R25"/>
  <c r="H25"/>
  <c r="CY24"/>
  <c r="CO24"/>
  <c r="CE24"/>
  <c r="BS24"/>
  <c r="BG24"/>
  <c r="AU24"/>
  <c r="AI24"/>
  <c r="W24"/>
  <c r="K24"/>
  <c r="CY23"/>
  <c r="CA23"/>
  <c r="AI23"/>
  <c r="CS22"/>
  <c r="CE22"/>
  <c r="BG22"/>
  <c r="AE22"/>
  <c r="CY21"/>
  <c r="CS21"/>
  <c r="CM21"/>
  <c r="CG21"/>
  <c r="BZ21"/>
  <c r="BS21"/>
  <c r="BD21"/>
  <c r="AN21"/>
  <c r="X21"/>
  <c r="F47"/>
  <c r="K47"/>
  <c r="AQ47"/>
  <c r="E42"/>
  <c r="S42"/>
  <c r="CE42"/>
  <c r="CY42"/>
  <c r="DQ66"/>
  <c r="DM66"/>
  <c r="DI66"/>
  <c r="DR63"/>
  <c r="DN63"/>
  <c r="DJ63"/>
  <c r="CZ67"/>
  <c r="CP67"/>
  <c r="CE67"/>
  <c r="BT67"/>
  <c r="BJ67"/>
  <c r="AN67"/>
  <c r="AD67"/>
  <c r="S67"/>
  <c r="H67"/>
  <c r="CE66"/>
  <c r="S66"/>
  <c r="CY65"/>
  <c r="CQ65"/>
  <c r="CM65"/>
  <c r="CE65"/>
  <c r="CA65"/>
  <c r="BS65"/>
  <c r="BO65"/>
  <c r="BG65"/>
  <c r="BB65"/>
  <c r="AV65"/>
  <c r="AQ65"/>
  <c r="AL65"/>
  <c r="AF65"/>
  <c r="V65"/>
  <c r="P65"/>
  <c r="K65"/>
  <c r="CM63"/>
  <c r="BZ63"/>
  <c r="AV63"/>
  <c r="AI63"/>
  <c r="T63"/>
  <c r="F63"/>
  <c r="CX61"/>
  <c r="CT61"/>
  <c r="CP61"/>
  <c r="CL61"/>
  <c r="CH61"/>
  <c r="CD61"/>
  <c r="BZ61"/>
  <c r="BV61"/>
  <c r="BR61"/>
  <c r="BN61"/>
  <c r="BJ61"/>
  <c r="BF61"/>
  <c r="BB61"/>
  <c r="AX61"/>
  <c r="AT61"/>
  <c r="AP61"/>
  <c r="AL61"/>
  <c r="AH61"/>
  <c r="AD61"/>
  <c r="Z61"/>
  <c r="V61"/>
  <c r="R61"/>
  <c r="N61"/>
  <c r="J61"/>
  <c r="F61"/>
  <c r="CS60"/>
  <c r="CK60"/>
  <c r="BU60"/>
  <c r="BM60"/>
  <c r="AW60"/>
  <c r="AO60"/>
  <c r="Y60"/>
  <c r="Q60"/>
  <c r="CO58"/>
  <c r="CG58"/>
  <c r="BZ58"/>
  <c r="BS58"/>
  <c r="AX58"/>
  <c r="AP58"/>
  <c r="AI58"/>
  <c r="AC58"/>
  <c r="N58"/>
  <c r="CW57"/>
  <c r="CM57"/>
  <c r="BG57"/>
  <c r="AW57"/>
  <c r="AK57"/>
  <c r="Q57"/>
  <c r="E57"/>
  <c r="CR56"/>
  <c r="CB56"/>
  <c r="BO56"/>
  <c r="BA56"/>
  <c r="AK56"/>
  <c r="X56"/>
  <c r="K56"/>
  <c r="CH55"/>
  <c r="BR55"/>
  <c r="BD55"/>
  <c r="AQ55"/>
  <c r="N55"/>
  <c r="N54"/>
  <c r="CY53"/>
  <c r="CQ53"/>
  <c r="CM53"/>
  <c r="CE53"/>
  <c r="CA53"/>
  <c r="BS53"/>
  <c r="BO53"/>
  <c r="BF53"/>
  <c r="AZ53"/>
  <c r="AU53"/>
  <c r="AP53"/>
  <c r="AJ53"/>
  <c r="AE53"/>
  <c r="Z53"/>
  <c r="T53"/>
  <c r="J53"/>
  <c r="D53"/>
  <c r="CY52"/>
  <c r="CS52"/>
  <c r="CN52"/>
  <c r="BX52"/>
  <c r="BS52"/>
  <c r="BM52"/>
  <c r="BH52"/>
  <c r="BC52"/>
  <c r="AW52"/>
  <c r="AR52"/>
  <c r="AB52"/>
  <c r="W52"/>
  <c r="Q52"/>
  <c r="L52"/>
  <c r="G52"/>
  <c r="CZ51"/>
  <c r="CJ51"/>
  <c r="BT51"/>
  <c r="BD51"/>
  <c r="AN51"/>
  <c r="S51"/>
  <c r="CA46"/>
  <c r="CH45"/>
  <c r="BT45"/>
  <c r="BD45"/>
  <c r="AQ45"/>
  <c r="AD45"/>
  <c r="CM44"/>
  <c r="CF44"/>
  <c r="BY44"/>
  <c r="BD44"/>
  <c r="AV44"/>
  <c r="AO44"/>
  <c r="AI44"/>
  <c r="T44"/>
  <c r="M44"/>
  <c r="CV43"/>
  <c r="CM43"/>
  <c r="CA43"/>
  <c r="BP43"/>
  <c r="BG43"/>
  <c r="AU43"/>
  <c r="AJ43"/>
  <c r="D43"/>
  <c r="CB40"/>
  <c r="BO40"/>
  <c r="AK40"/>
  <c r="X40"/>
  <c r="CQ39"/>
  <c r="BO39"/>
  <c r="AI39"/>
  <c r="G39"/>
  <c r="CQ37"/>
  <c r="BS37"/>
  <c r="AE37"/>
  <c r="G37"/>
  <c r="G45"/>
  <c r="F45"/>
  <c r="P45"/>
  <c r="AL45"/>
  <c r="AV45"/>
  <c r="BG45"/>
  <c r="BR45"/>
  <c r="CB45"/>
  <c r="CM45"/>
  <c r="CX45"/>
  <c r="AI66"/>
  <c r="CQ63"/>
  <c r="CB63"/>
  <c r="BO63"/>
  <c r="AZ63"/>
  <c r="AL63"/>
  <c r="X63"/>
  <c r="J63"/>
  <c r="BU57"/>
  <c r="BI57"/>
  <c r="AO57"/>
  <c r="AC57"/>
  <c r="S57"/>
  <c r="BO54"/>
  <c r="Y54"/>
  <c r="F53"/>
  <c r="S43"/>
  <c r="G43"/>
  <c r="W46"/>
  <c r="BC46"/>
  <c r="F44"/>
  <c r="G44"/>
  <c r="L44"/>
  <c r="Q44"/>
  <c r="W44"/>
  <c r="AB44"/>
  <c r="AR44"/>
  <c r="AW44"/>
  <c r="BC44"/>
  <c r="BH44"/>
  <c r="BM44"/>
  <c r="BS44"/>
  <c r="BX44"/>
  <c r="CN44"/>
  <c r="CS44"/>
  <c r="CY44"/>
  <c r="K40"/>
  <c r="AF40"/>
  <c r="AQ40"/>
  <c r="BA40"/>
  <c r="BL40"/>
  <c r="CG40"/>
  <c r="CR40"/>
  <c r="CF63"/>
  <c r="BR63"/>
  <c r="BD63"/>
  <c r="AP63"/>
  <c r="N63"/>
  <c r="CZ61"/>
  <c r="CV61"/>
  <c r="CR61"/>
  <c r="CN61"/>
  <c r="CJ61"/>
  <c r="CF61"/>
  <c r="CB61"/>
  <c r="BX61"/>
  <c r="BT61"/>
  <c r="BP61"/>
  <c r="BL61"/>
  <c r="BH61"/>
  <c r="BD61"/>
  <c r="AZ61"/>
  <c r="AV61"/>
  <c r="AR61"/>
  <c r="AN61"/>
  <c r="AJ61"/>
  <c r="AF61"/>
  <c r="AB61"/>
  <c r="X61"/>
  <c r="T61"/>
  <c r="P61"/>
  <c r="L61"/>
  <c r="H61"/>
  <c r="CW60"/>
  <c r="CO60"/>
  <c r="CG60"/>
  <c r="BY60"/>
  <c r="BI60"/>
  <c r="BA60"/>
  <c r="AK60"/>
  <c r="AC60"/>
  <c r="M60"/>
  <c r="E60"/>
  <c r="CS57"/>
  <c r="CG57"/>
  <c r="BM57"/>
  <c r="BA57"/>
  <c r="AQ57"/>
  <c r="CM55"/>
  <c r="BZ55"/>
  <c r="BL55"/>
  <c r="AV55"/>
  <c r="AI55"/>
  <c r="V55"/>
  <c r="BZ54"/>
  <c r="AI54"/>
  <c r="CW53"/>
  <c r="CS53"/>
  <c r="CO53"/>
  <c r="CK53"/>
  <c r="CG53"/>
  <c r="BY53"/>
  <c r="BU53"/>
  <c r="BM53"/>
  <c r="BH53"/>
  <c r="BC53"/>
  <c r="AX53"/>
  <c r="AR53"/>
  <c r="AH53"/>
  <c r="AB53"/>
  <c r="W53"/>
  <c r="R53"/>
  <c r="L53"/>
  <c r="G53"/>
  <c r="CV52"/>
  <c r="CQ52"/>
  <c r="CK52"/>
  <c r="CF52"/>
  <c r="CA52"/>
  <c r="BU52"/>
  <c r="BP52"/>
  <c r="AZ52"/>
  <c r="AU52"/>
  <c r="AO52"/>
  <c r="AJ52"/>
  <c r="AE52"/>
  <c r="Y52"/>
  <c r="T52"/>
  <c r="D52"/>
  <c r="CR51"/>
  <c r="CB51"/>
  <c r="BL51"/>
  <c r="AV51"/>
  <c r="AB51"/>
  <c r="H51"/>
  <c r="CP45"/>
  <c r="BZ45"/>
  <c r="BL45"/>
  <c r="AI45"/>
  <c r="V45"/>
  <c r="H45"/>
  <c r="CQ43"/>
  <c r="CF43"/>
  <c r="AZ43"/>
  <c r="AQ43"/>
  <c r="AE43"/>
  <c r="T43"/>
  <c r="CA39"/>
  <c r="CY37"/>
  <c r="CE37"/>
  <c r="F43"/>
  <c r="H43"/>
  <c r="P43"/>
  <c r="X43"/>
  <c r="AF43"/>
  <c r="AN43"/>
  <c r="AV43"/>
  <c r="BD43"/>
  <c r="BL43"/>
  <c r="BT43"/>
  <c r="CB43"/>
  <c r="CJ43"/>
  <c r="CR43"/>
  <c r="CZ43"/>
  <c r="K39"/>
  <c r="S39"/>
  <c r="CE39"/>
  <c r="CY39"/>
  <c r="K37"/>
  <c r="AQ37"/>
  <c r="BG37"/>
  <c r="CM37"/>
  <c r="BV63"/>
  <c r="BG63"/>
  <c r="AT63"/>
  <c r="AE63"/>
  <c r="P63"/>
  <c r="CZ36"/>
  <c r="CV36"/>
  <c r="CR36"/>
  <c r="CN36"/>
  <c r="BX36"/>
  <c r="BS36"/>
  <c r="BM36"/>
  <c r="BH36"/>
  <c r="BC36"/>
  <c r="AW36"/>
  <c r="AR36"/>
  <c r="AB36"/>
  <c r="W36"/>
  <c r="Q36"/>
  <c r="L36"/>
  <c r="G36"/>
  <c r="CZ35"/>
  <c r="CR35"/>
  <c r="CJ35"/>
  <c r="CB35"/>
  <c r="BT35"/>
  <c r="BL35"/>
  <c r="BD35"/>
  <c r="AV35"/>
  <c r="AN35"/>
  <c r="AF35"/>
  <c r="X35"/>
  <c r="P35"/>
  <c r="H35"/>
  <c r="CP34"/>
  <c r="CA34"/>
  <c r="BS34"/>
  <c r="AZ34"/>
  <c r="AO34"/>
  <c r="AE34"/>
  <c r="T34"/>
  <c r="CZ33"/>
  <c r="CP33"/>
  <c r="CJ33"/>
  <c r="CE33"/>
  <c r="BZ33"/>
  <c r="BT33"/>
  <c r="BO33"/>
  <c r="BJ33"/>
  <c r="BD33"/>
  <c r="AT33"/>
  <c r="AN33"/>
  <c r="AI33"/>
  <c r="AD33"/>
  <c r="X33"/>
  <c r="S33"/>
  <c r="N33"/>
  <c r="H33"/>
  <c r="CE32"/>
  <c r="BJ32"/>
  <c r="AO32"/>
  <c r="S32"/>
  <c r="CW31"/>
  <c r="CS31"/>
  <c r="CO31"/>
  <c r="CK31"/>
  <c r="CG31"/>
  <c r="BY31"/>
  <c r="BU31"/>
  <c r="BM31"/>
  <c r="BI31"/>
  <c r="BA31"/>
  <c r="AW31"/>
  <c r="AO31"/>
  <c r="AK31"/>
  <c r="AC31"/>
  <c r="Y31"/>
  <c r="Q31"/>
  <c r="M31"/>
  <c r="E31"/>
  <c r="CA30"/>
  <c r="BC30"/>
  <c r="CZ29"/>
  <c r="CP29"/>
  <c r="CE29"/>
  <c r="BT29"/>
  <c r="BJ29"/>
  <c r="AN29"/>
  <c r="AD29"/>
  <c r="S29"/>
  <c r="H29"/>
  <c r="CV27"/>
  <c r="CQ27"/>
  <c r="CL27"/>
  <c r="CF27"/>
  <c r="CA27"/>
  <c r="BV27"/>
  <c r="BP27"/>
  <c r="BF27"/>
  <c r="AZ27"/>
  <c r="AU27"/>
  <c r="AP27"/>
  <c r="AJ27"/>
  <c r="AE27"/>
  <c r="Z27"/>
  <c r="T27"/>
  <c r="J27"/>
  <c r="D27"/>
  <c r="CG26"/>
  <c r="CM23"/>
  <c r="CE23"/>
  <c r="BO23"/>
  <c r="BG23"/>
  <c r="W23"/>
  <c r="G23"/>
  <c r="CW22"/>
  <c r="CO22"/>
  <c r="CG22"/>
  <c r="BY22"/>
  <c r="BI22"/>
  <c r="BA22"/>
  <c r="AI22"/>
  <c r="CZ21"/>
  <c r="CV21"/>
  <c r="CR21"/>
  <c r="CN21"/>
  <c r="CJ21"/>
  <c r="CF21"/>
  <c r="CB21"/>
  <c r="BX21"/>
  <c r="BT21"/>
  <c r="BO21"/>
  <c r="BG21"/>
  <c r="AV21"/>
  <c r="AL21"/>
  <c r="N21"/>
  <c r="CX31"/>
  <c r="CT31"/>
  <c r="CP31"/>
  <c r="CL31"/>
  <c r="CH31"/>
  <c r="CD31"/>
  <c r="BZ31"/>
  <c r="BV31"/>
  <c r="BR31"/>
  <c r="BN31"/>
  <c r="BJ31"/>
  <c r="BF31"/>
  <c r="BB31"/>
  <c r="AX31"/>
  <c r="AT31"/>
  <c r="AP31"/>
  <c r="AL31"/>
  <c r="AH31"/>
  <c r="AD31"/>
  <c r="Z31"/>
  <c r="V31"/>
  <c r="R31"/>
  <c r="N31"/>
  <c r="J31"/>
  <c r="CR29"/>
  <c r="CH29"/>
  <c r="BL29"/>
  <c r="BB29"/>
  <c r="AQ29"/>
  <c r="AF29"/>
  <c r="V29"/>
  <c r="K29"/>
  <c r="CX27"/>
  <c r="CR27"/>
  <c r="CM27"/>
  <c r="CH27"/>
  <c r="CB27"/>
  <c r="BR27"/>
  <c r="BL27"/>
  <c r="BG27"/>
  <c r="BB27"/>
  <c r="AV27"/>
  <c r="AQ27"/>
  <c r="AL27"/>
  <c r="AF27"/>
  <c r="V27"/>
  <c r="P27"/>
  <c r="K27"/>
  <c r="F27"/>
  <c r="CW23"/>
  <c r="CO23"/>
  <c r="CG23"/>
  <c r="BY23"/>
  <c r="BI23"/>
  <c r="BA23"/>
  <c r="AQ23"/>
  <c r="K23"/>
  <c r="CA22"/>
  <c r="BS22"/>
  <c r="BC22"/>
  <c r="AU22"/>
  <c r="S22"/>
  <c r="S21"/>
  <c r="CY27"/>
  <c r="CT27"/>
  <c r="CN27"/>
  <c r="CD27"/>
  <c r="BX27"/>
  <c r="BS27"/>
  <c r="BN27"/>
  <c r="BH27"/>
  <c r="BC27"/>
  <c r="AX27"/>
  <c r="AR27"/>
  <c r="AH27"/>
  <c r="AB27"/>
  <c r="W27"/>
  <c r="R27"/>
  <c r="L27"/>
  <c r="G27"/>
  <c r="BS23"/>
  <c r="BC23"/>
  <c r="AU23"/>
  <c r="AE23"/>
  <c r="D57"/>
  <c r="H57"/>
  <c r="L57"/>
  <c r="P57"/>
  <c r="T57"/>
  <c r="X57"/>
  <c r="AB57"/>
  <c r="AF57"/>
  <c r="AJ57"/>
  <c r="AN57"/>
  <c r="AR57"/>
  <c r="AV57"/>
  <c r="AZ57"/>
  <c r="BD57"/>
  <c r="BH57"/>
  <c r="BL57"/>
  <c r="BP57"/>
  <c r="BT57"/>
  <c r="BX57"/>
  <c r="CB57"/>
  <c r="CF57"/>
  <c r="CJ57"/>
  <c r="CN57"/>
  <c r="CR57"/>
  <c r="CV57"/>
  <c r="CZ57"/>
  <c r="F57"/>
  <c r="J57"/>
  <c r="N57"/>
  <c r="R57"/>
  <c r="V57"/>
  <c r="Z57"/>
  <c r="AD57"/>
  <c r="AH57"/>
  <c r="AL57"/>
  <c r="AP57"/>
  <c r="AT57"/>
  <c r="AX57"/>
  <c r="BB57"/>
  <c r="BF57"/>
  <c r="BJ57"/>
  <c r="BN57"/>
  <c r="BR57"/>
  <c r="BV57"/>
  <c r="BZ57"/>
  <c r="CD57"/>
  <c r="CH57"/>
  <c r="CL57"/>
  <c r="CP57"/>
  <c r="CT57"/>
  <c r="CX57"/>
  <c r="D55"/>
  <c r="J55"/>
  <c r="T55"/>
  <c r="Z55"/>
  <c r="AE55"/>
  <c r="AJ55"/>
  <c r="AP55"/>
  <c r="AU55"/>
  <c r="AZ55"/>
  <c r="BF55"/>
  <c r="BP55"/>
  <c r="BV55"/>
  <c r="CA55"/>
  <c r="CF55"/>
  <c r="CL55"/>
  <c r="CQ55"/>
  <c r="CV55"/>
  <c r="G55"/>
  <c r="L55"/>
  <c r="R55"/>
  <c r="W55"/>
  <c r="AB55"/>
  <c r="AH55"/>
  <c r="AR55"/>
  <c r="AX55"/>
  <c r="BC55"/>
  <c r="BH55"/>
  <c r="BN55"/>
  <c r="BS55"/>
  <c r="BX55"/>
  <c r="CD55"/>
  <c r="CN55"/>
  <c r="CT55"/>
  <c r="CY55"/>
  <c r="CY67"/>
  <c r="CT67"/>
  <c r="CN67"/>
  <c r="CD67"/>
  <c r="BX67"/>
  <c r="BS67"/>
  <c r="BN67"/>
  <c r="BH67"/>
  <c r="BC67"/>
  <c r="AX67"/>
  <c r="AR67"/>
  <c r="AH67"/>
  <c r="AB67"/>
  <c r="W67"/>
  <c r="R67"/>
  <c r="L67"/>
  <c r="G67"/>
  <c r="CY66"/>
  <c r="BS66"/>
  <c r="BC66"/>
  <c r="W66"/>
  <c r="G66"/>
  <c r="CW64"/>
  <c r="CM64"/>
  <c r="BG64"/>
  <c r="AW64"/>
  <c r="AK64"/>
  <c r="Q64"/>
  <c r="E64"/>
  <c r="CV63"/>
  <c r="CP63"/>
  <c r="CH63"/>
  <c r="CA63"/>
  <c r="BT63"/>
  <c r="BL63"/>
  <c r="BF63"/>
  <c r="AQ63"/>
  <c r="AJ63"/>
  <c r="AD63"/>
  <c r="V63"/>
  <c r="E63"/>
  <c r="G63"/>
  <c r="L63"/>
  <c r="R63"/>
  <c r="W63"/>
  <c r="AB63"/>
  <c r="AH63"/>
  <c r="AR63"/>
  <c r="AX63"/>
  <c r="BC63"/>
  <c r="BH63"/>
  <c r="BN63"/>
  <c r="BS63"/>
  <c r="BX63"/>
  <c r="CD63"/>
  <c r="CN63"/>
  <c r="CT63"/>
  <c r="CY63"/>
  <c r="CM66"/>
  <c r="BG66"/>
  <c r="AQ66"/>
  <c r="K66"/>
  <c r="CO64"/>
  <c r="CE64"/>
  <c r="BU64"/>
  <c r="BI64"/>
  <c r="AO64"/>
  <c r="AC64"/>
  <c r="S64"/>
  <c r="E65"/>
  <c r="M65"/>
  <c r="Q65"/>
  <c r="Y65"/>
  <c r="AC65"/>
  <c r="AK65"/>
  <c r="AO65"/>
  <c r="AW65"/>
  <c r="BA65"/>
  <c r="E62"/>
  <c r="G62"/>
  <c r="W62"/>
  <c r="BC62"/>
  <c r="BS62"/>
  <c r="CY62"/>
  <c r="CV67"/>
  <c r="CQ67"/>
  <c r="CL67"/>
  <c r="CF67"/>
  <c r="CA67"/>
  <c r="BV67"/>
  <c r="BP67"/>
  <c r="BF67"/>
  <c r="AZ67"/>
  <c r="AU67"/>
  <c r="AP67"/>
  <c r="AJ67"/>
  <c r="AE67"/>
  <c r="Z67"/>
  <c r="T67"/>
  <c r="J67"/>
  <c r="D67"/>
  <c r="CQ66"/>
  <c r="CA66"/>
  <c r="AU66"/>
  <c r="AE66"/>
  <c r="CS64"/>
  <c r="CG64"/>
  <c r="BM64"/>
  <c r="BA64"/>
  <c r="AQ64"/>
  <c r="CZ63"/>
  <c r="CR63"/>
  <c r="CL63"/>
  <c r="CE63"/>
  <c r="BP63"/>
  <c r="BJ63"/>
  <c r="BB63"/>
  <c r="AU63"/>
  <c r="AN63"/>
  <c r="AF63"/>
  <c r="Z63"/>
  <c r="S63"/>
  <c r="K63"/>
  <c r="D63"/>
  <c r="CY57"/>
  <c r="CQ57"/>
  <c r="CA57"/>
  <c r="BS57"/>
  <c r="BC57"/>
  <c r="AU57"/>
  <c r="AE57"/>
  <c r="W57"/>
  <c r="G57"/>
  <c r="CZ55"/>
  <c r="CP55"/>
  <c r="CE55"/>
  <c r="BT55"/>
  <c r="BJ55"/>
  <c r="AN55"/>
  <c r="AD55"/>
  <c r="S55"/>
  <c r="H55"/>
  <c r="F64"/>
  <c r="G64"/>
  <c r="W64"/>
  <c r="AE64"/>
  <c r="AU64"/>
  <c r="BC64"/>
  <c r="BS64"/>
  <c r="CA64"/>
  <c r="CQ64"/>
  <c r="CY64"/>
  <c r="F40"/>
  <c r="G40"/>
  <c r="L40"/>
  <c r="Q40"/>
  <c r="W40"/>
  <c r="AB40"/>
  <c r="AR40"/>
  <c r="AW40"/>
  <c r="BC40"/>
  <c r="BH40"/>
  <c r="BM40"/>
  <c r="BS40"/>
  <c r="BX40"/>
  <c r="CN40"/>
  <c r="CS40"/>
  <c r="CY40"/>
  <c r="D40"/>
  <c r="T40"/>
  <c r="Y40"/>
  <c r="AE40"/>
  <c r="AJ40"/>
  <c r="AO40"/>
  <c r="AU40"/>
  <c r="AZ40"/>
  <c r="BP40"/>
  <c r="BU40"/>
  <c r="CA40"/>
  <c r="CF40"/>
  <c r="CK40"/>
  <c r="CQ40"/>
  <c r="CV40"/>
  <c r="CN59"/>
  <c r="BX59"/>
  <c r="BD59"/>
  <c r="AI59"/>
  <c r="N59"/>
  <c r="CZ56"/>
  <c r="CO56"/>
  <c r="CE56"/>
  <c r="BT56"/>
  <c r="BI56"/>
  <c r="AN56"/>
  <c r="AC56"/>
  <c r="S56"/>
  <c r="H56"/>
  <c r="CE54"/>
  <c r="BJ54"/>
  <c r="AO54"/>
  <c r="S54"/>
  <c r="BI53"/>
  <c r="BA53"/>
  <c r="AW53"/>
  <c r="AO53"/>
  <c r="AK53"/>
  <c r="AC53"/>
  <c r="Y53"/>
  <c r="Q53"/>
  <c r="M53"/>
  <c r="CM51"/>
  <c r="CE51"/>
  <c r="BO51"/>
  <c r="BG51"/>
  <c r="AQ51"/>
  <c r="AF51"/>
  <c r="T51"/>
  <c r="K51"/>
  <c r="CX49"/>
  <c r="CT49"/>
  <c r="CP49"/>
  <c r="CL49"/>
  <c r="CH49"/>
  <c r="CD49"/>
  <c r="BZ49"/>
  <c r="BV49"/>
  <c r="BR49"/>
  <c r="BN49"/>
  <c r="BJ49"/>
  <c r="BF49"/>
  <c r="BB49"/>
  <c r="AX49"/>
  <c r="AT49"/>
  <c r="AP49"/>
  <c r="AL49"/>
  <c r="AH49"/>
  <c r="AD49"/>
  <c r="Z49"/>
  <c r="V49"/>
  <c r="R49"/>
  <c r="N49"/>
  <c r="J49"/>
  <c r="F49"/>
  <c r="CV48"/>
  <c r="CQ48"/>
  <c r="CK48"/>
  <c r="CF48"/>
  <c r="CA48"/>
  <c r="BU48"/>
  <c r="BP48"/>
  <c r="AZ48"/>
  <c r="AU48"/>
  <c r="AO48"/>
  <c r="AJ48"/>
  <c r="AE48"/>
  <c r="Y48"/>
  <c r="T48"/>
  <c r="D48"/>
  <c r="CV47"/>
  <c r="CN47"/>
  <c r="CF47"/>
  <c r="BX47"/>
  <c r="BP47"/>
  <c r="BH47"/>
  <c r="AZ47"/>
  <c r="AR47"/>
  <c r="AJ47"/>
  <c r="AB47"/>
  <c r="T47"/>
  <c r="L47"/>
  <c r="D47"/>
  <c r="CQ46"/>
  <c r="BS46"/>
  <c r="AU46"/>
  <c r="CY45"/>
  <c r="CT45"/>
  <c r="CN45"/>
  <c r="CD45"/>
  <c r="BX45"/>
  <c r="BS45"/>
  <c r="BN45"/>
  <c r="BH45"/>
  <c r="BC45"/>
  <c r="AX45"/>
  <c r="AR45"/>
  <c r="AH45"/>
  <c r="AB45"/>
  <c r="W45"/>
  <c r="R45"/>
  <c r="L45"/>
  <c r="CW41"/>
  <c r="CO41"/>
  <c r="CG41"/>
  <c r="BY41"/>
  <c r="BI41"/>
  <c r="BA41"/>
  <c r="AK41"/>
  <c r="AC41"/>
  <c r="M41"/>
  <c r="E41"/>
  <c r="CM39"/>
  <c r="BG39"/>
  <c r="AQ39"/>
  <c r="CS37"/>
  <c r="CK37"/>
  <c r="BU37"/>
  <c r="BM37"/>
  <c r="AW37"/>
  <c r="AO37"/>
  <c r="Y37"/>
  <c r="Q37"/>
  <c r="E45"/>
  <c r="M45"/>
  <c r="Q45"/>
  <c r="Y45"/>
  <c r="AC45"/>
  <c r="AK45"/>
  <c r="AO45"/>
  <c r="AW45"/>
  <c r="BA45"/>
  <c r="BI45"/>
  <c r="BM45"/>
  <c r="BU45"/>
  <c r="BY45"/>
  <c r="CG45"/>
  <c r="CK45"/>
  <c r="CO45"/>
  <c r="CS45"/>
  <c r="CW45"/>
  <c r="F37"/>
  <c r="J37"/>
  <c r="N37"/>
  <c r="R37"/>
  <c r="V37"/>
  <c r="Z37"/>
  <c r="AD37"/>
  <c r="AH37"/>
  <c r="AL37"/>
  <c r="AP37"/>
  <c r="AT37"/>
  <c r="AX37"/>
  <c r="BB37"/>
  <c r="BF37"/>
  <c r="BJ37"/>
  <c r="BN37"/>
  <c r="BR37"/>
  <c r="BV37"/>
  <c r="BZ37"/>
  <c r="CD37"/>
  <c r="CH37"/>
  <c r="CL37"/>
  <c r="CP37"/>
  <c r="CT37"/>
  <c r="CX37"/>
  <c r="D37"/>
  <c r="H37"/>
  <c r="L37"/>
  <c r="P37"/>
  <c r="T37"/>
  <c r="X37"/>
  <c r="AB37"/>
  <c r="AF37"/>
  <c r="AJ37"/>
  <c r="AN37"/>
  <c r="AR37"/>
  <c r="AV37"/>
  <c r="AZ37"/>
  <c r="BD37"/>
  <c r="BH37"/>
  <c r="BL37"/>
  <c r="BP37"/>
  <c r="BT37"/>
  <c r="BX37"/>
  <c r="CB37"/>
  <c r="CF37"/>
  <c r="CJ37"/>
  <c r="CN37"/>
  <c r="CR37"/>
  <c r="CV37"/>
  <c r="CZ37"/>
  <c r="CW48"/>
  <c r="CR48"/>
  <c r="CM48"/>
  <c r="CG48"/>
  <c r="CB48"/>
  <c r="BL48"/>
  <c r="BG48"/>
  <c r="BA48"/>
  <c r="AV48"/>
  <c r="AQ48"/>
  <c r="AK48"/>
  <c r="AF48"/>
  <c r="P48"/>
  <c r="K48"/>
  <c r="E48"/>
  <c r="CY47"/>
  <c r="CQ47"/>
  <c r="CA47"/>
  <c r="BS47"/>
  <c r="BC47"/>
  <c r="AU47"/>
  <c r="AE47"/>
  <c r="W47"/>
  <c r="G47"/>
  <c r="CY41"/>
  <c r="CQ41"/>
  <c r="CA41"/>
  <c r="BS41"/>
  <c r="BC41"/>
  <c r="AU41"/>
  <c r="AE41"/>
  <c r="W41"/>
  <c r="G41"/>
  <c r="K46"/>
  <c r="S46"/>
  <c r="F39"/>
  <c r="H39"/>
  <c r="P39"/>
  <c r="X39"/>
  <c r="AF39"/>
  <c r="AN39"/>
  <c r="AV39"/>
  <c r="BD39"/>
  <c r="BL39"/>
  <c r="BT39"/>
  <c r="CB39"/>
  <c r="CJ39"/>
  <c r="CR39"/>
  <c r="CZ39"/>
  <c r="D39"/>
  <c r="L39"/>
  <c r="T39"/>
  <c r="AB39"/>
  <c r="AJ39"/>
  <c r="AR39"/>
  <c r="AZ39"/>
  <c r="BH39"/>
  <c r="BP39"/>
  <c r="BX39"/>
  <c r="CF39"/>
  <c r="CN39"/>
  <c r="CV39"/>
  <c r="CP54"/>
  <c r="BU54"/>
  <c r="AD54"/>
  <c r="CY51"/>
  <c r="CQ51"/>
  <c r="CA51"/>
  <c r="BS51"/>
  <c r="BC51"/>
  <c r="AU51"/>
  <c r="AJ51"/>
  <c r="P51"/>
  <c r="CZ49"/>
  <c r="CV49"/>
  <c r="CR49"/>
  <c r="CN49"/>
  <c r="CJ49"/>
  <c r="CF49"/>
  <c r="CB49"/>
  <c r="BX49"/>
  <c r="BT49"/>
  <c r="BP49"/>
  <c r="BL49"/>
  <c r="BH49"/>
  <c r="BD49"/>
  <c r="AZ49"/>
  <c r="AV49"/>
  <c r="AR49"/>
  <c r="AN49"/>
  <c r="AJ49"/>
  <c r="AF49"/>
  <c r="AB49"/>
  <c r="X49"/>
  <c r="T49"/>
  <c r="P49"/>
  <c r="L49"/>
  <c r="H49"/>
  <c r="CY48"/>
  <c r="CS48"/>
  <c r="CN48"/>
  <c r="BX48"/>
  <c r="BS48"/>
  <c r="BM48"/>
  <c r="BH48"/>
  <c r="BC48"/>
  <c r="AW48"/>
  <c r="AR48"/>
  <c r="AB48"/>
  <c r="W48"/>
  <c r="Q48"/>
  <c r="L48"/>
  <c r="G48"/>
  <c r="CZ47"/>
  <c r="CR47"/>
  <c r="CJ47"/>
  <c r="CB47"/>
  <c r="BT47"/>
  <c r="BL47"/>
  <c r="BD47"/>
  <c r="AV47"/>
  <c r="AN47"/>
  <c r="AF47"/>
  <c r="X47"/>
  <c r="P47"/>
  <c r="H47"/>
  <c r="CV45"/>
  <c r="CQ45"/>
  <c r="CL45"/>
  <c r="CF45"/>
  <c r="CA45"/>
  <c r="BV45"/>
  <c r="BP45"/>
  <c r="BF45"/>
  <c r="AZ45"/>
  <c r="AU45"/>
  <c r="AP45"/>
  <c r="AJ45"/>
  <c r="AE45"/>
  <c r="Z45"/>
  <c r="T45"/>
  <c r="J45"/>
  <c r="D45"/>
  <c r="CS41"/>
  <c r="CK41"/>
  <c r="BU41"/>
  <c r="BM41"/>
  <c r="AW41"/>
  <c r="AO41"/>
  <c r="Y41"/>
  <c r="Q41"/>
  <c r="CW37"/>
  <c r="CO37"/>
  <c r="CG37"/>
  <c r="BY37"/>
  <c r="BI37"/>
  <c r="BA37"/>
  <c r="AK37"/>
  <c r="AC37"/>
  <c r="M37"/>
  <c r="E37"/>
  <c r="D41"/>
  <c r="H41"/>
  <c r="L41"/>
  <c r="P41"/>
  <c r="T41"/>
  <c r="X41"/>
  <c r="AB41"/>
  <c r="AF41"/>
  <c r="AJ41"/>
  <c r="AN41"/>
  <c r="AR41"/>
  <c r="AV41"/>
  <c r="AZ41"/>
  <c r="BD41"/>
  <c r="BH41"/>
  <c r="BL41"/>
  <c r="BP41"/>
  <c r="BT41"/>
  <c r="BX41"/>
  <c r="CB41"/>
  <c r="CF41"/>
  <c r="CJ41"/>
  <c r="CN41"/>
  <c r="CR41"/>
  <c r="CV41"/>
  <c r="CZ41"/>
  <c r="F41"/>
  <c r="J41"/>
  <c r="N41"/>
  <c r="R41"/>
  <c r="V41"/>
  <c r="Z41"/>
  <c r="AD41"/>
  <c r="AH41"/>
  <c r="AL41"/>
  <c r="AP41"/>
  <c r="AT41"/>
  <c r="AX41"/>
  <c r="BB41"/>
  <c r="BF41"/>
  <c r="BJ41"/>
  <c r="BN41"/>
  <c r="BR41"/>
  <c r="BV41"/>
  <c r="BZ41"/>
  <c r="CD41"/>
  <c r="CH41"/>
  <c r="CL41"/>
  <c r="CP41"/>
  <c r="CT41"/>
  <c r="CX41"/>
  <c r="CY32"/>
  <c r="CT32"/>
  <c r="CO32"/>
  <c r="CD32"/>
  <c r="BY32"/>
  <c r="BS32"/>
  <c r="BN32"/>
  <c r="BI32"/>
  <c r="BC32"/>
  <c r="AX32"/>
  <c r="AH32"/>
  <c r="AC32"/>
  <c r="W32"/>
  <c r="R32"/>
  <c r="M32"/>
  <c r="G32"/>
  <c r="CV29"/>
  <c r="CQ29"/>
  <c r="CL29"/>
  <c r="CF29"/>
  <c r="CA29"/>
  <c r="BV29"/>
  <c r="BP29"/>
  <c r="BF29"/>
  <c r="AZ29"/>
  <c r="AU29"/>
  <c r="AP29"/>
  <c r="AJ29"/>
  <c r="AE29"/>
  <c r="Z29"/>
  <c r="T29"/>
  <c r="J29"/>
  <c r="D29"/>
  <c r="CW28"/>
  <c r="CO28"/>
  <c r="CG28"/>
  <c r="BY28"/>
  <c r="BI28"/>
  <c r="BA28"/>
  <c r="AK28"/>
  <c r="AC28"/>
  <c r="M28"/>
  <c r="E28"/>
  <c r="CM26"/>
  <c r="CE26"/>
  <c r="BO26"/>
  <c r="BG26"/>
  <c r="AU26"/>
  <c r="AE26"/>
  <c r="CX23"/>
  <c r="CT23"/>
  <c r="CP23"/>
  <c r="CL23"/>
  <c r="CH23"/>
  <c r="CD23"/>
  <c r="BZ23"/>
  <c r="BV23"/>
  <c r="BR23"/>
  <c r="BN23"/>
  <c r="BJ23"/>
  <c r="BF23"/>
  <c r="BB23"/>
  <c r="AX23"/>
  <c r="AT23"/>
  <c r="AP23"/>
  <c r="AL23"/>
  <c r="AH23"/>
  <c r="AD23"/>
  <c r="Z23"/>
  <c r="V23"/>
  <c r="R23"/>
  <c r="N23"/>
  <c r="J23"/>
  <c r="F23"/>
  <c r="K22"/>
  <c r="BP21"/>
  <c r="BL21"/>
  <c r="BH21"/>
  <c r="BC21"/>
  <c r="AX21"/>
  <c r="AR21"/>
  <c r="AH21"/>
  <c r="AB21"/>
  <c r="W21"/>
  <c r="R21"/>
  <c r="L21"/>
  <c r="G21"/>
  <c r="H102" i="76"/>
  <c r="C102"/>
  <c r="CM42" i="84"/>
  <c r="BG42"/>
  <c r="AQ42"/>
  <c r="K42"/>
  <c r="CW32"/>
  <c r="CQ32"/>
  <c r="CL32"/>
  <c r="CG32"/>
  <c r="CA32"/>
  <c r="BV32"/>
  <c r="BF32"/>
  <c r="BA32"/>
  <c r="AU32"/>
  <c r="AP32"/>
  <c r="AK32"/>
  <c r="AE32"/>
  <c r="Z32"/>
  <c r="J32"/>
  <c r="E32"/>
  <c r="CM30"/>
  <c r="BG30"/>
  <c r="AQ30"/>
  <c r="S30"/>
  <c r="CY29"/>
  <c r="CT29"/>
  <c r="CN29"/>
  <c r="CD29"/>
  <c r="BX29"/>
  <c r="BS29"/>
  <c r="BN29"/>
  <c r="BH29"/>
  <c r="BC29"/>
  <c r="AX29"/>
  <c r="AR29"/>
  <c r="AH29"/>
  <c r="AB29"/>
  <c r="W29"/>
  <c r="R29"/>
  <c r="L29"/>
  <c r="G29"/>
  <c r="CS28"/>
  <c r="CK28"/>
  <c r="BU28"/>
  <c r="BM28"/>
  <c r="AW28"/>
  <c r="AO28"/>
  <c r="Y28"/>
  <c r="Q28"/>
  <c r="CW27"/>
  <c r="CS27"/>
  <c r="CO27"/>
  <c r="CK27"/>
  <c r="CG27"/>
  <c r="BY27"/>
  <c r="BU27"/>
  <c r="BM27"/>
  <c r="BI27"/>
  <c r="BA27"/>
  <c r="AW27"/>
  <c r="AO27"/>
  <c r="AK27"/>
  <c r="AC27"/>
  <c r="Y27"/>
  <c r="Q27"/>
  <c r="M27"/>
  <c r="CY26"/>
  <c r="CQ26"/>
  <c r="CA26"/>
  <c r="BS26"/>
  <c r="BC26"/>
  <c r="W26"/>
  <c r="G26"/>
  <c r="V25"/>
  <c r="P25"/>
  <c r="K25"/>
  <c r="F25"/>
  <c r="CZ23"/>
  <c r="CV23"/>
  <c r="CR23"/>
  <c r="CN23"/>
  <c r="CJ23"/>
  <c r="CF23"/>
  <c r="CB23"/>
  <c r="BX23"/>
  <c r="BT23"/>
  <c r="BP23"/>
  <c r="BL23"/>
  <c r="BH23"/>
  <c r="BD23"/>
  <c r="AZ23"/>
  <c r="AV23"/>
  <c r="AR23"/>
  <c r="AN23"/>
  <c r="AJ23"/>
  <c r="AF23"/>
  <c r="AB23"/>
  <c r="X23"/>
  <c r="T23"/>
  <c r="P23"/>
  <c r="L23"/>
  <c r="H23"/>
  <c r="D23"/>
  <c r="BN21"/>
  <c r="BJ21"/>
  <c r="BF21"/>
  <c r="AZ21"/>
  <c r="AU21"/>
  <c r="AP21"/>
  <c r="AJ21"/>
  <c r="AE21"/>
  <c r="Z21"/>
  <c r="T21"/>
  <c r="J21"/>
  <c r="D21"/>
  <c r="CX32"/>
  <c r="CS32"/>
  <c r="CM32"/>
  <c r="CH32"/>
  <c r="BR32"/>
  <c r="BM32"/>
  <c r="BG32"/>
  <c r="BB32"/>
  <c r="AW32"/>
  <c r="AQ32"/>
  <c r="AL32"/>
  <c r="V32"/>
  <c r="Q32"/>
  <c r="K32"/>
  <c r="CS26"/>
  <c r="CK26"/>
  <c r="BU26"/>
  <c r="BM26"/>
  <c r="AQ26"/>
  <c r="K26"/>
  <c r="AO23"/>
  <c r="AK23"/>
  <c r="AC23"/>
  <c r="Y23"/>
  <c r="Q23"/>
  <c r="M23"/>
  <c r="P21"/>
  <c r="K21"/>
  <c r="F21"/>
  <c r="D58"/>
  <c r="H58"/>
  <c r="L58"/>
  <c r="P58"/>
  <c r="T58"/>
  <c r="X58"/>
  <c r="AB58"/>
  <c r="AF58"/>
  <c r="AJ58"/>
  <c r="AN58"/>
  <c r="AR58"/>
  <c r="AV58"/>
  <c r="AZ58"/>
  <c r="BD58"/>
  <c r="BH58"/>
  <c r="BL58"/>
  <c r="BP58"/>
  <c r="BT58"/>
  <c r="BX58"/>
  <c r="CB58"/>
  <c r="CF58"/>
  <c r="CJ58"/>
  <c r="CN58"/>
  <c r="CR58"/>
  <c r="CV58"/>
  <c r="CZ58"/>
  <c r="F51"/>
  <c r="J51"/>
  <c r="N51"/>
  <c r="R51"/>
  <c r="V51"/>
  <c r="Z51"/>
  <c r="AD51"/>
  <c r="AH51"/>
  <c r="AL51"/>
  <c r="AP51"/>
  <c r="AT51"/>
  <c r="AX51"/>
  <c r="BB51"/>
  <c r="BF51"/>
  <c r="BJ51"/>
  <c r="BN51"/>
  <c r="BR51"/>
  <c r="BV51"/>
  <c r="BZ51"/>
  <c r="CD51"/>
  <c r="CH51"/>
  <c r="CL51"/>
  <c r="CP51"/>
  <c r="CT51"/>
  <c r="CX51"/>
  <c r="E51"/>
  <c r="M51"/>
  <c r="Q51"/>
  <c r="Y51"/>
  <c r="AC51"/>
  <c r="AK51"/>
  <c r="AO51"/>
  <c r="AW51"/>
  <c r="BA51"/>
  <c r="BI51"/>
  <c r="BM51"/>
  <c r="BU51"/>
  <c r="BY51"/>
  <c r="CG51"/>
  <c r="CK51"/>
  <c r="CO51"/>
  <c r="CS51"/>
  <c r="CW51"/>
  <c r="CX66"/>
  <c r="CT66"/>
  <c r="CP66"/>
  <c r="CL66"/>
  <c r="CH66"/>
  <c r="CD66"/>
  <c r="BZ66"/>
  <c r="BV66"/>
  <c r="BR66"/>
  <c r="BN66"/>
  <c r="BJ66"/>
  <c r="BF66"/>
  <c r="BB66"/>
  <c r="AX66"/>
  <c r="AT66"/>
  <c r="AP66"/>
  <c r="AL66"/>
  <c r="AH66"/>
  <c r="AD66"/>
  <c r="Z66"/>
  <c r="V66"/>
  <c r="R66"/>
  <c r="N66"/>
  <c r="J66"/>
  <c r="F66"/>
  <c r="CZ64"/>
  <c r="CV64"/>
  <c r="CR64"/>
  <c r="CN64"/>
  <c r="CJ64"/>
  <c r="CF64"/>
  <c r="CB64"/>
  <c r="BX64"/>
  <c r="BT64"/>
  <c r="BP64"/>
  <c r="BL64"/>
  <c r="BH64"/>
  <c r="BD64"/>
  <c r="AZ64"/>
  <c r="AV64"/>
  <c r="AR64"/>
  <c r="AN64"/>
  <c r="AJ64"/>
  <c r="AF64"/>
  <c r="AB64"/>
  <c r="X64"/>
  <c r="T64"/>
  <c r="P64"/>
  <c r="L64"/>
  <c r="H64"/>
  <c r="D64"/>
  <c r="CX62"/>
  <c r="CT62"/>
  <c r="CP62"/>
  <c r="CL62"/>
  <c r="CH62"/>
  <c r="CD62"/>
  <c r="BZ62"/>
  <c r="BV62"/>
  <c r="BR62"/>
  <c r="BN62"/>
  <c r="BJ62"/>
  <c r="BF62"/>
  <c r="BB62"/>
  <c r="AX62"/>
  <c r="AT62"/>
  <c r="AP62"/>
  <c r="AL62"/>
  <c r="AH62"/>
  <c r="AD62"/>
  <c r="Z62"/>
  <c r="V62"/>
  <c r="R62"/>
  <c r="N62"/>
  <c r="J62"/>
  <c r="F62"/>
  <c r="CZ60"/>
  <c r="CV60"/>
  <c r="CR60"/>
  <c r="CN60"/>
  <c r="CJ60"/>
  <c r="CF60"/>
  <c r="CB60"/>
  <c r="BX60"/>
  <c r="BT60"/>
  <c r="BP60"/>
  <c r="BL60"/>
  <c r="BH60"/>
  <c r="BD60"/>
  <c r="AZ60"/>
  <c r="AV60"/>
  <c r="AR60"/>
  <c r="AN60"/>
  <c r="AJ60"/>
  <c r="AF60"/>
  <c r="AB60"/>
  <c r="X60"/>
  <c r="T60"/>
  <c r="P60"/>
  <c r="L60"/>
  <c r="H60"/>
  <c r="D60"/>
  <c r="CY59"/>
  <c r="CQ59"/>
  <c r="CM59"/>
  <c r="CE59"/>
  <c r="CA59"/>
  <c r="BS59"/>
  <c r="BN59"/>
  <c r="BH59"/>
  <c r="BC59"/>
  <c r="AX59"/>
  <c r="AR59"/>
  <c r="AH59"/>
  <c r="AB59"/>
  <c r="W59"/>
  <c r="R59"/>
  <c r="L59"/>
  <c r="CV56"/>
  <c r="CQ56"/>
  <c r="CK56"/>
  <c r="CF56"/>
  <c r="CA56"/>
  <c r="BU56"/>
  <c r="BP56"/>
  <c r="AZ56"/>
  <c r="AU56"/>
  <c r="AO56"/>
  <c r="AJ56"/>
  <c r="AE56"/>
  <c r="Y56"/>
  <c r="T56"/>
  <c r="D56"/>
  <c r="CY54"/>
  <c r="CT54"/>
  <c r="CO54"/>
  <c r="CD54"/>
  <c r="BY54"/>
  <c r="BS54"/>
  <c r="BN54"/>
  <c r="BI54"/>
  <c r="BC54"/>
  <c r="AX54"/>
  <c r="AH54"/>
  <c r="AC54"/>
  <c r="W54"/>
  <c r="R54"/>
  <c r="M54"/>
  <c r="CT50"/>
  <c r="CL50"/>
  <c r="CD50"/>
  <c r="BV50"/>
  <c r="BN50"/>
  <c r="BF50"/>
  <c r="AX50"/>
  <c r="AP50"/>
  <c r="AH50"/>
  <c r="Z50"/>
  <c r="R50"/>
  <c r="CM46"/>
  <c r="BG46"/>
  <c r="AQ46"/>
  <c r="E59"/>
  <c r="M59"/>
  <c r="Q59"/>
  <c r="Y59"/>
  <c r="AC59"/>
  <c r="AK59"/>
  <c r="AO59"/>
  <c r="AW59"/>
  <c r="BA59"/>
  <c r="BI59"/>
  <c r="BM59"/>
  <c r="D54"/>
  <c r="H54"/>
  <c r="L54"/>
  <c r="P54"/>
  <c r="T54"/>
  <c r="X54"/>
  <c r="AB54"/>
  <c r="AF54"/>
  <c r="AJ54"/>
  <c r="AN54"/>
  <c r="AR54"/>
  <c r="AV54"/>
  <c r="AZ54"/>
  <c r="BD54"/>
  <c r="BH54"/>
  <c r="BL54"/>
  <c r="BP54"/>
  <c r="BT54"/>
  <c r="BX54"/>
  <c r="CB54"/>
  <c r="CF54"/>
  <c r="CJ54"/>
  <c r="CN54"/>
  <c r="CR54"/>
  <c r="CV54"/>
  <c r="CZ54"/>
  <c r="E50"/>
  <c r="M50"/>
  <c r="Q50"/>
  <c r="Y50"/>
  <c r="AC50"/>
  <c r="AK50"/>
  <c r="AO50"/>
  <c r="AW50"/>
  <c r="BA50"/>
  <c r="BI50"/>
  <c r="BM50"/>
  <c r="BU50"/>
  <c r="BY50"/>
  <c r="CG50"/>
  <c r="CK50"/>
  <c r="CO50"/>
  <c r="CS50"/>
  <c r="CW50"/>
  <c r="D50"/>
  <c r="H50"/>
  <c r="L50"/>
  <c r="P50"/>
  <c r="T50"/>
  <c r="X50"/>
  <c r="AB50"/>
  <c r="AF50"/>
  <c r="AJ50"/>
  <c r="AN50"/>
  <c r="AR50"/>
  <c r="AV50"/>
  <c r="AZ50"/>
  <c r="BD50"/>
  <c r="BH50"/>
  <c r="BL50"/>
  <c r="BP50"/>
  <c r="BT50"/>
  <c r="BX50"/>
  <c r="CB50"/>
  <c r="CF50"/>
  <c r="CJ50"/>
  <c r="CN50"/>
  <c r="CR50"/>
  <c r="CV50"/>
  <c r="CZ50"/>
  <c r="E55"/>
  <c r="M55"/>
  <c r="Q55"/>
  <c r="Y55"/>
  <c r="AC55"/>
  <c r="AK55"/>
  <c r="AO55"/>
  <c r="AW55"/>
  <c r="BA55"/>
  <c r="BI55"/>
  <c r="BM55"/>
  <c r="BU55"/>
  <c r="BY55"/>
  <c r="CG55"/>
  <c r="CK55"/>
  <c r="CO55"/>
  <c r="CS55"/>
  <c r="CW55"/>
  <c r="E46"/>
  <c r="M46"/>
  <c r="Q46"/>
  <c r="Y46"/>
  <c r="AC46"/>
  <c r="AK46"/>
  <c r="AO46"/>
  <c r="AW46"/>
  <c r="BA46"/>
  <c r="BI46"/>
  <c r="BM46"/>
  <c r="BU46"/>
  <c r="BY46"/>
  <c r="CG46"/>
  <c r="CK46"/>
  <c r="CO46"/>
  <c r="CS46"/>
  <c r="CW46"/>
  <c r="D46"/>
  <c r="H46"/>
  <c r="L46"/>
  <c r="P46"/>
  <c r="T46"/>
  <c r="X46"/>
  <c r="AB46"/>
  <c r="AF46"/>
  <c r="AJ46"/>
  <c r="AN46"/>
  <c r="AR46"/>
  <c r="AV46"/>
  <c r="AZ46"/>
  <c r="BD46"/>
  <c r="BH46"/>
  <c r="BL46"/>
  <c r="BP46"/>
  <c r="BT46"/>
  <c r="BX46"/>
  <c r="CB46"/>
  <c r="CF46"/>
  <c r="CJ46"/>
  <c r="CN46"/>
  <c r="CR46"/>
  <c r="CV46"/>
  <c r="CZ46"/>
  <c r="F46"/>
  <c r="J46"/>
  <c r="N46"/>
  <c r="R46"/>
  <c r="V46"/>
  <c r="Z46"/>
  <c r="AD46"/>
  <c r="AH46"/>
  <c r="AL46"/>
  <c r="AP46"/>
  <c r="AT46"/>
  <c r="AX46"/>
  <c r="BB46"/>
  <c r="BF46"/>
  <c r="BJ46"/>
  <c r="BN46"/>
  <c r="BR46"/>
  <c r="BV46"/>
  <c r="BZ46"/>
  <c r="CD46"/>
  <c r="CH46"/>
  <c r="CL46"/>
  <c r="CP46"/>
  <c r="CT46"/>
  <c r="CX46"/>
  <c r="CW67"/>
  <c r="CS67"/>
  <c r="CO67"/>
  <c r="CK67"/>
  <c r="CG67"/>
  <c r="BY67"/>
  <c r="BU67"/>
  <c r="BM67"/>
  <c r="BI67"/>
  <c r="BA67"/>
  <c r="AW67"/>
  <c r="AO67"/>
  <c r="AK67"/>
  <c r="AC67"/>
  <c r="Y67"/>
  <c r="Q67"/>
  <c r="M67"/>
  <c r="CZ66"/>
  <c r="CV66"/>
  <c r="CR66"/>
  <c r="CN66"/>
  <c r="CJ66"/>
  <c r="CF66"/>
  <c r="CB66"/>
  <c r="BX66"/>
  <c r="BT66"/>
  <c r="BP66"/>
  <c r="BL66"/>
  <c r="BH66"/>
  <c r="BD66"/>
  <c r="AZ66"/>
  <c r="AV66"/>
  <c r="AR66"/>
  <c r="AN66"/>
  <c r="AJ66"/>
  <c r="AF66"/>
  <c r="AB66"/>
  <c r="X66"/>
  <c r="T66"/>
  <c r="P66"/>
  <c r="L66"/>
  <c r="H66"/>
  <c r="D66"/>
  <c r="CX64"/>
  <c r="CT64"/>
  <c r="CP64"/>
  <c r="CL64"/>
  <c r="CH64"/>
  <c r="CD64"/>
  <c r="BZ64"/>
  <c r="BV64"/>
  <c r="BR64"/>
  <c r="BN64"/>
  <c r="BJ64"/>
  <c r="BF64"/>
  <c r="BB64"/>
  <c r="AX64"/>
  <c r="AT64"/>
  <c r="AP64"/>
  <c r="AL64"/>
  <c r="AH64"/>
  <c r="AD64"/>
  <c r="Z64"/>
  <c r="V64"/>
  <c r="R64"/>
  <c r="N64"/>
  <c r="J64"/>
  <c r="CW63"/>
  <c r="CS63"/>
  <c r="CO63"/>
  <c r="CK63"/>
  <c r="CG63"/>
  <c r="BY63"/>
  <c r="BU63"/>
  <c r="BM63"/>
  <c r="BI63"/>
  <c r="BA63"/>
  <c r="AW63"/>
  <c r="AO63"/>
  <c r="AK63"/>
  <c r="AC63"/>
  <c r="Y63"/>
  <c r="Q63"/>
  <c r="M63"/>
  <c r="CZ62"/>
  <c r="CV62"/>
  <c r="CR62"/>
  <c r="CN62"/>
  <c r="CJ62"/>
  <c r="CF62"/>
  <c r="CB62"/>
  <c r="BX62"/>
  <c r="BT62"/>
  <c r="BP62"/>
  <c r="BL62"/>
  <c r="BH62"/>
  <c r="BD62"/>
  <c r="AZ62"/>
  <c r="AV62"/>
  <c r="AR62"/>
  <c r="AN62"/>
  <c r="AJ62"/>
  <c r="AF62"/>
  <c r="AB62"/>
  <c r="X62"/>
  <c r="T62"/>
  <c r="P62"/>
  <c r="L62"/>
  <c r="H62"/>
  <c r="D62"/>
  <c r="CX60"/>
  <c r="CT60"/>
  <c r="CP60"/>
  <c r="CL60"/>
  <c r="CH60"/>
  <c r="CD60"/>
  <c r="BZ60"/>
  <c r="BV60"/>
  <c r="BR60"/>
  <c r="BN60"/>
  <c r="BJ60"/>
  <c r="BF60"/>
  <c r="BB60"/>
  <c r="AX60"/>
  <c r="AT60"/>
  <c r="AP60"/>
  <c r="AL60"/>
  <c r="AH60"/>
  <c r="AD60"/>
  <c r="Z60"/>
  <c r="V60"/>
  <c r="R60"/>
  <c r="N60"/>
  <c r="J60"/>
  <c r="CW59"/>
  <c r="CS59"/>
  <c r="CO59"/>
  <c r="CK59"/>
  <c r="CG59"/>
  <c r="BY59"/>
  <c r="BU59"/>
  <c r="BP59"/>
  <c r="BF59"/>
  <c r="AZ59"/>
  <c r="AU59"/>
  <c r="AP59"/>
  <c r="AJ59"/>
  <c r="AE59"/>
  <c r="Z59"/>
  <c r="T59"/>
  <c r="J59"/>
  <c r="D59"/>
  <c r="CX58"/>
  <c r="CS58"/>
  <c r="CM58"/>
  <c r="CH58"/>
  <c r="BR58"/>
  <c r="BM58"/>
  <c r="BG58"/>
  <c r="BB58"/>
  <c r="AW58"/>
  <c r="AQ58"/>
  <c r="AL58"/>
  <c r="V58"/>
  <c r="Q58"/>
  <c r="K58"/>
  <c r="F58"/>
  <c r="CY56"/>
  <c r="CS56"/>
  <c r="CN56"/>
  <c r="BX56"/>
  <c r="BS56"/>
  <c r="BM56"/>
  <c r="BH56"/>
  <c r="BC56"/>
  <c r="AW56"/>
  <c r="AR56"/>
  <c r="AB56"/>
  <c r="W56"/>
  <c r="Q56"/>
  <c r="L56"/>
  <c r="CW54"/>
  <c r="CQ54"/>
  <c r="CL54"/>
  <c r="CG54"/>
  <c r="CA54"/>
  <c r="BV54"/>
  <c r="BF54"/>
  <c r="BA54"/>
  <c r="AU54"/>
  <c r="AP54"/>
  <c r="AK54"/>
  <c r="AE54"/>
  <c r="Z54"/>
  <c r="J54"/>
  <c r="E54"/>
  <c r="AE51"/>
  <c r="W51"/>
  <c r="G51"/>
  <c r="CX50"/>
  <c r="CP50"/>
  <c r="CH50"/>
  <c r="BZ50"/>
  <c r="BR50"/>
  <c r="BJ50"/>
  <c r="BB50"/>
  <c r="AT50"/>
  <c r="AL50"/>
  <c r="AD50"/>
  <c r="V50"/>
  <c r="N50"/>
  <c r="F50"/>
  <c r="F56"/>
  <c r="J56"/>
  <c r="N56"/>
  <c r="R56"/>
  <c r="V56"/>
  <c r="Z56"/>
  <c r="AD56"/>
  <c r="AH56"/>
  <c r="AL56"/>
  <c r="AP56"/>
  <c r="AT56"/>
  <c r="AX56"/>
  <c r="BB56"/>
  <c r="BF56"/>
  <c r="BJ56"/>
  <c r="BN56"/>
  <c r="BR56"/>
  <c r="BV56"/>
  <c r="BZ56"/>
  <c r="CD56"/>
  <c r="CH56"/>
  <c r="CL56"/>
  <c r="CP56"/>
  <c r="CT56"/>
  <c r="CX56"/>
  <c r="CW66"/>
  <c r="CS66"/>
  <c r="CO66"/>
  <c r="CK66"/>
  <c r="CG66"/>
  <c r="BY66"/>
  <c r="BU66"/>
  <c r="BM66"/>
  <c r="BI66"/>
  <c r="BA66"/>
  <c r="AW66"/>
  <c r="AO66"/>
  <c r="AK66"/>
  <c r="AC66"/>
  <c r="Y66"/>
  <c r="Q66"/>
  <c r="M66"/>
  <c r="CW62"/>
  <c r="CS62"/>
  <c r="CO62"/>
  <c r="CK62"/>
  <c r="CG62"/>
  <c r="BY62"/>
  <c r="BU62"/>
  <c r="BM62"/>
  <c r="BI62"/>
  <c r="BA62"/>
  <c r="AW62"/>
  <c r="AO62"/>
  <c r="AK62"/>
  <c r="AC62"/>
  <c r="Y62"/>
  <c r="Q62"/>
  <c r="M62"/>
  <c r="CX59"/>
  <c r="CT59"/>
  <c r="CP59"/>
  <c r="CL59"/>
  <c r="CH59"/>
  <c r="CD59"/>
  <c r="BZ59"/>
  <c r="BV59"/>
  <c r="BR59"/>
  <c r="BL59"/>
  <c r="BG59"/>
  <c r="BB59"/>
  <c r="AV59"/>
  <c r="AQ59"/>
  <c r="AL59"/>
  <c r="AF59"/>
  <c r="V59"/>
  <c r="P59"/>
  <c r="K59"/>
  <c r="F59"/>
  <c r="CX54"/>
  <c r="CS54"/>
  <c r="CM54"/>
  <c r="CH54"/>
  <c r="BR54"/>
  <c r="BM54"/>
  <c r="BG54"/>
  <c r="BB54"/>
  <c r="AW54"/>
  <c r="AQ54"/>
  <c r="AL54"/>
  <c r="V54"/>
  <c r="Q54"/>
  <c r="K54"/>
  <c r="F54"/>
  <c r="CY50"/>
  <c r="CQ50"/>
  <c r="CA50"/>
  <c r="BS50"/>
  <c r="BC50"/>
  <c r="AU50"/>
  <c r="AE50"/>
  <c r="W50"/>
  <c r="G50"/>
  <c r="F34"/>
  <c r="J34"/>
  <c r="N34"/>
  <c r="R34"/>
  <c r="V34"/>
  <c r="Z34"/>
  <c r="AD34"/>
  <c r="AH34"/>
  <c r="AL34"/>
  <c r="AP34"/>
  <c r="AT34"/>
  <c r="AX34"/>
  <c r="BB34"/>
  <c r="BF34"/>
  <c r="BJ34"/>
  <c r="CX42"/>
  <c r="CT42"/>
  <c r="CP42"/>
  <c r="CL42"/>
  <c r="CH42"/>
  <c r="CD42"/>
  <c r="BZ42"/>
  <c r="BV42"/>
  <c r="BR42"/>
  <c r="BN42"/>
  <c r="BJ42"/>
  <c r="BF42"/>
  <c r="BB42"/>
  <c r="AX42"/>
  <c r="AT42"/>
  <c r="AP42"/>
  <c r="AL42"/>
  <c r="AH42"/>
  <c r="AD42"/>
  <c r="Z42"/>
  <c r="V42"/>
  <c r="R42"/>
  <c r="N42"/>
  <c r="J42"/>
  <c r="F42"/>
  <c r="CL38"/>
  <c r="CH38"/>
  <c r="CD38"/>
  <c r="BZ38"/>
  <c r="BV38"/>
  <c r="BR38"/>
  <c r="BN38"/>
  <c r="BJ38"/>
  <c r="BF38"/>
  <c r="BB38"/>
  <c r="AX38"/>
  <c r="AT38"/>
  <c r="AP38"/>
  <c r="AL38"/>
  <c r="AH38"/>
  <c r="AD38"/>
  <c r="Z38"/>
  <c r="V38"/>
  <c r="R38"/>
  <c r="N38"/>
  <c r="J38"/>
  <c r="F38"/>
  <c r="CW30"/>
  <c r="CO30"/>
  <c r="CG30"/>
  <c r="BY30"/>
  <c r="BI30"/>
  <c r="BA30"/>
  <c r="AK30"/>
  <c r="AC30"/>
  <c r="M30"/>
  <c r="E30"/>
  <c r="AE30"/>
  <c r="W30"/>
  <c r="G30"/>
  <c r="D32"/>
  <c r="H32"/>
  <c r="L32"/>
  <c r="P32"/>
  <c r="T32"/>
  <c r="X32"/>
  <c r="AB32"/>
  <c r="AF32"/>
  <c r="AJ32"/>
  <c r="AN32"/>
  <c r="AR32"/>
  <c r="AV32"/>
  <c r="AZ32"/>
  <c r="BD32"/>
  <c r="BH32"/>
  <c r="BL32"/>
  <c r="BP32"/>
  <c r="BT32"/>
  <c r="BX32"/>
  <c r="CB32"/>
  <c r="CF32"/>
  <c r="CJ32"/>
  <c r="CN32"/>
  <c r="CR32"/>
  <c r="CV32"/>
  <c r="CZ32"/>
  <c r="D28"/>
  <c r="H28"/>
  <c r="L28"/>
  <c r="P28"/>
  <c r="T28"/>
  <c r="X28"/>
  <c r="AB28"/>
  <c r="AF28"/>
  <c r="AJ28"/>
  <c r="AN28"/>
  <c r="AR28"/>
  <c r="AV28"/>
  <c r="AZ28"/>
  <c r="BD28"/>
  <c r="BH28"/>
  <c r="BL28"/>
  <c r="BP28"/>
  <c r="BT28"/>
  <c r="BX28"/>
  <c r="CB28"/>
  <c r="CF28"/>
  <c r="CJ28"/>
  <c r="CN28"/>
  <c r="CR28"/>
  <c r="CV28"/>
  <c r="CZ28"/>
  <c r="F28"/>
  <c r="J28"/>
  <c r="N28"/>
  <c r="R28"/>
  <c r="V28"/>
  <c r="Z28"/>
  <c r="AD28"/>
  <c r="AH28"/>
  <c r="AL28"/>
  <c r="AP28"/>
  <c r="AT28"/>
  <c r="AX28"/>
  <c r="BB28"/>
  <c r="BF28"/>
  <c r="BJ28"/>
  <c r="BN28"/>
  <c r="BR28"/>
  <c r="BV28"/>
  <c r="BZ28"/>
  <c r="CD28"/>
  <c r="CH28"/>
  <c r="CL28"/>
  <c r="CP28"/>
  <c r="CT28"/>
  <c r="CX28"/>
  <c r="CX52"/>
  <c r="CT52"/>
  <c r="CP52"/>
  <c r="CL52"/>
  <c r="CH52"/>
  <c r="CD52"/>
  <c r="BZ52"/>
  <c r="BV52"/>
  <c r="BR52"/>
  <c r="BN52"/>
  <c r="BJ52"/>
  <c r="BF52"/>
  <c r="BB52"/>
  <c r="AX52"/>
  <c r="AT52"/>
  <c r="AP52"/>
  <c r="AL52"/>
  <c r="AH52"/>
  <c r="AD52"/>
  <c r="Z52"/>
  <c r="V52"/>
  <c r="R52"/>
  <c r="N52"/>
  <c r="J52"/>
  <c r="CX48"/>
  <c r="CT48"/>
  <c r="CP48"/>
  <c r="CL48"/>
  <c r="CH48"/>
  <c r="CD48"/>
  <c r="BZ48"/>
  <c r="BV48"/>
  <c r="BR48"/>
  <c r="BN48"/>
  <c r="BJ48"/>
  <c r="BF48"/>
  <c r="BB48"/>
  <c r="AX48"/>
  <c r="AT48"/>
  <c r="AP48"/>
  <c r="AL48"/>
  <c r="AH48"/>
  <c r="AD48"/>
  <c r="Z48"/>
  <c r="V48"/>
  <c r="R48"/>
  <c r="N48"/>
  <c r="J48"/>
  <c r="CW47"/>
  <c r="CS47"/>
  <c r="CO47"/>
  <c r="CK47"/>
  <c r="CG47"/>
  <c r="BY47"/>
  <c r="BU47"/>
  <c r="BM47"/>
  <c r="BI47"/>
  <c r="BA47"/>
  <c r="AW47"/>
  <c r="AO47"/>
  <c r="AK47"/>
  <c r="AC47"/>
  <c r="Y47"/>
  <c r="Q47"/>
  <c r="M47"/>
  <c r="E47"/>
  <c r="CX44"/>
  <c r="CT44"/>
  <c r="CP44"/>
  <c r="CL44"/>
  <c r="CH44"/>
  <c r="CD44"/>
  <c r="BZ44"/>
  <c r="BV44"/>
  <c r="BR44"/>
  <c r="BN44"/>
  <c r="BJ44"/>
  <c r="BF44"/>
  <c r="BB44"/>
  <c r="AX44"/>
  <c r="AT44"/>
  <c r="AP44"/>
  <c r="AL44"/>
  <c r="AH44"/>
  <c r="AD44"/>
  <c r="Z44"/>
  <c r="V44"/>
  <c r="R44"/>
  <c r="N44"/>
  <c r="J44"/>
  <c r="CW43"/>
  <c r="CS43"/>
  <c r="CO43"/>
  <c r="CK43"/>
  <c r="CG43"/>
  <c r="BY43"/>
  <c r="BU43"/>
  <c r="BM43"/>
  <c r="BI43"/>
  <c r="BA43"/>
  <c r="AW43"/>
  <c r="AO43"/>
  <c r="AK43"/>
  <c r="AC43"/>
  <c r="Y43"/>
  <c r="Q43"/>
  <c r="M43"/>
  <c r="E43"/>
  <c r="CZ42"/>
  <c r="CV42"/>
  <c r="CR42"/>
  <c r="CN42"/>
  <c r="CJ42"/>
  <c r="CF42"/>
  <c r="CB42"/>
  <c r="BX42"/>
  <c r="BT42"/>
  <c r="BP42"/>
  <c r="BL42"/>
  <c r="BH42"/>
  <c r="BD42"/>
  <c r="AZ42"/>
  <c r="AV42"/>
  <c r="AR42"/>
  <c r="AN42"/>
  <c r="AJ42"/>
  <c r="AF42"/>
  <c r="AB42"/>
  <c r="X42"/>
  <c r="T42"/>
  <c r="P42"/>
  <c r="L42"/>
  <c r="H42"/>
  <c r="D42"/>
  <c r="CX40"/>
  <c r="CT40"/>
  <c r="CP40"/>
  <c r="CL40"/>
  <c r="CH40"/>
  <c r="CD40"/>
  <c r="BZ40"/>
  <c r="BV40"/>
  <c r="BR40"/>
  <c r="BN40"/>
  <c r="BJ40"/>
  <c r="BF40"/>
  <c r="BB40"/>
  <c r="AX40"/>
  <c r="AT40"/>
  <c r="AP40"/>
  <c r="AL40"/>
  <c r="AH40"/>
  <c r="AD40"/>
  <c r="Z40"/>
  <c r="V40"/>
  <c r="R40"/>
  <c r="N40"/>
  <c r="J40"/>
  <c r="CW39"/>
  <c r="CS39"/>
  <c r="CO39"/>
  <c r="CK39"/>
  <c r="CG39"/>
  <c r="BY39"/>
  <c r="BU39"/>
  <c r="BM39"/>
  <c r="BI39"/>
  <c r="BA39"/>
  <c r="AW39"/>
  <c r="AO39"/>
  <c r="AK39"/>
  <c r="AC39"/>
  <c r="Y39"/>
  <c r="Q39"/>
  <c r="M39"/>
  <c r="E39"/>
  <c r="CZ38"/>
  <c r="CV38"/>
  <c r="CR38"/>
  <c r="CN38"/>
  <c r="CJ38"/>
  <c r="CF38"/>
  <c r="CB38"/>
  <c r="BX38"/>
  <c r="BT38"/>
  <c r="BP38"/>
  <c r="BL38"/>
  <c r="BH38"/>
  <c r="BD38"/>
  <c r="AZ38"/>
  <c r="AV38"/>
  <c r="AR38"/>
  <c r="AN38"/>
  <c r="AJ38"/>
  <c r="AF38"/>
  <c r="AB38"/>
  <c r="X38"/>
  <c r="T38"/>
  <c r="P38"/>
  <c r="L38"/>
  <c r="H38"/>
  <c r="D38"/>
  <c r="CL36"/>
  <c r="CH36"/>
  <c r="CD36"/>
  <c r="BZ36"/>
  <c r="BV36"/>
  <c r="BR36"/>
  <c r="BN36"/>
  <c r="BJ36"/>
  <c r="BF36"/>
  <c r="BB36"/>
  <c r="AX36"/>
  <c r="AT36"/>
  <c r="AP36"/>
  <c r="AL36"/>
  <c r="AH36"/>
  <c r="AD36"/>
  <c r="Z36"/>
  <c r="V36"/>
  <c r="R36"/>
  <c r="N36"/>
  <c r="J36"/>
  <c r="CW35"/>
  <c r="CS35"/>
  <c r="CO35"/>
  <c r="CK35"/>
  <c r="CG35"/>
  <c r="BY35"/>
  <c r="BU35"/>
  <c r="BM35"/>
  <c r="BI35"/>
  <c r="BA35"/>
  <c r="AW35"/>
  <c r="AO35"/>
  <c r="AK35"/>
  <c r="AC35"/>
  <c r="Y35"/>
  <c r="Q35"/>
  <c r="M35"/>
  <c r="E35"/>
  <c r="CZ34"/>
  <c r="CV34"/>
  <c r="CR34"/>
  <c r="CN34"/>
  <c r="CJ34"/>
  <c r="CF34"/>
  <c r="CB34"/>
  <c r="BX34"/>
  <c r="BT34"/>
  <c r="BP34"/>
  <c r="BL34"/>
  <c r="BG34"/>
  <c r="BA34"/>
  <c r="AV34"/>
  <c r="AQ34"/>
  <c r="AK34"/>
  <c r="AF34"/>
  <c r="P34"/>
  <c r="K34"/>
  <c r="E34"/>
  <c r="CS30"/>
  <c r="CK30"/>
  <c r="BU30"/>
  <c r="BM30"/>
  <c r="AW30"/>
  <c r="AO30"/>
  <c r="Y30"/>
  <c r="Q30"/>
  <c r="E33"/>
  <c r="M33"/>
  <c r="Q33"/>
  <c r="Y33"/>
  <c r="AC33"/>
  <c r="AK33"/>
  <c r="AO33"/>
  <c r="AW33"/>
  <c r="BA33"/>
  <c r="BI33"/>
  <c r="BM33"/>
  <c r="BU33"/>
  <c r="BY33"/>
  <c r="CG33"/>
  <c r="CK33"/>
  <c r="CO33"/>
  <c r="CS33"/>
  <c r="CW33"/>
  <c r="F30"/>
  <c r="J30"/>
  <c r="N30"/>
  <c r="R30"/>
  <c r="V30"/>
  <c r="Z30"/>
  <c r="AD30"/>
  <c r="AH30"/>
  <c r="AL30"/>
  <c r="AP30"/>
  <c r="AT30"/>
  <c r="AX30"/>
  <c r="BB30"/>
  <c r="BF30"/>
  <c r="BJ30"/>
  <c r="BN30"/>
  <c r="BR30"/>
  <c r="BV30"/>
  <c r="BZ30"/>
  <c r="CD30"/>
  <c r="CH30"/>
  <c r="CL30"/>
  <c r="CP30"/>
  <c r="CT30"/>
  <c r="CX30"/>
  <c r="D30"/>
  <c r="H30"/>
  <c r="L30"/>
  <c r="P30"/>
  <c r="T30"/>
  <c r="X30"/>
  <c r="AB30"/>
  <c r="AF30"/>
  <c r="AJ30"/>
  <c r="AN30"/>
  <c r="AR30"/>
  <c r="AV30"/>
  <c r="AZ30"/>
  <c r="BD30"/>
  <c r="BH30"/>
  <c r="BL30"/>
  <c r="BP30"/>
  <c r="BT30"/>
  <c r="BX30"/>
  <c r="CB30"/>
  <c r="CF30"/>
  <c r="CJ30"/>
  <c r="CN30"/>
  <c r="CR30"/>
  <c r="CV30"/>
  <c r="CZ30"/>
  <c r="CX47"/>
  <c r="CT47"/>
  <c r="CP47"/>
  <c r="CL47"/>
  <c r="CH47"/>
  <c r="CD47"/>
  <c r="BZ47"/>
  <c r="BV47"/>
  <c r="BR47"/>
  <c r="BN47"/>
  <c r="BJ47"/>
  <c r="BF47"/>
  <c r="BB47"/>
  <c r="AX47"/>
  <c r="AT47"/>
  <c r="AP47"/>
  <c r="AL47"/>
  <c r="AH47"/>
  <c r="AD47"/>
  <c r="Z47"/>
  <c r="V47"/>
  <c r="R47"/>
  <c r="N47"/>
  <c r="J47"/>
  <c r="CX43"/>
  <c r="CT43"/>
  <c r="CP43"/>
  <c r="CL43"/>
  <c r="CH43"/>
  <c r="CD43"/>
  <c r="BZ43"/>
  <c r="BV43"/>
  <c r="BR43"/>
  <c r="BN43"/>
  <c r="BJ43"/>
  <c r="BF43"/>
  <c r="BB43"/>
  <c r="AX43"/>
  <c r="AT43"/>
  <c r="AP43"/>
  <c r="AL43"/>
  <c r="AH43"/>
  <c r="AD43"/>
  <c r="Z43"/>
  <c r="V43"/>
  <c r="R43"/>
  <c r="N43"/>
  <c r="J43"/>
  <c r="CW42"/>
  <c r="CS42"/>
  <c r="CO42"/>
  <c r="CK42"/>
  <c r="CG42"/>
  <c r="BY42"/>
  <c r="BU42"/>
  <c r="BM42"/>
  <c r="BI42"/>
  <c r="BA42"/>
  <c r="AW42"/>
  <c r="AO42"/>
  <c r="AK42"/>
  <c r="AC42"/>
  <c r="Y42"/>
  <c r="Q42"/>
  <c r="M42"/>
  <c r="CX39"/>
  <c r="CT39"/>
  <c r="CP39"/>
  <c r="CL39"/>
  <c r="CH39"/>
  <c r="CD39"/>
  <c r="BZ39"/>
  <c r="BV39"/>
  <c r="BR39"/>
  <c r="BN39"/>
  <c r="BJ39"/>
  <c r="BF39"/>
  <c r="BB39"/>
  <c r="AX39"/>
  <c r="AT39"/>
  <c r="AP39"/>
  <c r="AL39"/>
  <c r="AH39"/>
  <c r="AD39"/>
  <c r="Z39"/>
  <c r="V39"/>
  <c r="R39"/>
  <c r="N39"/>
  <c r="J39"/>
  <c r="CW38"/>
  <c r="CS38"/>
  <c r="CO38"/>
  <c r="CK38"/>
  <c r="CG38"/>
  <c r="BY38"/>
  <c r="BU38"/>
  <c r="BM38"/>
  <c r="BI38"/>
  <c r="BA38"/>
  <c r="AW38"/>
  <c r="AO38"/>
  <c r="AK38"/>
  <c r="AC38"/>
  <c r="Y38"/>
  <c r="Q38"/>
  <c r="M38"/>
  <c r="CX35"/>
  <c r="CT35"/>
  <c r="CP35"/>
  <c r="CL35"/>
  <c r="CH35"/>
  <c r="CD35"/>
  <c r="BZ35"/>
  <c r="BV35"/>
  <c r="BR35"/>
  <c r="BN35"/>
  <c r="BJ35"/>
  <c r="BF35"/>
  <c r="BB35"/>
  <c r="AX35"/>
  <c r="AT35"/>
  <c r="AP35"/>
  <c r="AL35"/>
  <c r="AH35"/>
  <c r="AD35"/>
  <c r="Z35"/>
  <c r="V35"/>
  <c r="R35"/>
  <c r="N35"/>
  <c r="J35"/>
  <c r="CK34"/>
  <c r="CG34"/>
  <c r="BY34"/>
  <c r="BU34"/>
  <c r="BM34"/>
  <c r="BH34"/>
  <c r="BC34"/>
  <c r="AW34"/>
  <c r="AR34"/>
  <c r="AB34"/>
  <c r="W34"/>
  <c r="Q34"/>
  <c r="L34"/>
  <c r="G34"/>
  <c r="CZ26"/>
  <c r="CV26"/>
  <c r="CR26"/>
  <c r="CN26"/>
  <c r="CJ26"/>
  <c r="CF26"/>
  <c r="CB26"/>
  <c r="BX26"/>
  <c r="BT26"/>
  <c r="BP26"/>
  <c r="BL26"/>
  <c r="BH26"/>
  <c r="BD26"/>
  <c r="AZ26"/>
  <c r="AV26"/>
  <c r="AR26"/>
  <c r="AN26"/>
  <c r="AJ26"/>
  <c r="AF26"/>
  <c r="AB26"/>
  <c r="X26"/>
  <c r="T26"/>
  <c r="P26"/>
  <c r="L26"/>
  <c r="H26"/>
  <c r="D26"/>
  <c r="CX24"/>
  <c r="CT24"/>
  <c r="CP24"/>
  <c r="CL24"/>
  <c r="CH24"/>
  <c r="CD24"/>
  <c r="BZ24"/>
  <c r="BV24"/>
  <c r="BR24"/>
  <c r="BN24"/>
  <c r="BJ24"/>
  <c r="BF24"/>
  <c r="BB24"/>
  <c r="AX24"/>
  <c r="AT24"/>
  <c r="AP24"/>
  <c r="AL24"/>
  <c r="AH24"/>
  <c r="AD24"/>
  <c r="Z24"/>
  <c r="V24"/>
  <c r="R24"/>
  <c r="N24"/>
  <c r="J24"/>
  <c r="F24"/>
  <c r="CZ22"/>
  <c r="CV22"/>
  <c r="CR22"/>
  <c r="CN22"/>
  <c r="CJ22"/>
  <c r="CF22"/>
  <c r="CB22"/>
  <c r="BX22"/>
  <c r="BT22"/>
  <c r="BP22"/>
  <c r="BL22"/>
  <c r="BH22"/>
  <c r="BD22"/>
  <c r="AZ22"/>
  <c r="AV22"/>
  <c r="AR22"/>
  <c r="AN22"/>
  <c r="AJ22"/>
  <c r="AF22"/>
  <c r="AB22"/>
  <c r="X22"/>
  <c r="T22"/>
  <c r="P22"/>
  <c r="L22"/>
  <c r="H22"/>
  <c r="D22"/>
  <c r="BA26"/>
  <c r="AW26"/>
  <c r="AO26"/>
  <c r="AK26"/>
  <c r="AC26"/>
  <c r="Y26"/>
  <c r="Q26"/>
  <c r="M26"/>
  <c r="E26"/>
  <c r="AK22"/>
  <c r="AC22"/>
  <c r="Y22"/>
  <c r="Q22"/>
  <c r="M22"/>
  <c r="E22"/>
  <c r="CW29"/>
  <c r="CS29"/>
  <c r="CO29"/>
  <c r="CK29"/>
  <c r="CG29"/>
  <c r="BY29"/>
  <c r="BU29"/>
  <c r="BM29"/>
  <c r="BI29"/>
  <c r="BA29"/>
  <c r="AW29"/>
  <c r="AO29"/>
  <c r="AK29"/>
  <c r="AC29"/>
  <c r="Y29"/>
  <c r="Q29"/>
  <c r="M29"/>
  <c r="CX26"/>
  <c r="CT26"/>
  <c r="CP26"/>
  <c r="CL26"/>
  <c r="CH26"/>
  <c r="CD26"/>
  <c r="BZ26"/>
  <c r="BV26"/>
  <c r="BR26"/>
  <c r="BN26"/>
  <c r="BJ26"/>
  <c r="BF26"/>
  <c r="BB26"/>
  <c r="AX26"/>
  <c r="AT26"/>
  <c r="AP26"/>
  <c r="AL26"/>
  <c r="AH26"/>
  <c r="AD26"/>
  <c r="Z26"/>
  <c r="V26"/>
  <c r="R26"/>
  <c r="N26"/>
  <c r="J26"/>
  <c r="CK25"/>
  <c r="CG25"/>
  <c r="BY25"/>
  <c r="BU25"/>
  <c r="BM25"/>
  <c r="BI25"/>
  <c r="BA25"/>
  <c r="AW25"/>
  <c r="AO25"/>
  <c r="AK25"/>
  <c r="AC25"/>
  <c r="Y25"/>
  <c r="Q25"/>
  <c r="M25"/>
  <c r="CZ24"/>
  <c r="CV24"/>
  <c r="CR24"/>
  <c r="CN24"/>
  <c r="CJ24"/>
  <c r="CF24"/>
  <c r="CB24"/>
  <c r="BX24"/>
  <c r="BT24"/>
  <c r="BP24"/>
  <c r="BL24"/>
  <c r="BH24"/>
  <c r="BD24"/>
  <c r="AZ24"/>
  <c r="AV24"/>
  <c r="AR24"/>
  <c r="AN24"/>
  <c r="AJ24"/>
  <c r="AF24"/>
  <c r="AB24"/>
  <c r="X24"/>
  <c r="T24"/>
  <c r="P24"/>
  <c r="L24"/>
  <c r="H24"/>
  <c r="CX22"/>
  <c r="CT22"/>
  <c r="CP22"/>
  <c r="CL22"/>
  <c r="CH22"/>
  <c r="CD22"/>
  <c r="BZ22"/>
  <c r="BV22"/>
  <c r="BR22"/>
  <c r="BN22"/>
  <c r="BJ22"/>
  <c r="BF22"/>
  <c r="BB22"/>
  <c r="AX22"/>
  <c r="AT22"/>
  <c r="AP22"/>
  <c r="AL22"/>
  <c r="AH22"/>
  <c r="AD22"/>
  <c r="Z22"/>
  <c r="V22"/>
  <c r="R22"/>
  <c r="N22"/>
  <c r="J22"/>
  <c r="BA21"/>
  <c r="AW21"/>
  <c r="AO21"/>
  <c r="AK21"/>
  <c r="AC21"/>
  <c r="Y21"/>
  <c r="Q21"/>
  <c r="M21"/>
  <c r="C21" i="89"/>
  <c r="DJ21" s="1"/>
  <c r="C22"/>
  <c r="C23"/>
  <c r="C24"/>
  <c r="C25"/>
  <c r="DJ25" s="1"/>
  <c r="C26"/>
  <c r="C27"/>
  <c r="CW27" s="1"/>
  <c r="C28"/>
  <c r="CW28" s="1"/>
  <c r="C29"/>
  <c r="AP29" s="1"/>
  <c r="CP29"/>
  <c r="C30"/>
  <c r="BO30" s="1"/>
  <c r="C31"/>
  <c r="Y31" s="1"/>
  <c r="BM31"/>
  <c r="CS31"/>
  <c r="C32"/>
  <c r="C33"/>
  <c r="CJ33" s="1"/>
  <c r="C34"/>
  <c r="DI34" s="1"/>
  <c r="C35"/>
  <c r="C36"/>
  <c r="C37"/>
  <c r="C38"/>
  <c r="CY38" s="1"/>
  <c r="C39"/>
  <c r="C40"/>
  <c r="C41"/>
  <c r="DK41" s="1"/>
  <c r="C42"/>
  <c r="C43"/>
  <c r="CE43" s="1"/>
  <c r="C44"/>
  <c r="DH44" s="1"/>
  <c r="C45"/>
  <c r="CQ45" s="1"/>
  <c r="C46"/>
  <c r="S46" s="1"/>
  <c r="BO46"/>
  <c r="C47"/>
  <c r="C48"/>
  <c r="AB48" s="1"/>
  <c r="CF48"/>
  <c r="C49"/>
  <c r="C50"/>
  <c r="C51"/>
  <c r="C52"/>
  <c r="C53"/>
  <c r="CQ53" s="1"/>
  <c r="BH53"/>
  <c r="C54"/>
  <c r="C55"/>
  <c r="BO55" s="1"/>
  <c r="C56"/>
  <c r="BF56"/>
  <c r="C57"/>
  <c r="C58"/>
  <c r="C59"/>
  <c r="C60"/>
  <c r="CM60" s="1"/>
  <c r="C61"/>
  <c r="C62"/>
  <c r="C63"/>
  <c r="CK63" s="1"/>
  <c r="CQ63"/>
  <c r="C64"/>
  <c r="AQ64" s="1"/>
  <c r="V64"/>
  <c r="BR64"/>
  <c r="BZ64"/>
  <c r="C65"/>
  <c r="C66"/>
  <c r="BZ66" s="1"/>
  <c r="C67"/>
  <c r="C68"/>
  <c r="H68" s="1"/>
  <c r="C69"/>
  <c r="F69" s="1"/>
  <c r="DH21"/>
  <c r="DL21"/>
  <c r="DR21"/>
  <c r="DH22"/>
  <c r="DI22"/>
  <c r="DJ22"/>
  <c r="DK22"/>
  <c r="DL22"/>
  <c r="DM22"/>
  <c r="DP22"/>
  <c r="DQ22"/>
  <c r="DR22"/>
  <c r="DH23"/>
  <c r="DI23"/>
  <c r="DJ23"/>
  <c r="DK23"/>
  <c r="DL23"/>
  <c r="DM23"/>
  <c r="DP23"/>
  <c r="DQ23"/>
  <c r="DR23"/>
  <c r="DH24"/>
  <c r="DI24"/>
  <c r="DJ24"/>
  <c r="DK24"/>
  <c r="DL24"/>
  <c r="DM24"/>
  <c r="DP24"/>
  <c r="DQ24"/>
  <c r="DR24"/>
  <c r="DH25"/>
  <c r="DL25"/>
  <c r="DR25"/>
  <c r="DH26"/>
  <c r="DI26"/>
  <c r="DJ26"/>
  <c r="DK26"/>
  <c r="DL26"/>
  <c r="DM26"/>
  <c r="DP26"/>
  <c r="DQ26"/>
  <c r="DR26"/>
  <c r="DH27"/>
  <c r="DI27"/>
  <c r="DJ27"/>
  <c r="DK27"/>
  <c r="DL27"/>
  <c r="DM27"/>
  <c r="DP27"/>
  <c r="DQ27"/>
  <c r="DR27"/>
  <c r="DH28"/>
  <c r="DI28"/>
  <c r="DJ28"/>
  <c r="DK28"/>
  <c r="DL28"/>
  <c r="DM28"/>
  <c r="DP28"/>
  <c r="DQ28"/>
  <c r="DR28"/>
  <c r="DH29"/>
  <c r="DL29"/>
  <c r="DR29"/>
  <c r="DH30"/>
  <c r="DI30"/>
  <c r="DJ30"/>
  <c r="DK30"/>
  <c r="DL30"/>
  <c r="DM30"/>
  <c r="DP30"/>
  <c r="DQ30"/>
  <c r="DR30"/>
  <c r="DH31"/>
  <c r="DI31"/>
  <c r="DJ31"/>
  <c r="DK31"/>
  <c r="DL31"/>
  <c r="DM31"/>
  <c r="DP31"/>
  <c r="DQ31"/>
  <c r="DR31"/>
  <c r="DH32"/>
  <c r="DI32"/>
  <c r="DJ32"/>
  <c r="DK32"/>
  <c r="DL32"/>
  <c r="DM32"/>
  <c r="DP32"/>
  <c r="DQ32"/>
  <c r="DR32"/>
  <c r="DH33"/>
  <c r="DI33"/>
  <c r="DJ33"/>
  <c r="DK33"/>
  <c r="DL33"/>
  <c r="DM33"/>
  <c r="DP33"/>
  <c r="DQ33"/>
  <c r="DR33"/>
  <c r="DK34"/>
  <c r="DQ34"/>
  <c r="DH35"/>
  <c r="DI35"/>
  <c r="DJ35"/>
  <c r="DK35"/>
  <c r="DL35"/>
  <c r="DM35"/>
  <c r="DP35"/>
  <c r="DQ35"/>
  <c r="DR35"/>
  <c r="DH36"/>
  <c r="DI36"/>
  <c r="DJ36"/>
  <c r="DK36"/>
  <c r="DL36"/>
  <c r="DM36"/>
  <c r="DP36"/>
  <c r="DQ36"/>
  <c r="DR36"/>
  <c r="DH37"/>
  <c r="DI37"/>
  <c r="DJ37"/>
  <c r="DK37"/>
  <c r="DL37"/>
  <c r="DM37"/>
  <c r="DP37"/>
  <c r="DQ37"/>
  <c r="DR37"/>
  <c r="DK38"/>
  <c r="DQ38"/>
  <c r="DI39"/>
  <c r="DK39"/>
  <c r="DM39"/>
  <c r="DQ39"/>
  <c r="DH40"/>
  <c r="DI40"/>
  <c r="DJ40"/>
  <c r="DK40"/>
  <c r="DL40"/>
  <c r="DM40"/>
  <c r="DP40"/>
  <c r="DQ40"/>
  <c r="DR40"/>
  <c r="DI41"/>
  <c r="DM41"/>
  <c r="DH42"/>
  <c r="DJ42"/>
  <c r="DL42"/>
  <c r="DP42"/>
  <c r="DR42"/>
  <c r="DH43"/>
  <c r="DI43"/>
  <c r="DJ43"/>
  <c r="DK43"/>
  <c r="DL43"/>
  <c r="DM43"/>
  <c r="DP43"/>
  <c r="DQ43"/>
  <c r="DR43"/>
  <c r="DL44"/>
  <c r="DH45"/>
  <c r="DI45"/>
  <c r="DL45"/>
  <c r="DM45"/>
  <c r="DR45"/>
  <c r="DH46"/>
  <c r="DI46"/>
  <c r="DJ46"/>
  <c r="DK46"/>
  <c r="DL46"/>
  <c r="DM46"/>
  <c r="DP46"/>
  <c r="DQ46"/>
  <c r="DR46"/>
  <c r="DI47"/>
  <c r="DK47"/>
  <c r="DM47"/>
  <c r="DQ47"/>
  <c r="DJ48"/>
  <c r="DK48"/>
  <c r="DP48"/>
  <c r="DQ48"/>
  <c r="DH49"/>
  <c r="DI49"/>
  <c r="DJ49"/>
  <c r="DK49"/>
  <c r="DL49"/>
  <c r="DM49"/>
  <c r="DP49"/>
  <c r="DQ49"/>
  <c r="DR49"/>
  <c r="DH50"/>
  <c r="DI50"/>
  <c r="DL50"/>
  <c r="DM50"/>
  <c r="DR50"/>
  <c r="DH51"/>
  <c r="DK51"/>
  <c r="DL51"/>
  <c r="DQ51"/>
  <c r="DR51"/>
  <c r="DH52"/>
  <c r="DI52"/>
  <c r="DJ52"/>
  <c r="DK52"/>
  <c r="DL52"/>
  <c r="DM52"/>
  <c r="DP52"/>
  <c r="DQ52"/>
  <c r="DR52"/>
  <c r="DH53"/>
  <c r="DI53"/>
  <c r="DJ53"/>
  <c r="DK53"/>
  <c r="DL53"/>
  <c r="DM53"/>
  <c r="DP53"/>
  <c r="DQ53"/>
  <c r="DR53"/>
  <c r="DH54"/>
  <c r="DJ54"/>
  <c r="DP54"/>
  <c r="DQ54"/>
  <c r="DH55"/>
  <c r="DI55"/>
  <c r="DJ55"/>
  <c r="DK55"/>
  <c r="DL55"/>
  <c r="DM55"/>
  <c r="DP55"/>
  <c r="DQ55"/>
  <c r="DR55"/>
  <c r="DH56"/>
  <c r="DI56"/>
  <c r="DL56"/>
  <c r="DM56"/>
  <c r="DR56"/>
  <c r="DH58"/>
  <c r="DI58"/>
  <c r="DL58"/>
  <c r="DM58"/>
  <c r="DR58"/>
  <c r="DJ59"/>
  <c r="DM59"/>
  <c r="DQ59"/>
  <c r="DH60"/>
  <c r="DI60"/>
  <c r="DM60"/>
  <c r="DP60"/>
  <c r="DI61"/>
  <c r="DK61"/>
  <c r="DM61"/>
  <c r="DP61"/>
  <c r="DH62"/>
  <c r="DK62"/>
  <c r="DP62"/>
  <c r="DR62"/>
  <c r="DH63"/>
  <c r="DI63"/>
  <c r="DJ63"/>
  <c r="DK63"/>
  <c r="DL63"/>
  <c r="DM63"/>
  <c r="DP63"/>
  <c r="DQ63"/>
  <c r="DR63"/>
  <c r="DH64"/>
  <c r="DI64"/>
  <c r="DJ64"/>
  <c r="DL64"/>
  <c r="DM64"/>
  <c r="DP64"/>
  <c r="DR64"/>
  <c r="DP65"/>
  <c r="DI66"/>
  <c r="DI67"/>
  <c r="DK67"/>
  <c r="DS69"/>
  <c r="DS68"/>
  <c r="B61" i="59"/>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61" i="58"/>
  <c r="T61" s="1"/>
  <c r="B60"/>
  <c r="T60" s="1"/>
  <c r="B59"/>
  <c r="T59" s="1"/>
  <c r="B58"/>
  <c r="T58" s="1"/>
  <c r="CU64" i="89" s="1"/>
  <c r="B57" i="58"/>
  <c r="T57" s="1"/>
  <c r="B56"/>
  <c r="T56" s="1"/>
  <c r="B55"/>
  <c r="T55" s="1"/>
  <c r="B54"/>
  <c r="T54" s="1"/>
  <c r="CU60" i="89" s="1"/>
  <c r="B53" i="58"/>
  <c r="T53" s="1"/>
  <c r="B52"/>
  <c r="T52" s="1"/>
  <c r="B51"/>
  <c r="T51" s="1"/>
  <c r="B50"/>
  <c r="T50" s="1"/>
  <c r="CU56" i="89" s="1"/>
  <c r="B49" i="58"/>
  <c r="T49" s="1"/>
  <c r="CU55" i="89" s="1"/>
  <c r="B48" i="58"/>
  <c r="T48" s="1"/>
  <c r="B47"/>
  <c r="T47" s="1"/>
  <c r="B46"/>
  <c r="T46" s="1"/>
  <c r="B45"/>
  <c r="T45" s="1"/>
  <c r="B44"/>
  <c r="T44" s="1"/>
  <c r="CU50" i="89" s="1"/>
  <c r="B43" i="58"/>
  <c r="T43" s="1"/>
  <c r="B42"/>
  <c r="T42" s="1"/>
  <c r="CU48" i="89" s="1"/>
  <c r="B41" i="58"/>
  <c r="T41" s="1"/>
  <c r="B40"/>
  <c r="T40" s="1"/>
  <c r="CU46" i="89" s="1"/>
  <c r="B39" i="58"/>
  <c r="T39" s="1"/>
  <c r="CU45" i="89" s="1"/>
  <c r="B38" i="58"/>
  <c r="T38" s="1"/>
  <c r="B37"/>
  <c r="T37" s="1"/>
  <c r="B36"/>
  <c r="T36" s="1"/>
  <c r="B35"/>
  <c r="T35" s="1"/>
  <c r="B34"/>
  <c r="T34" s="1"/>
  <c r="B33"/>
  <c r="T33" s="1"/>
  <c r="B32"/>
  <c r="T32" s="1"/>
  <c r="B31"/>
  <c r="T31" s="1"/>
  <c r="B30"/>
  <c r="T30" s="1"/>
  <c r="B29"/>
  <c r="T29" s="1"/>
  <c r="B28"/>
  <c r="T28" s="1"/>
  <c r="B27"/>
  <c r="T27" s="1"/>
  <c r="B26"/>
  <c r="T26" s="1"/>
  <c r="B25"/>
  <c r="T25" s="1"/>
  <c r="B24"/>
  <c r="T24" s="1"/>
  <c r="B23"/>
  <c r="T23" s="1"/>
  <c r="CU29" i="89" s="1"/>
  <c r="B22" i="58"/>
  <c r="T22" s="1"/>
  <c r="CU28" i="89" s="1"/>
  <c r="B21" i="58"/>
  <c r="T21" s="1"/>
  <c r="B20"/>
  <c r="T20" s="1"/>
  <c r="CU26" i="89" s="1"/>
  <c r="B19" i="58"/>
  <c r="T19" s="1"/>
  <c r="B18"/>
  <c r="T18" s="1"/>
  <c r="B17"/>
  <c r="T17" s="1"/>
  <c r="CU23" i="89" s="1"/>
  <c r="B16" i="58"/>
  <c r="T16" s="1"/>
  <c r="B15"/>
  <c r="T15" s="1"/>
  <c r="B14"/>
  <c r="T14" s="1"/>
  <c r="B61" i="57"/>
  <c r="T61" s="1"/>
  <c r="B60"/>
  <c r="T60" s="1"/>
  <c r="B59"/>
  <c r="T59" s="1"/>
  <c r="B58"/>
  <c r="T58" s="1"/>
  <c r="B57"/>
  <c r="T57" s="1"/>
  <c r="B56"/>
  <c r="T56" s="1"/>
  <c r="B55"/>
  <c r="T55" s="1"/>
  <c r="B54"/>
  <c r="T54" s="1"/>
  <c r="B53"/>
  <c r="T53" s="1"/>
  <c r="B52"/>
  <c r="T52" s="1"/>
  <c r="B51"/>
  <c r="T51" s="1"/>
  <c r="B50"/>
  <c r="T50" s="1"/>
  <c r="CO56" i="89" s="1"/>
  <c r="B49" i="57"/>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CO27" i="89" s="1"/>
  <c r="B20" i="57"/>
  <c r="T20" s="1"/>
  <c r="B19"/>
  <c r="T19" s="1"/>
  <c r="B18"/>
  <c r="T18" s="1"/>
  <c r="B17"/>
  <c r="T17" s="1"/>
  <c r="B16"/>
  <c r="T16" s="1"/>
  <c r="B15"/>
  <c r="T15" s="1"/>
  <c r="B14"/>
  <c r="T14" s="1"/>
  <c r="B61" i="56"/>
  <c r="T61" s="1"/>
  <c r="B60"/>
  <c r="T60" s="1"/>
  <c r="B59"/>
  <c r="T59" s="1"/>
  <c r="B58"/>
  <c r="T58" s="1"/>
  <c r="B57"/>
  <c r="T57" s="1"/>
  <c r="B56"/>
  <c r="T56" s="1"/>
  <c r="B55"/>
  <c r="T55" s="1"/>
  <c r="B54"/>
  <c r="T54" s="1"/>
  <c r="B53"/>
  <c r="T53" s="1"/>
  <c r="B52"/>
  <c r="T52" s="1"/>
  <c r="B51"/>
  <c r="T51" s="1"/>
  <c r="B50"/>
  <c r="T50" s="1"/>
  <c r="CI56" i="89" s="1"/>
  <c r="B49" i="56"/>
  <c r="T49" s="1"/>
  <c r="B48"/>
  <c r="T48" s="1"/>
  <c r="B47"/>
  <c r="T47" s="1"/>
  <c r="CI53" i="89" s="1"/>
  <c r="B46" i="56"/>
  <c r="T46" s="1"/>
  <c r="B45"/>
  <c r="T45" s="1"/>
  <c r="CI51" i="89" s="1"/>
  <c r="B44" i="56"/>
  <c r="T44" s="1"/>
  <c r="B43"/>
  <c r="T43" s="1"/>
  <c r="B42"/>
  <c r="T42" s="1"/>
  <c r="B41"/>
  <c r="T41" s="1"/>
  <c r="B40"/>
  <c r="T40" s="1"/>
  <c r="B39"/>
  <c r="T39" s="1"/>
  <c r="CI45" i="89" s="1"/>
  <c r="B38" i="56"/>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CI28" i="89" s="1"/>
  <c r="B21" i="56"/>
  <c r="T21" s="1"/>
  <c r="CI27" i="89" s="1"/>
  <c r="B20" i="56"/>
  <c r="T20" s="1"/>
  <c r="CI26" i="89" s="1"/>
  <c r="B19" i="56"/>
  <c r="T19" s="1"/>
  <c r="B18"/>
  <c r="T18" s="1"/>
  <c r="B17"/>
  <c r="T17" s="1"/>
  <c r="B16"/>
  <c r="T16" s="1"/>
  <c r="B15"/>
  <c r="T15" s="1"/>
  <c r="CI21" i="89" s="1"/>
  <c r="B14" i="56"/>
  <c r="T14" s="1"/>
  <c r="B61" i="55"/>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CC51" i="89" s="1"/>
  <c r="B44" i="55"/>
  <c r="T44" s="1"/>
  <c r="B43"/>
  <c r="T43" s="1"/>
  <c r="B42"/>
  <c r="T42" s="1"/>
  <c r="B41"/>
  <c r="T41" s="1"/>
  <c r="B40"/>
  <c r="T40" s="1"/>
  <c r="B39"/>
  <c r="T39" s="1"/>
  <c r="B38"/>
  <c r="T38" s="1"/>
  <c r="B37"/>
  <c r="T37" s="1"/>
  <c r="B36"/>
  <c r="T36" s="1"/>
  <c r="B35"/>
  <c r="T35" s="1"/>
  <c r="B34"/>
  <c r="T34" s="1"/>
  <c r="B33"/>
  <c r="T33" s="1"/>
  <c r="B32"/>
  <c r="T32" s="1"/>
  <c r="B31"/>
  <c r="T31" s="1"/>
  <c r="CC37" i="89" s="1"/>
  <c r="B30" i="55"/>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61" i="54"/>
  <c r="T61" s="1"/>
  <c r="B60"/>
  <c r="T60" s="1"/>
  <c r="B59"/>
  <c r="T59" s="1"/>
  <c r="B58"/>
  <c r="T58" s="1"/>
  <c r="B57"/>
  <c r="T57" s="1"/>
  <c r="B56"/>
  <c r="T56" s="1"/>
  <c r="B55"/>
  <c r="T55" s="1"/>
  <c r="B54"/>
  <c r="T54" s="1"/>
  <c r="BW60" i="89" s="1"/>
  <c r="B53" i="54"/>
  <c r="T53" s="1"/>
  <c r="B52"/>
  <c r="T52" s="1"/>
  <c r="B51"/>
  <c r="T51" s="1"/>
  <c r="B50"/>
  <c r="T50" s="1"/>
  <c r="B49"/>
  <c r="T49" s="1"/>
  <c r="B48"/>
  <c r="T48" s="1"/>
  <c r="B47"/>
  <c r="T47" s="1"/>
  <c r="B46"/>
  <c r="T46" s="1"/>
  <c r="B45"/>
  <c r="T45" s="1"/>
  <c r="B44"/>
  <c r="T44" s="1"/>
  <c r="B43"/>
  <c r="T43" s="1"/>
  <c r="B42"/>
  <c r="T42" s="1"/>
  <c r="B41"/>
  <c r="T41" s="1"/>
  <c r="B40"/>
  <c r="T40" s="1"/>
  <c r="BW46" i="89" s="1"/>
  <c r="B39" i="54"/>
  <c r="T39" s="1"/>
  <c r="BW45" i="89" s="1"/>
  <c r="B38" i="54"/>
  <c r="T38" s="1"/>
  <c r="B37"/>
  <c r="T37" s="1"/>
  <c r="B36"/>
  <c r="T36" s="1"/>
  <c r="B35"/>
  <c r="T35" s="1"/>
  <c r="B34"/>
  <c r="T34" s="1"/>
  <c r="B33"/>
  <c r="T33" s="1"/>
  <c r="B32"/>
  <c r="T32" s="1"/>
  <c r="BW38" i="89" s="1"/>
  <c r="B31" i="54"/>
  <c r="T31" s="1"/>
  <c r="B30"/>
  <c r="T30" s="1"/>
  <c r="B29"/>
  <c r="T29" s="1"/>
  <c r="B28"/>
  <c r="T28" s="1"/>
  <c r="B27"/>
  <c r="T27" s="1"/>
  <c r="B26"/>
  <c r="T26" s="1"/>
  <c r="B25"/>
  <c r="T25" s="1"/>
  <c r="BW31" i="89" s="1"/>
  <c r="B24" i="54"/>
  <c r="T24" s="1"/>
  <c r="B23"/>
  <c r="T23" s="1"/>
  <c r="B22"/>
  <c r="T22" s="1"/>
  <c r="B21"/>
  <c r="T21" s="1"/>
  <c r="B20"/>
  <c r="T20" s="1"/>
  <c r="BW26" i="89" s="1"/>
  <c r="B19" i="54"/>
  <c r="T19" s="1"/>
  <c r="B18"/>
  <c r="T18" s="1"/>
  <c r="B17"/>
  <c r="T17" s="1"/>
  <c r="B16"/>
  <c r="T16" s="1"/>
  <c r="B15"/>
  <c r="T15" s="1"/>
  <c r="B14"/>
  <c r="T14" s="1"/>
  <c r="B61" i="53"/>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Q27" i="89" s="1"/>
  <c r="B20" i="53"/>
  <c r="T20" s="1"/>
  <c r="B19"/>
  <c r="T19" s="1"/>
  <c r="B18"/>
  <c r="T18" s="1"/>
  <c r="B17"/>
  <c r="T17" s="1"/>
  <c r="B16"/>
  <c r="T16" s="1"/>
  <c r="B15"/>
  <c r="T15" s="1"/>
  <c r="B14"/>
  <c r="T14" s="1"/>
  <c r="B61" i="52"/>
  <c r="T61" s="1"/>
  <c r="B60"/>
  <c r="T60" s="1"/>
  <c r="B59"/>
  <c r="T59" s="1"/>
  <c r="B58"/>
  <c r="T58" s="1"/>
  <c r="B57"/>
  <c r="T57" s="1"/>
  <c r="BK63" i="89" s="1"/>
  <c r="B56" i="52"/>
  <c r="T56" s="1"/>
  <c r="B55"/>
  <c r="T55" s="1"/>
  <c r="B54"/>
  <c r="T54" s="1"/>
  <c r="B53"/>
  <c r="T53" s="1"/>
  <c r="B52"/>
  <c r="T52" s="1"/>
  <c r="B51"/>
  <c r="T51" s="1"/>
  <c r="B50"/>
  <c r="T50" s="1"/>
  <c r="BK56" i="89" s="1"/>
  <c r="B49" i="52"/>
  <c r="T49" s="1"/>
  <c r="B48"/>
  <c r="T48" s="1"/>
  <c r="B47"/>
  <c r="T47" s="1"/>
  <c r="B46"/>
  <c r="T46" s="1"/>
  <c r="B45"/>
  <c r="T45" s="1"/>
  <c r="B44"/>
  <c r="T44" s="1"/>
  <c r="B43"/>
  <c r="T43" s="1"/>
  <c r="B42"/>
  <c r="T42" s="1"/>
  <c r="BK48" i="89" s="1"/>
  <c r="B41" i="52"/>
  <c r="T41" s="1"/>
  <c r="B40"/>
  <c r="T40" s="1"/>
  <c r="B39"/>
  <c r="T39" s="1"/>
  <c r="BK45" i="89" s="1"/>
  <c r="B38" i="52"/>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K28" i="89" s="1"/>
  <c r="B21" i="52"/>
  <c r="T21" s="1"/>
  <c r="BK27" i="89" s="1"/>
  <c r="B20" i="52"/>
  <c r="T20" s="1"/>
  <c r="B19"/>
  <c r="T19" s="1"/>
  <c r="B18"/>
  <c r="T18" s="1"/>
  <c r="B17"/>
  <c r="T17" s="1"/>
  <c r="B16"/>
  <c r="T16" s="1"/>
  <c r="B15"/>
  <c r="T15" s="1"/>
  <c r="B14"/>
  <c r="T14" s="1"/>
  <c r="B61" i="51"/>
  <c r="T61" s="1"/>
  <c r="B60"/>
  <c r="T60" s="1"/>
  <c r="B59"/>
  <c r="T59" s="1"/>
  <c r="B58"/>
  <c r="T58" s="1"/>
  <c r="B57"/>
  <c r="T57" s="1"/>
  <c r="B56"/>
  <c r="T56" s="1"/>
  <c r="B55"/>
  <c r="T55" s="1"/>
  <c r="B54"/>
  <c r="T54" s="1"/>
  <c r="B53"/>
  <c r="T53" s="1"/>
  <c r="B52"/>
  <c r="T52" s="1"/>
  <c r="B51"/>
  <c r="T51" s="1"/>
  <c r="B50"/>
  <c r="T50" s="1"/>
  <c r="BE56" i="89" s="1"/>
  <c r="B49" i="51"/>
  <c r="T49" s="1"/>
  <c r="BE55" i="89" s="1"/>
  <c r="B48" i="51"/>
  <c r="T48" s="1"/>
  <c r="B47"/>
  <c r="T47" s="1"/>
  <c r="B46"/>
  <c r="T46" s="1"/>
  <c r="B45"/>
  <c r="T45" s="1"/>
  <c r="B44"/>
  <c r="T44" s="1"/>
  <c r="B43"/>
  <c r="T43" s="1"/>
  <c r="B42"/>
  <c r="T42" s="1"/>
  <c r="B41"/>
  <c r="T41" s="1"/>
  <c r="B40"/>
  <c r="T40" s="1"/>
  <c r="B39"/>
  <c r="T39" s="1"/>
  <c r="B38"/>
  <c r="T38" s="1"/>
  <c r="B37"/>
  <c r="T37" s="1"/>
  <c r="B36"/>
  <c r="T36" s="1"/>
  <c r="B35"/>
  <c r="T35" s="1"/>
  <c r="BE41" i="89" s="1"/>
  <c r="B34" i="51"/>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E23" i="89" s="1"/>
  <c r="B16" i="51"/>
  <c r="T16" s="1"/>
  <c r="B15"/>
  <c r="T15" s="1"/>
  <c r="B14"/>
  <c r="T14" s="1"/>
  <c r="B61" i="50"/>
  <c r="T61" s="1"/>
  <c r="AY67" i="89" s="1"/>
  <c r="B60" i="50"/>
  <c r="T60" s="1"/>
  <c r="B59"/>
  <c r="T59" s="1"/>
  <c r="B58"/>
  <c r="T58" s="1"/>
  <c r="B57"/>
  <c r="T57" s="1"/>
  <c r="AY63" i="89" s="1"/>
  <c r="B56" i="50"/>
  <c r="T56" s="1"/>
  <c r="B55"/>
  <c r="T55" s="1"/>
  <c r="B54"/>
  <c r="T54" s="1"/>
  <c r="AY60" i="89" s="1"/>
  <c r="B53" i="50"/>
  <c r="T53" s="1"/>
  <c r="B52"/>
  <c r="T52" s="1"/>
  <c r="B51"/>
  <c r="T51" s="1"/>
  <c r="B50"/>
  <c r="T50" s="1"/>
  <c r="AY56" i="89" s="1"/>
  <c r="B49" i="50"/>
  <c r="T49" s="1"/>
  <c r="B48"/>
  <c r="T48" s="1"/>
  <c r="B47"/>
  <c r="T47" s="1"/>
  <c r="B46"/>
  <c r="T46" s="1"/>
  <c r="B45"/>
  <c r="T45" s="1"/>
  <c r="AY51" i="89" s="1"/>
  <c r="B44" i="50"/>
  <c r="T44" s="1"/>
  <c r="B43"/>
  <c r="T43" s="1"/>
  <c r="B42"/>
  <c r="T42" s="1"/>
  <c r="B41"/>
  <c r="T41" s="1"/>
  <c r="B40"/>
  <c r="T40" s="1"/>
  <c r="AY46" i="89" s="1"/>
  <c r="B39" i="50"/>
  <c r="T39" s="1"/>
  <c r="AY45" i="89" s="1"/>
  <c r="B38" i="50"/>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AY26" i="89" s="1"/>
  <c r="B19" i="50"/>
  <c r="T19" s="1"/>
  <c r="B18"/>
  <c r="T18" s="1"/>
  <c r="B17"/>
  <c r="T17" s="1"/>
  <c r="B16"/>
  <c r="T16" s="1"/>
  <c r="B15"/>
  <c r="T15" s="1"/>
  <c r="B14"/>
  <c r="T14" s="1"/>
  <c r="B61" i="49"/>
  <c r="T61" s="1"/>
  <c r="B60"/>
  <c r="T60" s="1"/>
  <c r="B59"/>
  <c r="T59" s="1"/>
  <c r="B58"/>
  <c r="T58" s="1"/>
  <c r="B57"/>
  <c r="T57" s="1"/>
  <c r="B56"/>
  <c r="T56" s="1"/>
  <c r="B55"/>
  <c r="T55" s="1"/>
  <c r="B54"/>
  <c r="T54" s="1"/>
  <c r="B53"/>
  <c r="T53" s="1"/>
  <c r="B52"/>
  <c r="T52" s="1"/>
  <c r="B51"/>
  <c r="T51" s="1"/>
  <c r="B50"/>
  <c r="T50" s="1"/>
  <c r="AS56" i="89" s="1"/>
  <c r="B49" i="49"/>
  <c r="T49" s="1"/>
  <c r="B48"/>
  <c r="T48" s="1"/>
  <c r="B47"/>
  <c r="T47" s="1"/>
  <c r="B46"/>
  <c r="T46" s="1"/>
  <c r="B45"/>
  <c r="T45" s="1"/>
  <c r="B44"/>
  <c r="T44" s="1"/>
  <c r="B43"/>
  <c r="T43" s="1"/>
  <c r="AS49" i="89" s="1"/>
  <c r="B42" i="49"/>
  <c r="T42" s="1"/>
  <c r="B41"/>
  <c r="T41" s="1"/>
  <c r="B40"/>
  <c r="T40" s="1"/>
  <c r="B39"/>
  <c r="T39" s="1"/>
  <c r="B38"/>
  <c r="T38" s="1"/>
  <c r="B37"/>
  <c r="T37" s="1"/>
  <c r="B36"/>
  <c r="T36" s="1"/>
  <c r="B35"/>
  <c r="T35" s="1"/>
  <c r="AS41" i="89" s="1"/>
  <c r="B34" i="49"/>
  <c r="T34" s="1"/>
  <c r="B33"/>
  <c r="T33" s="1"/>
  <c r="B32"/>
  <c r="T32" s="1"/>
  <c r="B31"/>
  <c r="T31" s="1"/>
  <c r="B30"/>
  <c r="T30" s="1"/>
  <c r="B29"/>
  <c r="T29" s="1"/>
  <c r="B28"/>
  <c r="T28" s="1"/>
  <c r="B27"/>
  <c r="T27" s="1"/>
  <c r="B26"/>
  <c r="T26" s="1"/>
  <c r="B25"/>
  <c r="T25" s="1"/>
  <c r="B24"/>
  <c r="T24" s="1"/>
  <c r="B23"/>
  <c r="T23" s="1"/>
  <c r="B22"/>
  <c r="T22" s="1"/>
  <c r="AS28" i="89" s="1"/>
  <c r="B21" i="49"/>
  <c r="T21" s="1"/>
  <c r="AS27" i="89" s="1"/>
  <c r="B20" i="49"/>
  <c r="T20" s="1"/>
  <c r="B19"/>
  <c r="T19" s="1"/>
  <c r="B18"/>
  <c r="T18" s="1"/>
  <c r="B17"/>
  <c r="T17" s="1"/>
  <c r="B16"/>
  <c r="T16" s="1"/>
  <c r="B15"/>
  <c r="T15" s="1"/>
  <c r="B14"/>
  <c r="T14" s="1"/>
  <c r="B61" i="48"/>
  <c r="T61" s="1"/>
  <c r="B60"/>
  <c r="T60" s="1"/>
  <c r="B59"/>
  <c r="T59" s="1"/>
  <c r="B58"/>
  <c r="T58" s="1"/>
  <c r="B57"/>
  <c r="T57" s="1"/>
  <c r="B56"/>
  <c r="T56" s="1"/>
  <c r="B55"/>
  <c r="T55" s="1"/>
  <c r="B54"/>
  <c r="T54" s="1"/>
  <c r="B53"/>
  <c r="T53" s="1"/>
  <c r="B52"/>
  <c r="T52" s="1"/>
  <c r="AM58" i="89" s="1"/>
  <c r="B51" i="48"/>
  <c r="T51" s="1"/>
  <c r="B50"/>
  <c r="T50" s="1"/>
  <c r="AM56" i="89" s="1"/>
  <c r="B49" i="48"/>
  <c r="T49" s="1"/>
  <c r="B48"/>
  <c r="T48" s="1"/>
  <c r="B47"/>
  <c r="T47" s="1"/>
  <c r="AM53" i="89" s="1"/>
  <c r="B46" i="48"/>
  <c r="T46" s="1"/>
  <c r="B45"/>
  <c r="T45" s="1"/>
  <c r="B44"/>
  <c r="T44" s="1"/>
  <c r="B43"/>
  <c r="T43" s="1"/>
  <c r="B42"/>
  <c r="T42" s="1"/>
  <c r="B41"/>
  <c r="T41" s="1"/>
  <c r="B40"/>
  <c r="T40" s="1"/>
  <c r="B39"/>
  <c r="T39" s="1"/>
  <c r="AM45" i="89" s="1"/>
  <c r="B38" i="48"/>
  <c r="T38" s="1"/>
  <c r="B37"/>
  <c r="T37" s="1"/>
  <c r="B36"/>
  <c r="T36" s="1"/>
  <c r="AM42" i="89" s="1"/>
  <c r="B35" i="48"/>
  <c r="T35" s="1"/>
  <c r="B34"/>
  <c r="T34" s="1"/>
  <c r="B33"/>
  <c r="T33" s="1"/>
  <c r="B32"/>
  <c r="T32" s="1"/>
  <c r="AM38" i="89" s="1"/>
  <c r="B31" i="48"/>
  <c r="T31" s="1"/>
  <c r="B30"/>
  <c r="T30" s="1"/>
  <c r="B29"/>
  <c r="T29" s="1"/>
  <c r="B28"/>
  <c r="T28" s="1"/>
  <c r="B27"/>
  <c r="T27" s="1"/>
  <c r="B26"/>
  <c r="T26" s="1"/>
  <c r="B25"/>
  <c r="T25" s="1"/>
  <c r="B24"/>
  <c r="T24" s="1"/>
  <c r="B23"/>
  <c r="T23" s="1"/>
  <c r="B22"/>
  <c r="T22" s="1"/>
  <c r="B21"/>
  <c r="T21" s="1"/>
  <c r="AM27" i="89" s="1"/>
  <c r="B20" i="48"/>
  <c r="T20" s="1"/>
  <c r="AM26" i="89" s="1"/>
  <c r="B19" i="48"/>
  <c r="T19" s="1"/>
  <c r="B18"/>
  <c r="T18" s="1"/>
  <c r="B17"/>
  <c r="T17" s="1"/>
  <c r="B16"/>
  <c r="T16" s="1"/>
  <c r="B15"/>
  <c r="T15" s="1"/>
  <c r="B14"/>
  <c r="T14" s="1"/>
  <c r="B61" i="47"/>
  <c r="T61" s="1"/>
  <c r="B60"/>
  <c r="T60" s="1"/>
  <c r="B59"/>
  <c r="T59" s="1"/>
  <c r="B58"/>
  <c r="T58" s="1"/>
  <c r="AG64" i="89" s="1"/>
  <c r="B57" i="4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AG31" i="89" s="1"/>
  <c r="B24" i="47"/>
  <c r="T24" s="1"/>
  <c r="B23"/>
  <c r="T23" s="1"/>
  <c r="B22"/>
  <c r="T22" s="1"/>
  <c r="B21"/>
  <c r="T21" s="1"/>
  <c r="B20"/>
  <c r="T20" s="1"/>
  <c r="B19"/>
  <c r="T19" s="1"/>
  <c r="B18"/>
  <c r="T18" s="1"/>
  <c r="B17"/>
  <c r="T17" s="1"/>
  <c r="B16"/>
  <c r="T16" s="1"/>
  <c r="B15"/>
  <c r="T15" s="1"/>
  <c r="B14"/>
  <c r="T14" s="1"/>
  <c r="B61" i="46"/>
  <c r="T61" s="1"/>
  <c r="B60"/>
  <c r="T60" s="1"/>
  <c r="B59"/>
  <c r="T59" s="1"/>
  <c r="B58"/>
  <c r="T58" s="1"/>
  <c r="B57"/>
  <c r="T57" s="1"/>
  <c r="B56"/>
  <c r="T56" s="1"/>
  <c r="B55"/>
  <c r="T55" s="1"/>
  <c r="B54"/>
  <c r="T54" s="1"/>
  <c r="B53"/>
  <c r="T53" s="1"/>
  <c r="B52"/>
  <c r="T52" s="1"/>
  <c r="B51"/>
  <c r="T51" s="1"/>
  <c r="B50"/>
  <c r="T50" s="1"/>
  <c r="U56" i="89" s="1"/>
  <c r="B49" i="46"/>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U28" i="89" s="1"/>
  <c r="B21" i="46"/>
  <c r="T21" s="1"/>
  <c r="U27" i="89" s="1"/>
  <c r="B20" i="46"/>
  <c r="T20" s="1"/>
  <c r="B19"/>
  <c r="T19" s="1"/>
  <c r="B18"/>
  <c r="T18" s="1"/>
  <c r="B17"/>
  <c r="T17" s="1"/>
  <c r="B16"/>
  <c r="T16" s="1"/>
  <c r="B15"/>
  <c r="T15" s="1"/>
  <c r="B14"/>
  <c r="T14" s="1"/>
  <c r="B61" i="45"/>
  <c r="T61" s="1"/>
  <c r="B60"/>
  <c r="T60" s="1"/>
  <c r="B59"/>
  <c r="T59" s="1"/>
  <c r="B58"/>
  <c r="T58" s="1"/>
  <c r="B57"/>
  <c r="T57" s="1"/>
  <c r="B56"/>
  <c r="T56" s="1"/>
  <c r="B55"/>
  <c r="T55" s="1"/>
  <c r="B54"/>
  <c r="T54" s="1"/>
  <c r="AA60" i="89" s="1"/>
  <c r="B53" i="45"/>
  <c r="T53" s="1"/>
  <c r="B52"/>
  <c r="T52" s="1"/>
  <c r="B51"/>
  <c r="T51" s="1"/>
  <c r="B50"/>
  <c r="T50" s="1"/>
  <c r="B49"/>
  <c r="T49" s="1"/>
  <c r="B48"/>
  <c r="T48" s="1"/>
  <c r="B47"/>
  <c r="T47" s="1"/>
  <c r="B46"/>
  <c r="T46" s="1"/>
  <c r="B45"/>
  <c r="T45" s="1"/>
  <c r="B44"/>
  <c r="T44" s="1"/>
  <c r="B43"/>
  <c r="T43" s="1"/>
  <c r="B42"/>
  <c r="T42" s="1"/>
  <c r="B41"/>
  <c r="T41" s="1"/>
  <c r="B40"/>
  <c r="T40" s="1"/>
  <c r="AA46" i="89" s="1"/>
  <c r="B39" i="45"/>
  <c r="T39" s="1"/>
  <c r="AA45" i="89" s="1"/>
  <c r="B38" i="45"/>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AA26" i="89" s="1"/>
  <c r="B19" i="45"/>
  <c r="T19" s="1"/>
  <c r="B18"/>
  <c r="T18" s="1"/>
  <c r="B17"/>
  <c r="T17" s="1"/>
  <c r="B16"/>
  <c r="T16" s="1"/>
  <c r="B15"/>
  <c r="T15" s="1"/>
  <c r="B14"/>
  <c r="T14" s="1"/>
  <c r="B61" i="44"/>
  <c r="T61" s="1"/>
  <c r="B60"/>
  <c r="T60" s="1"/>
  <c r="B59"/>
  <c r="T59" s="1"/>
  <c r="B58"/>
  <c r="T58" s="1"/>
  <c r="B57"/>
  <c r="T57" s="1"/>
  <c r="B56"/>
  <c r="T56" s="1"/>
  <c r="B55"/>
  <c r="T55" s="1"/>
  <c r="B54"/>
  <c r="T54" s="1"/>
  <c r="B53"/>
  <c r="T53" s="1"/>
  <c r="B52"/>
  <c r="T52" s="1"/>
  <c r="B51"/>
  <c r="T51" s="1"/>
  <c r="B50"/>
  <c r="T50" s="1"/>
  <c r="O56" i="89" s="1"/>
  <c r="B49" i="44"/>
  <c r="T49" s="1"/>
  <c r="O55" i="89" s="1"/>
  <c r="B48" i="44"/>
  <c r="T48" s="1"/>
  <c r="B47"/>
  <c r="T47" s="1"/>
  <c r="B46"/>
  <c r="T46" s="1"/>
  <c r="B45"/>
  <c r="T45" s="1"/>
  <c r="B44"/>
  <c r="T44" s="1"/>
  <c r="B43"/>
  <c r="T43" s="1"/>
  <c r="B42"/>
  <c r="T42" s="1"/>
  <c r="B41"/>
  <c r="T41" s="1"/>
  <c r="B40"/>
  <c r="T40" s="1"/>
  <c r="B39"/>
  <c r="T39" s="1"/>
  <c r="O45" i="89" s="1"/>
  <c r="B38" i="44"/>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15" i="43"/>
  <c r="T15" s="1"/>
  <c r="B16"/>
  <c r="T16" s="1"/>
  <c r="B17"/>
  <c r="T17" s="1"/>
  <c r="B18"/>
  <c r="B19"/>
  <c r="T19" s="1"/>
  <c r="B20"/>
  <c r="T20" s="1"/>
  <c r="B21"/>
  <c r="T21" s="1"/>
  <c r="B22"/>
  <c r="T22" s="1"/>
  <c r="B23"/>
  <c r="T23" s="1"/>
  <c r="B24"/>
  <c r="T24" s="1"/>
  <c r="B25"/>
  <c r="T25" s="1"/>
  <c r="B26"/>
  <c r="B27"/>
  <c r="T27" s="1"/>
  <c r="B28"/>
  <c r="B29"/>
  <c r="T29" s="1"/>
  <c r="B30"/>
  <c r="T30" s="1"/>
  <c r="B31"/>
  <c r="T31" s="1"/>
  <c r="B32"/>
  <c r="T32" s="1"/>
  <c r="B33"/>
  <c r="T33" s="1"/>
  <c r="B34"/>
  <c r="T34" s="1"/>
  <c r="B35"/>
  <c r="T35" s="1"/>
  <c r="B36"/>
  <c r="T36" s="1"/>
  <c r="B37"/>
  <c r="T37" s="1"/>
  <c r="B38"/>
  <c r="B39"/>
  <c r="T39" s="1"/>
  <c r="B40"/>
  <c r="T40" s="1"/>
  <c r="B41"/>
  <c r="T41" s="1"/>
  <c r="B42"/>
  <c r="B43"/>
  <c r="T43" s="1"/>
  <c r="B44"/>
  <c r="T44" s="1"/>
  <c r="B45"/>
  <c r="T45" s="1"/>
  <c r="I51" i="89" s="1"/>
  <c r="B46" i="43"/>
  <c r="T46" s="1"/>
  <c r="B47"/>
  <c r="T47" s="1"/>
  <c r="I53" i="89" s="1"/>
  <c r="B48" i="43"/>
  <c r="T48" s="1"/>
  <c r="B49"/>
  <c r="T49" s="1"/>
  <c r="B50"/>
  <c r="T50" s="1"/>
  <c r="I56" i="89" s="1"/>
  <c r="B51" i="43"/>
  <c r="T51" s="1"/>
  <c r="B52"/>
  <c r="T52" s="1"/>
  <c r="B53"/>
  <c r="T53" s="1"/>
  <c r="B54"/>
  <c r="B55"/>
  <c r="T55" s="1"/>
  <c r="B56"/>
  <c r="T56" s="1"/>
  <c r="B57"/>
  <c r="T57" s="1"/>
  <c r="I63" i="89" s="1"/>
  <c r="B58" i="43"/>
  <c r="T58" s="1"/>
  <c r="B59"/>
  <c r="T59" s="1"/>
  <c r="B60"/>
  <c r="B61"/>
  <c r="T61" s="1"/>
  <c r="B62"/>
  <c r="B14"/>
  <c r="T14" s="1"/>
  <c r="T60"/>
  <c r="T54"/>
  <c r="T42"/>
  <c r="T38"/>
  <c r="T28"/>
  <c r="T26"/>
  <c r="T18"/>
  <c r="C20" i="89"/>
  <c r="DP20" s="1"/>
  <c r="B53" i="88"/>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53" i="87"/>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7" i="86"/>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6"/>
  <c r="F62" i="28"/>
  <c r="C62"/>
  <c r="B61"/>
  <c r="T61" s="1"/>
  <c r="DA67" i="84" s="1"/>
  <c r="B60" i="28"/>
  <c r="T60" s="1"/>
  <c r="DA66" i="84" s="1"/>
  <c r="B59" i="28"/>
  <c r="T59" s="1"/>
  <c r="DA65" i="84" s="1"/>
  <c r="B58" i="28"/>
  <c r="T58" s="1"/>
  <c r="DA64" i="84" s="1"/>
  <c r="B57" i="28"/>
  <c r="T57" s="1"/>
  <c r="DA63" i="84" s="1"/>
  <c r="B56" i="28"/>
  <c r="T56" s="1"/>
  <c r="DA62" i="84" s="1"/>
  <c r="B55" i="28"/>
  <c r="T55" s="1"/>
  <c r="DA61" i="84" s="1"/>
  <c r="B54" i="28"/>
  <c r="T54" s="1"/>
  <c r="DA60" i="84" s="1"/>
  <c r="B53" i="28"/>
  <c r="T53" s="1"/>
  <c r="DA59" i="84" s="1"/>
  <c r="B52" i="28"/>
  <c r="T52" s="1"/>
  <c r="DA58" i="84" s="1"/>
  <c r="B51" i="28"/>
  <c r="T51" s="1"/>
  <c r="DA57" i="84" s="1"/>
  <c r="B50" i="28"/>
  <c r="T50" s="1"/>
  <c r="DA56" i="84" s="1"/>
  <c r="B49" i="28"/>
  <c r="T49" s="1"/>
  <c r="DA55" i="84" s="1"/>
  <c r="B48" i="28"/>
  <c r="T48" s="1"/>
  <c r="DA54" i="84" s="1"/>
  <c r="B47" i="28"/>
  <c r="T47" s="1"/>
  <c r="DA53" i="84" s="1"/>
  <c r="B46" i="28"/>
  <c r="T46" s="1"/>
  <c r="DA52" i="84" s="1"/>
  <c r="B45" i="28"/>
  <c r="T45" s="1"/>
  <c r="DA51" i="84" s="1"/>
  <c r="B44" i="28"/>
  <c r="T44" s="1"/>
  <c r="DA50" i="84" s="1"/>
  <c r="B43" i="28"/>
  <c r="T43" s="1"/>
  <c r="DA49" i="84" s="1"/>
  <c r="B42" i="28"/>
  <c r="T42" s="1"/>
  <c r="DA48" i="84" s="1"/>
  <c r="B41" i="28"/>
  <c r="T41" s="1"/>
  <c r="DA47" i="84" s="1"/>
  <c r="B40" i="28"/>
  <c r="T40" s="1"/>
  <c r="DA46" i="84" s="1"/>
  <c r="B39" i="28"/>
  <c r="T39" s="1"/>
  <c r="DA45" i="84" s="1"/>
  <c r="B38" i="28"/>
  <c r="T38" s="1"/>
  <c r="DA44" i="84" s="1"/>
  <c r="B37" i="28"/>
  <c r="T37" s="1"/>
  <c r="DA43" i="84" s="1"/>
  <c r="B36" i="28"/>
  <c r="T36" s="1"/>
  <c r="DA42" i="84" s="1"/>
  <c r="B35" i="28"/>
  <c r="T35" s="1"/>
  <c r="DA41" i="84" s="1"/>
  <c r="B34" i="28"/>
  <c r="T34" s="1"/>
  <c r="DA40" i="84" s="1"/>
  <c r="B33" i="28"/>
  <c r="T33" s="1"/>
  <c r="DA39" i="84" s="1"/>
  <c r="B32" i="28"/>
  <c r="T32" s="1"/>
  <c r="DA38" i="84" s="1"/>
  <c r="B31" i="28"/>
  <c r="T31" s="1"/>
  <c r="DA37" i="84" s="1"/>
  <c r="B30" i="28"/>
  <c r="T30" s="1"/>
  <c r="DA36" i="84" s="1"/>
  <c r="B29" i="28"/>
  <c r="T29" s="1"/>
  <c r="DA35" i="84" s="1"/>
  <c r="B28" i="28"/>
  <c r="T28" s="1"/>
  <c r="DA34" i="84" s="1"/>
  <c r="B27" i="28"/>
  <c r="T27" s="1"/>
  <c r="DA33" i="84" s="1"/>
  <c r="B26" i="28"/>
  <c r="T26" s="1"/>
  <c r="DA32" i="84" s="1"/>
  <c r="B25" i="28"/>
  <c r="T25" s="1"/>
  <c r="DA31" i="84" s="1"/>
  <c r="B24" i="28"/>
  <c r="T24" s="1"/>
  <c r="DA30" i="84" s="1"/>
  <c r="B23" i="28"/>
  <c r="T23" s="1"/>
  <c r="DA29" i="84" s="1"/>
  <c r="B22" i="28"/>
  <c r="T22" s="1"/>
  <c r="DA28" i="84" s="1"/>
  <c r="B21" i="28"/>
  <c r="T21" s="1"/>
  <c r="DA27" i="84" s="1"/>
  <c r="B20" i="28"/>
  <c r="T20" s="1"/>
  <c r="DA26" i="84" s="1"/>
  <c r="B19" i="28"/>
  <c r="T19" s="1"/>
  <c r="DA25" i="84" s="1"/>
  <c r="B18" i="28"/>
  <c r="T18" s="1"/>
  <c r="DA24" i="84" s="1"/>
  <c r="B17" i="28"/>
  <c r="T17" s="1"/>
  <c r="DA23" i="84" s="1"/>
  <c r="B16" i="28"/>
  <c r="T16" s="1"/>
  <c r="DA22" i="84" s="1"/>
  <c r="B15" i="28"/>
  <c r="T15" s="1"/>
  <c r="DA21" i="84" s="1"/>
  <c r="B14" i="28"/>
  <c r="T14" s="1"/>
  <c r="F62" i="27"/>
  <c r="C62"/>
  <c r="B61"/>
  <c r="T61" s="1"/>
  <c r="CU67" i="84" s="1"/>
  <c r="B60" i="27"/>
  <c r="T60" s="1"/>
  <c r="CU66" i="84" s="1"/>
  <c r="B59" i="27"/>
  <c r="T59" s="1"/>
  <c r="CU65" i="84" s="1"/>
  <c r="B58" i="27"/>
  <c r="T58" s="1"/>
  <c r="CU64" i="84" s="1"/>
  <c r="B57" i="27"/>
  <c r="T57" s="1"/>
  <c r="CU63" i="84" s="1"/>
  <c r="B56" i="27"/>
  <c r="T56" s="1"/>
  <c r="CU62" i="84" s="1"/>
  <c r="B55" i="27"/>
  <c r="T55" s="1"/>
  <c r="CU61" i="84" s="1"/>
  <c r="B54" i="27"/>
  <c r="T54" s="1"/>
  <c r="CU60" i="84" s="1"/>
  <c r="B53" i="27"/>
  <c r="T53" s="1"/>
  <c r="CU59" i="84" s="1"/>
  <c r="B52" i="27"/>
  <c r="T52" s="1"/>
  <c r="CU58" i="84" s="1"/>
  <c r="B51" i="27"/>
  <c r="T51" s="1"/>
  <c r="CU57" i="84" s="1"/>
  <c r="B50" i="27"/>
  <c r="T50" s="1"/>
  <c r="CU56" i="84" s="1"/>
  <c r="B49" i="27"/>
  <c r="T49" s="1"/>
  <c r="CU55" i="84" s="1"/>
  <c r="B48" i="27"/>
  <c r="T48" s="1"/>
  <c r="CU54" i="84" s="1"/>
  <c r="B47" i="27"/>
  <c r="T47" s="1"/>
  <c r="CU53" i="84" s="1"/>
  <c r="B46" i="27"/>
  <c r="T46" s="1"/>
  <c r="CU52" i="84" s="1"/>
  <c r="B45" i="27"/>
  <c r="T45" s="1"/>
  <c r="CU51" i="84" s="1"/>
  <c r="B44" i="27"/>
  <c r="T44" s="1"/>
  <c r="CU50" i="84" s="1"/>
  <c r="B43" i="27"/>
  <c r="T43" s="1"/>
  <c r="CU49" i="84" s="1"/>
  <c r="B42" i="27"/>
  <c r="T42" s="1"/>
  <c r="CU48" i="84" s="1"/>
  <c r="B41" i="27"/>
  <c r="T41" s="1"/>
  <c r="CU47" i="84" s="1"/>
  <c r="B40" i="27"/>
  <c r="T40" s="1"/>
  <c r="CU46" i="84" s="1"/>
  <c r="B39" i="27"/>
  <c r="T39" s="1"/>
  <c r="CU45" i="84" s="1"/>
  <c r="B38" i="27"/>
  <c r="T38" s="1"/>
  <c r="CU44" i="84" s="1"/>
  <c r="B37" i="27"/>
  <c r="T37" s="1"/>
  <c r="CU43" i="84" s="1"/>
  <c r="B36" i="27"/>
  <c r="T36" s="1"/>
  <c r="CU42" i="84" s="1"/>
  <c r="B35" i="27"/>
  <c r="T35" s="1"/>
  <c r="CU41" i="84" s="1"/>
  <c r="B34" i="27"/>
  <c r="T34" s="1"/>
  <c r="CU40" i="84" s="1"/>
  <c r="B33" i="27"/>
  <c r="T33" s="1"/>
  <c r="CU39" i="84" s="1"/>
  <c r="B32" i="27"/>
  <c r="T32" s="1"/>
  <c r="CU38" i="84" s="1"/>
  <c r="B31" i="27"/>
  <c r="T31" s="1"/>
  <c r="CU37" i="84" s="1"/>
  <c r="B30" i="27"/>
  <c r="T30" s="1"/>
  <c r="CU36" i="84" s="1"/>
  <c r="B29" i="27"/>
  <c r="T29" s="1"/>
  <c r="CU35" i="84" s="1"/>
  <c r="B28" i="27"/>
  <c r="T28" s="1"/>
  <c r="CU34" i="84" s="1"/>
  <c r="B27" i="27"/>
  <c r="T27" s="1"/>
  <c r="CU33" i="84" s="1"/>
  <c r="B26" i="27"/>
  <c r="T26" s="1"/>
  <c r="CU32" i="84" s="1"/>
  <c r="B25" i="27"/>
  <c r="T25" s="1"/>
  <c r="CU31" i="84" s="1"/>
  <c r="B24" i="27"/>
  <c r="T24" s="1"/>
  <c r="CU30" i="84" s="1"/>
  <c r="B23" i="27"/>
  <c r="T23" s="1"/>
  <c r="CU29" i="84" s="1"/>
  <c r="B22" i="27"/>
  <c r="T22" s="1"/>
  <c r="CU28" i="84" s="1"/>
  <c r="B21" i="27"/>
  <c r="T21" s="1"/>
  <c r="CU27" i="84" s="1"/>
  <c r="B20" i="27"/>
  <c r="T20" s="1"/>
  <c r="CU26" i="84" s="1"/>
  <c r="B19" i="27"/>
  <c r="T19" s="1"/>
  <c r="CU25" i="84" s="1"/>
  <c r="B18" i="27"/>
  <c r="T18" s="1"/>
  <c r="CU24" i="84" s="1"/>
  <c r="B17" i="27"/>
  <c r="T17" s="1"/>
  <c r="CU23" i="84" s="1"/>
  <c r="B16" i="27"/>
  <c r="T16" s="1"/>
  <c r="CU22" i="84" s="1"/>
  <c r="B15" i="27"/>
  <c r="T15" s="1"/>
  <c r="CU21" i="84" s="1"/>
  <c r="B14" i="27"/>
  <c r="T14" s="1"/>
  <c r="F62" i="26"/>
  <c r="C62"/>
  <c r="B61"/>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F62" i="13"/>
  <c r="C62"/>
  <c r="B61"/>
  <c r="T61" s="1"/>
  <c r="CI67" i="84" s="1"/>
  <c r="B60" i="13"/>
  <c r="T60" s="1"/>
  <c r="CI66" i="84" s="1"/>
  <c r="B59" i="13"/>
  <c r="T59" s="1"/>
  <c r="CI65" i="84" s="1"/>
  <c r="B58" i="13"/>
  <c r="T58" s="1"/>
  <c r="CI64" i="84" s="1"/>
  <c r="B57" i="13"/>
  <c r="T57" s="1"/>
  <c r="CI63" i="84" s="1"/>
  <c r="B56" i="13"/>
  <c r="T56" s="1"/>
  <c r="CI62" i="84" s="1"/>
  <c r="B55" i="13"/>
  <c r="T55" s="1"/>
  <c r="CI61" i="84" s="1"/>
  <c r="B54" i="13"/>
  <c r="T54" s="1"/>
  <c r="CI60" i="84" s="1"/>
  <c r="B53" i="13"/>
  <c r="T53" s="1"/>
  <c r="CI59" i="84" s="1"/>
  <c r="B52" i="13"/>
  <c r="T52" s="1"/>
  <c r="CI58" i="84" s="1"/>
  <c r="B51" i="13"/>
  <c r="T51" s="1"/>
  <c r="CI57" i="84" s="1"/>
  <c r="B50" i="13"/>
  <c r="T50" s="1"/>
  <c r="CI56" i="84" s="1"/>
  <c r="B49" i="13"/>
  <c r="T49" s="1"/>
  <c r="CI55" i="84" s="1"/>
  <c r="B48" i="13"/>
  <c r="T48" s="1"/>
  <c r="CI54" i="84" s="1"/>
  <c r="B47" i="13"/>
  <c r="T47" s="1"/>
  <c r="CI53" i="84" s="1"/>
  <c r="B46" i="13"/>
  <c r="T46" s="1"/>
  <c r="CI52" i="84" s="1"/>
  <c r="B45" i="13"/>
  <c r="T45" s="1"/>
  <c r="CI51" i="84" s="1"/>
  <c r="B44" i="13"/>
  <c r="T44" s="1"/>
  <c r="CI50" i="84" s="1"/>
  <c r="B43" i="13"/>
  <c r="T43" s="1"/>
  <c r="CI49" i="84" s="1"/>
  <c r="B42" i="13"/>
  <c r="T42" s="1"/>
  <c r="CI48" i="84" s="1"/>
  <c r="B41" i="13"/>
  <c r="T41" s="1"/>
  <c r="CI47" i="84" s="1"/>
  <c r="B40" i="13"/>
  <c r="T40" s="1"/>
  <c r="CI46" i="84" s="1"/>
  <c r="B39" i="13"/>
  <c r="T39" s="1"/>
  <c r="CI45" i="84" s="1"/>
  <c r="B38" i="13"/>
  <c r="T38" s="1"/>
  <c r="CI44" i="84" s="1"/>
  <c r="B37" i="13"/>
  <c r="T37" s="1"/>
  <c r="CI43" i="84" s="1"/>
  <c r="B36" i="13"/>
  <c r="T36" s="1"/>
  <c r="CI42" i="84" s="1"/>
  <c r="B35" i="13"/>
  <c r="T35" s="1"/>
  <c r="CI41" i="84" s="1"/>
  <c r="B34" i="13"/>
  <c r="T34" s="1"/>
  <c r="CI40" i="84" s="1"/>
  <c r="B33" i="13"/>
  <c r="T33" s="1"/>
  <c r="CI39" i="84" s="1"/>
  <c r="B32" i="13"/>
  <c r="T32" s="1"/>
  <c r="CI38" i="84" s="1"/>
  <c r="B31" i="13"/>
  <c r="T31" s="1"/>
  <c r="CI37" i="84" s="1"/>
  <c r="B30" i="13"/>
  <c r="T30" s="1"/>
  <c r="CI36" i="84" s="1"/>
  <c r="B29" i="13"/>
  <c r="T29" s="1"/>
  <c r="CI35" i="84" s="1"/>
  <c r="B28" i="13"/>
  <c r="T28" s="1"/>
  <c r="CI34" i="84" s="1"/>
  <c r="B27" i="13"/>
  <c r="T27" s="1"/>
  <c r="CI33" i="84" s="1"/>
  <c r="B26" i="13"/>
  <c r="T26" s="1"/>
  <c r="CI32" i="84" s="1"/>
  <c r="B25" i="13"/>
  <c r="T25" s="1"/>
  <c r="CI31" i="84" s="1"/>
  <c r="B24" i="13"/>
  <c r="T24" s="1"/>
  <c r="CI30" i="84" s="1"/>
  <c r="B23" i="13"/>
  <c r="T23" s="1"/>
  <c r="CI29" i="84" s="1"/>
  <c r="B22" i="13"/>
  <c r="T22" s="1"/>
  <c r="CI28" i="84" s="1"/>
  <c r="B21" i="13"/>
  <c r="T21" s="1"/>
  <c r="CI27" i="84" s="1"/>
  <c r="B20" i="13"/>
  <c r="T20" s="1"/>
  <c r="CI26" i="84" s="1"/>
  <c r="B19" i="13"/>
  <c r="T19" s="1"/>
  <c r="CI25" i="84" s="1"/>
  <c r="B18" i="13"/>
  <c r="T18" s="1"/>
  <c r="CI24" i="84" s="1"/>
  <c r="B17" i="13"/>
  <c r="T17" s="1"/>
  <c r="CI23" i="84" s="1"/>
  <c r="B16" i="13"/>
  <c r="T16" s="1"/>
  <c r="CI22" i="84" s="1"/>
  <c r="B15" i="13"/>
  <c r="T15" s="1"/>
  <c r="CI21" i="84" s="1"/>
  <c r="B14" i="13"/>
  <c r="T14" s="1"/>
  <c r="F62" i="12"/>
  <c r="C62"/>
  <c r="B61"/>
  <c r="T61" s="1"/>
  <c r="CC67" i="84" s="1"/>
  <c r="B60" i="12"/>
  <c r="T60" s="1"/>
  <c r="CC66" i="84" s="1"/>
  <c r="B59" i="12"/>
  <c r="T59" s="1"/>
  <c r="CC65" i="84" s="1"/>
  <c r="B58" i="12"/>
  <c r="T58" s="1"/>
  <c r="CC64" i="84" s="1"/>
  <c r="B57" i="12"/>
  <c r="T57" s="1"/>
  <c r="CC63" i="84" s="1"/>
  <c r="B56" i="12"/>
  <c r="T56" s="1"/>
  <c r="CC62" i="84" s="1"/>
  <c r="B55" i="12"/>
  <c r="T55" s="1"/>
  <c r="CC61" i="84" s="1"/>
  <c r="B54" i="12"/>
  <c r="T54" s="1"/>
  <c r="CC60" i="84" s="1"/>
  <c r="B53" i="12"/>
  <c r="T53" s="1"/>
  <c r="CC59" i="84" s="1"/>
  <c r="B52" i="12"/>
  <c r="T52" s="1"/>
  <c r="CC58" i="84" s="1"/>
  <c r="B51" i="12"/>
  <c r="T51" s="1"/>
  <c r="CC57" i="84" s="1"/>
  <c r="B50" i="12"/>
  <c r="T50" s="1"/>
  <c r="CC56" i="84" s="1"/>
  <c r="B49" i="12"/>
  <c r="T49" s="1"/>
  <c r="CC55" i="84" s="1"/>
  <c r="B48" i="12"/>
  <c r="T48" s="1"/>
  <c r="CC54" i="84" s="1"/>
  <c r="B47" i="12"/>
  <c r="T47" s="1"/>
  <c r="CC53" i="84" s="1"/>
  <c r="B46" i="12"/>
  <c r="T46" s="1"/>
  <c r="CC52" i="84" s="1"/>
  <c r="B45" i="12"/>
  <c r="T45" s="1"/>
  <c r="CC51" i="84" s="1"/>
  <c r="B44" i="12"/>
  <c r="T44" s="1"/>
  <c r="CC50" i="84" s="1"/>
  <c r="B43" i="12"/>
  <c r="T43" s="1"/>
  <c r="CC49" i="84" s="1"/>
  <c r="B42" i="12"/>
  <c r="T42" s="1"/>
  <c r="CC48" i="84" s="1"/>
  <c r="B41" i="12"/>
  <c r="T41" s="1"/>
  <c r="CC47" i="84" s="1"/>
  <c r="B40" i="12"/>
  <c r="T40" s="1"/>
  <c r="CC46" i="84" s="1"/>
  <c r="B39" i="12"/>
  <c r="T39" s="1"/>
  <c r="CC45" i="84" s="1"/>
  <c r="B38" i="12"/>
  <c r="T38" s="1"/>
  <c r="CC44" i="84" s="1"/>
  <c r="B37" i="12"/>
  <c r="T37" s="1"/>
  <c r="CC43" i="84" s="1"/>
  <c r="B36" i="12"/>
  <c r="T36" s="1"/>
  <c r="CC42" i="84" s="1"/>
  <c r="B35" i="12"/>
  <c r="T35" s="1"/>
  <c r="CC41" i="84" s="1"/>
  <c r="B34" i="12"/>
  <c r="T34" s="1"/>
  <c r="CC40" i="84" s="1"/>
  <c r="B33" i="12"/>
  <c r="T33" s="1"/>
  <c r="CC39" i="84" s="1"/>
  <c r="B32" i="12"/>
  <c r="T32" s="1"/>
  <c r="CC38" i="84" s="1"/>
  <c r="B31" i="12"/>
  <c r="T31" s="1"/>
  <c r="CC37" i="84" s="1"/>
  <c r="B30" i="12"/>
  <c r="T30" s="1"/>
  <c r="CC36" i="84" s="1"/>
  <c r="B29" i="12"/>
  <c r="T29" s="1"/>
  <c r="CC35" i="84" s="1"/>
  <c r="B28" i="12"/>
  <c r="T28" s="1"/>
  <c r="CC34" i="84" s="1"/>
  <c r="B27" i="12"/>
  <c r="T27" s="1"/>
  <c r="CC33" i="84" s="1"/>
  <c r="B26" i="12"/>
  <c r="T26" s="1"/>
  <c r="CC32" i="84" s="1"/>
  <c r="B25" i="12"/>
  <c r="T25" s="1"/>
  <c r="CC31" i="84" s="1"/>
  <c r="B24" i="12"/>
  <c r="T24" s="1"/>
  <c r="CC30" i="84" s="1"/>
  <c r="B23" i="12"/>
  <c r="T23" s="1"/>
  <c r="CC29" i="84" s="1"/>
  <c r="B22" i="12"/>
  <c r="T22" s="1"/>
  <c r="CC28" i="84" s="1"/>
  <c r="B21" i="12"/>
  <c r="T21" s="1"/>
  <c r="CC27" i="84" s="1"/>
  <c r="B20" i="12"/>
  <c r="T20" s="1"/>
  <c r="CC26" i="84" s="1"/>
  <c r="B19" i="12"/>
  <c r="T19" s="1"/>
  <c r="CC25" i="84" s="1"/>
  <c r="B18" i="12"/>
  <c r="T18" s="1"/>
  <c r="CC24" i="84" s="1"/>
  <c r="B17" i="12"/>
  <c r="T17" s="1"/>
  <c r="CC23" i="84" s="1"/>
  <c r="B16" i="12"/>
  <c r="T16" s="1"/>
  <c r="CC22" i="84" s="1"/>
  <c r="B15" i="12"/>
  <c r="T15" s="1"/>
  <c r="CC21" i="84" s="1"/>
  <c r="B14" i="12"/>
  <c r="T14" s="1"/>
  <c r="F62" i="11"/>
  <c r="C62"/>
  <c r="B61"/>
  <c r="T61" s="1"/>
  <c r="BW67" i="84" s="1"/>
  <c r="B60" i="11"/>
  <c r="T60" s="1"/>
  <c r="BW66" i="84" s="1"/>
  <c r="B59" i="11"/>
  <c r="T59" s="1"/>
  <c r="BW65" i="84" s="1"/>
  <c r="B58" i="11"/>
  <c r="T58" s="1"/>
  <c r="BW64" i="84" s="1"/>
  <c r="B57" i="11"/>
  <c r="T57" s="1"/>
  <c r="BW63" i="84" s="1"/>
  <c r="B56" i="11"/>
  <c r="T56" s="1"/>
  <c r="BW62" i="84" s="1"/>
  <c r="B55" i="11"/>
  <c r="T55" s="1"/>
  <c r="BW61" i="84" s="1"/>
  <c r="B54" i="11"/>
  <c r="T54" s="1"/>
  <c r="BW60" i="84" s="1"/>
  <c r="B53" i="11"/>
  <c r="T53" s="1"/>
  <c r="BW59" i="84" s="1"/>
  <c r="B52" i="11"/>
  <c r="T52" s="1"/>
  <c r="BW58" i="84" s="1"/>
  <c r="B51" i="11"/>
  <c r="T51" s="1"/>
  <c r="BW57" i="84" s="1"/>
  <c r="B50" i="11"/>
  <c r="T50" s="1"/>
  <c r="BW56" i="84" s="1"/>
  <c r="B49" i="11"/>
  <c r="T49" s="1"/>
  <c r="BW55" i="84" s="1"/>
  <c r="B48" i="11"/>
  <c r="T48" s="1"/>
  <c r="BW54" i="84" s="1"/>
  <c r="B47" i="11"/>
  <c r="T47" s="1"/>
  <c r="BW53" i="84" s="1"/>
  <c r="B46" i="11"/>
  <c r="T46" s="1"/>
  <c r="BW52" i="84" s="1"/>
  <c r="B45" i="11"/>
  <c r="T45" s="1"/>
  <c r="BW51" i="84" s="1"/>
  <c r="B44" i="11"/>
  <c r="T44" s="1"/>
  <c r="BW50" i="84" s="1"/>
  <c r="B43" i="11"/>
  <c r="T43" s="1"/>
  <c r="BW49" i="84" s="1"/>
  <c r="B42" i="11"/>
  <c r="T42" s="1"/>
  <c r="BW48" i="84" s="1"/>
  <c r="B41" i="11"/>
  <c r="T41" s="1"/>
  <c r="BW47" i="84" s="1"/>
  <c r="B40" i="11"/>
  <c r="T40" s="1"/>
  <c r="BW46" i="84" s="1"/>
  <c r="B39" i="11"/>
  <c r="T39" s="1"/>
  <c r="BW45" i="84" s="1"/>
  <c r="B38" i="11"/>
  <c r="T38" s="1"/>
  <c r="BW44" i="84" s="1"/>
  <c r="B37" i="11"/>
  <c r="T37" s="1"/>
  <c r="BW43" i="84" s="1"/>
  <c r="B36" i="11"/>
  <c r="T36" s="1"/>
  <c r="BW42" i="84" s="1"/>
  <c r="B35" i="11"/>
  <c r="T35" s="1"/>
  <c r="BW41" i="84" s="1"/>
  <c r="B34" i="11"/>
  <c r="T34" s="1"/>
  <c r="BW40" i="84" s="1"/>
  <c r="B33" i="11"/>
  <c r="T33" s="1"/>
  <c r="BW39" i="84" s="1"/>
  <c r="B32" i="11"/>
  <c r="T32" s="1"/>
  <c r="BW38" i="84" s="1"/>
  <c r="B31" i="11"/>
  <c r="T31" s="1"/>
  <c r="BW37" i="84" s="1"/>
  <c r="B30" i="11"/>
  <c r="T30" s="1"/>
  <c r="BW36" i="84" s="1"/>
  <c r="B29" i="11"/>
  <c r="T29" s="1"/>
  <c r="BW35" i="84" s="1"/>
  <c r="B28" i="11"/>
  <c r="T28" s="1"/>
  <c r="BW34" i="84" s="1"/>
  <c r="B27" i="11"/>
  <c r="T27" s="1"/>
  <c r="BW33" i="84" s="1"/>
  <c r="B26" i="11"/>
  <c r="T26" s="1"/>
  <c r="BW32" i="84" s="1"/>
  <c r="B25" i="11"/>
  <c r="T25" s="1"/>
  <c r="BW31" i="84" s="1"/>
  <c r="B24" i="11"/>
  <c r="T24" s="1"/>
  <c r="BW30" i="84" s="1"/>
  <c r="B23" i="11"/>
  <c r="T23" s="1"/>
  <c r="BW29" i="84" s="1"/>
  <c r="B22" i="11"/>
  <c r="T22" s="1"/>
  <c r="BW28" i="84" s="1"/>
  <c r="B21" i="11"/>
  <c r="T21" s="1"/>
  <c r="BW27" i="84" s="1"/>
  <c r="B20" i="11"/>
  <c r="T20" s="1"/>
  <c r="BW26" i="84" s="1"/>
  <c r="B19" i="11"/>
  <c r="T19" s="1"/>
  <c r="BW25" i="84" s="1"/>
  <c r="B18" i="11"/>
  <c r="T18" s="1"/>
  <c r="BW24" i="84" s="1"/>
  <c r="B17" i="11"/>
  <c r="T17" s="1"/>
  <c r="BW23" i="84" s="1"/>
  <c r="B16" i="11"/>
  <c r="T16" s="1"/>
  <c r="BW22" i="84" s="1"/>
  <c r="B15" i="11"/>
  <c r="T15" s="1"/>
  <c r="BW21" i="84" s="1"/>
  <c r="B14" i="11"/>
  <c r="T14" s="1"/>
  <c r="F62" i="10"/>
  <c r="C62"/>
  <c r="B61"/>
  <c r="T61" s="1"/>
  <c r="BQ67" i="84" s="1"/>
  <c r="B60" i="10"/>
  <c r="T60" s="1"/>
  <c r="BQ66" i="84" s="1"/>
  <c r="B59" i="10"/>
  <c r="T59" s="1"/>
  <c r="BQ65" i="84" s="1"/>
  <c r="B58" i="10"/>
  <c r="T58" s="1"/>
  <c r="BQ64" i="84" s="1"/>
  <c r="B57" i="10"/>
  <c r="T57" s="1"/>
  <c r="BQ63" i="84" s="1"/>
  <c r="B56" i="10"/>
  <c r="T56" s="1"/>
  <c r="BQ62" i="84" s="1"/>
  <c r="B55" i="10"/>
  <c r="T55" s="1"/>
  <c r="BQ61" i="84" s="1"/>
  <c r="B54" i="10"/>
  <c r="T54" s="1"/>
  <c r="BQ60" i="84" s="1"/>
  <c r="B53" i="10"/>
  <c r="T53" s="1"/>
  <c r="BQ59" i="84" s="1"/>
  <c r="B52" i="10"/>
  <c r="T52" s="1"/>
  <c r="BQ58" i="84" s="1"/>
  <c r="B51" i="10"/>
  <c r="T51" s="1"/>
  <c r="BQ57" i="84" s="1"/>
  <c r="B50" i="10"/>
  <c r="T50" s="1"/>
  <c r="BQ56" i="84" s="1"/>
  <c r="B49" i="10"/>
  <c r="T49" s="1"/>
  <c r="BQ55" i="84" s="1"/>
  <c r="B48" i="10"/>
  <c r="T48" s="1"/>
  <c r="BQ54" i="84" s="1"/>
  <c r="B47" i="10"/>
  <c r="T47" s="1"/>
  <c r="BQ53" i="84" s="1"/>
  <c r="B46" i="10"/>
  <c r="T46" s="1"/>
  <c r="BQ52" i="84" s="1"/>
  <c r="B45" i="10"/>
  <c r="T45" s="1"/>
  <c r="BQ51" i="84" s="1"/>
  <c r="B44" i="10"/>
  <c r="T44" s="1"/>
  <c r="BQ50" i="84" s="1"/>
  <c r="B43" i="10"/>
  <c r="T43" s="1"/>
  <c r="BQ49" i="84" s="1"/>
  <c r="B42" i="10"/>
  <c r="T42" s="1"/>
  <c r="BQ48" i="84" s="1"/>
  <c r="B41" i="10"/>
  <c r="T41" s="1"/>
  <c r="BQ47" i="84" s="1"/>
  <c r="B40" i="10"/>
  <c r="T40" s="1"/>
  <c r="BQ46" i="84" s="1"/>
  <c r="B39" i="10"/>
  <c r="T39" s="1"/>
  <c r="BQ45" i="84" s="1"/>
  <c r="B38" i="10"/>
  <c r="T38" s="1"/>
  <c r="BQ44" i="84" s="1"/>
  <c r="B37" i="10"/>
  <c r="T37" s="1"/>
  <c r="BQ43" i="84" s="1"/>
  <c r="B36" i="10"/>
  <c r="T36" s="1"/>
  <c r="BQ42" i="84" s="1"/>
  <c r="B35" i="10"/>
  <c r="T35" s="1"/>
  <c r="BQ41" i="84" s="1"/>
  <c r="B34" i="10"/>
  <c r="T34" s="1"/>
  <c r="BQ40" i="84" s="1"/>
  <c r="B33" i="10"/>
  <c r="T33" s="1"/>
  <c r="BQ39" i="84" s="1"/>
  <c r="B32" i="10"/>
  <c r="T32" s="1"/>
  <c r="BQ38" i="84" s="1"/>
  <c r="B31" i="10"/>
  <c r="T31" s="1"/>
  <c r="BQ37" i="84" s="1"/>
  <c r="B30" i="10"/>
  <c r="T30" s="1"/>
  <c r="BQ36" i="84" s="1"/>
  <c r="B29" i="10"/>
  <c r="T29" s="1"/>
  <c r="BQ35" i="84" s="1"/>
  <c r="B28" i="10"/>
  <c r="T28" s="1"/>
  <c r="BQ34" i="84" s="1"/>
  <c r="B27" i="10"/>
  <c r="T27" s="1"/>
  <c r="BQ33" i="84" s="1"/>
  <c r="B26" i="10"/>
  <c r="T26" s="1"/>
  <c r="BQ32" i="84" s="1"/>
  <c r="B25" i="10"/>
  <c r="T25" s="1"/>
  <c r="BQ31" i="84" s="1"/>
  <c r="B24" i="10"/>
  <c r="T24" s="1"/>
  <c r="BQ30" i="84" s="1"/>
  <c r="B23" i="10"/>
  <c r="T23" s="1"/>
  <c r="BQ29" i="84" s="1"/>
  <c r="B22" i="10"/>
  <c r="T22" s="1"/>
  <c r="BQ28" i="84" s="1"/>
  <c r="B21" i="10"/>
  <c r="T21" s="1"/>
  <c r="BQ27" i="84" s="1"/>
  <c r="B20" i="10"/>
  <c r="T20" s="1"/>
  <c r="BQ26" i="84" s="1"/>
  <c r="B19" i="10"/>
  <c r="T19" s="1"/>
  <c r="BQ25" i="84" s="1"/>
  <c r="B18" i="10"/>
  <c r="T18" s="1"/>
  <c r="BQ24" i="84" s="1"/>
  <c r="B17" i="10"/>
  <c r="T17" s="1"/>
  <c r="BQ23" i="84" s="1"/>
  <c r="B16" i="10"/>
  <c r="T16" s="1"/>
  <c r="BQ22" i="84" s="1"/>
  <c r="B15" i="10"/>
  <c r="T15" s="1"/>
  <c r="BQ21" i="84" s="1"/>
  <c r="B14" i="10"/>
  <c r="T14" s="1"/>
  <c r="F62" i="9"/>
  <c r="C62"/>
  <c r="B61"/>
  <c r="T61" s="1"/>
  <c r="BK67" i="84" s="1"/>
  <c r="B60" i="9"/>
  <c r="T60" s="1"/>
  <c r="BK66" i="84" s="1"/>
  <c r="B59" i="9"/>
  <c r="T59" s="1"/>
  <c r="BK65" i="84" s="1"/>
  <c r="B58" i="9"/>
  <c r="T58" s="1"/>
  <c r="BK64" i="84" s="1"/>
  <c r="B57" i="9"/>
  <c r="T57" s="1"/>
  <c r="BK63" i="84" s="1"/>
  <c r="B56" i="9"/>
  <c r="T56" s="1"/>
  <c r="BK62" i="84" s="1"/>
  <c r="B55" i="9"/>
  <c r="T55" s="1"/>
  <c r="BK61" i="84" s="1"/>
  <c r="B54" i="9"/>
  <c r="T54" s="1"/>
  <c r="BK60" i="84" s="1"/>
  <c r="B53" i="9"/>
  <c r="T53" s="1"/>
  <c r="BK59" i="84" s="1"/>
  <c r="B52" i="9"/>
  <c r="T52" s="1"/>
  <c r="BK58" i="84" s="1"/>
  <c r="B51" i="9"/>
  <c r="T51" s="1"/>
  <c r="BK57" i="84" s="1"/>
  <c r="B50" i="9"/>
  <c r="T50" s="1"/>
  <c r="BK56" i="84" s="1"/>
  <c r="B49" i="9"/>
  <c r="T49" s="1"/>
  <c r="BK55" i="84" s="1"/>
  <c r="B48" i="9"/>
  <c r="T48" s="1"/>
  <c r="BK54" i="84" s="1"/>
  <c r="B47" i="9"/>
  <c r="T47" s="1"/>
  <c r="BK53" i="84" s="1"/>
  <c r="B46" i="9"/>
  <c r="T46" s="1"/>
  <c r="BK52" i="84" s="1"/>
  <c r="B45" i="9"/>
  <c r="T45" s="1"/>
  <c r="BK51" i="84" s="1"/>
  <c r="B44" i="9"/>
  <c r="T44" s="1"/>
  <c r="BK50" i="84" s="1"/>
  <c r="B43" i="9"/>
  <c r="T43" s="1"/>
  <c r="BK49" i="84" s="1"/>
  <c r="B42" i="9"/>
  <c r="T42" s="1"/>
  <c r="BK48" i="84" s="1"/>
  <c r="B41" i="9"/>
  <c r="T41" s="1"/>
  <c r="BK47" i="84" s="1"/>
  <c r="B40" i="9"/>
  <c r="T40" s="1"/>
  <c r="BK46" i="84" s="1"/>
  <c r="B39" i="9"/>
  <c r="T39" s="1"/>
  <c r="BK45" i="84" s="1"/>
  <c r="B38" i="9"/>
  <c r="T38" s="1"/>
  <c r="BK44" i="84" s="1"/>
  <c r="B37" i="9"/>
  <c r="T37" s="1"/>
  <c r="BK43" i="84" s="1"/>
  <c r="B36" i="9"/>
  <c r="T36" s="1"/>
  <c r="BK42" i="84" s="1"/>
  <c r="B35" i="9"/>
  <c r="T35" s="1"/>
  <c r="BK41" i="84" s="1"/>
  <c r="B34" i="9"/>
  <c r="T34" s="1"/>
  <c r="BK40" i="84" s="1"/>
  <c r="B33" i="9"/>
  <c r="T33" s="1"/>
  <c r="BK39" i="84" s="1"/>
  <c r="B32" i="9"/>
  <c r="T32" s="1"/>
  <c r="BK38" i="84" s="1"/>
  <c r="B31" i="9"/>
  <c r="T31" s="1"/>
  <c r="BK37" i="84" s="1"/>
  <c r="B30" i="9"/>
  <c r="T30" s="1"/>
  <c r="BK36" i="84" s="1"/>
  <c r="B29" i="9"/>
  <c r="T29" s="1"/>
  <c r="BK35" i="84" s="1"/>
  <c r="B28" i="9"/>
  <c r="T28" s="1"/>
  <c r="BK34" i="84" s="1"/>
  <c r="B27" i="9"/>
  <c r="T27" s="1"/>
  <c r="BK33" i="84" s="1"/>
  <c r="B26" i="9"/>
  <c r="T26" s="1"/>
  <c r="BK32" i="84" s="1"/>
  <c r="B25" i="9"/>
  <c r="T25" s="1"/>
  <c r="BK31" i="84" s="1"/>
  <c r="B24" i="9"/>
  <c r="T24" s="1"/>
  <c r="BK30" i="84" s="1"/>
  <c r="B23" i="9"/>
  <c r="T23" s="1"/>
  <c r="BK29" i="84" s="1"/>
  <c r="B22" i="9"/>
  <c r="T22" s="1"/>
  <c r="BK28" i="84" s="1"/>
  <c r="B21" i="9"/>
  <c r="T21" s="1"/>
  <c r="BK27" i="84" s="1"/>
  <c r="B20" i="9"/>
  <c r="T20" s="1"/>
  <c r="BK26" i="84" s="1"/>
  <c r="B19" i="9"/>
  <c r="T19" s="1"/>
  <c r="BK25" i="84" s="1"/>
  <c r="B18" i="9"/>
  <c r="T18" s="1"/>
  <c r="BK24" i="84" s="1"/>
  <c r="B17" i="9"/>
  <c r="T17" s="1"/>
  <c r="BK23" i="84" s="1"/>
  <c r="B16" i="9"/>
  <c r="T16" s="1"/>
  <c r="BK22" i="84" s="1"/>
  <c r="B15" i="9"/>
  <c r="T15" s="1"/>
  <c r="BK21" i="84" s="1"/>
  <c r="B14" i="9"/>
  <c r="T14" s="1"/>
  <c r="F62" i="8"/>
  <c r="C62"/>
  <c r="B61"/>
  <c r="T61" s="1"/>
  <c r="BE67" i="84" s="1"/>
  <c r="B60" i="8"/>
  <c r="T60" s="1"/>
  <c r="BE66" i="84" s="1"/>
  <c r="B59" i="8"/>
  <c r="T59" s="1"/>
  <c r="BE65" i="84" s="1"/>
  <c r="B58" i="8"/>
  <c r="T58" s="1"/>
  <c r="BE64" i="84" s="1"/>
  <c r="B57" i="8"/>
  <c r="T57" s="1"/>
  <c r="BE63" i="84" s="1"/>
  <c r="B56" i="8"/>
  <c r="T56" s="1"/>
  <c r="BE62" i="84" s="1"/>
  <c r="B55" i="8"/>
  <c r="T55" s="1"/>
  <c r="BE61" i="84" s="1"/>
  <c r="B54" i="8"/>
  <c r="T54" s="1"/>
  <c r="BE60" i="84" s="1"/>
  <c r="B53" i="8"/>
  <c r="T53" s="1"/>
  <c r="BE59" i="84" s="1"/>
  <c r="B52" i="8"/>
  <c r="T52" s="1"/>
  <c r="BE58" i="84" s="1"/>
  <c r="B51" i="8"/>
  <c r="T51" s="1"/>
  <c r="BE57" i="84" s="1"/>
  <c r="B50" i="8"/>
  <c r="T50" s="1"/>
  <c r="BE56" i="84" s="1"/>
  <c r="B49" i="8"/>
  <c r="T49" s="1"/>
  <c r="BE55" i="84" s="1"/>
  <c r="B48" i="8"/>
  <c r="T48" s="1"/>
  <c r="BE54" i="84" s="1"/>
  <c r="B47" i="8"/>
  <c r="T47" s="1"/>
  <c r="BE53" i="84" s="1"/>
  <c r="B46" i="8"/>
  <c r="T46" s="1"/>
  <c r="BE52" i="84" s="1"/>
  <c r="B45" i="8"/>
  <c r="T45" s="1"/>
  <c r="BE51" i="84" s="1"/>
  <c r="B44" i="8"/>
  <c r="T44" s="1"/>
  <c r="BE50" i="84" s="1"/>
  <c r="B43" i="8"/>
  <c r="T43" s="1"/>
  <c r="BE49" i="84" s="1"/>
  <c r="B42" i="8"/>
  <c r="T42" s="1"/>
  <c r="BE48" i="84" s="1"/>
  <c r="B41" i="8"/>
  <c r="T41" s="1"/>
  <c r="BE47" i="84" s="1"/>
  <c r="B40" i="8"/>
  <c r="T40" s="1"/>
  <c r="BE46" i="84" s="1"/>
  <c r="B39" i="8"/>
  <c r="T39" s="1"/>
  <c r="BE45" i="84" s="1"/>
  <c r="B38" i="8"/>
  <c r="T38" s="1"/>
  <c r="BE44" i="84" s="1"/>
  <c r="B37" i="8"/>
  <c r="T37" s="1"/>
  <c r="BE43" i="84" s="1"/>
  <c r="B36" i="8"/>
  <c r="T36" s="1"/>
  <c r="BE42" i="84" s="1"/>
  <c r="B35" i="8"/>
  <c r="T35" s="1"/>
  <c r="BE41" i="84" s="1"/>
  <c r="B34" i="8"/>
  <c r="T34" s="1"/>
  <c r="BE40" i="84" s="1"/>
  <c r="B33" i="8"/>
  <c r="T33" s="1"/>
  <c r="BE39" i="84" s="1"/>
  <c r="B32" i="8"/>
  <c r="T32" s="1"/>
  <c r="BE38" i="84" s="1"/>
  <c r="B31" i="8"/>
  <c r="T31" s="1"/>
  <c r="BE37" i="84" s="1"/>
  <c r="B30" i="8"/>
  <c r="T30" s="1"/>
  <c r="BE36" i="84" s="1"/>
  <c r="B29" i="8"/>
  <c r="T29" s="1"/>
  <c r="BE35" i="84" s="1"/>
  <c r="B28" i="8"/>
  <c r="T28" s="1"/>
  <c r="BE34" i="84" s="1"/>
  <c r="B27" i="8"/>
  <c r="T27" s="1"/>
  <c r="BE33" i="84" s="1"/>
  <c r="B26" i="8"/>
  <c r="T26" s="1"/>
  <c r="BE32" i="84" s="1"/>
  <c r="B25" i="8"/>
  <c r="T25" s="1"/>
  <c r="BE31" i="84" s="1"/>
  <c r="B24" i="8"/>
  <c r="T24" s="1"/>
  <c r="BE30" i="84" s="1"/>
  <c r="B23" i="8"/>
  <c r="T23" s="1"/>
  <c r="BE29" i="84" s="1"/>
  <c r="B22" i="8"/>
  <c r="T22" s="1"/>
  <c r="BE28" i="84" s="1"/>
  <c r="B21" i="8"/>
  <c r="T21" s="1"/>
  <c r="BE27" i="84" s="1"/>
  <c r="B20" i="8"/>
  <c r="T20" s="1"/>
  <c r="BE26" i="84" s="1"/>
  <c r="B19" i="8"/>
  <c r="T19" s="1"/>
  <c r="BE25" i="84" s="1"/>
  <c r="B18" i="8"/>
  <c r="T18" s="1"/>
  <c r="BE24" i="84" s="1"/>
  <c r="B17" i="8"/>
  <c r="T17" s="1"/>
  <c r="BE23" i="84" s="1"/>
  <c r="B16" i="8"/>
  <c r="T16" s="1"/>
  <c r="BE22" i="84" s="1"/>
  <c r="B15" i="8"/>
  <c r="T15" s="1"/>
  <c r="BE21" i="84" s="1"/>
  <c r="B14" i="8"/>
  <c r="T14" s="1"/>
  <c r="F62" i="7"/>
  <c r="C62"/>
  <c r="B61"/>
  <c r="T61" s="1"/>
  <c r="AY67" i="84" s="1"/>
  <c r="B60" i="7"/>
  <c r="T60" s="1"/>
  <c r="AY66" i="84" s="1"/>
  <c r="B59" i="7"/>
  <c r="T59" s="1"/>
  <c r="AY65" i="84" s="1"/>
  <c r="B58" i="7"/>
  <c r="T58" s="1"/>
  <c r="AY64" i="84" s="1"/>
  <c r="B57" i="7"/>
  <c r="T57" s="1"/>
  <c r="AY63" i="84" s="1"/>
  <c r="B56" i="7"/>
  <c r="T56" s="1"/>
  <c r="AY62" i="84" s="1"/>
  <c r="B55" i="7"/>
  <c r="T55" s="1"/>
  <c r="AY61" i="84" s="1"/>
  <c r="B54" i="7"/>
  <c r="T54" s="1"/>
  <c r="AY60" i="84" s="1"/>
  <c r="B53" i="7"/>
  <c r="T53" s="1"/>
  <c r="AY59" i="84" s="1"/>
  <c r="B52" i="7"/>
  <c r="T52" s="1"/>
  <c r="AY58" i="84" s="1"/>
  <c r="B51" i="7"/>
  <c r="T51" s="1"/>
  <c r="AY57" i="84" s="1"/>
  <c r="B50" i="7"/>
  <c r="T50" s="1"/>
  <c r="AY56" i="84" s="1"/>
  <c r="B49" i="7"/>
  <c r="T49" s="1"/>
  <c r="AY55" i="84" s="1"/>
  <c r="B48" i="7"/>
  <c r="T48" s="1"/>
  <c r="AY54" i="84" s="1"/>
  <c r="B47" i="7"/>
  <c r="T47" s="1"/>
  <c r="AY53" i="84" s="1"/>
  <c r="B46" i="7"/>
  <c r="T46" s="1"/>
  <c r="AY52" i="84" s="1"/>
  <c r="B45" i="7"/>
  <c r="T45" s="1"/>
  <c r="AY51" i="84" s="1"/>
  <c r="B44" i="7"/>
  <c r="T44" s="1"/>
  <c r="AY50" i="84" s="1"/>
  <c r="B43" i="7"/>
  <c r="T43" s="1"/>
  <c r="AY49" i="84" s="1"/>
  <c r="B42" i="7"/>
  <c r="T42" s="1"/>
  <c r="AY48" i="84" s="1"/>
  <c r="B41" i="7"/>
  <c r="T41" s="1"/>
  <c r="AY47" i="84" s="1"/>
  <c r="B40" i="7"/>
  <c r="T40" s="1"/>
  <c r="AY46" i="84" s="1"/>
  <c r="B39" i="7"/>
  <c r="T39" s="1"/>
  <c r="AY45" i="84" s="1"/>
  <c r="B38" i="7"/>
  <c r="T38" s="1"/>
  <c r="AY44" i="84" s="1"/>
  <c r="B37" i="7"/>
  <c r="T37" s="1"/>
  <c r="AY43" i="84" s="1"/>
  <c r="B36" i="7"/>
  <c r="T36" s="1"/>
  <c r="AY42" i="84" s="1"/>
  <c r="B35" i="7"/>
  <c r="T35" s="1"/>
  <c r="AY41" i="84" s="1"/>
  <c r="B34" i="7"/>
  <c r="T34" s="1"/>
  <c r="AY40" i="84" s="1"/>
  <c r="B33" i="7"/>
  <c r="T33" s="1"/>
  <c r="AY39" i="84" s="1"/>
  <c r="B32" i="7"/>
  <c r="T32" s="1"/>
  <c r="AY38" i="84" s="1"/>
  <c r="B31" i="7"/>
  <c r="T31" s="1"/>
  <c r="AY37" i="84" s="1"/>
  <c r="B30" i="7"/>
  <c r="T30" s="1"/>
  <c r="AY36" i="84" s="1"/>
  <c r="B29" i="7"/>
  <c r="T29" s="1"/>
  <c r="AY35" i="84" s="1"/>
  <c r="B28" i="7"/>
  <c r="T28" s="1"/>
  <c r="AY34" i="84" s="1"/>
  <c r="B27" i="7"/>
  <c r="T27" s="1"/>
  <c r="AY33" i="84" s="1"/>
  <c r="B26" i="7"/>
  <c r="T26" s="1"/>
  <c r="AY32" i="84" s="1"/>
  <c r="B25" i="7"/>
  <c r="T25" s="1"/>
  <c r="AY31" i="84" s="1"/>
  <c r="B24" i="7"/>
  <c r="T24" s="1"/>
  <c r="AY30" i="84" s="1"/>
  <c r="B23" i="7"/>
  <c r="T23" s="1"/>
  <c r="AY29" i="84" s="1"/>
  <c r="B22" i="7"/>
  <c r="T22" s="1"/>
  <c r="AY28" i="84" s="1"/>
  <c r="B21" i="7"/>
  <c r="T21" s="1"/>
  <c r="AY27" i="84" s="1"/>
  <c r="B20" i="7"/>
  <c r="T20" s="1"/>
  <c r="AY26" i="84" s="1"/>
  <c r="B19" i="7"/>
  <c r="T19" s="1"/>
  <c r="AY25" i="84" s="1"/>
  <c r="B18" i="7"/>
  <c r="T18" s="1"/>
  <c r="AY24" i="84" s="1"/>
  <c r="B17" i="7"/>
  <c r="T17" s="1"/>
  <c r="AY23" i="84" s="1"/>
  <c r="B16" i="7"/>
  <c r="T16" s="1"/>
  <c r="AY22" i="84" s="1"/>
  <c r="B15" i="7"/>
  <c r="T15" s="1"/>
  <c r="AY21" i="84" s="1"/>
  <c r="B14" i="7"/>
  <c r="T14" s="1"/>
  <c r="F62" i="4"/>
  <c r="C62"/>
  <c r="B61"/>
  <c r="T61" s="1"/>
  <c r="AS67" i="84" s="1"/>
  <c r="B60" i="4"/>
  <c r="T60" s="1"/>
  <c r="AS66" i="84" s="1"/>
  <c r="B59" i="4"/>
  <c r="T59" s="1"/>
  <c r="AS65" i="84" s="1"/>
  <c r="B58" i="4"/>
  <c r="T58" s="1"/>
  <c r="AS64" i="84" s="1"/>
  <c r="B57" i="4"/>
  <c r="T57" s="1"/>
  <c r="AS63" i="84" s="1"/>
  <c r="B56" i="4"/>
  <c r="T56" s="1"/>
  <c r="AS62" i="84" s="1"/>
  <c r="B55" i="4"/>
  <c r="T55" s="1"/>
  <c r="AS61" i="84" s="1"/>
  <c r="B54" i="4"/>
  <c r="T54" s="1"/>
  <c r="AS60" i="84" s="1"/>
  <c r="B53" i="4"/>
  <c r="T53" s="1"/>
  <c r="AS59" i="84" s="1"/>
  <c r="B52" i="4"/>
  <c r="T52" s="1"/>
  <c r="AS58" i="84" s="1"/>
  <c r="B51" i="4"/>
  <c r="T51" s="1"/>
  <c r="AS57" i="84" s="1"/>
  <c r="B50" i="4"/>
  <c r="T50" s="1"/>
  <c r="AS56" i="84" s="1"/>
  <c r="B49" i="4"/>
  <c r="T49" s="1"/>
  <c r="AS55" i="84" s="1"/>
  <c r="B48" i="4"/>
  <c r="T48" s="1"/>
  <c r="AS54" i="84" s="1"/>
  <c r="B47" i="4"/>
  <c r="T47" s="1"/>
  <c r="AS53" i="84" s="1"/>
  <c r="B46" i="4"/>
  <c r="T46" s="1"/>
  <c r="AS52" i="84" s="1"/>
  <c r="B45" i="4"/>
  <c r="T45" s="1"/>
  <c r="AS51" i="84" s="1"/>
  <c r="B44" i="4"/>
  <c r="T44" s="1"/>
  <c r="AS50" i="84" s="1"/>
  <c r="B43" i="4"/>
  <c r="T43" s="1"/>
  <c r="AS49" i="84" s="1"/>
  <c r="B42" i="4"/>
  <c r="T42" s="1"/>
  <c r="AS48" i="84" s="1"/>
  <c r="B41" i="4"/>
  <c r="T41" s="1"/>
  <c r="AS47" i="84" s="1"/>
  <c r="B40" i="4"/>
  <c r="T40" s="1"/>
  <c r="AS46" i="84" s="1"/>
  <c r="B39" i="4"/>
  <c r="T39" s="1"/>
  <c r="AS45" i="84" s="1"/>
  <c r="B38" i="4"/>
  <c r="T38" s="1"/>
  <c r="AS44" i="84" s="1"/>
  <c r="B37" i="4"/>
  <c r="T37" s="1"/>
  <c r="AS43" i="84" s="1"/>
  <c r="B36" i="4"/>
  <c r="T36" s="1"/>
  <c r="AS42" i="84" s="1"/>
  <c r="B35" i="4"/>
  <c r="T35" s="1"/>
  <c r="AS41" i="84" s="1"/>
  <c r="B34" i="4"/>
  <c r="T34" s="1"/>
  <c r="AS40" i="84" s="1"/>
  <c r="B33" i="4"/>
  <c r="T33" s="1"/>
  <c r="AS39" i="84" s="1"/>
  <c r="B32" i="4"/>
  <c r="T32" s="1"/>
  <c r="AS38" i="84" s="1"/>
  <c r="B31" i="4"/>
  <c r="T31" s="1"/>
  <c r="AS37" i="84" s="1"/>
  <c r="B30" i="4"/>
  <c r="T30" s="1"/>
  <c r="AS36" i="84" s="1"/>
  <c r="B29" i="4"/>
  <c r="T29" s="1"/>
  <c r="AS35" i="84" s="1"/>
  <c r="B28" i="4"/>
  <c r="T28" s="1"/>
  <c r="AS34" i="84" s="1"/>
  <c r="B27" i="4"/>
  <c r="T27" s="1"/>
  <c r="AS33" i="84" s="1"/>
  <c r="B26" i="4"/>
  <c r="T26" s="1"/>
  <c r="AS32" i="84" s="1"/>
  <c r="B25" i="4"/>
  <c r="T25" s="1"/>
  <c r="AS31" i="84" s="1"/>
  <c r="B24" i="4"/>
  <c r="T24" s="1"/>
  <c r="AS30" i="84" s="1"/>
  <c r="B23" i="4"/>
  <c r="T23" s="1"/>
  <c r="AS29" i="84" s="1"/>
  <c r="B22" i="4"/>
  <c r="T22" s="1"/>
  <c r="AS28" i="84" s="1"/>
  <c r="B21" i="4"/>
  <c r="T21" s="1"/>
  <c r="AS27" i="84" s="1"/>
  <c r="B20" i="4"/>
  <c r="T20" s="1"/>
  <c r="AS26" i="84" s="1"/>
  <c r="B19" i="4"/>
  <c r="T19" s="1"/>
  <c r="AS25" i="84" s="1"/>
  <c r="B18" i="4"/>
  <c r="T18" s="1"/>
  <c r="AS24" i="84" s="1"/>
  <c r="B17" i="4"/>
  <c r="T17" s="1"/>
  <c r="AS23" i="84" s="1"/>
  <c r="B16" i="4"/>
  <c r="T16" s="1"/>
  <c r="AS22" i="84" s="1"/>
  <c r="B15" i="4"/>
  <c r="T15" s="1"/>
  <c r="AS21" i="84" s="1"/>
  <c r="B14" i="4"/>
  <c r="T14" s="1"/>
  <c r="F62" i="6"/>
  <c r="C62"/>
  <c r="B61"/>
  <c r="T61" s="1"/>
  <c r="AM67" i="84" s="1"/>
  <c r="B60" i="6"/>
  <c r="T60" s="1"/>
  <c r="AM66" i="84" s="1"/>
  <c r="B59" i="6"/>
  <c r="T59" s="1"/>
  <c r="AM65" i="84" s="1"/>
  <c r="B58" i="6"/>
  <c r="T58" s="1"/>
  <c r="AM64" i="84" s="1"/>
  <c r="B57" i="6"/>
  <c r="T57" s="1"/>
  <c r="AM63" i="84" s="1"/>
  <c r="B56" i="6"/>
  <c r="T56" s="1"/>
  <c r="AM62" i="84" s="1"/>
  <c r="B55" i="6"/>
  <c r="T55" s="1"/>
  <c r="AM61" i="84" s="1"/>
  <c r="B54" i="6"/>
  <c r="T54" s="1"/>
  <c r="AM60" i="84" s="1"/>
  <c r="B53" i="6"/>
  <c r="T53" s="1"/>
  <c r="AM59" i="84" s="1"/>
  <c r="B52" i="6"/>
  <c r="T52" s="1"/>
  <c r="AM58" i="84" s="1"/>
  <c r="B51" i="6"/>
  <c r="T51" s="1"/>
  <c r="AM57" i="84" s="1"/>
  <c r="B50" i="6"/>
  <c r="T50" s="1"/>
  <c r="AM56" i="84" s="1"/>
  <c r="B49" i="6"/>
  <c r="T49" s="1"/>
  <c r="AM55" i="84" s="1"/>
  <c r="B48" i="6"/>
  <c r="T48" s="1"/>
  <c r="AM54" i="84" s="1"/>
  <c r="B47" i="6"/>
  <c r="T47" s="1"/>
  <c r="AM53" i="84" s="1"/>
  <c r="B46" i="6"/>
  <c r="T46" s="1"/>
  <c r="AM52" i="84" s="1"/>
  <c r="B45" i="6"/>
  <c r="T45" s="1"/>
  <c r="AM51" i="84" s="1"/>
  <c r="B44" i="6"/>
  <c r="T44" s="1"/>
  <c r="AM50" i="84" s="1"/>
  <c r="B43" i="6"/>
  <c r="T43" s="1"/>
  <c r="AM49" i="84" s="1"/>
  <c r="B42" i="6"/>
  <c r="T42" s="1"/>
  <c r="AM48" i="84" s="1"/>
  <c r="B41" i="6"/>
  <c r="T41" s="1"/>
  <c r="AM47" i="84" s="1"/>
  <c r="B40" i="6"/>
  <c r="T40" s="1"/>
  <c r="AM46" i="84" s="1"/>
  <c r="B39" i="6"/>
  <c r="T39" s="1"/>
  <c r="AM45" i="84" s="1"/>
  <c r="B38" i="6"/>
  <c r="T38" s="1"/>
  <c r="AM44" i="84" s="1"/>
  <c r="B37" i="6"/>
  <c r="T37" s="1"/>
  <c r="AM43" i="84" s="1"/>
  <c r="B36" i="6"/>
  <c r="T36" s="1"/>
  <c r="AM42" i="84" s="1"/>
  <c r="B35" i="6"/>
  <c r="T35" s="1"/>
  <c r="AM41" i="84" s="1"/>
  <c r="B34" i="6"/>
  <c r="T34" s="1"/>
  <c r="AM40" i="84" s="1"/>
  <c r="B33" i="6"/>
  <c r="T33" s="1"/>
  <c r="AM39" i="84" s="1"/>
  <c r="B32" i="6"/>
  <c r="T32" s="1"/>
  <c r="AM38" i="84" s="1"/>
  <c r="B31" i="6"/>
  <c r="T31" s="1"/>
  <c r="AM37" i="84" s="1"/>
  <c r="B30" i="6"/>
  <c r="T30" s="1"/>
  <c r="AM36" i="84" s="1"/>
  <c r="B29" i="6"/>
  <c r="T29" s="1"/>
  <c r="AM35" i="84" s="1"/>
  <c r="B28" i="6"/>
  <c r="T28" s="1"/>
  <c r="AM34" i="84" s="1"/>
  <c r="B27" i="6"/>
  <c r="T27" s="1"/>
  <c r="AM33" i="84" s="1"/>
  <c r="B26" i="6"/>
  <c r="T26" s="1"/>
  <c r="AM32" i="84" s="1"/>
  <c r="B25" i="6"/>
  <c r="T25" s="1"/>
  <c r="AM31" i="84" s="1"/>
  <c r="B24" i="6"/>
  <c r="T24" s="1"/>
  <c r="AM30" i="84" s="1"/>
  <c r="B23" i="6"/>
  <c r="T23" s="1"/>
  <c r="AM29" i="84" s="1"/>
  <c r="B22" i="6"/>
  <c r="T22" s="1"/>
  <c r="AM28" i="84" s="1"/>
  <c r="B21" i="6"/>
  <c r="T21" s="1"/>
  <c r="AM27" i="84" s="1"/>
  <c r="B20" i="6"/>
  <c r="T20" s="1"/>
  <c r="AM26" i="84" s="1"/>
  <c r="B19" i="6"/>
  <c r="T19" s="1"/>
  <c r="AM25" i="84" s="1"/>
  <c r="B18" i="6"/>
  <c r="T18" s="1"/>
  <c r="AM24" i="84" s="1"/>
  <c r="B17" i="6"/>
  <c r="T17" s="1"/>
  <c r="AM23" i="84" s="1"/>
  <c r="B16" i="6"/>
  <c r="T16" s="1"/>
  <c r="AM22" i="84" s="1"/>
  <c r="B15" i="6"/>
  <c r="T15" s="1"/>
  <c r="AM21" i="84" s="1"/>
  <c r="B14" i="6"/>
  <c r="T14" s="1"/>
  <c r="F62" i="5"/>
  <c r="C62"/>
  <c r="B61"/>
  <c r="T61" s="1"/>
  <c r="AG67" i="84" s="1"/>
  <c r="B60" i="5"/>
  <c r="T60" s="1"/>
  <c r="AG66" i="84" s="1"/>
  <c r="B59" i="5"/>
  <c r="T59" s="1"/>
  <c r="AG65" i="84" s="1"/>
  <c r="B58" i="5"/>
  <c r="T58" s="1"/>
  <c r="AG64" i="84" s="1"/>
  <c r="B57" i="5"/>
  <c r="T57" s="1"/>
  <c r="AG63" i="84" s="1"/>
  <c r="B56" i="5"/>
  <c r="T56" s="1"/>
  <c r="AG62" i="84" s="1"/>
  <c r="B55" i="5"/>
  <c r="T55" s="1"/>
  <c r="AG61" i="84" s="1"/>
  <c r="B54" i="5"/>
  <c r="T54" s="1"/>
  <c r="AG60" i="84" s="1"/>
  <c r="B53" i="5"/>
  <c r="T53" s="1"/>
  <c r="AG59" i="84" s="1"/>
  <c r="B52" i="5"/>
  <c r="T52" s="1"/>
  <c r="AG58" i="84" s="1"/>
  <c r="B51" i="5"/>
  <c r="T51" s="1"/>
  <c r="AG57" i="84" s="1"/>
  <c r="B50" i="5"/>
  <c r="T50" s="1"/>
  <c r="AG56" i="84" s="1"/>
  <c r="B49" i="5"/>
  <c r="T49" s="1"/>
  <c r="AG55" i="84" s="1"/>
  <c r="B48" i="5"/>
  <c r="T48" s="1"/>
  <c r="AG54" i="84" s="1"/>
  <c r="B47" i="5"/>
  <c r="T47" s="1"/>
  <c r="AG53" i="84" s="1"/>
  <c r="B46" i="5"/>
  <c r="T46" s="1"/>
  <c r="AG52" i="84" s="1"/>
  <c r="B45" i="5"/>
  <c r="T45" s="1"/>
  <c r="AG51" i="84" s="1"/>
  <c r="B44" i="5"/>
  <c r="T44" s="1"/>
  <c r="AG50" i="84" s="1"/>
  <c r="B43" i="5"/>
  <c r="T43" s="1"/>
  <c r="AG49" i="84" s="1"/>
  <c r="B42" i="5"/>
  <c r="T42" s="1"/>
  <c r="AG48" i="84" s="1"/>
  <c r="B41" i="5"/>
  <c r="T41" s="1"/>
  <c r="AG47" i="84" s="1"/>
  <c r="B40" i="5"/>
  <c r="T40" s="1"/>
  <c r="AG46" i="84" s="1"/>
  <c r="B39" i="5"/>
  <c r="T39" s="1"/>
  <c r="AG45" i="84" s="1"/>
  <c r="B38" i="5"/>
  <c r="T38" s="1"/>
  <c r="AG44" i="84" s="1"/>
  <c r="B37" i="5"/>
  <c r="T37" s="1"/>
  <c r="AG43" i="84" s="1"/>
  <c r="B36" i="5"/>
  <c r="T36" s="1"/>
  <c r="AG42" i="84" s="1"/>
  <c r="B35" i="5"/>
  <c r="T35" s="1"/>
  <c r="AG41" i="84" s="1"/>
  <c r="B34" i="5"/>
  <c r="T34" s="1"/>
  <c r="AG40" i="84" s="1"/>
  <c r="B33" i="5"/>
  <c r="T33" s="1"/>
  <c r="AG39" i="84" s="1"/>
  <c r="B32" i="5"/>
  <c r="T32" s="1"/>
  <c r="AG38" i="84" s="1"/>
  <c r="B31" i="5"/>
  <c r="T31" s="1"/>
  <c r="AG37" i="84" s="1"/>
  <c r="B30" i="5"/>
  <c r="T30" s="1"/>
  <c r="AG36" i="84" s="1"/>
  <c r="B29" i="5"/>
  <c r="T29" s="1"/>
  <c r="AG35" i="84" s="1"/>
  <c r="B28" i="5"/>
  <c r="T28" s="1"/>
  <c r="AG34" i="84" s="1"/>
  <c r="B27" i="5"/>
  <c r="T27" s="1"/>
  <c r="AG33" i="84" s="1"/>
  <c r="B26" i="5"/>
  <c r="T26" s="1"/>
  <c r="AG32" i="84" s="1"/>
  <c r="B25" i="5"/>
  <c r="T25" s="1"/>
  <c r="AG31" i="84" s="1"/>
  <c r="B24" i="5"/>
  <c r="T24" s="1"/>
  <c r="AG30" i="84" s="1"/>
  <c r="B23" i="5"/>
  <c r="T23" s="1"/>
  <c r="AG29" i="84" s="1"/>
  <c r="B22" i="5"/>
  <c r="T22" s="1"/>
  <c r="AG28" i="84" s="1"/>
  <c r="B21" i="5"/>
  <c r="T21" s="1"/>
  <c r="AG27" i="84" s="1"/>
  <c r="B20" i="5"/>
  <c r="T20" s="1"/>
  <c r="AG26" i="84" s="1"/>
  <c r="B19" i="5"/>
  <c r="T19" s="1"/>
  <c r="AG25" i="84" s="1"/>
  <c r="B18" i="5"/>
  <c r="T18" s="1"/>
  <c r="AG24" i="84" s="1"/>
  <c r="B17" i="5"/>
  <c r="T17" s="1"/>
  <c r="AG23" i="84" s="1"/>
  <c r="B16" i="5"/>
  <c r="T16" s="1"/>
  <c r="AG22" i="84" s="1"/>
  <c r="B15" i="5"/>
  <c r="T15" s="1"/>
  <c r="AG21" i="84" s="1"/>
  <c r="B14" i="5"/>
  <c r="T14" s="1"/>
  <c r="F62" i="22"/>
  <c r="C62"/>
  <c r="B61"/>
  <c r="T61" s="1"/>
  <c r="U67" i="84" s="1"/>
  <c r="B60" i="22"/>
  <c r="T60" s="1"/>
  <c r="U66" i="84" s="1"/>
  <c r="B59" i="22"/>
  <c r="T59" s="1"/>
  <c r="U65" i="84" s="1"/>
  <c r="B58" i="22"/>
  <c r="T58" s="1"/>
  <c r="U64" i="84" s="1"/>
  <c r="B57" i="22"/>
  <c r="T57" s="1"/>
  <c r="U63" i="84" s="1"/>
  <c r="B56" i="22"/>
  <c r="T56" s="1"/>
  <c r="U62" i="84" s="1"/>
  <c r="B55" i="22"/>
  <c r="T55" s="1"/>
  <c r="U61" i="84" s="1"/>
  <c r="B54" i="22"/>
  <c r="T54" s="1"/>
  <c r="U60" i="84" s="1"/>
  <c r="B53" i="22"/>
  <c r="T53" s="1"/>
  <c r="U59" i="84" s="1"/>
  <c r="B52" i="22"/>
  <c r="T52" s="1"/>
  <c r="U58" i="84" s="1"/>
  <c r="B51" i="22"/>
  <c r="T51" s="1"/>
  <c r="U57" i="84" s="1"/>
  <c r="B50" i="22"/>
  <c r="T50" s="1"/>
  <c r="U56" i="84" s="1"/>
  <c r="B49" i="22"/>
  <c r="T49" s="1"/>
  <c r="U55" i="84" s="1"/>
  <c r="B48" i="22"/>
  <c r="T48" s="1"/>
  <c r="U54" i="84" s="1"/>
  <c r="B47" i="22"/>
  <c r="T47" s="1"/>
  <c r="U53" i="84" s="1"/>
  <c r="B46" i="22"/>
  <c r="T46" s="1"/>
  <c r="U52" i="84" s="1"/>
  <c r="B45" i="22"/>
  <c r="T45" s="1"/>
  <c r="U51" i="84" s="1"/>
  <c r="B44" i="22"/>
  <c r="T44" s="1"/>
  <c r="U50" i="84" s="1"/>
  <c r="B43" i="22"/>
  <c r="T43" s="1"/>
  <c r="U49" i="84" s="1"/>
  <c r="B42" i="22"/>
  <c r="T42" s="1"/>
  <c r="U48" i="84" s="1"/>
  <c r="B41" i="22"/>
  <c r="T41" s="1"/>
  <c r="U47" i="84" s="1"/>
  <c r="B40" i="22"/>
  <c r="T40" s="1"/>
  <c r="U46" i="84" s="1"/>
  <c r="B39" i="22"/>
  <c r="T39" s="1"/>
  <c r="U45" i="84" s="1"/>
  <c r="B38" i="22"/>
  <c r="T38" s="1"/>
  <c r="U44" i="84" s="1"/>
  <c r="B37" i="22"/>
  <c r="T37" s="1"/>
  <c r="U43" i="84" s="1"/>
  <c r="B36" i="22"/>
  <c r="T36" s="1"/>
  <c r="U42" i="84" s="1"/>
  <c r="B35" i="22"/>
  <c r="T35" s="1"/>
  <c r="U41" i="84" s="1"/>
  <c r="B34" i="22"/>
  <c r="T34" s="1"/>
  <c r="U40" i="84" s="1"/>
  <c r="B33" i="22"/>
  <c r="T33" s="1"/>
  <c r="U39" i="84" s="1"/>
  <c r="B32" i="22"/>
  <c r="T32" s="1"/>
  <c r="U38" i="84" s="1"/>
  <c r="B31" i="22"/>
  <c r="T31" s="1"/>
  <c r="U37" i="84" s="1"/>
  <c r="B30" i="22"/>
  <c r="T30" s="1"/>
  <c r="U36" i="84" s="1"/>
  <c r="B29" i="22"/>
  <c r="T29" s="1"/>
  <c r="U35" i="84" s="1"/>
  <c r="B28" i="22"/>
  <c r="T28" s="1"/>
  <c r="U34" i="84" s="1"/>
  <c r="B27" i="22"/>
  <c r="T27" s="1"/>
  <c r="U33" i="84" s="1"/>
  <c r="B26" i="22"/>
  <c r="T26" s="1"/>
  <c r="U32" i="84" s="1"/>
  <c r="B25" i="22"/>
  <c r="T25" s="1"/>
  <c r="U31" i="84" s="1"/>
  <c r="B24" i="22"/>
  <c r="T24" s="1"/>
  <c r="U30" i="84" s="1"/>
  <c r="B23" i="22"/>
  <c r="T23" s="1"/>
  <c r="U29" i="84" s="1"/>
  <c r="B22" i="22"/>
  <c r="T22" s="1"/>
  <c r="U28" i="84" s="1"/>
  <c r="B21" i="22"/>
  <c r="T21" s="1"/>
  <c r="U27" i="84" s="1"/>
  <c r="B20" i="22"/>
  <c r="T20" s="1"/>
  <c r="U26" i="84" s="1"/>
  <c r="B19" i="22"/>
  <c r="T19" s="1"/>
  <c r="U25" i="84" s="1"/>
  <c r="B18" i="22"/>
  <c r="T18" s="1"/>
  <c r="U24" i="84" s="1"/>
  <c r="B17" i="22"/>
  <c r="T17" s="1"/>
  <c r="U23" i="84" s="1"/>
  <c r="B16" i="22"/>
  <c r="T16" s="1"/>
  <c r="U22" i="84" s="1"/>
  <c r="B15" i="22"/>
  <c r="T15" s="1"/>
  <c r="U21" i="84" s="1"/>
  <c r="B14" i="22"/>
  <c r="T14" s="1"/>
  <c r="F62" i="23"/>
  <c r="C62"/>
  <c r="B61"/>
  <c r="T61" s="1"/>
  <c r="AA67" i="84" s="1"/>
  <c r="B60" i="23"/>
  <c r="T60" s="1"/>
  <c r="AA66" i="84" s="1"/>
  <c r="B59" i="23"/>
  <c r="T59" s="1"/>
  <c r="AA65" i="84" s="1"/>
  <c r="B58" i="23"/>
  <c r="T58" s="1"/>
  <c r="AA64" i="84" s="1"/>
  <c r="B57" i="23"/>
  <c r="T57" s="1"/>
  <c r="AA63" i="84" s="1"/>
  <c r="B56" i="23"/>
  <c r="T56" s="1"/>
  <c r="AA62" i="84" s="1"/>
  <c r="B55" i="23"/>
  <c r="T55" s="1"/>
  <c r="AA61" i="84" s="1"/>
  <c r="B54" i="23"/>
  <c r="T54" s="1"/>
  <c r="AA60" i="84" s="1"/>
  <c r="B53" i="23"/>
  <c r="T53" s="1"/>
  <c r="AA59" i="84" s="1"/>
  <c r="B52" i="23"/>
  <c r="T52" s="1"/>
  <c r="AA58" i="84" s="1"/>
  <c r="B51" i="23"/>
  <c r="T51" s="1"/>
  <c r="AA57" i="84" s="1"/>
  <c r="B50" i="23"/>
  <c r="T50" s="1"/>
  <c r="AA56" i="84" s="1"/>
  <c r="B49" i="23"/>
  <c r="T49" s="1"/>
  <c r="AA55" i="84" s="1"/>
  <c r="B48" i="23"/>
  <c r="T48" s="1"/>
  <c r="AA54" i="84" s="1"/>
  <c r="B47" i="23"/>
  <c r="T47" s="1"/>
  <c r="AA53" i="84" s="1"/>
  <c r="B46" i="23"/>
  <c r="T46" s="1"/>
  <c r="AA52" i="84" s="1"/>
  <c r="B45" i="23"/>
  <c r="T45" s="1"/>
  <c r="AA51" i="84" s="1"/>
  <c r="B44" i="23"/>
  <c r="T44" s="1"/>
  <c r="AA50" i="84" s="1"/>
  <c r="B43" i="23"/>
  <c r="T43" s="1"/>
  <c r="AA49" i="84" s="1"/>
  <c r="B42" i="23"/>
  <c r="T42" s="1"/>
  <c r="AA48" i="84" s="1"/>
  <c r="B41" i="23"/>
  <c r="T41" s="1"/>
  <c r="AA47" i="84" s="1"/>
  <c r="B40" i="23"/>
  <c r="T40" s="1"/>
  <c r="AA46" i="84" s="1"/>
  <c r="B39" i="23"/>
  <c r="T39" s="1"/>
  <c r="AA45" i="84" s="1"/>
  <c r="B38" i="23"/>
  <c r="T38" s="1"/>
  <c r="AA44" i="84" s="1"/>
  <c r="B37" i="23"/>
  <c r="T37" s="1"/>
  <c r="AA43" i="84" s="1"/>
  <c r="B36" i="23"/>
  <c r="T36" s="1"/>
  <c r="AA42" i="84" s="1"/>
  <c r="B35" i="23"/>
  <c r="T35" s="1"/>
  <c r="AA41" i="84" s="1"/>
  <c r="B34" i="23"/>
  <c r="T34" s="1"/>
  <c r="AA40" i="84" s="1"/>
  <c r="B33" i="23"/>
  <c r="T33" s="1"/>
  <c r="AA39" i="84" s="1"/>
  <c r="B32" i="23"/>
  <c r="T32" s="1"/>
  <c r="AA38" i="84" s="1"/>
  <c r="B31" i="23"/>
  <c r="T31" s="1"/>
  <c r="AA37" i="84" s="1"/>
  <c r="B30" i="23"/>
  <c r="T30" s="1"/>
  <c r="AA36" i="84" s="1"/>
  <c r="B29" i="23"/>
  <c r="T29" s="1"/>
  <c r="AA35" i="84" s="1"/>
  <c r="B28" i="23"/>
  <c r="T28" s="1"/>
  <c r="AA34" i="84" s="1"/>
  <c r="B27" i="23"/>
  <c r="T27" s="1"/>
  <c r="AA33" i="84" s="1"/>
  <c r="B26" i="23"/>
  <c r="T26" s="1"/>
  <c r="AA32" i="84" s="1"/>
  <c r="B25" i="23"/>
  <c r="T25" s="1"/>
  <c r="AA31" i="84" s="1"/>
  <c r="B24" i="23"/>
  <c r="T24" s="1"/>
  <c r="AA30" i="84" s="1"/>
  <c r="B23" i="23"/>
  <c r="T23" s="1"/>
  <c r="AA29" i="84" s="1"/>
  <c r="B22" i="23"/>
  <c r="T22" s="1"/>
  <c r="AA28" i="84" s="1"/>
  <c r="B21" i="23"/>
  <c r="T21" s="1"/>
  <c r="AA27" i="84" s="1"/>
  <c r="B20" i="23"/>
  <c r="T20" s="1"/>
  <c r="AA26" i="84" s="1"/>
  <c r="B19" i="23"/>
  <c r="T19" s="1"/>
  <c r="AA25" i="84" s="1"/>
  <c r="B18" i="23"/>
  <c r="T18" s="1"/>
  <c r="AA24" i="84" s="1"/>
  <c r="B17" i="23"/>
  <c r="T17" s="1"/>
  <c r="AA23" i="84" s="1"/>
  <c r="B16" i="23"/>
  <c r="T16" s="1"/>
  <c r="AA22" i="84" s="1"/>
  <c r="B15" i="23"/>
  <c r="T15" s="1"/>
  <c r="AA21" i="84" s="1"/>
  <c r="B14" i="23"/>
  <c r="T14" s="1"/>
  <c r="F62" i="24"/>
  <c r="C62"/>
  <c r="B61"/>
  <c r="T61" s="1"/>
  <c r="O67" i="84" s="1"/>
  <c r="B60" i="24"/>
  <c r="T60" s="1"/>
  <c r="O66" i="84" s="1"/>
  <c r="B59" i="24"/>
  <c r="T59" s="1"/>
  <c r="O65" i="84" s="1"/>
  <c r="B58" i="24"/>
  <c r="T58" s="1"/>
  <c r="O64" i="84" s="1"/>
  <c r="B57" i="24"/>
  <c r="T57" s="1"/>
  <c r="O63" i="84" s="1"/>
  <c r="B56" i="24"/>
  <c r="T56" s="1"/>
  <c r="O62" i="84" s="1"/>
  <c r="B55" i="24"/>
  <c r="T55" s="1"/>
  <c r="O61" i="84" s="1"/>
  <c r="B54" i="24"/>
  <c r="T54" s="1"/>
  <c r="O60" i="84" s="1"/>
  <c r="B53" i="24"/>
  <c r="T53" s="1"/>
  <c r="O59" i="84" s="1"/>
  <c r="B52" i="24"/>
  <c r="T52" s="1"/>
  <c r="O58" i="84" s="1"/>
  <c r="B51" i="24"/>
  <c r="T51" s="1"/>
  <c r="O57" i="84" s="1"/>
  <c r="B50" i="24"/>
  <c r="T50" s="1"/>
  <c r="O56" i="84" s="1"/>
  <c r="B49" i="24"/>
  <c r="T49" s="1"/>
  <c r="O55" i="84" s="1"/>
  <c r="B48" i="24"/>
  <c r="T48" s="1"/>
  <c r="O54" i="84" s="1"/>
  <c r="B47" i="24"/>
  <c r="T47" s="1"/>
  <c r="O53" i="84" s="1"/>
  <c r="B46" i="24"/>
  <c r="T46" s="1"/>
  <c r="O52" i="84" s="1"/>
  <c r="B45" i="24"/>
  <c r="T45" s="1"/>
  <c r="O51" i="84" s="1"/>
  <c r="B44" i="24"/>
  <c r="T44" s="1"/>
  <c r="O50" i="84" s="1"/>
  <c r="B43" i="24"/>
  <c r="T43" s="1"/>
  <c r="O49" i="84" s="1"/>
  <c r="B42" i="24"/>
  <c r="T42" s="1"/>
  <c r="O48" i="84" s="1"/>
  <c r="B41" i="24"/>
  <c r="T41" s="1"/>
  <c r="O47" i="84" s="1"/>
  <c r="B40" i="24"/>
  <c r="T40" s="1"/>
  <c r="O46" i="84" s="1"/>
  <c r="B39" i="24"/>
  <c r="T39" s="1"/>
  <c r="O45" i="84" s="1"/>
  <c r="B38" i="24"/>
  <c r="T38" s="1"/>
  <c r="O44" i="84" s="1"/>
  <c r="B37" i="24"/>
  <c r="T37" s="1"/>
  <c r="O43" i="84" s="1"/>
  <c r="B36" i="24"/>
  <c r="T36" s="1"/>
  <c r="O42" i="84" s="1"/>
  <c r="B35" i="24"/>
  <c r="T35" s="1"/>
  <c r="O41" i="84" s="1"/>
  <c r="B34" i="24"/>
  <c r="T34" s="1"/>
  <c r="O40" i="84" s="1"/>
  <c r="B33" i="24"/>
  <c r="T33" s="1"/>
  <c r="O39" i="84" s="1"/>
  <c r="B32" i="24"/>
  <c r="T32" s="1"/>
  <c r="O38" i="84" s="1"/>
  <c r="B31" i="24"/>
  <c r="T31" s="1"/>
  <c r="O37" i="84" s="1"/>
  <c r="B30" i="24"/>
  <c r="T30" s="1"/>
  <c r="O36" i="84" s="1"/>
  <c r="B29" i="24"/>
  <c r="T29" s="1"/>
  <c r="O35" i="84" s="1"/>
  <c r="B28" i="24"/>
  <c r="T28" s="1"/>
  <c r="O34" i="84" s="1"/>
  <c r="B27" i="24"/>
  <c r="T27" s="1"/>
  <c r="O33" i="84" s="1"/>
  <c r="B26" i="24"/>
  <c r="T26" s="1"/>
  <c r="O32" i="84" s="1"/>
  <c r="B25" i="24"/>
  <c r="T25" s="1"/>
  <c r="O31" i="84" s="1"/>
  <c r="B24" i="24"/>
  <c r="T24" s="1"/>
  <c r="O30" i="84" s="1"/>
  <c r="B23" i="24"/>
  <c r="T23" s="1"/>
  <c r="O29" i="84" s="1"/>
  <c r="B22" i="24"/>
  <c r="T22" s="1"/>
  <c r="O28" i="84" s="1"/>
  <c r="B21" i="24"/>
  <c r="T21" s="1"/>
  <c r="O27" i="84" s="1"/>
  <c r="B20" i="24"/>
  <c r="T20" s="1"/>
  <c r="O26" i="84" s="1"/>
  <c r="B19" i="24"/>
  <c r="T19" s="1"/>
  <c r="O25" i="84" s="1"/>
  <c r="B18" i="24"/>
  <c r="T18" s="1"/>
  <c r="O24" i="84" s="1"/>
  <c r="B17" i="24"/>
  <c r="T17" s="1"/>
  <c r="O23" i="84" s="1"/>
  <c r="B16" i="24"/>
  <c r="T16" s="1"/>
  <c r="O22" i="84" s="1"/>
  <c r="B15" i="24"/>
  <c r="T15" s="1"/>
  <c r="O21" i="84" s="1"/>
  <c r="B14" i="24"/>
  <c r="T14" s="1"/>
  <c r="B16" i="25"/>
  <c r="T16" s="1"/>
  <c r="I22" i="84" s="1"/>
  <c r="B17" i="25"/>
  <c r="T17" s="1"/>
  <c r="I23" i="84" s="1"/>
  <c r="B18" i="25"/>
  <c r="T18" s="1"/>
  <c r="I24" i="84" s="1"/>
  <c r="B19" i="25"/>
  <c r="T19" s="1"/>
  <c r="I25" i="84" s="1"/>
  <c r="B20" i="25"/>
  <c r="T20" s="1"/>
  <c r="I26" i="84" s="1"/>
  <c r="B21" i="25"/>
  <c r="T21" s="1"/>
  <c r="I27" i="84" s="1"/>
  <c r="B22" i="25"/>
  <c r="T22" s="1"/>
  <c r="I28" i="84" s="1"/>
  <c r="B23" i="25"/>
  <c r="T23" s="1"/>
  <c r="I29" i="84" s="1"/>
  <c r="B24" i="25"/>
  <c r="T24" s="1"/>
  <c r="I30" i="84" s="1"/>
  <c r="B25" i="25"/>
  <c r="T25" s="1"/>
  <c r="I31" i="84" s="1"/>
  <c r="B26" i="25"/>
  <c r="T26" s="1"/>
  <c r="I32" i="84" s="1"/>
  <c r="B27" i="25"/>
  <c r="T27" s="1"/>
  <c r="I33" i="84" s="1"/>
  <c r="B28" i="25"/>
  <c r="T28" s="1"/>
  <c r="I34" i="84" s="1"/>
  <c r="B29" i="25"/>
  <c r="T29" s="1"/>
  <c r="I35" i="84" s="1"/>
  <c r="B30" i="25"/>
  <c r="T30" s="1"/>
  <c r="I36" i="84" s="1"/>
  <c r="B31" i="25"/>
  <c r="T31" s="1"/>
  <c r="I37" i="84" s="1"/>
  <c r="B32" i="25"/>
  <c r="T32" s="1"/>
  <c r="I38" i="84" s="1"/>
  <c r="B33" i="25"/>
  <c r="T33" s="1"/>
  <c r="I39" i="84" s="1"/>
  <c r="B34" i="25"/>
  <c r="T34" s="1"/>
  <c r="I40" i="84" s="1"/>
  <c r="B35" i="25"/>
  <c r="T35" s="1"/>
  <c r="I41" i="84" s="1"/>
  <c r="B36" i="25"/>
  <c r="T36" s="1"/>
  <c r="I42" i="84" s="1"/>
  <c r="B37" i="25"/>
  <c r="T37" s="1"/>
  <c r="I43" i="84" s="1"/>
  <c r="B38" i="25"/>
  <c r="T38" s="1"/>
  <c r="I44" i="84" s="1"/>
  <c r="B39" i="25"/>
  <c r="T39" s="1"/>
  <c r="I45" i="84" s="1"/>
  <c r="B40" i="25"/>
  <c r="T40" s="1"/>
  <c r="I46" i="84" s="1"/>
  <c r="B41" i="25"/>
  <c r="T41" s="1"/>
  <c r="I47" i="84" s="1"/>
  <c r="B42" i="25"/>
  <c r="T42" s="1"/>
  <c r="I48" i="84" s="1"/>
  <c r="B43" i="25"/>
  <c r="T43" s="1"/>
  <c r="I49" i="84" s="1"/>
  <c r="B44" i="25"/>
  <c r="T44" s="1"/>
  <c r="I50" i="84" s="1"/>
  <c r="B45" i="25"/>
  <c r="T45" s="1"/>
  <c r="I51" i="84" s="1"/>
  <c r="B46" i="25"/>
  <c r="T46" s="1"/>
  <c r="I52" i="84" s="1"/>
  <c r="B47" i="25"/>
  <c r="T47" s="1"/>
  <c r="I53" i="84" s="1"/>
  <c r="B48" i="25"/>
  <c r="T48" s="1"/>
  <c r="I54" i="84" s="1"/>
  <c r="B49" i="25"/>
  <c r="T49" s="1"/>
  <c r="I55" i="84" s="1"/>
  <c r="B50" i="25"/>
  <c r="T50" s="1"/>
  <c r="I56" i="84" s="1"/>
  <c r="B51" i="25"/>
  <c r="T51" s="1"/>
  <c r="I57" i="84" s="1"/>
  <c r="B52" i="25"/>
  <c r="T52" s="1"/>
  <c r="I58" i="84" s="1"/>
  <c r="B53" i="25"/>
  <c r="T53" s="1"/>
  <c r="I59" i="84" s="1"/>
  <c r="B54" i="25"/>
  <c r="T54" s="1"/>
  <c r="I60" i="84" s="1"/>
  <c r="B55" i="25"/>
  <c r="T55" s="1"/>
  <c r="I61" i="84" s="1"/>
  <c r="B56" i="25"/>
  <c r="T56" s="1"/>
  <c r="I62" i="84" s="1"/>
  <c r="B57" i="25"/>
  <c r="T57" s="1"/>
  <c r="I63" i="84" s="1"/>
  <c r="B58" i="25"/>
  <c r="T58" s="1"/>
  <c r="I64" i="84" s="1"/>
  <c r="B59" i="25"/>
  <c r="T59" s="1"/>
  <c r="I65" i="84" s="1"/>
  <c r="B60" i="25"/>
  <c r="T60" s="1"/>
  <c r="I66" i="84" s="1"/>
  <c r="B61" i="25"/>
  <c r="T61" s="1"/>
  <c r="I67" i="84" s="1"/>
  <c r="B15" i="25"/>
  <c r="T15" s="1"/>
  <c r="I21" i="84" s="1"/>
  <c r="B14" i="25"/>
  <c r="T14" s="1"/>
  <c r="C20" i="84"/>
  <c r="AB105" i="62"/>
  <c r="AB103"/>
  <c r="AB101"/>
  <c r="AB100"/>
  <c r="AB99"/>
  <c r="AB97"/>
  <c r="AB95"/>
  <c r="AB93"/>
  <c r="AB91"/>
  <c r="AB89"/>
  <c r="AB87"/>
  <c r="AB85"/>
  <c r="AB83"/>
  <c r="AB81"/>
  <c r="AB79"/>
  <c r="AB77"/>
  <c r="AB75"/>
  <c r="AB73"/>
  <c r="AB71"/>
  <c r="AB69"/>
  <c r="AB67"/>
  <c r="AB65"/>
  <c r="AB63"/>
  <c r="AB61"/>
  <c r="AB59"/>
  <c r="AB57"/>
  <c r="AB55"/>
  <c r="AB53"/>
  <c r="AB51"/>
  <c r="AB49"/>
  <c r="AB47"/>
  <c r="AB45"/>
  <c r="AB43"/>
  <c r="AB41"/>
  <c r="AB39"/>
  <c r="AB37"/>
  <c r="AB35"/>
  <c r="AB33"/>
  <c r="AB31"/>
  <c r="AB29"/>
  <c r="AB27"/>
  <c r="AB25"/>
  <c r="AB23"/>
  <c r="AB21"/>
  <c r="AB19"/>
  <c r="AB17"/>
  <c r="AB15"/>
  <c r="AB13"/>
  <c r="AB11"/>
  <c r="AB105" i="39"/>
  <c r="AB103"/>
  <c r="AB101"/>
  <c r="AB99"/>
  <c r="AB97"/>
  <c r="AB95"/>
  <c r="AB93"/>
  <c r="AB91"/>
  <c r="AB89"/>
  <c r="AB86"/>
  <c r="AB87"/>
  <c r="AB85"/>
  <c r="AB83"/>
  <c r="AB81"/>
  <c r="AB79"/>
  <c r="AB77"/>
  <c r="AB75"/>
  <c r="AB73"/>
  <c r="AB71"/>
  <c r="AB69"/>
  <c r="AB67"/>
  <c r="AB65"/>
  <c r="AB63"/>
  <c r="AB61"/>
  <c r="AB59"/>
  <c r="AB57"/>
  <c r="AB55"/>
  <c r="AB53"/>
  <c r="AB51"/>
  <c r="AB49"/>
  <c r="AB47"/>
  <c r="AB45"/>
  <c r="AB43"/>
  <c r="AB41"/>
  <c r="AB39"/>
  <c r="AB37"/>
  <c r="AB35"/>
  <c r="AB33"/>
  <c r="AB31"/>
  <c r="AB29"/>
  <c r="AB27"/>
  <c r="AB25"/>
  <c r="AB23"/>
  <c r="AB21"/>
  <c r="AB19"/>
  <c r="AB17"/>
  <c r="AB15"/>
  <c r="AB13"/>
  <c r="AB11"/>
  <c r="D73" i="20"/>
  <c r="D71"/>
  <c r="C3"/>
  <c r="E6" i="75"/>
  <c r="AJ9" i="74"/>
  <c r="AH9"/>
  <c r="AF9"/>
  <c r="AD9"/>
  <c r="AB9"/>
  <c r="Z9"/>
  <c r="X9"/>
  <c r="V9"/>
  <c r="T9"/>
  <c r="R9"/>
  <c r="P9"/>
  <c r="N9"/>
  <c r="L9"/>
  <c r="J9"/>
  <c r="H9"/>
  <c r="F9"/>
  <c r="D9"/>
  <c r="D9" i="62"/>
  <c r="D50" i="78" s="1"/>
  <c r="D75" s="1"/>
  <c r="D6" i="73"/>
  <c r="L3" i="79"/>
  <c r="M3" i="78"/>
  <c r="AJ9" i="62"/>
  <c r="D67" i="78" s="1"/>
  <c r="D92" s="1"/>
  <c r="AH9" i="62"/>
  <c r="D66" i="78" s="1"/>
  <c r="D91" s="1"/>
  <c r="AF9" i="62"/>
  <c r="D65" i="78" s="1"/>
  <c r="D90" s="1"/>
  <c r="AD9" i="62"/>
  <c r="D64" i="78" s="1"/>
  <c r="D89" s="1"/>
  <c r="AB9" i="62"/>
  <c r="D63" i="78" s="1"/>
  <c r="D88" s="1"/>
  <c r="Z9" i="62"/>
  <c r="D62" i="78" s="1"/>
  <c r="D87" s="1"/>
  <c r="X9" i="62"/>
  <c r="D60" i="78" s="1"/>
  <c r="D85" s="1"/>
  <c r="V9" i="62"/>
  <c r="D59" i="78" s="1"/>
  <c r="D84" s="1"/>
  <c r="T9" i="62"/>
  <c r="D58" i="78" s="1"/>
  <c r="D83" s="1"/>
  <c r="R9" i="62"/>
  <c r="D57" i="78" s="1"/>
  <c r="D82" s="1"/>
  <c r="P9" i="62"/>
  <c r="D56" i="78" s="1"/>
  <c r="D81" s="1"/>
  <c r="N9" i="62"/>
  <c r="D55" i="78" s="1"/>
  <c r="D80" s="1"/>
  <c r="L9" i="62"/>
  <c r="D54" i="78" s="1"/>
  <c r="D79" s="1"/>
  <c r="J9" i="62"/>
  <c r="D53" i="78" s="1"/>
  <c r="D78" s="1"/>
  <c r="H9" i="62"/>
  <c r="D52" i="78" s="1"/>
  <c r="D77" s="1"/>
  <c r="F9" i="62"/>
  <c r="D51" i="78" s="1"/>
  <c r="D76" s="1"/>
  <c r="L3" i="76"/>
  <c r="K3" i="75"/>
  <c r="AJ9" i="39"/>
  <c r="D65" i="76" s="1"/>
  <c r="D91" s="1"/>
  <c r="AH9" i="39"/>
  <c r="D64" i="76" s="1"/>
  <c r="D90" s="1"/>
  <c r="AF9" i="39"/>
  <c r="D63" i="76" s="1"/>
  <c r="D89" s="1"/>
  <c r="AD9" i="39"/>
  <c r="D62" i="76" s="1"/>
  <c r="D88" s="1"/>
  <c r="AB9" i="39"/>
  <c r="D61" i="76" s="1"/>
  <c r="D87" s="1"/>
  <c r="Z9" i="39"/>
  <c r="D60" i="76" s="1"/>
  <c r="D86" s="1"/>
  <c r="X9" i="39"/>
  <c r="D58" i="76" s="1"/>
  <c r="D84" s="1"/>
  <c r="V9" i="39"/>
  <c r="D57" i="76" s="1"/>
  <c r="D83" s="1"/>
  <c r="T9" i="39"/>
  <c r="D56" i="76" s="1"/>
  <c r="D82" s="1"/>
  <c r="R9" i="39"/>
  <c r="D55" i="76" s="1"/>
  <c r="D81" s="1"/>
  <c r="C2" i="32"/>
  <c r="E6"/>
  <c r="C2" i="60"/>
  <c r="B22"/>
  <c r="DP44" i="89" l="1"/>
  <c r="DP41"/>
  <c r="DJ41"/>
  <c r="DR38"/>
  <c r="DL38"/>
  <c r="DH38"/>
  <c r="DR34"/>
  <c r="DL34"/>
  <c r="DH34"/>
  <c r="DM29"/>
  <c r="DI29"/>
  <c r="DM25"/>
  <c r="DI25"/>
  <c r="DM21"/>
  <c r="DI21"/>
  <c r="Y55"/>
  <c r="CM46"/>
  <c r="BO38"/>
  <c r="S29"/>
  <c r="DJ44"/>
  <c r="DR41"/>
  <c r="DL41"/>
  <c r="DH41"/>
  <c r="DP38"/>
  <c r="DJ38"/>
  <c r="DP34"/>
  <c r="DJ34"/>
  <c r="DQ29"/>
  <c r="DK29"/>
  <c r="DQ25"/>
  <c r="DK25"/>
  <c r="DQ21"/>
  <c r="DK21"/>
  <c r="BO69"/>
  <c r="AI46"/>
  <c r="BO43"/>
  <c r="AQ31"/>
  <c r="BV29"/>
  <c r="DR44"/>
  <c r="DQ41"/>
  <c r="DM38"/>
  <c r="DI38"/>
  <c r="DM34"/>
  <c r="DP29"/>
  <c r="DJ29"/>
  <c r="DP25"/>
  <c r="DP21"/>
  <c r="CK55"/>
  <c r="BD29"/>
  <c r="AQ46"/>
  <c r="AH33"/>
  <c r="CH31"/>
  <c r="K31"/>
  <c r="BA27"/>
  <c r="AW64"/>
  <c r="BO63"/>
  <c r="CE46"/>
  <c r="AT31"/>
  <c r="AH62"/>
  <c r="DO62"/>
  <c r="DN62"/>
  <c r="BO59"/>
  <c r="DO59"/>
  <c r="DN59"/>
  <c r="X58"/>
  <c r="DO58"/>
  <c r="DN58"/>
  <c r="DL54"/>
  <c r="DO54"/>
  <c r="DN54"/>
  <c r="AI52"/>
  <c r="DO52"/>
  <c r="DN52"/>
  <c r="BM49"/>
  <c r="DO49"/>
  <c r="DN49"/>
  <c r="CY47"/>
  <c r="DO47"/>
  <c r="DN47"/>
  <c r="F41"/>
  <c r="DO41"/>
  <c r="DN41"/>
  <c r="W37"/>
  <c r="DO37"/>
  <c r="DN37"/>
  <c r="P34"/>
  <c r="DO34"/>
  <c r="DN34"/>
  <c r="AD32"/>
  <c r="DO32"/>
  <c r="DN32"/>
  <c r="D27"/>
  <c r="DO27"/>
  <c r="DN27"/>
  <c r="F26"/>
  <c r="DO26"/>
  <c r="DN26"/>
  <c r="Q23"/>
  <c r="DO23"/>
  <c r="DN23"/>
  <c r="M67"/>
  <c r="DO67"/>
  <c r="DN67"/>
  <c r="H60"/>
  <c r="DO60"/>
  <c r="DN60"/>
  <c r="N56"/>
  <c r="DO56"/>
  <c r="DN56"/>
  <c r="AU55"/>
  <c r="DO55"/>
  <c r="DN55"/>
  <c r="Q53"/>
  <c r="DO53"/>
  <c r="DN53"/>
  <c r="N48"/>
  <c r="DO48"/>
  <c r="DN48"/>
  <c r="M46"/>
  <c r="DO46"/>
  <c r="DN46"/>
  <c r="Y42"/>
  <c r="DO42"/>
  <c r="DN42"/>
  <c r="N33"/>
  <c r="DO33"/>
  <c r="DN33"/>
  <c r="AI30"/>
  <c r="DO30"/>
  <c r="DN30"/>
  <c r="W28"/>
  <c r="DO28"/>
  <c r="DN28"/>
  <c r="AY69"/>
  <c r="CH64"/>
  <c r="CD62"/>
  <c r="AE58"/>
  <c r="CB49"/>
  <c r="AO37"/>
  <c r="CH34"/>
  <c r="BO31"/>
  <c r="BI27"/>
  <c r="M27"/>
  <c r="W26"/>
  <c r="CK23"/>
  <c r="AE65"/>
  <c r="DN65"/>
  <c r="DO65"/>
  <c r="S63"/>
  <c r="DO63"/>
  <c r="DN63"/>
  <c r="BO50"/>
  <c r="DO50"/>
  <c r="DN50"/>
  <c r="CP44"/>
  <c r="DO44"/>
  <c r="DN44"/>
  <c r="AN43"/>
  <c r="DO43"/>
  <c r="DN43"/>
  <c r="DH39"/>
  <c r="DO39"/>
  <c r="DN39"/>
  <c r="G38"/>
  <c r="DO38"/>
  <c r="DN38"/>
  <c r="S35"/>
  <c r="DO35"/>
  <c r="DN35"/>
  <c r="AW24"/>
  <c r="DO24"/>
  <c r="DN24"/>
  <c r="S21"/>
  <c r="DO21"/>
  <c r="DN21"/>
  <c r="CD58"/>
  <c r="BY27"/>
  <c r="AC27"/>
  <c r="BG26"/>
  <c r="E66"/>
  <c r="DO66"/>
  <c r="DN66"/>
  <c r="Q64"/>
  <c r="DO64"/>
  <c r="DN64"/>
  <c r="F61"/>
  <c r="DO61"/>
  <c r="DN61"/>
  <c r="BO57"/>
  <c r="DN57"/>
  <c r="DO57"/>
  <c r="K51"/>
  <c r="DO51"/>
  <c r="DN51"/>
  <c r="F45"/>
  <c r="DO45"/>
  <c r="DN45"/>
  <c r="BD40"/>
  <c r="DO40"/>
  <c r="DN40"/>
  <c r="BU36"/>
  <c r="DO36"/>
  <c r="DN36"/>
  <c r="N31"/>
  <c r="DO31"/>
  <c r="DN31"/>
  <c r="J29"/>
  <c r="DO29"/>
  <c r="DN29"/>
  <c r="CJ25"/>
  <c r="DO25"/>
  <c r="DN25"/>
  <c r="F22"/>
  <c r="DO22"/>
  <c r="DN22"/>
  <c r="DR69"/>
  <c r="BW68"/>
  <c r="AE63"/>
  <c r="CJ58"/>
  <c r="AD43"/>
  <c r="AH38"/>
  <c r="CG27"/>
  <c r="AK27"/>
  <c r="CM26"/>
  <c r="AO63"/>
  <c r="AT62"/>
  <c r="CE60"/>
  <c r="CE59"/>
  <c r="AZ58"/>
  <c r="CP56"/>
  <c r="AP56"/>
  <c r="CD53"/>
  <c r="AW53"/>
  <c r="BZ52"/>
  <c r="CP51"/>
  <c r="BD48"/>
  <c r="BS45"/>
  <c r="AC40"/>
  <c r="CT38"/>
  <c r="BG38"/>
  <c r="Z38"/>
  <c r="CT37"/>
  <c r="BH33"/>
  <c r="BZ29"/>
  <c r="AI29"/>
  <c r="BG28"/>
  <c r="AI60"/>
  <c r="BS56"/>
  <c r="R56"/>
  <c r="CY53"/>
  <c r="BN53"/>
  <c r="T53"/>
  <c r="AT52"/>
  <c r="AO51"/>
  <c r="W45"/>
  <c r="BP41"/>
  <c r="CD38"/>
  <c r="AU38"/>
  <c r="K38"/>
  <c r="AT23"/>
  <c r="AQ60"/>
  <c r="CA56"/>
  <c r="AD56"/>
  <c r="BV53"/>
  <c r="AE53"/>
  <c r="BO52"/>
  <c r="BN51"/>
  <c r="AU45"/>
  <c r="CL38"/>
  <c r="BC38"/>
  <c r="R38"/>
  <c r="DI57"/>
  <c r="CQ56"/>
  <c r="CD56"/>
  <c r="BU56"/>
  <c r="BI56"/>
  <c r="AT56"/>
  <c r="AE56"/>
  <c r="W56"/>
  <c r="G56"/>
  <c r="CX51"/>
  <c r="BU51"/>
  <c r="AT51"/>
  <c r="S51"/>
  <c r="CN48"/>
  <c r="BH48"/>
  <c r="AI48"/>
  <c r="G48"/>
  <c r="CY45"/>
  <c r="CA45"/>
  <c r="BC45"/>
  <c r="AE45"/>
  <c r="G45"/>
  <c r="BM42"/>
  <c r="BY41"/>
  <c r="M41"/>
  <c r="BI37"/>
  <c r="BG36"/>
  <c r="BX34"/>
  <c r="CY33"/>
  <c r="AT33"/>
  <c r="BO28"/>
  <c r="K28"/>
  <c r="CQ27"/>
  <c r="BS27"/>
  <c r="AU27"/>
  <c r="W27"/>
  <c r="CY26"/>
  <c r="BO26"/>
  <c r="AI26"/>
  <c r="G26"/>
  <c r="AF25"/>
  <c r="BO23"/>
  <c r="DA51"/>
  <c r="DQ67"/>
  <c r="DM66"/>
  <c r="DR60"/>
  <c r="DJ60"/>
  <c r="DP58"/>
  <c r="DJ58"/>
  <c r="DL57"/>
  <c r="DP56"/>
  <c r="DJ56"/>
  <c r="DR54"/>
  <c r="DK54"/>
  <c r="DM51"/>
  <c r="DI51"/>
  <c r="DP50"/>
  <c r="DJ50"/>
  <c r="DR48"/>
  <c r="DL48"/>
  <c r="DH48"/>
  <c r="DP45"/>
  <c r="DJ45"/>
  <c r="CE69"/>
  <c r="S69"/>
  <c r="CE67"/>
  <c r="AI66"/>
  <c r="BG60"/>
  <c r="K60"/>
  <c r="CQ58"/>
  <c r="BH58"/>
  <c r="J58"/>
  <c r="CW56"/>
  <c r="CG56"/>
  <c r="BV56"/>
  <c r="BN56"/>
  <c r="AX56"/>
  <c r="AI56"/>
  <c r="Y56"/>
  <c r="J56"/>
  <c r="AN54"/>
  <c r="BY51"/>
  <c r="BG51"/>
  <c r="Y51"/>
  <c r="AI50"/>
  <c r="CY48"/>
  <c r="BV48"/>
  <c r="AP48"/>
  <c r="R48"/>
  <c r="CE45"/>
  <c r="BG45"/>
  <c r="AI45"/>
  <c r="K45"/>
  <c r="CK42"/>
  <c r="CK41"/>
  <c r="Y41"/>
  <c r="CA28"/>
  <c r="AE28"/>
  <c r="BS26"/>
  <c r="AQ26"/>
  <c r="K26"/>
  <c r="BH25"/>
  <c r="CU66"/>
  <c r="DR67"/>
  <c r="DH67"/>
  <c r="DJ65"/>
  <c r="DL60"/>
  <c r="DQ58"/>
  <c r="DK58"/>
  <c r="DQ57"/>
  <c r="DQ56"/>
  <c r="DK56"/>
  <c r="DP51"/>
  <c r="DJ51"/>
  <c r="DQ50"/>
  <c r="DK50"/>
  <c r="DM48"/>
  <c r="DI48"/>
  <c r="DQ45"/>
  <c r="DK45"/>
  <c r="CU69"/>
  <c r="AI69"/>
  <c r="BD66"/>
  <c r="CM64"/>
  <c r="BG64"/>
  <c r="N64"/>
  <c r="CE63"/>
  <c r="Y63"/>
  <c r="BO60"/>
  <c r="S60"/>
  <c r="BO58"/>
  <c r="CY56"/>
  <c r="CK56"/>
  <c r="BZ56"/>
  <c r="BO56"/>
  <c r="BA56"/>
  <c r="AK56"/>
  <c r="AC56"/>
  <c r="X52"/>
  <c r="CM51"/>
  <c r="BJ51"/>
  <c r="AD51"/>
  <c r="BZ48"/>
  <c r="AT48"/>
  <c r="T48"/>
  <c r="BG46"/>
  <c r="K46"/>
  <c r="CM45"/>
  <c r="BO45"/>
  <c r="AQ45"/>
  <c r="S45"/>
  <c r="CV41"/>
  <c r="AJ41"/>
  <c r="CJ40"/>
  <c r="AE34"/>
  <c r="BX33"/>
  <c r="R33"/>
  <c r="CK31"/>
  <c r="BB31"/>
  <c r="V31"/>
  <c r="BJ29"/>
  <c r="T29"/>
  <c r="CM28"/>
  <c r="AK28"/>
  <c r="CY27"/>
  <c r="CA27"/>
  <c r="BC27"/>
  <c r="AE27"/>
  <c r="K27"/>
  <c r="CE26"/>
  <c r="BC26"/>
  <c r="S26"/>
  <c r="BM34"/>
  <c r="AG23"/>
  <c r="AA37"/>
  <c r="E58"/>
  <c r="R58"/>
  <c r="AT58"/>
  <c r="BV58"/>
  <c r="CY58"/>
  <c r="D56"/>
  <c r="E56"/>
  <c r="M56"/>
  <c r="S56"/>
  <c r="Z56"/>
  <c r="AH56"/>
  <c r="AO56"/>
  <c r="AU56"/>
  <c r="BC56"/>
  <c r="BJ56"/>
  <c r="BQ56"/>
  <c r="BY56"/>
  <c r="CE56"/>
  <c r="CL56"/>
  <c r="CT56"/>
  <c r="DA56"/>
  <c r="D55"/>
  <c r="AI55"/>
  <c r="CA55"/>
  <c r="E25"/>
  <c r="X25"/>
  <c r="BB25"/>
  <c r="CD25"/>
  <c r="R25"/>
  <c r="AT25"/>
  <c r="BW25"/>
  <c r="CY25"/>
  <c r="K25"/>
  <c r="AM25"/>
  <c r="BO25"/>
  <c r="CR25"/>
  <c r="DM67"/>
  <c r="DR66"/>
  <c r="DH66"/>
  <c r="DQ64"/>
  <c r="DK64"/>
  <c r="DL62"/>
  <c r="DQ61"/>
  <c r="DJ61"/>
  <c r="DK59"/>
  <c r="DR57"/>
  <c r="DK57"/>
  <c r="DP47"/>
  <c r="DJ47"/>
  <c r="DM44"/>
  <c r="DI44"/>
  <c r="DQ42"/>
  <c r="DK42"/>
  <c r="DP39"/>
  <c r="DJ39"/>
  <c r="BO67"/>
  <c r="CZ66"/>
  <c r="CE66"/>
  <c r="BJ66"/>
  <c r="AN66"/>
  <c r="S66"/>
  <c r="CX64"/>
  <c r="CK64"/>
  <c r="BW64"/>
  <c r="BE64"/>
  <c r="AI64"/>
  <c r="DA63"/>
  <c r="BU63"/>
  <c r="AU63"/>
  <c r="CJ62"/>
  <c r="BC62"/>
  <c r="R62"/>
  <c r="CU59"/>
  <c r="S59"/>
  <c r="CT53"/>
  <c r="CG53"/>
  <c r="BS53"/>
  <c r="AZ53"/>
  <c r="AI53"/>
  <c r="CJ52"/>
  <c r="R47"/>
  <c r="CO46"/>
  <c r="BY46"/>
  <c r="BI46"/>
  <c r="AS46"/>
  <c r="AC46"/>
  <c r="X44"/>
  <c r="CO42"/>
  <c r="BO42"/>
  <c r="AQ42"/>
  <c r="G42"/>
  <c r="CY37"/>
  <c r="BN37"/>
  <c r="CU31"/>
  <c r="BZ31"/>
  <c r="BE31"/>
  <c r="AI31"/>
  <c r="BZ23"/>
  <c r="D64"/>
  <c r="K64"/>
  <c r="Y64"/>
  <c r="AL64"/>
  <c r="BB64"/>
  <c r="BO64"/>
  <c r="E53"/>
  <c r="M53"/>
  <c r="AB53"/>
  <c r="AO53"/>
  <c r="BD53"/>
  <c r="BQ53"/>
  <c r="CA53"/>
  <c r="CL53"/>
  <c r="CW53"/>
  <c r="D46"/>
  <c r="I46"/>
  <c r="Q46"/>
  <c r="Y46"/>
  <c r="AG46"/>
  <c r="AO46"/>
  <c r="AW46"/>
  <c r="BE46"/>
  <c r="BM46"/>
  <c r="BU46"/>
  <c r="CC46"/>
  <c r="CK46"/>
  <c r="CS46"/>
  <c r="DA46"/>
  <c r="G46"/>
  <c r="O46"/>
  <c r="W46"/>
  <c r="AE46"/>
  <c r="AM46"/>
  <c r="AU46"/>
  <c r="BC46"/>
  <c r="BK46"/>
  <c r="BS46"/>
  <c r="CA46"/>
  <c r="CI46"/>
  <c r="CQ46"/>
  <c r="CY46"/>
  <c r="G37"/>
  <c r="R37"/>
  <c r="AL37"/>
  <c r="BC37"/>
  <c r="BW37"/>
  <c r="CP37"/>
  <c r="M37"/>
  <c r="AG37"/>
  <c r="AY37"/>
  <c r="BR37"/>
  <c r="CK37"/>
  <c r="D36"/>
  <c r="AS36"/>
  <c r="CW36"/>
  <c r="AE36"/>
  <c r="CJ36"/>
  <c r="CJ66"/>
  <c r="BO66"/>
  <c r="AT66"/>
  <c r="X66"/>
  <c r="CY62"/>
  <c r="BH62"/>
  <c r="X62"/>
  <c r="AI59"/>
  <c r="BW47"/>
  <c r="BZ44"/>
  <c r="CX42"/>
  <c r="BZ42"/>
  <c r="AY42"/>
  <c r="V42"/>
  <c r="D63"/>
  <c r="O63"/>
  <c r="AI63"/>
  <c r="BE63"/>
  <c r="CA63"/>
  <c r="CU63"/>
  <c r="AD54"/>
  <c r="CE54"/>
  <c r="G52"/>
  <c r="N52"/>
  <c r="BD52"/>
  <c r="CU52"/>
  <c r="S43"/>
  <c r="X43"/>
  <c r="BJ43"/>
  <c r="CP43"/>
  <c r="H43"/>
  <c r="AY43"/>
  <c r="CJ43"/>
  <c r="D31"/>
  <c r="I31"/>
  <c r="S31"/>
  <c r="AD31"/>
  <c r="AO31"/>
  <c r="AY31"/>
  <c r="BJ31"/>
  <c r="BU31"/>
  <c r="CE31"/>
  <c r="CP31"/>
  <c r="DA31"/>
  <c r="F31"/>
  <c r="Q31"/>
  <c r="AA31"/>
  <c r="AL31"/>
  <c r="AW31"/>
  <c r="BG31"/>
  <c r="BR31"/>
  <c r="CC31"/>
  <c r="CM31"/>
  <c r="CX31"/>
  <c r="D23"/>
  <c r="N23"/>
  <c r="AA23"/>
  <c r="AQ23"/>
  <c r="BB23"/>
  <c r="BM23"/>
  <c r="BW23"/>
  <c r="CH23"/>
  <c r="CS23"/>
  <c r="K23"/>
  <c r="Y23"/>
  <c r="AL23"/>
  <c r="AY23"/>
  <c r="BJ23"/>
  <c r="BU23"/>
  <c r="CE23"/>
  <c r="CP23"/>
  <c r="DA23"/>
  <c r="F23"/>
  <c r="V23"/>
  <c r="AI23"/>
  <c r="AW23"/>
  <c r="BG23"/>
  <c r="BR23"/>
  <c r="CC23"/>
  <c r="CM23"/>
  <c r="CX23"/>
  <c r="DL66"/>
  <c r="DQ62"/>
  <c r="DJ62"/>
  <c r="DP59"/>
  <c r="DI59"/>
  <c r="DM57"/>
  <c r="DH57"/>
  <c r="DR47"/>
  <c r="DL47"/>
  <c r="DH47"/>
  <c r="DQ44"/>
  <c r="DK44"/>
  <c r="DM42"/>
  <c r="DI42"/>
  <c r="DR39"/>
  <c r="DL39"/>
  <c r="S67"/>
  <c r="CP66"/>
  <c r="BT66"/>
  <c r="AY66"/>
  <c r="AD66"/>
  <c r="BO65"/>
  <c r="CS64"/>
  <c r="CC64"/>
  <c r="BM64"/>
  <c r="AT64"/>
  <c r="AA64"/>
  <c r="F64"/>
  <c r="BX62"/>
  <c r="BO61"/>
  <c r="CO53"/>
  <c r="BY53"/>
  <c r="BK53"/>
  <c r="AS53"/>
  <c r="X53"/>
  <c r="G53"/>
  <c r="CW46"/>
  <c r="CG46"/>
  <c r="BQ46"/>
  <c r="BA46"/>
  <c r="AK46"/>
  <c r="U46"/>
  <c r="E46"/>
  <c r="CC42"/>
  <c r="BB42"/>
  <c r="CE37"/>
  <c r="AT37"/>
  <c r="I37"/>
  <c r="P36"/>
  <c r="BJ32"/>
  <c r="G62"/>
  <c r="L62"/>
  <c r="AM62"/>
  <c r="BO62"/>
  <c r="CT62"/>
  <c r="D59"/>
  <c r="AY59"/>
  <c r="N47"/>
  <c r="BI47"/>
  <c r="AT47"/>
  <c r="G44"/>
  <c r="BJ44"/>
  <c r="AS44"/>
  <c r="F42"/>
  <c r="Q42"/>
  <c r="AG42"/>
  <c r="AX42"/>
  <c r="BI42"/>
  <c r="BU42"/>
  <c r="CI42"/>
  <c r="CU42"/>
  <c r="N42"/>
  <c r="AD42"/>
  <c r="AS42"/>
  <c r="BG42"/>
  <c r="BS42"/>
  <c r="CD42"/>
  <c r="CS42"/>
  <c r="AY39"/>
  <c r="BO39"/>
  <c r="O50"/>
  <c r="CZ29"/>
  <c r="CF29"/>
  <c r="BK29"/>
  <c r="AT29"/>
  <c r="AD29"/>
  <c r="H29"/>
  <c r="CQ28"/>
  <c r="BY28"/>
  <c r="AU28"/>
  <c r="DA27"/>
  <c r="CS27"/>
  <c r="CK27"/>
  <c r="CC27"/>
  <c r="BU27"/>
  <c r="BM27"/>
  <c r="BE27"/>
  <c r="AW27"/>
  <c r="AO27"/>
  <c r="AG27"/>
  <c r="Y27"/>
  <c r="Q27"/>
  <c r="E27"/>
  <c r="CQ26"/>
  <c r="CA26"/>
  <c r="BK26"/>
  <c r="AU26"/>
  <c r="AE26"/>
  <c r="O26"/>
  <c r="BS22"/>
  <c r="AN21"/>
  <c r="CJ29"/>
  <c r="BT29"/>
  <c r="AY29"/>
  <c r="AE29"/>
  <c r="N29"/>
  <c r="I28"/>
  <c r="CU27"/>
  <c r="CM27"/>
  <c r="CE27"/>
  <c r="BW27"/>
  <c r="BO27"/>
  <c r="BG27"/>
  <c r="AY27"/>
  <c r="AQ27"/>
  <c r="AI27"/>
  <c r="AA27"/>
  <c r="S27"/>
  <c r="I27"/>
  <c r="CY22"/>
  <c r="BO21"/>
  <c r="DQ65"/>
  <c r="DI65"/>
  <c r="CG68"/>
  <c r="AQ68"/>
  <c r="CE65"/>
  <c r="S65"/>
  <c r="CS63"/>
  <c r="CI63"/>
  <c r="BW63"/>
  <c r="BM63"/>
  <c r="BC63"/>
  <c r="AQ63"/>
  <c r="AG63"/>
  <c r="W63"/>
  <c r="K63"/>
  <c r="CE61"/>
  <c r="S61"/>
  <c r="CM59"/>
  <c r="BG59"/>
  <c r="AA59"/>
  <c r="CZ58"/>
  <c r="CT58"/>
  <c r="CL58"/>
  <c r="CE58"/>
  <c r="BX58"/>
  <c r="BP58"/>
  <c r="BJ58"/>
  <c r="BC58"/>
  <c r="AU58"/>
  <c r="AN58"/>
  <c r="AH58"/>
  <c r="Z58"/>
  <c r="S58"/>
  <c r="L58"/>
  <c r="D58"/>
  <c r="CJ54"/>
  <c r="AY54"/>
  <c r="H54"/>
  <c r="CX53"/>
  <c r="CS53"/>
  <c r="CM53"/>
  <c r="CH53"/>
  <c r="CC53"/>
  <c r="BW53"/>
  <c r="BR53"/>
  <c r="BM53"/>
  <c r="BE53"/>
  <c r="AY53"/>
  <c r="AR53"/>
  <c r="AJ53"/>
  <c r="AC53"/>
  <c r="W53"/>
  <c r="O53"/>
  <c r="H53"/>
  <c r="CX52"/>
  <c r="CB52"/>
  <c r="BG52"/>
  <c r="AL52"/>
  <c r="P52"/>
  <c r="AY50"/>
  <c r="CX46"/>
  <c r="CT46"/>
  <c r="CP46"/>
  <c r="CL46"/>
  <c r="CH46"/>
  <c r="CD46"/>
  <c r="BZ46"/>
  <c r="BV46"/>
  <c r="BR46"/>
  <c r="BN46"/>
  <c r="BJ46"/>
  <c r="BF46"/>
  <c r="BB46"/>
  <c r="AX46"/>
  <c r="AT46"/>
  <c r="AP46"/>
  <c r="AL46"/>
  <c r="AH46"/>
  <c r="AD46"/>
  <c r="Z46"/>
  <c r="V46"/>
  <c r="R46"/>
  <c r="N46"/>
  <c r="J46"/>
  <c r="F46"/>
  <c r="CZ45"/>
  <c r="CR45"/>
  <c r="CJ45"/>
  <c r="CB45"/>
  <c r="BT45"/>
  <c r="BL45"/>
  <c r="BD45"/>
  <c r="AV45"/>
  <c r="AN45"/>
  <c r="AF45"/>
  <c r="X45"/>
  <c r="P45"/>
  <c r="H45"/>
  <c r="CX44"/>
  <c r="BR44"/>
  <c r="AI44"/>
  <c r="CZ43"/>
  <c r="BT43"/>
  <c r="AT43"/>
  <c r="AI42"/>
  <c r="W42"/>
  <c r="K42"/>
  <c r="CW41"/>
  <c r="CN41"/>
  <c r="CC41"/>
  <c r="BQ41"/>
  <c r="BH41"/>
  <c r="AW41"/>
  <c r="AK41"/>
  <c r="AB41"/>
  <c r="Q41"/>
  <c r="D41"/>
  <c r="CU38"/>
  <c r="CI38"/>
  <c r="BS38"/>
  <c r="BF38"/>
  <c r="AQ38"/>
  <c r="AA38"/>
  <c r="O38"/>
  <c r="DA37"/>
  <c r="CS37"/>
  <c r="CI37"/>
  <c r="BY37"/>
  <c r="BO37"/>
  <c r="BG37"/>
  <c r="AW37"/>
  <c r="AM37"/>
  <c r="AD37"/>
  <c r="S37"/>
  <c r="K37"/>
  <c r="DA36"/>
  <c r="CM36"/>
  <c r="BY36"/>
  <c r="BK36"/>
  <c r="AV36"/>
  <c r="AI36"/>
  <c r="T36"/>
  <c r="E36"/>
  <c r="AU35"/>
  <c r="BZ33"/>
  <c r="AX33"/>
  <c r="W33"/>
  <c r="CK32"/>
  <c r="CU25"/>
  <c r="CH25"/>
  <c r="BS25"/>
  <c r="BD25"/>
  <c r="AQ25"/>
  <c r="AB25"/>
  <c r="N25"/>
  <c r="BE24"/>
  <c r="CA22"/>
  <c r="W22"/>
  <c r="CQ21"/>
  <c r="BS21"/>
  <c r="AT21"/>
  <c r="H21"/>
  <c r="DO20"/>
  <c r="DM68"/>
  <c r="CR68"/>
  <c r="BA68"/>
  <c r="CU65"/>
  <c r="AI65"/>
  <c r="CU61"/>
  <c r="AI61"/>
  <c r="CU58"/>
  <c r="CN58"/>
  <c r="CF58"/>
  <c r="BZ58"/>
  <c r="BS58"/>
  <c r="BK58"/>
  <c r="BD58"/>
  <c r="AX58"/>
  <c r="AP58"/>
  <c r="AI58"/>
  <c r="AB58"/>
  <c r="T58"/>
  <c r="N58"/>
  <c r="G58"/>
  <c r="CP54"/>
  <c r="BJ54"/>
  <c r="X54"/>
  <c r="DA41"/>
  <c r="CO41"/>
  <c r="CF41"/>
  <c r="BU41"/>
  <c r="BI41"/>
  <c r="AZ41"/>
  <c r="AO41"/>
  <c r="AC41"/>
  <c r="T41"/>
  <c r="I41"/>
  <c r="CQ36"/>
  <c r="CB36"/>
  <c r="BO36"/>
  <c r="AZ36"/>
  <c r="AK36"/>
  <c r="X36"/>
  <c r="I36"/>
  <c r="BO35"/>
  <c r="CI22"/>
  <c r="AM22"/>
  <c r="CU21"/>
  <c r="CA21"/>
  <c r="AY21"/>
  <c r="X21"/>
  <c r="DN20"/>
  <c r="DM65"/>
  <c r="DR61"/>
  <c r="DL61"/>
  <c r="DH61"/>
  <c r="BL68"/>
  <c r="CU67"/>
  <c r="AI67"/>
  <c r="AY65"/>
  <c r="DA64"/>
  <c r="CP64"/>
  <c r="CE64"/>
  <c r="BU64"/>
  <c r="BJ64"/>
  <c r="AY64"/>
  <c r="AO64"/>
  <c r="AD64"/>
  <c r="S64"/>
  <c r="I64"/>
  <c r="CY63"/>
  <c r="CM63"/>
  <c r="CC63"/>
  <c r="BS63"/>
  <c r="BG63"/>
  <c r="AW63"/>
  <c r="AM63"/>
  <c r="AA63"/>
  <c r="Q63"/>
  <c r="G63"/>
  <c r="AY61"/>
  <c r="BW59"/>
  <c r="AQ59"/>
  <c r="K59"/>
  <c r="CV58"/>
  <c r="CP58"/>
  <c r="CI58"/>
  <c r="CA58"/>
  <c r="BT58"/>
  <c r="BN58"/>
  <c r="BF58"/>
  <c r="AY58"/>
  <c r="AR58"/>
  <c r="AJ58"/>
  <c r="AD58"/>
  <c r="W58"/>
  <c r="O58"/>
  <c r="H58"/>
  <c r="CE57"/>
  <c r="CX56"/>
  <c r="CS56"/>
  <c r="CM56"/>
  <c r="CH56"/>
  <c r="CC56"/>
  <c r="BW56"/>
  <c r="BR56"/>
  <c r="BM56"/>
  <c r="BG56"/>
  <c r="BB56"/>
  <c r="AW56"/>
  <c r="AQ56"/>
  <c r="AL56"/>
  <c r="AG56"/>
  <c r="AA56"/>
  <c r="V56"/>
  <c r="Q56"/>
  <c r="K56"/>
  <c r="F56"/>
  <c r="BO54"/>
  <c r="DA53"/>
  <c r="CU53"/>
  <c r="CP53"/>
  <c r="CK53"/>
  <c r="CE53"/>
  <c r="BZ53"/>
  <c r="BU53"/>
  <c r="BO53"/>
  <c r="BI53"/>
  <c r="BC53"/>
  <c r="AU53"/>
  <c r="AN53"/>
  <c r="AG53"/>
  <c r="Y53"/>
  <c r="S53"/>
  <c r="L53"/>
  <c r="D53"/>
  <c r="CM52"/>
  <c r="BR52"/>
  <c r="AV52"/>
  <c r="AA52"/>
  <c r="F52"/>
  <c r="CT51"/>
  <c r="CE51"/>
  <c r="BR51"/>
  <c r="BC51"/>
  <c r="AI51"/>
  <c r="N51"/>
  <c r="CE50"/>
  <c r="S50"/>
  <c r="CJ48"/>
  <c r="BS48"/>
  <c r="AX48"/>
  <c r="AE48"/>
  <c r="CK47"/>
  <c r="AG47"/>
  <c r="CZ46"/>
  <c r="CV46"/>
  <c r="CR46"/>
  <c r="CN46"/>
  <c r="CJ46"/>
  <c r="CF46"/>
  <c r="CB46"/>
  <c r="BX46"/>
  <c r="BT46"/>
  <c r="BP46"/>
  <c r="BL46"/>
  <c r="BH46"/>
  <c r="BD46"/>
  <c r="AZ46"/>
  <c r="AV46"/>
  <c r="AR46"/>
  <c r="AN46"/>
  <c r="AJ46"/>
  <c r="AF46"/>
  <c r="AB46"/>
  <c r="X46"/>
  <c r="T46"/>
  <c r="P46"/>
  <c r="L46"/>
  <c r="H46"/>
  <c r="CV45"/>
  <c r="CN45"/>
  <c r="CF45"/>
  <c r="BX45"/>
  <c r="BP45"/>
  <c r="BH45"/>
  <c r="AZ45"/>
  <c r="AR45"/>
  <c r="AJ45"/>
  <c r="AB45"/>
  <c r="T45"/>
  <c r="L45"/>
  <c r="D45"/>
  <c r="CH44"/>
  <c r="BB44"/>
  <c r="M44"/>
  <c r="CS41"/>
  <c r="CG41"/>
  <c r="BX41"/>
  <c r="BM41"/>
  <c r="BA41"/>
  <c r="AR41"/>
  <c r="AG41"/>
  <c r="U41"/>
  <c r="L41"/>
  <c r="CM38"/>
  <c r="CA38"/>
  <c r="BN38"/>
  <c r="AX38"/>
  <c r="AI38"/>
  <c r="W38"/>
  <c r="CX37"/>
  <c r="CM37"/>
  <c r="CD37"/>
  <c r="BU37"/>
  <c r="BJ37"/>
  <c r="BB37"/>
  <c r="AS37"/>
  <c r="AH37"/>
  <c r="Y37"/>
  <c r="Q37"/>
  <c r="F37"/>
  <c r="CU36"/>
  <c r="CF36"/>
  <c r="BQ36"/>
  <c r="BD36"/>
  <c r="AO36"/>
  <c r="AA36"/>
  <c r="M36"/>
  <c r="CM35"/>
  <c r="CS34"/>
  <c r="BB34"/>
  <c r="CN33"/>
  <c r="BN33"/>
  <c r="AI33"/>
  <c r="G33"/>
  <c r="BW28"/>
  <c r="BA28"/>
  <c r="AI28"/>
  <c r="O28"/>
  <c r="O27"/>
  <c r="G27"/>
  <c r="CN25"/>
  <c r="BZ25"/>
  <c r="BL25"/>
  <c r="AX25"/>
  <c r="AI25"/>
  <c r="V25"/>
  <c r="G25"/>
  <c r="AO23"/>
  <c r="AD23"/>
  <c r="S23"/>
  <c r="I23"/>
  <c r="CQ22"/>
  <c r="BC22"/>
  <c r="CY21"/>
  <c r="CE21"/>
  <c r="BJ21"/>
  <c r="AD21"/>
  <c r="DM20"/>
  <c r="F20" i="84"/>
  <c r="DM20"/>
  <c r="DN20"/>
  <c r="DO20"/>
  <c r="DK20"/>
  <c r="DQ20"/>
  <c r="DJ20"/>
  <c r="DP20"/>
  <c r="DI20"/>
  <c r="DL20"/>
  <c r="DR20"/>
  <c r="E54" i="89"/>
  <c r="N54"/>
  <c r="AI54"/>
  <c r="BD54"/>
  <c r="BZ54"/>
  <c r="CU54"/>
  <c r="F48"/>
  <c r="H48"/>
  <c r="O48"/>
  <c r="W48"/>
  <c r="AD48"/>
  <c r="AJ48"/>
  <c r="AR48"/>
  <c r="AY48"/>
  <c r="BF48"/>
  <c r="BN48"/>
  <c r="BT48"/>
  <c r="CA48"/>
  <c r="CI48"/>
  <c r="CP48"/>
  <c r="CV48"/>
  <c r="D48"/>
  <c r="L48"/>
  <c r="S48"/>
  <c r="Z48"/>
  <c r="AH48"/>
  <c r="AN48"/>
  <c r="AU48"/>
  <c r="BC48"/>
  <c r="BJ48"/>
  <c r="BP48"/>
  <c r="BX48"/>
  <c r="CE48"/>
  <c r="CL48"/>
  <c r="CT48"/>
  <c r="CZ48"/>
  <c r="G43"/>
  <c r="J43"/>
  <c r="T43"/>
  <c r="AE43"/>
  <c r="AP43"/>
  <c r="AZ43"/>
  <c r="BK43"/>
  <c r="BV43"/>
  <c r="CF43"/>
  <c r="CQ43"/>
  <c r="D43"/>
  <c r="O43"/>
  <c r="Z43"/>
  <c r="AJ43"/>
  <c r="AU43"/>
  <c r="BF43"/>
  <c r="BP43"/>
  <c r="CA43"/>
  <c r="CL43"/>
  <c r="CV43"/>
  <c r="DL69"/>
  <c r="DK68"/>
  <c r="CQ69"/>
  <c r="CA69"/>
  <c r="BK69"/>
  <c r="AU69"/>
  <c r="AE69"/>
  <c r="O69"/>
  <c r="CZ68"/>
  <c r="CO68"/>
  <c r="CE68"/>
  <c r="BT68"/>
  <c r="BI68"/>
  <c r="AY68"/>
  <c r="AN68"/>
  <c r="AC68"/>
  <c r="O68"/>
  <c r="CY66"/>
  <c r="CT66"/>
  <c r="CN66"/>
  <c r="CI66"/>
  <c r="CD66"/>
  <c r="BX66"/>
  <c r="BS66"/>
  <c r="BN66"/>
  <c r="BH66"/>
  <c r="BC66"/>
  <c r="AX66"/>
  <c r="AR66"/>
  <c r="AM66"/>
  <c r="AH66"/>
  <c r="AB66"/>
  <c r="W66"/>
  <c r="R66"/>
  <c r="L66"/>
  <c r="G66"/>
  <c r="CY64"/>
  <c r="CT64"/>
  <c r="CO64"/>
  <c r="CI64"/>
  <c r="CD64"/>
  <c r="BY64"/>
  <c r="BS64"/>
  <c r="BN64"/>
  <c r="BI64"/>
  <c r="BC64"/>
  <c r="AX64"/>
  <c r="AS64"/>
  <c r="AM64"/>
  <c r="AH64"/>
  <c r="AC64"/>
  <c r="W64"/>
  <c r="R64"/>
  <c r="M64"/>
  <c r="G64"/>
  <c r="CU62"/>
  <c r="CI62"/>
  <c r="BS62"/>
  <c r="BD62"/>
  <c r="AR62"/>
  <c r="AB62"/>
  <c r="N62"/>
  <c r="CY61"/>
  <c r="CI61"/>
  <c r="BS61"/>
  <c r="BC61"/>
  <c r="AM61"/>
  <c r="W61"/>
  <c r="G61"/>
  <c r="CV60"/>
  <c r="CN60"/>
  <c r="CF60"/>
  <c r="BX60"/>
  <c r="BP60"/>
  <c r="BH60"/>
  <c r="AZ60"/>
  <c r="AR60"/>
  <c r="AJ60"/>
  <c r="AB60"/>
  <c r="T60"/>
  <c r="L60"/>
  <c r="D60"/>
  <c r="CO59"/>
  <c r="BY59"/>
  <c r="BI59"/>
  <c r="AS59"/>
  <c r="AC59"/>
  <c r="M59"/>
  <c r="S57"/>
  <c r="CY55"/>
  <c r="CM55"/>
  <c r="CC55"/>
  <c r="BS55"/>
  <c r="BG55"/>
  <c r="AW55"/>
  <c r="AM55"/>
  <c r="AA55"/>
  <c r="Q55"/>
  <c r="G55"/>
  <c r="CY51"/>
  <c r="CS51"/>
  <c r="CK51"/>
  <c r="CD51"/>
  <c r="BW51"/>
  <c r="BO51"/>
  <c r="BI51"/>
  <c r="BB51"/>
  <c r="AQ51"/>
  <c r="AG51"/>
  <c r="V51"/>
  <c r="CY50"/>
  <c r="CI50"/>
  <c r="BS50"/>
  <c r="BC50"/>
  <c r="AM50"/>
  <c r="W50"/>
  <c r="G50"/>
  <c r="CO47"/>
  <c r="BZ47"/>
  <c r="BM47"/>
  <c r="AX47"/>
  <c r="AI47"/>
  <c r="V47"/>
  <c r="G47"/>
  <c r="CE39"/>
  <c r="S39"/>
  <c r="E51"/>
  <c r="J51"/>
  <c r="O51"/>
  <c r="U51"/>
  <c r="Z51"/>
  <c r="AE51"/>
  <c r="AK51"/>
  <c r="AP51"/>
  <c r="AU51"/>
  <c r="BA51"/>
  <c r="BF51"/>
  <c r="BK51"/>
  <c r="BQ51"/>
  <c r="BV51"/>
  <c r="CA51"/>
  <c r="CG51"/>
  <c r="CL51"/>
  <c r="CQ51"/>
  <c r="CW51"/>
  <c r="G51"/>
  <c r="M51"/>
  <c r="R51"/>
  <c r="W51"/>
  <c r="AC51"/>
  <c r="AH51"/>
  <c r="AM51"/>
  <c r="AS51"/>
  <c r="AX51"/>
  <c r="K49"/>
  <c r="M49"/>
  <c r="BD49"/>
  <c r="CI49"/>
  <c r="AI49"/>
  <c r="BT49"/>
  <c r="CW49"/>
  <c r="CM61"/>
  <c r="BW61"/>
  <c r="BG61"/>
  <c r="AQ61"/>
  <c r="AA61"/>
  <c r="K61"/>
  <c r="CY60"/>
  <c r="CQ60"/>
  <c r="CI60"/>
  <c r="CA60"/>
  <c r="BS60"/>
  <c r="BK60"/>
  <c r="BC60"/>
  <c r="AU60"/>
  <c r="AM60"/>
  <c r="AE60"/>
  <c r="W60"/>
  <c r="O60"/>
  <c r="G60"/>
  <c r="AY57"/>
  <c r="DA55"/>
  <c r="CQ55"/>
  <c r="CE55"/>
  <c r="BU55"/>
  <c r="BK55"/>
  <c r="AY55"/>
  <c r="AO55"/>
  <c r="AE55"/>
  <c r="S55"/>
  <c r="I55"/>
  <c r="CM50"/>
  <c r="BW50"/>
  <c r="BG50"/>
  <c r="AQ50"/>
  <c r="AA50"/>
  <c r="K50"/>
  <c r="CS47"/>
  <c r="CD47"/>
  <c r="BO47"/>
  <c r="BB47"/>
  <c r="AM47"/>
  <c r="Y47"/>
  <c r="K47"/>
  <c r="CU39"/>
  <c r="AI39"/>
  <c r="AF68"/>
  <c r="S68"/>
  <c r="N66"/>
  <c r="H66"/>
  <c r="DP66"/>
  <c r="DJ66"/>
  <c r="DR68"/>
  <c r="CY69"/>
  <c r="CI69"/>
  <c r="BS69"/>
  <c r="BC69"/>
  <c r="AM69"/>
  <c r="W69"/>
  <c r="G69"/>
  <c r="CU68"/>
  <c r="CJ68"/>
  <c r="BY68"/>
  <c r="BO68"/>
  <c r="BD68"/>
  <c r="AS68"/>
  <c r="AI68"/>
  <c r="W68"/>
  <c r="G68"/>
  <c r="CV66"/>
  <c r="CQ66"/>
  <c r="CL66"/>
  <c r="CF66"/>
  <c r="CA66"/>
  <c r="BV66"/>
  <c r="BP66"/>
  <c r="BK66"/>
  <c r="BF66"/>
  <c r="AZ66"/>
  <c r="AU66"/>
  <c r="AP66"/>
  <c r="AJ66"/>
  <c r="AE66"/>
  <c r="Z66"/>
  <c r="T66"/>
  <c r="O66"/>
  <c r="J66"/>
  <c r="D66"/>
  <c r="CW64"/>
  <c r="CQ64"/>
  <c r="CL64"/>
  <c r="CG64"/>
  <c r="CA64"/>
  <c r="BV64"/>
  <c r="BQ64"/>
  <c r="BK64"/>
  <c r="BF64"/>
  <c r="BA64"/>
  <c r="AU64"/>
  <c r="AP64"/>
  <c r="AK64"/>
  <c r="AE64"/>
  <c r="Z64"/>
  <c r="U64"/>
  <c r="O64"/>
  <c r="J64"/>
  <c r="E64"/>
  <c r="CN62"/>
  <c r="BZ62"/>
  <c r="BN62"/>
  <c r="AX62"/>
  <c r="AI62"/>
  <c r="W62"/>
  <c r="CQ61"/>
  <c r="CA61"/>
  <c r="BK61"/>
  <c r="AU61"/>
  <c r="AE61"/>
  <c r="O61"/>
  <c r="CZ60"/>
  <c r="CR60"/>
  <c r="CJ60"/>
  <c r="CB60"/>
  <c r="BT60"/>
  <c r="BL60"/>
  <c r="BD60"/>
  <c r="AV60"/>
  <c r="AN60"/>
  <c r="AF60"/>
  <c r="X60"/>
  <c r="P60"/>
  <c r="CW59"/>
  <c r="CG59"/>
  <c r="BQ59"/>
  <c r="BA59"/>
  <c r="AK59"/>
  <c r="U59"/>
  <c r="E59"/>
  <c r="CX58"/>
  <c r="CR58"/>
  <c r="CM58"/>
  <c r="CH58"/>
  <c r="CB58"/>
  <c r="BW58"/>
  <c r="BR58"/>
  <c r="BL58"/>
  <c r="BG58"/>
  <c r="BB58"/>
  <c r="AV58"/>
  <c r="AQ58"/>
  <c r="AL58"/>
  <c r="AF58"/>
  <c r="AA58"/>
  <c r="V58"/>
  <c r="P58"/>
  <c r="K58"/>
  <c r="F58"/>
  <c r="CS55"/>
  <c r="CI55"/>
  <c r="BW55"/>
  <c r="BM55"/>
  <c r="BC55"/>
  <c r="AQ55"/>
  <c r="AG55"/>
  <c r="W55"/>
  <c r="K55"/>
  <c r="CZ54"/>
  <c r="BT54"/>
  <c r="AT54"/>
  <c r="S54"/>
  <c r="CU51"/>
  <c r="CO51"/>
  <c r="CH51"/>
  <c r="BZ51"/>
  <c r="BS51"/>
  <c r="BM51"/>
  <c r="BE51"/>
  <c r="AW51"/>
  <c r="AL51"/>
  <c r="AA51"/>
  <c r="Q51"/>
  <c r="F51"/>
  <c r="CQ50"/>
  <c r="CA50"/>
  <c r="BK50"/>
  <c r="AU50"/>
  <c r="AE50"/>
  <c r="CO49"/>
  <c r="X49"/>
  <c r="CQ48"/>
  <c r="CD48"/>
  <c r="BO48"/>
  <c r="AZ48"/>
  <c r="AM48"/>
  <c r="X48"/>
  <c r="J48"/>
  <c r="CU47"/>
  <c r="CH47"/>
  <c r="BS47"/>
  <c r="BE47"/>
  <c r="AQ47"/>
  <c r="AC47"/>
  <c r="CU43"/>
  <c r="BZ43"/>
  <c r="BD43"/>
  <c r="AI43"/>
  <c r="N43"/>
  <c r="F50"/>
  <c r="D50"/>
  <c r="L50"/>
  <c r="T50"/>
  <c r="AB50"/>
  <c r="AJ50"/>
  <c r="AR50"/>
  <c r="AZ50"/>
  <c r="BH50"/>
  <c r="BP50"/>
  <c r="BX50"/>
  <c r="CF50"/>
  <c r="CN50"/>
  <c r="CV50"/>
  <c r="H50"/>
  <c r="P50"/>
  <c r="X50"/>
  <c r="AF50"/>
  <c r="AN50"/>
  <c r="AV50"/>
  <c r="BD50"/>
  <c r="BL50"/>
  <c r="BT50"/>
  <c r="CB50"/>
  <c r="CJ50"/>
  <c r="CR50"/>
  <c r="CZ50"/>
  <c r="D47"/>
  <c r="F47"/>
  <c r="M47"/>
  <c r="S47"/>
  <c r="AA47"/>
  <c r="AH47"/>
  <c r="AO47"/>
  <c r="AW47"/>
  <c r="BC47"/>
  <c r="BJ47"/>
  <c r="BR47"/>
  <c r="BY47"/>
  <c r="CE47"/>
  <c r="CM47"/>
  <c r="CT47"/>
  <c r="DA47"/>
  <c r="I47"/>
  <c r="Q47"/>
  <c r="W47"/>
  <c r="AD47"/>
  <c r="AL47"/>
  <c r="AS47"/>
  <c r="AY47"/>
  <c r="BG47"/>
  <c r="BN47"/>
  <c r="BU47"/>
  <c r="CC47"/>
  <c r="CI47"/>
  <c r="CP47"/>
  <c r="CX47"/>
  <c r="H39"/>
  <c r="AA39"/>
  <c r="BG39"/>
  <c r="CM39"/>
  <c r="K39"/>
  <c r="AQ39"/>
  <c r="BW39"/>
  <c r="DQ66"/>
  <c r="DK66"/>
  <c r="DH69"/>
  <c r="DH68"/>
  <c r="CM69"/>
  <c r="BW69"/>
  <c r="BG69"/>
  <c r="AQ69"/>
  <c r="AA69"/>
  <c r="K69"/>
  <c r="CW68"/>
  <c r="CM68"/>
  <c r="CB68"/>
  <c r="BQ68"/>
  <c r="BG68"/>
  <c r="AV68"/>
  <c r="AK68"/>
  <c r="AA68"/>
  <c r="K68"/>
  <c r="CX66"/>
  <c r="CR66"/>
  <c r="CM66"/>
  <c r="CH66"/>
  <c r="CB66"/>
  <c r="BW66"/>
  <c r="BR66"/>
  <c r="BL66"/>
  <c r="BG66"/>
  <c r="BB66"/>
  <c r="AV66"/>
  <c r="AQ66"/>
  <c r="AL66"/>
  <c r="AF66"/>
  <c r="AA66"/>
  <c r="V66"/>
  <c r="P66"/>
  <c r="K66"/>
  <c r="F66"/>
  <c r="CV36"/>
  <c r="CO36"/>
  <c r="CG36"/>
  <c r="CA36"/>
  <c r="BT36"/>
  <c r="BL36"/>
  <c r="BE36"/>
  <c r="AY36"/>
  <c r="AQ36"/>
  <c r="AJ36"/>
  <c r="AC36"/>
  <c r="U36"/>
  <c r="O36"/>
  <c r="H36"/>
  <c r="CQ35"/>
  <c r="AY35"/>
  <c r="K35"/>
  <c r="CN34"/>
  <c r="BR34"/>
  <c r="AW34"/>
  <c r="X34"/>
  <c r="CY31"/>
  <c r="CT31"/>
  <c r="CO31"/>
  <c r="CI31"/>
  <c r="CD31"/>
  <c r="BY31"/>
  <c r="BS31"/>
  <c r="BN31"/>
  <c r="BI31"/>
  <c r="BC31"/>
  <c r="AX31"/>
  <c r="AS31"/>
  <c r="AM31"/>
  <c r="AH31"/>
  <c r="AC31"/>
  <c r="W31"/>
  <c r="R31"/>
  <c r="M31"/>
  <c r="G31"/>
  <c r="CQ30"/>
  <c r="CX27"/>
  <c r="CT27"/>
  <c r="CP27"/>
  <c r="CL27"/>
  <c r="CH27"/>
  <c r="CD27"/>
  <c r="BZ27"/>
  <c r="BV27"/>
  <c r="BR27"/>
  <c r="BN27"/>
  <c r="BJ27"/>
  <c r="BF27"/>
  <c r="BB27"/>
  <c r="AX27"/>
  <c r="AT27"/>
  <c r="AP27"/>
  <c r="AL27"/>
  <c r="AH27"/>
  <c r="AD27"/>
  <c r="Z27"/>
  <c r="V27"/>
  <c r="R27"/>
  <c r="N27"/>
  <c r="J27"/>
  <c r="F27"/>
  <c r="DA26"/>
  <c r="CS26"/>
  <c r="CK26"/>
  <c r="CC26"/>
  <c r="BU26"/>
  <c r="BM26"/>
  <c r="BE26"/>
  <c r="AW26"/>
  <c r="AO26"/>
  <c r="AG26"/>
  <c r="Y26"/>
  <c r="Q26"/>
  <c r="I26"/>
  <c r="CZ25"/>
  <c r="CT25"/>
  <c r="CM25"/>
  <c r="CE25"/>
  <c r="BX25"/>
  <c r="BR25"/>
  <c r="BJ25"/>
  <c r="BC25"/>
  <c r="AV25"/>
  <c r="AN25"/>
  <c r="AH25"/>
  <c r="AA25"/>
  <c r="S25"/>
  <c r="L25"/>
  <c r="F25"/>
  <c r="CW23"/>
  <c r="CQ23"/>
  <c r="CL23"/>
  <c r="CG23"/>
  <c r="CA23"/>
  <c r="BV23"/>
  <c r="BQ23"/>
  <c r="BK23"/>
  <c r="BF23"/>
  <c r="BA23"/>
  <c r="AU23"/>
  <c r="AP23"/>
  <c r="AK23"/>
  <c r="AE23"/>
  <c r="Z23"/>
  <c r="U23"/>
  <c r="O23"/>
  <c r="J23"/>
  <c r="E23"/>
  <c r="CS22"/>
  <c r="CC22"/>
  <c r="BM22"/>
  <c r="AW22"/>
  <c r="AG22"/>
  <c r="Q22"/>
  <c r="AA35"/>
  <c r="CY42"/>
  <c r="CP42"/>
  <c r="CH42"/>
  <c r="BW42"/>
  <c r="BN42"/>
  <c r="BE42"/>
  <c r="AT42"/>
  <c r="AL42"/>
  <c r="AC42"/>
  <c r="R42"/>
  <c r="I42"/>
  <c r="CZ41"/>
  <c r="CR41"/>
  <c r="CJ41"/>
  <c r="CB41"/>
  <c r="BT41"/>
  <c r="BL41"/>
  <c r="BD41"/>
  <c r="AV41"/>
  <c r="AN41"/>
  <c r="AF41"/>
  <c r="X41"/>
  <c r="P41"/>
  <c r="H41"/>
  <c r="CU37"/>
  <c r="CO37"/>
  <c r="CH37"/>
  <c r="BZ37"/>
  <c r="BS37"/>
  <c r="BM37"/>
  <c r="BE37"/>
  <c r="AX37"/>
  <c r="AQ37"/>
  <c r="AI37"/>
  <c r="AC37"/>
  <c r="V37"/>
  <c r="N37"/>
  <c r="CZ36"/>
  <c r="CR36"/>
  <c r="CK36"/>
  <c r="CE36"/>
  <c r="BW36"/>
  <c r="BP36"/>
  <c r="BI36"/>
  <c r="BA36"/>
  <c r="AU36"/>
  <c r="AN36"/>
  <c r="AF36"/>
  <c r="Y36"/>
  <c r="S36"/>
  <c r="K36"/>
  <c r="BW35"/>
  <c r="AE35"/>
  <c r="CX34"/>
  <c r="CC34"/>
  <c r="BH34"/>
  <c r="AK34"/>
  <c r="I34"/>
  <c r="CW31"/>
  <c r="CQ31"/>
  <c r="CL31"/>
  <c r="CG31"/>
  <c r="CA31"/>
  <c r="BV31"/>
  <c r="BQ31"/>
  <c r="BK31"/>
  <c r="BF31"/>
  <c r="BA31"/>
  <c r="AU31"/>
  <c r="AP31"/>
  <c r="AK31"/>
  <c r="AE31"/>
  <c r="Z31"/>
  <c r="U31"/>
  <c r="O31"/>
  <c r="J31"/>
  <c r="E31"/>
  <c r="CQ29"/>
  <c r="CE29"/>
  <c r="BO29"/>
  <c r="AZ29"/>
  <c r="AN29"/>
  <c r="X29"/>
  <c r="CG28"/>
  <c r="BQ28"/>
  <c r="BC28"/>
  <c r="AQ28"/>
  <c r="AA28"/>
  <c r="M28"/>
  <c r="CZ27"/>
  <c r="CV27"/>
  <c r="CR27"/>
  <c r="CN27"/>
  <c r="CJ27"/>
  <c r="CF27"/>
  <c r="CB27"/>
  <c r="BX27"/>
  <c r="BT27"/>
  <c r="BP27"/>
  <c r="BL27"/>
  <c r="BH27"/>
  <c r="BD27"/>
  <c r="AZ27"/>
  <c r="AV27"/>
  <c r="AR27"/>
  <c r="AN27"/>
  <c r="AJ27"/>
  <c r="AF27"/>
  <c r="AB27"/>
  <c r="X27"/>
  <c r="T27"/>
  <c r="P27"/>
  <c r="L27"/>
  <c r="H27"/>
  <c r="CW26"/>
  <c r="CO26"/>
  <c r="CG26"/>
  <c r="BY26"/>
  <c r="BQ26"/>
  <c r="BI26"/>
  <c r="BA26"/>
  <c r="AS26"/>
  <c r="AK26"/>
  <c r="AC26"/>
  <c r="U26"/>
  <c r="M26"/>
  <c r="E26"/>
  <c r="CX25"/>
  <c r="CP25"/>
  <c r="CI25"/>
  <c r="CB25"/>
  <c r="BT25"/>
  <c r="BN25"/>
  <c r="BG25"/>
  <c r="AY25"/>
  <c r="AR25"/>
  <c r="AL25"/>
  <c r="AD25"/>
  <c r="W25"/>
  <c r="P25"/>
  <c r="H25"/>
  <c r="CK24"/>
  <c r="CY23"/>
  <c r="CT23"/>
  <c r="CO23"/>
  <c r="CI23"/>
  <c r="CD23"/>
  <c r="BY23"/>
  <c r="BS23"/>
  <c r="BN23"/>
  <c r="BI23"/>
  <c r="BC23"/>
  <c r="AX23"/>
  <c r="AS23"/>
  <c r="AM23"/>
  <c r="AH23"/>
  <c r="AC23"/>
  <c r="W23"/>
  <c r="R23"/>
  <c r="M23"/>
  <c r="G23"/>
  <c r="DA22"/>
  <c r="CK22"/>
  <c r="BU22"/>
  <c r="BE22"/>
  <c r="AO22"/>
  <c r="Y22"/>
  <c r="G22"/>
  <c r="AR34"/>
  <c r="BK22"/>
  <c r="AU22"/>
  <c r="AE22"/>
  <c r="O22"/>
  <c r="E62"/>
  <c r="F62"/>
  <c r="K62"/>
  <c r="P62"/>
  <c r="V62"/>
  <c r="AA62"/>
  <c r="AF62"/>
  <c r="AL62"/>
  <c r="AQ62"/>
  <c r="AV62"/>
  <c r="BB62"/>
  <c r="BG62"/>
  <c r="BL62"/>
  <c r="BR62"/>
  <c r="BW62"/>
  <c r="CB62"/>
  <c r="CH62"/>
  <c r="CM62"/>
  <c r="CR62"/>
  <c r="CX62"/>
  <c r="DI62"/>
  <c r="DM62"/>
  <c r="D62"/>
  <c r="J62"/>
  <c r="O62"/>
  <c r="T62"/>
  <c r="Z62"/>
  <c r="AE62"/>
  <c r="AJ62"/>
  <c r="AP62"/>
  <c r="AU62"/>
  <c r="AZ62"/>
  <c r="BF62"/>
  <c r="BK62"/>
  <c r="BP62"/>
  <c r="BV62"/>
  <c r="CA62"/>
  <c r="CF62"/>
  <c r="CL62"/>
  <c r="CQ62"/>
  <c r="CV62"/>
  <c r="F57"/>
  <c r="O57"/>
  <c r="AE57"/>
  <c r="AU57"/>
  <c r="BK57"/>
  <c r="CA57"/>
  <c r="CQ57"/>
  <c r="K57"/>
  <c r="AA57"/>
  <c r="AQ57"/>
  <c r="BG57"/>
  <c r="BW57"/>
  <c r="CM57"/>
  <c r="DJ57"/>
  <c r="DP57"/>
  <c r="G57"/>
  <c r="W57"/>
  <c r="AM57"/>
  <c r="BC57"/>
  <c r="BS57"/>
  <c r="CI57"/>
  <c r="CY57"/>
  <c r="G20"/>
  <c r="K20"/>
  <c r="O20"/>
  <c r="S20"/>
  <c r="W20"/>
  <c r="AA20"/>
  <c r="AE20"/>
  <c r="AI20"/>
  <c r="AM20"/>
  <c r="AQ20"/>
  <c r="AU20"/>
  <c r="AY20"/>
  <c r="BC20"/>
  <c r="BG20"/>
  <c r="BK20"/>
  <c r="BO20"/>
  <c r="BS20"/>
  <c r="BW20"/>
  <c r="CA20"/>
  <c r="CE20"/>
  <c r="CI20"/>
  <c r="CM20"/>
  <c r="CQ20"/>
  <c r="CU20"/>
  <c r="CY20"/>
  <c r="DI20"/>
  <c r="DL68"/>
  <c r="CY68"/>
  <c r="CS68"/>
  <c r="CN68"/>
  <c r="CI68"/>
  <c r="CC68"/>
  <c r="BX68"/>
  <c r="BS68"/>
  <c r="BM68"/>
  <c r="BH68"/>
  <c r="BC68"/>
  <c r="AW68"/>
  <c r="AR68"/>
  <c r="AM68"/>
  <c r="AG68"/>
  <c r="AB68"/>
  <c r="T68"/>
  <c r="L68"/>
  <c r="D68"/>
  <c r="CO67"/>
  <c r="BY67"/>
  <c r="BI67"/>
  <c r="AS67"/>
  <c r="AC67"/>
  <c r="CA65"/>
  <c r="AU65"/>
  <c r="O65"/>
  <c r="D67"/>
  <c r="I67"/>
  <c r="Q67"/>
  <c r="Y67"/>
  <c r="AG67"/>
  <c r="AO67"/>
  <c r="AW67"/>
  <c r="BE67"/>
  <c r="BM67"/>
  <c r="BU67"/>
  <c r="CC67"/>
  <c r="CK67"/>
  <c r="CS67"/>
  <c r="DA67"/>
  <c r="DL67"/>
  <c r="G67"/>
  <c r="O67"/>
  <c r="W67"/>
  <c r="AE67"/>
  <c r="AM67"/>
  <c r="AU67"/>
  <c r="BC67"/>
  <c r="BK67"/>
  <c r="BS67"/>
  <c r="CA67"/>
  <c r="CI67"/>
  <c r="CQ67"/>
  <c r="CY67"/>
  <c r="F20"/>
  <c r="J20"/>
  <c r="N20"/>
  <c r="R20"/>
  <c r="V20"/>
  <c r="Z20"/>
  <c r="AD20"/>
  <c r="AH20"/>
  <c r="AL20"/>
  <c r="AP20"/>
  <c r="AT20"/>
  <c r="AX20"/>
  <c r="BB20"/>
  <c r="BF20"/>
  <c r="BJ20"/>
  <c r="BN20"/>
  <c r="BR20"/>
  <c r="BV20"/>
  <c r="BZ20"/>
  <c r="CD20"/>
  <c r="CH20"/>
  <c r="CL20"/>
  <c r="CP20"/>
  <c r="CT20"/>
  <c r="CX20"/>
  <c r="DH20"/>
  <c r="DL20"/>
  <c r="DR20"/>
  <c r="F60"/>
  <c r="J60"/>
  <c r="N60"/>
  <c r="R60"/>
  <c r="V60"/>
  <c r="Z60"/>
  <c r="AD60"/>
  <c r="AH60"/>
  <c r="AL60"/>
  <c r="AP60"/>
  <c r="AT60"/>
  <c r="AX60"/>
  <c r="BB60"/>
  <c r="BF60"/>
  <c r="BJ60"/>
  <c r="BN60"/>
  <c r="BR60"/>
  <c r="BV60"/>
  <c r="BZ60"/>
  <c r="CD60"/>
  <c r="CH60"/>
  <c r="CL60"/>
  <c r="CP60"/>
  <c r="CT60"/>
  <c r="CX60"/>
  <c r="DK60"/>
  <c r="DQ60"/>
  <c r="E60"/>
  <c r="I60"/>
  <c r="M60"/>
  <c r="Q60"/>
  <c r="U60"/>
  <c r="Y60"/>
  <c r="AC60"/>
  <c r="AG60"/>
  <c r="AK60"/>
  <c r="AO60"/>
  <c r="AS60"/>
  <c r="AW60"/>
  <c r="BA60"/>
  <c r="BE60"/>
  <c r="BI60"/>
  <c r="BM60"/>
  <c r="BQ60"/>
  <c r="BU60"/>
  <c r="BY60"/>
  <c r="CC60"/>
  <c r="CG60"/>
  <c r="CK60"/>
  <c r="CO60"/>
  <c r="CS60"/>
  <c r="CW60"/>
  <c r="DA60"/>
  <c r="E20"/>
  <c r="I20"/>
  <c r="M20"/>
  <c r="Q20"/>
  <c r="U20"/>
  <c r="Y20"/>
  <c r="AC20"/>
  <c r="AG20"/>
  <c r="AK20"/>
  <c r="AO20"/>
  <c r="AS20"/>
  <c r="AW20"/>
  <c r="BA20"/>
  <c r="BE20"/>
  <c r="BI20"/>
  <c r="BM20"/>
  <c r="BQ20"/>
  <c r="BU20"/>
  <c r="BY20"/>
  <c r="CC20"/>
  <c r="CG20"/>
  <c r="CK20"/>
  <c r="CO20"/>
  <c r="CS20"/>
  <c r="CW20"/>
  <c r="DA20"/>
  <c r="DK20"/>
  <c r="DQ20"/>
  <c r="DQ68"/>
  <c r="DI68"/>
  <c r="DA68"/>
  <c r="CV68"/>
  <c r="CQ68"/>
  <c r="CK68"/>
  <c r="CF68"/>
  <c r="CA68"/>
  <c r="BU68"/>
  <c r="BP68"/>
  <c r="BK68"/>
  <c r="BE68"/>
  <c r="AZ68"/>
  <c r="AU68"/>
  <c r="AO68"/>
  <c r="AJ68"/>
  <c r="AE68"/>
  <c r="X68"/>
  <c r="P68"/>
  <c r="CW67"/>
  <c r="CG67"/>
  <c r="BQ67"/>
  <c r="BA67"/>
  <c r="AK67"/>
  <c r="U67"/>
  <c r="E67"/>
  <c r="CQ65"/>
  <c r="BK65"/>
  <c r="CZ62"/>
  <c r="CP62"/>
  <c r="CE62"/>
  <c r="BT62"/>
  <c r="BJ62"/>
  <c r="AY62"/>
  <c r="AN62"/>
  <c r="AD62"/>
  <c r="S62"/>
  <c r="H62"/>
  <c r="CU57"/>
  <c r="AI57"/>
  <c r="F68"/>
  <c r="J68"/>
  <c r="N68"/>
  <c r="R68"/>
  <c r="V68"/>
  <c r="Z68"/>
  <c r="AD68"/>
  <c r="AH68"/>
  <c r="AL68"/>
  <c r="AP68"/>
  <c r="AT68"/>
  <c r="AX68"/>
  <c r="BB68"/>
  <c r="BF68"/>
  <c r="BJ68"/>
  <c r="BN68"/>
  <c r="BR68"/>
  <c r="BV68"/>
  <c r="BZ68"/>
  <c r="CD68"/>
  <c r="CH68"/>
  <c r="CL68"/>
  <c r="CP68"/>
  <c r="CT68"/>
  <c r="CX68"/>
  <c r="DJ68"/>
  <c r="DP68"/>
  <c r="E68"/>
  <c r="I68"/>
  <c r="M68"/>
  <c r="Q68"/>
  <c r="U68"/>
  <c r="Y68"/>
  <c r="F65"/>
  <c r="K65"/>
  <c r="AA65"/>
  <c r="AQ65"/>
  <c r="BG65"/>
  <c r="BW65"/>
  <c r="CM65"/>
  <c r="DK65"/>
  <c r="G65"/>
  <c r="W65"/>
  <c r="AM65"/>
  <c r="BC65"/>
  <c r="BS65"/>
  <c r="CI65"/>
  <c r="CY65"/>
  <c r="D20"/>
  <c r="H20"/>
  <c r="L20"/>
  <c r="P20"/>
  <c r="T20"/>
  <c r="X20"/>
  <c r="AB20"/>
  <c r="AF20"/>
  <c r="AJ20"/>
  <c r="AN20"/>
  <c r="AR20"/>
  <c r="AV20"/>
  <c r="AZ20"/>
  <c r="BD20"/>
  <c r="BH20"/>
  <c r="BL20"/>
  <c r="BP20"/>
  <c r="BT20"/>
  <c r="BX20"/>
  <c r="CB20"/>
  <c r="CF20"/>
  <c r="CJ20"/>
  <c r="CN20"/>
  <c r="CR20"/>
  <c r="CV20"/>
  <c r="CZ20"/>
  <c r="DJ20"/>
  <c r="CM67"/>
  <c r="BW67"/>
  <c r="BG67"/>
  <c r="AQ67"/>
  <c r="AA67"/>
  <c r="K67"/>
  <c r="G40"/>
  <c r="S40"/>
  <c r="AN40"/>
  <c r="BI40"/>
  <c r="CE40"/>
  <c r="CZ40"/>
  <c r="G34"/>
  <c r="L34"/>
  <c r="Q34"/>
  <c r="W34"/>
  <c r="AB34"/>
  <c r="AG34"/>
  <c r="AM34"/>
  <c r="AQ34"/>
  <c r="AU34"/>
  <c r="AY34"/>
  <c r="BC34"/>
  <c r="BG34"/>
  <c r="BK34"/>
  <c r="BO34"/>
  <c r="BS34"/>
  <c r="BW34"/>
  <c r="CA34"/>
  <c r="CE34"/>
  <c r="CI34"/>
  <c r="CM34"/>
  <c r="CQ34"/>
  <c r="CU34"/>
  <c r="CY34"/>
  <c r="G32"/>
  <c r="N32"/>
  <c r="AI32"/>
  <c r="BE32"/>
  <c r="BZ32"/>
  <c r="CU32"/>
  <c r="I30"/>
  <c r="K30"/>
  <c r="AA30"/>
  <c r="AQ30"/>
  <c r="BG30"/>
  <c r="BW30"/>
  <c r="CK30"/>
  <c r="CV30"/>
  <c r="E30"/>
  <c r="U30"/>
  <c r="AK30"/>
  <c r="BA30"/>
  <c r="BQ30"/>
  <c r="CG30"/>
  <c r="CR30"/>
  <c r="E21"/>
  <c r="G21"/>
  <c r="L21"/>
  <c r="R21"/>
  <c r="W21"/>
  <c r="AB21"/>
  <c r="AH21"/>
  <c r="AM21"/>
  <c r="AR21"/>
  <c r="AX21"/>
  <c r="BC21"/>
  <c r="BH21"/>
  <c r="BN21"/>
  <c r="BR21"/>
  <c r="BV21"/>
  <c r="BZ21"/>
  <c r="CD21"/>
  <c r="CH21"/>
  <c r="CL21"/>
  <c r="CP21"/>
  <c r="CT21"/>
  <c r="CX21"/>
  <c r="F21"/>
  <c r="K21"/>
  <c r="P21"/>
  <c r="V21"/>
  <c r="AA21"/>
  <c r="AF21"/>
  <c r="AL21"/>
  <c r="AQ21"/>
  <c r="AV21"/>
  <c r="BB21"/>
  <c r="BG21"/>
  <c r="BL21"/>
  <c r="BQ21"/>
  <c r="BU21"/>
  <c r="BY21"/>
  <c r="CC21"/>
  <c r="CG21"/>
  <c r="CK21"/>
  <c r="CO21"/>
  <c r="CS21"/>
  <c r="CW21"/>
  <c r="DA21"/>
  <c r="D21"/>
  <c r="J21"/>
  <c r="O21"/>
  <c r="T21"/>
  <c r="Z21"/>
  <c r="AE21"/>
  <c r="AJ21"/>
  <c r="AP21"/>
  <c r="AU21"/>
  <c r="AZ21"/>
  <c r="BF21"/>
  <c r="BK21"/>
  <c r="BP21"/>
  <c r="BT21"/>
  <c r="BX21"/>
  <c r="CB21"/>
  <c r="CF21"/>
  <c r="CJ21"/>
  <c r="CN21"/>
  <c r="CR21"/>
  <c r="CV21"/>
  <c r="CZ21"/>
  <c r="CC24"/>
  <c r="D37"/>
  <c r="H37"/>
  <c r="L37"/>
  <c r="P37"/>
  <c r="T37"/>
  <c r="X37"/>
  <c r="AB37"/>
  <c r="AF37"/>
  <c r="AJ37"/>
  <c r="AN37"/>
  <c r="AR37"/>
  <c r="AV37"/>
  <c r="AZ37"/>
  <c r="BD37"/>
  <c r="BH37"/>
  <c r="BL37"/>
  <c r="BP37"/>
  <c r="BT37"/>
  <c r="BX37"/>
  <c r="CB37"/>
  <c r="CF37"/>
  <c r="CJ37"/>
  <c r="CN37"/>
  <c r="CR37"/>
  <c r="CV37"/>
  <c r="CZ37"/>
  <c r="E29"/>
  <c r="G29"/>
  <c r="L29"/>
  <c r="R29"/>
  <c r="W29"/>
  <c r="AB29"/>
  <c r="AH29"/>
  <c r="AM29"/>
  <c r="AR29"/>
  <c r="AX29"/>
  <c r="BC29"/>
  <c r="BH29"/>
  <c r="BN29"/>
  <c r="BS29"/>
  <c r="BX29"/>
  <c r="CD29"/>
  <c r="CI29"/>
  <c r="CN29"/>
  <c r="CT29"/>
  <c r="CY29"/>
  <c r="F29"/>
  <c r="K29"/>
  <c r="P29"/>
  <c r="V29"/>
  <c r="AA29"/>
  <c r="AF29"/>
  <c r="AL29"/>
  <c r="AQ29"/>
  <c r="AV29"/>
  <c r="BB29"/>
  <c r="BG29"/>
  <c r="BL29"/>
  <c r="BR29"/>
  <c r="BW29"/>
  <c r="CB29"/>
  <c r="CH29"/>
  <c r="CM29"/>
  <c r="CR29"/>
  <c r="CX29"/>
  <c r="E24"/>
  <c r="O24"/>
  <c r="AE24"/>
  <c r="AU24"/>
  <c r="BC24"/>
  <c r="BK24"/>
  <c r="BS24"/>
  <c r="CA24"/>
  <c r="CI24"/>
  <c r="CQ24"/>
  <c r="CY24"/>
  <c r="K24"/>
  <c r="AA24"/>
  <c r="AQ24"/>
  <c r="BA24"/>
  <c r="BI24"/>
  <c r="BQ24"/>
  <c r="BY24"/>
  <c r="CG24"/>
  <c r="CO24"/>
  <c r="CW24"/>
  <c r="G24"/>
  <c r="W24"/>
  <c r="AM24"/>
  <c r="AY24"/>
  <c r="BG24"/>
  <c r="BO24"/>
  <c r="BW24"/>
  <c r="CE24"/>
  <c r="CM24"/>
  <c r="CU24"/>
  <c r="CY59"/>
  <c r="CQ59"/>
  <c r="CI59"/>
  <c r="CA59"/>
  <c r="BS59"/>
  <c r="BK59"/>
  <c r="BC59"/>
  <c r="AU59"/>
  <c r="AM59"/>
  <c r="AE59"/>
  <c r="W59"/>
  <c r="O59"/>
  <c r="G59"/>
  <c r="CV54"/>
  <c r="CQ54"/>
  <c r="CL54"/>
  <c r="CF54"/>
  <c r="CA54"/>
  <c r="BV54"/>
  <c r="BP54"/>
  <c r="BK54"/>
  <c r="BF54"/>
  <c r="AZ54"/>
  <c r="AU54"/>
  <c r="AP54"/>
  <c r="AJ54"/>
  <c r="AE54"/>
  <c r="Z54"/>
  <c r="T54"/>
  <c r="O54"/>
  <c r="J54"/>
  <c r="D54"/>
  <c r="CZ52"/>
  <c r="CP52"/>
  <c r="CE52"/>
  <c r="BT52"/>
  <c r="BJ52"/>
  <c r="AY52"/>
  <c r="AN52"/>
  <c r="AD52"/>
  <c r="S52"/>
  <c r="H52"/>
  <c r="DA50"/>
  <c r="CW50"/>
  <c r="CS50"/>
  <c r="CO50"/>
  <c r="CK50"/>
  <c r="CG50"/>
  <c r="CC50"/>
  <c r="BY50"/>
  <c r="BU50"/>
  <c r="BQ50"/>
  <c r="BM50"/>
  <c r="BI50"/>
  <c r="BE50"/>
  <c r="BA50"/>
  <c r="AW50"/>
  <c r="AS50"/>
  <c r="AO50"/>
  <c r="AK50"/>
  <c r="AG50"/>
  <c r="AC50"/>
  <c r="Y50"/>
  <c r="U50"/>
  <c r="Q50"/>
  <c r="M50"/>
  <c r="I50"/>
  <c r="E50"/>
  <c r="CY49"/>
  <c r="CR49"/>
  <c r="CJ49"/>
  <c r="CC49"/>
  <c r="BW49"/>
  <c r="BO49"/>
  <c r="BG49"/>
  <c r="AV49"/>
  <c r="AK49"/>
  <c r="AA49"/>
  <c r="P49"/>
  <c r="E49"/>
  <c r="CY44"/>
  <c r="CQ44"/>
  <c r="CI44"/>
  <c r="CA44"/>
  <c r="BS44"/>
  <c r="BK44"/>
  <c r="BC44"/>
  <c r="AU44"/>
  <c r="AJ44"/>
  <c r="Y44"/>
  <c r="O44"/>
  <c r="D44"/>
  <c r="CX43"/>
  <c r="CR43"/>
  <c r="CM43"/>
  <c r="CH43"/>
  <c r="CB43"/>
  <c r="BW43"/>
  <c r="BR43"/>
  <c r="BL43"/>
  <c r="BG43"/>
  <c r="BB43"/>
  <c r="AV43"/>
  <c r="AQ43"/>
  <c r="AL43"/>
  <c r="AF43"/>
  <c r="AA43"/>
  <c r="V43"/>
  <c r="P43"/>
  <c r="K43"/>
  <c r="F43"/>
  <c r="CX41"/>
  <c r="CT41"/>
  <c r="CP41"/>
  <c r="CL41"/>
  <c r="CH41"/>
  <c r="CD41"/>
  <c r="BZ41"/>
  <c r="BV41"/>
  <c r="BR41"/>
  <c r="BN41"/>
  <c r="BJ41"/>
  <c r="BF41"/>
  <c r="BB41"/>
  <c r="AX41"/>
  <c r="AT41"/>
  <c r="AP41"/>
  <c r="AL41"/>
  <c r="AH41"/>
  <c r="AD41"/>
  <c r="Z41"/>
  <c r="V41"/>
  <c r="R41"/>
  <c r="N41"/>
  <c r="J41"/>
  <c r="E41"/>
  <c r="CO40"/>
  <c r="BO40"/>
  <c r="AI40"/>
  <c r="H40"/>
  <c r="CU35"/>
  <c r="CA35"/>
  <c r="BG35"/>
  <c r="AI35"/>
  <c r="O35"/>
  <c r="CZ34"/>
  <c r="CT34"/>
  <c r="CO34"/>
  <c r="CJ34"/>
  <c r="CD34"/>
  <c r="BY34"/>
  <c r="BT34"/>
  <c r="BN34"/>
  <c r="BI34"/>
  <c r="BD34"/>
  <c r="AX34"/>
  <c r="AS34"/>
  <c r="AN34"/>
  <c r="AF34"/>
  <c r="Y34"/>
  <c r="S34"/>
  <c r="K34"/>
  <c r="D34"/>
  <c r="CT33"/>
  <c r="CD33"/>
  <c r="BO33"/>
  <c r="BC33"/>
  <c r="AM33"/>
  <c r="X33"/>
  <c r="L33"/>
  <c r="CP32"/>
  <c r="BO32"/>
  <c r="AO32"/>
  <c r="I32"/>
  <c r="CW30"/>
  <c r="BY30"/>
  <c r="AS30"/>
  <c r="M30"/>
  <c r="J38"/>
  <c r="S38"/>
  <c r="AE38"/>
  <c r="AP38"/>
  <c r="AY38"/>
  <c r="BK38"/>
  <c r="BV38"/>
  <c r="CE38"/>
  <c r="CQ38"/>
  <c r="F36"/>
  <c r="G36"/>
  <c r="L36"/>
  <c r="Q36"/>
  <c r="W36"/>
  <c r="AB36"/>
  <c r="AG36"/>
  <c r="AM36"/>
  <c r="AR36"/>
  <c r="AW36"/>
  <c r="BC36"/>
  <c r="BH36"/>
  <c r="BM36"/>
  <c r="BS36"/>
  <c r="BX36"/>
  <c r="CC36"/>
  <c r="CI36"/>
  <c r="CN36"/>
  <c r="CS36"/>
  <c r="CY36"/>
  <c r="DR59"/>
  <c r="DL59"/>
  <c r="DH59"/>
  <c r="DM54"/>
  <c r="DI54"/>
  <c r="CZ64"/>
  <c r="CV64"/>
  <c r="CR64"/>
  <c r="CN64"/>
  <c r="CJ64"/>
  <c r="CF64"/>
  <c r="CB64"/>
  <c r="BX64"/>
  <c r="BT64"/>
  <c r="BP64"/>
  <c r="BL64"/>
  <c r="BH64"/>
  <c r="BD64"/>
  <c r="AZ64"/>
  <c r="AV64"/>
  <c r="AR64"/>
  <c r="AN64"/>
  <c r="AJ64"/>
  <c r="AF64"/>
  <c r="AB64"/>
  <c r="X64"/>
  <c r="T64"/>
  <c r="P64"/>
  <c r="L64"/>
  <c r="H64"/>
  <c r="CW63"/>
  <c r="CO63"/>
  <c r="CG63"/>
  <c r="BY63"/>
  <c r="BQ63"/>
  <c r="BI63"/>
  <c r="BA63"/>
  <c r="AS63"/>
  <c r="AK63"/>
  <c r="AC63"/>
  <c r="U63"/>
  <c r="M63"/>
  <c r="E63"/>
  <c r="DA59"/>
  <c r="CS59"/>
  <c r="CK59"/>
  <c r="CC59"/>
  <c r="BU59"/>
  <c r="BM59"/>
  <c r="BE59"/>
  <c r="AW59"/>
  <c r="AO59"/>
  <c r="AG59"/>
  <c r="Y59"/>
  <c r="Q59"/>
  <c r="I59"/>
  <c r="CZ56"/>
  <c r="CV56"/>
  <c r="CR56"/>
  <c r="CN56"/>
  <c r="CJ56"/>
  <c r="CF56"/>
  <c r="CB56"/>
  <c r="BX56"/>
  <c r="BT56"/>
  <c r="BP56"/>
  <c r="BL56"/>
  <c r="BH56"/>
  <c r="BD56"/>
  <c r="AZ56"/>
  <c r="AV56"/>
  <c r="AR56"/>
  <c r="AN56"/>
  <c r="AJ56"/>
  <c r="AF56"/>
  <c r="AB56"/>
  <c r="X56"/>
  <c r="T56"/>
  <c r="P56"/>
  <c r="L56"/>
  <c r="H56"/>
  <c r="CW55"/>
  <c r="CO55"/>
  <c r="CG55"/>
  <c r="BY55"/>
  <c r="BQ55"/>
  <c r="BI55"/>
  <c r="BA55"/>
  <c r="AS55"/>
  <c r="AK55"/>
  <c r="AC55"/>
  <c r="U55"/>
  <c r="M55"/>
  <c r="E55"/>
  <c r="CX54"/>
  <c r="CR54"/>
  <c r="CM54"/>
  <c r="CH54"/>
  <c r="CB54"/>
  <c r="BW54"/>
  <c r="BR54"/>
  <c r="BL54"/>
  <c r="BG54"/>
  <c r="BB54"/>
  <c r="AV54"/>
  <c r="AQ54"/>
  <c r="AL54"/>
  <c r="AF54"/>
  <c r="AA54"/>
  <c r="V54"/>
  <c r="P54"/>
  <c r="K54"/>
  <c r="F54"/>
  <c r="CR52"/>
  <c r="CH52"/>
  <c r="BW52"/>
  <c r="BL52"/>
  <c r="BB52"/>
  <c r="AQ52"/>
  <c r="AF52"/>
  <c r="V52"/>
  <c r="K52"/>
  <c r="CX50"/>
  <c r="CT50"/>
  <c r="CP50"/>
  <c r="CL50"/>
  <c r="CH50"/>
  <c r="CD50"/>
  <c r="BZ50"/>
  <c r="BV50"/>
  <c r="BR50"/>
  <c r="BN50"/>
  <c r="BJ50"/>
  <c r="BF50"/>
  <c r="BB50"/>
  <c r="AX50"/>
  <c r="AT50"/>
  <c r="AP50"/>
  <c r="AL50"/>
  <c r="AH50"/>
  <c r="AD50"/>
  <c r="Z50"/>
  <c r="V50"/>
  <c r="R50"/>
  <c r="N50"/>
  <c r="J50"/>
  <c r="CZ49"/>
  <c r="CS49"/>
  <c r="CM49"/>
  <c r="CE49"/>
  <c r="BX49"/>
  <c r="BQ49"/>
  <c r="BI49"/>
  <c r="AY49"/>
  <c r="AN49"/>
  <c r="AC49"/>
  <c r="S49"/>
  <c r="H49"/>
  <c r="CW47"/>
  <c r="CQ47"/>
  <c r="CL47"/>
  <c r="CG47"/>
  <c r="CA47"/>
  <c r="BV47"/>
  <c r="BQ47"/>
  <c r="BK47"/>
  <c r="BF47"/>
  <c r="BA47"/>
  <c r="AU47"/>
  <c r="AP47"/>
  <c r="AK47"/>
  <c r="AE47"/>
  <c r="Z47"/>
  <c r="U47"/>
  <c r="O47"/>
  <c r="J47"/>
  <c r="E47"/>
  <c r="CT44"/>
  <c r="CL44"/>
  <c r="CD44"/>
  <c r="BV44"/>
  <c r="BN44"/>
  <c r="BF44"/>
  <c r="AX44"/>
  <c r="AN44"/>
  <c r="AC44"/>
  <c r="S44"/>
  <c r="H44"/>
  <c r="CY43"/>
  <c r="CT43"/>
  <c r="CN43"/>
  <c r="CI43"/>
  <c r="CD43"/>
  <c r="BX43"/>
  <c r="BS43"/>
  <c r="BN43"/>
  <c r="BH43"/>
  <c r="BC43"/>
  <c r="AX43"/>
  <c r="AR43"/>
  <c r="AM43"/>
  <c r="AH43"/>
  <c r="AB43"/>
  <c r="W43"/>
  <c r="R43"/>
  <c r="L43"/>
  <c r="DA42"/>
  <c r="CT42"/>
  <c r="CM42"/>
  <c r="CE42"/>
  <c r="BY42"/>
  <c r="BR42"/>
  <c r="BJ42"/>
  <c r="BC42"/>
  <c r="AW42"/>
  <c r="AO42"/>
  <c r="AH42"/>
  <c r="AA42"/>
  <c r="S42"/>
  <c r="M42"/>
  <c r="CY41"/>
  <c r="CU41"/>
  <c r="CQ41"/>
  <c r="CM41"/>
  <c r="CI41"/>
  <c r="CE41"/>
  <c r="CA41"/>
  <c r="BW41"/>
  <c r="BS41"/>
  <c r="BO41"/>
  <c r="BK41"/>
  <c r="BG41"/>
  <c r="BC41"/>
  <c r="AY41"/>
  <c r="AU41"/>
  <c r="AQ41"/>
  <c r="AM41"/>
  <c r="AI41"/>
  <c r="AE41"/>
  <c r="AA41"/>
  <c r="W41"/>
  <c r="S41"/>
  <c r="O41"/>
  <c r="K41"/>
  <c r="G41"/>
  <c r="CU40"/>
  <c r="BT40"/>
  <c r="AS40"/>
  <c r="M40"/>
  <c r="CW37"/>
  <c r="CQ37"/>
  <c r="CL37"/>
  <c r="CG37"/>
  <c r="CA37"/>
  <c r="BV37"/>
  <c r="BQ37"/>
  <c r="BK37"/>
  <c r="BF37"/>
  <c r="BA37"/>
  <c r="AU37"/>
  <c r="AP37"/>
  <c r="AK37"/>
  <c r="AE37"/>
  <c r="Z37"/>
  <c r="U37"/>
  <c r="O37"/>
  <c r="J37"/>
  <c r="E37"/>
  <c r="CE35"/>
  <c r="BK35"/>
  <c r="AQ35"/>
  <c r="DA34"/>
  <c r="CV34"/>
  <c r="CP34"/>
  <c r="CK34"/>
  <c r="CF34"/>
  <c r="BZ34"/>
  <c r="BU34"/>
  <c r="BP34"/>
  <c r="BJ34"/>
  <c r="BE34"/>
  <c r="AZ34"/>
  <c r="AT34"/>
  <c r="AO34"/>
  <c r="AI34"/>
  <c r="AA34"/>
  <c r="T34"/>
  <c r="M34"/>
  <c r="E34"/>
  <c r="CU33"/>
  <c r="CI33"/>
  <c r="BS33"/>
  <c r="BD33"/>
  <c r="AR33"/>
  <c r="AB33"/>
  <c r="DA32"/>
  <c r="BU32"/>
  <c r="AT32"/>
  <c r="S32"/>
  <c r="DA30"/>
  <c r="CE30"/>
  <c r="AY30"/>
  <c r="S30"/>
  <c r="CV29"/>
  <c r="CL29"/>
  <c r="CA29"/>
  <c r="BP29"/>
  <c r="BF29"/>
  <c r="AU29"/>
  <c r="AJ29"/>
  <c r="Z29"/>
  <c r="O29"/>
  <c r="D29"/>
  <c r="CS24"/>
  <c r="BM24"/>
  <c r="S24"/>
  <c r="CM21"/>
  <c r="BW21"/>
  <c r="BD21"/>
  <c r="AI21"/>
  <c r="N21"/>
  <c r="D35"/>
  <c r="G35"/>
  <c r="W35"/>
  <c r="AM35"/>
  <c r="BC35"/>
  <c r="BS35"/>
  <c r="CI35"/>
  <c r="CY35"/>
  <c r="F33"/>
  <c r="H33"/>
  <c r="S33"/>
  <c r="AD33"/>
  <c r="AN33"/>
  <c r="AY33"/>
  <c r="BJ33"/>
  <c r="BT33"/>
  <c r="CE33"/>
  <c r="CP33"/>
  <c r="CZ33"/>
  <c r="CY54"/>
  <c r="CT54"/>
  <c r="CN54"/>
  <c r="CI54"/>
  <c r="CD54"/>
  <c r="BX54"/>
  <c r="BS54"/>
  <c r="BN54"/>
  <c r="BH54"/>
  <c r="BC54"/>
  <c r="AX54"/>
  <c r="AR54"/>
  <c r="AM54"/>
  <c r="AH54"/>
  <c r="AB54"/>
  <c r="W54"/>
  <c r="R54"/>
  <c r="L54"/>
  <c r="G54"/>
  <c r="CU49"/>
  <c r="CN49"/>
  <c r="CG49"/>
  <c r="BY49"/>
  <c r="BS49"/>
  <c r="BL49"/>
  <c r="BA49"/>
  <c r="AQ49"/>
  <c r="AF49"/>
  <c r="U49"/>
  <c r="CU44"/>
  <c r="CM44"/>
  <c r="CE44"/>
  <c r="BW44"/>
  <c r="BO44"/>
  <c r="BG44"/>
  <c r="AY44"/>
  <c r="AO44"/>
  <c r="AE44"/>
  <c r="T44"/>
  <c r="I44"/>
  <c r="BY40"/>
  <c r="AY40"/>
  <c r="X40"/>
  <c r="CW34"/>
  <c r="CR34"/>
  <c r="CL34"/>
  <c r="CG34"/>
  <c r="CB34"/>
  <c r="BV34"/>
  <c r="BQ34"/>
  <c r="BL34"/>
  <c r="BF34"/>
  <c r="BA34"/>
  <c r="AV34"/>
  <c r="AP34"/>
  <c r="AJ34"/>
  <c r="AC34"/>
  <c r="U34"/>
  <c r="O34"/>
  <c r="H34"/>
  <c r="CE32"/>
  <c r="AY32"/>
  <c r="Y32"/>
  <c r="CM30"/>
  <c r="BI30"/>
  <c r="AC30"/>
  <c r="DA24"/>
  <c r="BU24"/>
  <c r="AI24"/>
  <c r="CU22"/>
  <c r="CM22"/>
  <c r="CE22"/>
  <c r="BW22"/>
  <c r="BO22"/>
  <c r="BG22"/>
  <c r="AY22"/>
  <c r="AQ22"/>
  <c r="AI22"/>
  <c r="AA22"/>
  <c r="S22"/>
  <c r="K22"/>
  <c r="CZ31"/>
  <c r="CV31"/>
  <c r="CR31"/>
  <c r="CN31"/>
  <c r="CJ31"/>
  <c r="CF31"/>
  <c r="CB31"/>
  <c r="BX31"/>
  <c r="BT31"/>
  <c r="BP31"/>
  <c r="BL31"/>
  <c r="BH31"/>
  <c r="BD31"/>
  <c r="AZ31"/>
  <c r="AV31"/>
  <c r="AR31"/>
  <c r="AN31"/>
  <c r="AJ31"/>
  <c r="AF31"/>
  <c r="AB31"/>
  <c r="X31"/>
  <c r="T31"/>
  <c r="P31"/>
  <c r="L31"/>
  <c r="H31"/>
  <c r="CY28"/>
  <c r="CO28"/>
  <c r="CE28"/>
  <c r="BS28"/>
  <c r="BI28"/>
  <c r="AY28"/>
  <c r="AM28"/>
  <c r="AC28"/>
  <c r="S28"/>
  <c r="G28"/>
  <c r="CV25"/>
  <c r="CQ25"/>
  <c r="CL25"/>
  <c r="CF25"/>
  <c r="CA25"/>
  <c r="BV25"/>
  <c r="BP25"/>
  <c r="BK25"/>
  <c r="BF25"/>
  <c r="AZ25"/>
  <c r="AU25"/>
  <c r="AP25"/>
  <c r="AJ25"/>
  <c r="AE25"/>
  <c r="Z25"/>
  <c r="T25"/>
  <c r="O25"/>
  <c r="J25"/>
  <c r="D25"/>
  <c r="CZ23"/>
  <c r="CV23"/>
  <c r="CR23"/>
  <c r="CN23"/>
  <c r="CJ23"/>
  <c r="CF23"/>
  <c r="CB23"/>
  <c r="BX23"/>
  <c r="BT23"/>
  <c r="BP23"/>
  <c r="BL23"/>
  <c r="BH23"/>
  <c r="BD23"/>
  <c r="AZ23"/>
  <c r="AV23"/>
  <c r="AR23"/>
  <c r="AN23"/>
  <c r="AJ23"/>
  <c r="AF23"/>
  <c r="AB23"/>
  <c r="X23"/>
  <c r="T23"/>
  <c r="P23"/>
  <c r="L23"/>
  <c r="H23"/>
  <c r="CW22"/>
  <c r="CO22"/>
  <c r="CG22"/>
  <c r="BY22"/>
  <c r="BQ22"/>
  <c r="BI22"/>
  <c r="BA22"/>
  <c r="AS22"/>
  <c r="AK22"/>
  <c r="AC22"/>
  <c r="U22"/>
  <c r="M22"/>
  <c r="F49"/>
  <c r="J49"/>
  <c r="N49"/>
  <c r="R49"/>
  <c r="V49"/>
  <c r="Z49"/>
  <c r="AD49"/>
  <c r="AH49"/>
  <c r="AL49"/>
  <c r="AP49"/>
  <c r="AT49"/>
  <c r="AX49"/>
  <c r="BB49"/>
  <c r="BF49"/>
  <c r="BJ49"/>
  <c r="BN49"/>
  <c r="BR49"/>
  <c r="BV49"/>
  <c r="BZ49"/>
  <c r="CD49"/>
  <c r="CH49"/>
  <c r="CL49"/>
  <c r="CP49"/>
  <c r="CT49"/>
  <c r="CX49"/>
  <c r="D51"/>
  <c r="H51"/>
  <c r="L51"/>
  <c r="P51"/>
  <c r="T51"/>
  <c r="X51"/>
  <c r="AB51"/>
  <c r="AF51"/>
  <c r="AJ51"/>
  <c r="AN51"/>
  <c r="AR51"/>
  <c r="AV51"/>
  <c r="AZ51"/>
  <c r="BD51"/>
  <c r="BH51"/>
  <c r="BL51"/>
  <c r="BP51"/>
  <c r="BT51"/>
  <c r="BX51"/>
  <c r="CB51"/>
  <c r="CF51"/>
  <c r="CJ51"/>
  <c r="CN51"/>
  <c r="CR51"/>
  <c r="CV51"/>
  <c r="CZ51"/>
  <c r="DP67"/>
  <c r="DJ67"/>
  <c r="DR65"/>
  <c r="DL65"/>
  <c r="DH65"/>
  <c r="DM69"/>
  <c r="DI69"/>
  <c r="CZ69"/>
  <c r="CV69"/>
  <c r="CR69"/>
  <c r="CN69"/>
  <c r="CJ69"/>
  <c r="CF69"/>
  <c r="CB69"/>
  <c r="BX69"/>
  <c r="BT69"/>
  <c r="BP69"/>
  <c r="BL69"/>
  <c r="BH69"/>
  <c r="BD69"/>
  <c r="AZ69"/>
  <c r="AV69"/>
  <c r="AR69"/>
  <c r="AN69"/>
  <c r="AJ69"/>
  <c r="AF69"/>
  <c r="AB69"/>
  <c r="X69"/>
  <c r="T69"/>
  <c r="P69"/>
  <c r="L69"/>
  <c r="H69"/>
  <c r="D69"/>
  <c r="CX67"/>
  <c r="CT67"/>
  <c r="CP67"/>
  <c r="CL67"/>
  <c r="CH67"/>
  <c r="CD67"/>
  <c r="BZ67"/>
  <c r="BV67"/>
  <c r="BR67"/>
  <c r="BN67"/>
  <c r="BJ67"/>
  <c r="BF67"/>
  <c r="BB67"/>
  <c r="AX67"/>
  <c r="AT67"/>
  <c r="AP67"/>
  <c r="AL67"/>
  <c r="AH67"/>
  <c r="AD67"/>
  <c r="Z67"/>
  <c r="V67"/>
  <c r="R67"/>
  <c r="N67"/>
  <c r="J67"/>
  <c r="F67"/>
  <c r="DA66"/>
  <c r="CW66"/>
  <c r="CS66"/>
  <c r="CO66"/>
  <c r="CK66"/>
  <c r="CG66"/>
  <c r="CC66"/>
  <c r="BY66"/>
  <c r="BU66"/>
  <c r="BQ66"/>
  <c r="BM66"/>
  <c r="BI66"/>
  <c r="BE66"/>
  <c r="BA66"/>
  <c r="AW66"/>
  <c r="AS66"/>
  <c r="AO66"/>
  <c r="AK66"/>
  <c r="AG66"/>
  <c r="AC66"/>
  <c r="Y66"/>
  <c r="U66"/>
  <c r="Q66"/>
  <c r="M66"/>
  <c r="I66"/>
  <c r="CZ65"/>
  <c r="CV65"/>
  <c r="CR65"/>
  <c r="CN65"/>
  <c r="CJ65"/>
  <c r="CF65"/>
  <c r="CB65"/>
  <c r="BX65"/>
  <c r="BT65"/>
  <c r="BP65"/>
  <c r="BL65"/>
  <c r="BH65"/>
  <c r="BD65"/>
  <c r="AZ65"/>
  <c r="AV65"/>
  <c r="AR65"/>
  <c r="AN65"/>
  <c r="AJ65"/>
  <c r="AF65"/>
  <c r="AB65"/>
  <c r="X65"/>
  <c r="T65"/>
  <c r="P65"/>
  <c r="L65"/>
  <c r="H65"/>
  <c r="D65"/>
  <c r="CX63"/>
  <c r="CT63"/>
  <c r="CP63"/>
  <c r="CL63"/>
  <c r="CH63"/>
  <c r="CD63"/>
  <c r="BZ63"/>
  <c r="BV63"/>
  <c r="BR63"/>
  <c r="BN63"/>
  <c r="BJ63"/>
  <c r="BF63"/>
  <c r="BB63"/>
  <c r="AX63"/>
  <c r="AT63"/>
  <c r="AP63"/>
  <c r="AL63"/>
  <c r="AH63"/>
  <c r="AD63"/>
  <c r="Z63"/>
  <c r="V63"/>
  <c r="R63"/>
  <c r="N63"/>
  <c r="J63"/>
  <c r="F63"/>
  <c r="DA62"/>
  <c r="CW62"/>
  <c r="CS62"/>
  <c r="CO62"/>
  <c r="CK62"/>
  <c r="CG62"/>
  <c r="CC62"/>
  <c r="BY62"/>
  <c r="BU62"/>
  <c r="BQ62"/>
  <c r="BM62"/>
  <c r="BI62"/>
  <c r="BE62"/>
  <c r="BA62"/>
  <c r="AW62"/>
  <c r="AS62"/>
  <c r="AO62"/>
  <c r="AK62"/>
  <c r="AG62"/>
  <c r="AC62"/>
  <c r="Y62"/>
  <c r="U62"/>
  <c r="Q62"/>
  <c r="M62"/>
  <c r="I62"/>
  <c r="CZ61"/>
  <c r="CV61"/>
  <c r="CR61"/>
  <c r="CN61"/>
  <c r="CJ61"/>
  <c r="CF61"/>
  <c r="CB61"/>
  <c r="BX61"/>
  <c r="BT61"/>
  <c r="BP61"/>
  <c r="BL61"/>
  <c r="BH61"/>
  <c r="BD61"/>
  <c r="AZ61"/>
  <c r="AV61"/>
  <c r="AR61"/>
  <c r="AN61"/>
  <c r="AJ61"/>
  <c r="AF61"/>
  <c r="AB61"/>
  <c r="X61"/>
  <c r="T61"/>
  <c r="P61"/>
  <c r="L61"/>
  <c r="H61"/>
  <c r="D61"/>
  <c r="CX59"/>
  <c r="CT59"/>
  <c r="CP59"/>
  <c r="CL59"/>
  <c r="CH59"/>
  <c r="CD59"/>
  <c r="BZ59"/>
  <c r="BV59"/>
  <c r="BR59"/>
  <c r="BN59"/>
  <c r="BJ59"/>
  <c r="BF59"/>
  <c r="BB59"/>
  <c r="AX59"/>
  <c r="AT59"/>
  <c r="AP59"/>
  <c r="AL59"/>
  <c r="AH59"/>
  <c r="AD59"/>
  <c r="Z59"/>
  <c r="V59"/>
  <c r="R59"/>
  <c r="N59"/>
  <c r="J59"/>
  <c r="F59"/>
  <c r="DA58"/>
  <c r="CW58"/>
  <c r="CS58"/>
  <c r="CO58"/>
  <c r="CK58"/>
  <c r="CG58"/>
  <c r="CC58"/>
  <c r="BY58"/>
  <c r="BU58"/>
  <c r="BQ58"/>
  <c r="BM58"/>
  <c r="BI58"/>
  <c r="BE58"/>
  <c r="BA58"/>
  <c r="AW58"/>
  <c r="AS58"/>
  <c r="AO58"/>
  <c r="AK58"/>
  <c r="AG58"/>
  <c r="AC58"/>
  <c r="Y58"/>
  <c r="U58"/>
  <c r="Q58"/>
  <c r="M58"/>
  <c r="I58"/>
  <c r="CZ57"/>
  <c r="CV57"/>
  <c r="CR57"/>
  <c r="CN57"/>
  <c r="CJ57"/>
  <c r="CF57"/>
  <c r="CB57"/>
  <c r="BX57"/>
  <c r="BT57"/>
  <c r="BP57"/>
  <c r="BL57"/>
  <c r="BH57"/>
  <c r="BD57"/>
  <c r="AZ57"/>
  <c r="AV57"/>
  <c r="AR57"/>
  <c r="AN57"/>
  <c r="AJ57"/>
  <c r="AF57"/>
  <c r="AB57"/>
  <c r="X57"/>
  <c r="T57"/>
  <c r="P57"/>
  <c r="L57"/>
  <c r="H57"/>
  <c r="D57"/>
  <c r="CX55"/>
  <c r="CT55"/>
  <c r="CP55"/>
  <c r="CL55"/>
  <c r="CH55"/>
  <c r="CD55"/>
  <c r="BZ55"/>
  <c r="BV55"/>
  <c r="BR55"/>
  <c r="BN55"/>
  <c r="BJ55"/>
  <c r="BF55"/>
  <c r="BB55"/>
  <c r="AX55"/>
  <c r="AT55"/>
  <c r="AP55"/>
  <c r="AL55"/>
  <c r="AH55"/>
  <c r="AD55"/>
  <c r="Z55"/>
  <c r="V55"/>
  <c r="R55"/>
  <c r="N55"/>
  <c r="J55"/>
  <c r="F55"/>
  <c r="DA54"/>
  <c r="CW54"/>
  <c r="CS54"/>
  <c r="CO54"/>
  <c r="CK54"/>
  <c r="CG54"/>
  <c r="CC54"/>
  <c r="BY54"/>
  <c r="BU54"/>
  <c r="BQ54"/>
  <c r="BM54"/>
  <c r="BI54"/>
  <c r="BE54"/>
  <c r="BA54"/>
  <c r="AW54"/>
  <c r="AS54"/>
  <c r="AO54"/>
  <c r="AK54"/>
  <c r="AG54"/>
  <c r="AC54"/>
  <c r="Y54"/>
  <c r="U54"/>
  <c r="Q54"/>
  <c r="M54"/>
  <c r="I54"/>
  <c r="CZ53"/>
  <c r="CV53"/>
  <c r="CR53"/>
  <c r="CN53"/>
  <c r="CJ53"/>
  <c r="CF53"/>
  <c r="CB53"/>
  <c r="BX53"/>
  <c r="BT53"/>
  <c r="BP53"/>
  <c r="BL53"/>
  <c r="BG53"/>
  <c r="BA53"/>
  <c r="AV53"/>
  <c r="AQ53"/>
  <c r="AK53"/>
  <c r="AF53"/>
  <c r="AA53"/>
  <c r="U53"/>
  <c r="P53"/>
  <c r="K53"/>
  <c r="CY52"/>
  <c r="CT52"/>
  <c r="CN52"/>
  <c r="CI52"/>
  <c r="CD52"/>
  <c r="BX52"/>
  <c r="BS52"/>
  <c r="BN52"/>
  <c r="BH52"/>
  <c r="BC52"/>
  <c r="AX52"/>
  <c r="AR52"/>
  <c r="AM52"/>
  <c r="AH52"/>
  <c r="AB52"/>
  <c r="W52"/>
  <c r="R52"/>
  <c r="L52"/>
  <c r="DA49"/>
  <c r="CV49"/>
  <c r="CQ49"/>
  <c r="CK49"/>
  <c r="CF49"/>
  <c r="CA49"/>
  <c r="BU49"/>
  <c r="BP49"/>
  <c r="BK49"/>
  <c r="BE49"/>
  <c r="AZ49"/>
  <c r="AU49"/>
  <c r="AO49"/>
  <c r="AJ49"/>
  <c r="AE49"/>
  <c r="Y49"/>
  <c r="T49"/>
  <c r="O49"/>
  <c r="I49"/>
  <c r="D49"/>
  <c r="CX48"/>
  <c r="CR48"/>
  <c r="CM48"/>
  <c r="CH48"/>
  <c r="CB48"/>
  <c r="BW48"/>
  <c r="BR48"/>
  <c r="BL48"/>
  <c r="BG48"/>
  <c r="BB48"/>
  <c r="AV48"/>
  <c r="AQ48"/>
  <c r="AL48"/>
  <c r="AF48"/>
  <c r="AA48"/>
  <c r="V48"/>
  <c r="P48"/>
  <c r="K48"/>
  <c r="E52"/>
  <c r="I52"/>
  <c r="M52"/>
  <c r="Q52"/>
  <c r="U52"/>
  <c r="Y52"/>
  <c r="AC52"/>
  <c r="AG52"/>
  <c r="AK52"/>
  <c r="AO52"/>
  <c r="AS52"/>
  <c r="AW52"/>
  <c r="BA52"/>
  <c r="BE52"/>
  <c r="BI52"/>
  <c r="BM52"/>
  <c r="BQ52"/>
  <c r="BU52"/>
  <c r="BY52"/>
  <c r="CC52"/>
  <c r="CG52"/>
  <c r="CK52"/>
  <c r="CO52"/>
  <c r="CS52"/>
  <c r="CW52"/>
  <c r="DA52"/>
  <c r="DP69"/>
  <c r="DJ69"/>
  <c r="DA69"/>
  <c r="CW69"/>
  <c r="CS69"/>
  <c r="CO69"/>
  <c r="CK69"/>
  <c r="CG69"/>
  <c r="CC69"/>
  <c r="BY69"/>
  <c r="BU69"/>
  <c r="BQ69"/>
  <c r="BM69"/>
  <c r="BI69"/>
  <c r="BE69"/>
  <c r="BA69"/>
  <c r="AW69"/>
  <c r="AS69"/>
  <c r="AO69"/>
  <c r="AK69"/>
  <c r="AG69"/>
  <c r="AC69"/>
  <c r="Y69"/>
  <c r="U69"/>
  <c r="Q69"/>
  <c r="M69"/>
  <c r="I69"/>
  <c r="E69"/>
  <c r="DA65"/>
  <c r="CW65"/>
  <c r="CS65"/>
  <c r="CO65"/>
  <c r="CK65"/>
  <c r="CG65"/>
  <c r="CC65"/>
  <c r="BY65"/>
  <c r="BU65"/>
  <c r="BQ65"/>
  <c r="BM65"/>
  <c r="BI65"/>
  <c r="BE65"/>
  <c r="BA65"/>
  <c r="AW65"/>
  <c r="AS65"/>
  <c r="AO65"/>
  <c r="AK65"/>
  <c r="AG65"/>
  <c r="AC65"/>
  <c r="Y65"/>
  <c r="U65"/>
  <c r="Q65"/>
  <c r="M65"/>
  <c r="I65"/>
  <c r="E65"/>
  <c r="DA61"/>
  <c r="CW61"/>
  <c r="CS61"/>
  <c r="CO61"/>
  <c r="CK61"/>
  <c r="CG61"/>
  <c r="CC61"/>
  <c r="BY61"/>
  <c r="BU61"/>
  <c r="BQ61"/>
  <c r="BM61"/>
  <c r="BI61"/>
  <c r="BE61"/>
  <c r="BA61"/>
  <c r="AW61"/>
  <c r="AS61"/>
  <c r="AO61"/>
  <c r="AK61"/>
  <c r="AG61"/>
  <c r="AC61"/>
  <c r="Y61"/>
  <c r="U61"/>
  <c r="Q61"/>
  <c r="M61"/>
  <c r="I61"/>
  <c r="E61"/>
  <c r="DA57"/>
  <c r="CW57"/>
  <c r="CS57"/>
  <c r="CO57"/>
  <c r="CK57"/>
  <c r="CG57"/>
  <c r="CC57"/>
  <c r="BY57"/>
  <c r="BU57"/>
  <c r="BQ57"/>
  <c r="BM57"/>
  <c r="BI57"/>
  <c r="BE57"/>
  <c r="BA57"/>
  <c r="AW57"/>
  <c r="AS57"/>
  <c r="AO57"/>
  <c r="AK57"/>
  <c r="AG57"/>
  <c r="AC57"/>
  <c r="Y57"/>
  <c r="U57"/>
  <c r="Q57"/>
  <c r="M57"/>
  <c r="I57"/>
  <c r="E57"/>
  <c r="F53"/>
  <c r="J53"/>
  <c r="N53"/>
  <c r="R53"/>
  <c r="V53"/>
  <c r="Z53"/>
  <c r="AD53"/>
  <c r="AH53"/>
  <c r="AL53"/>
  <c r="AP53"/>
  <c r="AT53"/>
  <c r="AX53"/>
  <c r="BB53"/>
  <c r="BF53"/>
  <c r="BJ53"/>
  <c r="E48"/>
  <c r="I48"/>
  <c r="M48"/>
  <c r="Q48"/>
  <c r="U48"/>
  <c r="Y48"/>
  <c r="AC48"/>
  <c r="AG48"/>
  <c r="AK48"/>
  <c r="AO48"/>
  <c r="AS48"/>
  <c r="AW48"/>
  <c r="BA48"/>
  <c r="BE48"/>
  <c r="BI48"/>
  <c r="BM48"/>
  <c r="BQ48"/>
  <c r="BU48"/>
  <c r="BY48"/>
  <c r="CC48"/>
  <c r="CG48"/>
  <c r="CK48"/>
  <c r="CO48"/>
  <c r="CS48"/>
  <c r="CW48"/>
  <c r="DA48"/>
  <c r="DQ69"/>
  <c r="DK69"/>
  <c r="CX69"/>
  <c r="CT69"/>
  <c r="CP69"/>
  <c r="CL69"/>
  <c r="CH69"/>
  <c r="CD69"/>
  <c r="BZ69"/>
  <c r="BV69"/>
  <c r="BR69"/>
  <c r="BN69"/>
  <c r="BJ69"/>
  <c r="BF69"/>
  <c r="BB69"/>
  <c r="AX69"/>
  <c r="AT69"/>
  <c r="AP69"/>
  <c r="AL69"/>
  <c r="AH69"/>
  <c r="AD69"/>
  <c r="Z69"/>
  <c r="V69"/>
  <c r="R69"/>
  <c r="N69"/>
  <c r="J69"/>
  <c r="CZ67"/>
  <c r="CV67"/>
  <c r="CR67"/>
  <c r="CN67"/>
  <c r="CJ67"/>
  <c r="CF67"/>
  <c r="CB67"/>
  <c r="BX67"/>
  <c r="BT67"/>
  <c r="BP67"/>
  <c r="BL67"/>
  <c r="BH67"/>
  <c r="BD67"/>
  <c r="AZ67"/>
  <c r="AV67"/>
  <c r="AR67"/>
  <c r="AN67"/>
  <c r="AJ67"/>
  <c r="AF67"/>
  <c r="AB67"/>
  <c r="X67"/>
  <c r="T67"/>
  <c r="P67"/>
  <c r="L67"/>
  <c r="H67"/>
  <c r="CX65"/>
  <c r="CT65"/>
  <c r="CP65"/>
  <c r="CL65"/>
  <c r="CH65"/>
  <c r="CD65"/>
  <c r="BZ65"/>
  <c r="BV65"/>
  <c r="BR65"/>
  <c r="BN65"/>
  <c r="BJ65"/>
  <c r="BF65"/>
  <c r="BB65"/>
  <c r="AX65"/>
  <c r="AT65"/>
  <c r="AP65"/>
  <c r="AL65"/>
  <c r="AH65"/>
  <c r="AD65"/>
  <c r="Z65"/>
  <c r="V65"/>
  <c r="R65"/>
  <c r="N65"/>
  <c r="J65"/>
  <c r="CZ63"/>
  <c r="CV63"/>
  <c r="CR63"/>
  <c r="CN63"/>
  <c r="CJ63"/>
  <c r="CF63"/>
  <c r="CB63"/>
  <c r="BX63"/>
  <c r="BT63"/>
  <c r="BP63"/>
  <c r="BL63"/>
  <c r="BH63"/>
  <c r="BD63"/>
  <c r="AZ63"/>
  <c r="AV63"/>
  <c r="AR63"/>
  <c r="AN63"/>
  <c r="AJ63"/>
  <c r="AF63"/>
  <c r="AB63"/>
  <c r="X63"/>
  <c r="T63"/>
  <c r="P63"/>
  <c r="L63"/>
  <c r="H63"/>
  <c r="CX61"/>
  <c r="CT61"/>
  <c r="CP61"/>
  <c r="CL61"/>
  <c r="CH61"/>
  <c r="CD61"/>
  <c r="BZ61"/>
  <c r="BV61"/>
  <c r="BR61"/>
  <c r="BN61"/>
  <c r="BJ61"/>
  <c r="BF61"/>
  <c r="BB61"/>
  <c r="AX61"/>
  <c r="AT61"/>
  <c r="AP61"/>
  <c r="AL61"/>
  <c r="AH61"/>
  <c r="AD61"/>
  <c r="Z61"/>
  <c r="V61"/>
  <c r="R61"/>
  <c r="N61"/>
  <c r="J61"/>
  <c r="CZ59"/>
  <c r="CV59"/>
  <c r="CR59"/>
  <c r="CN59"/>
  <c r="CJ59"/>
  <c r="CF59"/>
  <c r="CB59"/>
  <c r="BX59"/>
  <c r="BT59"/>
  <c r="BP59"/>
  <c r="BL59"/>
  <c r="BH59"/>
  <c r="BD59"/>
  <c r="AZ59"/>
  <c r="AV59"/>
  <c r="AR59"/>
  <c r="AN59"/>
  <c r="AJ59"/>
  <c r="AF59"/>
  <c r="AB59"/>
  <c r="X59"/>
  <c r="T59"/>
  <c r="P59"/>
  <c r="L59"/>
  <c r="H59"/>
  <c r="CX57"/>
  <c r="CT57"/>
  <c r="CP57"/>
  <c r="CL57"/>
  <c r="CH57"/>
  <c r="CD57"/>
  <c r="BZ57"/>
  <c r="BV57"/>
  <c r="BR57"/>
  <c r="BN57"/>
  <c r="BJ57"/>
  <c r="BF57"/>
  <c r="BB57"/>
  <c r="AX57"/>
  <c r="AT57"/>
  <c r="AP57"/>
  <c r="AL57"/>
  <c r="AH57"/>
  <c r="AD57"/>
  <c r="Z57"/>
  <c r="V57"/>
  <c r="R57"/>
  <c r="N57"/>
  <c r="J57"/>
  <c r="CZ55"/>
  <c r="CV55"/>
  <c r="CR55"/>
  <c r="CN55"/>
  <c r="CJ55"/>
  <c r="CF55"/>
  <c r="CB55"/>
  <c r="BX55"/>
  <c r="BT55"/>
  <c r="BP55"/>
  <c r="BL55"/>
  <c r="BH55"/>
  <c r="BD55"/>
  <c r="AZ55"/>
  <c r="AV55"/>
  <c r="AR55"/>
  <c r="AN55"/>
  <c r="AJ55"/>
  <c r="AF55"/>
  <c r="AB55"/>
  <c r="X55"/>
  <c r="T55"/>
  <c r="P55"/>
  <c r="L55"/>
  <c r="H55"/>
  <c r="CV52"/>
  <c r="CQ52"/>
  <c r="CL52"/>
  <c r="CF52"/>
  <c r="CA52"/>
  <c r="BV52"/>
  <c r="BP52"/>
  <c r="BK52"/>
  <c r="BF52"/>
  <c r="AZ52"/>
  <c r="AU52"/>
  <c r="AP52"/>
  <c r="AJ52"/>
  <c r="AE52"/>
  <c r="Z52"/>
  <c r="T52"/>
  <c r="O52"/>
  <c r="J52"/>
  <c r="D52"/>
  <c r="BH49"/>
  <c r="BC49"/>
  <c r="AW49"/>
  <c r="AR49"/>
  <c r="AM49"/>
  <c r="AG49"/>
  <c r="AB49"/>
  <c r="W49"/>
  <c r="Q49"/>
  <c r="L49"/>
  <c r="G49"/>
  <c r="D42"/>
  <c r="H42"/>
  <c r="L42"/>
  <c r="P42"/>
  <c r="T42"/>
  <c r="X42"/>
  <c r="AB42"/>
  <c r="AF42"/>
  <c r="AJ42"/>
  <c r="AN42"/>
  <c r="AR42"/>
  <c r="AV42"/>
  <c r="AZ42"/>
  <c r="BD42"/>
  <c r="BH42"/>
  <c r="BL42"/>
  <c r="BP42"/>
  <c r="BT42"/>
  <c r="BX42"/>
  <c r="CB42"/>
  <c r="CF42"/>
  <c r="CJ42"/>
  <c r="CN42"/>
  <c r="CR42"/>
  <c r="CV42"/>
  <c r="CZ42"/>
  <c r="E38"/>
  <c r="I38"/>
  <c r="M38"/>
  <c r="Q38"/>
  <c r="U38"/>
  <c r="Y38"/>
  <c r="AC38"/>
  <c r="AG38"/>
  <c r="AK38"/>
  <c r="AO38"/>
  <c r="AS38"/>
  <c r="AW38"/>
  <c r="BA38"/>
  <c r="BE38"/>
  <c r="BI38"/>
  <c r="BM38"/>
  <c r="BQ38"/>
  <c r="BU38"/>
  <c r="BY38"/>
  <c r="CC38"/>
  <c r="CG38"/>
  <c r="CK38"/>
  <c r="CO38"/>
  <c r="CS38"/>
  <c r="CW38"/>
  <c r="DA38"/>
  <c r="D38"/>
  <c r="H38"/>
  <c r="L38"/>
  <c r="P38"/>
  <c r="T38"/>
  <c r="X38"/>
  <c r="AB38"/>
  <c r="AF38"/>
  <c r="AJ38"/>
  <c r="AN38"/>
  <c r="AR38"/>
  <c r="AV38"/>
  <c r="AZ38"/>
  <c r="BD38"/>
  <c r="BH38"/>
  <c r="BL38"/>
  <c r="BP38"/>
  <c r="BT38"/>
  <c r="BX38"/>
  <c r="CB38"/>
  <c r="CF38"/>
  <c r="CJ38"/>
  <c r="CN38"/>
  <c r="CR38"/>
  <c r="CV38"/>
  <c r="CZ38"/>
  <c r="DA45"/>
  <c r="CW45"/>
  <c r="CS45"/>
  <c r="CO45"/>
  <c r="CK45"/>
  <c r="CG45"/>
  <c r="CC45"/>
  <c r="BY45"/>
  <c r="BU45"/>
  <c r="BQ45"/>
  <c r="BM45"/>
  <c r="BI45"/>
  <c r="BE45"/>
  <c r="BA45"/>
  <c r="AW45"/>
  <c r="AS45"/>
  <c r="AO45"/>
  <c r="AK45"/>
  <c r="AG45"/>
  <c r="AC45"/>
  <c r="Y45"/>
  <c r="U45"/>
  <c r="Q45"/>
  <c r="M45"/>
  <c r="I45"/>
  <c r="E45"/>
  <c r="CZ44"/>
  <c r="CV44"/>
  <c r="CR44"/>
  <c r="CN44"/>
  <c r="CJ44"/>
  <c r="CF44"/>
  <c r="CB44"/>
  <c r="BX44"/>
  <c r="BT44"/>
  <c r="BP44"/>
  <c r="BL44"/>
  <c r="BH44"/>
  <c r="BD44"/>
  <c r="AZ44"/>
  <c r="AV44"/>
  <c r="AQ44"/>
  <c r="AK44"/>
  <c r="AF44"/>
  <c r="AA44"/>
  <c r="U44"/>
  <c r="P44"/>
  <c r="K44"/>
  <c r="E44"/>
  <c r="DA40"/>
  <c r="CV40"/>
  <c r="CQ40"/>
  <c r="CK40"/>
  <c r="CF40"/>
  <c r="CA40"/>
  <c r="BU40"/>
  <c r="BP40"/>
  <c r="BK40"/>
  <c r="BE40"/>
  <c r="AZ40"/>
  <c r="AU40"/>
  <c r="AO40"/>
  <c r="AJ40"/>
  <c r="AE40"/>
  <c r="Y40"/>
  <c r="T40"/>
  <c r="O40"/>
  <c r="I40"/>
  <c r="D40"/>
  <c r="CV39"/>
  <c r="CN39"/>
  <c r="CF39"/>
  <c r="BX39"/>
  <c r="BP39"/>
  <c r="BH39"/>
  <c r="AZ39"/>
  <c r="AR39"/>
  <c r="AJ39"/>
  <c r="AB39"/>
  <c r="T39"/>
  <c r="L39"/>
  <c r="D39"/>
  <c r="E43"/>
  <c r="I43"/>
  <c r="M43"/>
  <c r="Q43"/>
  <c r="U43"/>
  <c r="Y43"/>
  <c r="AC43"/>
  <c r="AG43"/>
  <c r="AK43"/>
  <c r="AO43"/>
  <c r="AS43"/>
  <c r="AW43"/>
  <c r="BA43"/>
  <c r="BE43"/>
  <c r="BI43"/>
  <c r="BM43"/>
  <c r="BQ43"/>
  <c r="BU43"/>
  <c r="BY43"/>
  <c r="CC43"/>
  <c r="CG43"/>
  <c r="CK43"/>
  <c r="CO43"/>
  <c r="CS43"/>
  <c r="CW43"/>
  <c r="DA43"/>
  <c r="CZ47"/>
  <c r="CV47"/>
  <c r="CR47"/>
  <c r="CN47"/>
  <c r="CJ47"/>
  <c r="CF47"/>
  <c r="CB47"/>
  <c r="BX47"/>
  <c r="BT47"/>
  <c r="BP47"/>
  <c r="BL47"/>
  <c r="BH47"/>
  <c r="BD47"/>
  <c r="AZ47"/>
  <c r="AV47"/>
  <c r="AR47"/>
  <c r="AN47"/>
  <c r="AJ47"/>
  <c r="AF47"/>
  <c r="AB47"/>
  <c r="X47"/>
  <c r="T47"/>
  <c r="P47"/>
  <c r="L47"/>
  <c r="H47"/>
  <c r="CX45"/>
  <c r="CT45"/>
  <c r="CP45"/>
  <c r="CL45"/>
  <c r="CH45"/>
  <c r="CD45"/>
  <c r="BZ45"/>
  <c r="BV45"/>
  <c r="BR45"/>
  <c r="BN45"/>
  <c r="BJ45"/>
  <c r="BF45"/>
  <c r="BB45"/>
  <c r="AX45"/>
  <c r="AT45"/>
  <c r="AP45"/>
  <c r="AL45"/>
  <c r="AH45"/>
  <c r="AD45"/>
  <c r="Z45"/>
  <c r="V45"/>
  <c r="R45"/>
  <c r="N45"/>
  <c r="J45"/>
  <c r="DA44"/>
  <c r="CW44"/>
  <c r="CS44"/>
  <c r="CO44"/>
  <c r="CK44"/>
  <c r="CG44"/>
  <c r="CC44"/>
  <c r="BY44"/>
  <c r="BU44"/>
  <c r="BQ44"/>
  <c r="BM44"/>
  <c r="BI44"/>
  <c r="BE44"/>
  <c r="BA44"/>
  <c r="AW44"/>
  <c r="AR44"/>
  <c r="AM44"/>
  <c r="AG44"/>
  <c r="AB44"/>
  <c r="W44"/>
  <c r="Q44"/>
  <c r="L44"/>
  <c r="CW42"/>
  <c r="CQ42"/>
  <c r="CL42"/>
  <c r="CG42"/>
  <c r="CA42"/>
  <c r="BV42"/>
  <c r="BQ42"/>
  <c r="BK42"/>
  <c r="BF42"/>
  <c r="BA42"/>
  <c r="AU42"/>
  <c r="AP42"/>
  <c r="AK42"/>
  <c r="AE42"/>
  <c r="Z42"/>
  <c r="U42"/>
  <c r="O42"/>
  <c r="J42"/>
  <c r="E42"/>
  <c r="CW40"/>
  <c r="CR40"/>
  <c r="CM40"/>
  <c r="CG40"/>
  <c r="CB40"/>
  <c r="BW40"/>
  <c r="BQ40"/>
  <c r="BL40"/>
  <c r="BG40"/>
  <c r="BA40"/>
  <c r="AV40"/>
  <c r="AQ40"/>
  <c r="AK40"/>
  <c r="AF40"/>
  <c r="AA40"/>
  <c r="U40"/>
  <c r="P40"/>
  <c r="K40"/>
  <c r="E40"/>
  <c r="CY39"/>
  <c r="CQ39"/>
  <c r="CI39"/>
  <c r="CA39"/>
  <c r="BS39"/>
  <c r="BK39"/>
  <c r="BC39"/>
  <c r="AU39"/>
  <c r="AM39"/>
  <c r="AE39"/>
  <c r="W39"/>
  <c r="O39"/>
  <c r="G39"/>
  <c r="CX38"/>
  <c r="CP38"/>
  <c r="CH38"/>
  <c r="BZ38"/>
  <c r="BR38"/>
  <c r="BJ38"/>
  <c r="BB38"/>
  <c r="AT38"/>
  <c r="AL38"/>
  <c r="AD38"/>
  <c r="V38"/>
  <c r="N38"/>
  <c r="F38"/>
  <c r="F44"/>
  <c r="J44"/>
  <c r="N44"/>
  <c r="R44"/>
  <c r="V44"/>
  <c r="Z44"/>
  <c r="AD44"/>
  <c r="AH44"/>
  <c r="AL44"/>
  <c r="AP44"/>
  <c r="AT44"/>
  <c r="CY40"/>
  <c r="CS40"/>
  <c r="CN40"/>
  <c r="CI40"/>
  <c r="CC40"/>
  <c r="BX40"/>
  <c r="BS40"/>
  <c r="BM40"/>
  <c r="BH40"/>
  <c r="BC40"/>
  <c r="AW40"/>
  <c r="AR40"/>
  <c r="AM40"/>
  <c r="AG40"/>
  <c r="AB40"/>
  <c r="W40"/>
  <c r="Q40"/>
  <c r="L40"/>
  <c r="CZ39"/>
  <c r="CR39"/>
  <c r="CJ39"/>
  <c r="CB39"/>
  <c r="BT39"/>
  <c r="BL39"/>
  <c r="BD39"/>
  <c r="AV39"/>
  <c r="AN39"/>
  <c r="AF39"/>
  <c r="X39"/>
  <c r="P39"/>
  <c r="F40"/>
  <c r="J40"/>
  <c r="N40"/>
  <c r="R40"/>
  <c r="V40"/>
  <c r="Z40"/>
  <c r="AD40"/>
  <c r="AH40"/>
  <c r="AL40"/>
  <c r="AP40"/>
  <c r="AT40"/>
  <c r="AX40"/>
  <c r="BB40"/>
  <c r="BF40"/>
  <c r="BJ40"/>
  <c r="BN40"/>
  <c r="BR40"/>
  <c r="BV40"/>
  <c r="BZ40"/>
  <c r="CD40"/>
  <c r="CH40"/>
  <c r="CL40"/>
  <c r="CP40"/>
  <c r="CT40"/>
  <c r="CX40"/>
  <c r="F39"/>
  <c r="J39"/>
  <c r="N39"/>
  <c r="R39"/>
  <c r="V39"/>
  <c r="Z39"/>
  <c r="AD39"/>
  <c r="AH39"/>
  <c r="AL39"/>
  <c r="AP39"/>
  <c r="AT39"/>
  <c r="AX39"/>
  <c r="BB39"/>
  <c r="BF39"/>
  <c r="BJ39"/>
  <c r="BN39"/>
  <c r="BR39"/>
  <c r="BV39"/>
  <c r="BZ39"/>
  <c r="CD39"/>
  <c r="CH39"/>
  <c r="CL39"/>
  <c r="CP39"/>
  <c r="CT39"/>
  <c r="CX39"/>
  <c r="E39"/>
  <c r="I39"/>
  <c r="M39"/>
  <c r="Q39"/>
  <c r="U39"/>
  <c r="Y39"/>
  <c r="AC39"/>
  <c r="AG39"/>
  <c r="AK39"/>
  <c r="AO39"/>
  <c r="AS39"/>
  <c r="AW39"/>
  <c r="BA39"/>
  <c r="BE39"/>
  <c r="BI39"/>
  <c r="BM39"/>
  <c r="BQ39"/>
  <c r="BU39"/>
  <c r="BY39"/>
  <c r="CC39"/>
  <c r="CG39"/>
  <c r="CK39"/>
  <c r="CO39"/>
  <c r="CS39"/>
  <c r="CW39"/>
  <c r="DA39"/>
  <c r="F34"/>
  <c r="J34"/>
  <c r="N34"/>
  <c r="R34"/>
  <c r="V34"/>
  <c r="Z34"/>
  <c r="AD34"/>
  <c r="AH34"/>
  <c r="AL34"/>
  <c r="CX36"/>
  <c r="CT36"/>
  <c r="CP36"/>
  <c r="CL36"/>
  <c r="CH36"/>
  <c r="CD36"/>
  <c r="BZ36"/>
  <c r="BV36"/>
  <c r="BR36"/>
  <c r="BN36"/>
  <c r="BJ36"/>
  <c r="BF36"/>
  <c r="BB36"/>
  <c r="AX36"/>
  <c r="AT36"/>
  <c r="AP36"/>
  <c r="AL36"/>
  <c r="AH36"/>
  <c r="AD36"/>
  <c r="Z36"/>
  <c r="V36"/>
  <c r="R36"/>
  <c r="N36"/>
  <c r="J36"/>
  <c r="DA35"/>
  <c r="CW35"/>
  <c r="CS35"/>
  <c r="CO35"/>
  <c r="CK35"/>
  <c r="CG35"/>
  <c r="CC35"/>
  <c r="BY35"/>
  <c r="BU35"/>
  <c r="BQ35"/>
  <c r="BM35"/>
  <c r="BI35"/>
  <c r="BE35"/>
  <c r="BA35"/>
  <c r="AW35"/>
  <c r="AS35"/>
  <c r="AO35"/>
  <c r="AK35"/>
  <c r="AG35"/>
  <c r="AC35"/>
  <c r="Y35"/>
  <c r="U35"/>
  <c r="Q35"/>
  <c r="M35"/>
  <c r="I35"/>
  <c r="E35"/>
  <c r="CV33"/>
  <c r="CQ33"/>
  <c r="CL33"/>
  <c r="CF33"/>
  <c r="CA33"/>
  <c r="BV33"/>
  <c r="BP33"/>
  <c r="BK33"/>
  <c r="BF33"/>
  <c r="AZ33"/>
  <c r="AU33"/>
  <c r="AP33"/>
  <c r="AJ33"/>
  <c r="AE33"/>
  <c r="Z33"/>
  <c r="T33"/>
  <c r="O33"/>
  <c r="J33"/>
  <c r="D33"/>
  <c r="CX32"/>
  <c r="CS32"/>
  <c r="CM32"/>
  <c r="CH32"/>
  <c r="CC32"/>
  <c r="BW32"/>
  <c r="BR32"/>
  <c r="BM32"/>
  <c r="BG32"/>
  <c r="BB32"/>
  <c r="AW32"/>
  <c r="AQ32"/>
  <c r="AL32"/>
  <c r="AG32"/>
  <c r="AA32"/>
  <c r="V32"/>
  <c r="Q32"/>
  <c r="K32"/>
  <c r="F32"/>
  <c r="CY30"/>
  <c r="CS30"/>
  <c r="CN30"/>
  <c r="CI30"/>
  <c r="CA30"/>
  <c r="BS30"/>
  <c r="BK30"/>
  <c r="BC30"/>
  <c r="AU30"/>
  <c r="AM30"/>
  <c r="AE30"/>
  <c r="W30"/>
  <c r="O30"/>
  <c r="G30"/>
  <c r="DA28"/>
  <c r="CS28"/>
  <c r="CK28"/>
  <c r="CC28"/>
  <c r="BU28"/>
  <c r="BM28"/>
  <c r="BE28"/>
  <c r="AW28"/>
  <c r="AO28"/>
  <c r="AG28"/>
  <c r="Y28"/>
  <c r="Q28"/>
  <c r="D28"/>
  <c r="H28"/>
  <c r="L28"/>
  <c r="P28"/>
  <c r="T28"/>
  <c r="X28"/>
  <c r="AB28"/>
  <c r="AF28"/>
  <c r="AJ28"/>
  <c r="AN28"/>
  <c r="AR28"/>
  <c r="AV28"/>
  <c r="AZ28"/>
  <c r="BD28"/>
  <c r="BH28"/>
  <c r="BL28"/>
  <c r="BP28"/>
  <c r="BT28"/>
  <c r="BX28"/>
  <c r="CB28"/>
  <c r="CF28"/>
  <c r="CJ28"/>
  <c r="CN28"/>
  <c r="CR28"/>
  <c r="CV28"/>
  <c r="CZ28"/>
  <c r="F28"/>
  <c r="J28"/>
  <c r="N28"/>
  <c r="R28"/>
  <c r="V28"/>
  <c r="Z28"/>
  <c r="AD28"/>
  <c r="AH28"/>
  <c r="AL28"/>
  <c r="AP28"/>
  <c r="AT28"/>
  <c r="AX28"/>
  <c r="BB28"/>
  <c r="BF28"/>
  <c r="BJ28"/>
  <c r="BN28"/>
  <c r="BR28"/>
  <c r="BV28"/>
  <c r="BZ28"/>
  <c r="CD28"/>
  <c r="CH28"/>
  <c r="CL28"/>
  <c r="CP28"/>
  <c r="CT28"/>
  <c r="CX28"/>
  <c r="CX35"/>
  <c r="CT35"/>
  <c r="CP35"/>
  <c r="CL35"/>
  <c r="CH35"/>
  <c r="CD35"/>
  <c r="BZ35"/>
  <c r="BV35"/>
  <c r="BR35"/>
  <c r="BN35"/>
  <c r="BJ35"/>
  <c r="BF35"/>
  <c r="BB35"/>
  <c r="AX35"/>
  <c r="AT35"/>
  <c r="AP35"/>
  <c r="AL35"/>
  <c r="AH35"/>
  <c r="AD35"/>
  <c r="Z35"/>
  <c r="V35"/>
  <c r="R35"/>
  <c r="N35"/>
  <c r="J35"/>
  <c r="F35"/>
  <c r="CX33"/>
  <c r="CR33"/>
  <c r="CM33"/>
  <c r="CH33"/>
  <c r="CB33"/>
  <c r="BW33"/>
  <c r="BR33"/>
  <c r="BL33"/>
  <c r="BG33"/>
  <c r="BB33"/>
  <c r="AV33"/>
  <c r="AQ33"/>
  <c r="AL33"/>
  <c r="AF33"/>
  <c r="AA33"/>
  <c r="V33"/>
  <c r="P33"/>
  <c r="K33"/>
  <c r="CY32"/>
  <c r="CT32"/>
  <c r="CO32"/>
  <c r="CI32"/>
  <c r="CD32"/>
  <c r="BY32"/>
  <c r="BS32"/>
  <c r="BN32"/>
  <c r="BI32"/>
  <c r="BC32"/>
  <c r="AX32"/>
  <c r="AS32"/>
  <c r="AM32"/>
  <c r="AH32"/>
  <c r="AC32"/>
  <c r="W32"/>
  <c r="R32"/>
  <c r="M32"/>
  <c r="CZ30"/>
  <c r="CU30"/>
  <c r="CO30"/>
  <c r="CJ30"/>
  <c r="CC30"/>
  <c r="BU30"/>
  <c r="BM30"/>
  <c r="BE30"/>
  <c r="AW30"/>
  <c r="AO30"/>
  <c r="AG30"/>
  <c r="Y30"/>
  <c r="Q30"/>
  <c r="D32"/>
  <c r="H32"/>
  <c r="L32"/>
  <c r="P32"/>
  <c r="T32"/>
  <c r="X32"/>
  <c r="AB32"/>
  <c r="AF32"/>
  <c r="AJ32"/>
  <c r="AN32"/>
  <c r="AR32"/>
  <c r="AV32"/>
  <c r="AZ32"/>
  <c r="BD32"/>
  <c r="BH32"/>
  <c r="BL32"/>
  <c r="BP32"/>
  <c r="BT32"/>
  <c r="BX32"/>
  <c r="CB32"/>
  <c r="CF32"/>
  <c r="CJ32"/>
  <c r="CN32"/>
  <c r="CR32"/>
  <c r="CV32"/>
  <c r="CZ32"/>
  <c r="F30"/>
  <c r="J30"/>
  <c r="N30"/>
  <c r="R30"/>
  <c r="V30"/>
  <c r="Z30"/>
  <c r="AD30"/>
  <c r="AH30"/>
  <c r="AL30"/>
  <c r="AP30"/>
  <c r="AT30"/>
  <c r="AX30"/>
  <c r="BB30"/>
  <c r="BF30"/>
  <c r="BJ30"/>
  <c r="BN30"/>
  <c r="BR30"/>
  <c r="BV30"/>
  <c r="BZ30"/>
  <c r="CD30"/>
  <c r="CH30"/>
  <c r="CL30"/>
  <c r="CP30"/>
  <c r="CT30"/>
  <c r="CX30"/>
  <c r="D30"/>
  <c r="H30"/>
  <c r="L30"/>
  <c r="P30"/>
  <c r="T30"/>
  <c r="X30"/>
  <c r="AB30"/>
  <c r="AF30"/>
  <c r="AJ30"/>
  <c r="AN30"/>
  <c r="AR30"/>
  <c r="AV30"/>
  <c r="AZ30"/>
  <c r="BD30"/>
  <c r="BH30"/>
  <c r="BL30"/>
  <c r="BP30"/>
  <c r="BT30"/>
  <c r="BX30"/>
  <c r="CB30"/>
  <c r="CF30"/>
  <c r="E28"/>
  <c r="E33"/>
  <c r="I33"/>
  <c r="M33"/>
  <c r="Q33"/>
  <c r="U33"/>
  <c r="Y33"/>
  <c r="AC33"/>
  <c r="AG33"/>
  <c r="AK33"/>
  <c r="AO33"/>
  <c r="AS33"/>
  <c r="AW33"/>
  <c r="BA33"/>
  <c r="BE33"/>
  <c r="BI33"/>
  <c r="BM33"/>
  <c r="BQ33"/>
  <c r="BU33"/>
  <c r="BY33"/>
  <c r="CC33"/>
  <c r="CG33"/>
  <c r="CK33"/>
  <c r="CO33"/>
  <c r="CS33"/>
  <c r="CW33"/>
  <c r="DA33"/>
  <c r="CZ35"/>
  <c r="CV35"/>
  <c r="CR35"/>
  <c r="CN35"/>
  <c r="CJ35"/>
  <c r="CF35"/>
  <c r="CB35"/>
  <c r="BX35"/>
  <c r="BT35"/>
  <c r="BP35"/>
  <c r="BL35"/>
  <c r="BH35"/>
  <c r="BD35"/>
  <c r="AZ35"/>
  <c r="AV35"/>
  <c r="AR35"/>
  <c r="AN35"/>
  <c r="AJ35"/>
  <c r="AF35"/>
  <c r="AB35"/>
  <c r="X35"/>
  <c r="T35"/>
  <c r="P35"/>
  <c r="L35"/>
  <c r="H35"/>
  <c r="CW32"/>
  <c r="CQ32"/>
  <c r="CL32"/>
  <c r="CG32"/>
  <c r="CA32"/>
  <c r="BV32"/>
  <c r="BQ32"/>
  <c r="BK32"/>
  <c r="BF32"/>
  <c r="BA32"/>
  <c r="AU32"/>
  <c r="AP32"/>
  <c r="AK32"/>
  <c r="AE32"/>
  <c r="Z32"/>
  <c r="U32"/>
  <c r="O32"/>
  <c r="J32"/>
  <c r="E32"/>
  <c r="CZ26"/>
  <c r="CV26"/>
  <c r="CR26"/>
  <c r="CN26"/>
  <c r="CJ26"/>
  <c r="CF26"/>
  <c r="CB26"/>
  <c r="BX26"/>
  <c r="BT26"/>
  <c r="BP26"/>
  <c r="BL26"/>
  <c r="BH26"/>
  <c r="BD26"/>
  <c r="AZ26"/>
  <c r="AV26"/>
  <c r="AR26"/>
  <c r="AN26"/>
  <c r="AJ26"/>
  <c r="AF26"/>
  <c r="AB26"/>
  <c r="X26"/>
  <c r="T26"/>
  <c r="P26"/>
  <c r="L26"/>
  <c r="H26"/>
  <c r="D26"/>
  <c r="CX24"/>
  <c r="CT24"/>
  <c r="CP24"/>
  <c r="CL24"/>
  <c r="CH24"/>
  <c r="CD24"/>
  <c r="BZ24"/>
  <c r="BV24"/>
  <c r="BR24"/>
  <c r="BN24"/>
  <c r="BJ24"/>
  <c r="BF24"/>
  <c r="BB24"/>
  <c r="AX24"/>
  <c r="AT24"/>
  <c r="AP24"/>
  <c r="AL24"/>
  <c r="AH24"/>
  <c r="AD24"/>
  <c r="Z24"/>
  <c r="V24"/>
  <c r="R24"/>
  <c r="N24"/>
  <c r="J24"/>
  <c r="F24"/>
  <c r="CZ22"/>
  <c r="CV22"/>
  <c r="CR22"/>
  <c r="CN22"/>
  <c r="CJ22"/>
  <c r="CF22"/>
  <c r="CB22"/>
  <c r="BX22"/>
  <c r="BT22"/>
  <c r="BP22"/>
  <c r="BL22"/>
  <c r="BH22"/>
  <c r="BD22"/>
  <c r="AZ22"/>
  <c r="AV22"/>
  <c r="AR22"/>
  <c r="AN22"/>
  <c r="AJ22"/>
  <c r="AF22"/>
  <c r="AB22"/>
  <c r="X22"/>
  <c r="T22"/>
  <c r="P22"/>
  <c r="L22"/>
  <c r="H22"/>
  <c r="D22"/>
  <c r="I22"/>
  <c r="E22"/>
  <c r="DA29"/>
  <c r="CW29"/>
  <c r="CS29"/>
  <c r="CO29"/>
  <c r="CK29"/>
  <c r="CG29"/>
  <c r="CC29"/>
  <c r="BY29"/>
  <c r="BU29"/>
  <c r="BQ29"/>
  <c r="BM29"/>
  <c r="BI29"/>
  <c r="BE29"/>
  <c r="BA29"/>
  <c r="AW29"/>
  <c r="AS29"/>
  <c r="AO29"/>
  <c r="AK29"/>
  <c r="AG29"/>
  <c r="AC29"/>
  <c r="Y29"/>
  <c r="U29"/>
  <c r="Q29"/>
  <c r="M29"/>
  <c r="I29"/>
  <c r="CX26"/>
  <c r="CT26"/>
  <c r="CP26"/>
  <c r="CL26"/>
  <c r="CH26"/>
  <c r="CD26"/>
  <c r="BZ26"/>
  <c r="BV26"/>
  <c r="BR26"/>
  <c r="BN26"/>
  <c r="BJ26"/>
  <c r="BF26"/>
  <c r="BB26"/>
  <c r="AX26"/>
  <c r="AT26"/>
  <c r="AP26"/>
  <c r="AL26"/>
  <c r="AH26"/>
  <c r="AD26"/>
  <c r="Z26"/>
  <c r="V26"/>
  <c r="R26"/>
  <c r="N26"/>
  <c r="J26"/>
  <c r="DA25"/>
  <c r="CW25"/>
  <c r="CS25"/>
  <c r="CO25"/>
  <c r="CK25"/>
  <c r="CG25"/>
  <c r="CC25"/>
  <c r="BY25"/>
  <c r="BU25"/>
  <c r="BQ25"/>
  <c r="BM25"/>
  <c r="BI25"/>
  <c r="BE25"/>
  <c r="BA25"/>
  <c r="AW25"/>
  <c r="AS25"/>
  <c r="AO25"/>
  <c r="AK25"/>
  <c r="AG25"/>
  <c r="AC25"/>
  <c r="Y25"/>
  <c r="U25"/>
  <c r="Q25"/>
  <c r="M25"/>
  <c r="I25"/>
  <c r="CZ24"/>
  <c r="CV24"/>
  <c r="CR24"/>
  <c r="CN24"/>
  <c r="CJ24"/>
  <c r="CF24"/>
  <c r="CB24"/>
  <c r="BX24"/>
  <c r="BT24"/>
  <c r="BP24"/>
  <c r="BL24"/>
  <c r="BH24"/>
  <c r="BD24"/>
  <c r="AZ24"/>
  <c r="AV24"/>
  <c r="AR24"/>
  <c r="AN24"/>
  <c r="AJ24"/>
  <c r="AF24"/>
  <c r="AB24"/>
  <c r="X24"/>
  <c r="T24"/>
  <c r="P24"/>
  <c r="L24"/>
  <c r="H24"/>
  <c r="D24"/>
  <c r="CX22"/>
  <c r="CT22"/>
  <c r="CP22"/>
  <c r="CL22"/>
  <c r="CH22"/>
  <c r="CD22"/>
  <c r="BZ22"/>
  <c r="BV22"/>
  <c r="BR22"/>
  <c r="BN22"/>
  <c r="BJ22"/>
  <c r="BF22"/>
  <c r="BB22"/>
  <c r="AX22"/>
  <c r="AT22"/>
  <c r="AP22"/>
  <c r="AL22"/>
  <c r="AH22"/>
  <c r="AD22"/>
  <c r="Z22"/>
  <c r="V22"/>
  <c r="R22"/>
  <c r="N22"/>
  <c r="J22"/>
  <c r="BM21"/>
  <c r="BI21"/>
  <c r="BE21"/>
  <c r="BA21"/>
  <c r="AW21"/>
  <c r="AS21"/>
  <c r="AO21"/>
  <c r="AK21"/>
  <c r="AG21"/>
  <c r="AC21"/>
  <c r="Y21"/>
  <c r="U21"/>
  <c r="Q21"/>
  <c r="M21"/>
  <c r="I21"/>
  <c r="AS24"/>
  <c r="AO24"/>
  <c r="AK24"/>
  <c r="AG24"/>
  <c r="AC24"/>
  <c r="Y24"/>
  <c r="U24"/>
  <c r="Q24"/>
  <c r="M24"/>
  <c r="I24"/>
  <c r="L20" i="84"/>
  <c r="J20"/>
  <c r="T20"/>
  <c r="AA20"/>
  <c r="W20"/>
  <c r="AF20"/>
  <c r="AJ20"/>
  <c r="AH20"/>
  <c r="AR20"/>
  <c r="AV20"/>
  <c r="AT20"/>
  <c r="BD20"/>
  <c r="BH20"/>
  <c r="BF20"/>
  <c r="BP20"/>
  <c r="BT20"/>
  <c r="BR20"/>
  <c r="CB20"/>
  <c r="CF20"/>
  <c r="CD20"/>
  <c r="CN20"/>
  <c r="CS20"/>
  <c r="CP20"/>
  <c r="CZ20"/>
  <c r="K20"/>
  <c r="O20"/>
  <c r="S20"/>
  <c r="V20"/>
  <c r="X20"/>
  <c r="AE20"/>
  <c r="AI20"/>
  <c r="AM20"/>
  <c r="AQ20"/>
  <c r="AU20"/>
  <c r="AY20"/>
  <c r="BC20"/>
  <c r="BG20"/>
  <c r="BK20"/>
  <c r="BO20"/>
  <c r="BS20"/>
  <c r="BW20"/>
  <c r="CA20"/>
  <c r="CE20"/>
  <c r="CI20"/>
  <c r="CM20"/>
  <c r="CQ20"/>
  <c r="CU20"/>
  <c r="CY20"/>
  <c r="DH20"/>
  <c r="D20"/>
  <c r="N20"/>
  <c r="R20"/>
  <c r="P20"/>
  <c r="Y20"/>
  <c r="AD20"/>
  <c r="AB20"/>
  <c r="AL20"/>
  <c r="AP20"/>
  <c r="AN20"/>
  <c r="AX20"/>
  <c r="BB20"/>
  <c r="AZ20"/>
  <c r="BJ20"/>
  <c r="BN20"/>
  <c r="BL20"/>
  <c r="BV20"/>
  <c r="BZ20"/>
  <c r="BX20"/>
  <c r="CH20"/>
  <c r="CL20"/>
  <c r="CJ20"/>
  <c r="CT20"/>
  <c r="CX20"/>
  <c r="CV20"/>
  <c r="I20"/>
  <c r="M20"/>
  <c r="Q20"/>
  <c r="U20"/>
  <c r="Z20"/>
  <c r="AC20"/>
  <c r="AG20"/>
  <c r="AK20"/>
  <c r="AO20"/>
  <c r="AS20"/>
  <c r="AW20"/>
  <c r="BA20"/>
  <c r="BE20"/>
  <c r="BI20"/>
  <c r="BM20"/>
  <c r="BQ20"/>
  <c r="BU20"/>
  <c r="BY20"/>
  <c r="CC20"/>
  <c r="CG20"/>
  <c r="CK20"/>
  <c r="CO20"/>
  <c r="CR20"/>
  <c r="CW20"/>
  <c r="DA20"/>
  <c r="E20"/>
  <c r="H20"/>
  <c r="G20"/>
  <c r="B33" i="62"/>
  <c r="AJ9" i="63"/>
  <c r="AH9"/>
  <c r="AF9"/>
  <c r="AD9"/>
  <c r="AB9"/>
  <c r="Z9"/>
  <c r="X9"/>
  <c r="V9"/>
  <c r="T9"/>
  <c r="R9"/>
  <c r="P9"/>
  <c r="N9"/>
  <c r="L9"/>
  <c r="J9"/>
  <c r="H9"/>
  <c r="F9"/>
  <c r="D9"/>
  <c r="B33"/>
  <c r="D6"/>
  <c r="E6" i="60"/>
  <c r="P9" i="39"/>
  <c r="D54" i="76" s="1"/>
  <c r="D80" s="1"/>
  <c r="N9" i="39"/>
  <c r="D53" i="76" s="1"/>
  <c r="D79" s="1"/>
  <c r="L9" i="39"/>
  <c r="D52" i="76" s="1"/>
  <c r="D78" s="1"/>
  <c r="J9" i="39"/>
  <c r="D51" i="76" s="1"/>
  <c r="D77" s="1"/>
  <c r="H9" i="39"/>
  <c r="D50" i="76" s="1"/>
  <c r="D76" s="1"/>
  <c r="F9" i="39"/>
  <c r="D49" i="76" s="1"/>
  <c r="D75" s="1"/>
  <c r="D9" i="39"/>
  <c r="D48" i="76" s="1"/>
  <c r="D74" s="1"/>
  <c r="H128" i="79"/>
  <c r="H127"/>
  <c r="K118"/>
  <c r="K117"/>
  <c r="K111"/>
  <c r="E107"/>
  <c r="E106"/>
  <c r="E105"/>
  <c r="H100"/>
  <c r="C100"/>
  <c r="H99"/>
  <c r="C99"/>
  <c r="H98"/>
  <c r="C98"/>
  <c r="G92"/>
  <c r="F92"/>
  <c r="D92"/>
  <c r="G91"/>
  <c r="F91"/>
  <c r="D91"/>
  <c r="G90"/>
  <c r="F90"/>
  <c r="D90"/>
  <c r="G89"/>
  <c r="F89"/>
  <c r="D89"/>
  <c r="G88"/>
  <c r="F88"/>
  <c r="D88"/>
  <c r="G87"/>
  <c r="F87"/>
  <c r="D87"/>
  <c r="G85"/>
  <c r="F85"/>
  <c r="D85"/>
  <c r="G84"/>
  <c r="F84"/>
  <c r="D84"/>
  <c r="G83"/>
  <c r="F83"/>
  <c r="D83"/>
  <c r="G82"/>
  <c r="F82"/>
  <c r="D82"/>
  <c r="G81"/>
  <c r="F81"/>
  <c r="D81"/>
  <c r="G80"/>
  <c r="F80"/>
  <c r="D80"/>
  <c r="G79"/>
  <c r="F79"/>
  <c r="D79"/>
  <c r="G78"/>
  <c r="F78"/>
  <c r="D78"/>
  <c r="G77"/>
  <c r="F77"/>
  <c r="D77"/>
  <c r="G76"/>
  <c r="F76"/>
  <c r="D76"/>
  <c r="G75"/>
  <c r="F75"/>
  <c r="D75"/>
  <c r="G67"/>
  <c r="F67"/>
  <c r="D67"/>
  <c r="G66"/>
  <c r="F66"/>
  <c r="D66"/>
  <c r="G65"/>
  <c r="F65"/>
  <c r="D65"/>
  <c r="G64"/>
  <c r="F64"/>
  <c r="D64"/>
  <c r="G63"/>
  <c r="F63"/>
  <c r="D63"/>
  <c r="G62"/>
  <c r="F62"/>
  <c r="D62"/>
  <c r="G60"/>
  <c r="F60"/>
  <c r="D60"/>
  <c r="G59"/>
  <c r="F59"/>
  <c r="D59"/>
  <c r="G58"/>
  <c r="F58"/>
  <c r="D58"/>
  <c r="G57"/>
  <c r="F57"/>
  <c r="D57"/>
  <c r="G56"/>
  <c r="F56"/>
  <c r="D56"/>
  <c r="G55"/>
  <c r="F55"/>
  <c r="D55"/>
  <c r="G54"/>
  <c r="F54"/>
  <c r="D54"/>
  <c r="G53"/>
  <c r="F53"/>
  <c r="D53"/>
  <c r="G52"/>
  <c r="F52"/>
  <c r="D52"/>
  <c r="G51"/>
  <c r="F51"/>
  <c r="D51"/>
  <c r="G50"/>
  <c r="F50"/>
  <c r="D50"/>
  <c r="E7"/>
  <c r="E6"/>
  <c r="L193" s="1"/>
  <c r="L5"/>
  <c r="D128" i="78"/>
  <c r="D127"/>
  <c r="K118"/>
  <c r="K117"/>
  <c r="K111"/>
  <c r="F107"/>
  <c r="F106"/>
  <c r="F105"/>
  <c r="I100"/>
  <c r="C100"/>
  <c r="I99"/>
  <c r="C99"/>
  <c r="I98"/>
  <c r="C98"/>
  <c r="H92"/>
  <c r="G92"/>
  <c r="F92"/>
  <c r="H67"/>
  <c r="G67"/>
  <c r="F67"/>
  <c r="H91"/>
  <c r="G91"/>
  <c r="F91"/>
  <c r="H66"/>
  <c r="G66"/>
  <c r="F66"/>
  <c r="H90"/>
  <c r="G90"/>
  <c r="F90"/>
  <c r="H65"/>
  <c r="G65"/>
  <c r="F65"/>
  <c r="H89"/>
  <c r="G89"/>
  <c r="F89"/>
  <c r="H64"/>
  <c r="G64"/>
  <c r="F64"/>
  <c r="H88"/>
  <c r="G88"/>
  <c r="F88"/>
  <c r="H63"/>
  <c r="G63"/>
  <c r="F63"/>
  <c r="H87"/>
  <c r="G87"/>
  <c r="F87"/>
  <c r="H62"/>
  <c r="G62"/>
  <c r="F62"/>
  <c r="H85"/>
  <c r="G85"/>
  <c r="F85"/>
  <c r="H60"/>
  <c r="G60"/>
  <c r="F60"/>
  <c r="H84"/>
  <c r="G84"/>
  <c r="F84"/>
  <c r="H59"/>
  <c r="G59"/>
  <c r="F59"/>
  <c r="H83"/>
  <c r="G83"/>
  <c r="F83"/>
  <c r="H58"/>
  <c r="G58"/>
  <c r="F58"/>
  <c r="H82"/>
  <c r="G82"/>
  <c r="F82"/>
  <c r="H57"/>
  <c r="G57"/>
  <c r="F57"/>
  <c r="H81"/>
  <c r="G81"/>
  <c r="F81"/>
  <c r="H56"/>
  <c r="G56"/>
  <c r="F56"/>
  <c r="H80"/>
  <c r="G80"/>
  <c r="F80"/>
  <c r="H55"/>
  <c r="G55"/>
  <c r="F55"/>
  <c r="H79"/>
  <c r="G79"/>
  <c r="F79"/>
  <c r="H54"/>
  <c r="G54"/>
  <c r="F54"/>
  <c r="H78"/>
  <c r="G78"/>
  <c r="F78"/>
  <c r="H53"/>
  <c r="G53"/>
  <c r="F53"/>
  <c r="H77"/>
  <c r="G77"/>
  <c r="F77"/>
  <c r="H52"/>
  <c r="G52"/>
  <c r="F52"/>
  <c r="H76"/>
  <c r="G76"/>
  <c r="F76"/>
  <c r="H51"/>
  <c r="G51"/>
  <c r="F51"/>
  <c r="H75"/>
  <c r="G75"/>
  <c r="F75"/>
  <c r="H50"/>
  <c r="G50"/>
  <c r="F50"/>
  <c r="E7"/>
  <c r="E6"/>
  <c r="M5"/>
  <c r="F9" i="77"/>
  <c r="AJ9"/>
  <c r="AL110"/>
  <c r="B107"/>
  <c r="B105"/>
  <c r="B103"/>
  <c r="B101"/>
  <c r="B99"/>
  <c r="B97"/>
  <c r="B95"/>
  <c r="B93"/>
  <c r="B91"/>
  <c r="B89"/>
  <c r="B87"/>
  <c r="B85"/>
  <c r="B83"/>
  <c r="B81"/>
  <c r="B79"/>
  <c r="B77"/>
  <c r="B75"/>
  <c r="B73"/>
  <c r="B71"/>
  <c r="B69"/>
  <c r="B67"/>
  <c r="B65"/>
  <c r="B63"/>
  <c r="B61"/>
  <c r="B59"/>
  <c r="B57"/>
  <c r="B55"/>
  <c r="B53"/>
  <c r="B51"/>
  <c r="B49"/>
  <c r="B47"/>
  <c r="B45"/>
  <c r="B43"/>
  <c r="B41"/>
  <c r="B39"/>
  <c r="B37"/>
  <c r="B35"/>
  <c r="B33"/>
  <c r="B31"/>
  <c r="B29"/>
  <c r="B27"/>
  <c r="B25"/>
  <c r="B23"/>
  <c r="B21"/>
  <c r="B19"/>
  <c r="B17"/>
  <c r="B15"/>
  <c r="B13"/>
  <c r="B11"/>
  <c r="AH9"/>
  <c r="AF9"/>
  <c r="AD9"/>
  <c r="AB9"/>
  <c r="Z9"/>
  <c r="X9"/>
  <c r="V9"/>
  <c r="T9"/>
  <c r="R9"/>
  <c r="P9"/>
  <c r="N9"/>
  <c r="L9"/>
  <c r="J9"/>
  <c r="H9"/>
  <c r="D9"/>
  <c r="AA6"/>
  <c r="D6"/>
  <c r="AJ9" i="73"/>
  <c r="AH9"/>
  <c r="AF9"/>
  <c r="AD9"/>
  <c r="AB9"/>
  <c r="Z9"/>
  <c r="X9"/>
  <c r="V9"/>
  <c r="T9"/>
  <c r="R9"/>
  <c r="P9"/>
  <c r="N9"/>
  <c r="L9"/>
  <c r="J9"/>
  <c r="H9"/>
  <c r="F9"/>
  <c r="D9"/>
  <c r="H127" i="76"/>
  <c r="H126"/>
  <c r="J117"/>
  <c r="J116"/>
  <c r="J110"/>
  <c r="F108"/>
  <c r="F107"/>
  <c r="F106"/>
  <c r="H101"/>
  <c r="C101"/>
  <c r="H100"/>
  <c r="C100"/>
  <c r="H99"/>
  <c r="C99"/>
  <c r="H91"/>
  <c r="G91"/>
  <c r="F91"/>
  <c r="H90"/>
  <c r="G90"/>
  <c r="F90"/>
  <c r="H89"/>
  <c r="G89"/>
  <c r="F89"/>
  <c r="H88"/>
  <c r="G88"/>
  <c r="F88"/>
  <c r="H87"/>
  <c r="G87"/>
  <c r="F87"/>
  <c r="H86"/>
  <c r="G86"/>
  <c r="F86"/>
  <c r="H84"/>
  <c r="G84"/>
  <c r="F84"/>
  <c r="H83"/>
  <c r="G83"/>
  <c r="F83"/>
  <c r="H82"/>
  <c r="G82"/>
  <c r="F82"/>
  <c r="H81"/>
  <c r="G81"/>
  <c r="F81"/>
  <c r="H80"/>
  <c r="G80"/>
  <c r="F80"/>
  <c r="H79"/>
  <c r="G79"/>
  <c r="F79"/>
  <c r="H78"/>
  <c r="G78"/>
  <c r="F78"/>
  <c r="H77"/>
  <c r="G77"/>
  <c r="F77"/>
  <c r="H76"/>
  <c r="G76"/>
  <c r="F76"/>
  <c r="H75"/>
  <c r="G75"/>
  <c r="F75"/>
  <c r="H74"/>
  <c r="G74"/>
  <c r="F74"/>
  <c r="H65"/>
  <c r="G65"/>
  <c r="F65"/>
  <c r="H64"/>
  <c r="G64"/>
  <c r="F64"/>
  <c r="H63"/>
  <c r="G63"/>
  <c r="F63"/>
  <c r="H62"/>
  <c r="G62"/>
  <c r="F62"/>
  <c r="H61"/>
  <c r="G61"/>
  <c r="F61"/>
  <c r="H60"/>
  <c r="G60"/>
  <c r="F60"/>
  <c r="H58"/>
  <c r="G58"/>
  <c r="F58"/>
  <c r="H57"/>
  <c r="G57"/>
  <c r="F57"/>
  <c r="H56"/>
  <c r="G56"/>
  <c r="F56"/>
  <c r="H55"/>
  <c r="G55"/>
  <c r="F55"/>
  <c r="H54"/>
  <c r="G54"/>
  <c r="F54"/>
  <c r="H53"/>
  <c r="G53"/>
  <c r="F53"/>
  <c r="H52"/>
  <c r="G52"/>
  <c r="F52"/>
  <c r="H51"/>
  <c r="G51"/>
  <c r="F51"/>
  <c r="H50"/>
  <c r="G50"/>
  <c r="F50"/>
  <c r="H49"/>
  <c r="G49"/>
  <c r="F49"/>
  <c r="H48"/>
  <c r="G48"/>
  <c r="F48"/>
  <c r="E7"/>
  <c r="E6"/>
  <c r="L5"/>
  <c r="G124" i="75"/>
  <c r="G123"/>
  <c r="J114"/>
  <c r="J113"/>
  <c r="J107"/>
  <c r="E105"/>
  <c r="E104"/>
  <c r="E103"/>
  <c r="G98"/>
  <c r="C98"/>
  <c r="G97"/>
  <c r="C97"/>
  <c r="G96"/>
  <c r="C96"/>
  <c r="G89"/>
  <c r="F89"/>
  <c r="D89"/>
  <c r="G65"/>
  <c r="F65"/>
  <c r="D65"/>
  <c r="G88"/>
  <c r="F88"/>
  <c r="D88"/>
  <c r="G64"/>
  <c r="F64"/>
  <c r="D64"/>
  <c r="G87"/>
  <c r="F87"/>
  <c r="D87"/>
  <c r="G63"/>
  <c r="F63"/>
  <c r="D63"/>
  <c r="G86"/>
  <c r="F86"/>
  <c r="D86"/>
  <c r="G62"/>
  <c r="F62"/>
  <c r="D62"/>
  <c r="G85"/>
  <c r="F85"/>
  <c r="D85"/>
  <c r="G61"/>
  <c r="F61"/>
  <c r="D61"/>
  <c r="G84"/>
  <c r="F84"/>
  <c r="D84"/>
  <c r="G60"/>
  <c r="F60"/>
  <c r="D60"/>
  <c r="G82"/>
  <c r="F82"/>
  <c r="D82"/>
  <c r="G58"/>
  <c r="F58"/>
  <c r="D58"/>
  <c r="G81"/>
  <c r="F81"/>
  <c r="D81"/>
  <c r="G57"/>
  <c r="F57"/>
  <c r="D57"/>
  <c r="G80"/>
  <c r="F80"/>
  <c r="D80"/>
  <c r="G56"/>
  <c r="F56"/>
  <c r="D56"/>
  <c r="G79"/>
  <c r="F79"/>
  <c r="D79"/>
  <c r="G55"/>
  <c r="F55"/>
  <c r="D55"/>
  <c r="G78"/>
  <c r="F78"/>
  <c r="D78"/>
  <c r="G54"/>
  <c r="F54"/>
  <c r="D54"/>
  <c r="G77"/>
  <c r="F77"/>
  <c r="D77"/>
  <c r="G53"/>
  <c r="F53"/>
  <c r="D53"/>
  <c r="G76"/>
  <c r="F76"/>
  <c r="D76"/>
  <c r="G52"/>
  <c r="F52"/>
  <c r="D52"/>
  <c r="G75"/>
  <c r="F75"/>
  <c r="D75"/>
  <c r="G51"/>
  <c r="F51"/>
  <c r="D51"/>
  <c r="G74"/>
  <c r="F74"/>
  <c r="D74"/>
  <c r="G50"/>
  <c r="F50"/>
  <c r="D50"/>
  <c r="G73"/>
  <c r="F73"/>
  <c r="D73"/>
  <c r="G49"/>
  <c r="F49"/>
  <c r="D49"/>
  <c r="G72"/>
  <c r="F72"/>
  <c r="D72"/>
  <c r="G48"/>
  <c r="F48"/>
  <c r="D48"/>
  <c r="E7"/>
  <c r="K5"/>
  <c r="L89" i="65"/>
  <c r="K66" i="75" l="1"/>
  <c r="K92"/>
  <c r="K141"/>
  <c r="K36"/>
  <c r="L94" i="76"/>
  <c r="L144"/>
  <c r="L68" i="79"/>
  <c r="L93"/>
  <c r="L144"/>
  <c r="L39"/>
  <c r="M143" i="78"/>
  <c r="M192"/>
  <c r="M68"/>
  <c r="M93"/>
  <c r="M40"/>
  <c r="L36" i="76"/>
  <c r="L66"/>
  <c r="D24" i="71"/>
  <c r="L6" i="1" s="1"/>
  <c r="D22" i="71"/>
  <c r="C3" i="59"/>
  <c r="C2"/>
  <c r="C3" i="58"/>
  <c r="C2"/>
  <c r="C3" i="57"/>
  <c r="C2"/>
  <c r="C3" i="56"/>
  <c r="C2"/>
  <c r="C3" i="55"/>
  <c r="C2"/>
  <c r="C3" i="54"/>
  <c r="C2"/>
  <c r="C3" i="53"/>
  <c r="C2"/>
  <c r="C3" i="52"/>
  <c r="C2"/>
  <c r="C3" i="51"/>
  <c r="C2"/>
  <c r="C3" i="50"/>
  <c r="C2"/>
  <c r="C3" i="49"/>
  <c r="C2"/>
  <c r="C3" i="48"/>
  <c r="C2"/>
  <c r="C3" i="47"/>
  <c r="C2"/>
  <c r="C3" i="46"/>
  <c r="C2"/>
  <c r="C3" i="45"/>
  <c r="C2"/>
  <c r="C3" i="44"/>
  <c r="C2"/>
  <c r="C2" i="43"/>
  <c r="C3"/>
  <c r="C2" i="26"/>
  <c r="C2" i="27"/>
  <c r="C2" i="28"/>
  <c r="C2" i="13"/>
  <c r="C2" i="12"/>
  <c r="C2" i="11"/>
  <c r="C2" i="10"/>
  <c r="C2" i="9"/>
  <c r="C2" i="8"/>
  <c r="C2" i="7"/>
  <c r="C2" i="4"/>
  <c r="C2" i="6"/>
  <c r="C2" i="5"/>
  <c r="C2" i="22"/>
  <c r="C2" i="23"/>
  <c r="C2" i="25"/>
  <c r="C2" i="24"/>
  <c r="L5" i="72"/>
  <c r="C3" i="60" s="1"/>
  <c r="L6" i="72"/>
  <c r="X105" i="62"/>
  <c r="X103"/>
  <c r="X101"/>
  <c r="X99"/>
  <c r="X97"/>
  <c r="X95"/>
  <c r="X93"/>
  <c r="X91"/>
  <c r="X89"/>
  <c r="X87"/>
  <c r="X85"/>
  <c r="X83"/>
  <c r="X81"/>
  <c r="X79"/>
  <c r="X77"/>
  <c r="X75"/>
  <c r="X73"/>
  <c r="X71"/>
  <c r="X69"/>
  <c r="X67"/>
  <c r="X65"/>
  <c r="X63"/>
  <c r="X61"/>
  <c r="X59"/>
  <c r="X57"/>
  <c r="X55"/>
  <c r="X53"/>
  <c r="X51"/>
  <c r="X49"/>
  <c r="X47"/>
  <c r="X45"/>
  <c r="X43"/>
  <c r="X41"/>
  <c r="X39"/>
  <c r="X37"/>
  <c r="X35"/>
  <c r="X33"/>
  <c r="X31"/>
  <c r="X29"/>
  <c r="X27"/>
  <c r="X25"/>
  <c r="X23"/>
  <c r="X21"/>
  <c r="X19"/>
  <c r="X17"/>
  <c r="X11"/>
  <c r="X15"/>
  <c r="X13"/>
  <c r="X107" i="77"/>
  <c r="Y107" s="1"/>
  <c r="X105" i="39"/>
  <c r="X103"/>
  <c r="X101"/>
  <c r="X99"/>
  <c r="X99" i="77" s="1"/>
  <c r="Y99" s="1"/>
  <c r="X98" i="39"/>
  <c r="X97"/>
  <c r="X97" i="77" s="1"/>
  <c r="Y97" s="1"/>
  <c r="X95" i="39"/>
  <c r="X95" i="77" s="1"/>
  <c r="Y95" s="1"/>
  <c r="X93" i="39"/>
  <c r="X93" i="77" s="1"/>
  <c r="Y93" s="1"/>
  <c r="X91" i="39"/>
  <c r="X91" i="77" s="1"/>
  <c r="Y91" s="1"/>
  <c r="X89" i="39"/>
  <c r="X89" i="77" s="1"/>
  <c r="Y89" s="1"/>
  <c r="X87" i="39"/>
  <c r="X87" i="77" s="1"/>
  <c r="Y87" s="1"/>
  <c r="X85" i="39"/>
  <c r="X85" i="77" s="1"/>
  <c r="Y85" s="1"/>
  <c r="X83" i="39"/>
  <c r="X83" i="77" s="1"/>
  <c r="Y83" s="1"/>
  <c r="X81" i="39"/>
  <c r="X81" i="77" s="1"/>
  <c r="Y81" s="1"/>
  <c r="X79" i="39"/>
  <c r="X79" i="77" s="1"/>
  <c r="Y79" s="1"/>
  <c r="X77" i="39"/>
  <c r="X77" i="77" s="1"/>
  <c r="Y77" s="1"/>
  <c r="X75" i="39"/>
  <c r="X75" i="77" s="1"/>
  <c r="Y75" s="1"/>
  <c r="X73" i="39"/>
  <c r="X73" i="77" s="1"/>
  <c r="Y73" s="1"/>
  <c r="X71" i="39"/>
  <c r="X71" i="77" s="1"/>
  <c r="Y71" s="1"/>
  <c r="X69" i="39"/>
  <c r="X69" i="77" s="1"/>
  <c r="Y69" s="1"/>
  <c r="X67" i="39"/>
  <c r="X67" i="77" s="1"/>
  <c r="Y67" s="1"/>
  <c r="X65" i="39"/>
  <c r="X65" i="77" s="1"/>
  <c r="Y65" s="1"/>
  <c r="X64" i="39"/>
  <c r="X63"/>
  <c r="X63" i="77" s="1"/>
  <c r="Y63" s="1"/>
  <c r="X61" i="39"/>
  <c r="X59"/>
  <c r="X59" i="77" s="1"/>
  <c r="Y59" s="1"/>
  <c r="X57" i="39"/>
  <c r="X55"/>
  <c r="X55" i="77" s="1"/>
  <c r="Y55" s="1"/>
  <c r="X53" i="39"/>
  <c r="X51"/>
  <c r="X51" i="77" s="1"/>
  <c r="Y51" s="1"/>
  <c r="X49" i="39"/>
  <c r="X47"/>
  <c r="X47" i="77" s="1"/>
  <c r="Y47" s="1"/>
  <c r="X45" i="39"/>
  <c r="X43"/>
  <c r="X43" i="77" s="1"/>
  <c r="Y43" s="1"/>
  <c r="X41" i="39"/>
  <c r="X39"/>
  <c r="X39" i="77" s="1"/>
  <c r="Y39" s="1"/>
  <c r="X37" i="39"/>
  <c r="X35"/>
  <c r="X35" i="77" s="1"/>
  <c r="Y35" s="1"/>
  <c r="X33" i="39"/>
  <c r="X31"/>
  <c r="X31" i="77" s="1"/>
  <c r="Y31" s="1"/>
  <c r="X29" i="39"/>
  <c r="X27"/>
  <c r="X27" i="77" s="1"/>
  <c r="Y27" s="1"/>
  <c r="X25" i="39"/>
  <c r="X23"/>
  <c r="X23" i="77" s="1"/>
  <c r="Y23" s="1"/>
  <c r="X21" i="39"/>
  <c r="X19"/>
  <c r="X19" i="77" s="1"/>
  <c r="Y19" s="1"/>
  <c r="X17" i="39"/>
  <c r="X15"/>
  <c r="X15" i="77" s="1"/>
  <c r="Y15" s="1"/>
  <c r="X13" i="39"/>
  <c r="X13" i="77" s="1"/>
  <c r="Y13" s="1"/>
  <c r="X11" i="39"/>
  <c r="X11" i="77" s="1"/>
  <c r="E40" i="75"/>
  <c r="E43" i="79"/>
  <c r="B62" i="54"/>
  <c r="H9" i="22"/>
  <c r="C9"/>
  <c r="H9" i="28"/>
  <c r="C9"/>
  <c r="C9" i="27"/>
  <c r="H9"/>
  <c r="H9" i="8"/>
  <c r="C9"/>
  <c r="H9" i="13"/>
  <c r="C9"/>
  <c r="C9" i="26"/>
  <c r="H9"/>
  <c r="C9" i="11"/>
  <c r="H9"/>
  <c r="C9" i="9"/>
  <c r="H9"/>
  <c r="H9" i="10"/>
  <c r="C9"/>
  <c r="H9" i="5"/>
  <c r="C9"/>
  <c r="H9" i="12"/>
  <c r="C9"/>
  <c r="C9" i="7"/>
  <c r="H9"/>
  <c r="C9" i="4"/>
  <c r="H9"/>
  <c r="H9" i="6"/>
  <c r="C9"/>
  <c r="L5" i="1" l="1"/>
  <c r="A3" i="77"/>
  <c r="X103"/>
  <c r="Y103" s="1"/>
  <c r="X17"/>
  <c r="Y17" s="1"/>
  <c r="X21"/>
  <c r="Y21" s="1"/>
  <c r="X25"/>
  <c r="Y25" s="1"/>
  <c r="X29"/>
  <c r="Y29" s="1"/>
  <c r="X33"/>
  <c r="Y33" s="1"/>
  <c r="X37"/>
  <c r="Y37" s="1"/>
  <c r="X41"/>
  <c r="Y41" s="1"/>
  <c r="X45"/>
  <c r="Y45" s="1"/>
  <c r="X49"/>
  <c r="Y49" s="1"/>
  <c r="X53"/>
  <c r="Y53" s="1"/>
  <c r="X57"/>
  <c r="Y57" s="1"/>
  <c r="X61"/>
  <c r="Y61" s="1"/>
  <c r="X101"/>
  <c r="Y101" s="1"/>
  <c r="X105"/>
  <c r="Y105" s="1"/>
  <c r="C3" i="32"/>
  <c r="D72" i="20"/>
  <c r="E3" i="78"/>
  <c r="D123" s="1"/>
  <c r="E3" i="79"/>
  <c r="C123" s="1"/>
  <c r="E4"/>
  <c r="E4" i="78"/>
  <c r="E3" i="76"/>
  <c r="C122" s="1"/>
  <c r="E3" i="75"/>
  <c r="C119" s="1"/>
  <c r="Y11" i="77"/>
  <c r="E4" i="75"/>
  <c r="E4" i="76"/>
  <c r="J100" i="17"/>
  <c r="J99"/>
  <c r="K5"/>
  <c r="K3"/>
  <c r="K100" i="65"/>
  <c r="K99"/>
  <c r="A3" i="63"/>
  <c r="AA6"/>
  <c r="AL110" i="74"/>
  <c r="AJ106"/>
  <c r="AH106"/>
  <c r="AF106"/>
  <c r="AD106"/>
  <c r="AB106"/>
  <c r="Z106"/>
  <c r="X106"/>
  <c r="V106"/>
  <c r="T106"/>
  <c r="R106"/>
  <c r="P106"/>
  <c r="N106"/>
  <c r="L106"/>
  <c r="J106"/>
  <c r="H106"/>
  <c r="F106"/>
  <c r="D106"/>
  <c r="AJ105"/>
  <c r="AH105"/>
  <c r="AI105" s="1"/>
  <c r="AF105"/>
  <c r="AG105" s="1"/>
  <c r="AD105"/>
  <c r="AE105" s="1"/>
  <c r="AB105"/>
  <c r="AC105" s="1"/>
  <c r="Z105"/>
  <c r="AA105" s="1"/>
  <c r="X105"/>
  <c r="Y105" s="1"/>
  <c r="V105"/>
  <c r="W105" s="1"/>
  <c r="T105"/>
  <c r="U105" s="1"/>
  <c r="R105"/>
  <c r="S105" s="1"/>
  <c r="P105"/>
  <c r="Q105" s="1"/>
  <c r="N105"/>
  <c r="O105" s="1"/>
  <c r="L105"/>
  <c r="M105" s="1"/>
  <c r="J105"/>
  <c r="K105" s="1"/>
  <c r="H105"/>
  <c r="I105" s="1"/>
  <c r="F105"/>
  <c r="G105" s="1"/>
  <c r="D105"/>
  <c r="E105" s="1"/>
  <c r="B105"/>
  <c r="AJ104"/>
  <c r="AH104"/>
  <c r="AF104"/>
  <c r="AD104"/>
  <c r="AB104"/>
  <c r="Z104"/>
  <c r="X104"/>
  <c r="V104"/>
  <c r="T104"/>
  <c r="R104"/>
  <c r="P104"/>
  <c r="N104"/>
  <c r="L104"/>
  <c r="J104"/>
  <c r="H104"/>
  <c r="F104"/>
  <c r="D104"/>
  <c r="AJ103"/>
  <c r="AK103" s="1"/>
  <c r="AH103"/>
  <c r="AI103" s="1"/>
  <c r="AF103"/>
  <c r="AG103" s="1"/>
  <c r="AD103"/>
  <c r="AB103"/>
  <c r="AC103" s="1"/>
  <c r="Z103"/>
  <c r="AA103" s="1"/>
  <c r="X103"/>
  <c r="Y103" s="1"/>
  <c r="V103"/>
  <c r="W103" s="1"/>
  <c r="T103"/>
  <c r="U103" s="1"/>
  <c r="R103"/>
  <c r="S103" s="1"/>
  <c r="P103"/>
  <c r="Q103" s="1"/>
  <c r="N103"/>
  <c r="O103" s="1"/>
  <c r="L103"/>
  <c r="M103" s="1"/>
  <c r="J103"/>
  <c r="K103" s="1"/>
  <c r="H103"/>
  <c r="I103" s="1"/>
  <c r="F103"/>
  <c r="G103" s="1"/>
  <c r="D103"/>
  <c r="E103" s="1"/>
  <c r="B103"/>
  <c r="AJ102"/>
  <c r="AH102"/>
  <c r="AF102"/>
  <c r="AD102"/>
  <c r="AB102"/>
  <c r="Z102"/>
  <c r="X102"/>
  <c r="V102"/>
  <c r="T102"/>
  <c r="R102"/>
  <c r="P102"/>
  <c r="N102"/>
  <c r="L102"/>
  <c r="J102"/>
  <c r="H102"/>
  <c r="F102"/>
  <c r="D102"/>
  <c r="AJ101"/>
  <c r="AK101" s="1"/>
  <c r="AH101"/>
  <c r="AI101" s="1"/>
  <c r="AF101"/>
  <c r="AD101"/>
  <c r="AE101" s="1"/>
  <c r="AB101"/>
  <c r="AC101" s="1"/>
  <c r="Z101"/>
  <c r="AA101" s="1"/>
  <c r="X101"/>
  <c r="V101"/>
  <c r="W101" s="1"/>
  <c r="T101"/>
  <c r="U101" s="1"/>
  <c r="R101"/>
  <c r="S101" s="1"/>
  <c r="P101"/>
  <c r="Q101" s="1"/>
  <c r="N101"/>
  <c r="O101" s="1"/>
  <c r="L101"/>
  <c r="M101" s="1"/>
  <c r="J101"/>
  <c r="K101" s="1"/>
  <c r="H101"/>
  <c r="I101" s="1"/>
  <c r="F101"/>
  <c r="G101" s="1"/>
  <c r="D101"/>
  <c r="E101" s="1"/>
  <c r="B101"/>
  <c r="AJ100"/>
  <c r="AH100"/>
  <c r="AF100"/>
  <c r="AD100"/>
  <c r="AB100"/>
  <c r="Z100"/>
  <c r="X100"/>
  <c r="V100"/>
  <c r="T100"/>
  <c r="R100"/>
  <c r="P100"/>
  <c r="N100"/>
  <c r="L100"/>
  <c r="J100"/>
  <c r="H100"/>
  <c r="F100"/>
  <c r="D100"/>
  <c r="AJ99"/>
  <c r="AK99" s="1"/>
  <c r="AH99"/>
  <c r="AI99" s="1"/>
  <c r="AF99"/>
  <c r="AG99" s="1"/>
  <c r="AD99"/>
  <c r="AB99"/>
  <c r="AC99" s="1"/>
  <c r="Z99"/>
  <c r="AA99" s="1"/>
  <c r="X99"/>
  <c r="Y99" s="1"/>
  <c r="V99"/>
  <c r="T99"/>
  <c r="U99" s="1"/>
  <c r="R99"/>
  <c r="S99" s="1"/>
  <c r="P99"/>
  <c r="Q99" s="1"/>
  <c r="N99"/>
  <c r="O99" s="1"/>
  <c r="L99"/>
  <c r="J99"/>
  <c r="K99" s="1"/>
  <c r="H99"/>
  <c r="I99" s="1"/>
  <c r="F99"/>
  <c r="G99" s="1"/>
  <c r="D99"/>
  <c r="E99" s="1"/>
  <c r="B99"/>
  <c r="AJ98"/>
  <c r="AH98"/>
  <c r="AF98"/>
  <c r="AD98"/>
  <c r="AB98"/>
  <c r="Z98"/>
  <c r="X98"/>
  <c r="V98"/>
  <c r="T98"/>
  <c r="R98"/>
  <c r="P98"/>
  <c r="N98"/>
  <c r="L98"/>
  <c r="J98"/>
  <c r="H98"/>
  <c r="F98"/>
  <c r="D98"/>
  <c r="AJ97"/>
  <c r="AH97"/>
  <c r="AI97" s="1"/>
  <c r="AF97"/>
  <c r="AG97" s="1"/>
  <c r="AD97"/>
  <c r="AE97" s="1"/>
  <c r="AB97"/>
  <c r="Z97"/>
  <c r="AA97" s="1"/>
  <c r="X97"/>
  <c r="Y97" s="1"/>
  <c r="V97"/>
  <c r="W97" s="1"/>
  <c r="T97"/>
  <c r="R97"/>
  <c r="S97" s="1"/>
  <c r="P97"/>
  <c r="Q97" s="1"/>
  <c r="N97"/>
  <c r="O97" s="1"/>
  <c r="L97"/>
  <c r="J97"/>
  <c r="K97" s="1"/>
  <c r="H97"/>
  <c r="I97" s="1"/>
  <c r="F97"/>
  <c r="G97" s="1"/>
  <c r="D97"/>
  <c r="E97" s="1"/>
  <c r="B97"/>
  <c r="AJ96"/>
  <c r="AH96"/>
  <c r="AF96"/>
  <c r="AD96"/>
  <c r="AB96"/>
  <c r="Z96"/>
  <c r="X96"/>
  <c r="V96"/>
  <c r="T96"/>
  <c r="R96"/>
  <c r="P96"/>
  <c r="N96"/>
  <c r="L96"/>
  <c r="J96"/>
  <c r="H96"/>
  <c r="F96"/>
  <c r="D96"/>
  <c r="AJ95"/>
  <c r="AK95" s="1"/>
  <c r="AH95"/>
  <c r="AF95"/>
  <c r="AG95" s="1"/>
  <c r="AD95"/>
  <c r="AE95" s="1"/>
  <c r="AB95"/>
  <c r="AC95" s="1"/>
  <c r="Z95"/>
  <c r="X95"/>
  <c r="Y95" s="1"/>
  <c r="V95"/>
  <c r="W95" s="1"/>
  <c r="T95"/>
  <c r="U95" s="1"/>
  <c r="R95"/>
  <c r="P95"/>
  <c r="Q95" s="1"/>
  <c r="N95"/>
  <c r="O95" s="1"/>
  <c r="L95"/>
  <c r="M95" s="1"/>
  <c r="J95"/>
  <c r="H95"/>
  <c r="I95" s="1"/>
  <c r="F95"/>
  <c r="G95" s="1"/>
  <c r="D95"/>
  <c r="E95" s="1"/>
  <c r="B95"/>
  <c r="AJ94"/>
  <c r="AH94"/>
  <c r="AF94"/>
  <c r="AD94"/>
  <c r="AB94"/>
  <c r="Z94"/>
  <c r="X94"/>
  <c r="V94"/>
  <c r="T94"/>
  <c r="R94"/>
  <c r="P94"/>
  <c r="N94"/>
  <c r="L94"/>
  <c r="J94"/>
  <c r="H94"/>
  <c r="F94"/>
  <c r="D94"/>
  <c r="AJ93"/>
  <c r="AK93" s="1"/>
  <c r="AH93"/>
  <c r="AI93" s="1"/>
  <c r="AF93"/>
  <c r="AD93"/>
  <c r="AE93" s="1"/>
  <c r="AB93"/>
  <c r="AC93" s="1"/>
  <c r="Z93"/>
  <c r="AA93" s="1"/>
  <c r="X93"/>
  <c r="V93"/>
  <c r="W93" s="1"/>
  <c r="T93"/>
  <c r="U93" s="1"/>
  <c r="R93"/>
  <c r="S93" s="1"/>
  <c r="P93"/>
  <c r="N93"/>
  <c r="O93" s="1"/>
  <c r="L93"/>
  <c r="M93" s="1"/>
  <c r="J93"/>
  <c r="K93" s="1"/>
  <c r="H93"/>
  <c r="F93"/>
  <c r="G93" s="1"/>
  <c r="D93"/>
  <c r="E93" s="1"/>
  <c r="B93"/>
  <c r="AJ92"/>
  <c r="AH92"/>
  <c r="AF92"/>
  <c r="AD92"/>
  <c r="AB92"/>
  <c r="Z92"/>
  <c r="X92"/>
  <c r="V92"/>
  <c r="T92"/>
  <c r="R92"/>
  <c r="P92"/>
  <c r="N92"/>
  <c r="L92"/>
  <c r="J92"/>
  <c r="H92"/>
  <c r="F92"/>
  <c r="D92"/>
  <c r="AJ91"/>
  <c r="AK91" s="1"/>
  <c r="AH91"/>
  <c r="AI91" s="1"/>
  <c r="AF91"/>
  <c r="AG91" s="1"/>
  <c r="AD91"/>
  <c r="AB91"/>
  <c r="AC91" s="1"/>
  <c r="Z91"/>
  <c r="AA91" s="1"/>
  <c r="X91"/>
  <c r="Y91" s="1"/>
  <c r="V91"/>
  <c r="T91"/>
  <c r="U91" s="1"/>
  <c r="R91"/>
  <c r="S91" s="1"/>
  <c r="P91"/>
  <c r="Q91" s="1"/>
  <c r="N91"/>
  <c r="L91"/>
  <c r="J91"/>
  <c r="K91" s="1"/>
  <c r="H91"/>
  <c r="I91" s="1"/>
  <c r="F91"/>
  <c r="D91"/>
  <c r="E91" s="1"/>
  <c r="B91"/>
  <c r="AJ90"/>
  <c r="AH90"/>
  <c r="AF90"/>
  <c r="AD90"/>
  <c r="AB90"/>
  <c r="Z90"/>
  <c r="X90"/>
  <c r="V90"/>
  <c r="T90"/>
  <c r="R90"/>
  <c r="P90"/>
  <c r="N90"/>
  <c r="L90"/>
  <c r="J90"/>
  <c r="H90"/>
  <c r="F90"/>
  <c r="D90"/>
  <c r="AJ89"/>
  <c r="AH89"/>
  <c r="AI89" s="1"/>
  <c r="AF89"/>
  <c r="AG89" s="1"/>
  <c r="AD89"/>
  <c r="AE89" s="1"/>
  <c r="AB89"/>
  <c r="Z89"/>
  <c r="AA89" s="1"/>
  <c r="X89"/>
  <c r="Y89" s="1"/>
  <c r="V89"/>
  <c r="W89" s="1"/>
  <c r="T89"/>
  <c r="R89"/>
  <c r="S89" s="1"/>
  <c r="P89"/>
  <c r="Q89" s="1"/>
  <c r="N89"/>
  <c r="O89" s="1"/>
  <c r="L89"/>
  <c r="J89"/>
  <c r="K89" s="1"/>
  <c r="H89"/>
  <c r="I89" s="1"/>
  <c r="F89"/>
  <c r="G89" s="1"/>
  <c r="D89"/>
  <c r="B89"/>
  <c r="AJ88"/>
  <c r="AH88"/>
  <c r="AF88"/>
  <c r="AD88"/>
  <c r="AB88"/>
  <c r="Z88"/>
  <c r="X88"/>
  <c r="V88"/>
  <c r="T88"/>
  <c r="R88"/>
  <c r="P88"/>
  <c r="N88"/>
  <c r="L88"/>
  <c r="J88"/>
  <c r="H88"/>
  <c r="F88"/>
  <c r="D88"/>
  <c r="AJ87"/>
  <c r="AK87" s="1"/>
  <c r="AH87"/>
  <c r="AF87"/>
  <c r="AG87" s="1"/>
  <c r="AD87"/>
  <c r="AE87" s="1"/>
  <c r="AB87"/>
  <c r="AC87" s="1"/>
  <c r="Z87"/>
  <c r="X87"/>
  <c r="Y87" s="1"/>
  <c r="V87"/>
  <c r="W87" s="1"/>
  <c r="T87"/>
  <c r="U87" s="1"/>
  <c r="R87"/>
  <c r="P87"/>
  <c r="Q87" s="1"/>
  <c r="N87"/>
  <c r="O87" s="1"/>
  <c r="L87"/>
  <c r="M87" s="1"/>
  <c r="J87"/>
  <c r="H87"/>
  <c r="I87" s="1"/>
  <c r="F87"/>
  <c r="G87" s="1"/>
  <c r="D87"/>
  <c r="E87" s="1"/>
  <c r="B87"/>
  <c r="AJ86"/>
  <c r="AH86"/>
  <c r="AF86"/>
  <c r="AD86"/>
  <c r="AB86"/>
  <c r="Z86"/>
  <c r="X86"/>
  <c r="V86"/>
  <c r="T86"/>
  <c r="R86"/>
  <c r="P86"/>
  <c r="N86"/>
  <c r="L86"/>
  <c r="J86"/>
  <c r="H86"/>
  <c r="F86"/>
  <c r="D86"/>
  <c r="AJ85"/>
  <c r="AK85" s="1"/>
  <c r="AH85"/>
  <c r="AI85" s="1"/>
  <c r="AF85"/>
  <c r="AD85"/>
  <c r="AE85" s="1"/>
  <c r="AB85"/>
  <c r="AC85" s="1"/>
  <c r="Z85"/>
  <c r="AA85" s="1"/>
  <c r="X85"/>
  <c r="V85"/>
  <c r="W85" s="1"/>
  <c r="T85"/>
  <c r="U85" s="1"/>
  <c r="R85"/>
  <c r="S85" s="1"/>
  <c r="P85"/>
  <c r="N85"/>
  <c r="O85" s="1"/>
  <c r="L85"/>
  <c r="M85" s="1"/>
  <c r="J85"/>
  <c r="K85" s="1"/>
  <c r="H85"/>
  <c r="F85"/>
  <c r="G85" s="1"/>
  <c r="D85"/>
  <c r="E85" s="1"/>
  <c r="B85"/>
  <c r="AJ84"/>
  <c r="AH84"/>
  <c r="AF84"/>
  <c r="AD84"/>
  <c r="AB84"/>
  <c r="Z84"/>
  <c r="X84"/>
  <c r="V84"/>
  <c r="T84"/>
  <c r="R84"/>
  <c r="P84"/>
  <c r="N84"/>
  <c r="L84"/>
  <c r="J84"/>
  <c r="H84"/>
  <c r="F84"/>
  <c r="D84"/>
  <c r="AJ83"/>
  <c r="AK83" s="1"/>
  <c r="AH83"/>
  <c r="AI83" s="1"/>
  <c r="AF83"/>
  <c r="AG83" s="1"/>
  <c r="AD83"/>
  <c r="AB83"/>
  <c r="AC83" s="1"/>
  <c r="Z83"/>
  <c r="AA83" s="1"/>
  <c r="X83"/>
  <c r="Y83" s="1"/>
  <c r="V83"/>
  <c r="T83"/>
  <c r="U83" s="1"/>
  <c r="R83"/>
  <c r="S83" s="1"/>
  <c r="P83"/>
  <c r="Q83" s="1"/>
  <c r="N83"/>
  <c r="L83"/>
  <c r="M83" s="1"/>
  <c r="J83"/>
  <c r="K83" s="1"/>
  <c r="H83"/>
  <c r="I83" s="1"/>
  <c r="F83"/>
  <c r="D83"/>
  <c r="E83" s="1"/>
  <c r="B83"/>
  <c r="AJ82"/>
  <c r="AH82"/>
  <c r="AF82"/>
  <c r="AD82"/>
  <c r="AB82"/>
  <c r="Z82"/>
  <c r="X82"/>
  <c r="V82"/>
  <c r="T82"/>
  <c r="R82"/>
  <c r="P82"/>
  <c r="N82"/>
  <c r="L82"/>
  <c r="J82"/>
  <c r="H82"/>
  <c r="F82"/>
  <c r="D82"/>
  <c r="AJ81"/>
  <c r="AH81"/>
  <c r="AI81" s="1"/>
  <c r="AF81"/>
  <c r="AG81" s="1"/>
  <c r="AD81"/>
  <c r="AE81" s="1"/>
  <c r="AB81"/>
  <c r="Z81"/>
  <c r="AA81" s="1"/>
  <c r="X81"/>
  <c r="Y81" s="1"/>
  <c r="V81"/>
  <c r="W81" s="1"/>
  <c r="T81"/>
  <c r="R81"/>
  <c r="S81" s="1"/>
  <c r="P81"/>
  <c r="Q81" s="1"/>
  <c r="N81"/>
  <c r="O81" s="1"/>
  <c r="L81"/>
  <c r="J81"/>
  <c r="K81" s="1"/>
  <c r="H81"/>
  <c r="I81" s="1"/>
  <c r="F81"/>
  <c r="G81" s="1"/>
  <c r="D81"/>
  <c r="B81"/>
  <c r="AJ80"/>
  <c r="AH80"/>
  <c r="AF80"/>
  <c r="AD80"/>
  <c r="AB80"/>
  <c r="Z80"/>
  <c r="X80"/>
  <c r="V80"/>
  <c r="T80"/>
  <c r="R80"/>
  <c r="P80"/>
  <c r="N80"/>
  <c r="L80"/>
  <c r="J80"/>
  <c r="H80"/>
  <c r="F80"/>
  <c r="D80"/>
  <c r="AJ79"/>
  <c r="AK79" s="1"/>
  <c r="AH79"/>
  <c r="AF79"/>
  <c r="AG79" s="1"/>
  <c r="AD79"/>
  <c r="AE79" s="1"/>
  <c r="AB79"/>
  <c r="AC79" s="1"/>
  <c r="Z79"/>
  <c r="X79"/>
  <c r="Y79" s="1"/>
  <c r="V79"/>
  <c r="W79" s="1"/>
  <c r="T79"/>
  <c r="U79" s="1"/>
  <c r="R79"/>
  <c r="P79"/>
  <c r="Q79" s="1"/>
  <c r="N79"/>
  <c r="O79" s="1"/>
  <c r="L79"/>
  <c r="M79" s="1"/>
  <c r="J79"/>
  <c r="H79"/>
  <c r="I79" s="1"/>
  <c r="F79"/>
  <c r="G79" s="1"/>
  <c r="D79"/>
  <c r="E79" s="1"/>
  <c r="B79"/>
  <c r="AJ78"/>
  <c r="AH78"/>
  <c r="AF78"/>
  <c r="AD78"/>
  <c r="AB78"/>
  <c r="Z78"/>
  <c r="X78"/>
  <c r="V78"/>
  <c r="T78"/>
  <c r="R78"/>
  <c r="P78"/>
  <c r="N78"/>
  <c r="L78"/>
  <c r="J78"/>
  <c r="H78"/>
  <c r="F78"/>
  <c r="D78"/>
  <c r="AJ77"/>
  <c r="AK77" s="1"/>
  <c r="AH77"/>
  <c r="AI77" s="1"/>
  <c r="AF77"/>
  <c r="AD77"/>
  <c r="AE77" s="1"/>
  <c r="AB77"/>
  <c r="AC77" s="1"/>
  <c r="Z77"/>
  <c r="AA77" s="1"/>
  <c r="X77"/>
  <c r="V77"/>
  <c r="W77" s="1"/>
  <c r="T77"/>
  <c r="U77" s="1"/>
  <c r="R77"/>
  <c r="S77" s="1"/>
  <c r="P77"/>
  <c r="N77"/>
  <c r="O77" s="1"/>
  <c r="L77"/>
  <c r="M77" s="1"/>
  <c r="J77"/>
  <c r="K77" s="1"/>
  <c r="H77"/>
  <c r="F77"/>
  <c r="G77" s="1"/>
  <c r="D77"/>
  <c r="E77" s="1"/>
  <c r="B77"/>
  <c r="AJ76"/>
  <c r="AH76"/>
  <c r="AF76"/>
  <c r="AD76"/>
  <c r="AB76"/>
  <c r="Z76"/>
  <c r="X76"/>
  <c r="V76"/>
  <c r="T76"/>
  <c r="R76"/>
  <c r="P76"/>
  <c r="N76"/>
  <c r="L76"/>
  <c r="J76"/>
  <c r="H76"/>
  <c r="F76"/>
  <c r="D76"/>
  <c r="AJ75"/>
  <c r="AK75" s="1"/>
  <c r="AH75"/>
  <c r="AI75" s="1"/>
  <c r="AF75"/>
  <c r="AD75"/>
  <c r="AB75"/>
  <c r="AC75" s="1"/>
  <c r="Z75"/>
  <c r="AA75" s="1"/>
  <c r="X75"/>
  <c r="Y75" s="1"/>
  <c r="V75"/>
  <c r="T75"/>
  <c r="U75" s="1"/>
  <c r="R75"/>
  <c r="S75" s="1"/>
  <c r="P75"/>
  <c r="Q75" s="1"/>
  <c r="N75"/>
  <c r="L75"/>
  <c r="M75" s="1"/>
  <c r="J75"/>
  <c r="K75" s="1"/>
  <c r="H75"/>
  <c r="I75" s="1"/>
  <c r="F75"/>
  <c r="D75"/>
  <c r="E75" s="1"/>
  <c r="B75"/>
  <c r="AJ74"/>
  <c r="AH74"/>
  <c r="AF74"/>
  <c r="AD74"/>
  <c r="AB74"/>
  <c r="Z74"/>
  <c r="X74"/>
  <c r="V74"/>
  <c r="T74"/>
  <c r="R74"/>
  <c r="P74"/>
  <c r="N74"/>
  <c r="L74"/>
  <c r="J74"/>
  <c r="H74"/>
  <c r="F74"/>
  <c r="D74"/>
  <c r="AJ73"/>
  <c r="AH73"/>
  <c r="AI73" s="1"/>
  <c r="AF73"/>
  <c r="AG73" s="1"/>
  <c r="AD73"/>
  <c r="AB73"/>
  <c r="Z73"/>
  <c r="AA73" s="1"/>
  <c r="X73"/>
  <c r="Y73" s="1"/>
  <c r="V73"/>
  <c r="W73" s="1"/>
  <c r="T73"/>
  <c r="R73"/>
  <c r="S73" s="1"/>
  <c r="P73"/>
  <c r="Q73" s="1"/>
  <c r="N73"/>
  <c r="O73" s="1"/>
  <c r="L73"/>
  <c r="J73"/>
  <c r="K73" s="1"/>
  <c r="H73"/>
  <c r="I73" s="1"/>
  <c r="F73"/>
  <c r="G73" s="1"/>
  <c r="D73"/>
  <c r="B73"/>
  <c r="AJ72"/>
  <c r="AH72"/>
  <c r="AF72"/>
  <c r="AD72"/>
  <c r="AB72"/>
  <c r="Z72"/>
  <c r="X72"/>
  <c r="V72"/>
  <c r="T72"/>
  <c r="R72"/>
  <c r="P72"/>
  <c r="N72"/>
  <c r="L72"/>
  <c r="J72"/>
  <c r="H72"/>
  <c r="F72"/>
  <c r="D72"/>
  <c r="AJ71"/>
  <c r="AH71"/>
  <c r="AF71"/>
  <c r="AG71" s="1"/>
  <c r="AD71"/>
  <c r="AE71" s="1"/>
  <c r="AB71"/>
  <c r="AC71" s="1"/>
  <c r="Z71"/>
  <c r="X71"/>
  <c r="Y71" s="1"/>
  <c r="V71"/>
  <c r="W71" s="1"/>
  <c r="T71"/>
  <c r="U71" s="1"/>
  <c r="R71"/>
  <c r="P71"/>
  <c r="Q71" s="1"/>
  <c r="N71"/>
  <c r="O71" s="1"/>
  <c r="L71"/>
  <c r="M71" s="1"/>
  <c r="J71"/>
  <c r="H71"/>
  <c r="I71" s="1"/>
  <c r="F71"/>
  <c r="G71" s="1"/>
  <c r="D71"/>
  <c r="E71" s="1"/>
  <c r="B71"/>
  <c r="AJ70"/>
  <c r="AH70"/>
  <c r="AF70"/>
  <c r="AD70"/>
  <c r="AB70"/>
  <c r="Z70"/>
  <c r="X70"/>
  <c r="V70"/>
  <c r="T70"/>
  <c r="R70"/>
  <c r="P70"/>
  <c r="N70"/>
  <c r="L70"/>
  <c r="J70"/>
  <c r="H70"/>
  <c r="F70"/>
  <c r="D70"/>
  <c r="AJ69"/>
  <c r="AK69" s="1"/>
  <c r="AH69"/>
  <c r="AF69"/>
  <c r="AD69"/>
  <c r="AE69" s="1"/>
  <c r="AB69"/>
  <c r="AC69" s="1"/>
  <c r="Z69"/>
  <c r="X69"/>
  <c r="V69"/>
  <c r="W69" s="1"/>
  <c r="T69"/>
  <c r="U69" s="1"/>
  <c r="R69"/>
  <c r="S69" s="1"/>
  <c r="P69"/>
  <c r="N69"/>
  <c r="O69" s="1"/>
  <c r="L69"/>
  <c r="M69" s="1"/>
  <c r="J69"/>
  <c r="K69" s="1"/>
  <c r="H69"/>
  <c r="F69"/>
  <c r="G69" s="1"/>
  <c r="D69"/>
  <c r="E69" s="1"/>
  <c r="B69"/>
  <c r="AJ68"/>
  <c r="AH68"/>
  <c r="AF68"/>
  <c r="AD68"/>
  <c r="AB68"/>
  <c r="Z68"/>
  <c r="X68"/>
  <c r="V68"/>
  <c r="T68"/>
  <c r="R68"/>
  <c r="P68"/>
  <c r="N68"/>
  <c r="L68"/>
  <c r="J68"/>
  <c r="H68"/>
  <c r="F68"/>
  <c r="D68"/>
  <c r="AJ67"/>
  <c r="AK67" s="1"/>
  <c r="AH67"/>
  <c r="AI67" s="1"/>
  <c r="AF67"/>
  <c r="AD67"/>
  <c r="AB67"/>
  <c r="AC67" s="1"/>
  <c r="Z67"/>
  <c r="AA67" s="1"/>
  <c r="X67"/>
  <c r="V67"/>
  <c r="T67"/>
  <c r="U67" s="1"/>
  <c r="R67"/>
  <c r="S67" s="1"/>
  <c r="P67"/>
  <c r="N67"/>
  <c r="L67"/>
  <c r="M67" s="1"/>
  <c r="J67"/>
  <c r="K67" s="1"/>
  <c r="H67"/>
  <c r="F67"/>
  <c r="D67"/>
  <c r="E67" s="1"/>
  <c r="B67"/>
  <c r="AJ66"/>
  <c r="AH66"/>
  <c r="AF66"/>
  <c r="AD66"/>
  <c r="AB66"/>
  <c r="Z66"/>
  <c r="X66"/>
  <c r="V66"/>
  <c r="T66"/>
  <c r="R66"/>
  <c r="P66"/>
  <c r="N66"/>
  <c r="L66"/>
  <c r="J66"/>
  <c r="H66"/>
  <c r="F66"/>
  <c r="D66"/>
  <c r="AJ65"/>
  <c r="AH65"/>
  <c r="AI65" s="1"/>
  <c r="AF65"/>
  <c r="AG65" s="1"/>
  <c r="AD65"/>
  <c r="AB65"/>
  <c r="Z65"/>
  <c r="AA65" s="1"/>
  <c r="X65"/>
  <c r="Y65" s="1"/>
  <c r="V65"/>
  <c r="T65"/>
  <c r="R65"/>
  <c r="S65" s="1"/>
  <c r="P65"/>
  <c r="Q65" s="1"/>
  <c r="N65"/>
  <c r="L65"/>
  <c r="J65"/>
  <c r="K65" s="1"/>
  <c r="H65"/>
  <c r="I65" s="1"/>
  <c r="F65"/>
  <c r="D65"/>
  <c r="B65"/>
  <c r="AJ64"/>
  <c r="AH64"/>
  <c r="AF64"/>
  <c r="AD64"/>
  <c r="AB64"/>
  <c r="Z64"/>
  <c r="X64"/>
  <c r="V64"/>
  <c r="T64"/>
  <c r="R64"/>
  <c r="P64"/>
  <c r="N64"/>
  <c r="L64"/>
  <c r="J64"/>
  <c r="H64"/>
  <c r="F64"/>
  <c r="D64"/>
  <c r="AJ63"/>
  <c r="AH63"/>
  <c r="AF63"/>
  <c r="AG63" s="1"/>
  <c r="AD63"/>
  <c r="AE63" s="1"/>
  <c r="AB63"/>
  <c r="Z63"/>
  <c r="X63"/>
  <c r="Y63" s="1"/>
  <c r="V63"/>
  <c r="W63" s="1"/>
  <c r="T63"/>
  <c r="R63"/>
  <c r="P63"/>
  <c r="Q63" s="1"/>
  <c r="N63"/>
  <c r="O63" s="1"/>
  <c r="L63"/>
  <c r="J63"/>
  <c r="H63"/>
  <c r="I63" s="1"/>
  <c r="F63"/>
  <c r="G63" s="1"/>
  <c r="D63"/>
  <c r="B63"/>
  <c r="AJ62"/>
  <c r="AH62"/>
  <c r="AF62"/>
  <c r="AD62"/>
  <c r="AB62"/>
  <c r="Z62"/>
  <c r="X62"/>
  <c r="V62"/>
  <c r="T62"/>
  <c r="R62"/>
  <c r="P62"/>
  <c r="N62"/>
  <c r="L62"/>
  <c r="J62"/>
  <c r="H62"/>
  <c r="F62"/>
  <c r="D62"/>
  <c r="AJ61"/>
  <c r="AK61" s="1"/>
  <c r="AH61"/>
  <c r="AF61"/>
  <c r="AD61"/>
  <c r="AE61" s="1"/>
  <c r="AB61"/>
  <c r="AC61" s="1"/>
  <c r="Z61"/>
  <c r="X61"/>
  <c r="V61"/>
  <c r="W61" s="1"/>
  <c r="T61"/>
  <c r="U61" s="1"/>
  <c r="R61"/>
  <c r="P61"/>
  <c r="N61"/>
  <c r="O61" s="1"/>
  <c r="L61"/>
  <c r="M61" s="1"/>
  <c r="J61"/>
  <c r="H61"/>
  <c r="F61"/>
  <c r="G61" s="1"/>
  <c r="D61"/>
  <c r="E61" s="1"/>
  <c r="B61"/>
  <c r="AJ60"/>
  <c r="AH60"/>
  <c r="AF60"/>
  <c r="AD60"/>
  <c r="AB60"/>
  <c r="Z60"/>
  <c r="X60"/>
  <c r="V60"/>
  <c r="T60"/>
  <c r="R60"/>
  <c r="P60"/>
  <c r="N60"/>
  <c r="L60"/>
  <c r="J60"/>
  <c r="H60"/>
  <c r="F60"/>
  <c r="D60"/>
  <c r="AJ59"/>
  <c r="AK59" s="1"/>
  <c r="AH59"/>
  <c r="AI59" s="1"/>
  <c r="AF59"/>
  <c r="AD59"/>
  <c r="AB59"/>
  <c r="AC59" s="1"/>
  <c r="Z59"/>
  <c r="AA59" s="1"/>
  <c r="X59"/>
  <c r="V59"/>
  <c r="T59"/>
  <c r="U59" s="1"/>
  <c r="R59"/>
  <c r="S59" s="1"/>
  <c r="P59"/>
  <c r="N59"/>
  <c r="L59"/>
  <c r="M59" s="1"/>
  <c r="J59"/>
  <c r="K59" s="1"/>
  <c r="H59"/>
  <c r="F59"/>
  <c r="D59"/>
  <c r="E59" s="1"/>
  <c r="B59"/>
  <c r="AJ58"/>
  <c r="AH58"/>
  <c r="AF58"/>
  <c r="AD58"/>
  <c r="AB58"/>
  <c r="Z58"/>
  <c r="X58"/>
  <c r="V58"/>
  <c r="T58"/>
  <c r="R58"/>
  <c r="P58"/>
  <c r="N58"/>
  <c r="L58"/>
  <c r="J58"/>
  <c r="H58"/>
  <c r="F58"/>
  <c r="D58"/>
  <c r="AJ57"/>
  <c r="AH57"/>
  <c r="AI57" s="1"/>
  <c r="AF57"/>
  <c r="AG57" s="1"/>
  <c r="AD57"/>
  <c r="AB57"/>
  <c r="Z57"/>
  <c r="AA57" s="1"/>
  <c r="X57"/>
  <c r="Y57" s="1"/>
  <c r="V57"/>
  <c r="T57"/>
  <c r="R57"/>
  <c r="S57" s="1"/>
  <c r="P57"/>
  <c r="Q57" s="1"/>
  <c r="N57"/>
  <c r="L57"/>
  <c r="J57"/>
  <c r="K57" s="1"/>
  <c r="H57"/>
  <c r="I57" s="1"/>
  <c r="F57"/>
  <c r="D57"/>
  <c r="B57"/>
  <c r="AJ56"/>
  <c r="AH56"/>
  <c r="AF56"/>
  <c r="AD56"/>
  <c r="AB56"/>
  <c r="Z56"/>
  <c r="X56"/>
  <c r="V56"/>
  <c r="T56"/>
  <c r="R56"/>
  <c r="P56"/>
  <c r="N56"/>
  <c r="L56"/>
  <c r="J56"/>
  <c r="H56"/>
  <c r="F56"/>
  <c r="D56"/>
  <c r="AJ55"/>
  <c r="AH55"/>
  <c r="AF55"/>
  <c r="AG55" s="1"/>
  <c r="AD55"/>
  <c r="AE55" s="1"/>
  <c r="AB55"/>
  <c r="Z55"/>
  <c r="X55"/>
  <c r="Y55" s="1"/>
  <c r="V55"/>
  <c r="W55" s="1"/>
  <c r="T55"/>
  <c r="R55"/>
  <c r="P55"/>
  <c r="Q55" s="1"/>
  <c r="N55"/>
  <c r="O55" s="1"/>
  <c r="L55"/>
  <c r="J55"/>
  <c r="H55"/>
  <c r="I55" s="1"/>
  <c r="F55"/>
  <c r="G55" s="1"/>
  <c r="D55"/>
  <c r="B55"/>
  <c r="AJ54"/>
  <c r="AH54"/>
  <c r="AF54"/>
  <c r="AD54"/>
  <c r="AB54"/>
  <c r="Z54"/>
  <c r="X54"/>
  <c r="V54"/>
  <c r="T54"/>
  <c r="R54"/>
  <c r="P54"/>
  <c r="N54"/>
  <c r="L54"/>
  <c r="J54"/>
  <c r="H54"/>
  <c r="F54"/>
  <c r="D54"/>
  <c r="AJ53"/>
  <c r="AK53" s="1"/>
  <c r="AH53"/>
  <c r="AF53"/>
  <c r="AD53"/>
  <c r="AE53" s="1"/>
  <c r="AB53"/>
  <c r="AC53" s="1"/>
  <c r="Z53"/>
  <c r="X53"/>
  <c r="V53"/>
  <c r="W53" s="1"/>
  <c r="T53"/>
  <c r="U53" s="1"/>
  <c r="R53"/>
  <c r="P53"/>
  <c r="N53"/>
  <c r="O53" s="1"/>
  <c r="L53"/>
  <c r="M53" s="1"/>
  <c r="J53"/>
  <c r="H53"/>
  <c r="F53"/>
  <c r="G53" s="1"/>
  <c r="D53"/>
  <c r="E53" s="1"/>
  <c r="B53"/>
  <c r="AJ52"/>
  <c r="AH52"/>
  <c r="AF52"/>
  <c r="AD52"/>
  <c r="AB52"/>
  <c r="Z52"/>
  <c r="X52"/>
  <c r="V52"/>
  <c r="T52"/>
  <c r="R52"/>
  <c r="P52"/>
  <c r="N52"/>
  <c r="L52"/>
  <c r="J52"/>
  <c r="H52"/>
  <c r="F52"/>
  <c r="D52"/>
  <c r="AJ51"/>
  <c r="AK51" s="1"/>
  <c r="AH51"/>
  <c r="AI51" s="1"/>
  <c r="AF51"/>
  <c r="AD51"/>
  <c r="AB51"/>
  <c r="AC51" s="1"/>
  <c r="Z51"/>
  <c r="AA51" s="1"/>
  <c r="X51"/>
  <c r="V51"/>
  <c r="T51"/>
  <c r="U51" s="1"/>
  <c r="R51"/>
  <c r="S51" s="1"/>
  <c r="P51"/>
  <c r="N51"/>
  <c r="L51"/>
  <c r="M51" s="1"/>
  <c r="J51"/>
  <c r="K51" s="1"/>
  <c r="H51"/>
  <c r="F51"/>
  <c r="D51"/>
  <c r="E51" s="1"/>
  <c r="B51"/>
  <c r="AJ50"/>
  <c r="AH50"/>
  <c r="AF50"/>
  <c r="AD50"/>
  <c r="AB50"/>
  <c r="Z50"/>
  <c r="X50"/>
  <c r="V50"/>
  <c r="T50"/>
  <c r="R50"/>
  <c r="P50"/>
  <c r="N50"/>
  <c r="L50"/>
  <c r="J50"/>
  <c r="H50"/>
  <c r="F50"/>
  <c r="D50"/>
  <c r="AJ49"/>
  <c r="AH49"/>
  <c r="AI49" s="1"/>
  <c r="AF49"/>
  <c r="AG49" s="1"/>
  <c r="AD49"/>
  <c r="AB49"/>
  <c r="Z49"/>
  <c r="AA49" s="1"/>
  <c r="X49"/>
  <c r="Y49" s="1"/>
  <c r="V49"/>
  <c r="T49"/>
  <c r="R49"/>
  <c r="S49" s="1"/>
  <c r="P49"/>
  <c r="Q49" s="1"/>
  <c r="N49"/>
  <c r="L49"/>
  <c r="J49"/>
  <c r="K49" s="1"/>
  <c r="H49"/>
  <c r="I49" s="1"/>
  <c r="F49"/>
  <c r="D49"/>
  <c r="B49"/>
  <c r="AJ48"/>
  <c r="AH48"/>
  <c r="AF48"/>
  <c r="AD48"/>
  <c r="AB48"/>
  <c r="Z48"/>
  <c r="X48"/>
  <c r="V48"/>
  <c r="T48"/>
  <c r="R48"/>
  <c r="P48"/>
  <c r="N48"/>
  <c r="L48"/>
  <c r="J48"/>
  <c r="H48"/>
  <c r="F48"/>
  <c r="D48"/>
  <c r="AJ47"/>
  <c r="AH47"/>
  <c r="AF47"/>
  <c r="AG47" s="1"/>
  <c r="AD47"/>
  <c r="AE47" s="1"/>
  <c r="AB47"/>
  <c r="Z47"/>
  <c r="X47"/>
  <c r="Y47" s="1"/>
  <c r="V47"/>
  <c r="W47" s="1"/>
  <c r="T47"/>
  <c r="R47"/>
  <c r="P47"/>
  <c r="Q47" s="1"/>
  <c r="N47"/>
  <c r="O47" s="1"/>
  <c r="L47"/>
  <c r="J47"/>
  <c r="H47"/>
  <c r="I47" s="1"/>
  <c r="F47"/>
  <c r="G47" s="1"/>
  <c r="D47"/>
  <c r="B47"/>
  <c r="AJ46"/>
  <c r="AH46"/>
  <c r="AF46"/>
  <c r="AD46"/>
  <c r="AB46"/>
  <c r="Z46"/>
  <c r="X46"/>
  <c r="V46"/>
  <c r="T46"/>
  <c r="R46"/>
  <c r="P46"/>
  <c r="N46"/>
  <c r="L46"/>
  <c r="J46"/>
  <c r="H46"/>
  <c r="F46"/>
  <c r="D46"/>
  <c r="AJ45"/>
  <c r="AK45" s="1"/>
  <c r="AH45"/>
  <c r="AF45"/>
  <c r="AD45"/>
  <c r="AE45" s="1"/>
  <c r="AB45"/>
  <c r="AC45" s="1"/>
  <c r="Z45"/>
  <c r="X45"/>
  <c r="V45"/>
  <c r="W45" s="1"/>
  <c r="T45"/>
  <c r="U45" s="1"/>
  <c r="R45"/>
  <c r="P45"/>
  <c r="N45"/>
  <c r="O45" s="1"/>
  <c r="L45"/>
  <c r="M45" s="1"/>
  <c r="J45"/>
  <c r="H45"/>
  <c r="F45"/>
  <c r="G45" s="1"/>
  <c r="D45"/>
  <c r="E45" s="1"/>
  <c r="B45"/>
  <c r="AJ44"/>
  <c r="AH44"/>
  <c r="AF44"/>
  <c r="AD44"/>
  <c r="AB44"/>
  <c r="Z44"/>
  <c r="X44"/>
  <c r="V44"/>
  <c r="T44"/>
  <c r="R44"/>
  <c r="P44"/>
  <c r="N44"/>
  <c r="L44"/>
  <c r="J44"/>
  <c r="H44"/>
  <c r="F44"/>
  <c r="D44"/>
  <c r="AJ43"/>
  <c r="AK43" s="1"/>
  <c r="AH43"/>
  <c r="AI43" s="1"/>
  <c r="AF43"/>
  <c r="AD43"/>
  <c r="AB43"/>
  <c r="AC43" s="1"/>
  <c r="Z43"/>
  <c r="AA43" s="1"/>
  <c r="X43"/>
  <c r="V43"/>
  <c r="T43"/>
  <c r="U43" s="1"/>
  <c r="R43"/>
  <c r="S43" s="1"/>
  <c r="P43"/>
  <c r="N43"/>
  <c r="L43"/>
  <c r="M43" s="1"/>
  <c r="J43"/>
  <c r="K43" s="1"/>
  <c r="H43"/>
  <c r="F43"/>
  <c r="D43"/>
  <c r="E43" s="1"/>
  <c r="B43"/>
  <c r="AJ42"/>
  <c r="AH42"/>
  <c r="AF42"/>
  <c r="AD42"/>
  <c r="AB42"/>
  <c r="Z42"/>
  <c r="X42"/>
  <c r="V42"/>
  <c r="T42"/>
  <c r="R42"/>
  <c r="P42"/>
  <c r="N42"/>
  <c r="L42"/>
  <c r="J42"/>
  <c r="H42"/>
  <c r="F42"/>
  <c r="D42"/>
  <c r="AJ41"/>
  <c r="AH41"/>
  <c r="AI41" s="1"/>
  <c r="AF41"/>
  <c r="AG41" s="1"/>
  <c r="AD41"/>
  <c r="AB41"/>
  <c r="Z41"/>
  <c r="AA41" s="1"/>
  <c r="X41"/>
  <c r="Y41" s="1"/>
  <c r="V41"/>
  <c r="T41"/>
  <c r="R41"/>
  <c r="S41" s="1"/>
  <c r="P41"/>
  <c r="Q41" s="1"/>
  <c r="N41"/>
  <c r="L41"/>
  <c r="J41"/>
  <c r="K41" s="1"/>
  <c r="H41"/>
  <c r="I41" s="1"/>
  <c r="F41"/>
  <c r="D41"/>
  <c r="B41"/>
  <c r="AJ40"/>
  <c r="AH40"/>
  <c r="AF40"/>
  <c r="AD40"/>
  <c r="AB40"/>
  <c r="Z40"/>
  <c r="X40"/>
  <c r="V40"/>
  <c r="T40"/>
  <c r="R40"/>
  <c r="P40"/>
  <c r="N40"/>
  <c r="L40"/>
  <c r="J40"/>
  <c r="H40"/>
  <c r="F40"/>
  <c r="D40"/>
  <c r="AJ39"/>
  <c r="AH39"/>
  <c r="AF39"/>
  <c r="AG39" s="1"/>
  <c r="AD39"/>
  <c r="AE39" s="1"/>
  <c r="AB39"/>
  <c r="Z39"/>
  <c r="X39"/>
  <c r="Y39" s="1"/>
  <c r="V39"/>
  <c r="W39" s="1"/>
  <c r="T39"/>
  <c r="R39"/>
  <c r="P39"/>
  <c r="Q39" s="1"/>
  <c r="N39"/>
  <c r="O39" s="1"/>
  <c r="L39"/>
  <c r="J39"/>
  <c r="H39"/>
  <c r="I39" s="1"/>
  <c r="F39"/>
  <c r="G39" s="1"/>
  <c r="D39"/>
  <c r="B39"/>
  <c r="AJ38"/>
  <c r="AH38"/>
  <c r="AF38"/>
  <c r="AD38"/>
  <c r="AB38"/>
  <c r="Z38"/>
  <c r="X38"/>
  <c r="V38"/>
  <c r="T38"/>
  <c r="R38"/>
  <c r="P38"/>
  <c r="N38"/>
  <c r="L38"/>
  <c r="J38"/>
  <c r="H38"/>
  <c r="F38"/>
  <c r="D38"/>
  <c r="AJ37"/>
  <c r="AK37" s="1"/>
  <c r="AH37"/>
  <c r="AF37"/>
  <c r="AD37"/>
  <c r="AE37" s="1"/>
  <c r="AB37"/>
  <c r="AC37" s="1"/>
  <c r="Z37"/>
  <c r="X37"/>
  <c r="V37"/>
  <c r="W37" s="1"/>
  <c r="T37"/>
  <c r="U37" s="1"/>
  <c r="R37"/>
  <c r="P37"/>
  <c r="N37"/>
  <c r="O37" s="1"/>
  <c r="L37"/>
  <c r="M37" s="1"/>
  <c r="J37"/>
  <c r="H37"/>
  <c r="F37"/>
  <c r="G37" s="1"/>
  <c r="D37"/>
  <c r="E37" s="1"/>
  <c r="B37"/>
  <c r="AJ36"/>
  <c r="AH36"/>
  <c r="AF36"/>
  <c r="AD36"/>
  <c r="AB36"/>
  <c r="Z36"/>
  <c r="X36"/>
  <c r="V36"/>
  <c r="T36"/>
  <c r="R36"/>
  <c r="P36"/>
  <c r="N36"/>
  <c r="L36"/>
  <c r="J36"/>
  <c r="H36"/>
  <c r="F36"/>
  <c r="D36"/>
  <c r="AJ35"/>
  <c r="AK35" s="1"/>
  <c r="AH35"/>
  <c r="AI35" s="1"/>
  <c r="AF35"/>
  <c r="AD35"/>
  <c r="AB35"/>
  <c r="AC35" s="1"/>
  <c r="Z35"/>
  <c r="AA35" s="1"/>
  <c r="X35"/>
  <c r="V35"/>
  <c r="T35"/>
  <c r="U35" s="1"/>
  <c r="R35"/>
  <c r="S35" s="1"/>
  <c r="P35"/>
  <c r="N35"/>
  <c r="L35"/>
  <c r="M35" s="1"/>
  <c r="J35"/>
  <c r="K35" s="1"/>
  <c r="H35"/>
  <c r="F35"/>
  <c r="D35"/>
  <c r="E35" s="1"/>
  <c r="B35"/>
  <c r="AJ34"/>
  <c r="AH34"/>
  <c r="AF34"/>
  <c r="AD34"/>
  <c r="AB34"/>
  <c r="Z34"/>
  <c r="X34"/>
  <c r="V34"/>
  <c r="T34"/>
  <c r="R34"/>
  <c r="P34"/>
  <c r="N34"/>
  <c r="L34"/>
  <c r="J34"/>
  <c r="H34"/>
  <c r="F34"/>
  <c r="D34"/>
  <c r="AJ33"/>
  <c r="AH33"/>
  <c r="AI33" s="1"/>
  <c r="AF33"/>
  <c r="AG33" s="1"/>
  <c r="AD33"/>
  <c r="AB33"/>
  <c r="Z33"/>
  <c r="AA33" s="1"/>
  <c r="X33"/>
  <c r="Y33" s="1"/>
  <c r="V33"/>
  <c r="T33"/>
  <c r="R33"/>
  <c r="S33" s="1"/>
  <c r="P33"/>
  <c r="Q33" s="1"/>
  <c r="N33"/>
  <c r="L33"/>
  <c r="J33"/>
  <c r="K33" s="1"/>
  <c r="H33"/>
  <c r="I33" s="1"/>
  <c r="F33"/>
  <c r="D33"/>
  <c r="B33"/>
  <c r="AJ32"/>
  <c r="AH32"/>
  <c r="AF32"/>
  <c r="AD32"/>
  <c r="AB32"/>
  <c r="Z32"/>
  <c r="X32"/>
  <c r="V32"/>
  <c r="T32"/>
  <c r="R32"/>
  <c r="P32"/>
  <c r="N32"/>
  <c r="L32"/>
  <c r="J32"/>
  <c r="H32"/>
  <c r="F32"/>
  <c r="D32"/>
  <c r="AJ31"/>
  <c r="AH31"/>
  <c r="AF31"/>
  <c r="AG31" s="1"/>
  <c r="AD31"/>
  <c r="AE31" s="1"/>
  <c r="AB31"/>
  <c r="Z31"/>
  <c r="X31"/>
  <c r="Y31" s="1"/>
  <c r="V31"/>
  <c r="W31" s="1"/>
  <c r="T31"/>
  <c r="R31"/>
  <c r="P31"/>
  <c r="Q31" s="1"/>
  <c r="N31"/>
  <c r="O31" s="1"/>
  <c r="L31"/>
  <c r="J31"/>
  <c r="H31"/>
  <c r="I31" s="1"/>
  <c r="F31"/>
  <c r="G31" s="1"/>
  <c r="D31"/>
  <c r="B31"/>
  <c r="AJ30"/>
  <c r="AH30"/>
  <c r="AF30"/>
  <c r="AD30"/>
  <c r="AB30"/>
  <c r="Z30"/>
  <c r="X30"/>
  <c r="V30"/>
  <c r="T30"/>
  <c r="R30"/>
  <c r="P30"/>
  <c r="N30"/>
  <c r="L30"/>
  <c r="J30"/>
  <c r="H30"/>
  <c r="F30"/>
  <c r="D30"/>
  <c r="AJ29"/>
  <c r="AK29" s="1"/>
  <c r="AH29"/>
  <c r="AF29"/>
  <c r="AD29"/>
  <c r="AE29" s="1"/>
  <c r="AB29"/>
  <c r="AC29" s="1"/>
  <c r="Z29"/>
  <c r="X29"/>
  <c r="V29"/>
  <c r="W29" s="1"/>
  <c r="T29"/>
  <c r="U29" s="1"/>
  <c r="R29"/>
  <c r="P29"/>
  <c r="N29"/>
  <c r="O29" s="1"/>
  <c r="L29"/>
  <c r="M29" s="1"/>
  <c r="J29"/>
  <c r="H29"/>
  <c r="F29"/>
  <c r="G29" s="1"/>
  <c r="D29"/>
  <c r="E29" s="1"/>
  <c r="B29"/>
  <c r="AJ28"/>
  <c r="AH28"/>
  <c r="AF28"/>
  <c r="AD28"/>
  <c r="AB28"/>
  <c r="Z28"/>
  <c r="X28"/>
  <c r="V28"/>
  <c r="T28"/>
  <c r="R28"/>
  <c r="P28"/>
  <c r="N28"/>
  <c r="L28"/>
  <c r="J28"/>
  <c r="H28"/>
  <c r="F28"/>
  <c r="D28"/>
  <c r="AJ27"/>
  <c r="AK27" s="1"/>
  <c r="AH27"/>
  <c r="AI27" s="1"/>
  <c r="AF27"/>
  <c r="AD27"/>
  <c r="AB27"/>
  <c r="AC27" s="1"/>
  <c r="Z27"/>
  <c r="AA27" s="1"/>
  <c r="X27"/>
  <c r="V27"/>
  <c r="T27"/>
  <c r="U27" s="1"/>
  <c r="R27"/>
  <c r="S27" s="1"/>
  <c r="P27"/>
  <c r="N27"/>
  <c r="L27"/>
  <c r="M27" s="1"/>
  <c r="J27"/>
  <c r="K27" s="1"/>
  <c r="H27"/>
  <c r="F27"/>
  <c r="D27"/>
  <c r="E27" s="1"/>
  <c r="B27"/>
  <c r="AJ26"/>
  <c r="AH26"/>
  <c r="AF26"/>
  <c r="AD26"/>
  <c r="AB26"/>
  <c r="Z26"/>
  <c r="X26"/>
  <c r="V26"/>
  <c r="T26"/>
  <c r="R26"/>
  <c r="P26"/>
  <c r="N26"/>
  <c r="L26"/>
  <c r="J26"/>
  <c r="H26"/>
  <c r="F26"/>
  <c r="D26"/>
  <c r="AJ25"/>
  <c r="AH25"/>
  <c r="AI25" s="1"/>
  <c r="AF25"/>
  <c r="AG25" s="1"/>
  <c r="AD25"/>
  <c r="AB25"/>
  <c r="Z25"/>
  <c r="AA25" s="1"/>
  <c r="X25"/>
  <c r="Y25" s="1"/>
  <c r="V25"/>
  <c r="T25"/>
  <c r="R25"/>
  <c r="S25" s="1"/>
  <c r="P25"/>
  <c r="Q25" s="1"/>
  <c r="N25"/>
  <c r="L25"/>
  <c r="J25"/>
  <c r="K25" s="1"/>
  <c r="H25"/>
  <c r="I25" s="1"/>
  <c r="F25"/>
  <c r="D25"/>
  <c r="B25"/>
  <c r="AJ24"/>
  <c r="AH24"/>
  <c r="AF24"/>
  <c r="AD24"/>
  <c r="AB24"/>
  <c r="Z24"/>
  <c r="X24"/>
  <c r="V24"/>
  <c r="T24"/>
  <c r="R24"/>
  <c r="P24"/>
  <c r="N24"/>
  <c r="L24"/>
  <c r="J24"/>
  <c r="H24"/>
  <c r="F24"/>
  <c r="D24"/>
  <c r="AJ23"/>
  <c r="AH23"/>
  <c r="AF23"/>
  <c r="AG23" s="1"/>
  <c r="AD23"/>
  <c r="AE23" s="1"/>
  <c r="AB23"/>
  <c r="Z23"/>
  <c r="X23"/>
  <c r="Y23" s="1"/>
  <c r="V23"/>
  <c r="W23" s="1"/>
  <c r="T23"/>
  <c r="R23"/>
  <c r="P23"/>
  <c r="Q23" s="1"/>
  <c r="N23"/>
  <c r="O23" s="1"/>
  <c r="L23"/>
  <c r="J23"/>
  <c r="H23"/>
  <c r="I23" s="1"/>
  <c r="F23"/>
  <c r="G23" s="1"/>
  <c r="D23"/>
  <c r="B23"/>
  <c r="AJ22"/>
  <c r="AH22"/>
  <c r="AF22"/>
  <c r="AD22"/>
  <c r="AB22"/>
  <c r="Z22"/>
  <c r="X22"/>
  <c r="V22"/>
  <c r="T22"/>
  <c r="R22"/>
  <c r="P22"/>
  <c r="N22"/>
  <c r="L22"/>
  <c r="J22"/>
  <c r="H22"/>
  <c r="F22"/>
  <c r="D22"/>
  <c r="AJ21"/>
  <c r="AK21" s="1"/>
  <c r="AH21"/>
  <c r="AF21"/>
  <c r="AD21"/>
  <c r="AE21" s="1"/>
  <c r="AB21"/>
  <c r="AC21" s="1"/>
  <c r="Z21"/>
  <c r="X21"/>
  <c r="V21"/>
  <c r="W21" s="1"/>
  <c r="T21"/>
  <c r="U21" s="1"/>
  <c r="R21"/>
  <c r="P21"/>
  <c r="N21"/>
  <c r="O21" s="1"/>
  <c r="L21"/>
  <c r="M21" s="1"/>
  <c r="J21"/>
  <c r="H21"/>
  <c r="F21"/>
  <c r="G21" s="1"/>
  <c r="D21"/>
  <c r="E21" s="1"/>
  <c r="B21"/>
  <c r="AJ20"/>
  <c r="AH20"/>
  <c r="AF20"/>
  <c r="AD20"/>
  <c r="AB20"/>
  <c r="Z20"/>
  <c r="X20"/>
  <c r="V20"/>
  <c r="T20"/>
  <c r="R20"/>
  <c r="P20"/>
  <c r="N20"/>
  <c r="L20"/>
  <c r="J20"/>
  <c r="H20"/>
  <c r="F20"/>
  <c r="D20"/>
  <c r="AJ19"/>
  <c r="AK19" s="1"/>
  <c r="AH19"/>
  <c r="AI19" s="1"/>
  <c r="AF19"/>
  <c r="AD19"/>
  <c r="AB19"/>
  <c r="AC19" s="1"/>
  <c r="Z19"/>
  <c r="AA19" s="1"/>
  <c r="X19"/>
  <c r="V19"/>
  <c r="T19"/>
  <c r="U19" s="1"/>
  <c r="R19"/>
  <c r="S19" s="1"/>
  <c r="P19"/>
  <c r="N19"/>
  <c r="L19"/>
  <c r="M19" s="1"/>
  <c r="J19"/>
  <c r="K19" s="1"/>
  <c r="H19"/>
  <c r="F19"/>
  <c r="D19"/>
  <c r="E19" s="1"/>
  <c r="B19"/>
  <c r="AJ18"/>
  <c r="AH18"/>
  <c r="AF18"/>
  <c r="AD18"/>
  <c r="AB18"/>
  <c r="Z18"/>
  <c r="X18"/>
  <c r="V18"/>
  <c r="T18"/>
  <c r="R18"/>
  <c r="P18"/>
  <c r="N18"/>
  <c r="L18"/>
  <c r="J18"/>
  <c r="H18"/>
  <c r="F18"/>
  <c r="D18"/>
  <c r="AJ17"/>
  <c r="AH17"/>
  <c r="AI17" s="1"/>
  <c r="AF17"/>
  <c r="AG17" s="1"/>
  <c r="AD17"/>
  <c r="AB17"/>
  <c r="Z17"/>
  <c r="AA17" s="1"/>
  <c r="X17"/>
  <c r="Y17" s="1"/>
  <c r="V17"/>
  <c r="T17"/>
  <c r="R17"/>
  <c r="S17" s="1"/>
  <c r="P17"/>
  <c r="Q17" s="1"/>
  <c r="N17"/>
  <c r="L17"/>
  <c r="J17"/>
  <c r="K17" s="1"/>
  <c r="H17"/>
  <c r="I17" s="1"/>
  <c r="F17"/>
  <c r="D17"/>
  <c r="B17"/>
  <c r="AJ16"/>
  <c r="AH16"/>
  <c r="AF16"/>
  <c r="AD16"/>
  <c r="AB16"/>
  <c r="Z16"/>
  <c r="X16"/>
  <c r="V16"/>
  <c r="T16"/>
  <c r="R16"/>
  <c r="P16"/>
  <c r="N16"/>
  <c r="L16"/>
  <c r="J16"/>
  <c r="H16"/>
  <c r="F16"/>
  <c r="D16"/>
  <c r="AJ15"/>
  <c r="AH15"/>
  <c r="AF15"/>
  <c r="AG15" s="1"/>
  <c r="AD15"/>
  <c r="AE15" s="1"/>
  <c r="AB15"/>
  <c r="Z15"/>
  <c r="X15"/>
  <c r="Y15" s="1"/>
  <c r="V15"/>
  <c r="W15" s="1"/>
  <c r="T15"/>
  <c r="R15"/>
  <c r="P15"/>
  <c r="Q15" s="1"/>
  <c r="N15"/>
  <c r="O15" s="1"/>
  <c r="L15"/>
  <c r="J15"/>
  <c r="H15"/>
  <c r="I15" s="1"/>
  <c r="F15"/>
  <c r="G15" s="1"/>
  <c r="D15"/>
  <c r="B15"/>
  <c r="AJ14"/>
  <c r="AH14"/>
  <c r="AF14"/>
  <c r="AD14"/>
  <c r="AB14"/>
  <c r="Z14"/>
  <c r="X14"/>
  <c r="V14"/>
  <c r="T14"/>
  <c r="R14"/>
  <c r="P14"/>
  <c r="N14"/>
  <c r="L14"/>
  <c r="J14"/>
  <c r="H14"/>
  <c r="F14"/>
  <c r="D14"/>
  <c r="AJ13"/>
  <c r="AK13" s="1"/>
  <c r="AH13"/>
  <c r="AF13"/>
  <c r="AD13"/>
  <c r="AE13" s="1"/>
  <c r="AB13"/>
  <c r="AC13" s="1"/>
  <c r="Z13"/>
  <c r="X13"/>
  <c r="V13"/>
  <c r="W13" s="1"/>
  <c r="T13"/>
  <c r="U13" s="1"/>
  <c r="R13"/>
  <c r="P13"/>
  <c r="N13"/>
  <c r="O13" s="1"/>
  <c r="L13"/>
  <c r="M13" s="1"/>
  <c r="J13"/>
  <c r="H13"/>
  <c r="F13"/>
  <c r="G13" s="1"/>
  <c r="D13"/>
  <c r="E13" s="1"/>
  <c r="B13"/>
  <c r="AJ12"/>
  <c r="AH12"/>
  <c r="AF12"/>
  <c r="AD12"/>
  <c r="AB12"/>
  <c r="Z12"/>
  <c r="X12"/>
  <c r="V12"/>
  <c r="T12"/>
  <c r="R12"/>
  <c r="P12"/>
  <c r="N12"/>
  <c r="L12"/>
  <c r="J12"/>
  <c r="H12"/>
  <c r="F12"/>
  <c r="D12"/>
  <c r="AJ11"/>
  <c r="AK11" s="1"/>
  <c r="AH11"/>
  <c r="AI11" s="1"/>
  <c r="AF11"/>
  <c r="AD11"/>
  <c r="AB11"/>
  <c r="AC11" s="1"/>
  <c r="Z11"/>
  <c r="AA11" s="1"/>
  <c r="X11"/>
  <c r="V11"/>
  <c r="T11"/>
  <c r="U11" s="1"/>
  <c r="R11"/>
  <c r="S11" s="1"/>
  <c r="P11"/>
  <c r="N11"/>
  <c r="L11"/>
  <c r="M11" s="1"/>
  <c r="J11"/>
  <c r="K11" s="1"/>
  <c r="H11"/>
  <c r="F11"/>
  <c r="D11"/>
  <c r="E11" s="1"/>
  <c r="B11"/>
  <c r="AA6"/>
  <c r="D6"/>
  <c r="AL110" i="73"/>
  <c r="AA6"/>
  <c r="A3"/>
  <c r="A3" i="62"/>
  <c r="E89" i="65"/>
  <c r="E88"/>
  <c r="E87"/>
  <c r="H83"/>
  <c r="H82"/>
  <c r="H81"/>
  <c r="C83"/>
  <c r="C82"/>
  <c r="C81"/>
  <c r="C137"/>
  <c r="E7"/>
  <c r="E6"/>
  <c r="L5"/>
  <c r="L3"/>
  <c r="B5" i="42"/>
  <c r="C5"/>
  <c r="B6"/>
  <c r="C6"/>
  <c r="B7"/>
  <c r="C7"/>
  <c r="B8"/>
  <c r="C8"/>
  <c r="B9"/>
  <c r="C9"/>
  <c r="B10"/>
  <c r="C10"/>
  <c r="B11"/>
  <c r="C11"/>
  <c r="B12"/>
  <c r="C12"/>
  <c r="B13"/>
  <c r="C13"/>
  <c r="B14"/>
  <c r="C14"/>
  <c r="C15"/>
  <c r="B16"/>
  <c r="C16"/>
  <c r="B17"/>
  <c r="C17"/>
  <c r="B18"/>
  <c r="C18"/>
  <c r="B19"/>
  <c r="C19"/>
  <c r="B20"/>
  <c r="C20"/>
  <c r="B21"/>
  <c r="C21"/>
  <c r="B22"/>
  <c r="C22"/>
  <c r="B23"/>
  <c r="C23"/>
  <c r="B24"/>
  <c r="C24"/>
  <c r="B25"/>
  <c r="C25"/>
  <c r="B26"/>
  <c r="C26"/>
  <c r="B27"/>
  <c r="C27"/>
  <c r="B28"/>
  <c r="C28"/>
  <c r="B29"/>
  <c r="C29"/>
  <c r="B30"/>
  <c r="C30"/>
  <c r="B31"/>
  <c r="C31"/>
  <c r="B32"/>
  <c r="C32"/>
  <c r="B33"/>
  <c r="C33"/>
  <c r="B34"/>
  <c r="C34"/>
  <c r="B35"/>
  <c r="C35"/>
  <c r="B36"/>
  <c r="C36"/>
  <c r="B37"/>
  <c r="C37"/>
  <c r="B38"/>
  <c r="C38"/>
  <c r="B39"/>
  <c r="C39"/>
  <c r="B40"/>
  <c r="C40"/>
  <c r="B41"/>
  <c r="C41"/>
  <c r="B42"/>
  <c r="C42"/>
  <c r="B43"/>
  <c r="C43"/>
  <c r="B44"/>
  <c r="C44"/>
  <c r="B45"/>
  <c r="C45"/>
  <c r="B46"/>
  <c r="C46"/>
  <c r="B47"/>
  <c r="C47"/>
  <c r="B48"/>
  <c r="C48"/>
  <c r="B49"/>
  <c r="C49"/>
  <c r="B50"/>
  <c r="C50"/>
  <c r="B51"/>
  <c r="C51"/>
  <c r="B59" i="60"/>
  <c r="C4" i="42"/>
  <c r="B4"/>
  <c r="X14" i="39"/>
  <c r="D6"/>
  <c r="AA6"/>
  <c r="W106"/>
  <c r="W104"/>
  <c r="W102"/>
  <c r="W100"/>
  <c r="W98"/>
  <c r="W96"/>
  <c r="W94"/>
  <c r="W92"/>
  <c r="W90"/>
  <c r="W88"/>
  <c r="W86"/>
  <c r="W84"/>
  <c r="W82"/>
  <c r="W80"/>
  <c r="W78"/>
  <c r="W76"/>
  <c r="W74"/>
  <c r="W72"/>
  <c r="W70"/>
  <c r="W68"/>
  <c r="W66"/>
  <c r="W64"/>
  <c r="W62"/>
  <c r="W60"/>
  <c r="W58"/>
  <c r="W56"/>
  <c r="W54"/>
  <c r="W52"/>
  <c r="W50"/>
  <c r="W48"/>
  <c r="W46"/>
  <c r="W44"/>
  <c r="W42"/>
  <c r="W40"/>
  <c r="W38"/>
  <c r="W36"/>
  <c r="W34"/>
  <c r="W32"/>
  <c r="W30"/>
  <c r="W28"/>
  <c r="W26"/>
  <c r="W24"/>
  <c r="W22"/>
  <c r="W20"/>
  <c r="W18"/>
  <c r="W16"/>
  <c r="W14"/>
  <c r="W12"/>
  <c r="AA29"/>
  <c r="AA105"/>
  <c r="AA103"/>
  <c r="AA101"/>
  <c r="AA99"/>
  <c r="AA97"/>
  <c r="AA95"/>
  <c r="AA93"/>
  <c r="AA91"/>
  <c r="AA89"/>
  <c r="AA87"/>
  <c r="AA85"/>
  <c r="AA83"/>
  <c r="AA81"/>
  <c r="AA79"/>
  <c r="AA77"/>
  <c r="AA75"/>
  <c r="AA73"/>
  <c r="AA71"/>
  <c r="AA69"/>
  <c r="AA67"/>
  <c r="AA65"/>
  <c r="AA63"/>
  <c r="AA61"/>
  <c r="AA59"/>
  <c r="AA57"/>
  <c r="AA55"/>
  <c r="AA53"/>
  <c r="AA51"/>
  <c r="AA49"/>
  <c r="AA47"/>
  <c r="AA45"/>
  <c r="AA43"/>
  <c r="AA41"/>
  <c r="AA39"/>
  <c r="AA37"/>
  <c r="AA35"/>
  <c r="AA33"/>
  <c r="AA31"/>
  <c r="AA27"/>
  <c r="AA25"/>
  <c r="AA23"/>
  <c r="AA21"/>
  <c r="AA19"/>
  <c r="AA17"/>
  <c r="AA15"/>
  <c r="AA11"/>
  <c r="AA13"/>
  <c r="AA12"/>
  <c r="AA14"/>
  <c r="AA16"/>
  <c r="AA18"/>
  <c r="AA20"/>
  <c r="AA22"/>
  <c r="AA24"/>
  <c r="AA26"/>
  <c r="AA28"/>
  <c r="AA30"/>
  <c r="AA32"/>
  <c r="AA34"/>
  <c r="AA36"/>
  <c r="AA38"/>
  <c r="AA40"/>
  <c r="AA42"/>
  <c r="AA44"/>
  <c r="AA46"/>
  <c r="AA48"/>
  <c r="AA50"/>
  <c r="AA52"/>
  <c r="AA54"/>
  <c r="AA56"/>
  <c r="AA58"/>
  <c r="AA60"/>
  <c r="AA62"/>
  <c r="AA64"/>
  <c r="AA66"/>
  <c r="AA68"/>
  <c r="AA70"/>
  <c r="AA72"/>
  <c r="AA74"/>
  <c r="AA76"/>
  <c r="AA78"/>
  <c r="AA80"/>
  <c r="AA82"/>
  <c r="AA84"/>
  <c r="AA86"/>
  <c r="AA88"/>
  <c r="AA90"/>
  <c r="AA92"/>
  <c r="AA94"/>
  <c r="AA96"/>
  <c r="AA98"/>
  <c r="AA100"/>
  <c r="AA102"/>
  <c r="AA104"/>
  <c r="AA106"/>
  <c r="W106" i="62"/>
  <c r="W104"/>
  <c r="W102"/>
  <c r="W100"/>
  <c r="W98"/>
  <c r="W96"/>
  <c r="W94"/>
  <c r="W92"/>
  <c r="W90"/>
  <c r="W88"/>
  <c r="W86"/>
  <c r="W84"/>
  <c r="W82"/>
  <c r="W80"/>
  <c r="W78"/>
  <c r="W76"/>
  <c r="W74"/>
  <c r="W72"/>
  <c r="W70"/>
  <c r="W68"/>
  <c r="W66"/>
  <c r="W64"/>
  <c r="W62"/>
  <c r="W60"/>
  <c r="W58"/>
  <c r="W56"/>
  <c r="W54"/>
  <c r="W52"/>
  <c r="W50"/>
  <c r="W48"/>
  <c r="W46"/>
  <c r="W44"/>
  <c r="W42"/>
  <c r="W40"/>
  <c r="W38"/>
  <c r="W36"/>
  <c r="W34"/>
  <c r="W32"/>
  <c r="W30"/>
  <c r="W28"/>
  <c r="W26"/>
  <c r="W24"/>
  <c r="W22"/>
  <c r="W20"/>
  <c r="W18"/>
  <c r="W16"/>
  <c r="W14"/>
  <c r="W12"/>
  <c r="V13"/>
  <c r="W13"/>
  <c r="V14"/>
  <c r="AA105"/>
  <c r="AA103"/>
  <c r="AA101"/>
  <c r="AA99"/>
  <c r="AA97"/>
  <c r="AA95"/>
  <c r="AA93"/>
  <c r="AA91"/>
  <c r="AA89"/>
  <c r="AA87"/>
  <c r="AA85"/>
  <c r="AA83"/>
  <c r="AA81"/>
  <c r="AA79"/>
  <c r="AA77"/>
  <c r="AA75"/>
  <c r="AA73"/>
  <c r="AA71"/>
  <c r="AA69"/>
  <c r="AA67"/>
  <c r="AA65"/>
  <c r="AA63"/>
  <c r="AA61"/>
  <c r="AA59"/>
  <c r="AA57"/>
  <c r="AA55"/>
  <c r="AA53"/>
  <c r="AA51"/>
  <c r="AA49"/>
  <c r="AA47"/>
  <c r="AA45"/>
  <c r="AA43"/>
  <c r="AA41"/>
  <c r="AA39"/>
  <c r="AA37"/>
  <c r="AA35"/>
  <c r="AA33"/>
  <c r="AA31"/>
  <c r="AA29"/>
  <c r="AA27"/>
  <c r="AA25"/>
  <c r="AA23"/>
  <c r="AA21"/>
  <c r="AA19"/>
  <c r="AA17"/>
  <c r="AA15"/>
  <c r="AA13"/>
  <c r="AA11"/>
  <c r="D6"/>
  <c r="AA6"/>
  <c r="B62" i="59"/>
  <c r="H9"/>
  <c r="C9"/>
  <c r="B62" i="58"/>
  <c r="C9"/>
  <c r="H9"/>
  <c r="B62" i="57"/>
  <c r="C9"/>
  <c r="H9"/>
  <c r="B62" i="56"/>
  <c r="C9"/>
  <c r="H9"/>
  <c r="B62" i="55"/>
  <c r="C9"/>
  <c r="H9"/>
  <c r="C9" i="54"/>
  <c r="H9"/>
  <c r="C9" i="53"/>
  <c r="H9"/>
  <c r="B62"/>
  <c r="B62" i="52"/>
  <c r="C9"/>
  <c r="H9"/>
  <c r="B62" i="51"/>
  <c r="C9"/>
  <c r="H9"/>
  <c r="C9" i="50"/>
  <c r="H9"/>
  <c r="B62"/>
  <c r="B62" i="49"/>
  <c r="C9" i="43"/>
  <c r="H9"/>
  <c r="B62" i="44"/>
  <c r="C9"/>
  <c r="H9"/>
  <c r="B62" i="45"/>
  <c r="C9"/>
  <c r="H9"/>
  <c r="B62" i="46"/>
  <c r="C9"/>
  <c r="H9"/>
  <c r="B62" i="47"/>
  <c r="C9"/>
  <c r="H9"/>
  <c r="B62" i="48"/>
  <c r="C9"/>
  <c r="C9" i="49"/>
  <c r="H9"/>
  <c r="H9" i="48"/>
  <c r="C7" i="72"/>
  <c r="C4"/>
  <c r="C7" i="1"/>
  <c r="C4"/>
  <c r="X10" i="2"/>
  <c r="Y10"/>
  <c r="X11"/>
  <c r="Y11"/>
  <c r="X12"/>
  <c r="Y12"/>
  <c r="X13"/>
  <c r="Y13"/>
  <c r="X14"/>
  <c r="Y14"/>
  <c r="X15"/>
  <c r="Y15"/>
  <c r="X16"/>
  <c r="Y16"/>
  <c r="X17"/>
  <c r="Y17"/>
  <c r="X18"/>
  <c r="Y18"/>
  <c r="X19"/>
  <c r="Y19"/>
  <c r="X20"/>
  <c r="Y20"/>
  <c r="X21"/>
  <c r="Y21"/>
  <c r="X22"/>
  <c r="Y22"/>
  <c r="X23"/>
  <c r="Y23"/>
  <c r="X24"/>
  <c r="Y24"/>
  <c r="X25"/>
  <c r="Y25"/>
  <c r="X26"/>
  <c r="Y26"/>
  <c r="X27"/>
  <c r="Y27"/>
  <c r="X28"/>
  <c r="Y28"/>
  <c r="X29"/>
  <c r="Y29"/>
  <c r="X30"/>
  <c r="Y30"/>
  <c r="X31"/>
  <c r="Y31"/>
  <c r="X32"/>
  <c r="Y32"/>
  <c r="X33"/>
  <c r="Y33"/>
  <c r="X34"/>
  <c r="Y34"/>
  <c r="X35"/>
  <c r="Y35"/>
  <c r="X36"/>
  <c r="Y36"/>
  <c r="X37"/>
  <c r="Y37"/>
  <c r="X38"/>
  <c r="Y38"/>
  <c r="X39"/>
  <c r="Y39"/>
  <c r="X40"/>
  <c r="Y40"/>
  <c r="X41"/>
  <c r="Y41"/>
  <c r="X42"/>
  <c r="Y42"/>
  <c r="X43"/>
  <c r="Y43"/>
  <c r="X44"/>
  <c r="Y44"/>
  <c r="X45"/>
  <c r="Y45"/>
  <c r="X46"/>
  <c r="Y46"/>
  <c r="X47"/>
  <c r="Y47"/>
  <c r="X48"/>
  <c r="Y48"/>
  <c r="X49"/>
  <c r="Y49"/>
  <c r="X50"/>
  <c r="Y50"/>
  <c r="X51"/>
  <c r="Y51"/>
  <c r="X52"/>
  <c r="Y52"/>
  <c r="X53"/>
  <c r="Y53"/>
  <c r="X54"/>
  <c r="Y54"/>
  <c r="X55"/>
  <c r="Y55"/>
  <c r="X56"/>
  <c r="Y56"/>
  <c r="X57"/>
  <c r="Y57"/>
  <c r="X58"/>
  <c r="Y58"/>
  <c r="Y9"/>
  <c r="X9"/>
  <c r="B143" i="65"/>
  <c r="H139"/>
  <c r="C139"/>
  <c r="H138"/>
  <c r="C138"/>
  <c r="H137"/>
  <c r="H110"/>
  <c r="H109"/>
  <c r="K93"/>
  <c r="K76"/>
  <c r="J76"/>
  <c r="I76"/>
  <c r="G76"/>
  <c r="F76"/>
  <c r="D76"/>
  <c r="K75"/>
  <c r="J75"/>
  <c r="I75"/>
  <c r="G75"/>
  <c r="F75"/>
  <c r="D75"/>
  <c r="K74"/>
  <c r="J74"/>
  <c r="I74"/>
  <c r="G74"/>
  <c r="F74"/>
  <c r="D74"/>
  <c r="K73"/>
  <c r="J73"/>
  <c r="I73"/>
  <c r="G73"/>
  <c r="F73"/>
  <c r="D73"/>
  <c r="K72"/>
  <c r="J72"/>
  <c r="I72"/>
  <c r="G72"/>
  <c r="F72"/>
  <c r="D72"/>
  <c r="K71"/>
  <c r="J71"/>
  <c r="I71"/>
  <c r="G71"/>
  <c r="F71"/>
  <c r="D71"/>
  <c r="K69"/>
  <c r="J69"/>
  <c r="I69"/>
  <c r="G69"/>
  <c r="F69"/>
  <c r="D69"/>
  <c r="K68"/>
  <c r="J68"/>
  <c r="I68"/>
  <c r="G68"/>
  <c r="F68"/>
  <c r="D68"/>
  <c r="K67"/>
  <c r="J67"/>
  <c r="I67"/>
  <c r="G67"/>
  <c r="F67"/>
  <c r="D67"/>
  <c r="K66"/>
  <c r="J66"/>
  <c r="I66"/>
  <c r="G66"/>
  <c r="F66"/>
  <c r="D66"/>
  <c r="K65"/>
  <c r="J65"/>
  <c r="I65"/>
  <c r="G65"/>
  <c r="F65"/>
  <c r="D65"/>
  <c r="K64"/>
  <c r="J64"/>
  <c r="I64"/>
  <c r="G64"/>
  <c r="F64"/>
  <c r="D64"/>
  <c r="K63"/>
  <c r="J63"/>
  <c r="I63"/>
  <c r="G63"/>
  <c r="F63"/>
  <c r="D63"/>
  <c r="K62"/>
  <c r="J62"/>
  <c r="I62"/>
  <c r="G62"/>
  <c r="F62"/>
  <c r="D62"/>
  <c r="K61"/>
  <c r="J61"/>
  <c r="I61"/>
  <c r="G61"/>
  <c r="F61"/>
  <c r="D61"/>
  <c r="K60"/>
  <c r="J60"/>
  <c r="I60"/>
  <c r="G60"/>
  <c r="F60"/>
  <c r="D60"/>
  <c r="K59"/>
  <c r="J59"/>
  <c r="I59"/>
  <c r="G59"/>
  <c r="F59"/>
  <c r="D59"/>
  <c r="AK110" i="63"/>
  <c r="AI110"/>
  <c r="AG110"/>
  <c r="AE110"/>
  <c r="AC110"/>
  <c r="AA110"/>
  <c r="Y110"/>
  <c r="W110"/>
  <c r="U110"/>
  <c r="S110"/>
  <c r="Q110"/>
  <c r="O110"/>
  <c r="M110"/>
  <c r="K110"/>
  <c r="I110"/>
  <c r="G110"/>
  <c r="E110"/>
  <c r="AK106"/>
  <c r="AJ106"/>
  <c r="AI106"/>
  <c r="AH106"/>
  <c r="AG106"/>
  <c r="AF106"/>
  <c r="AE106"/>
  <c r="AD106"/>
  <c r="AC106"/>
  <c r="AB106"/>
  <c r="AA106"/>
  <c r="Z106"/>
  <c r="Y106"/>
  <c r="X106"/>
  <c r="W106"/>
  <c r="V106"/>
  <c r="U106"/>
  <c r="T106"/>
  <c r="S106"/>
  <c r="R106"/>
  <c r="Q106"/>
  <c r="P106"/>
  <c r="O106"/>
  <c r="N106"/>
  <c r="M106"/>
  <c r="L106"/>
  <c r="K106"/>
  <c r="J106"/>
  <c r="I106"/>
  <c r="H106"/>
  <c r="G106"/>
  <c r="F106"/>
  <c r="E106"/>
  <c r="D106"/>
  <c r="AK105"/>
  <c r="AJ105"/>
  <c r="AI105"/>
  <c r="AH105"/>
  <c r="AG105"/>
  <c r="AF105"/>
  <c r="AE105"/>
  <c r="AD105"/>
  <c r="AC105"/>
  <c r="AB105"/>
  <c r="AA105"/>
  <c r="Z105"/>
  <c r="Y105"/>
  <c r="X105"/>
  <c r="W105"/>
  <c r="V105"/>
  <c r="U105"/>
  <c r="T105"/>
  <c r="S105"/>
  <c r="R105"/>
  <c r="Q105"/>
  <c r="P105"/>
  <c r="O105"/>
  <c r="N105"/>
  <c r="M105"/>
  <c r="L105"/>
  <c r="K105"/>
  <c r="J105"/>
  <c r="I105"/>
  <c r="H105"/>
  <c r="G105"/>
  <c r="F105"/>
  <c r="E105"/>
  <c r="D105"/>
  <c r="AK104"/>
  <c r="AJ104"/>
  <c r="AI104"/>
  <c r="AH104"/>
  <c r="AG104"/>
  <c r="AF104"/>
  <c r="AE104"/>
  <c r="AD104"/>
  <c r="AC104"/>
  <c r="AB104"/>
  <c r="AA104"/>
  <c r="Z104"/>
  <c r="Y104"/>
  <c r="X104"/>
  <c r="W104"/>
  <c r="V104"/>
  <c r="U104"/>
  <c r="T104"/>
  <c r="S104"/>
  <c r="R104"/>
  <c r="Q104"/>
  <c r="P104"/>
  <c r="O104"/>
  <c r="N104"/>
  <c r="M104"/>
  <c r="L104"/>
  <c r="K104"/>
  <c r="J104"/>
  <c r="I104"/>
  <c r="H104"/>
  <c r="G104"/>
  <c r="F104"/>
  <c r="E104"/>
  <c r="D104"/>
  <c r="AK103"/>
  <c r="AJ103"/>
  <c r="AI103"/>
  <c r="AH103"/>
  <c r="AG103"/>
  <c r="AF103"/>
  <c r="AE103"/>
  <c r="AD103"/>
  <c r="AC103"/>
  <c r="AB103"/>
  <c r="AA103"/>
  <c r="Z103"/>
  <c r="Y103"/>
  <c r="X103"/>
  <c r="W103"/>
  <c r="V103"/>
  <c r="U103"/>
  <c r="T103"/>
  <c r="S103"/>
  <c r="R103"/>
  <c r="Q103"/>
  <c r="P103"/>
  <c r="O103"/>
  <c r="N103"/>
  <c r="M103"/>
  <c r="L103"/>
  <c r="K103"/>
  <c r="J103"/>
  <c r="I103"/>
  <c r="H103"/>
  <c r="G103"/>
  <c r="F103"/>
  <c r="E103"/>
  <c r="D103"/>
  <c r="AK102"/>
  <c r="AJ102"/>
  <c r="AI102"/>
  <c r="AH102"/>
  <c r="AG102"/>
  <c r="AF102"/>
  <c r="AE102"/>
  <c r="AD102"/>
  <c r="AC102"/>
  <c r="AB102"/>
  <c r="AA102"/>
  <c r="Z102"/>
  <c r="Y102"/>
  <c r="X102"/>
  <c r="W102"/>
  <c r="V102"/>
  <c r="U102"/>
  <c r="T102"/>
  <c r="S102"/>
  <c r="R102"/>
  <c r="Q102"/>
  <c r="P102"/>
  <c r="O102"/>
  <c r="N102"/>
  <c r="M102"/>
  <c r="L102"/>
  <c r="K102"/>
  <c r="J102"/>
  <c r="I102"/>
  <c r="H102"/>
  <c r="G102"/>
  <c r="F102"/>
  <c r="E102"/>
  <c r="D102"/>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AK100"/>
  <c r="AJ100"/>
  <c r="AI100"/>
  <c r="AH100"/>
  <c r="AG100"/>
  <c r="AF100"/>
  <c r="AE100"/>
  <c r="AD100"/>
  <c r="AC100"/>
  <c r="AB100"/>
  <c r="AA100"/>
  <c r="Z100"/>
  <c r="Y100"/>
  <c r="X100"/>
  <c r="W100"/>
  <c r="V100"/>
  <c r="U100"/>
  <c r="T100"/>
  <c r="S100"/>
  <c r="R100"/>
  <c r="Q100"/>
  <c r="P100"/>
  <c r="O100"/>
  <c r="N100"/>
  <c r="M100"/>
  <c r="L100"/>
  <c r="K100"/>
  <c r="J100"/>
  <c r="I100"/>
  <c r="H100"/>
  <c r="G100"/>
  <c r="F100"/>
  <c r="E100"/>
  <c r="D100"/>
  <c r="AK99"/>
  <c r="AJ99"/>
  <c r="AI99"/>
  <c r="AH99"/>
  <c r="AG99"/>
  <c r="AF99"/>
  <c r="AE99"/>
  <c r="AD99"/>
  <c r="AC99"/>
  <c r="AB99"/>
  <c r="AA99"/>
  <c r="Z99"/>
  <c r="Y99"/>
  <c r="X99"/>
  <c r="W99"/>
  <c r="V99"/>
  <c r="U99"/>
  <c r="T99"/>
  <c r="S99"/>
  <c r="R99"/>
  <c r="Q99"/>
  <c r="P99"/>
  <c r="O99"/>
  <c r="N99"/>
  <c r="M99"/>
  <c r="L99"/>
  <c r="K99"/>
  <c r="J99"/>
  <c r="I99"/>
  <c r="H99"/>
  <c r="G99"/>
  <c r="F99"/>
  <c r="E99"/>
  <c r="D99"/>
  <c r="AK98"/>
  <c r="AJ98"/>
  <c r="AI98"/>
  <c r="AH98"/>
  <c r="AG98"/>
  <c r="AF98"/>
  <c r="AE98"/>
  <c r="AD98"/>
  <c r="AC98"/>
  <c r="AB98"/>
  <c r="AA98"/>
  <c r="Z98"/>
  <c r="Y98"/>
  <c r="X98"/>
  <c r="W98"/>
  <c r="V98"/>
  <c r="U98"/>
  <c r="T98"/>
  <c r="S98"/>
  <c r="R98"/>
  <c r="Q98"/>
  <c r="P98"/>
  <c r="O98"/>
  <c r="N98"/>
  <c r="M98"/>
  <c r="L98"/>
  <c r="K98"/>
  <c r="J98"/>
  <c r="I98"/>
  <c r="H98"/>
  <c r="G98"/>
  <c r="F98"/>
  <c r="E98"/>
  <c r="D98"/>
  <c r="AK97"/>
  <c r="AJ97"/>
  <c r="AI97"/>
  <c r="AH97"/>
  <c r="AG97"/>
  <c r="AF97"/>
  <c r="AE97"/>
  <c r="AD97"/>
  <c r="AC97"/>
  <c r="AB97"/>
  <c r="AA97"/>
  <c r="Z97"/>
  <c r="Y97"/>
  <c r="X97"/>
  <c r="W97"/>
  <c r="V97"/>
  <c r="U97"/>
  <c r="T97"/>
  <c r="S97"/>
  <c r="R97"/>
  <c r="Q97"/>
  <c r="P97"/>
  <c r="O97"/>
  <c r="N97"/>
  <c r="M97"/>
  <c r="L97"/>
  <c r="K97"/>
  <c r="J97"/>
  <c r="I97"/>
  <c r="H97"/>
  <c r="G97"/>
  <c r="F97"/>
  <c r="E97"/>
  <c r="D97"/>
  <c r="AK96"/>
  <c r="AJ96"/>
  <c r="AI96"/>
  <c r="AH96"/>
  <c r="AG96"/>
  <c r="AF96"/>
  <c r="AE96"/>
  <c r="AD96"/>
  <c r="AC96"/>
  <c r="AB96"/>
  <c r="AA96"/>
  <c r="Z96"/>
  <c r="Y96"/>
  <c r="X96"/>
  <c r="W96"/>
  <c r="V96"/>
  <c r="U96"/>
  <c r="T96"/>
  <c r="S96"/>
  <c r="R96"/>
  <c r="Q96"/>
  <c r="P96"/>
  <c r="O96"/>
  <c r="N96"/>
  <c r="M96"/>
  <c r="L96"/>
  <c r="K96"/>
  <c r="J96"/>
  <c r="I96"/>
  <c r="H96"/>
  <c r="G96"/>
  <c r="F96"/>
  <c r="E96"/>
  <c r="D96"/>
  <c r="AK95"/>
  <c r="AJ95"/>
  <c r="AI95"/>
  <c r="AH95"/>
  <c r="AG95"/>
  <c r="AF95"/>
  <c r="AE95"/>
  <c r="AD95"/>
  <c r="AC95"/>
  <c r="AB95"/>
  <c r="AA95"/>
  <c r="Z95"/>
  <c r="Y95"/>
  <c r="X95"/>
  <c r="W95"/>
  <c r="V95"/>
  <c r="U95"/>
  <c r="T95"/>
  <c r="S95"/>
  <c r="R95"/>
  <c r="Q95"/>
  <c r="P95"/>
  <c r="O95"/>
  <c r="N95"/>
  <c r="M95"/>
  <c r="L95"/>
  <c r="K95"/>
  <c r="J95"/>
  <c r="I95"/>
  <c r="H95"/>
  <c r="G95"/>
  <c r="F95"/>
  <c r="E95"/>
  <c r="D95"/>
  <c r="AK94"/>
  <c r="AJ94"/>
  <c r="AI94"/>
  <c r="AH94"/>
  <c r="AG94"/>
  <c r="AF94"/>
  <c r="AE94"/>
  <c r="AD94"/>
  <c r="AC94"/>
  <c r="AB94"/>
  <c r="AA94"/>
  <c r="Z94"/>
  <c r="Y94"/>
  <c r="X94"/>
  <c r="W94"/>
  <c r="V94"/>
  <c r="U94"/>
  <c r="T94"/>
  <c r="S94"/>
  <c r="R94"/>
  <c r="Q94"/>
  <c r="P94"/>
  <c r="O94"/>
  <c r="N94"/>
  <c r="M94"/>
  <c r="L94"/>
  <c r="K94"/>
  <c r="J94"/>
  <c r="I94"/>
  <c r="H94"/>
  <c r="G94"/>
  <c r="F94"/>
  <c r="E94"/>
  <c r="D94"/>
  <c r="AK93"/>
  <c r="AJ93"/>
  <c r="AI93"/>
  <c r="AH93"/>
  <c r="AG93"/>
  <c r="AF93"/>
  <c r="AE93"/>
  <c r="AD93"/>
  <c r="AC93"/>
  <c r="AB93"/>
  <c r="AA93"/>
  <c r="Z93"/>
  <c r="Y93"/>
  <c r="X93"/>
  <c r="W93"/>
  <c r="V93"/>
  <c r="U93"/>
  <c r="T93"/>
  <c r="S93"/>
  <c r="R93"/>
  <c r="Q93"/>
  <c r="P93"/>
  <c r="O93"/>
  <c r="N93"/>
  <c r="M93"/>
  <c r="L93"/>
  <c r="K93"/>
  <c r="J93"/>
  <c r="I93"/>
  <c r="H93"/>
  <c r="G93"/>
  <c r="F93"/>
  <c r="E93"/>
  <c r="D93"/>
  <c r="AK92"/>
  <c r="AJ92"/>
  <c r="AI92"/>
  <c r="AH92"/>
  <c r="AG92"/>
  <c r="AF92"/>
  <c r="AE92"/>
  <c r="AD92"/>
  <c r="AC92"/>
  <c r="AB92"/>
  <c r="AA92"/>
  <c r="Z92"/>
  <c r="Y92"/>
  <c r="X92"/>
  <c r="W92"/>
  <c r="V92"/>
  <c r="U92"/>
  <c r="T92"/>
  <c r="S92"/>
  <c r="R92"/>
  <c r="Q92"/>
  <c r="P92"/>
  <c r="O92"/>
  <c r="N92"/>
  <c r="M92"/>
  <c r="L92"/>
  <c r="K92"/>
  <c r="J92"/>
  <c r="I92"/>
  <c r="H92"/>
  <c r="G92"/>
  <c r="F92"/>
  <c r="E92"/>
  <c r="D92"/>
  <c r="AK91"/>
  <c r="AJ91"/>
  <c r="AI91"/>
  <c r="AH91"/>
  <c r="AG91"/>
  <c r="AF91"/>
  <c r="AE91"/>
  <c r="AD91"/>
  <c r="AC91"/>
  <c r="AB91"/>
  <c r="AA91"/>
  <c r="Z91"/>
  <c r="Y91"/>
  <c r="X91"/>
  <c r="W91"/>
  <c r="V91"/>
  <c r="U91"/>
  <c r="T91"/>
  <c r="S91"/>
  <c r="R91"/>
  <c r="Q91"/>
  <c r="P91"/>
  <c r="O91"/>
  <c r="N91"/>
  <c r="M91"/>
  <c r="L91"/>
  <c r="K91"/>
  <c r="J91"/>
  <c r="I91"/>
  <c r="H91"/>
  <c r="G91"/>
  <c r="F91"/>
  <c r="E91"/>
  <c r="D91"/>
  <c r="AK90"/>
  <c r="AJ90"/>
  <c r="AI90"/>
  <c r="AH90"/>
  <c r="AG90"/>
  <c r="AF90"/>
  <c r="AE90"/>
  <c r="AD90"/>
  <c r="AC90"/>
  <c r="AB90"/>
  <c r="AA90"/>
  <c r="Z90"/>
  <c r="Y90"/>
  <c r="X90"/>
  <c r="W90"/>
  <c r="V90"/>
  <c r="U90"/>
  <c r="T90"/>
  <c r="S90"/>
  <c r="R90"/>
  <c r="Q90"/>
  <c r="P90"/>
  <c r="O90"/>
  <c r="N90"/>
  <c r="M90"/>
  <c r="L90"/>
  <c r="K90"/>
  <c r="J90"/>
  <c r="I90"/>
  <c r="H90"/>
  <c r="G90"/>
  <c r="F90"/>
  <c r="E90"/>
  <c r="D90"/>
  <c r="AK89"/>
  <c r="AJ89"/>
  <c r="AI89"/>
  <c r="AH89"/>
  <c r="AG89"/>
  <c r="AF89"/>
  <c r="AE89"/>
  <c r="AD89"/>
  <c r="AC89"/>
  <c r="AB89"/>
  <c r="AA89"/>
  <c r="Z89"/>
  <c r="Y89"/>
  <c r="X89"/>
  <c r="W89"/>
  <c r="V89"/>
  <c r="U89"/>
  <c r="T89"/>
  <c r="S89"/>
  <c r="R89"/>
  <c r="Q89"/>
  <c r="P89"/>
  <c r="O89"/>
  <c r="N89"/>
  <c r="M89"/>
  <c r="L89"/>
  <c r="K89"/>
  <c r="J89"/>
  <c r="I89"/>
  <c r="H89"/>
  <c r="G89"/>
  <c r="F89"/>
  <c r="E89"/>
  <c r="D89"/>
  <c r="AK88"/>
  <c r="AJ88"/>
  <c r="AI88"/>
  <c r="AH88"/>
  <c r="AG88"/>
  <c r="AF88"/>
  <c r="AE88"/>
  <c r="AD88"/>
  <c r="AC88"/>
  <c r="AB88"/>
  <c r="AA88"/>
  <c r="Z88"/>
  <c r="Y88"/>
  <c r="X88"/>
  <c r="W88"/>
  <c r="V88"/>
  <c r="U88"/>
  <c r="T88"/>
  <c r="S88"/>
  <c r="R88"/>
  <c r="Q88"/>
  <c r="P88"/>
  <c r="O88"/>
  <c r="N88"/>
  <c r="M88"/>
  <c r="L88"/>
  <c r="K88"/>
  <c r="J88"/>
  <c r="I88"/>
  <c r="H88"/>
  <c r="G88"/>
  <c r="F88"/>
  <c r="E88"/>
  <c r="D88"/>
  <c r="AK87"/>
  <c r="AJ87"/>
  <c r="AI87"/>
  <c r="AH87"/>
  <c r="AG87"/>
  <c r="AF87"/>
  <c r="AE87"/>
  <c r="AD87"/>
  <c r="AC87"/>
  <c r="AB87"/>
  <c r="AA87"/>
  <c r="Z87"/>
  <c r="Y87"/>
  <c r="X87"/>
  <c r="W87"/>
  <c r="V87"/>
  <c r="U87"/>
  <c r="T87"/>
  <c r="S87"/>
  <c r="R87"/>
  <c r="Q87"/>
  <c r="P87"/>
  <c r="O87"/>
  <c r="N87"/>
  <c r="M87"/>
  <c r="L87"/>
  <c r="K87"/>
  <c r="J87"/>
  <c r="I87"/>
  <c r="H87"/>
  <c r="G87"/>
  <c r="F87"/>
  <c r="E87"/>
  <c r="D87"/>
  <c r="AK86"/>
  <c r="AJ86"/>
  <c r="AI86"/>
  <c r="AH86"/>
  <c r="AG86"/>
  <c r="AF86"/>
  <c r="AE86"/>
  <c r="AD86"/>
  <c r="AC86"/>
  <c r="AB86"/>
  <c r="AA86"/>
  <c r="Z86"/>
  <c r="Y86"/>
  <c r="X86"/>
  <c r="W86"/>
  <c r="V86"/>
  <c r="U86"/>
  <c r="T86"/>
  <c r="S86"/>
  <c r="R86"/>
  <c r="Q86"/>
  <c r="P86"/>
  <c r="O86"/>
  <c r="N86"/>
  <c r="M86"/>
  <c r="L86"/>
  <c r="K86"/>
  <c r="J86"/>
  <c r="I86"/>
  <c r="H86"/>
  <c r="G86"/>
  <c r="F86"/>
  <c r="E86"/>
  <c r="D86"/>
  <c r="AK85"/>
  <c r="AJ85"/>
  <c r="AI85"/>
  <c r="AH85"/>
  <c r="AG85"/>
  <c r="AF85"/>
  <c r="AE85"/>
  <c r="AD85"/>
  <c r="AC85"/>
  <c r="AB85"/>
  <c r="AA85"/>
  <c r="Z85"/>
  <c r="Y85"/>
  <c r="X85"/>
  <c r="W85"/>
  <c r="V85"/>
  <c r="U85"/>
  <c r="T85"/>
  <c r="S85"/>
  <c r="R85"/>
  <c r="Q85"/>
  <c r="P85"/>
  <c r="O85"/>
  <c r="N85"/>
  <c r="M85"/>
  <c r="L85"/>
  <c r="K85"/>
  <c r="J85"/>
  <c r="I85"/>
  <c r="H85"/>
  <c r="G85"/>
  <c r="F85"/>
  <c r="E85"/>
  <c r="D85"/>
  <c r="AK84"/>
  <c r="AJ84"/>
  <c r="AI84"/>
  <c r="AH84"/>
  <c r="AG84"/>
  <c r="AF84"/>
  <c r="AE84"/>
  <c r="AD84"/>
  <c r="AC84"/>
  <c r="AB84"/>
  <c r="AA84"/>
  <c r="Z84"/>
  <c r="Y84"/>
  <c r="X84"/>
  <c r="W84"/>
  <c r="V84"/>
  <c r="U84"/>
  <c r="T84"/>
  <c r="S84"/>
  <c r="R84"/>
  <c r="Q84"/>
  <c r="P84"/>
  <c r="O84"/>
  <c r="N84"/>
  <c r="M84"/>
  <c r="L84"/>
  <c r="K84"/>
  <c r="J84"/>
  <c r="I84"/>
  <c r="H84"/>
  <c r="G84"/>
  <c r="F84"/>
  <c r="E84"/>
  <c r="D84"/>
  <c r="AK83"/>
  <c r="AJ83"/>
  <c r="AI83"/>
  <c r="AH83"/>
  <c r="AG83"/>
  <c r="AF83"/>
  <c r="AE83"/>
  <c r="AD83"/>
  <c r="AC83"/>
  <c r="AB83"/>
  <c r="AA83"/>
  <c r="Z83"/>
  <c r="Y83"/>
  <c r="X83"/>
  <c r="W83"/>
  <c r="V83"/>
  <c r="U83"/>
  <c r="T83"/>
  <c r="S83"/>
  <c r="R83"/>
  <c r="Q83"/>
  <c r="P83"/>
  <c r="O83"/>
  <c r="N83"/>
  <c r="M83"/>
  <c r="L83"/>
  <c r="K83"/>
  <c r="J83"/>
  <c r="I83"/>
  <c r="H83"/>
  <c r="G83"/>
  <c r="F83"/>
  <c r="E83"/>
  <c r="D83"/>
  <c r="AK82"/>
  <c r="AJ82"/>
  <c r="AI82"/>
  <c r="AH82"/>
  <c r="AG82"/>
  <c r="AF82"/>
  <c r="AE82"/>
  <c r="AD82"/>
  <c r="AC82"/>
  <c r="AB82"/>
  <c r="AA82"/>
  <c r="Z82"/>
  <c r="Y82"/>
  <c r="X82"/>
  <c r="W82"/>
  <c r="V82"/>
  <c r="U82"/>
  <c r="T82"/>
  <c r="S82"/>
  <c r="R82"/>
  <c r="Q82"/>
  <c r="P82"/>
  <c r="O82"/>
  <c r="N82"/>
  <c r="M82"/>
  <c r="L82"/>
  <c r="K82"/>
  <c r="J82"/>
  <c r="I82"/>
  <c r="H82"/>
  <c r="G82"/>
  <c r="F82"/>
  <c r="E82"/>
  <c r="D82"/>
  <c r="AK81"/>
  <c r="AJ81"/>
  <c r="AI81"/>
  <c r="AH81"/>
  <c r="AG81"/>
  <c r="AF81"/>
  <c r="AE81"/>
  <c r="AD81"/>
  <c r="AC81"/>
  <c r="AB81"/>
  <c r="AA81"/>
  <c r="Z81"/>
  <c r="Y81"/>
  <c r="X81"/>
  <c r="W81"/>
  <c r="V81"/>
  <c r="U81"/>
  <c r="T81"/>
  <c r="S81"/>
  <c r="R81"/>
  <c r="Q81"/>
  <c r="P81"/>
  <c r="O81"/>
  <c r="N81"/>
  <c r="M81"/>
  <c r="L81"/>
  <c r="K81"/>
  <c r="J81"/>
  <c r="I81"/>
  <c r="H81"/>
  <c r="G81"/>
  <c r="F81"/>
  <c r="E81"/>
  <c r="D81"/>
  <c r="AK80"/>
  <c r="AJ80"/>
  <c r="AI80"/>
  <c r="AH80"/>
  <c r="AG80"/>
  <c r="AF80"/>
  <c r="AE80"/>
  <c r="AD80"/>
  <c r="AC80"/>
  <c r="AB80"/>
  <c r="AA80"/>
  <c r="Z80"/>
  <c r="Y80"/>
  <c r="X80"/>
  <c r="W80"/>
  <c r="V80"/>
  <c r="U80"/>
  <c r="T80"/>
  <c r="S80"/>
  <c r="R80"/>
  <c r="Q80"/>
  <c r="P80"/>
  <c r="O80"/>
  <c r="N80"/>
  <c r="M80"/>
  <c r="L80"/>
  <c r="K80"/>
  <c r="J80"/>
  <c r="I80"/>
  <c r="H80"/>
  <c r="G80"/>
  <c r="F80"/>
  <c r="E80"/>
  <c r="D80"/>
  <c r="AK79"/>
  <c r="AJ79"/>
  <c r="AI79"/>
  <c r="AH79"/>
  <c r="AG79"/>
  <c r="AF79"/>
  <c r="AE79"/>
  <c r="AD79"/>
  <c r="AC79"/>
  <c r="AB79"/>
  <c r="AA79"/>
  <c r="Z79"/>
  <c r="Y79"/>
  <c r="X79"/>
  <c r="W79"/>
  <c r="V79"/>
  <c r="U79"/>
  <c r="T79"/>
  <c r="S79"/>
  <c r="R79"/>
  <c r="Q79"/>
  <c r="P79"/>
  <c r="O79"/>
  <c r="N79"/>
  <c r="M79"/>
  <c r="L79"/>
  <c r="K79"/>
  <c r="J79"/>
  <c r="I79"/>
  <c r="H79"/>
  <c r="G79"/>
  <c r="F79"/>
  <c r="E79"/>
  <c r="D79"/>
  <c r="AK78"/>
  <c r="AJ78"/>
  <c r="AI78"/>
  <c r="AH78"/>
  <c r="AG78"/>
  <c r="AF78"/>
  <c r="AE78"/>
  <c r="AD78"/>
  <c r="AC78"/>
  <c r="AB78"/>
  <c r="AA78"/>
  <c r="Z78"/>
  <c r="Y78"/>
  <c r="X78"/>
  <c r="W78"/>
  <c r="V78"/>
  <c r="U78"/>
  <c r="T78"/>
  <c r="S78"/>
  <c r="R78"/>
  <c r="Q78"/>
  <c r="P78"/>
  <c r="O78"/>
  <c r="N78"/>
  <c r="M78"/>
  <c r="L78"/>
  <c r="K78"/>
  <c r="J78"/>
  <c r="I78"/>
  <c r="H78"/>
  <c r="G78"/>
  <c r="F78"/>
  <c r="E78"/>
  <c r="D78"/>
  <c r="AK77"/>
  <c r="AJ77"/>
  <c r="AI77"/>
  <c r="AH77"/>
  <c r="AG77"/>
  <c r="AF77"/>
  <c r="AE77"/>
  <c r="AD77"/>
  <c r="AC77"/>
  <c r="AB77"/>
  <c r="AA77"/>
  <c r="Z77"/>
  <c r="Y77"/>
  <c r="X77"/>
  <c r="W77"/>
  <c r="V77"/>
  <c r="U77"/>
  <c r="T77"/>
  <c r="S77"/>
  <c r="R77"/>
  <c r="Q77"/>
  <c r="P77"/>
  <c r="O77"/>
  <c r="N77"/>
  <c r="M77"/>
  <c r="L77"/>
  <c r="K77"/>
  <c r="J77"/>
  <c r="I77"/>
  <c r="H77"/>
  <c r="G77"/>
  <c r="F77"/>
  <c r="E77"/>
  <c r="D77"/>
  <c r="AK76"/>
  <c r="AJ76"/>
  <c r="AI76"/>
  <c r="AH76"/>
  <c r="AG76"/>
  <c r="AF76"/>
  <c r="AE76"/>
  <c r="AD76"/>
  <c r="AC76"/>
  <c r="AB76"/>
  <c r="AA76"/>
  <c r="Z76"/>
  <c r="Y76"/>
  <c r="X76"/>
  <c r="W76"/>
  <c r="V76"/>
  <c r="U76"/>
  <c r="T76"/>
  <c r="S76"/>
  <c r="R76"/>
  <c r="Q76"/>
  <c r="P76"/>
  <c r="O76"/>
  <c r="N76"/>
  <c r="M76"/>
  <c r="L76"/>
  <c r="K76"/>
  <c r="J76"/>
  <c r="I76"/>
  <c r="H76"/>
  <c r="G76"/>
  <c r="F76"/>
  <c r="E76"/>
  <c r="D76"/>
  <c r="AK75"/>
  <c r="AJ75"/>
  <c r="AI75"/>
  <c r="AH75"/>
  <c r="AG75"/>
  <c r="AF75"/>
  <c r="AE75"/>
  <c r="AD75"/>
  <c r="AC75"/>
  <c r="AB75"/>
  <c r="AA75"/>
  <c r="Z75"/>
  <c r="Y75"/>
  <c r="X75"/>
  <c r="W75"/>
  <c r="V75"/>
  <c r="U75"/>
  <c r="T75"/>
  <c r="S75"/>
  <c r="R75"/>
  <c r="Q75"/>
  <c r="P75"/>
  <c r="O75"/>
  <c r="N75"/>
  <c r="M75"/>
  <c r="L75"/>
  <c r="K75"/>
  <c r="J75"/>
  <c r="I75"/>
  <c r="H75"/>
  <c r="G75"/>
  <c r="F75"/>
  <c r="E75"/>
  <c r="D75"/>
  <c r="AK74"/>
  <c r="AJ74"/>
  <c r="AI74"/>
  <c r="AH74"/>
  <c r="AG74"/>
  <c r="AF74"/>
  <c r="AE74"/>
  <c r="AD74"/>
  <c r="AC74"/>
  <c r="AB74"/>
  <c r="AA74"/>
  <c r="Z74"/>
  <c r="Y74"/>
  <c r="X74"/>
  <c r="W74"/>
  <c r="V74"/>
  <c r="U74"/>
  <c r="T74"/>
  <c r="S74"/>
  <c r="R74"/>
  <c r="Q74"/>
  <c r="P74"/>
  <c r="O74"/>
  <c r="N74"/>
  <c r="M74"/>
  <c r="L74"/>
  <c r="K74"/>
  <c r="J74"/>
  <c r="I74"/>
  <c r="H74"/>
  <c r="G74"/>
  <c r="F74"/>
  <c r="E74"/>
  <c r="D74"/>
  <c r="AK73"/>
  <c r="AJ73"/>
  <c r="AI73"/>
  <c r="AH73"/>
  <c r="AG73"/>
  <c r="AF73"/>
  <c r="AE73"/>
  <c r="AD73"/>
  <c r="AC73"/>
  <c r="AB73"/>
  <c r="AA73"/>
  <c r="Z73"/>
  <c r="Y73"/>
  <c r="X73"/>
  <c r="W73"/>
  <c r="V73"/>
  <c r="U73"/>
  <c r="T73"/>
  <c r="S73"/>
  <c r="R73"/>
  <c r="Q73"/>
  <c r="P73"/>
  <c r="O73"/>
  <c r="N73"/>
  <c r="M73"/>
  <c r="L73"/>
  <c r="K73"/>
  <c r="J73"/>
  <c r="I73"/>
  <c r="H73"/>
  <c r="G73"/>
  <c r="F73"/>
  <c r="E73"/>
  <c r="D73"/>
  <c r="AK72"/>
  <c r="AJ72"/>
  <c r="AI72"/>
  <c r="AH72"/>
  <c r="AG72"/>
  <c r="AF72"/>
  <c r="AE72"/>
  <c r="AD72"/>
  <c r="AC72"/>
  <c r="AB72"/>
  <c r="AA72"/>
  <c r="Z72"/>
  <c r="Y72"/>
  <c r="X72"/>
  <c r="W72"/>
  <c r="V72"/>
  <c r="U72"/>
  <c r="T72"/>
  <c r="S72"/>
  <c r="R72"/>
  <c r="Q72"/>
  <c r="P72"/>
  <c r="O72"/>
  <c r="N72"/>
  <c r="M72"/>
  <c r="L72"/>
  <c r="K72"/>
  <c r="J72"/>
  <c r="I72"/>
  <c r="H72"/>
  <c r="G72"/>
  <c r="F72"/>
  <c r="E72"/>
  <c r="D72"/>
  <c r="AK71"/>
  <c r="AJ71"/>
  <c r="AI71"/>
  <c r="AH71"/>
  <c r="AG71"/>
  <c r="AF71"/>
  <c r="AE71"/>
  <c r="AD71"/>
  <c r="AC71"/>
  <c r="AB71"/>
  <c r="AA71"/>
  <c r="Z71"/>
  <c r="Y71"/>
  <c r="X71"/>
  <c r="W71"/>
  <c r="V71"/>
  <c r="U71"/>
  <c r="T71"/>
  <c r="S71"/>
  <c r="R71"/>
  <c r="Q71"/>
  <c r="P71"/>
  <c r="O71"/>
  <c r="N71"/>
  <c r="M71"/>
  <c r="L71"/>
  <c r="K71"/>
  <c r="J71"/>
  <c r="I71"/>
  <c r="H71"/>
  <c r="G71"/>
  <c r="F71"/>
  <c r="E71"/>
  <c r="D71"/>
  <c r="AK70"/>
  <c r="AJ70"/>
  <c r="AI70"/>
  <c r="AH70"/>
  <c r="AG70"/>
  <c r="AF70"/>
  <c r="AE70"/>
  <c r="AD70"/>
  <c r="AC70"/>
  <c r="AB70"/>
  <c r="AA70"/>
  <c r="Z70"/>
  <c r="Y70"/>
  <c r="X70"/>
  <c r="W70"/>
  <c r="V70"/>
  <c r="U70"/>
  <c r="T70"/>
  <c r="S70"/>
  <c r="R70"/>
  <c r="Q70"/>
  <c r="P70"/>
  <c r="O70"/>
  <c r="N70"/>
  <c r="M70"/>
  <c r="L70"/>
  <c r="K70"/>
  <c r="J70"/>
  <c r="I70"/>
  <c r="H70"/>
  <c r="G70"/>
  <c r="F70"/>
  <c r="E70"/>
  <c r="D70"/>
  <c r="AK69"/>
  <c r="AJ69"/>
  <c r="AI69"/>
  <c r="AH69"/>
  <c r="AG69"/>
  <c r="AF69"/>
  <c r="AE69"/>
  <c r="AD69"/>
  <c r="AC69"/>
  <c r="AB69"/>
  <c r="AA69"/>
  <c r="Z69"/>
  <c r="Y69"/>
  <c r="X69"/>
  <c r="W69"/>
  <c r="V69"/>
  <c r="U69"/>
  <c r="T69"/>
  <c r="S69"/>
  <c r="R69"/>
  <c r="Q69"/>
  <c r="P69"/>
  <c r="O69"/>
  <c r="N69"/>
  <c r="M69"/>
  <c r="L69"/>
  <c r="K69"/>
  <c r="J69"/>
  <c r="I69"/>
  <c r="H69"/>
  <c r="G69"/>
  <c r="F69"/>
  <c r="E69"/>
  <c r="D69"/>
  <c r="AK68"/>
  <c r="AJ68"/>
  <c r="AI68"/>
  <c r="AH68"/>
  <c r="AG68"/>
  <c r="AF68"/>
  <c r="AE68"/>
  <c r="AD68"/>
  <c r="AC68"/>
  <c r="AB68"/>
  <c r="AA68"/>
  <c r="Z68"/>
  <c r="Y68"/>
  <c r="X68"/>
  <c r="W68"/>
  <c r="V68"/>
  <c r="U68"/>
  <c r="T68"/>
  <c r="S68"/>
  <c r="R68"/>
  <c r="Q68"/>
  <c r="P68"/>
  <c r="O68"/>
  <c r="N68"/>
  <c r="M68"/>
  <c r="L68"/>
  <c r="K68"/>
  <c r="J68"/>
  <c r="I68"/>
  <c r="H68"/>
  <c r="G68"/>
  <c r="F68"/>
  <c r="E68"/>
  <c r="D68"/>
  <c r="AK67"/>
  <c r="AJ67"/>
  <c r="AI67"/>
  <c r="AH67"/>
  <c r="AG67"/>
  <c r="AF67"/>
  <c r="AE67"/>
  <c r="AD67"/>
  <c r="AC67"/>
  <c r="AB67"/>
  <c r="AA67"/>
  <c r="Z67"/>
  <c r="Y67"/>
  <c r="X67"/>
  <c r="W67"/>
  <c r="V67"/>
  <c r="U67"/>
  <c r="T67"/>
  <c r="S67"/>
  <c r="R67"/>
  <c r="Q67"/>
  <c r="P67"/>
  <c r="O67"/>
  <c r="N67"/>
  <c r="M67"/>
  <c r="L67"/>
  <c r="K67"/>
  <c r="J67"/>
  <c r="I67"/>
  <c r="H67"/>
  <c r="G67"/>
  <c r="F67"/>
  <c r="E67"/>
  <c r="D67"/>
  <c r="AK66"/>
  <c r="AJ66"/>
  <c r="AI66"/>
  <c r="AH66"/>
  <c r="AG66"/>
  <c r="AF66"/>
  <c r="AE66"/>
  <c r="AD66"/>
  <c r="AC66"/>
  <c r="AB66"/>
  <c r="AA66"/>
  <c r="Z66"/>
  <c r="Y66"/>
  <c r="X66"/>
  <c r="W66"/>
  <c r="V66"/>
  <c r="U66"/>
  <c r="T66"/>
  <c r="S66"/>
  <c r="R66"/>
  <c r="Q66"/>
  <c r="P66"/>
  <c r="O66"/>
  <c r="N66"/>
  <c r="M66"/>
  <c r="L66"/>
  <c r="K66"/>
  <c r="J66"/>
  <c r="I66"/>
  <c r="H66"/>
  <c r="G66"/>
  <c r="F66"/>
  <c r="E66"/>
  <c r="D66"/>
  <c r="AK65"/>
  <c r="AJ65"/>
  <c r="AI65"/>
  <c r="AH65"/>
  <c r="AG65"/>
  <c r="AF65"/>
  <c r="AE65"/>
  <c r="AD65"/>
  <c r="AC65"/>
  <c r="AB65"/>
  <c r="AA65"/>
  <c r="Z65"/>
  <c r="Y65"/>
  <c r="X65"/>
  <c r="W65"/>
  <c r="V65"/>
  <c r="U65"/>
  <c r="T65"/>
  <c r="S65"/>
  <c r="R65"/>
  <c r="Q65"/>
  <c r="P65"/>
  <c r="O65"/>
  <c r="N65"/>
  <c r="M65"/>
  <c r="L65"/>
  <c r="K65"/>
  <c r="J65"/>
  <c r="I65"/>
  <c r="H65"/>
  <c r="G65"/>
  <c r="F65"/>
  <c r="E65"/>
  <c r="D65"/>
  <c r="AK64"/>
  <c r="AJ64"/>
  <c r="AI64"/>
  <c r="AH64"/>
  <c r="AG64"/>
  <c r="AF64"/>
  <c r="AE64"/>
  <c r="AD64"/>
  <c r="AC64"/>
  <c r="AB64"/>
  <c r="AA64"/>
  <c r="Z64"/>
  <c r="Y64"/>
  <c r="X64"/>
  <c r="W64"/>
  <c r="V64"/>
  <c r="U64"/>
  <c r="T64"/>
  <c r="S64"/>
  <c r="R64"/>
  <c r="Q64"/>
  <c r="P64"/>
  <c r="O64"/>
  <c r="N64"/>
  <c r="M64"/>
  <c r="L64"/>
  <c r="K64"/>
  <c r="J64"/>
  <c r="I64"/>
  <c r="H64"/>
  <c r="G64"/>
  <c r="F64"/>
  <c r="E64"/>
  <c r="D64"/>
  <c r="AK63"/>
  <c r="AJ63"/>
  <c r="AI63"/>
  <c r="AH63"/>
  <c r="AG63"/>
  <c r="AF63"/>
  <c r="AE63"/>
  <c r="AD63"/>
  <c r="AC63"/>
  <c r="AB63"/>
  <c r="AA63"/>
  <c r="Z63"/>
  <c r="Y63"/>
  <c r="X63"/>
  <c r="W63"/>
  <c r="V63"/>
  <c r="U63"/>
  <c r="T63"/>
  <c r="S63"/>
  <c r="R63"/>
  <c r="Q63"/>
  <c r="P63"/>
  <c r="O63"/>
  <c r="N63"/>
  <c r="M63"/>
  <c r="L63"/>
  <c r="K63"/>
  <c r="J63"/>
  <c r="I63"/>
  <c r="H63"/>
  <c r="G63"/>
  <c r="F63"/>
  <c r="E63"/>
  <c r="D63"/>
  <c r="AK62"/>
  <c r="AJ62"/>
  <c r="AI62"/>
  <c r="AH62"/>
  <c r="AG62"/>
  <c r="AF62"/>
  <c r="AE62"/>
  <c r="AD62"/>
  <c r="AC62"/>
  <c r="AB62"/>
  <c r="AA62"/>
  <c r="Z62"/>
  <c r="Y62"/>
  <c r="X62"/>
  <c r="W62"/>
  <c r="V62"/>
  <c r="U62"/>
  <c r="T62"/>
  <c r="S62"/>
  <c r="R62"/>
  <c r="Q62"/>
  <c r="P62"/>
  <c r="O62"/>
  <c r="N62"/>
  <c r="M62"/>
  <c r="L62"/>
  <c r="K62"/>
  <c r="J62"/>
  <c r="I62"/>
  <c r="H62"/>
  <c r="G62"/>
  <c r="F62"/>
  <c r="E62"/>
  <c r="D62"/>
  <c r="AK61"/>
  <c r="AJ61"/>
  <c r="AI61"/>
  <c r="AH61"/>
  <c r="AG61"/>
  <c r="AF61"/>
  <c r="AE61"/>
  <c r="AD61"/>
  <c r="AC61"/>
  <c r="AB61"/>
  <c r="AA61"/>
  <c r="Z61"/>
  <c r="Y61"/>
  <c r="X61"/>
  <c r="W61"/>
  <c r="V61"/>
  <c r="U61"/>
  <c r="T61"/>
  <c r="S61"/>
  <c r="R61"/>
  <c r="Q61"/>
  <c r="P61"/>
  <c r="O61"/>
  <c r="N61"/>
  <c r="M61"/>
  <c r="L61"/>
  <c r="K61"/>
  <c r="J61"/>
  <c r="I61"/>
  <c r="H61"/>
  <c r="G61"/>
  <c r="F61"/>
  <c r="E61"/>
  <c r="D61"/>
  <c r="AK60"/>
  <c r="AJ60"/>
  <c r="AI60"/>
  <c r="AH60"/>
  <c r="AG60"/>
  <c r="AF60"/>
  <c r="AE60"/>
  <c r="AD60"/>
  <c r="AC60"/>
  <c r="AB60"/>
  <c r="AA60"/>
  <c r="Z60"/>
  <c r="Y60"/>
  <c r="X60"/>
  <c r="W60"/>
  <c r="V60"/>
  <c r="U60"/>
  <c r="T60"/>
  <c r="S60"/>
  <c r="R60"/>
  <c r="Q60"/>
  <c r="P60"/>
  <c r="O60"/>
  <c r="N60"/>
  <c r="M60"/>
  <c r="L60"/>
  <c r="K60"/>
  <c r="J60"/>
  <c r="I60"/>
  <c r="H60"/>
  <c r="G60"/>
  <c r="F60"/>
  <c r="E60"/>
  <c r="D60"/>
  <c r="AK59"/>
  <c r="AJ59"/>
  <c r="AI59"/>
  <c r="AH59"/>
  <c r="AG59"/>
  <c r="AF59"/>
  <c r="AE59"/>
  <c r="AD59"/>
  <c r="AC59"/>
  <c r="AB59"/>
  <c r="AA59"/>
  <c r="Z59"/>
  <c r="Y59"/>
  <c r="X59"/>
  <c r="W59"/>
  <c r="V59"/>
  <c r="U59"/>
  <c r="T59"/>
  <c r="S59"/>
  <c r="R59"/>
  <c r="Q59"/>
  <c r="P59"/>
  <c r="O59"/>
  <c r="N59"/>
  <c r="M59"/>
  <c r="L59"/>
  <c r="K59"/>
  <c r="J59"/>
  <c r="I59"/>
  <c r="H59"/>
  <c r="G59"/>
  <c r="F59"/>
  <c r="E59"/>
  <c r="D59"/>
  <c r="AK58"/>
  <c r="AJ58"/>
  <c r="AI58"/>
  <c r="AH58"/>
  <c r="AG58"/>
  <c r="AF58"/>
  <c r="AE58"/>
  <c r="AD58"/>
  <c r="AC58"/>
  <c r="AB58"/>
  <c r="AA58"/>
  <c r="Z58"/>
  <c r="Y58"/>
  <c r="X58"/>
  <c r="W58"/>
  <c r="V58"/>
  <c r="U58"/>
  <c r="T58"/>
  <c r="S58"/>
  <c r="R58"/>
  <c r="Q58"/>
  <c r="P58"/>
  <c r="O58"/>
  <c r="N58"/>
  <c r="M58"/>
  <c r="L58"/>
  <c r="K58"/>
  <c r="J58"/>
  <c r="I58"/>
  <c r="H58"/>
  <c r="G58"/>
  <c r="F58"/>
  <c r="E58"/>
  <c r="D58"/>
  <c r="AK57"/>
  <c r="AJ57"/>
  <c r="AI57"/>
  <c r="AH57"/>
  <c r="AG57"/>
  <c r="AF57"/>
  <c r="AE57"/>
  <c r="AD57"/>
  <c r="AC57"/>
  <c r="AB57"/>
  <c r="AA57"/>
  <c r="Z57"/>
  <c r="Y57"/>
  <c r="X57"/>
  <c r="W57"/>
  <c r="V57"/>
  <c r="U57"/>
  <c r="T57"/>
  <c r="S57"/>
  <c r="R57"/>
  <c r="Q57"/>
  <c r="P57"/>
  <c r="O57"/>
  <c r="N57"/>
  <c r="M57"/>
  <c r="L57"/>
  <c r="K57"/>
  <c r="J57"/>
  <c r="I57"/>
  <c r="H57"/>
  <c r="G57"/>
  <c r="F57"/>
  <c r="E57"/>
  <c r="D57"/>
  <c r="AK56"/>
  <c r="AJ56"/>
  <c r="AI56"/>
  <c r="AH56"/>
  <c r="AG56"/>
  <c r="AF56"/>
  <c r="AE56"/>
  <c r="AD56"/>
  <c r="AC56"/>
  <c r="AB56"/>
  <c r="AA56"/>
  <c r="Z56"/>
  <c r="Y56"/>
  <c r="X56"/>
  <c r="W56"/>
  <c r="V56"/>
  <c r="U56"/>
  <c r="T56"/>
  <c r="S56"/>
  <c r="R56"/>
  <c r="Q56"/>
  <c r="P56"/>
  <c r="O56"/>
  <c r="N56"/>
  <c r="M56"/>
  <c r="L56"/>
  <c r="K56"/>
  <c r="J56"/>
  <c r="I56"/>
  <c r="H56"/>
  <c r="G56"/>
  <c r="F56"/>
  <c r="E56"/>
  <c r="D56"/>
  <c r="AK55"/>
  <c r="AJ55"/>
  <c r="AI55"/>
  <c r="AH55"/>
  <c r="AG55"/>
  <c r="AF55"/>
  <c r="AE55"/>
  <c r="AD55"/>
  <c r="AC55"/>
  <c r="AB55"/>
  <c r="AA55"/>
  <c r="Z55"/>
  <c r="Y55"/>
  <c r="X55"/>
  <c r="W55"/>
  <c r="V55"/>
  <c r="U55"/>
  <c r="T55"/>
  <c r="S55"/>
  <c r="R55"/>
  <c r="Q55"/>
  <c r="P55"/>
  <c r="O55"/>
  <c r="N55"/>
  <c r="M55"/>
  <c r="L55"/>
  <c r="K55"/>
  <c r="J55"/>
  <c r="I55"/>
  <c r="H55"/>
  <c r="G55"/>
  <c r="F55"/>
  <c r="E55"/>
  <c r="D55"/>
  <c r="AK54"/>
  <c r="AJ54"/>
  <c r="AI54"/>
  <c r="AH54"/>
  <c r="AG54"/>
  <c r="AF54"/>
  <c r="AE54"/>
  <c r="AD54"/>
  <c r="AC54"/>
  <c r="AB54"/>
  <c r="AA54"/>
  <c r="Z54"/>
  <c r="Y54"/>
  <c r="X54"/>
  <c r="W54"/>
  <c r="V54"/>
  <c r="U54"/>
  <c r="T54"/>
  <c r="S54"/>
  <c r="R54"/>
  <c r="Q54"/>
  <c r="P54"/>
  <c r="O54"/>
  <c r="N54"/>
  <c r="M54"/>
  <c r="L54"/>
  <c r="K54"/>
  <c r="J54"/>
  <c r="I54"/>
  <c r="H54"/>
  <c r="G54"/>
  <c r="F54"/>
  <c r="E54"/>
  <c r="D54"/>
  <c r="AK53"/>
  <c r="AJ53"/>
  <c r="AI53"/>
  <c r="AH53"/>
  <c r="AG53"/>
  <c r="AF53"/>
  <c r="AE53"/>
  <c r="AD53"/>
  <c r="AC53"/>
  <c r="AB53"/>
  <c r="AA53"/>
  <c r="Z53"/>
  <c r="Y53"/>
  <c r="X53"/>
  <c r="W53"/>
  <c r="V53"/>
  <c r="U53"/>
  <c r="T53"/>
  <c r="S53"/>
  <c r="R53"/>
  <c r="Q53"/>
  <c r="P53"/>
  <c r="O53"/>
  <c r="N53"/>
  <c r="M53"/>
  <c r="L53"/>
  <c r="K53"/>
  <c r="J53"/>
  <c r="I53"/>
  <c r="H53"/>
  <c r="G53"/>
  <c r="F53"/>
  <c r="E53"/>
  <c r="D53"/>
  <c r="AK52"/>
  <c r="AJ52"/>
  <c r="AI52"/>
  <c r="AH52"/>
  <c r="AG52"/>
  <c r="AF52"/>
  <c r="AE52"/>
  <c r="AD52"/>
  <c r="AC52"/>
  <c r="AB52"/>
  <c r="AA52"/>
  <c r="Z52"/>
  <c r="Y52"/>
  <c r="X52"/>
  <c r="W52"/>
  <c r="V52"/>
  <c r="U52"/>
  <c r="T52"/>
  <c r="S52"/>
  <c r="R52"/>
  <c r="Q52"/>
  <c r="P52"/>
  <c r="O52"/>
  <c r="N52"/>
  <c r="M52"/>
  <c r="L52"/>
  <c r="K52"/>
  <c r="J52"/>
  <c r="I52"/>
  <c r="H52"/>
  <c r="G52"/>
  <c r="F52"/>
  <c r="E52"/>
  <c r="D52"/>
  <c r="AK51"/>
  <c r="AJ51"/>
  <c r="AI51"/>
  <c r="AH51"/>
  <c r="AG51"/>
  <c r="AF51"/>
  <c r="AE51"/>
  <c r="AD51"/>
  <c r="AC51"/>
  <c r="AB51"/>
  <c r="AA51"/>
  <c r="Z51"/>
  <c r="Y51"/>
  <c r="X51"/>
  <c r="W51"/>
  <c r="V51"/>
  <c r="U51"/>
  <c r="T51"/>
  <c r="S51"/>
  <c r="R51"/>
  <c r="Q51"/>
  <c r="P51"/>
  <c r="O51"/>
  <c r="N51"/>
  <c r="M51"/>
  <c r="L51"/>
  <c r="K51"/>
  <c r="J51"/>
  <c r="I51"/>
  <c r="H51"/>
  <c r="G51"/>
  <c r="F51"/>
  <c r="E51"/>
  <c r="D51"/>
  <c r="AK50"/>
  <c r="AJ50"/>
  <c r="AI50"/>
  <c r="AH50"/>
  <c r="AG50"/>
  <c r="AF50"/>
  <c r="AE50"/>
  <c r="AD50"/>
  <c r="AC50"/>
  <c r="AB50"/>
  <c r="AA50"/>
  <c r="Z50"/>
  <c r="Y50"/>
  <c r="X50"/>
  <c r="W50"/>
  <c r="V50"/>
  <c r="U50"/>
  <c r="T50"/>
  <c r="S50"/>
  <c r="R50"/>
  <c r="Q50"/>
  <c r="P50"/>
  <c r="O50"/>
  <c r="N50"/>
  <c r="M50"/>
  <c r="L50"/>
  <c r="K50"/>
  <c r="J50"/>
  <c r="I50"/>
  <c r="H50"/>
  <c r="G50"/>
  <c r="F50"/>
  <c r="E50"/>
  <c r="D50"/>
  <c r="AK49"/>
  <c r="AJ49"/>
  <c r="AI49"/>
  <c r="AH49"/>
  <c r="AG49"/>
  <c r="AF49"/>
  <c r="AE49"/>
  <c r="AD49"/>
  <c r="AC49"/>
  <c r="AB49"/>
  <c r="AA49"/>
  <c r="Z49"/>
  <c r="Y49"/>
  <c r="X49"/>
  <c r="W49"/>
  <c r="V49"/>
  <c r="U49"/>
  <c r="T49"/>
  <c r="S49"/>
  <c r="R49"/>
  <c r="Q49"/>
  <c r="P49"/>
  <c r="O49"/>
  <c r="N49"/>
  <c r="M49"/>
  <c r="L49"/>
  <c r="K49"/>
  <c r="J49"/>
  <c r="I49"/>
  <c r="H49"/>
  <c r="G49"/>
  <c r="F49"/>
  <c r="E49"/>
  <c r="D49"/>
  <c r="AK48"/>
  <c r="AJ48"/>
  <c r="AI48"/>
  <c r="AH48"/>
  <c r="AG48"/>
  <c r="AF48"/>
  <c r="AE48"/>
  <c r="AD48"/>
  <c r="AC48"/>
  <c r="AB48"/>
  <c r="AA48"/>
  <c r="Z48"/>
  <c r="Y48"/>
  <c r="X48"/>
  <c r="W48"/>
  <c r="V48"/>
  <c r="U48"/>
  <c r="T48"/>
  <c r="S48"/>
  <c r="R48"/>
  <c r="Q48"/>
  <c r="P48"/>
  <c r="O48"/>
  <c r="N48"/>
  <c r="M48"/>
  <c r="L48"/>
  <c r="K48"/>
  <c r="J48"/>
  <c r="I48"/>
  <c r="H48"/>
  <c r="G48"/>
  <c r="F48"/>
  <c r="E48"/>
  <c r="D48"/>
  <c r="AK47"/>
  <c r="AJ47"/>
  <c r="AI47"/>
  <c r="AH47"/>
  <c r="AG47"/>
  <c r="AF47"/>
  <c r="AE47"/>
  <c r="AD47"/>
  <c r="AC47"/>
  <c r="AB47"/>
  <c r="AA47"/>
  <c r="Z47"/>
  <c r="Y47"/>
  <c r="X47"/>
  <c r="W47"/>
  <c r="V47"/>
  <c r="U47"/>
  <c r="T47"/>
  <c r="S47"/>
  <c r="R47"/>
  <c r="Q47"/>
  <c r="P47"/>
  <c r="O47"/>
  <c r="N47"/>
  <c r="M47"/>
  <c r="L47"/>
  <c r="K47"/>
  <c r="J47"/>
  <c r="I47"/>
  <c r="H47"/>
  <c r="G47"/>
  <c r="F47"/>
  <c r="E47"/>
  <c r="D47"/>
  <c r="AK46"/>
  <c r="AJ46"/>
  <c r="AI46"/>
  <c r="AH46"/>
  <c r="AG46"/>
  <c r="AF46"/>
  <c r="AE46"/>
  <c r="AD46"/>
  <c r="AC46"/>
  <c r="AB46"/>
  <c r="AA46"/>
  <c r="Z46"/>
  <c r="Y46"/>
  <c r="X46"/>
  <c r="W46"/>
  <c r="V46"/>
  <c r="U46"/>
  <c r="T46"/>
  <c r="S46"/>
  <c r="R46"/>
  <c r="Q46"/>
  <c r="P46"/>
  <c r="O46"/>
  <c r="N46"/>
  <c r="M46"/>
  <c r="L46"/>
  <c r="K46"/>
  <c r="J46"/>
  <c r="I46"/>
  <c r="H46"/>
  <c r="G46"/>
  <c r="F46"/>
  <c r="E46"/>
  <c r="D46"/>
  <c r="AK45"/>
  <c r="AJ45"/>
  <c r="AI45"/>
  <c r="AH45"/>
  <c r="AG45"/>
  <c r="AF45"/>
  <c r="AE45"/>
  <c r="AD45"/>
  <c r="AC45"/>
  <c r="AB45"/>
  <c r="AA45"/>
  <c r="Z45"/>
  <c r="Y45"/>
  <c r="X45"/>
  <c r="W45"/>
  <c r="V45"/>
  <c r="U45"/>
  <c r="T45"/>
  <c r="S45"/>
  <c r="R45"/>
  <c r="Q45"/>
  <c r="P45"/>
  <c r="O45"/>
  <c r="N45"/>
  <c r="M45"/>
  <c r="L45"/>
  <c r="K45"/>
  <c r="J45"/>
  <c r="I45"/>
  <c r="H45"/>
  <c r="G45"/>
  <c r="F45"/>
  <c r="E45"/>
  <c r="D45"/>
  <c r="AK44"/>
  <c r="AJ44"/>
  <c r="AI44"/>
  <c r="AH44"/>
  <c r="AG44"/>
  <c r="AF44"/>
  <c r="AE44"/>
  <c r="AD44"/>
  <c r="AC44"/>
  <c r="AB44"/>
  <c r="AA44"/>
  <c r="Z44"/>
  <c r="Y44"/>
  <c r="X44"/>
  <c r="W44"/>
  <c r="V44"/>
  <c r="U44"/>
  <c r="T44"/>
  <c r="S44"/>
  <c r="R44"/>
  <c r="Q44"/>
  <c r="P44"/>
  <c r="O44"/>
  <c r="N44"/>
  <c r="M44"/>
  <c r="L44"/>
  <c r="K44"/>
  <c r="J44"/>
  <c r="I44"/>
  <c r="H44"/>
  <c r="G44"/>
  <c r="F44"/>
  <c r="E44"/>
  <c r="D44"/>
  <c r="AK43"/>
  <c r="AJ43"/>
  <c r="AI43"/>
  <c r="AH43"/>
  <c r="AG43"/>
  <c r="AF43"/>
  <c r="AE43"/>
  <c r="AD43"/>
  <c r="AC43"/>
  <c r="AB43"/>
  <c r="AA43"/>
  <c r="Z43"/>
  <c r="Y43"/>
  <c r="X43"/>
  <c r="W43"/>
  <c r="V43"/>
  <c r="U43"/>
  <c r="T43"/>
  <c r="S43"/>
  <c r="R43"/>
  <c r="Q43"/>
  <c r="P43"/>
  <c r="O43"/>
  <c r="N43"/>
  <c r="M43"/>
  <c r="L43"/>
  <c r="K43"/>
  <c r="J43"/>
  <c r="I43"/>
  <c r="H43"/>
  <c r="G43"/>
  <c r="F43"/>
  <c r="E43"/>
  <c r="D43"/>
  <c r="AK42"/>
  <c r="AJ42"/>
  <c r="AI42"/>
  <c r="AH42"/>
  <c r="AG42"/>
  <c r="AF42"/>
  <c r="AE42"/>
  <c r="AD42"/>
  <c r="AC42"/>
  <c r="AB42"/>
  <c r="AA42"/>
  <c r="Z42"/>
  <c r="Y42"/>
  <c r="X42"/>
  <c r="W42"/>
  <c r="V42"/>
  <c r="U42"/>
  <c r="T42"/>
  <c r="S42"/>
  <c r="R42"/>
  <c r="Q42"/>
  <c r="P42"/>
  <c r="O42"/>
  <c r="N42"/>
  <c r="M42"/>
  <c r="L42"/>
  <c r="K42"/>
  <c r="J42"/>
  <c r="I42"/>
  <c r="H42"/>
  <c r="G42"/>
  <c r="F42"/>
  <c r="E42"/>
  <c r="D42"/>
  <c r="AK41"/>
  <c r="AJ41"/>
  <c r="AI41"/>
  <c r="AH41"/>
  <c r="AG41"/>
  <c r="AF41"/>
  <c r="AE41"/>
  <c r="AD41"/>
  <c r="AC41"/>
  <c r="AB41"/>
  <c r="AA41"/>
  <c r="Z41"/>
  <c r="Y41"/>
  <c r="X41"/>
  <c r="W41"/>
  <c r="V41"/>
  <c r="U41"/>
  <c r="T41"/>
  <c r="S41"/>
  <c r="R41"/>
  <c r="Q41"/>
  <c r="P41"/>
  <c r="O41"/>
  <c r="N41"/>
  <c r="M41"/>
  <c r="L41"/>
  <c r="K41"/>
  <c r="J41"/>
  <c r="I41"/>
  <c r="H41"/>
  <c r="G41"/>
  <c r="F41"/>
  <c r="E41"/>
  <c r="D41"/>
  <c r="AK40"/>
  <c r="AJ40"/>
  <c r="AI40"/>
  <c r="AH40"/>
  <c r="AG40"/>
  <c r="AF40"/>
  <c r="AE40"/>
  <c r="AD40"/>
  <c r="AC40"/>
  <c r="AB40"/>
  <c r="AA40"/>
  <c r="Z40"/>
  <c r="Y40"/>
  <c r="X40"/>
  <c r="W40"/>
  <c r="V40"/>
  <c r="U40"/>
  <c r="T40"/>
  <c r="S40"/>
  <c r="R40"/>
  <c r="Q40"/>
  <c r="P40"/>
  <c r="O40"/>
  <c r="N40"/>
  <c r="M40"/>
  <c r="L40"/>
  <c r="K40"/>
  <c r="J40"/>
  <c r="I40"/>
  <c r="H40"/>
  <c r="G40"/>
  <c r="F40"/>
  <c r="E40"/>
  <c r="D40"/>
  <c r="AK39"/>
  <c r="AJ39"/>
  <c r="AI39"/>
  <c r="AH39"/>
  <c r="AG39"/>
  <c r="AF39"/>
  <c r="AE39"/>
  <c r="AD39"/>
  <c r="AC39"/>
  <c r="AB39"/>
  <c r="AA39"/>
  <c r="Z39"/>
  <c r="Y39"/>
  <c r="X39"/>
  <c r="W39"/>
  <c r="V39"/>
  <c r="U39"/>
  <c r="T39"/>
  <c r="S39"/>
  <c r="R39"/>
  <c r="Q39"/>
  <c r="P39"/>
  <c r="O39"/>
  <c r="N39"/>
  <c r="M39"/>
  <c r="L39"/>
  <c r="K39"/>
  <c r="J39"/>
  <c r="I39"/>
  <c r="H39"/>
  <c r="G39"/>
  <c r="F39"/>
  <c r="E39"/>
  <c r="D39"/>
  <c r="AK38"/>
  <c r="AJ38"/>
  <c r="AI38"/>
  <c r="AH38"/>
  <c r="AG38"/>
  <c r="AF38"/>
  <c r="AE38"/>
  <c r="AD38"/>
  <c r="AC38"/>
  <c r="AB38"/>
  <c r="AA38"/>
  <c r="Z38"/>
  <c r="Y38"/>
  <c r="X38"/>
  <c r="W38"/>
  <c r="V38"/>
  <c r="U38"/>
  <c r="T38"/>
  <c r="S38"/>
  <c r="R38"/>
  <c r="Q38"/>
  <c r="P38"/>
  <c r="O38"/>
  <c r="N38"/>
  <c r="M38"/>
  <c r="L38"/>
  <c r="K38"/>
  <c r="J38"/>
  <c r="I38"/>
  <c r="H38"/>
  <c r="G38"/>
  <c r="F38"/>
  <c r="E38"/>
  <c r="D38"/>
  <c r="AK37"/>
  <c r="AJ37"/>
  <c r="AI37"/>
  <c r="AH37"/>
  <c r="AG37"/>
  <c r="AF37"/>
  <c r="AE37"/>
  <c r="AD37"/>
  <c r="AC37"/>
  <c r="AB37"/>
  <c r="AA37"/>
  <c r="Z37"/>
  <c r="Y37"/>
  <c r="X37"/>
  <c r="W37"/>
  <c r="V37"/>
  <c r="U37"/>
  <c r="T37"/>
  <c r="S37"/>
  <c r="R37"/>
  <c r="Q37"/>
  <c r="P37"/>
  <c r="O37"/>
  <c r="N37"/>
  <c r="M37"/>
  <c r="L37"/>
  <c r="K37"/>
  <c r="J37"/>
  <c r="I37"/>
  <c r="H37"/>
  <c r="G37"/>
  <c r="F37"/>
  <c r="E37"/>
  <c r="D37"/>
  <c r="AK36"/>
  <c r="AJ36"/>
  <c r="AI36"/>
  <c r="AH36"/>
  <c r="AG36"/>
  <c r="AF36"/>
  <c r="AE36"/>
  <c r="AD36"/>
  <c r="AC36"/>
  <c r="AB36"/>
  <c r="AA36"/>
  <c r="Z36"/>
  <c r="Y36"/>
  <c r="X36"/>
  <c r="W36"/>
  <c r="V36"/>
  <c r="U36"/>
  <c r="T36"/>
  <c r="S36"/>
  <c r="R36"/>
  <c r="Q36"/>
  <c r="P36"/>
  <c r="O36"/>
  <c r="N36"/>
  <c r="M36"/>
  <c r="L36"/>
  <c r="K36"/>
  <c r="J36"/>
  <c r="I36"/>
  <c r="H36"/>
  <c r="G36"/>
  <c r="F36"/>
  <c r="E36"/>
  <c r="D36"/>
  <c r="AK35"/>
  <c r="AJ35"/>
  <c r="AI35"/>
  <c r="AH35"/>
  <c r="AG35"/>
  <c r="AF35"/>
  <c r="AE35"/>
  <c r="AD35"/>
  <c r="AC35"/>
  <c r="AB35"/>
  <c r="AA35"/>
  <c r="Z35"/>
  <c r="Y35"/>
  <c r="X35"/>
  <c r="W35"/>
  <c r="V35"/>
  <c r="U35"/>
  <c r="T35"/>
  <c r="S35"/>
  <c r="R35"/>
  <c r="Q35"/>
  <c r="P35"/>
  <c r="O35"/>
  <c r="N35"/>
  <c r="M35"/>
  <c r="L35"/>
  <c r="K35"/>
  <c r="J35"/>
  <c r="I35"/>
  <c r="H35"/>
  <c r="G35"/>
  <c r="F35"/>
  <c r="E35"/>
  <c r="D35"/>
  <c r="AK34"/>
  <c r="AJ34"/>
  <c r="AI34"/>
  <c r="AH34"/>
  <c r="AG34"/>
  <c r="AF34"/>
  <c r="AE34"/>
  <c r="AD34"/>
  <c r="AC34"/>
  <c r="AB34"/>
  <c r="AA34"/>
  <c r="Z34"/>
  <c r="Y34"/>
  <c r="X34"/>
  <c r="W34"/>
  <c r="V34"/>
  <c r="U34"/>
  <c r="T34"/>
  <c r="S34"/>
  <c r="R34"/>
  <c r="Q34"/>
  <c r="P34"/>
  <c r="O34"/>
  <c r="N34"/>
  <c r="M34"/>
  <c r="L34"/>
  <c r="K34"/>
  <c r="J34"/>
  <c r="I34"/>
  <c r="H34"/>
  <c r="G34"/>
  <c r="F34"/>
  <c r="E34"/>
  <c r="D34"/>
  <c r="AK33"/>
  <c r="AJ33"/>
  <c r="AI33"/>
  <c r="AH33"/>
  <c r="AG33"/>
  <c r="AF33"/>
  <c r="AE33"/>
  <c r="AD33"/>
  <c r="AC33"/>
  <c r="AB33"/>
  <c r="AA33"/>
  <c r="Z33"/>
  <c r="Y33"/>
  <c r="X33"/>
  <c r="W33"/>
  <c r="V33"/>
  <c r="U33"/>
  <c r="T33"/>
  <c r="S33"/>
  <c r="R33"/>
  <c r="Q33"/>
  <c r="P33"/>
  <c r="O33"/>
  <c r="N33"/>
  <c r="M33"/>
  <c r="L33"/>
  <c r="K33"/>
  <c r="J33"/>
  <c r="I33"/>
  <c r="H33"/>
  <c r="G33"/>
  <c r="F33"/>
  <c r="E33"/>
  <c r="D33"/>
  <c r="AK32"/>
  <c r="AJ32"/>
  <c r="AI32"/>
  <c r="AH32"/>
  <c r="AG32"/>
  <c r="AF32"/>
  <c r="AE32"/>
  <c r="AD32"/>
  <c r="AC32"/>
  <c r="AB32"/>
  <c r="AA32"/>
  <c r="Z32"/>
  <c r="Y32"/>
  <c r="X32"/>
  <c r="W32"/>
  <c r="V32"/>
  <c r="U32"/>
  <c r="T32"/>
  <c r="S32"/>
  <c r="R32"/>
  <c r="Q32"/>
  <c r="P32"/>
  <c r="O32"/>
  <c r="N32"/>
  <c r="M32"/>
  <c r="L32"/>
  <c r="K32"/>
  <c r="J32"/>
  <c r="I32"/>
  <c r="H32"/>
  <c r="G32"/>
  <c r="F32"/>
  <c r="E32"/>
  <c r="D32"/>
  <c r="AK31"/>
  <c r="AJ31"/>
  <c r="AI31"/>
  <c r="AH31"/>
  <c r="AG31"/>
  <c r="AF31"/>
  <c r="AE31"/>
  <c r="AD31"/>
  <c r="AC31"/>
  <c r="AB31"/>
  <c r="AA31"/>
  <c r="Z31"/>
  <c r="Y31"/>
  <c r="X31"/>
  <c r="W31"/>
  <c r="V31"/>
  <c r="U31"/>
  <c r="T31"/>
  <c r="S31"/>
  <c r="R31"/>
  <c r="Q31"/>
  <c r="P31"/>
  <c r="O31"/>
  <c r="N31"/>
  <c r="M31"/>
  <c r="L31"/>
  <c r="K31"/>
  <c r="J31"/>
  <c r="I31"/>
  <c r="H31"/>
  <c r="G31"/>
  <c r="F31"/>
  <c r="E31"/>
  <c r="D31"/>
  <c r="AK30"/>
  <c r="AJ30"/>
  <c r="AI30"/>
  <c r="AH30"/>
  <c r="AG30"/>
  <c r="AF30"/>
  <c r="AE30"/>
  <c r="AD30"/>
  <c r="AC30"/>
  <c r="AB30"/>
  <c r="AA30"/>
  <c r="Z30"/>
  <c r="Y30"/>
  <c r="X30"/>
  <c r="W30"/>
  <c r="V30"/>
  <c r="U30"/>
  <c r="T30"/>
  <c r="S30"/>
  <c r="R30"/>
  <c r="Q30"/>
  <c r="P30"/>
  <c r="O30"/>
  <c r="N30"/>
  <c r="M30"/>
  <c r="L30"/>
  <c r="K30"/>
  <c r="J30"/>
  <c r="I30"/>
  <c r="H30"/>
  <c r="G30"/>
  <c r="F30"/>
  <c r="E30"/>
  <c r="D30"/>
  <c r="AK29"/>
  <c r="AJ29"/>
  <c r="AI29"/>
  <c r="AH29"/>
  <c r="AG29"/>
  <c r="AF29"/>
  <c r="AE29"/>
  <c r="AD29"/>
  <c r="AC29"/>
  <c r="AB29"/>
  <c r="AA29"/>
  <c r="Z29"/>
  <c r="Y29"/>
  <c r="X29"/>
  <c r="W29"/>
  <c r="V29"/>
  <c r="U29"/>
  <c r="T29"/>
  <c r="S29"/>
  <c r="R29"/>
  <c r="Q29"/>
  <c r="P29"/>
  <c r="O29"/>
  <c r="N29"/>
  <c r="M29"/>
  <c r="L29"/>
  <c r="K29"/>
  <c r="J29"/>
  <c r="I29"/>
  <c r="H29"/>
  <c r="G29"/>
  <c r="F29"/>
  <c r="E29"/>
  <c r="D29"/>
  <c r="AK28"/>
  <c r="AJ28"/>
  <c r="AI28"/>
  <c r="AH28"/>
  <c r="AG28"/>
  <c r="AF28"/>
  <c r="AE28"/>
  <c r="AD28"/>
  <c r="AC28"/>
  <c r="AB28"/>
  <c r="AA28"/>
  <c r="Z28"/>
  <c r="Y28"/>
  <c r="X28"/>
  <c r="W28"/>
  <c r="V28"/>
  <c r="U28"/>
  <c r="T28"/>
  <c r="S28"/>
  <c r="R28"/>
  <c r="Q28"/>
  <c r="P28"/>
  <c r="O28"/>
  <c r="N28"/>
  <c r="M28"/>
  <c r="L28"/>
  <c r="K28"/>
  <c r="J28"/>
  <c r="I28"/>
  <c r="H28"/>
  <c r="G28"/>
  <c r="F28"/>
  <c r="E28"/>
  <c r="D28"/>
  <c r="AK27"/>
  <c r="AJ27"/>
  <c r="AI27"/>
  <c r="AH27"/>
  <c r="AG27"/>
  <c r="AF27"/>
  <c r="AE27"/>
  <c r="AD27"/>
  <c r="AC27"/>
  <c r="AB27"/>
  <c r="AA27"/>
  <c r="Z27"/>
  <c r="Y27"/>
  <c r="X27"/>
  <c r="W27"/>
  <c r="V27"/>
  <c r="U27"/>
  <c r="T27"/>
  <c r="S27"/>
  <c r="R27"/>
  <c r="Q27"/>
  <c r="P27"/>
  <c r="O27"/>
  <c r="N27"/>
  <c r="M27"/>
  <c r="L27"/>
  <c r="K27"/>
  <c r="J27"/>
  <c r="I27"/>
  <c r="H27"/>
  <c r="G27"/>
  <c r="F27"/>
  <c r="E27"/>
  <c r="D27"/>
  <c r="AK26"/>
  <c r="AJ26"/>
  <c r="AI26"/>
  <c r="AH26"/>
  <c r="AG26"/>
  <c r="AF26"/>
  <c r="AE26"/>
  <c r="AD26"/>
  <c r="AC26"/>
  <c r="AB26"/>
  <c r="AA26"/>
  <c r="Z26"/>
  <c r="Y26"/>
  <c r="X26"/>
  <c r="W26"/>
  <c r="V26"/>
  <c r="U26"/>
  <c r="T26"/>
  <c r="S26"/>
  <c r="R26"/>
  <c r="Q26"/>
  <c r="P26"/>
  <c r="O26"/>
  <c r="N26"/>
  <c r="M26"/>
  <c r="L26"/>
  <c r="K26"/>
  <c r="J26"/>
  <c r="I26"/>
  <c r="H26"/>
  <c r="G26"/>
  <c r="F26"/>
  <c r="E26"/>
  <c r="D26"/>
  <c r="AK25"/>
  <c r="AJ25"/>
  <c r="AI25"/>
  <c r="AH25"/>
  <c r="AG25"/>
  <c r="AF25"/>
  <c r="AE25"/>
  <c r="AD25"/>
  <c r="AC25"/>
  <c r="AB25"/>
  <c r="AA25"/>
  <c r="Z25"/>
  <c r="Y25"/>
  <c r="X25"/>
  <c r="W25"/>
  <c r="V25"/>
  <c r="U25"/>
  <c r="T25"/>
  <c r="S25"/>
  <c r="R25"/>
  <c r="Q25"/>
  <c r="P25"/>
  <c r="O25"/>
  <c r="N25"/>
  <c r="M25"/>
  <c r="L25"/>
  <c r="K25"/>
  <c r="J25"/>
  <c r="I25"/>
  <c r="H25"/>
  <c r="G25"/>
  <c r="F25"/>
  <c r="E25"/>
  <c r="D25"/>
  <c r="AK24"/>
  <c r="AJ24"/>
  <c r="AI24"/>
  <c r="AH24"/>
  <c r="AG24"/>
  <c r="AF24"/>
  <c r="AE24"/>
  <c r="AD24"/>
  <c r="AC24"/>
  <c r="AB24"/>
  <c r="AA24"/>
  <c r="Z24"/>
  <c r="Y24"/>
  <c r="X24"/>
  <c r="W24"/>
  <c r="V24"/>
  <c r="U24"/>
  <c r="T24"/>
  <c r="S24"/>
  <c r="R24"/>
  <c r="Q24"/>
  <c r="P24"/>
  <c r="O24"/>
  <c r="N24"/>
  <c r="M24"/>
  <c r="L24"/>
  <c r="K24"/>
  <c r="J24"/>
  <c r="I24"/>
  <c r="H24"/>
  <c r="G24"/>
  <c r="F24"/>
  <c r="E24"/>
  <c r="D24"/>
  <c r="AK23"/>
  <c r="AJ23"/>
  <c r="AI23"/>
  <c r="AH23"/>
  <c r="AG23"/>
  <c r="AF23"/>
  <c r="AE23"/>
  <c r="AD23"/>
  <c r="AC23"/>
  <c r="AB23"/>
  <c r="AA23"/>
  <c r="Z23"/>
  <c r="Y23"/>
  <c r="X23"/>
  <c r="W23"/>
  <c r="V23"/>
  <c r="U23"/>
  <c r="T23"/>
  <c r="S23"/>
  <c r="R23"/>
  <c r="Q23"/>
  <c r="P23"/>
  <c r="O23"/>
  <c r="N23"/>
  <c r="M23"/>
  <c r="L23"/>
  <c r="K23"/>
  <c r="J23"/>
  <c r="I23"/>
  <c r="H23"/>
  <c r="G23"/>
  <c r="F23"/>
  <c r="E23"/>
  <c r="D23"/>
  <c r="AK22"/>
  <c r="AJ22"/>
  <c r="AI22"/>
  <c r="AH22"/>
  <c r="AG22"/>
  <c r="AF22"/>
  <c r="AE22"/>
  <c r="AD22"/>
  <c r="AC22"/>
  <c r="AB22"/>
  <c r="AA22"/>
  <c r="Z22"/>
  <c r="Y22"/>
  <c r="X22"/>
  <c r="W22"/>
  <c r="V22"/>
  <c r="U22"/>
  <c r="T22"/>
  <c r="S22"/>
  <c r="R22"/>
  <c r="Q22"/>
  <c r="P22"/>
  <c r="O22"/>
  <c r="N22"/>
  <c r="M22"/>
  <c r="L22"/>
  <c r="K22"/>
  <c r="J22"/>
  <c r="I22"/>
  <c r="H22"/>
  <c r="G22"/>
  <c r="F22"/>
  <c r="E22"/>
  <c r="D22"/>
  <c r="AK21"/>
  <c r="AJ21"/>
  <c r="AI21"/>
  <c r="AH21"/>
  <c r="AG21"/>
  <c r="AF21"/>
  <c r="AE21"/>
  <c r="AD21"/>
  <c r="AC21"/>
  <c r="AB21"/>
  <c r="AA21"/>
  <c r="Z21"/>
  <c r="Y21"/>
  <c r="X21"/>
  <c r="W21"/>
  <c r="V21"/>
  <c r="U21"/>
  <c r="T21"/>
  <c r="S21"/>
  <c r="R21"/>
  <c r="Q21"/>
  <c r="P21"/>
  <c r="O21"/>
  <c r="N21"/>
  <c r="M21"/>
  <c r="L21"/>
  <c r="K21"/>
  <c r="J21"/>
  <c r="I21"/>
  <c r="H21"/>
  <c r="G21"/>
  <c r="F21"/>
  <c r="E21"/>
  <c r="D21"/>
  <c r="AK20"/>
  <c r="AJ20"/>
  <c r="AI20"/>
  <c r="AH20"/>
  <c r="AG20"/>
  <c r="AF20"/>
  <c r="AE20"/>
  <c r="AD20"/>
  <c r="AC20"/>
  <c r="AB20"/>
  <c r="AA20"/>
  <c r="Z20"/>
  <c r="Y20"/>
  <c r="X20"/>
  <c r="W20"/>
  <c r="V20"/>
  <c r="U20"/>
  <c r="T20"/>
  <c r="S20"/>
  <c r="R20"/>
  <c r="Q20"/>
  <c r="P20"/>
  <c r="O20"/>
  <c r="N20"/>
  <c r="M20"/>
  <c r="L20"/>
  <c r="K20"/>
  <c r="J20"/>
  <c r="I20"/>
  <c r="H20"/>
  <c r="G20"/>
  <c r="F20"/>
  <c r="E20"/>
  <c r="D20"/>
  <c r="AK19"/>
  <c r="AJ19"/>
  <c r="AI19"/>
  <c r="AH19"/>
  <c r="AG19"/>
  <c r="AF19"/>
  <c r="AE19"/>
  <c r="AD19"/>
  <c r="AC19"/>
  <c r="AB19"/>
  <c r="AA19"/>
  <c r="Z19"/>
  <c r="Y19"/>
  <c r="X19"/>
  <c r="W19"/>
  <c r="V19"/>
  <c r="U19"/>
  <c r="T19"/>
  <c r="S19"/>
  <c r="R19"/>
  <c r="Q19"/>
  <c r="P19"/>
  <c r="O19"/>
  <c r="N19"/>
  <c r="M19"/>
  <c r="L19"/>
  <c r="K19"/>
  <c r="J19"/>
  <c r="I19"/>
  <c r="H19"/>
  <c r="G19"/>
  <c r="F19"/>
  <c r="E19"/>
  <c r="D19"/>
  <c r="AK18"/>
  <c r="AJ18"/>
  <c r="AI18"/>
  <c r="AH18"/>
  <c r="AG18"/>
  <c r="AF18"/>
  <c r="AE18"/>
  <c r="AD18"/>
  <c r="AC18"/>
  <c r="AB18"/>
  <c r="AA18"/>
  <c r="Z18"/>
  <c r="Y18"/>
  <c r="X18"/>
  <c r="W18"/>
  <c r="V18"/>
  <c r="U18"/>
  <c r="T18"/>
  <c r="S18"/>
  <c r="R18"/>
  <c r="Q18"/>
  <c r="P18"/>
  <c r="O18"/>
  <c r="N18"/>
  <c r="M18"/>
  <c r="L18"/>
  <c r="K18"/>
  <c r="J18"/>
  <c r="I18"/>
  <c r="H18"/>
  <c r="G18"/>
  <c r="F18"/>
  <c r="E18"/>
  <c r="D18"/>
  <c r="AK17"/>
  <c r="AJ17"/>
  <c r="AI17"/>
  <c r="AH17"/>
  <c r="AG17"/>
  <c r="AF17"/>
  <c r="AE17"/>
  <c r="AD17"/>
  <c r="AC17"/>
  <c r="AB17"/>
  <c r="AA17"/>
  <c r="Z17"/>
  <c r="Y17"/>
  <c r="X17"/>
  <c r="W17"/>
  <c r="V17"/>
  <c r="U17"/>
  <c r="T17"/>
  <c r="S17"/>
  <c r="R17"/>
  <c r="Q17"/>
  <c r="P17"/>
  <c r="O17"/>
  <c r="N17"/>
  <c r="M17"/>
  <c r="L17"/>
  <c r="K17"/>
  <c r="J17"/>
  <c r="I17"/>
  <c r="H17"/>
  <c r="G17"/>
  <c r="F17"/>
  <c r="E17"/>
  <c r="D17"/>
  <c r="AK16"/>
  <c r="AJ16"/>
  <c r="AI16"/>
  <c r="AH16"/>
  <c r="AG16"/>
  <c r="AF16"/>
  <c r="AE16"/>
  <c r="AD16"/>
  <c r="AC16"/>
  <c r="AB16"/>
  <c r="AA16"/>
  <c r="Z16"/>
  <c r="Y16"/>
  <c r="X16"/>
  <c r="W16"/>
  <c r="V16"/>
  <c r="U16"/>
  <c r="T16"/>
  <c r="S16"/>
  <c r="R16"/>
  <c r="Q16"/>
  <c r="P16"/>
  <c r="O16"/>
  <c r="N16"/>
  <c r="M16"/>
  <c r="L16"/>
  <c r="K16"/>
  <c r="J16"/>
  <c r="I16"/>
  <c r="H16"/>
  <c r="G16"/>
  <c r="F16"/>
  <c r="E16"/>
  <c r="D16"/>
  <c r="AK15"/>
  <c r="AJ15"/>
  <c r="AI15"/>
  <c r="AH15"/>
  <c r="AG15"/>
  <c r="AF15"/>
  <c r="AE15"/>
  <c r="AD15"/>
  <c r="AC15"/>
  <c r="AB15"/>
  <c r="AA15"/>
  <c r="Z15"/>
  <c r="Y15"/>
  <c r="X15"/>
  <c r="W15"/>
  <c r="V15"/>
  <c r="U15"/>
  <c r="T15"/>
  <c r="S15"/>
  <c r="R15"/>
  <c r="Q15"/>
  <c r="P15"/>
  <c r="O15"/>
  <c r="N15"/>
  <c r="M15"/>
  <c r="L15"/>
  <c r="K15"/>
  <c r="J15"/>
  <c r="I15"/>
  <c r="H15"/>
  <c r="G15"/>
  <c r="F15"/>
  <c r="E15"/>
  <c r="D15"/>
  <c r="AK14"/>
  <c r="AJ14"/>
  <c r="AI14"/>
  <c r="AH14"/>
  <c r="AG14"/>
  <c r="AF14"/>
  <c r="AE14"/>
  <c r="AD14"/>
  <c r="AC14"/>
  <c r="AB14"/>
  <c r="AA14"/>
  <c r="Z14"/>
  <c r="Y14"/>
  <c r="X14"/>
  <c r="W14"/>
  <c r="V14"/>
  <c r="U14"/>
  <c r="T14"/>
  <c r="S14"/>
  <c r="R14"/>
  <c r="Q14"/>
  <c r="P14"/>
  <c r="O14"/>
  <c r="N14"/>
  <c r="M14"/>
  <c r="L14"/>
  <c r="K14"/>
  <c r="J14"/>
  <c r="I14"/>
  <c r="H14"/>
  <c r="G14"/>
  <c r="F14"/>
  <c r="E14"/>
  <c r="D14"/>
  <c r="AK13"/>
  <c r="AJ13"/>
  <c r="AI13"/>
  <c r="AH13"/>
  <c r="AG13"/>
  <c r="AF13"/>
  <c r="AE13"/>
  <c r="AD13"/>
  <c r="AC13"/>
  <c r="AB13"/>
  <c r="AA13"/>
  <c r="Z13"/>
  <c r="Y13"/>
  <c r="X13"/>
  <c r="W13"/>
  <c r="V13"/>
  <c r="U13"/>
  <c r="T13"/>
  <c r="S13"/>
  <c r="R13"/>
  <c r="Q13"/>
  <c r="P13"/>
  <c r="O13"/>
  <c r="N13"/>
  <c r="M13"/>
  <c r="L13"/>
  <c r="K13"/>
  <c r="J13"/>
  <c r="I13"/>
  <c r="H13"/>
  <c r="G13"/>
  <c r="F13"/>
  <c r="E13"/>
  <c r="D13"/>
  <c r="AK12"/>
  <c r="AJ12"/>
  <c r="AJ110" s="1"/>
  <c r="AI12"/>
  <c r="AH12"/>
  <c r="AH110" s="1"/>
  <c r="AG12"/>
  <c r="AF12"/>
  <c r="AF110" s="1"/>
  <c r="AE12"/>
  <c r="AD12"/>
  <c r="AD110" s="1"/>
  <c r="AC12"/>
  <c r="AB12"/>
  <c r="AB110" s="1"/>
  <c r="AA12"/>
  <c r="Z12"/>
  <c r="Z110" s="1"/>
  <c r="Y12"/>
  <c r="X12"/>
  <c r="X110" s="1"/>
  <c r="W12"/>
  <c r="V12"/>
  <c r="V110" s="1"/>
  <c r="U12"/>
  <c r="T12"/>
  <c r="T110" s="1"/>
  <c r="S12"/>
  <c r="R12"/>
  <c r="R110" s="1"/>
  <c r="Q12"/>
  <c r="P12"/>
  <c r="P110" s="1"/>
  <c r="O12"/>
  <c r="N12"/>
  <c r="N110" s="1"/>
  <c r="M12"/>
  <c r="L12"/>
  <c r="L110" s="1"/>
  <c r="K12"/>
  <c r="J12"/>
  <c r="J110" s="1"/>
  <c r="I12"/>
  <c r="H12"/>
  <c r="H110" s="1"/>
  <c r="G12"/>
  <c r="F12"/>
  <c r="F110" s="1"/>
  <c r="E12"/>
  <c r="D12"/>
  <c r="D110" s="1"/>
  <c r="AK11"/>
  <c r="AJ11"/>
  <c r="AJ109" s="1"/>
  <c r="AI11"/>
  <c r="AH11"/>
  <c r="AH109" s="1"/>
  <c r="AG11"/>
  <c r="AF11"/>
  <c r="AF109" s="1"/>
  <c r="AE11"/>
  <c r="AD11"/>
  <c r="AD109" s="1"/>
  <c r="AC11"/>
  <c r="AB11"/>
  <c r="AB109" s="1"/>
  <c r="AA11"/>
  <c r="Z11"/>
  <c r="Z109" s="1"/>
  <c r="Y11"/>
  <c r="X11"/>
  <c r="X109" s="1"/>
  <c r="W11"/>
  <c r="V11"/>
  <c r="V109" s="1"/>
  <c r="U11"/>
  <c r="T11"/>
  <c r="T109" s="1"/>
  <c r="S11"/>
  <c r="R11"/>
  <c r="R109" s="1"/>
  <c r="Q11"/>
  <c r="P11"/>
  <c r="P109" s="1"/>
  <c r="O11"/>
  <c r="N11"/>
  <c r="N109" s="1"/>
  <c r="M11"/>
  <c r="L11"/>
  <c r="L109" s="1"/>
  <c r="K11"/>
  <c r="J11"/>
  <c r="J109" s="1"/>
  <c r="I11"/>
  <c r="H11"/>
  <c r="H109" s="1"/>
  <c r="G11"/>
  <c r="F11"/>
  <c r="F109" s="1"/>
  <c r="E11"/>
  <c r="D11"/>
  <c r="D109" s="1"/>
  <c r="AL110" i="62"/>
  <c r="AK106"/>
  <c r="AJ106"/>
  <c r="AI106"/>
  <c r="AH106"/>
  <c r="AG106"/>
  <c r="AF106"/>
  <c r="AE106"/>
  <c r="AD106"/>
  <c r="AC106"/>
  <c r="AB106"/>
  <c r="AA106"/>
  <c r="Z106"/>
  <c r="Y106"/>
  <c r="X106"/>
  <c r="V106"/>
  <c r="U106"/>
  <c r="T106"/>
  <c r="S106"/>
  <c r="R106"/>
  <c r="Q106"/>
  <c r="P106"/>
  <c r="O106"/>
  <c r="N106"/>
  <c r="M106"/>
  <c r="L106"/>
  <c r="K106"/>
  <c r="J106"/>
  <c r="I106"/>
  <c r="H106"/>
  <c r="G106"/>
  <c r="F106"/>
  <c r="E106"/>
  <c r="D106"/>
  <c r="AK105"/>
  <c r="AJ105"/>
  <c r="AI105"/>
  <c r="AH105"/>
  <c r="AG105"/>
  <c r="AF105"/>
  <c r="AE105"/>
  <c r="AD105"/>
  <c r="AC105"/>
  <c r="Z105"/>
  <c r="Y105"/>
  <c r="W105"/>
  <c r="V105"/>
  <c r="U105"/>
  <c r="T105"/>
  <c r="S105"/>
  <c r="R105"/>
  <c r="Q105"/>
  <c r="P105"/>
  <c r="O105"/>
  <c r="N105"/>
  <c r="M105"/>
  <c r="L105"/>
  <c r="K105"/>
  <c r="J105"/>
  <c r="I105"/>
  <c r="H105"/>
  <c r="G105"/>
  <c r="F105"/>
  <c r="E105"/>
  <c r="D105"/>
  <c r="AK104"/>
  <c r="AJ104"/>
  <c r="AI104"/>
  <c r="AH104"/>
  <c r="AG104"/>
  <c r="AF104"/>
  <c r="AE104"/>
  <c r="AD104"/>
  <c r="AC104"/>
  <c r="AB104"/>
  <c r="AA104"/>
  <c r="Z104"/>
  <c r="Y104"/>
  <c r="X104"/>
  <c r="V104"/>
  <c r="U104"/>
  <c r="T104"/>
  <c r="S104"/>
  <c r="R104"/>
  <c r="Q104"/>
  <c r="P104"/>
  <c r="O104"/>
  <c r="N104"/>
  <c r="M104"/>
  <c r="L104"/>
  <c r="K104"/>
  <c r="J104"/>
  <c r="I104"/>
  <c r="H104"/>
  <c r="G104"/>
  <c r="F104"/>
  <c r="E104"/>
  <c r="D104"/>
  <c r="AK103"/>
  <c r="AJ103"/>
  <c r="AI103"/>
  <c r="AH103"/>
  <c r="AG103"/>
  <c r="AF103"/>
  <c r="AE103"/>
  <c r="AD103"/>
  <c r="AC103"/>
  <c r="Z103"/>
  <c r="Y103"/>
  <c r="W103"/>
  <c r="V103"/>
  <c r="U103"/>
  <c r="T103"/>
  <c r="S103"/>
  <c r="R103"/>
  <c r="Q103"/>
  <c r="P103"/>
  <c r="O103"/>
  <c r="N103"/>
  <c r="M103"/>
  <c r="L103"/>
  <c r="K103"/>
  <c r="J103"/>
  <c r="I103"/>
  <c r="H103"/>
  <c r="G103"/>
  <c r="F103"/>
  <c r="E103"/>
  <c r="D103"/>
  <c r="AK102"/>
  <c r="AJ102"/>
  <c r="AI102"/>
  <c r="AH102"/>
  <c r="AG102"/>
  <c r="AF102"/>
  <c r="AE102"/>
  <c r="AD102"/>
  <c r="AC102"/>
  <c r="AB102"/>
  <c r="AA102"/>
  <c r="Z102"/>
  <c r="Y102"/>
  <c r="X102"/>
  <c r="V102"/>
  <c r="U102"/>
  <c r="T102"/>
  <c r="S102"/>
  <c r="R102"/>
  <c r="Q102"/>
  <c r="P102"/>
  <c r="O102"/>
  <c r="N102"/>
  <c r="M102"/>
  <c r="L102"/>
  <c r="K102"/>
  <c r="J102"/>
  <c r="I102"/>
  <c r="H102"/>
  <c r="G102"/>
  <c r="F102"/>
  <c r="E102"/>
  <c r="D102"/>
  <c r="AK101"/>
  <c r="AJ101"/>
  <c r="AI101"/>
  <c r="AH101"/>
  <c r="AG101"/>
  <c r="AF101"/>
  <c r="AE101"/>
  <c r="AD101"/>
  <c r="AC101"/>
  <c r="Z101"/>
  <c r="Y101"/>
  <c r="W101"/>
  <c r="V101"/>
  <c r="U101"/>
  <c r="T101"/>
  <c r="S101"/>
  <c r="R101"/>
  <c r="Q101"/>
  <c r="P101"/>
  <c r="O101"/>
  <c r="N101"/>
  <c r="M101"/>
  <c r="L101"/>
  <c r="K101"/>
  <c r="J101"/>
  <c r="I101"/>
  <c r="H101"/>
  <c r="G101"/>
  <c r="F101"/>
  <c r="E101"/>
  <c r="D101"/>
  <c r="AK100"/>
  <c r="AJ100"/>
  <c r="AI100"/>
  <c r="AH100"/>
  <c r="AG100"/>
  <c r="AF100"/>
  <c r="AE100"/>
  <c r="AD100"/>
  <c r="AC100"/>
  <c r="AA100"/>
  <c r="Z100"/>
  <c r="Y100"/>
  <c r="X100"/>
  <c r="V100"/>
  <c r="U100"/>
  <c r="T100"/>
  <c r="S100"/>
  <c r="R100"/>
  <c r="Q100"/>
  <c r="P100"/>
  <c r="O100"/>
  <c r="N100"/>
  <c r="M100"/>
  <c r="L100"/>
  <c r="K100"/>
  <c r="J100"/>
  <c r="I100"/>
  <c r="H100"/>
  <c r="G100"/>
  <c r="F100"/>
  <c r="E100"/>
  <c r="D100"/>
  <c r="AK99"/>
  <c r="AJ99"/>
  <c r="AI99"/>
  <c r="AH99"/>
  <c r="AG99"/>
  <c r="AF99"/>
  <c r="AE99"/>
  <c r="AD99"/>
  <c r="AC99"/>
  <c r="Z99"/>
  <c r="Y99"/>
  <c r="W99"/>
  <c r="V99"/>
  <c r="U99"/>
  <c r="T99"/>
  <c r="S99"/>
  <c r="R99"/>
  <c r="Q99"/>
  <c r="P99"/>
  <c r="O99"/>
  <c r="N99"/>
  <c r="M99"/>
  <c r="L99"/>
  <c r="K99"/>
  <c r="J99"/>
  <c r="I99"/>
  <c r="H99"/>
  <c r="G99"/>
  <c r="F99"/>
  <c r="E99"/>
  <c r="D99"/>
  <c r="AK98"/>
  <c r="AJ98"/>
  <c r="AI98"/>
  <c r="AH98"/>
  <c r="AG98"/>
  <c r="AF98"/>
  <c r="AE98"/>
  <c r="AD98"/>
  <c r="AC98"/>
  <c r="AB98"/>
  <c r="AA98"/>
  <c r="Z98"/>
  <c r="Y98"/>
  <c r="X98"/>
  <c r="X98" i="77" s="1"/>
  <c r="Y98" s="1"/>
  <c r="V98" i="62"/>
  <c r="U98"/>
  <c r="T98"/>
  <c r="S98"/>
  <c r="R98"/>
  <c r="Q98"/>
  <c r="P98"/>
  <c r="O98"/>
  <c r="N98"/>
  <c r="M98"/>
  <c r="L98"/>
  <c r="K98"/>
  <c r="J98"/>
  <c r="I98"/>
  <c r="H98"/>
  <c r="G98"/>
  <c r="F98"/>
  <c r="E98"/>
  <c r="D98"/>
  <c r="AK97"/>
  <c r="AJ97"/>
  <c r="AI97"/>
  <c r="AH97"/>
  <c r="AG97"/>
  <c r="AF97"/>
  <c r="AE97"/>
  <c r="AD97"/>
  <c r="AC97"/>
  <c r="Z97"/>
  <c r="Y97"/>
  <c r="W97"/>
  <c r="V97"/>
  <c r="U97"/>
  <c r="T97"/>
  <c r="S97"/>
  <c r="R97"/>
  <c r="Q97"/>
  <c r="P97"/>
  <c r="O97"/>
  <c r="N97"/>
  <c r="M97"/>
  <c r="L97"/>
  <c r="K97"/>
  <c r="J97"/>
  <c r="I97"/>
  <c r="H97"/>
  <c r="G97"/>
  <c r="F97"/>
  <c r="E97"/>
  <c r="D97"/>
  <c r="AK96"/>
  <c r="AJ96"/>
  <c r="AI96"/>
  <c r="AH96"/>
  <c r="AG96"/>
  <c r="AF96"/>
  <c r="AE96"/>
  <c r="AD96"/>
  <c r="AC96"/>
  <c r="AB96"/>
  <c r="AA96"/>
  <c r="Z96"/>
  <c r="Y96"/>
  <c r="X96"/>
  <c r="V96"/>
  <c r="U96"/>
  <c r="T96"/>
  <c r="S96"/>
  <c r="R96"/>
  <c r="Q96"/>
  <c r="P96"/>
  <c r="O96"/>
  <c r="N96"/>
  <c r="M96"/>
  <c r="L96"/>
  <c r="K96"/>
  <c r="J96"/>
  <c r="I96"/>
  <c r="H96"/>
  <c r="G96"/>
  <c r="F96"/>
  <c r="E96"/>
  <c r="D96"/>
  <c r="AK95"/>
  <c r="AJ95"/>
  <c r="AI95"/>
  <c r="AH95"/>
  <c r="AG95"/>
  <c r="AF95"/>
  <c r="AE95"/>
  <c r="AD95"/>
  <c r="AC95"/>
  <c r="Z95"/>
  <c r="Y95"/>
  <c r="W95"/>
  <c r="V95"/>
  <c r="U95"/>
  <c r="T95"/>
  <c r="S95"/>
  <c r="R95"/>
  <c r="Q95"/>
  <c r="P95"/>
  <c r="O95"/>
  <c r="N95"/>
  <c r="M95"/>
  <c r="L95"/>
  <c r="K95"/>
  <c r="J95"/>
  <c r="I95"/>
  <c r="H95"/>
  <c r="G95"/>
  <c r="F95"/>
  <c r="E95"/>
  <c r="D95"/>
  <c r="AK94"/>
  <c r="AJ94"/>
  <c r="AI94"/>
  <c r="AH94"/>
  <c r="AG94"/>
  <c r="AF94"/>
  <c r="AE94"/>
  <c r="AD94"/>
  <c r="AC94"/>
  <c r="AB94"/>
  <c r="AA94"/>
  <c r="Z94"/>
  <c r="Y94"/>
  <c r="X94"/>
  <c r="V94"/>
  <c r="U94"/>
  <c r="T94"/>
  <c r="S94"/>
  <c r="R94"/>
  <c r="Q94"/>
  <c r="P94"/>
  <c r="O94"/>
  <c r="N94"/>
  <c r="M94"/>
  <c r="L94"/>
  <c r="K94"/>
  <c r="J94"/>
  <c r="I94"/>
  <c r="H94"/>
  <c r="G94"/>
  <c r="F94"/>
  <c r="E94"/>
  <c r="D94"/>
  <c r="AK93"/>
  <c r="AJ93"/>
  <c r="AI93"/>
  <c r="AH93"/>
  <c r="AG93"/>
  <c r="AF93"/>
  <c r="AE93"/>
  <c r="AD93"/>
  <c r="AC93"/>
  <c r="Z93"/>
  <c r="Y93"/>
  <c r="W93"/>
  <c r="V93"/>
  <c r="U93"/>
  <c r="T93"/>
  <c r="S93"/>
  <c r="R93"/>
  <c r="Q93"/>
  <c r="P93"/>
  <c r="O93"/>
  <c r="N93"/>
  <c r="M93"/>
  <c r="L93"/>
  <c r="K93"/>
  <c r="J93"/>
  <c r="I93"/>
  <c r="H93"/>
  <c r="G93"/>
  <c r="F93"/>
  <c r="E93"/>
  <c r="D93"/>
  <c r="AK92"/>
  <c r="AJ92"/>
  <c r="AI92"/>
  <c r="AH92"/>
  <c r="AG92"/>
  <c r="AF92"/>
  <c r="AE92"/>
  <c r="AD92"/>
  <c r="AC92"/>
  <c r="AB92"/>
  <c r="AA92"/>
  <c r="Z92"/>
  <c r="Y92"/>
  <c r="X92"/>
  <c r="V92"/>
  <c r="U92"/>
  <c r="T92"/>
  <c r="S92"/>
  <c r="R92"/>
  <c r="Q92"/>
  <c r="P92"/>
  <c r="O92"/>
  <c r="N92"/>
  <c r="M92"/>
  <c r="L92"/>
  <c r="K92"/>
  <c r="J92"/>
  <c r="I92"/>
  <c r="H92"/>
  <c r="G92"/>
  <c r="F92"/>
  <c r="E92"/>
  <c r="D92"/>
  <c r="AK91"/>
  <c r="AJ91"/>
  <c r="AI91"/>
  <c r="AH91"/>
  <c r="AG91"/>
  <c r="AF91"/>
  <c r="AE91"/>
  <c r="AD91"/>
  <c r="AC91"/>
  <c r="Z91"/>
  <c r="Y91"/>
  <c r="W91"/>
  <c r="V91"/>
  <c r="U91"/>
  <c r="T91"/>
  <c r="S91"/>
  <c r="R91"/>
  <c r="Q91"/>
  <c r="P91"/>
  <c r="O91"/>
  <c r="N91"/>
  <c r="M91"/>
  <c r="L91"/>
  <c r="K91"/>
  <c r="J91"/>
  <c r="I91"/>
  <c r="H91"/>
  <c r="G91"/>
  <c r="F91"/>
  <c r="E91"/>
  <c r="D91"/>
  <c r="AK90"/>
  <c r="AJ90"/>
  <c r="AI90"/>
  <c r="AH90"/>
  <c r="AG90"/>
  <c r="AF90"/>
  <c r="AE90"/>
  <c r="AD90"/>
  <c r="AC90"/>
  <c r="AB90"/>
  <c r="AA90"/>
  <c r="Z90"/>
  <c r="Y90"/>
  <c r="X90"/>
  <c r="V90"/>
  <c r="U90"/>
  <c r="T90"/>
  <c r="S90"/>
  <c r="R90"/>
  <c r="Q90"/>
  <c r="P90"/>
  <c r="O90"/>
  <c r="N90"/>
  <c r="M90"/>
  <c r="L90"/>
  <c r="K90"/>
  <c r="J90"/>
  <c r="I90"/>
  <c r="H90"/>
  <c r="G90"/>
  <c r="F90"/>
  <c r="E90"/>
  <c r="D90"/>
  <c r="AK89"/>
  <c r="AJ89"/>
  <c r="AI89"/>
  <c r="AH89"/>
  <c r="AG89"/>
  <c r="AF89"/>
  <c r="AE89"/>
  <c r="AD89"/>
  <c r="AC89"/>
  <c r="Z89"/>
  <c r="Y89"/>
  <c r="W89"/>
  <c r="V89"/>
  <c r="U89"/>
  <c r="T89"/>
  <c r="S89"/>
  <c r="R89"/>
  <c r="Q89"/>
  <c r="P89"/>
  <c r="O89"/>
  <c r="N89"/>
  <c r="M89"/>
  <c r="L89"/>
  <c r="K89"/>
  <c r="J89"/>
  <c r="I89"/>
  <c r="H89"/>
  <c r="G89"/>
  <c r="F89"/>
  <c r="E89"/>
  <c r="D89"/>
  <c r="AK88"/>
  <c r="AJ88"/>
  <c r="AI88"/>
  <c r="AH88"/>
  <c r="AG88"/>
  <c r="AF88"/>
  <c r="AE88"/>
  <c r="AD88"/>
  <c r="AC88"/>
  <c r="AB88"/>
  <c r="AA88"/>
  <c r="Z88"/>
  <c r="Y88"/>
  <c r="X88"/>
  <c r="V88"/>
  <c r="U88"/>
  <c r="T88"/>
  <c r="S88"/>
  <c r="R88"/>
  <c r="Q88"/>
  <c r="P88"/>
  <c r="O88"/>
  <c r="N88"/>
  <c r="M88"/>
  <c r="L88"/>
  <c r="K88"/>
  <c r="J88"/>
  <c r="I88"/>
  <c r="H88"/>
  <c r="G88"/>
  <c r="F88"/>
  <c r="E88"/>
  <c r="D88"/>
  <c r="AK87"/>
  <c r="AJ87"/>
  <c r="AI87"/>
  <c r="AH87"/>
  <c r="AG87"/>
  <c r="AF87"/>
  <c r="AE87"/>
  <c r="AD87"/>
  <c r="AC87"/>
  <c r="Z87"/>
  <c r="Y87"/>
  <c r="W87"/>
  <c r="V87"/>
  <c r="U87"/>
  <c r="T87"/>
  <c r="S87"/>
  <c r="R87"/>
  <c r="Q87"/>
  <c r="P87"/>
  <c r="O87"/>
  <c r="N87"/>
  <c r="M87"/>
  <c r="L87"/>
  <c r="K87"/>
  <c r="J87"/>
  <c r="I87"/>
  <c r="H87"/>
  <c r="G87"/>
  <c r="F87"/>
  <c r="E87"/>
  <c r="D87"/>
  <c r="AK86"/>
  <c r="AJ86"/>
  <c r="AI86"/>
  <c r="AH86"/>
  <c r="AG86"/>
  <c r="AF86"/>
  <c r="AE86"/>
  <c r="AD86"/>
  <c r="AC86"/>
  <c r="AB86"/>
  <c r="AA86"/>
  <c r="Z86"/>
  <c r="Y86"/>
  <c r="X86"/>
  <c r="V86"/>
  <c r="U86"/>
  <c r="T86"/>
  <c r="S86"/>
  <c r="R86"/>
  <c r="Q86"/>
  <c r="P86"/>
  <c r="O86"/>
  <c r="N86"/>
  <c r="M86"/>
  <c r="L86"/>
  <c r="K86"/>
  <c r="J86"/>
  <c r="I86"/>
  <c r="H86"/>
  <c r="G86"/>
  <c r="F86"/>
  <c r="E86"/>
  <c r="D86"/>
  <c r="AK85"/>
  <c r="AJ85"/>
  <c r="AI85"/>
  <c r="AH85"/>
  <c r="AG85"/>
  <c r="AF85"/>
  <c r="AE85"/>
  <c r="AD85"/>
  <c r="AC85"/>
  <c r="Z85"/>
  <c r="Y85"/>
  <c r="W85"/>
  <c r="V85"/>
  <c r="U85"/>
  <c r="T85"/>
  <c r="S85"/>
  <c r="R85"/>
  <c r="Q85"/>
  <c r="P85"/>
  <c r="O85"/>
  <c r="N85"/>
  <c r="M85"/>
  <c r="L85"/>
  <c r="K85"/>
  <c r="J85"/>
  <c r="I85"/>
  <c r="H85"/>
  <c r="G85"/>
  <c r="F85"/>
  <c r="E85"/>
  <c r="D85"/>
  <c r="AK84"/>
  <c r="AJ84"/>
  <c r="AI84"/>
  <c r="AH84"/>
  <c r="AG84"/>
  <c r="AF84"/>
  <c r="AE84"/>
  <c r="AD84"/>
  <c r="AC84"/>
  <c r="AB84"/>
  <c r="AA84"/>
  <c r="Z84"/>
  <c r="Y84"/>
  <c r="X84"/>
  <c r="V84"/>
  <c r="U84"/>
  <c r="T84"/>
  <c r="S84"/>
  <c r="R84"/>
  <c r="Q84"/>
  <c r="P84"/>
  <c r="O84"/>
  <c r="N84"/>
  <c r="M84"/>
  <c r="L84"/>
  <c r="K84"/>
  <c r="J84"/>
  <c r="I84"/>
  <c r="H84"/>
  <c r="G84"/>
  <c r="F84"/>
  <c r="E84"/>
  <c r="D84"/>
  <c r="AK83"/>
  <c r="AJ83"/>
  <c r="AI83"/>
  <c r="AH83"/>
  <c r="AG83"/>
  <c r="AF83"/>
  <c r="AE83"/>
  <c r="AD83"/>
  <c r="AC83"/>
  <c r="Z83"/>
  <c r="Y83"/>
  <c r="W83"/>
  <c r="V83"/>
  <c r="U83"/>
  <c r="T83"/>
  <c r="S83"/>
  <c r="R83"/>
  <c r="Q83"/>
  <c r="P83"/>
  <c r="O83"/>
  <c r="N83"/>
  <c r="M83"/>
  <c r="L83"/>
  <c r="K83"/>
  <c r="J83"/>
  <c r="I83"/>
  <c r="H83"/>
  <c r="G83"/>
  <c r="F83"/>
  <c r="E83"/>
  <c r="D83"/>
  <c r="AK82"/>
  <c r="AJ82"/>
  <c r="AI82"/>
  <c r="AH82"/>
  <c r="AG82"/>
  <c r="AF82"/>
  <c r="AE82"/>
  <c r="AD82"/>
  <c r="AC82"/>
  <c r="AB82"/>
  <c r="AA82"/>
  <c r="Z82"/>
  <c r="Y82"/>
  <c r="X82"/>
  <c r="V82"/>
  <c r="U82"/>
  <c r="T82"/>
  <c r="S82"/>
  <c r="R82"/>
  <c r="Q82"/>
  <c r="P82"/>
  <c r="O82"/>
  <c r="N82"/>
  <c r="M82"/>
  <c r="L82"/>
  <c r="K82"/>
  <c r="J82"/>
  <c r="I82"/>
  <c r="H82"/>
  <c r="G82"/>
  <c r="F82"/>
  <c r="E82"/>
  <c r="D82"/>
  <c r="AK81"/>
  <c r="AJ81"/>
  <c r="AI81"/>
  <c r="AH81"/>
  <c r="AG81"/>
  <c r="AF81"/>
  <c r="AE81"/>
  <c r="AD81"/>
  <c r="AC81"/>
  <c r="Z81"/>
  <c r="Y81"/>
  <c r="W81"/>
  <c r="V81"/>
  <c r="U81"/>
  <c r="T81"/>
  <c r="S81"/>
  <c r="R81"/>
  <c r="Q81"/>
  <c r="P81"/>
  <c r="O81"/>
  <c r="N81"/>
  <c r="M81"/>
  <c r="L81"/>
  <c r="K81"/>
  <c r="J81"/>
  <c r="I81"/>
  <c r="H81"/>
  <c r="G81"/>
  <c r="F81"/>
  <c r="E81"/>
  <c r="D81"/>
  <c r="AK80"/>
  <c r="AJ80"/>
  <c r="AI80"/>
  <c r="AH80"/>
  <c r="AG80"/>
  <c r="AF80"/>
  <c r="AE80"/>
  <c r="AD80"/>
  <c r="AC80"/>
  <c r="AB80"/>
  <c r="AA80"/>
  <c r="Z80"/>
  <c r="Y80"/>
  <c r="X80"/>
  <c r="V80"/>
  <c r="U80"/>
  <c r="T80"/>
  <c r="S80"/>
  <c r="R80"/>
  <c r="Q80"/>
  <c r="P80"/>
  <c r="O80"/>
  <c r="N80"/>
  <c r="M80"/>
  <c r="L80"/>
  <c r="K80"/>
  <c r="J80"/>
  <c r="I80"/>
  <c r="H80"/>
  <c r="G80"/>
  <c r="F80"/>
  <c r="E80"/>
  <c r="D80"/>
  <c r="AK79"/>
  <c r="AJ79"/>
  <c r="AI79"/>
  <c r="AH79"/>
  <c r="AG79"/>
  <c r="AF79"/>
  <c r="AE79"/>
  <c r="AD79"/>
  <c r="AC79"/>
  <c r="Z79"/>
  <c r="Y79"/>
  <c r="W79"/>
  <c r="V79"/>
  <c r="U79"/>
  <c r="T79"/>
  <c r="S79"/>
  <c r="R79"/>
  <c r="Q79"/>
  <c r="P79"/>
  <c r="O79"/>
  <c r="N79"/>
  <c r="M79"/>
  <c r="L79"/>
  <c r="K79"/>
  <c r="J79"/>
  <c r="I79"/>
  <c r="H79"/>
  <c r="G79"/>
  <c r="F79"/>
  <c r="E79"/>
  <c r="D79"/>
  <c r="AK78"/>
  <c r="AJ78"/>
  <c r="AI78"/>
  <c r="AH78"/>
  <c r="AG78"/>
  <c r="AF78"/>
  <c r="AE78"/>
  <c r="AD78"/>
  <c r="AC78"/>
  <c r="AB78"/>
  <c r="AA78"/>
  <c r="Z78"/>
  <c r="Y78"/>
  <c r="X78"/>
  <c r="V78"/>
  <c r="U78"/>
  <c r="T78"/>
  <c r="S78"/>
  <c r="R78"/>
  <c r="Q78"/>
  <c r="P78"/>
  <c r="O78"/>
  <c r="N78"/>
  <c r="M78"/>
  <c r="L78"/>
  <c r="K78"/>
  <c r="J78"/>
  <c r="I78"/>
  <c r="H78"/>
  <c r="G78"/>
  <c r="F78"/>
  <c r="E78"/>
  <c r="D78"/>
  <c r="AK77"/>
  <c r="AJ77"/>
  <c r="AI77"/>
  <c r="AH77"/>
  <c r="AG77"/>
  <c r="AF77"/>
  <c r="AE77"/>
  <c r="AD77"/>
  <c r="AC77"/>
  <c r="Z77"/>
  <c r="Y77"/>
  <c r="W77"/>
  <c r="V77"/>
  <c r="U77"/>
  <c r="T77"/>
  <c r="S77"/>
  <c r="R77"/>
  <c r="Q77"/>
  <c r="P77"/>
  <c r="O77"/>
  <c r="N77"/>
  <c r="M77"/>
  <c r="L77"/>
  <c r="K77"/>
  <c r="J77"/>
  <c r="I77"/>
  <c r="H77"/>
  <c r="G77"/>
  <c r="F77"/>
  <c r="E77"/>
  <c r="D77"/>
  <c r="AK76"/>
  <c r="AJ76"/>
  <c r="AI76"/>
  <c r="AH76"/>
  <c r="AG76"/>
  <c r="AF76"/>
  <c r="AE76"/>
  <c r="AD76"/>
  <c r="AC76"/>
  <c r="AB76"/>
  <c r="AA76"/>
  <c r="Z76"/>
  <c r="Y76"/>
  <c r="X76"/>
  <c r="V76"/>
  <c r="U76"/>
  <c r="T76"/>
  <c r="S76"/>
  <c r="R76"/>
  <c r="Q76"/>
  <c r="P76"/>
  <c r="O76"/>
  <c r="N76"/>
  <c r="M76"/>
  <c r="L76"/>
  <c r="K76"/>
  <c r="J76"/>
  <c r="I76"/>
  <c r="H76"/>
  <c r="G76"/>
  <c r="F76"/>
  <c r="E76"/>
  <c r="D76"/>
  <c r="AK75"/>
  <c r="AJ75"/>
  <c r="AI75"/>
  <c r="AH75"/>
  <c r="AG75"/>
  <c r="AF75"/>
  <c r="AE75"/>
  <c r="AD75"/>
  <c r="AC75"/>
  <c r="Z75"/>
  <c r="Y75"/>
  <c r="W75"/>
  <c r="V75"/>
  <c r="U75"/>
  <c r="T75"/>
  <c r="S75"/>
  <c r="R75"/>
  <c r="Q75"/>
  <c r="P75"/>
  <c r="O75"/>
  <c r="N75"/>
  <c r="M75"/>
  <c r="L75"/>
  <c r="K75"/>
  <c r="J75"/>
  <c r="I75"/>
  <c r="H75"/>
  <c r="G75"/>
  <c r="F75"/>
  <c r="E75"/>
  <c r="D75"/>
  <c r="AK74"/>
  <c r="AJ74"/>
  <c r="AI74"/>
  <c r="AH74"/>
  <c r="AG74"/>
  <c r="AF74"/>
  <c r="AE74"/>
  <c r="AD74"/>
  <c r="AC74"/>
  <c r="AB74"/>
  <c r="AA74"/>
  <c r="Z74"/>
  <c r="Y74"/>
  <c r="X74"/>
  <c r="V74"/>
  <c r="U74"/>
  <c r="T74"/>
  <c r="S74"/>
  <c r="R74"/>
  <c r="Q74"/>
  <c r="P74"/>
  <c r="O74"/>
  <c r="N74"/>
  <c r="M74"/>
  <c r="L74"/>
  <c r="K74"/>
  <c r="J74"/>
  <c r="I74"/>
  <c r="H74"/>
  <c r="G74"/>
  <c r="F74"/>
  <c r="E74"/>
  <c r="D74"/>
  <c r="AK73"/>
  <c r="AJ73"/>
  <c r="AI73"/>
  <c r="AH73"/>
  <c r="AG73"/>
  <c r="AF73"/>
  <c r="AE73"/>
  <c r="AD73"/>
  <c r="AC73"/>
  <c r="Z73"/>
  <c r="Y73"/>
  <c r="W73"/>
  <c r="V73"/>
  <c r="U73"/>
  <c r="T73"/>
  <c r="S73"/>
  <c r="R73"/>
  <c r="Q73"/>
  <c r="P73"/>
  <c r="O73"/>
  <c r="N73"/>
  <c r="M73"/>
  <c r="L73"/>
  <c r="K73"/>
  <c r="J73"/>
  <c r="I73"/>
  <c r="H73"/>
  <c r="G73"/>
  <c r="F73"/>
  <c r="E73"/>
  <c r="D73"/>
  <c r="AK72"/>
  <c r="AJ72"/>
  <c r="AI72"/>
  <c r="AH72"/>
  <c r="AG72"/>
  <c r="AF72"/>
  <c r="AE72"/>
  <c r="AD72"/>
  <c r="AC72"/>
  <c r="AB72"/>
  <c r="AA72"/>
  <c r="Z72"/>
  <c r="Y72"/>
  <c r="X72"/>
  <c r="V72"/>
  <c r="U72"/>
  <c r="T72"/>
  <c r="S72"/>
  <c r="R72"/>
  <c r="Q72"/>
  <c r="P72"/>
  <c r="O72"/>
  <c r="N72"/>
  <c r="M72"/>
  <c r="L72"/>
  <c r="K72"/>
  <c r="J72"/>
  <c r="I72"/>
  <c r="H72"/>
  <c r="G72"/>
  <c r="F72"/>
  <c r="E72"/>
  <c r="D72"/>
  <c r="AK71"/>
  <c r="AJ71"/>
  <c r="AI71"/>
  <c r="AH71"/>
  <c r="AG71"/>
  <c r="AF71"/>
  <c r="AE71"/>
  <c r="AD71"/>
  <c r="AC71"/>
  <c r="Z71"/>
  <c r="Y71"/>
  <c r="W71"/>
  <c r="V71"/>
  <c r="U71"/>
  <c r="T71"/>
  <c r="S71"/>
  <c r="R71"/>
  <c r="Q71"/>
  <c r="P71"/>
  <c r="O71"/>
  <c r="N71"/>
  <c r="M71"/>
  <c r="L71"/>
  <c r="K71"/>
  <c r="J71"/>
  <c r="I71"/>
  <c r="H71"/>
  <c r="G71"/>
  <c r="F71"/>
  <c r="E71"/>
  <c r="D71"/>
  <c r="AK70"/>
  <c r="AJ70"/>
  <c r="AI70"/>
  <c r="AH70"/>
  <c r="AG70"/>
  <c r="AF70"/>
  <c r="AE70"/>
  <c r="AD70"/>
  <c r="AC70"/>
  <c r="AB70"/>
  <c r="AA70"/>
  <c r="Z70"/>
  <c r="Y70"/>
  <c r="X70"/>
  <c r="V70"/>
  <c r="U70"/>
  <c r="T70"/>
  <c r="S70"/>
  <c r="R70"/>
  <c r="Q70"/>
  <c r="P70"/>
  <c r="O70"/>
  <c r="N70"/>
  <c r="M70"/>
  <c r="L70"/>
  <c r="K70"/>
  <c r="J70"/>
  <c r="I70"/>
  <c r="H70"/>
  <c r="G70"/>
  <c r="F70"/>
  <c r="E70"/>
  <c r="D70"/>
  <c r="AK69"/>
  <c r="AJ69"/>
  <c r="AI69"/>
  <c r="AH69"/>
  <c r="AG69"/>
  <c r="AF69"/>
  <c r="AE69"/>
  <c r="AD69"/>
  <c r="AC69"/>
  <c r="Z69"/>
  <c r="Y69"/>
  <c r="W69"/>
  <c r="V69"/>
  <c r="U69"/>
  <c r="T69"/>
  <c r="S69"/>
  <c r="R69"/>
  <c r="Q69"/>
  <c r="P69"/>
  <c r="O69"/>
  <c r="N69"/>
  <c r="M69"/>
  <c r="L69"/>
  <c r="K69"/>
  <c r="J69"/>
  <c r="I69"/>
  <c r="H69"/>
  <c r="G69"/>
  <c r="F69"/>
  <c r="E69"/>
  <c r="D69"/>
  <c r="AK68"/>
  <c r="AJ68"/>
  <c r="AI68"/>
  <c r="AH68"/>
  <c r="AG68"/>
  <c r="AF68"/>
  <c r="AE68"/>
  <c r="AD68"/>
  <c r="AC68"/>
  <c r="AB68"/>
  <c r="AA68"/>
  <c r="Z68"/>
  <c r="Y68"/>
  <c r="X68"/>
  <c r="V68"/>
  <c r="U68"/>
  <c r="T68"/>
  <c r="S68"/>
  <c r="R68"/>
  <c r="Q68"/>
  <c r="P68"/>
  <c r="O68"/>
  <c r="N68"/>
  <c r="M68"/>
  <c r="L68"/>
  <c r="K68"/>
  <c r="J68"/>
  <c r="I68"/>
  <c r="H68"/>
  <c r="G68"/>
  <c r="F68"/>
  <c r="E68"/>
  <c r="D68"/>
  <c r="AK67"/>
  <c r="AJ67"/>
  <c r="AI67"/>
  <c r="AH67"/>
  <c r="AG67"/>
  <c r="AF67"/>
  <c r="AE67"/>
  <c r="AD67"/>
  <c r="AC67"/>
  <c r="Z67"/>
  <c r="Y67"/>
  <c r="W67"/>
  <c r="V67"/>
  <c r="U67"/>
  <c r="T67"/>
  <c r="S67"/>
  <c r="R67"/>
  <c r="Q67"/>
  <c r="P67"/>
  <c r="O67"/>
  <c r="N67"/>
  <c r="M67"/>
  <c r="L67"/>
  <c r="K67"/>
  <c r="J67"/>
  <c r="I67"/>
  <c r="H67"/>
  <c r="G67"/>
  <c r="F67"/>
  <c r="E67"/>
  <c r="D67"/>
  <c r="AK66"/>
  <c r="AJ66"/>
  <c r="AI66"/>
  <c r="AH66"/>
  <c r="AG66"/>
  <c r="AF66"/>
  <c r="AE66"/>
  <c r="AD66"/>
  <c r="AC66"/>
  <c r="AB66"/>
  <c r="AA66"/>
  <c r="Z66"/>
  <c r="Y66"/>
  <c r="X66"/>
  <c r="V66"/>
  <c r="U66"/>
  <c r="T66"/>
  <c r="S66"/>
  <c r="R66"/>
  <c r="Q66"/>
  <c r="P66"/>
  <c r="O66"/>
  <c r="N66"/>
  <c r="M66"/>
  <c r="L66"/>
  <c r="K66"/>
  <c r="J66"/>
  <c r="I66"/>
  <c r="H66"/>
  <c r="G66"/>
  <c r="F66"/>
  <c r="E66"/>
  <c r="D66"/>
  <c r="AK65"/>
  <c r="AJ65"/>
  <c r="AI65"/>
  <c r="AH65"/>
  <c r="AG65"/>
  <c r="AF65"/>
  <c r="AE65"/>
  <c r="AD65"/>
  <c r="AC65"/>
  <c r="Z65"/>
  <c r="Y65"/>
  <c r="W65"/>
  <c r="V65"/>
  <c r="U65"/>
  <c r="T65"/>
  <c r="S65"/>
  <c r="R65"/>
  <c r="Q65"/>
  <c r="P65"/>
  <c r="O65"/>
  <c r="N65"/>
  <c r="M65"/>
  <c r="L65"/>
  <c r="K65"/>
  <c r="J65"/>
  <c r="I65"/>
  <c r="H65"/>
  <c r="G65"/>
  <c r="F65"/>
  <c r="E65"/>
  <c r="D65"/>
  <c r="AK64"/>
  <c r="AJ64"/>
  <c r="AI64"/>
  <c r="AH64"/>
  <c r="AG64"/>
  <c r="AF64"/>
  <c r="AE64"/>
  <c r="AD64"/>
  <c r="AC64"/>
  <c r="AB64"/>
  <c r="AA64"/>
  <c r="Z64"/>
  <c r="Y64"/>
  <c r="X64"/>
  <c r="X64" i="77" s="1"/>
  <c r="Y64" s="1"/>
  <c r="V64" i="62"/>
  <c r="U64"/>
  <c r="T64"/>
  <c r="S64"/>
  <c r="R64"/>
  <c r="Q64"/>
  <c r="P64"/>
  <c r="O64"/>
  <c r="N64"/>
  <c r="M64"/>
  <c r="L64"/>
  <c r="K64"/>
  <c r="J64"/>
  <c r="I64"/>
  <c r="H64"/>
  <c r="G64"/>
  <c r="F64"/>
  <c r="E64"/>
  <c r="D64"/>
  <c r="AK63"/>
  <c r="AJ63"/>
  <c r="AI63"/>
  <c r="AH63"/>
  <c r="AG63"/>
  <c r="AF63"/>
  <c r="AE63"/>
  <c r="AD63"/>
  <c r="AC63"/>
  <c r="Z63"/>
  <c r="Y63"/>
  <c r="W63"/>
  <c r="V63"/>
  <c r="U63"/>
  <c r="T63"/>
  <c r="S63"/>
  <c r="R63"/>
  <c r="Q63"/>
  <c r="P63"/>
  <c r="O63"/>
  <c r="N63"/>
  <c r="M63"/>
  <c r="L63"/>
  <c r="K63"/>
  <c r="J63"/>
  <c r="I63"/>
  <c r="H63"/>
  <c r="G63"/>
  <c r="F63"/>
  <c r="E63"/>
  <c r="D63"/>
  <c r="AK62"/>
  <c r="AJ62"/>
  <c r="AI62"/>
  <c r="AH62"/>
  <c r="AG62"/>
  <c r="AF62"/>
  <c r="AE62"/>
  <c r="AD62"/>
  <c r="AC62"/>
  <c r="AB62"/>
  <c r="AA62"/>
  <c r="Z62"/>
  <c r="Y62"/>
  <c r="X62"/>
  <c r="V62"/>
  <c r="U62"/>
  <c r="T62"/>
  <c r="S62"/>
  <c r="R62"/>
  <c r="Q62"/>
  <c r="P62"/>
  <c r="O62"/>
  <c r="N62"/>
  <c r="M62"/>
  <c r="L62"/>
  <c r="K62"/>
  <c r="J62"/>
  <c r="I62"/>
  <c r="H62"/>
  <c r="G62"/>
  <c r="F62"/>
  <c r="E62"/>
  <c r="D62"/>
  <c r="AK61"/>
  <c r="AJ61"/>
  <c r="AI61"/>
  <c r="AH61"/>
  <c r="AG61"/>
  <c r="AF61"/>
  <c r="AE61"/>
  <c r="AD61"/>
  <c r="AC61"/>
  <c r="Z61"/>
  <c r="Y61"/>
  <c r="W61"/>
  <c r="V61"/>
  <c r="U61"/>
  <c r="T61"/>
  <c r="S61"/>
  <c r="R61"/>
  <c r="Q61"/>
  <c r="P61"/>
  <c r="O61"/>
  <c r="N61"/>
  <c r="M61"/>
  <c r="L61"/>
  <c r="K61"/>
  <c r="J61"/>
  <c r="I61"/>
  <c r="H61"/>
  <c r="G61"/>
  <c r="F61"/>
  <c r="E61"/>
  <c r="D61"/>
  <c r="AK60"/>
  <c r="AJ60"/>
  <c r="AI60"/>
  <c r="AH60"/>
  <c r="AG60"/>
  <c r="AF60"/>
  <c r="AE60"/>
  <c r="AD60"/>
  <c r="AC60"/>
  <c r="AB60"/>
  <c r="AA60"/>
  <c r="Z60"/>
  <c r="Y60"/>
  <c r="X60"/>
  <c r="V60"/>
  <c r="U60"/>
  <c r="T60"/>
  <c r="S60"/>
  <c r="R60"/>
  <c r="Q60"/>
  <c r="P60"/>
  <c r="O60"/>
  <c r="N60"/>
  <c r="M60"/>
  <c r="L60"/>
  <c r="K60"/>
  <c r="J60"/>
  <c r="I60"/>
  <c r="H60"/>
  <c r="G60"/>
  <c r="F60"/>
  <c r="E60"/>
  <c r="D60"/>
  <c r="AK59"/>
  <c r="AJ59"/>
  <c r="AI59"/>
  <c r="AH59"/>
  <c r="AG59"/>
  <c r="AF59"/>
  <c r="AE59"/>
  <c r="AD59"/>
  <c r="AC59"/>
  <c r="Z59"/>
  <c r="Y59"/>
  <c r="W59"/>
  <c r="V59"/>
  <c r="U59"/>
  <c r="T59"/>
  <c r="S59"/>
  <c r="R59"/>
  <c r="Q59"/>
  <c r="P59"/>
  <c r="O59"/>
  <c r="N59"/>
  <c r="M59"/>
  <c r="L59"/>
  <c r="K59"/>
  <c r="J59"/>
  <c r="I59"/>
  <c r="H59"/>
  <c r="G59"/>
  <c r="F59"/>
  <c r="E59"/>
  <c r="D59"/>
  <c r="AK58"/>
  <c r="AJ58"/>
  <c r="AI58"/>
  <c r="AH58"/>
  <c r="AG58"/>
  <c r="AF58"/>
  <c r="AE58"/>
  <c r="AD58"/>
  <c r="AC58"/>
  <c r="AB58"/>
  <c r="AA58"/>
  <c r="Z58"/>
  <c r="Y58"/>
  <c r="X58"/>
  <c r="V58"/>
  <c r="U58"/>
  <c r="T58"/>
  <c r="S58"/>
  <c r="R58"/>
  <c r="Q58"/>
  <c r="P58"/>
  <c r="O58"/>
  <c r="N58"/>
  <c r="M58"/>
  <c r="L58"/>
  <c r="K58"/>
  <c r="J58"/>
  <c r="I58"/>
  <c r="H58"/>
  <c r="G58"/>
  <c r="F58"/>
  <c r="E58"/>
  <c r="D58"/>
  <c r="AK57"/>
  <c r="AJ57"/>
  <c r="AI57"/>
  <c r="AH57"/>
  <c r="AG57"/>
  <c r="AF57"/>
  <c r="AE57"/>
  <c r="AD57"/>
  <c r="AC57"/>
  <c r="Z57"/>
  <c r="Y57"/>
  <c r="W57"/>
  <c r="V57"/>
  <c r="U57"/>
  <c r="T57"/>
  <c r="S57"/>
  <c r="R57"/>
  <c r="Q57"/>
  <c r="P57"/>
  <c r="O57"/>
  <c r="N57"/>
  <c r="M57"/>
  <c r="L57"/>
  <c r="K57"/>
  <c r="J57"/>
  <c r="I57"/>
  <c r="H57"/>
  <c r="G57"/>
  <c r="F57"/>
  <c r="E57"/>
  <c r="D57"/>
  <c r="AK56"/>
  <c r="AJ56"/>
  <c r="AI56"/>
  <c r="AH56"/>
  <c r="AG56"/>
  <c r="AF56"/>
  <c r="AE56"/>
  <c r="AD56"/>
  <c r="AC56"/>
  <c r="AB56"/>
  <c r="AA56"/>
  <c r="Z56"/>
  <c r="Y56"/>
  <c r="X56"/>
  <c r="V56"/>
  <c r="U56"/>
  <c r="T56"/>
  <c r="S56"/>
  <c r="R56"/>
  <c r="Q56"/>
  <c r="P56"/>
  <c r="O56"/>
  <c r="N56"/>
  <c r="M56"/>
  <c r="L56"/>
  <c r="K56"/>
  <c r="J56"/>
  <c r="I56"/>
  <c r="H56"/>
  <c r="G56"/>
  <c r="F56"/>
  <c r="E56"/>
  <c r="D56"/>
  <c r="AK55"/>
  <c r="AJ55"/>
  <c r="AI55"/>
  <c r="AH55"/>
  <c r="AG55"/>
  <c r="AF55"/>
  <c r="AE55"/>
  <c r="AD55"/>
  <c r="AC55"/>
  <c r="Z55"/>
  <c r="Y55"/>
  <c r="W55"/>
  <c r="V55"/>
  <c r="U55"/>
  <c r="T55"/>
  <c r="S55"/>
  <c r="R55"/>
  <c r="Q55"/>
  <c r="P55"/>
  <c r="O55"/>
  <c r="N55"/>
  <c r="M55"/>
  <c r="L55"/>
  <c r="K55"/>
  <c r="J55"/>
  <c r="I55"/>
  <c r="H55"/>
  <c r="G55"/>
  <c r="F55"/>
  <c r="E55"/>
  <c r="D55"/>
  <c r="AK54"/>
  <c r="AJ54"/>
  <c r="AI54"/>
  <c r="AH54"/>
  <c r="AG54"/>
  <c r="AF54"/>
  <c r="AE54"/>
  <c r="AD54"/>
  <c r="AC54"/>
  <c r="AB54"/>
  <c r="AA54"/>
  <c r="Z54"/>
  <c r="Y54"/>
  <c r="X54"/>
  <c r="V54"/>
  <c r="U54"/>
  <c r="T54"/>
  <c r="S54"/>
  <c r="R54"/>
  <c r="Q54"/>
  <c r="P54"/>
  <c r="O54"/>
  <c r="N54"/>
  <c r="M54"/>
  <c r="L54"/>
  <c r="K54"/>
  <c r="J54"/>
  <c r="I54"/>
  <c r="H54"/>
  <c r="G54"/>
  <c r="F54"/>
  <c r="E54"/>
  <c r="D54"/>
  <c r="AK53"/>
  <c r="AJ53"/>
  <c r="AI53"/>
  <c r="AH53"/>
  <c r="AG53"/>
  <c r="AF53"/>
  <c r="AE53"/>
  <c r="AD53"/>
  <c r="AC53"/>
  <c r="Z53"/>
  <c r="Y53"/>
  <c r="W53"/>
  <c r="V53"/>
  <c r="U53"/>
  <c r="T53"/>
  <c r="S53"/>
  <c r="R53"/>
  <c r="Q53"/>
  <c r="P53"/>
  <c r="O53"/>
  <c r="N53"/>
  <c r="M53"/>
  <c r="L53"/>
  <c r="K53"/>
  <c r="J53"/>
  <c r="I53"/>
  <c r="H53"/>
  <c r="G53"/>
  <c r="F53"/>
  <c r="E53"/>
  <c r="D53"/>
  <c r="AK52"/>
  <c r="AJ52"/>
  <c r="AI52"/>
  <c r="AH52"/>
  <c r="AG52"/>
  <c r="AF52"/>
  <c r="AE52"/>
  <c r="AD52"/>
  <c r="AC52"/>
  <c r="AB52"/>
  <c r="AA52"/>
  <c r="Z52"/>
  <c r="Y52"/>
  <c r="X52"/>
  <c r="V52"/>
  <c r="U52"/>
  <c r="T52"/>
  <c r="S52"/>
  <c r="R52"/>
  <c r="Q52"/>
  <c r="P52"/>
  <c r="O52"/>
  <c r="N52"/>
  <c r="M52"/>
  <c r="L52"/>
  <c r="K52"/>
  <c r="J52"/>
  <c r="I52"/>
  <c r="H52"/>
  <c r="G52"/>
  <c r="F52"/>
  <c r="E52"/>
  <c r="D52"/>
  <c r="AK51"/>
  <c r="AJ51"/>
  <c r="AI51"/>
  <c r="AH51"/>
  <c r="AG51"/>
  <c r="AF51"/>
  <c r="AE51"/>
  <c r="AD51"/>
  <c r="AC51"/>
  <c r="Z51"/>
  <c r="Y51"/>
  <c r="W51"/>
  <c r="V51"/>
  <c r="U51"/>
  <c r="T51"/>
  <c r="S51"/>
  <c r="R51"/>
  <c r="Q51"/>
  <c r="P51"/>
  <c r="O51"/>
  <c r="N51"/>
  <c r="M51"/>
  <c r="L51"/>
  <c r="K51"/>
  <c r="J51"/>
  <c r="I51"/>
  <c r="H51"/>
  <c r="G51"/>
  <c r="F51"/>
  <c r="E51"/>
  <c r="D51"/>
  <c r="AK50"/>
  <c r="AJ50"/>
  <c r="AI50"/>
  <c r="AH50"/>
  <c r="AG50"/>
  <c r="AF50"/>
  <c r="AE50"/>
  <c r="AD50"/>
  <c r="AC50"/>
  <c r="AB50"/>
  <c r="AA50"/>
  <c r="Z50"/>
  <c r="Y50"/>
  <c r="X50"/>
  <c r="V50"/>
  <c r="U50"/>
  <c r="T50"/>
  <c r="S50"/>
  <c r="R50"/>
  <c r="Q50"/>
  <c r="P50"/>
  <c r="O50"/>
  <c r="N50"/>
  <c r="M50"/>
  <c r="L50"/>
  <c r="K50"/>
  <c r="J50"/>
  <c r="I50"/>
  <c r="H50"/>
  <c r="G50"/>
  <c r="F50"/>
  <c r="E50"/>
  <c r="D50"/>
  <c r="AK49"/>
  <c r="AJ49"/>
  <c r="AI49"/>
  <c r="AH49"/>
  <c r="AG49"/>
  <c r="AF49"/>
  <c r="AE49"/>
  <c r="AD49"/>
  <c r="AC49"/>
  <c r="Z49"/>
  <c r="Y49"/>
  <c r="W49"/>
  <c r="V49"/>
  <c r="U49"/>
  <c r="T49"/>
  <c r="S49"/>
  <c r="R49"/>
  <c r="Q49"/>
  <c r="P49"/>
  <c r="O49"/>
  <c r="N49"/>
  <c r="M49"/>
  <c r="L49"/>
  <c r="K49"/>
  <c r="J49"/>
  <c r="I49"/>
  <c r="H49"/>
  <c r="G49"/>
  <c r="F49"/>
  <c r="E49"/>
  <c r="D49"/>
  <c r="AK48"/>
  <c r="AJ48"/>
  <c r="AI48"/>
  <c r="AH48"/>
  <c r="AG48"/>
  <c r="AF48"/>
  <c r="AE48"/>
  <c r="AD48"/>
  <c r="AC48"/>
  <c r="AB48"/>
  <c r="AA48"/>
  <c r="Z48"/>
  <c r="Y48"/>
  <c r="X48"/>
  <c r="V48"/>
  <c r="U48"/>
  <c r="T48"/>
  <c r="S48"/>
  <c r="R48"/>
  <c r="Q48"/>
  <c r="P48"/>
  <c r="O48"/>
  <c r="N48"/>
  <c r="M48"/>
  <c r="L48"/>
  <c r="K48"/>
  <c r="J48"/>
  <c r="I48"/>
  <c r="H48"/>
  <c r="G48"/>
  <c r="F48"/>
  <c r="E48"/>
  <c r="D48"/>
  <c r="AK47"/>
  <c r="AJ47"/>
  <c r="AI47"/>
  <c r="AH47"/>
  <c r="AG47"/>
  <c r="AF47"/>
  <c r="AE47"/>
  <c r="AD47"/>
  <c r="AC47"/>
  <c r="Z47"/>
  <c r="Y47"/>
  <c r="W47"/>
  <c r="V47"/>
  <c r="U47"/>
  <c r="T47"/>
  <c r="S47"/>
  <c r="R47"/>
  <c r="Q47"/>
  <c r="P47"/>
  <c r="O47"/>
  <c r="N47"/>
  <c r="M47"/>
  <c r="L47"/>
  <c r="K47"/>
  <c r="J47"/>
  <c r="I47"/>
  <c r="H47"/>
  <c r="G47"/>
  <c r="F47"/>
  <c r="E47"/>
  <c r="D47"/>
  <c r="AK46"/>
  <c r="AJ46"/>
  <c r="AI46"/>
  <c r="AH46"/>
  <c r="AG46"/>
  <c r="AF46"/>
  <c r="AE46"/>
  <c r="AD46"/>
  <c r="AC46"/>
  <c r="AB46"/>
  <c r="AA46"/>
  <c r="Z46"/>
  <c r="Y46"/>
  <c r="X46"/>
  <c r="V46"/>
  <c r="U46"/>
  <c r="T46"/>
  <c r="S46"/>
  <c r="R46"/>
  <c r="Q46"/>
  <c r="P46"/>
  <c r="O46"/>
  <c r="N46"/>
  <c r="M46"/>
  <c r="L46"/>
  <c r="K46"/>
  <c r="J46"/>
  <c r="I46"/>
  <c r="H46"/>
  <c r="G46"/>
  <c r="F46"/>
  <c r="E46"/>
  <c r="D46"/>
  <c r="AK45"/>
  <c r="AJ45"/>
  <c r="AI45"/>
  <c r="AH45"/>
  <c r="AG45"/>
  <c r="AF45"/>
  <c r="AE45"/>
  <c r="AD45"/>
  <c r="AC45"/>
  <c r="Z45"/>
  <c r="Y45"/>
  <c r="W45"/>
  <c r="V45"/>
  <c r="U45"/>
  <c r="T45"/>
  <c r="S45"/>
  <c r="R45"/>
  <c r="Q45"/>
  <c r="P45"/>
  <c r="O45"/>
  <c r="N45"/>
  <c r="M45"/>
  <c r="L45"/>
  <c r="K45"/>
  <c r="J45"/>
  <c r="I45"/>
  <c r="H45"/>
  <c r="G45"/>
  <c r="F45"/>
  <c r="E45"/>
  <c r="D45"/>
  <c r="AK44"/>
  <c r="AJ44"/>
  <c r="AI44"/>
  <c r="AH44"/>
  <c r="AG44"/>
  <c r="AF44"/>
  <c r="AE44"/>
  <c r="AD44"/>
  <c r="AC44"/>
  <c r="AB44"/>
  <c r="AA44"/>
  <c r="Z44"/>
  <c r="Y44"/>
  <c r="X44"/>
  <c r="V44"/>
  <c r="U44"/>
  <c r="T44"/>
  <c r="S44"/>
  <c r="R44"/>
  <c r="Q44"/>
  <c r="P44"/>
  <c r="O44"/>
  <c r="N44"/>
  <c r="M44"/>
  <c r="L44"/>
  <c r="K44"/>
  <c r="J44"/>
  <c r="I44"/>
  <c r="H44"/>
  <c r="G44"/>
  <c r="F44"/>
  <c r="E44"/>
  <c r="D44"/>
  <c r="AK43"/>
  <c r="AJ43"/>
  <c r="AI43"/>
  <c r="AH43"/>
  <c r="AG43"/>
  <c r="AF43"/>
  <c r="AE43"/>
  <c r="AD43"/>
  <c r="AC43"/>
  <c r="Z43"/>
  <c r="Y43"/>
  <c r="W43"/>
  <c r="V43"/>
  <c r="U43"/>
  <c r="T43"/>
  <c r="S43"/>
  <c r="R43"/>
  <c r="Q43"/>
  <c r="P43"/>
  <c r="O43"/>
  <c r="N43"/>
  <c r="M43"/>
  <c r="L43"/>
  <c r="K43"/>
  <c r="J43"/>
  <c r="I43"/>
  <c r="H43"/>
  <c r="G43"/>
  <c r="F43"/>
  <c r="E43"/>
  <c r="D43"/>
  <c r="AK42"/>
  <c r="AJ42"/>
  <c r="AI42"/>
  <c r="AH42"/>
  <c r="AG42"/>
  <c r="AF42"/>
  <c r="AE42"/>
  <c r="AD42"/>
  <c r="AC42"/>
  <c r="AB42"/>
  <c r="AA42"/>
  <c r="Z42"/>
  <c r="Y42"/>
  <c r="X42"/>
  <c r="V42"/>
  <c r="U42"/>
  <c r="T42"/>
  <c r="S42"/>
  <c r="R42"/>
  <c r="Q42"/>
  <c r="P42"/>
  <c r="O42"/>
  <c r="N42"/>
  <c r="M42"/>
  <c r="L42"/>
  <c r="K42"/>
  <c r="J42"/>
  <c r="I42"/>
  <c r="H42"/>
  <c r="G42"/>
  <c r="F42"/>
  <c r="E42"/>
  <c r="D42"/>
  <c r="AK41"/>
  <c r="AJ41"/>
  <c r="AI41"/>
  <c r="AH41"/>
  <c r="AG41"/>
  <c r="AF41"/>
  <c r="AE41"/>
  <c r="AD41"/>
  <c r="AC41"/>
  <c r="Z41"/>
  <c r="Y41"/>
  <c r="W41"/>
  <c r="V41"/>
  <c r="U41"/>
  <c r="T41"/>
  <c r="S41"/>
  <c r="R41"/>
  <c r="Q41"/>
  <c r="P41"/>
  <c r="O41"/>
  <c r="N41"/>
  <c r="M41"/>
  <c r="L41"/>
  <c r="K41"/>
  <c r="J41"/>
  <c r="I41"/>
  <c r="H41"/>
  <c r="G41"/>
  <c r="F41"/>
  <c r="E41"/>
  <c r="D41"/>
  <c r="AK40"/>
  <c r="AJ40"/>
  <c r="AI40"/>
  <c r="AH40"/>
  <c r="AG40"/>
  <c r="AF40"/>
  <c r="AE40"/>
  <c r="AD40"/>
  <c r="AC40"/>
  <c r="AB40"/>
  <c r="AA40"/>
  <c r="Z40"/>
  <c r="Y40"/>
  <c r="X40"/>
  <c r="V40"/>
  <c r="U40"/>
  <c r="T40"/>
  <c r="S40"/>
  <c r="R40"/>
  <c r="Q40"/>
  <c r="P40"/>
  <c r="O40"/>
  <c r="N40"/>
  <c r="M40"/>
  <c r="L40"/>
  <c r="K40"/>
  <c r="J40"/>
  <c r="I40"/>
  <c r="H40"/>
  <c r="G40"/>
  <c r="F40"/>
  <c r="E40"/>
  <c r="D40"/>
  <c r="AK39"/>
  <c r="AJ39"/>
  <c r="AI39"/>
  <c r="AH39"/>
  <c r="AG39"/>
  <c r="AF39"/>
  <c r="AE39"/>
  <c r="AD39"/>
  <c r="AC39"/>
  <c r="Z39"/>
  <c r="Y39"/>
  <c r="W39"/>
  <c r="V39"/>
  <c r="U39"/>
  <c r="T39"/>
  <c r="S39"/>
  <c r="R39"/>
  <c r="Q39"/>
  <c r="P39"/>
  <c r="O39"/>
  <c r="N39"/>
  <c r="M39"/>
  <c r="L39"/>
  <c r="K39"/>
  <c r="J39"/>
  <c r="I39"/>
  <c r="H39"/>
  <c r="G39"/>
  <c r="F39"/>
  <c r="E39"/>
  <c r="D39"/>
  <c r="AK38"/>
  <c r="AJ38"/>
  <c r="AI38"/>
  <c r="AH38"/>
  <c r="AG38"/>
  <c r="AF38"/>
  <c r="AE38"/>
  <c r="AD38"/>
  <c r="AC38"/>
  <c r="AB38"/>
  <c r="AA38"/>
  <c r="Z38"/>
  <c r="Y38"/>
  <c r="X38"/>
  <c r="V38"/>
  <c r="U38"/>
  <c r="T38"/>
  <c r="S38"/>
  <c r="R38"/>
  <c r="Q38"/>
  <c r="P38"/>
  <c r="O38"/>
  <c r="N38"/>
  <c r="M38"/>
  <c r="L38"/>
  <c r="K38"/>
  <c r="J38"/>
  <c r="I38"/>
  <c r="H38"/>
  <c r="G38"/>
  <c r="F38"/>
  <c r="E38"/>
  <c r="D38"/>
  <c r="AK37"/>
  <c r="AJ37"/>
  <c r="AI37"/>
  <c r="AH37"/>
  <c r="AG37"/>
  <c r="AF37"/>
  <c r="AE37"/>
  <c r="AD37"/>
  <c r="AC37"/>
  <c r="Z37"/>
  <c r="Y37"/>
  <c r="W37"/>
  <c r="V37"/>
  <c r="U37"/>
  <c r="T37"/>
  <c r="S37"/>
  <c r="R37"/>
  <c r="Q37"/>
  <c r="P37"/>
  <c r="O37"/>
  <c r="N37"/>
  <c r="M37"/>
  <c r="L37"/>
  <c r="K37"/>
  <c r="J37"/>
  <c r="I37"/>
  <c r="H37"/>
  <c r="G37"/>
  <c r="F37"/>
  <c r="E37"/>
  <c r="D37"/>
  <c r="AK36"/>
  <c r="AJ36"/>
  <c r="AI36"/>
  <c r="AH36"/>
  <c r="AG36"/>
  <c r="AF36"/>
  <c r="AE36"/>
  <c r="AD36"/>
  <c r="AC36"/>
  <c r="AB36"/>
  <c r="AA36"/>
  <c r="Z36"/>
  <c r="Y36"/>
  <c r="X36"/>
  <c r="V36"/>
  <c r="U36"/>
  <c r="T36"/>
  <c r="S36"/>
  <c r="R36"/>
  <c r="Q36"/>
  <c r="P36"/>
  <c r="O36"/>
  <c r="N36"/>
  <c r="M36"/>
  <c r="L36"/>
  <c r="K36"/>
  <c r="J36"/>
  <c r="I36"/>
  <c r="H36"/>
  <c r="G36"/>
  <c r="F36"/>
  <c r="E36"/>
  <c r="D36"/>
  <c r="AK35"/>
  <c r="AJ35"/>
  <c r="AI35"/>
  <c r="AH35"/>
  <c r="AG35"/>
  <c r="AF35"/>
  <c r="AE35"/>
  <c r="AD35"/>
  <c r="AC35"/>
  <c r="Z35"/>
  <c r="Y35"/>
  <c r="W35"/>
  <c r="V35"/>
  <c r="U35"/>
  <c r="T35"/>
  <c r="S35"/>
  <c r="R35"/>
  <c r="Q35"/>
  <c r="P35"/>
  <c r="O35"/>
  <c r="N35"/>
  <c r="M35"/>
  <c r="L35"/>
  <c r="K35"/>
  <c r="J35"/>
  <c r="I35"/>
  <c r="H35"/>
  <c r="G35"/>
  <c r="F35"/>
  <c r="E35"/>
  <c r="D35"/>
  <c r="AK34"/>
  <c r="AJ34"/>
  <c r="AI34"/>
  <c r="AH34"/>
  <c r="AG34"/>
  <c r="AF34"/>
  <c r="AE34"/>
  <c r="AD34"/>
  <c r="AC34"/>
  <c r="AB34"/>
  <c r="AA34"/>
  <c r="Z34"/>
  <c r="Y34"/>
  <c r="X34"/>
  <c r="V34"/>
  <c r="U34"/>
  <c r="T34"/>
  <c r="S34"/>
  <c r="R34"/>
  <c r="Q34"/>
  <c r="P34"/>
  <c r="O34"/>
  <c r="N34"/>
  <c r="M34"/>
  <c r="L34"/>
  <c r="K34"/>
  <c r="J34"/>
  <c r="I34"/>
  <c r="H34"/>
  <c r="G34"/>
  <c r="F34"/>
  <c r="E34"/>
  <c r="D34"/>
  <c r="AK33"/>
  <c r="AJ33"/>
  <c r="AI33"/>
  <c r="AH33"/>
  <c r="AG33"/>
  <c r="AF33"/>
  <c r="AE33"/>
  <c r="AD33"/>
  <c r="AC33"/>
  <c r="Z33"/>
  <c r="Y33"/>
  <c r="W33"/>
  <c r="V33"/>
  <c r="U33"/>
  <c r="T33"/>
  <c r="S33"/>
  <c r="R33"/>
  <c r="Q33"/>
  <c r="P33"/>
  <c r="O33"/>
  <c r="N33"/>
  <c r="M33"/>
  <c r="L33"/>
  <c r="K33"/>
  <c r="J33"/>
  <c r="I33"/>
  <c r="H33"/>
  <c r="G33"/>
  <c r="F33"/>
  <c r="E33"/>
  <c r="D33"/>
  <c r="AK32"/>
  <c r="AJ32"/>
  <c r="AI32"/>
  <c r="AH32"/>
  <c r="AG32"/>
  <c r="AF32"/>
  <c r="AE32"/>
  <c r="AD32"/>
  <c r="AC32"/>
  <c r="AB32"/>
  <c r="AA32"/>
  <c r="Z32"/>
  <c r="Y32"/>
  <c r="X32"/>
  <c r="V32"/>
  <c r="U32"/>
  <c r="T32"/>
  <c r="S32"/>
  <c r="R32"/>
  <c r="Q32"/>
  <c r="P32"/>
  <c r="O32"/>
  <c r="N32"/>
  <c r="M32"/>
  <c r="L32"/>
  <c r="K32"/>
  <c r="J32"/>
  <c r="I32"/>
  <c r="H32"/>
  <c r="G32"/>
  <c r="F32"/>
  <c r="E32"/>
  <c r="D32"/>
  <c r="AK31"/>
  <c r="AJ31"/>
  <c r="AI31"/>
  <c r="AH31"/>
  <c r="AG31"/>
  <c r="AF31"/>
  <c r="AE31"/>
  <c r="AD31"/>
  <c r="AC31"/>
  <c r="Z31"/>
  <c r="Y31"/>
  <c r="W31"/>
  <c r="V31"/>
  <c r="U31"/>
  <c r="T31"/>
  <c r="S31"/>
  <c r="R31"/>
  <c r="Q31"/>
  <c r="P31"/>
  <c r="O31"/>
  <c r="N31"/>
  <c r="M31"/>
  <c r="L31"/>
  <c r="K31"/>
  <c r="J31"/>
  <c r="I31"/>
  <c r="H31"/>
  <c r="G31"/>
  <c r="F31"/>
  <c r="E31"/>
  <c r="D31"/>
  <c r="AK30"/>
  <c r="AJ30"/>
  <c r="AI30"/>
  <c r="AH30"/>
  <c r="AG30"/>
  <c r="AF30"/>
  <c r="AE30"/>
  <c r="AD30"/>
  <c r="AC30"/>
  <c r="AB30"/>
  <c r="AA30"/>
  <c r="Z30"/>
  <c r="Y30"/>
  <c r="X30"/>
  <c r="V30"/>
  <c r="U30"/>
  <c r="T30"/>
  <c r="S30"/>
  <c r="R30"/>
  <c r="Q30"/>
  <c r="P30"/>
  <c r="O30"/>
  <c r="N30"/>
  <c r="M30"/>
  <c r="L30"/>
  <c r="K30"/>
  <c r="J30"/>
  <c r="I30"/>
  <c r="H30"/>
  <c r="G30"/>
  <c r="F30"/>
  <c r="E30"/>
  <c r="D30"/>
  <c r="AK29"/>
  <c r="AJ29"/>
  <c r="AI29"/>
  <c r="AH29"/>
  <c r="AG29"/>
  <c r="AF29"/>
  <c r="AE29"/>
  <c r="AD29"/>
  <c r="AC29"/>
  <c r="Z29"/>
  <c r="Y29"/>
  <c r="W29"/>
  <c r="V29"/>
  <c r="U29"/>
  <c r="T29"/>
  <c r="S29"/>
  <c r="R29"/>
  <c r="Q29"/>
  <c r="P29"/>
  <c r="O29"/>
  <c r="N29"/>
  <c r="M29"/>
  <c r="L29"/>
  <c r="K29"/>
  <c r="J29"/>
  <c r="I29"/>
  <c r="H29"/>
  <c r="G29"/>
  <c r="F29"/>
  <c r="E29"/>
  <c r="D29"/>
  <c r="AK28"/>
  <c r="AJ28"/>
  <c r="AI28"/>
  <c r="AH28"/>
  <c r="AG28"/>
  <c r="AF28"/>
  <c r="AE28"/>
  <c r="AD28"/>
  <c r="AC28"/>
  <c r="AB28"/>
  <c r="AA28"/>
  <c r="Z28"/>
  <c r="Y28"/>
  <c r="X28"/>
  <c r="V28"/>
  <c r="U28"/>
  <c r="T28"/>
  <c r="S28"/>
  <c r="R28"/>
  <c r="Q28"/>
  <c r="P28"/>
  <c r="O28"/>
  <c r="N28"/>
  <c r="M28"/>
  <c r="L28"/>
  <c r="K28"/>
  <c r="J28"/>
  <c r="I28"/>
  <c r="H28"/>
  <c r="G28"/>
  <c r="F28"/>
  <c r="E28"/>
  <c r="D28"/>
  <c r="AK27"/>
  <c r="AJ27"/>
  <c r="AI27"/>
  <c r="AH27"/>
  <c r="AG27"/>
  <c r="AF27"/>
  <c r="AE27"/>
  <c r="AD27"/>
  <c r="AC27"/>
  <c r="Z27"/>
  <c r="Y27"/>
  <c r="W27"/>
  <c r="V27"/>
  <c r="U27"/>
  <c r="T27"/>
  <c r="S27"/>
  <c r="R27"/>
  <c r="Q27"/>
  <c r="P27"/>
  <c r="O27"/>
  <c r="N27"/>
  <c r="M27"/>
  <c r="L27"/>
  <c r="K27"/>
  <c r="J27"/>
  <c r="I27"/>
  <c r="H27"/>
  <c r="G27"/>
  <c r="F27"/>
  <c r="E27"/>
  <c r="D27"/>
  <c r="AK26"/>
  <c r="AJ26"/>
  <c r="AI26"/>
  <c r="AH26"/>
  <c r="AG26"/>
  <c r="AF26"/>
  <c r="AE26"/>
  <c r="AD26"/>
  <c r="AC26"/>
  <c r="AB26"/>
  <c r="AA26"/>
  <c r="Z26"/>
  <c r="Y26"/>
  <c r="X26"/>
  <c r="V26"/>
  <c r="U26"/>
  <c r="T26"/>
  <c r="S26"/>
  <c r="R26"/>
  <c r="Q26"/>
  <c r="P26"/>
  <c r="O26"/>
  <c r="N26"/>
  <c r="M26"/>
  <c r="L26"/>
  <c r="K26"/>
  <c r="J26"/>
  <c r="I26"/>
  <c r="H26"/>
  <c r="G26"/>
  <c r="F26"/>
  <c r="E26"/>
  <c r="D26"/>
  <c r="AK25"/>
  <c r="AJ25"/>
  <c r="AI25"/>
  <c r="AH25"/>
  <c r="AG25"/>
  <c r="AF25"/>
  <c r="AE25"/>
  <c r="AD25"/>
  <c r="AC25"/>
  <c r="Z25"/>
  <c r="Y25"/>
  <c r="W25"/>
  <c r="V25"/>
  <c r="U25"/>
  <c r="T25"/>
  <c r="S25"/>
  <c r="R25"/>
  <c r="Q25"/>
  <c r="P25"/>
  <c r="O25"/>
  <c r="N25"/>
  <c r="M25"/>
  <c r="L25"/>
  <c r="K25"/>
  <c r="J25"/>
  <c r="I25"/>
  <c r="H25"/>
  <c r="G25"/>
  <c r="F25"/>
  <c r="E25"/>
  <c r="D25"/>
  <c r="AK24"/>
  <c r="AJ24"/>
  <c r="AI24"/>
  <c r="AH24"/>
  <c r="AG24"/>
  <c r="AF24"/>
  <c r="AE24"/>
  <c r="AD24"/>
  <c r="AC24"/>
  <c r="AB24"/>
  <c r="AA24"/>
  <c r="Z24"/>
  <c r="Y24"/>
  <c r="X24"/>
  <c r="V24"/>
  <c r="U24"/>
  <c r="T24"/>
  <c r="S24"/>
  <c r="R24"/>
  <c r="Q24"/>
  <c r="P24"/>
  <c r="O24"/>
  <c r="N24"/>
  <c r="M24"/>
  <c r="L24"/>
  <c r="K24"/>
  <c r="J24"/>
  <c r="I24"/>
  <c r="H24"/>
  <c r="G24"/>
  <c r="F24"/>
  <c r="E24"/>
  <c r="D24"/>
  <c r="AK23"/>
  <c r="AJ23"/>
  <c r="AI23"/>
  <c r="AH23"/>
  <c r="AG23"/>
  <c r="AF23"/>
  <c r="AE23"/>
  <c r="AD23"/>
  <c r="AC23"/>
  <c r="Z23"/>
  <c r="Y23"/>
  <c r="W23"/>
  <c r="V23"/>
  <c r="U23"/>
  <c r="T23"/>
  <c r="S23"/>
  <c r="R23"/>
  <c r="Q23"/>
  <c r="P23"/>
  <c r="O23"/>
  <c r="N23"/>
  <c r="M23"/>
  <c r="L23"/>
  <c r="K23"/>
  <c r="J23"/>
  <c r="I23"/>
  <c r="H23"/>
  <c r="G23"/>
  <c r="F23"/>
  <c r="E23"/>
  <c r="D23"/>
  <c r="AK22"/>
  <c r="AJ22"/>
  <c r="AI22"/>
  <c r="AH22"/>
  <c r="AG22"/>
  <c r="AF22"/>
  <c r="AE22"/>
  <c r="AD22"/>
  <c r="AC22"/>
  <c r="AB22"/>
  <c r="AA22"/>
  <c r="Z22"/>
  <c r="Y22"/>
  <c r="X22"/>
  <c r="V22"/>
  <c r="U22"/>
  <c r="T22"/>
  <c r="S22"/>
  <c r="R22"/>
  <c r="Q22"/>
  <c r="P22"/>
  <c r="O22"/>
  <c r="N22"/>
  <c r="M22"/>
  <c r="L22"/>
  <c r="K22"/>
  <c r="J22"/>
  <c r="I22"/>
  <c r="H22"/>
  <c r="G22"/>
  <c r="F22"/>
  <c r="E22"/>
  <c r="D22"/>
  <c r="AK21"/>
  <c r="AJ21"/>
  <c r="AI21"/>
  <c r="AH21"/>
  <c r="AG21"/>
  <c r="AF21"/>
  <c r="AE21"/>
  <c r="AD21"/>
  <c r="AC21"/>
  <c r="Z21"/>
  <c r="Y21"/>
  <c r="W21"/>
  <c r="V21"/>
  <c r="U21"/>
  <c r="T21"/>
  <c r="S21"/>
  <c r="R21"/>
  <c r="Q21"/>
  <c r="P21"/>
  <c r="O21"/>
  <c r="N21"/>
  <c r="M21"/>
  <c r="L21"/>
  <c r="K21"/>
  <c r="J21"/>
  <c r="I21"/>
  <c r="H21"/>
  <c r="G21"/>
  <c r="F21"/>
  <c r="E21"/>
  <c r="D21"/>
  <c r="AK20"/>
  <c r="AJ20"/>
  <c r="AI20"/>
  <c r="AH20"/>
  <c r="AG20"/>
  <c r="AF20"/>
  <c r="AE20"/>
  <c r="AD20"/>
  <c r="AC20"/>
  <c r="AB20"/>
  <c r="AA20"/>
  <c r="Z20"/>
  <c r="Y20"/>
  <c r="X20"/>
  <c r="V20"/>
  <c r="U20"/>
  <c r="T20"/>
  <c r="S20"/>
  <c r="R20"/>
  <c r="Q20"/>
  <c r="P20"/>
  <c r="O20"/>
  <c r="N20"/>
  <c r="M20"/>
  <c r="L20"/>
  <c r="K20"/>
  <c r="J20"/>
  <c r="I20"/>
  <c r="H20"/>
  <c r="G20"/>
  <c r="F20"/>
  <c r="E20"/>
  <c r="D20"/>
  <c r="AK19"/>
  <c r="AJ19"/>
  <c r="AI19"/>
  <c r="AH19"/>
  <c r="AG19"/>
  <c r="AF19"/>
  <c r="AE19"/>
  <c r="AD19"/>
  <c r="AC19"/>
  <c r="Z19"/>
  <c r="Y19"/>
  <c r="W19"/>
  <c r="V19"/>
  <c r="U19"/>
  <c r="T19"/>
  <c r="S19"/>
  <c r="R19"/>
  <c r="Q19"/>
  <c r="P19"/>
  <c r="O19"/>
  <c r="N19"/>
  <c r="M19"/>
  <c r="L19"/>
  <c r="K19"/>
  <c r="J19"/>
  <c r="I19"/>
  <c r="H19"/>
  <c r="G19"/>
  <c r="F19"/>
  <c r="E19"/>
  <c r="D19"/>
  <c r="AK18"/>
  <c r="AJ18"/>
  <c r="AI18"/>
  <c r="AH18"/>
  <c r="AG18"/>
  <c r="AF18"/>
  <c r="AE18"/>
  <c r="AD18"/>
  <c r="AC18"/>
  <c r="AB18"/>
  <c r="AA18"/>
  <c r="Z18"/>
  <c r="Y18"/>
  <c r="X18"/>
  <c r="V18"/>
  <c r="U18"/>
  <c r="T18"/>
  <c r="S18"/>
  <c r="R18"/>
  <c r="Q18"/>
  <c r="P18"/>
  <c r="O18"/>
  <c r="N18"/>
  <c r="M18"/>
  <c r="L18"/>
  <c r="K18"/>
  <c r="J18"/>
  <c r="I18"/>
  <c r="H18"/>
  <c r="G18"/>
  <c r="F18"/>
  <c r="E18"/>
  <c r="D18"/>
  <c r="AK17"/>
  <c r="AJ17"/>
  <c r="AI17"/>
  <c r="AH17"/>
  <c r="AG17"/>
  <c r="AF17"/>
  <c r="AE17"/>
  <c r="AD17"/>
  <c r="AC17"/>
  <c r="Z17"/>
  <c r="Y17"/>
  <c r="W17"/>
  <c r="V17"/>
  <c r="U17"/>
  <c r="T17"/>
  <c r="S17"/>
  <c r="R17"/>
  <c r="Q17"/>
  <c r="P17"/>
  <c r="O17"/>
  <c r="N17"/>
  <c r="M17"/>
  <c r="L17"/>
  <c r="K17"/>
  <c r="J17"/>
  <c r="I17"/>
  <c r="H17"/>
  <c r="G17"/>
  <c r="F17"/>
  <c r="E17"/>
  <c r="D17"/>
  <c r="AK16"/>
  <c r="AJ16"/>
  <c r="AI16"/>
  <c r="AH16"/>
  <c r="AG16"/>
  <c r="AF16"/>
  <c r="AE16"/>
  <c r="AD16"/>
  <c r="AC16"/>
  <c r="AB16"/>
  <c r="AA16"/>
  <c r="Z16"/>
  <c r="Y16"/>
  <c r="X16"/>
  <c r="V16"/>
  <c r="U16"/>
  <c r="T16"/>
  <c r="S16"/>
  <c r="R16"/>
  <c r="Q16"/>
  <c r="P16"/>
  <c r="O16"/>
  <c r="N16"/>
  <c r="M16"/>
  <c r="L16"/>
  <c r="K16"/>
  <c r="J16"/>
  <c r="I16"/>
  <c r="H16"/>
  <c r="G16"/>
  <c r="F16"/>
  <c r="E16"/>
  <c r="D16"/>
  <c r="AK15"/>
  <c r="AJ15"/>
  <c r="AI15"/>
  <c r="AH15"/>
  <c r="AG15"/>
  <c r="AF15"/>
  <c r="AE15"/>
  <c r="AD15"/>
  <c r="AC15"/>
  <c r="Z15"/>
  <c r="Y15"/>
  <c r="W15"/>
  <c r="V15"/>
  <c r="U15"/>
  <c r="T15"/>
  <c r="S15"/>
  <c r="R15"/>
  <c r="Q15"/>
  <c r="P15"/>
  <c r="O15"/>
  <c r="N15"/>
  <c r="M15"/>
  <c r="L15"/>
  <c r="K15"/>
  <c r="J15"/>
  <c r="I15"/>
  <c r="H15"/>
  <c r="G15"/>
  <c r="F15"/>
  <c r="E15"/>
  <c r="D15"/>
  <c r="AK14"/>
  <c r="AJ14"/>
  <c r="AI14"/>
  <c r="AH14"/>
  <c r="AG14"/>
  <c r="AF14"/>
  <c r="AE14"/>
  <c r="AD14"/>
  <c r="AC14"/>
  <c r="AB14"/>
  <c r="AA14"/>
  <c r="Z14"/>
  <c r="Y14"/>
  <c r="X14"/>
  <c r="U14"/>
  <c r="T14"/>
  <c r="S14"/>
  <c r="R14"/>
  <c r="Q14"/>
  <c r="P14"/>
  <c r="O14"/>
  <c r="N14"/>
  <c r="M14"/>
  <c r="L14"/>
  <c r="K14"/>
  <c r="J14"/>
  <c r="I14"/>
  <c r="H14"/>
  <c r="G14"/>
  <c r="F14"/>
  <c r="E14"/>
  <c r="D14"/>
  <c r="AK13"/>
  <c r="AJ13"/>
  <c r="AI13"/>
  <c r="AH13"/>
  <c r="AG13"/>
  <c r="AF13"/>
  <c r="AE13"/>
  <c r="AD13"/>
  <c r="AC13"/>
  <c r="Z13"/>
  <c r="Y13"/>
  <c r="U13"/>
  <c r="T13"/>
  <c r="S13"/>
  <c r="R13"/>
  <c r="Q13"/>
  <c r="P13"/>
  <c r="O13"/>
  <c r="N13"/>
  <c r="M13"/>
  <c r="L13"/>
  <c r="K13"/>
  <c r="J13"/>
  <c r="I13"/>
  <c r="H13"/>
  <c r="G13"/>
  <c r="F13"/>
  <c r="E13"/>
  <c r="D13"/>
  <c r="AK12"/>
  <c r="AJ12"/>
  <c r="AI12"/>
  <c r="AH12"/>
  <c r="AG12"/>
  <c r="AF12"/>
  <c r="AE12"/>
  <c r="AD12"/>
  <c r="AC12"/>
  <c r="AB12"/>
  <c r="AA12"/>
  <c r="Z12"/>
  <c r="Y12"/>
  <c r="X12"/>
  <c r="V12"/>
  <c r="U12"/>
  <c r="T12"/>
  <c r="S12"/>
  <c r="R12"/>
  <c r="Q12"/>
  <c r="P12"/>
  <c r="O12"/>
  <c r="N12"/>
  <c r="M12"/>
  <c r="L12"/>
  <c r="K12"/>
  <c r="J12"/>
  <c r="I12"/>
  <c r="H12"/>
  <c r="G12"/>
  <c r="F12"/>
  <c r="E12"/>
  <c r="D12"/>
  <c r="AK11"/>
  <c r="AJ11"/>
  <c r="AI11"/>
  <c r="AH11"/>
  <c r="AG11"/>
  <c r="AF11"/>
  <c r="AE11"/>
  <c r="AD11"/>
  <c r="AC11"/>
  <c r="Z11"/>
  <c r="Y11"/>
  <c r="W11"/>
  <c r="V11"/>
  <c r="U11"/>
  <c r="T11"/>
  <c r="S11"/>
  <c r="R11"/>
  <c r="Q11"/>
  <c r="P11"/>
  <c r="O11"/>
  <c r="N11"/>
  <c r="M11"/>
  <c r="L11"/>
  <c r="K11"/>
  <c r="J11"/>
  <c r="I11"/>
  <c r="H11"/>
  <c r="G11"/>
  <c r="F11"/>
  <c r="E11"/>
  <c r="D11"/>
  <c r="FE60" i="60"/>
  <c r="FO60" s="1"/>
  <c r="FD60"/>
  <c r="FN60" s="1"/>
  <c r="FC60"/>
  <c r="FM60" s="1"/>
  <c r="FB60"/>
  <c r="FL60" s="1"/>
  <c r="FA60"/>
  <c r="FK60" s="1"/>
  <c r="EZ60"/>
  <c r="FJ60" s="1"/>
  <c r="EY60"/>
  <c r="FF60" s="1"/>
  <c r="EX60"/>
  <c r="EW60"/>
  <c r="FG60" s="1"/>
  <c r="FH60" s="1"/>
  <c r="EV59"/>
  <c r="EU59"/>
  <c r="ET59"/>
  <c r="ES59"/>
  <c r="ER59"/>
  <c r="EQ59"/>
  <c r="EP59"/>
  <c r="EO59"/>
  <c r="EN59"/>
  <c r="EM59"/>
  <c r="EL59"/>
  <c r="EK59"/>
  <c r="EJ59"/>
  <c r="EI59"/>
  <c r="EH59"/>
  <c r="EG59"/>
  <c r="EF59"/>
  <c r="EE59"/>
  <c r="ED59"/>
  <c r="EC59"/>
  <c r="EB59"/>
  <c r="EA59"/>
  <c r="DZ59"/>
  <c r="DY59"/>
  <c r="DX59"/>
  <c r="DW59"/>
  <c r="DV59"/>
  <c r="DU59"/>
  <c r="DT59"/>
  <c r="DS59"/>
  <c r="DR59"/>
  <c r="DQ59"/>
  <c r="DP59"/>
  <c r="DO59"/>
  <c r="DN59"/>
  <c r="DM59"/>
  <c r="DL59"/>
  <c r="DK59"/>
  <c r="DJ59"/>
  <c r="DI59"/>
  <c r="DH59"/>
  <c r="DG59"/>
  <c r="DF59"/>
  <c r="DE59"/>
  <c r="DD59"/>
  <c r="DC59"/>
  <c r="DB59"/>
  <c r="DA59"/>
  <c r="CZ59"/>
  <c r="CY59"/>
  <c r="CX59"/>
  <c r="CW59"/>
  <c r="CV59"/>
  <c r="CU59"/>
  <c r="CT59"/>
  <c r="CS59"/>
  <c r="CR59"/>
  <c r="CQ59"/>
  <c r="CP59"/>
  <c r="CO59"/>
  <c r="CN59"/>
  <c r="CM59"/>
  <c r="CL59"/>
  <c r="CK59"/>
  <c r="CJ59"/>
  <c r="CI59"/>
  <c r="CH59"/>
  <c r="CG59"/>
  <c r="CF59"/>
  <c r="CE59"/>
  <c r="CD59"/>
  <c r="CC59"/>
  <c r="CB59"/>
  <c r="CA59"/>
  <c r="BZ59"/>
  <c r="BY59"/>
  <c r="BX59"/>
  <c r="BW59"/>
  <c r="BV59"/>
  <c r="BU59"/>
  <c r="BT59"/>
  <c r="BS59"/>
  <c r="BR59"/>
  <c r="BQ59"/>
  <c r="BP59"/>
  <c r="BO59"/>
  <c r="BN59"/>
  <c r="BM59"/>
  <c r="BL59"/>
  <c r="BK59"/>
  <c r="BJ59"/>
  <c r="BI59"/>
  <c r="BH59"/>
  <c r="BG59"/>
  <c r="BF59"/>
  <c r="BE59"/>
  <c r="BD59"/>
  <c r="BC59"/>
  <c r="BB59"/>
  <c r="BA59"/>
  <c r="AZ59"/>
  <c r="AY59"/>
  <c r="AX59"/>
  <c r="AW59"/>
  <c r="AV59"/>
  <c r="AU59"/>
  <c r="AT59"/>
  <c r="AS59"/>
  <c r="AR59"/>
  <c r="AQ59"/>
  <c r="AP59"/>
  <c r="AO59"/>
  <c r="AN59"/>
  <c r="AM59"/>
  <c r="AL59"/>
  <c r="AK59"/>
  <c r="AJ59"/>
  <c r="AI59"/>
  <c r="AH59"/>
  <c r="AG59"/>
  <c r="AF59"/>
  <c r="AE59"/>
  <c r="AD59"/>
  <c r="AC59"/>
  <c r="AB59"/>
  <c r="AA59"/>
  <c r="Z59"/>
  <c r="Y59"/>
  <c r="X59"/>
  <c r="W59"/>
  <c r="V59"/>
  <c r="U59"/>
  <c r="FE59" s="1"/>
  <c r="FO59" s="1"/>
  <c r="T59"/>
  <c r="FD59" s="1"/>
  <c r="FN59" s="1"/>
  <c r="S59"/>
  <c r="FC59" s="1"/>
  <c r="FM59" s="1"/>
  <c r="R59"/>
  <c r="FB59" s="1"/>
  <c r="FL59" s="1"/>
  <c r="Q59"/>
  <c r="FA59" s="1"/>
  <c r="FK59" s="1"/>
  <c r="P59"/>
  <c r="EZ59" s="1"/>
  <c r="FJ59" s="1"/>
  <c r="O59"/>
  <c r="EY59" s="1"/>
  <c r="FF59" s="1"/>
  <c r="N59"/>
  <c r="EX59" s="1"/>
  <c r="M59"/>
  <c r="EW59" s="1"/>
  <c r="L59"/>
  <c r="K59"/>
  <c r="J59"/>
  <c r="I59"/>
  <c r="H59"/>
  <c r="G59"/>
  <c r="F59"/>
  <c r="E59"/>
  <c r="D59"/>
  <c r="C59"/>
  <c r="EV58"/>
  <c r="EU58"/>
  <c r="ET58"/>
  <c r="ES58"/>
  <c r="ER58"/>
  <c r="EQ58"/>
  <c r="EP58"/>
  <c r="EO58"/>
  <c r="EN58"/>
  <c r="EM58"/>
  <c r="EL58"/>
  <c r="EK58"/>
  <c r="EJ58"/>
  <c r="EI58"/>
  <c r="EH58"/>
  <c r="EG58"/>
  <c r="EF58"/>
  <c r="EE58"/>
  <c r="ED58"/>
  <c r="EC58"/>
  <c r="EB58"/>
  <c r="EA58"/>
  <c r="DZ58"/>
  <c r="DY58"/>
  <c r="DX58"/>
  <c r="DW58"/>
  <c r="DV58"/>
  <c r="DU58"/>
  <c r="DT58"/>
  <c r="DS58"/>
  <c r="DR58"/>
  <c r="DQ58"/>
  <c r="DP58"/>
  <c r="DO58"/>
  <c r="DN58"/>
  <c r="DM58"/>
  <c r="DL58"/>
  <c r="DK58"/>
  <c r="DJ58"/>
  <c r="DI58"/>
  <c r="DH58"/>
  <c r="DG58"/>
  <c r="DF58"/>
  <c r="DE58"/>
  <c r="DD58"/>
  <c r="DC58"/>
  <c r="DB58"/>
  <c r="DA58"/>
  <c r="CZ58"/>
  <c r="CY58"/>
  <c r="CX58"/>
  <c r="CW58"/>
  <c r="CV58"/>
  <c r="CU58"/>
  <c r="CT58"/>
  <c r="CS58"/>
  <c r="CR58"/>
  <c r="CQ58"/>
  <c r="CP58"/>
  <c r="CO58"/>
  <c r="CN58"/>
  <c r="CM58"/>
  <c r="CL58"/>
  <c r="CK58"/>
  <c r="CJ58"/>
  <c r="CI58"/>
  <c r="CH58"/>
  <c r="CG58"/>
  <c r="CF58"/>
  <c r="CE58"/>
  <c r="CD58"/>
  <c r="CC58"/>
  <c r="CB58"/>
  <c r="CA58"/>
  <c r="BZ58"/>
  <c r="BY58"/>
  <c r="BX58"/>
  <c r="BW58"/>
  <c r="BV58"/>
  <c r="BU58"/>
  <c r="BT58"/>
  <c r="BS58"/>
  <c r="BR58"/>
  <c r="BQ58"/>
  <c r="BP58"/>
  <c r="BO58"/>
  <c r="BN58"/>
  <c r="BM58"/>
  <c r="BL58"/>
  <c r="BK58"/>
  <c r="BJ58"/>
  <c r="BI58"/>
  <c r="BH58"/>
  <c r="BG58"/>
  <c r="BF58"/>
  <c r="BE58"/>
  <c r="BD58"/>
  <c r="BC58"/>
  <c r="BB58"/>
  <c r="BA58"/>
  <c r="AZ58"/>
  <c r="AY58"/>
  <c r="AX58"/>
  <c r="AW58"/>
  <c r="AV58"/>
  <c r="AU58"/>
  <c r="AT58"/>
  <c r="AS58"/>
  <c r="AR58"/>
  <c r="AQ58"/>
  <c r="AP58"/>
  <c r="AO58"/>
  <c r="AN58"/>
  <c r="AM58"/>
  <c r="AL58"/>
  <c r="AK58"/>
  <c r="AJ58"/>
  <c r="AI58"/>
  <c r="AH58"/>
  <c r="AG58"/>
  <c r="AF58"/>
  <c r="AE58"/>
  <c r="AD58"/>
  <c r="AC58"/>
  <c r="AB58"/>
  <c r="AA58"/>
  <c r="Z58"/>
  <c r="Y58"/>
  <c r="X58"/>
  <c r="W58"/>
  <c r="V58"/>
  <c r="U58"/>
  <c r="T58"/>
  <c r="S58"/>
  <c r="R58"/>
  <c r="Q58"/>
  <c r="P58"/>
  <c r="O58"/>
  <c r="N58"/>
  <c r="EX58" s="1"/>
  <c r="M58"/>
  <c r="L58"/>
  <c r="K58"/>
  <c r="J58"/>
  <c r="I58"/>
  <c r="H58"/>
  <c r="G58"/>
  <c r="F58"/>
  <c r="E58"/>
  <c r="D58"/>
  <c r="C58"/>
  <c r="EV57"/>
  <c r="EU57"/>
  <c r="ET57"/>
  <c r="ES57"/>
  <c r="ER57"/>
  <c r="EQ57"/>
  <c r="EP57"/>
  <c r="EO57"/>
  <c r="EN57"/>
  <c r="EM57"/>
  <c r="EL57"/>
  <c r="EK57"/>
  <c r="EJ57"/>
  <c r="EI57"/>
  <c r="EH57"/>
  <c r="EG57"/>
  <c r="EF57"/>
  <c r="EE57"/>
  <c r="ED57"/>
  <c r="EC57"/>
  <c r="EB57"/>
  <c r="EA57"/>
  <c r="DZ57"/>
  <c r="DY57"/>
  <c r="DX57"/>
  <c r="DW57"/>
  <c r="DV57"/>
  <c r="DU57"/>
  <c r="DT57"/>
  <c r="DS57"/>
  <c r="DR57"/>
  <c r="DQ57"/>
  <c r="DP57"/>
  <c r="DO57"/>
  <c r="DN57"/>
  <c r="DM57"/>
  <c r="DL57"/>
  <c r="DK57"/>
  <c r="DJ57"/>
  <c r="DI57"/>
  <c r="DH57"/>
  <c r="DG57"/>
  <c r="DF57"/>
  <c r="DE57"/>
  <c r="DD57"/>
  <c r="DC57"/>
  <c r="DB57"/>
  <c r="DA57"/>
  <c r="CZ57"/>
  <c r="CY57"/>
  <c r="CX57"/>
  <c r="CW57"/>
  <c r="CV57"/>
  <c r="CU57"/>
  <c r="CT57"/>
  <c r="CS57"/>
  <c r="CR57"/>
  <c r="CQ57"/>
  <c r="CP57"/>
  <c r="CO57"/>
  <c r="CN57"/>
  <c r="CM57"/>
  <c r="CL57"/>
  <c r="CK57"/>
  <c r="CJ57"/>
  <c r="CI57"/>
  <c r="CH57"/>
  <c r="CG57"/>
  <c r="CF57"/>
  <c r="CE57"/>
  <c r="CD57"/>
  <c r="CC57"/>
  <c r="CB57"/>
  <c r="CA57"/>
  <c r="BZ57"/>
  <c r="BY57"/>
  <c r="BX57"/>
  <c r="BW57"/>
  <c r="BV57"/>
  <c r="BU57"/>
  <c r="BT57"/>
  <c r="BS57"/>
  <c r="BR57"/>
  <c r="BQ57"/>
  <c r="BP57"/>
  <c r="BO57"/>
  <c r="BN57"/>
  <c r="BM57"/>
  <c r="BL57"/>
  <c r="BK57"/>
  <c r="BJ57"/>
  <c r="BI57"/>
  <c r="BH57"/>
  <c r="BG57"/>
  <c r="BF57"/>
  <c r="BE57"/>
  <c r="BD57"/>
  <c r="BC57"/>
  <c r="BB57"/>
  <c r="BA57"/>
  <c r="AZ57"/>
  <c r="AY57"/>
  <c r="AX57"/>
  <c r="AW57"/>
  <c r="AV57"/>
  <c r="AU57"/>
  <c r="AT57"/>
  <c r="AS57"/>
  <c r="AR57"/>
  <c r="AQ57"/>
  <c r="AP57"/>
  <c r="AO57"/>
  <c r="AN57"/>
  <c r="AM57"/>
  <c r="AL57"/>
  <c r="AK57"/>
  <c r="AJ57"/>
  <c r="AI57"/>
  <c r="AH57"/>
  <c r="AG57"/>
  <c r="AF57"/>
  <c r="AE57"/>
  <c r="AD57"/>
  <c r="AC57"/>
  <c r="AB57"/>
  <c r="AA57"/>
  <c r="Z57"/>
  <c r="Y57"/>
  <c r="X57"/>
  <c r="W57"/>
  <c r="V57"/>
  <c r="U57"/>
  <c r="T57"/>
  <c r="S57"/>
  <c r="R57"/>
  <c r="Q57"/>
  <c r="P57"/>
  <c r="O57"/>
  <c r="N57"/>
  <c r="EX57" s="1"/>
  <c r="M57"/>
  <c r="L57"/>
  <c r="K57"/>
  <c r="J57"/>
  <c r="I57"/>
  <c r="H57"/>
  <c r="G57"/>
  <c r="F57"/>
  <c r="E57"/>
  <c r="D57"/>
  <c r="C57"/>
  <c r="EV56"/>
  <c r="EU56"/>
  <c r="ET56"/>
  <c r="ES56"/>
  <c r="ER56"/>
  <c r="EQ56"/>
  <c r="EP56"/>
  <c r="EO56"/>
  <c r="EN56"/>
  <c r="EM56"/>
  <c r="EL56"/>
  <c r="EK56"/>
  <c r="EJ56"/>
  <c r="EI56"/>
  <c r="EH56"/>
  <c r="EG56"/>
  <c r="EF56"/>
  <c r="EE56"/>
  <c r="ED56"/>
  <c r="EC56"/>
  <c r="EB56"/>
  <c r="EA56"/>
  <c r="DZ56"/>
  <c r="DY56"/>
  <c r="DX56"/>
  <c r="DW56"/>
  <c r="DV56"/>
  <c r="DU56"/>
  <c r="DT56"/>
  <c r="DS56"/>
  <c r="DR56"/>
  <c r="DQ56"/>
  <c r="DP56"/>
  <c r="DO56"/>
  <c r="DN56"/>
  <c r="DM56"/>
  <c r="DL56"/>
  <c r="DK56"/>
  <c r="DJ56"/>
  <c r="DI56"/>
  <c r="DH56"/>
  <c r="DG56"/>
  <c r="DF56"/>
  <c r="DE56"/>
  <c r="DD56"/>
  <c r="DC56"/>
  <c r="DB56"/>
  <c r="DA56"/>
  <c r="CZ56"/>
  <c r="CY56"/>
  <c r="CX56"/>
  <c r="CW56"/>
  <c r="CV56"/>
  <c r="CU56"/>
  <c r="CT56"/>
  <c r="CS56"/>
  <c r="CR56"/>
  <c r="CQ56"/>
  <c r="CP56"/>
  <c r="CO56"/>
  <c r="CN56"/>
  <c r="CM56"/>
  <c r="CL56"/>
  <c r="CK56"/>
  <c r="CJ56"/>
  <c r="CI56"/>
  <c r="CH56"/>
  <c r="CG56"/>
  <c r="CF56"/>
  <c r="CE56"/>
  <c r="CD56"/>
  <c r="CC56"/>
  <c r="CB56"/>
  <c r="CA56"/>
  <c r="BZ56"/>
  <c r="BY56"/>
  <c r="BX56"/>
  <c r="BW56"/>
  <c r="BV56"/>
  <c r="BU56"/>
  <c r="BT56"/>
  <c r="BS56"/>
  <c r="BR56"/>
  <c r="BQ56"/>
  <c r="BP56"/>
  <c r="BO56"/>
  <c r="BN56"/>
  <c r="BM56"/>
  <c r="BL56"/>
  <c r="BK56"/>
  <c r="BJ56"/>
  <c r="BI56"/>
  <c r="BH56"/>
  <c r="BG56"/>
  <c r="BF56"/>
  <c r="BE56"/>
  <c r="BD56"/>
  <c r="BC56"/>
  <c r="BB56"/>
  <c r="BA56"/>
  <c r="AZ56"/>
  <c r="AY56"/>
  <c r="AX56"/>
  <c r="AW56"/>
  <c r="AV56"/>
  <c r="AU56"/>
  <c r="AT56"/>
  <c r="AS56"/>
  <c r="AR56"/>
  <c r="AQ56"/>
  <c r="AP56"/>
  <c r="AO56"/>
  <c r="AN56"/>
  <c r="AM56"/>
  <c r="AL56"/>
  <c r="AK56"/>
  <c r="AJ56"/>
  <c r="AI56"/>
  <c r="AH56"/>
  <c r="AG56"/>
  <c r="AF56"/>
  <c r="AE56"/>
  <c r="AD56"/>
  <c r="AC56"/>
  <c r="AB56"/>
  <c r="AA56"/>
  <c r="Z56"/>
  <c r="Y56"/>
  <c r="X56"/>
  <c r="W56"/>
  <c r="V56"/>
  <c r="U56"/>
  <c r="T56"/>
  <c r="S56"/>
  <c r="R56"/>
  <c r="Q56"/>
  <c r="P56"/>
  <c r="O56"/>
  <c r="N56"/>
  <c r="EX56" s="1"/>
  <c r="M56"/>
  <c r="L56"/>
  <c r="K56"/>
  <c r="J56"/>
  <c r="I56"/>
  <c r="H56"/>
  <c r="G56"/>
  <c r="F56"/>
  <c r="E56"/>
  <c r="D56"/>
  <c r="C56"/>
  <c r="EV55"/>
  <c r="EU55"/>
  <c r="ET55"/>
  <c r="ES55"/>
  <c r="ER55"/>
  <c r="EQ55"/>
  <c r="EP55"/>
  <c r="EO55"/>
  <c r="EN55"/>
  <c r="EM55"/>
  <c r="EL55"/>
  <c r="EK55"/>
  <c r="EJ55"/>
  <c r="EI55"/>
  <c r="EH55"/>
  <c r="EG55"/>
  <c r="EF55"/>
  <c r="EE55"/>
  <c r="ED55"/>
  <c r="EC55"/>
  <c r="EB55"/>
  <c r="EA55"/>
  <c r="DZ55"/>
  <c r="DY55"/>
  <c r="DX55"/>
  <c r="DW55"/>
  <c r="DV55"/>
  <c r="DU55"/>
  <c r="DT55"/>
  <c r="DS55"/>
  <c r="DR55"/>
  <c r="DQ55"/>
  <c r="DP55"/>
  <c r="DO55"/>
  <c r="DN55"/>
  <c r="DM55"/>
  <c r="DL55"/>
  <c r="DK55"/>
  <c r="DJ55"/>
  <c r="DI55"/>
  <c r="DH55"/>
  <c r="DG55"/>
  <c r="DF55"/>
  <c r="DE55"/>
  <c r="DD55"/>
  <c r="DC55"/>
  <c r="DB55"/>
  <c r="DA55"/>
  <c r="CZ55"/>
  <c r="CY55"/>
  <c r="CX55"/>
  <c r="CW55"/>
  <c r="CV55"/>
  <c r="CU55"/>
  <c r="CT55"/>
  <c r="CS55"/>
  <c r="CR55"/>
  <c r="CQ55"/>
  <c r="CP55"/>
  <c r="CO55"/>
  <c r="CN55"/>
  <c r="CM55"/>
  <c r="CL55"/>
  <c r="CK55"/>
  <c r="CJ55"/>
  <c r="CI55"/>
  <c r="CH55"/>
  <c r="CG55"/>
  <c r="CF55"/>
  <c r="CE55"/>
  <c r="CD55"/>
  <c r="CC55"/>
  <c r="CB55"/>
  <c r="CA55"/>
  <c r="BZ55"/>
  <c r="BY55"/>
  <c r="BX55"/>
  <c r="BW55"/>
  <c r="BV55"/>
  <c r="BU55"/>
  <c r="BT55"/>
  <c r="BS55"/>
  <c r="BR55"/>
  <c r="BQ55"/>
  <c r="BP55"/>
  <c r="BO55"/>
  <c r="BN55"/>
  <c r="BM55"/>
  <c r="BL55"/>
  <c r="BK55"/>
  <c r="BJ55"/>
  <c r="BI55"/>
  <c r="BH55"/>
  <c r="BG55"/>
  <c r="BF55"/>
  <c r="BE55"/>
  <c r="BD55"/>
  <c r="BC55"/>
  <c r="BB55"/>
  <c r="BA55"/>
  <c r="AZ55"/>
  <c r="AY55"/>
  <c r="AX55"/>
  <c r="AW55"/>
  <c r="AV55"/>
  <c r="AU55"/>
  <c r="AT55"/>
  <c r="AS55"/>
  <c r="AR55"/>
  <c r="AQ55"/>
  <c r="AP55"/>
  <c r="AO55"/>
  <c r="AN55"/>
  <c r="AM55"/>
  <c r="AL55"/>
  <c r="AK55"/>
  <c r="AJ55"/>
  <c r="AI55"/>
  <c r="AH55"/>
  <c r="AG55"/>
  <c r="AF55"/>
  <c r="AE55"/>
  <c r="AD55"/>
  <c r="AC55"/>
  <c r="AB55"/>
  <c r="AA55"/>
  <c r="Z55"/>
  <c r="Y55"/>
  <c r="X55"/>
  <c r="W55"/>
  <c r="V55"/>
  <c r="U55"/>
  <c r="T55"/>
  <c r="S55"/>
  <c r="R55"/>
  <c r="Q55"/>
  <c r="P55"/>
  <c r="O55"/>
  <c r="N55"/>
  <c r="EX55" s="1"/>
  <c r="M55"/>
  <c r="L55"/>
  <c r="K55"/>
  <c r="J55"/>
  <c r="I55"/>
  <c r="H55"/>
  <c r="G55"/>
  <c r="F55"/>
  <c r="E55"/>
  <c r="D55"/>
  <c r="C55"/>
  <c r="EV54"/>
  <c r="EU54"/>
  <c r="ET54"/>
  <c r="ES54"/>
  <c r="ER54"/>
  <c r="EQ54"/>
  <c r="EP54"/>
  <c r="EO54"/>
  <c r="EN54"/>
  <c r="EM54"/>
  <c r="EL54"/>
  <c r="EK54"/>
  <c r="EJ54"/>
  <c r="EI54"/>
  <c r="EH54"/>
  <c r="EG54"/>
  <c r="EF54"/>
  <c r="EE54"/>
  <c r="ED54"/>
  <c r="EC54"/>
  <c r="EB54"/>
  <c r="EA54"/>
  <c r="DZ54"/>
  <c r="DY54"/>
  <c r="DX54"/>
  <c r="DW54"/>
  <c r="DV54"/>
  <c r="DU54"/>
  <c r="DT54"/>
  <c r="DS54"/>
  <c r="DR54"/>
  <c r="DQ54"/>
  <c r="DP54"/>
  <c r="DO54"/>
  <c r="DN54"/>
  <c r="DM54"/>
  <c r="DL54"/>
  <c r="DK54"/>
  <c r="DJ54"/>
  <c r="DI54"/>
  <c r="DH54"/>
  <c r="DG54"/>
  <c r="DF54"/>
  <c r="DE54"/>
  <c r="DD54"/>
  <c r="DC54"/>
  <c r="DB54"/>
  <c r="DA54"/>
  <c r="CZ54"/>
  <c r="CY54"/>
  <c r="CX54"/>
  <c r="CW54"/>
  <c r="CV54"/>
  <c r="CU54"/>
  <c r="CT54"/>
  <c r="CS54"/>
  <c r="CR54"/>
  <c r="CQ54"/>
  <c r="CP54"/>
  <c r="CO54"/>
  <c r="CN54"/>
  <c r="CM54"/>
  <c r="CL54"/>
  <c r="CK54"/>
  <c r="CJ54"/>
  <c r="CI54"/>
  <c r="CH54"/>
  <c r="CG54"/>
  <c r="CF54"/>
  <c r="CE54"/>
  <c r="CD54"/>
  <c r="CC54"/>
  <c r="CB54"/>
  <c r="CA54"/>
  <c r="BZ54"/>
  <c r="BY54"/>
  <c r="BX54"/>
  <c r="BW54"/>
  <c r="BV54"/>
  <c r="BU54"/>
  <c r="BT54"/>
  <c r="BS54"/>
  <c r="BR54"/>
  <c r="BQ54"/>
  <c r="BP54"/>
  <c r="BO54"/>
  <c r="BN54"/>
  <c r="BM54"/>
  <c r="BL54"/>
  <c r="BK54"/>
  <c r="BJ54"/>
  <c r="BI54"/>
  <c r="BH54"/>
  <c r="BG54"/>
  <c r="BF54"/>
  <c r="BE54"/>
  <c r="BD54"/>
  <c r="BC54"/>
  <c r="BB54"/>
  <c r="BA54"/>
  <c r="AZ54"/>
  <c r="AY54"/>
  <c r="AX54"/>
  <c r="AW54"/>
  <c r="AV54"/>
  <c r="AU54"/>
  <c r="AT54"/>
  <c r="AS54"/>
  <c r="AR54"/>
  <c r="AQ54"/>
  <c r="AP54"/>
  <c r="AO54"/>
  <c r="AN54"/>
  <c r="AM54"/>
  <c r="AL54"/>
  <c r="AK54"/>
  <c r="AJ54"/>
  <c r="AI54"/>
  <c r="AH54"/>
  <c r="AG54"/>
  <c r="AF54"/>
  <c r="AE54"/>
  <c r="AD54"/>
  <c r="AC54"/>
  <c r="AB54"/>
  <c r="AA54"/>
  <c r="Z54"/>
  <c r="Y54"/>
  <c r="X54"/>
  <c r="W54"/>
  <c r="V54"/>
  <c r="U54"/>
  <c r="T54"/>
  <c r="S54"/>
  <c r="R54"/>
  <c r="Q54"/>
  <c r="P54"/>
  <c r="O54"/>
  <c r="N54"/>
  <c r="EX54" s="1"/>
  <c r="M54"/>
  <c r="L54"/>
  <c r="K54"/>
  <c r="J54"/>
  <c r="I54"/>
  <c r="H54"/>
  <c r="G54"/>
  <c r="F54"/>
  <c r="E54"/>
  <c r="D54"/>
  <c r="C54"/>
  <c r="EV53"/>
  <c r="EU53"/>
  <c r="ET53"/>
  <c r="ES53"/>
  <c r="ER53"/>
  <c r="EQ53"/>
  <c r="EP53"/>
  <c r="EO53"/>
  <c r="EN53"/>
  <c r="EM53"/>
  <c r="EL53"/>
  <c r="EK53"/>
  <c r="EJ53"/>
  <c r="EI53"/>
  <c r="EH53"/>
  <c r="EG53"/>
  <c r="EF53"/>
  <c r="EE53"/>
  <c r="ED53"/>
  <c r="EC53"/>
  <c r="EB53"/>
  <c r="EA53"/>
  <c r="DZ53"/>
  <c r="DY53"/>
  <c r="DX53"/>
  <c r="DW53"/>
  <c r="DV53"/>
  <c r="DU53"/>
  <c r="DT53"/>
  <c r="DS53"/>
  <c r="DR53"/>
  <c r="DQ53"/>
  <c r="DP53"/>
  <c r="DO53"/>
  <c r="DN53"/>
  <c r="DM53"/>
  <c r="DL53"/>
  <c r="DK53"/>
  <c r="DJ53"/>
  <c r="DI53"/>
  <c r="DH53"/>
  <c r="DG53"/>
  <c r="DF53"/>
  <c r="DE53"/>
  <c r="DD53"/>
  <c r="DC53"/>
  <c r="DB53"/>
  <c r="DA53"/>
  <c r="CZ53"/>
  <c r="CY53"/>
  <c r="CX53"/>
  <c r="CW53"/>
  <c r="CV53"/>
  <c r="CU53"/>
  <c r="CT53"/>
  <c r="CS53"/>
  <c r="CR53"/>
  <c r="CQ53"/>
  <c r="CP53"/>
  <c r="CO53"/>
  <c r="CN53"/>
  <c r="CM53"/>
  <c r="CL53"/>
  <c r="CK53"/>
  <c r="CJ53"/>
  <c r="CI53"/>
  <c r="CH53"/>
  <c r="CG53"/>
  <c r="CF53"/>
  <c r="CE53"/>
  <c r="CD53"/>
  <c r="CC53"/>
  <c r="CB53"/>
  <c r="CA53"/>
  <c r="BZ53"/>
  <c r="BY53"/>
  <c r="BX53"/>
  <c r="BW53"/>
  <c r="BV53"/>
  <c r="BU53"/>
  <c r="BT53"/>
  <c r="BS53"/>
  <c r="BR53"/>
  <c r="BQ53"/>
  <c r="BP53"/>
  <c r="BO53"/>
  <c r="BN53"/>
  <c r="BM53"/>
  <c r="BL53"/>
  <c r="BK53"/>
  <c r="BJ53"/>
  <c r="BI53"/>
  <c r="BH53"/>
  <c r="BG53"/>
  <c r="BF53"/>
  <c r="BE53"/>
  <c r="BD53"/>
  <c r="BC53"/>
  <c r="BB53"/>
  <c r="BA53"/>
  <c r="AZ53"/>
  <c r="AY53"/>
  <c r="AX53"/>
  <c r="AW53"/>
  <c r="AV53"/>
  <c r="AU53"/>
  <c r="AT53"/>
  <c r="AS53"/>
  <c r="AR53"/>
  <c r="AQ53"/>
  <c r="AP53"/>
  <c r="AO53"/>
  <c r="AN53"/>
  <c r="AM53"/>
  <c r="AL53"/>
  <c r="AK53"/>
  <c r="AJ53"/>
  <c r="AI53"/>
  <c r="AH53"/>
  <c r="AG53"/>
  <c r="AF53"/>
  <c r="AE53"/>
  <c r="AD53"/>
  <c r="AC53"/>
  <c r="AB53"/>
  <c r="AA53"/>
  <c r="Z53"/>
  <c r="Y53"/>
  <c r="X53"/>
  <c r="W53"/>
  <c r="V53"/>
  <c r="U53"/>
  <c r="T53"/>
  <c r="S53"/>
  <c r="R53"/>
  <c r="Q53"/>
  <c r="P53"/>
  <c r="O53"/>
  <c r="N53"/>
  <c r="EX53" s="1"/>
  <c r="M53"/>
  <c r="L53"/>
  <c r="K53"/>
  <c r="J53"/>
  <c r="I53"/>
  <c r="H53"/>
  <c r="G53"/>
  <c r="F53"/>
  <c r="E53"/>
  <c r="D53"/>
  <c r="C53"/>
  <c r="EV52"/>
  <c r="EU52"/>
  <c r="ET52"/>
  <c r="ES52"/>
  <c r="ER52"/>
  <c r="EQ52"/>
  <c r="EP52"/>
  <c r="EO52"/>
  <c r="EN52"/>
  <c r="EM52"/>
  <c r="EL52"/>
  <c r="EK52"/>
  <c r="EJ52"/>
  <c r="EI52"/>
  <c r="EH52"/>
  <c r="EG52"/>
  <c r="EF52"/>
  <c r="EE52"/>
  <c r="ED52"/>
  <c r="EC52"/>
  <c r="EB52"/>
  <c r="EA52"/>
  <c r="DZ52"/>
  <c r="DY52"/>
  <c r="DX52"/>
  <c r="DW52"/>
  <c r="DV52"/>
  <c r="DU52"/>
  <c r="DT52"/>
  <c r="DS52"/>
  <c r="DR52"/>
  <c r="DQ52"/>
  <c r="DP52"/>
  <c r="DO52"/>
  <c r="DN52"/>
  <c r="DM52"/>
  <c r="DL52"/>
  <c r="DK52"/>
  <c r="DJ52"/>
  <c r="DI52"/>
  <c r="DH52"/>
  <c r="DG52"/>
  <c r="DF52"/>
  <c r="DE52"/>
  <c r="DD52"/>
  <c r="DC52"/>
  <c r="DB52"/>
  <c r="DA52"/>
  <c r="CZ52"/>
  <c r="CY52"/>
  <c r="CX52"/>
  <c r="CW52"/>
  <c r="CV52"/>
  <c r="CU52"/>
  <c r="CT52"/>
  <c r="CS52"/>
  <c r="CR52"/>
  <c r="CQ52"/>
  <c r="CP52"/>
  <c r="CO52"/>
  <c r="CN52"/>
  <c r="CM52"/>
  <c r="CL52"/>
  <c r="CK52"/>
  <c r="CJ52"/>
  <c r="CI52"/>
  <c r="CH52"/>
  <c r="CG52"/>
  <c r="CF52"/>
  <c r="CE52"/>
  <c r="CD52"/>
  <c r="CC52"/>
  <c r="CB52"/>
  <c r="CA52"/>
  <c r="BZ52"/>
  <c r="BY52"/>
  <c r="BX52"/>
  <c r="BW52"/>
  <c r="BV52"/>
  <c r="BU52"/>
  <c r="BT52"/>
  <c r="BS52"/>
  <c r="BR52"/>
  <c r="BQ52"/>
  <c r="BP52"/>
  <c r="BO52"/>
  <c r="BN52"/>
  <c r="BM52"/>
  <c r="BL52"/>
  <c r="BK52"/>
  <c r="BJ52"/>
  <c r="BI52"/>
  <c r="BH52"/>
  <c r="BG52"/>
  <c r="BF52"/>
  <c r="BE52"/>
  <c r="BD52"/>
  <c r="BC52"/>
  <c r="BB52"/>
  <c r="BA52"/>
  <c r="AZ52"/>
  <c r="AY52"/>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EX52" s="1"/>
  <c r="M52"/>
  <c r="L52"/>
  <c r="K52"/>
  <c r="J52"/>
  <c r="I52"/>
  <c r="H52"/>
  <c r="G52"/>
  <c r="F52"/>
  <c r="E52"/>
  <c r="D52"/>
  <c r="C52"/>
  <c r="EV51"/>
  <c r="EU51"/>
  <c r="ET51"/>
  <c r="ES51"/>
  <c r="ER51"/>
  <c r="EQ51"/>
  <c r="EP51"/>
  <c r="EO51"/>
  <c r="EN51"/>
  <c r="EM51"/>
  <c r="EL51"/>
  <c r="EK51"/>
  <c r="EJ51"/>
  <c r="EI51"/>
  <c r="EH51"/>
  <c r="EG51"/>
  <c r="EF51"/>
  <c r="EE51"/>
  <c r="ED51"/>
  <c r="EC51"/>
  <c r="EB51"/>
  <c r="EA51"/>
  <c r="DZ51"/>
  <c r="DY51"/>
  <c r="DX51"/>
  <c r="DW51"/>
  <c r="DV51"/>
  <c r="DU51"/>
  <c r="DT51"/>
  <c r="DS51"/>
  <c r="DR51"/>
  <c r="DQ51"/>
  <c r="DP51"/>
  <c r="DO51"/>
  <c r="DN51"/>
  <c r="DM51"/>
  <c r="DL51"/>
  <c r="DK51"/>
  <c r="DJ51"/>
  <c r="DI51"/>
  <c r="DH51"/>
  <c r="DG51"/>
  <c r="DF51"/>
  <c r="DE51"/>
  <c r="DD51"/>
  <c r="DC51"/>
  <c r="DB51"/>
  <c r="DA51"/>
  <c r="CZ51"/>
  <c r="CY51"/>
  <c r="CX51"/>
  <c r="CW51"/>
  <c r="CV51"/>
  <c r="CU51"/>
  <c r="CT51"/>
  <c r="CS51"/>
  <c r="CR51"/>
  <c r="CQ51"/>
  <c r="CP51"/>
  <c r="CO51"/>
  <c r="CN51"/>
  <c r="CM51"/>
  <c r="CL51"/>
  <c r="CK51"/>
  <c r="CJ51"/>
  <c r="CI51"/>
  <c r="CH51"/>
  <c r="CG51"/>
  <c r="CF51"/>
  <c r="CE51"/>
  <c r="CD51"/>
  <c r="CC51"/>
  <c r="CB51"/>
  <c r="CA51"/>
  <c r="BZ51"/>
  <c r="BY51"/>
  <c r="BX51"/>
  <c r="BW51"/>
  <c r="BV51"/>
  <c r="BU51"/>
  <c r="BT51"/>
  <c r="BS51"/>
  <c r="BR51"/>
  <c r="BQ51"/>
  <c r="BP51"/>
  <c r="BO51"/>
  <c r="BN51"/>
  <c r="BM51"/>
  <c r="BL51"/>
  <c r="BK51"/>
  <c r="BJ51"/>
  <c r="BI51"/>
  <c r="BH51"/>
  <c r="BG51"/>
  <c r="BF51"/>
  <c r="BE51"/>
  <c r="BD51"/>
  <c r="BC51"/>
  <c r="BB51"/>
  <c r="BA51"/>
  <c r="AZ51"/>
  <c r="AY51"/>
  <c r="AX51"/>
  <c r="AW51"/>
  <c r="AV51"/>
  <c r="AU51"/>
  <c r="AT51"/>
  <c r="AS51"/>
  <c r="AR51"/>
  <c r="AQ51"/>
  <c r="AP51"/>
  <c r="AO51"/>
  <c r="AN51"/>
  <c r="AM51"/>
  <c r="AL51"/>
  <c r="AK51"/>
  <c r="AJ51"/>
  <c r="AI51"/>
  <c r="AH51"/>
  <c r="AG51"/>
  <c r="AF51"/>
  <c r="AE51"/>
  <c r="AD51"/>
  <c r="AC51"/>
  <c r="AB51"/>
  <c r="AA51"/>
  <c r="Z51"/>
  <c r="Y51"/>
  <c r="X51"/>
  <c r="W51"/>
  <c r="V51"/>
  <c r="U51"/>
  <c r="T51"/>
  <c r="S51"/>
  <c r="R51"/>
  <c r="Q51"/>
  <c r="P51"/>
  <c r="O51"/>
  <c r="N51"/>
  <c r="EX51" s="1"/>
  <c r="M51"/>
  <c r="L51"/>
  <c r="K51"/>
  <c r="J51"/>
  <c r="I51"/>
  <c r="H51"/>
  <c r="G51"/>
  <c r="F51"/>
  <c r="E51"/>
  <c r="D51"/>
  <c r="C51"/>
  <c r="EV50"/>
  <c r="EU50"/>
  <c r="ET50"/>
  <c r="ES50"/>
  <c r="ER50"/>
  <c r="EQ50"/>
  <c r="EP50"/>
  <c r="EO50"/>
  <c r="EN50"/>
  <c r="EM50"/>
  <c r="EL50"/>
  <c r="EK50"/>
  <c r="EJ50"/>
  <c r="EI50"/>
  <c r="EH50"/>
  <c r="EG50"/>
  <c r="EF50"/>
  <c r="EE50"/>
  <c r="ED50"/>
  <c r="EC50"/>
  <c r="EB50"/>
  <c r="EA50"/>
  <c r="DZ50"/>
  <c r="DY50"/>
  <c r="DX50"/>
  <c r="DW50"/>
  <c r="DV50"/>
  <c r="DU50"/>
  <c r="DT50"/>
  <c r="DS50"/>
  <c r="DR50"/>
  <c r="DQ50"/>
  <c r="DP50"/>
  <c r="DO50"/>
  <c r="DN50"/>
  <c r="DM50"/>
  <c r="DL50"/>
  <c r="DK50"/>
  <c r="DJ50"/>
  <c r="DI50"/>
  <c r="DH50"/>
  <c r="DG50"/>
  <c r="DF50"/>
  <c r="DE50"/>
  <c r="DD50"/>
  <c r="DC50"/>
  <c r="DB50"/>
  <c r="DA50"/>
  <c r="CZ50"/>
  <c r="CY50"/>
  <c r="CX50"/>
  <c r="CW50"/>
  <c r="CV50"/>
  <c r="CU50"/>
  <c r="CT50"/>
  <c r="CS50"/>
  <c r="CR50"/>
  <c r="CQ50"/>
  <c r="CP50"/>
  <c r="CO50"/>
  <c r="CN50"/>
  <c r="CM50"/>
  <c r="CL50"/>
  <c r="CK50"/>
  <c r="CJ50"/>
  <c r="CI50"/>
  <c r="CH50"/>
  <c r="CG50"/>
  <c r="CF50"/>
  <c r="CE50"/>
  <c r="CD50"/>
  <c r="CC50"/>
  <c r="CB50"/>
  <c r="CA50"/>
  <c r="BZ50"/>
  <c r="BY50"/>
  <c r="BX50"/>
  <c r="BW50"/>
  <c r="BV50"/>
  <c r="BU50"/>
  <c r="BT50"/>
  <c r="BS50"/>
  <c r="BR50"/>
  <c r="BQ50"/>
  <c r="BP50"/>
  <c r="BO50"/>
  <c r="BN50"/>
  <c r="BM50"/>
  <c r="BL50"/>
  <c r="BK50"/>
  <c r="BJ50"/>
  <c r="BI50"/>
  <c r="BH50"/>
  <c r="BG50"/>
  <c r="BF50"/>
  <c r="BE50"/>
  <c r="BD50"/>
  <c r="BC50"/>
  <c r="BB50"/>
  <c r="BA50"/>
  <c r="AZ50"/>
  <c r="AY50"/>
  <c r="AX50"/>
  <c r="AW50"/>
  <c r="AV50"/>
  <c r="AU50"/>
  <c r="AT50"/>
  <c r="AS50"/>
  <c r="AR50"/>
  <c r="AQ50"/>
  <c r="AP50"/>
  <c r="AO50"/>
  <c r="AN50"/>
  <c r="AM50"/>
  <c r="AL50"/>
  <c r="AK50"/>
  <c r="AJ50"/>
  <c r="AI50"/>
  <c r="AH50"/>
  <c r="AG50"/>
  <c r="AF50"/>
  <c r="AE50"/>
  <c r="AD50"/>
  <c r="AC50"/>
  <c r="AB50"/>
  <c r="AA50"/>
  <c r="Z50"/>
  <c r="Y50"/>
  <c r="X50"/>
  <c r="W50"/>
  <c r="V50"/>
  <c r="U50"/>
  <c r="T50"/>
  <c r="S50"/>
  <c r="R50"/>
  <c r="Q50"/>
  <c r="P50"/>
  <c r="O50"/>
  <c r="N50"/>
  <c r="EX50" s="1"/>
  <c r="M50"/>
  <c r="L50"/>
  <c r="K50"/>
  <c r="J50"/>
  <c r="I50"/>
  <c r="H50"/>
  <c r="G50"/>
  <c r="F50"/>
  <c r="E50"/>
  <c r="D50"/>
  <c r="C50"/>
  <c r="EV49"/>
  <c r="EU49"/>
  <c r="ET49"/>
  <c r="ES49"/>
  <c r="ER49"/>
  <c r="EQ49"/>
  <c r="EP49"/>
  <c r="EO49"/>
  <c r="EN49"/>
  <c r="EM49"/>
  <c r="EL49"/>
  <c r="EK49"/>
  <c r="EJ49"/>
  <c r="EI49"/>
  <c r="EH49"/>
  <c r="EG49"/>
  <c r="EF49"/>
  <c r="EE49"/>
  <c r="ED49"/>
  <c r="EC49"/>
  <c r="EB49"/>
  <c r="EA49"/>
  <c r="DZ49"/>
  <c r="DY49"/>
  <c r="DX49"/>
  <c r="DW49"/>
  <c r="DV49"/>
  <c r="DU49"/>
  <c r="DT49"/>
  <c r="DS49"/>
  <c r="DR49"/>
  <c r="DQ49"/>
  <c r="DP49"/>
  <c r="DO49"/>
  <c r="DN49"/>
  <c r="DM49"/>
  <c r="DL49"/>
  <c r="DK49"/>
  <c r="DJ49"/>
  <c r="DI49"/>
  <c r="DH49"/>
  <c r="DG49"/>
  <c r="DF49"/>
  <c r="DE49"/>
  <c r="DD49"/>
  <c r="DC49"/>
  <c r="DB49"/>
  <c r="DA49"/>
  <c r="CZ49"/>
  <c r="CY49"/>
  <c r="CX49"/>
  <c r="CW49"/>
  <c r="CV49"/>
  <c r="CU49"/>
  <c r="CT49"/>
  <c r="CS49"/>
  <c r="CR49"/>
  <c r="CQ49"/>
  <c r="CP49"/>
  <c r="CO49"/>
  <c r="CN49"/>
  <c r="CM49"/>
  <c r="CL49"/>
  <c r="CK49"/>
  <c r="CJ49"/>
  <c r="CI49"/>
  <c r="CH49"/>
  <c r="CG49"/>
  <c r="CF49"/>
  <c r="CE49"/>
  <c r="CD49"/>
  <c r="CC49"/>
  <c r="CB49"/>
  <c r="CA49"/>
  <c r="BZ49"/>
  <c r="BY49"/>
  <c r="BX49"/>
  <c r="BW49"/>
  <c r="BV49"/>
  <c r="BU49"/>
  <c r="BT49"/>
  <c r="BS49"/>
  <c r="BR49"/>
  <c r="BQ49"/>
  <c r="BP49"/>
  <c r="BO49"/>
  <c r="BN49"/>
  <c r="BM49"/>
  <c r="BL49"/>
  <c r="BK49"/>
  <c r="BJ49"/>
  <c r="BI49"/>
  <c r="BH49"/>
  <c r="BG49"/>
  <c r="BF49"/>
  <c r="BE49"/>
  <c r="BD49"/>
  <c r="BC49"/>
  <c r="BB49"/>
  <c r="BA49"/>
  <c r="AZ49"/>
  <c r="AY49"/>
  <c r="AX49"/>
  <c r="AW49"/>
  <c r="AV49"/>
  <c r="AU49"/>
  <c r="AT49"/>
  <c r="AS49"/>
  <c r="AR49"/>
  <c r="AQ49"/>
  <c r="AP49"/>
  <c r="AO49"/>
  <c r="AN49"/>
  <c r="AM49"/>
  <c r="AL49"/>
  <c r="AK49"/>
  <c r="AJ49"/>
  <c r="AI49"/>
  <c r="AH49"/>
  <c r="AG49"/>
  <c r="AF49"/>
  <c r="AE49"/>
  <c r="AD49"/>
  <c r="AC49"/>
  <c r="AB49"/>
  <c r="AA49"/>
  <c r="Z49"/>
  <c r="Y49"/>
  <c r="X49"/>
  <c r="W49"/>
  <c r="V49"/>
  <c r="U49"/>
  <c r="T49"/>
  <c r="S49"/>
  <c r="R49"/>
  <c r="Q49"/>
  <c r="P49"/>
  <c r="O49"/>
  <c r="N49"/>
  <c r="EX49" s="1"/>
  <c r="M49"/>
  <c r="L49"/>
  <c r="K49"/>
  <c r="J49"/>
  <c r="I49"/>
  <c r="H49"/>
  <c r="G49"/>
  <c r="F49"/>
  <c r="E49"/>
  <c r="D49"/>
  <c r="C49"/>
  <c r="EV48"/>
  <c r="EU48"/>
  <c r="ET48"/>
  <c r="ES48"/>
  <c r="ER48"/>
  <c r="EQ48"/>
  <c r="EP48"/>
  <c r="EO48"/>
  <c r="EN48"/>
  <c r="EM48"/>
  <c r="EL48"/>
  <c r="EK48"/>
  <c r="EJ48"/>
  <c r="EI48"/>
  <c r="EH48"/>
  <c r="EG48"/>
  <c r="EF48"/>
  <c r="EE48"/>
  <c r="ED48"/>
  <c r="EC48"/>
  <c r="EB48"/>
  <c r="EA48"/>
  <c r="DZ48"/>
  <c r="DY48"/>
  <c r="DX48"/>
  <c r="DW48"/>
  <c r="DV48"/>
  <c r="DU48"/>
  <c r="DT48"/>
  <c r="DS48"/>
  <c r="DR48"/>
  <c r="DQ48"/>
  <c r="DP48"/>
  <c r="DO48"/>
  <c r="DN48"/>
  <c r="DM48"/>
  <c r="DL48"/>
  <c r="DK48"/>
  <c r="DJ48"/>
  <c r="DI48"/>
  <c r="DH48"/>
  <c r="DG48"/>
  <c r="DF48"/>
  <c r="DE48"/>
  <c r="DD48"/>
  <c r="DC48"/>
  <c r="DB48"/>
  <c r="DA48"/>
  <c r="CZ48"/>
  <c r="CY48"/>
  <c r="CX48"/>
  <c r="CW48"/>
  <c r="CV48"/>
  <c r="CU48"/>
  <c r="CT48"/>
  <c r="CS48"/>
  <c r="CR48"/>
  <c r="CQ48"/>
  <c r="CP48"/>
  <c r="CO48"/>
  <c r="CN48"/>
  <c r="CM48"/>
  <c r="CL48"/>
  <c r="CK48"/>
  <c r="CJ48"/>
  <c r="CI48"/>
  <c r="CH48"/>
  <c r="CG48"/>
  <c r="CF48"/>
  <c r="CE48"/>
  <c r="CD48"/>
  <c r="CC48"/>
  <c r="CB48"/>
  <c r="CA48"/>
  <c r="BZ48"/>
  <c r="BY48"/>
  <c r="BX48"/>
  <c r="BW48"/>
  <c r="BV48"/>
  <c r="BU48"/>
  <c r="BT48"/>
  <c r="BS48"/>
  <c r="BR48"/>
  <c r="BQ48"/>
  <c r="BP48"/>
  <c r="BO48"/>
  <c r="BN48"/>
  <c r="BM48"/>
  <c r="BL48"/>
  <c r="BK48"/>
  <c r="BJ48"/>
  <c r="BI48"/>
  <c r="BH48"/>
  <c r="BG48"/>
  <c r="BF48"/>
  <c r="BE48"/>
  <c r="BD48"/>
  <c r="BC48"/>
  <c r="BB48"/>
  <c r="BA48"/>
  <c r="AZ48"/>
  <c r="AY48"/>
  <c r="AX48"/>
  <c r="AW48"/>
  <c r="AV48"/>
  <c r="AU48"/>
  <c r="AT48"/>
  <c r="AS48"/>
  <c r="AR48"/>
  <c r="AQ48"/>
  <c r="AP48"/>
  <c r="AO48"/>
  <c r="AN48"/>
  <c r="AM48"/>
  <c r="AL48"/>
  <c r="AK48"/>
  <c r="AJ48"/>
  <c r="AI48"/>
  <c r="AH48"/>
  <c r="AG48"/>
  <c r="AF48"/>
  <c r="AE48"/>
  <c r="AD48"/>
  <c r="AC48"/>
  <c r="AB48"/>
  <c r="AA48"/>
  <c r="Z48"/>
  <c r="Y48"/>
  <c r="X48"/>
  <c r="W48"/>
  <c r="V48"/>
  <c r="U48"/>
  <c r="T48"/>
  <c r="S48"/>
  <c r="R48"/>
  <c r="Q48"/>
  <c r="P48"/>
  <c r="O48"/>
  <c r="N48"/>
  <c r="EX48" s="1"/>
  <c r="M48"/>
  <c r="L48"/>
  <c r="K48"/>
  <c r="J48"/>
  <c r="I48"/>
  <c r="H48"/>
  <c r="G48"/>
  <c r="F48"/>
  <c r="E48"/>
  <c r="D48"/>
  <c r="C48"/>
  <c r="EV47"/>
  <c r="EU47"/>
  <c r="ET47"/>
  <c r="ES47"/>
  <c r="ER47"/>
  <c r="EQ47"/>
  <c r="EP47"/>
  <c r="EO47"/>
  <c r="EN47"/>
  <c r="EM47"/>
  <c r="EL47"/>
  <c r="EK47"/>
  <c r="EJ47"/>
  <c r="EI47"/>
  <c r="EH47"/>
  <c r="EG47"/>
  <c r="EF47"/>
  <c r="EE47"/>
  <c r="ED47"/>
  <c r="EC47"/>
  <c r="EB47"/>
  <c r="EA47"/>
  <c r="DZ47"/>
  <c r="DY47"/>
  <c r="DX47"/>
  <c r="DW47"/>
  <c r="DV47"/>
  <c r="DU47"/>
  <c r="DT47"/>
  <c r="DS47"/>
  <c r="DR47"/>
  <c r="DQ47"/>
  <c r="DP47"/>
  <c r="DO47"/>
  <c r="DN47"/>
  <c r="DM47"/>
  <c r="DL47"/>
  <c r="DK47"/>
  <c r="DJ47"/>
  <c r="DI47"/>
  <c r="DH47"/>
  <c r="DG47"/>
  <c r="DF47"/>
  <c r="DE47"/>
  <c r="DD47"/>
  <c r="DC47"/>
  <c r="DB47"/>
  <c r="DA47"/>
  <c r="CZ47"/>
  <c r="CY47"/>
  <c r="CX47"/>
  <c r="CW47"/>
  <c r="CV47"/>
  <c r="CU47"/>
  <c r="CT47"/>
  <c r="CS47"/>
  <c r="CR47"/>
  <c r="CQ47"/>
  <c r="CP47"/>
  <c r="CO47"/>
  <c r="CN47"/>
  <c r="CM47"/>
  <c r="CL47"/>
  <c r="CK47"/>
  <c r="CJ47"/>
  <c r="CI47"/>
  <c r="CH47"/>
  <c r="CG47"/>
  <c r="CF47"/>
  <c r="CE47"/>
  <c r="CD47"/>
  <c r="CC47"/>
  <c r="CB47"/>
  <c r="CA47"/>
  <c r="BZ47"/>
  <c r="BY47"/>
  <c r="BX47"/>
  <c r="BW47"/>
  <c r="BV47"/>
  <c r="BU47"/>
  <c r="BT47"/>
  <c r="BS47"/>
  <c r="BR47"/>
  <c r="BQ47"/>
  <c r="BP47"/>
  <c r="BO47"/>
  <c r="BN47"/>
  <c r="BM47"/>
  <c r="BL47"/>
  <c r="BK47"/>
  <c r="BJ47"/>
  <c r="BI47"/>
  <c r="BH47"/>
  <c r="BG47"/>
  <c r="BF47"/>
  <c r="BE47"/>
  <c r="BD47"/>
  <c r="BC47"/>
  <c r="BB47"/>
  <c r="BA47"/>
  <c r="AZ47"/>
  <c r="AY47"/>
  <c r="AX47"/>
  <c r="AW47"/>
  <c r="AV47"/>
  <c r="AU47"/>
  <c r="AT47"/>
  <c r="AS47"/>
  <c r="AR47"/>
  <c r="AQ47"/>
  <c r="AP47"/>
  <c r="AO47"/>
  <c r="AN47"/>
  <c r="AM47"/>
  <c r="AL47"/>
  <c r="AK47"/>
  <c r="AJ47"/>
  <c r="AI47"/>
  <c r="AH47"/>
  <c r="AG47"/>
  <c r="AF47"/>
  <c r="AE47"/>
  <c r="AD47"/>
  <c r="AC47"/>
  <c r="AB47"/>
  <c r="AA47"/>
  <c r="Z47"/>
  <c r="Y47"/>
  <c r="X47"/>
  <c r="W47"/>
  <c r="V47"/>
  <c r="U47"/>
  <c r="T47"/>
  <c r="S47"/>
  <c r="R47"/>
  <c r="Q47"/>
  <c r="P47"/>
  <c r="O47"/>
  <c r="N47"/>
  <c r="EX47" s="1"/>
  <c r="M47"/>
  <c r="L47"/>
  <c r="K47"/>
  <c r="J47"/>
  <c r="I47"/>
  <c r="H47"/>
  <c r="G47"/>
  <c r="F47"/>
  <c r="E47"/>
  <c r="D47"/>
  <c r="C47"/>
  <c r="EV46"/>
  <c r="EU46"/>
  <c r="ET46"/>
  <c r="ES46"/>
  <c r="ER46"/>
  <c r="EQ46"/>
  <c r="EP46"/>
  <c r="EO46"/>
  <c r="EN46"/>
  <c r="EM46"/>
  <c r="EL46"/>
  <c r="EK46"/>
  <c r="EJ46"/>
  <c r="EI46"/>
  <c r="EH46"/>
  <c r="EG46"/>
  <c r="EF46"/>
  <c r="EE46"/>
  <c r="ED46"/>
  <c r="EC46"/>
  <c r="EB46"/>
  <c r="EA46"/>
  <c r="DZ46"/>
  <c r="DY46"/>
  <c r="DX46"/>
  <c r="DW46"/>
  <c r="DV46"/>
  <c r="DU46"/>
  <c r="DT46"/>
  <c r="DS46"/>
  <c r="DR46"/>
  <c r="DQ46"/>
  <c r="DP46"/>
  <c r="DO46"/>
  <c r="DN46"/>
  <c r="DM46"/>
  <c r="DL46"/>
  <c r="DK46"/>
  <c r="DJ46"/>
  <c r="DI46"/>
  <c r="DH46"/>
  <c r="DG46"/>
  <c r="DF46"/>
  <c r="DE46"/>
  <c r="DD46"/>
  <c r="DC46"/>
  <c r="DB46"/>
  <c r="DA46"/>
  <c r="CZ46"/>
  <c r="CY46"/>
  <c r="CX46"/>
  <c r="CW46"/>
  <c r="CV46"/>
  <c r="CU46"/>
  <c r="CT46"/>
  <c r="CS46"/>
  <c r="CR46"/>
  <c r="CQ46"/>
  <c r="CP46"/>
  <c r="CO46"/>
  <c r="CN46"/>
  <c r="CM46"/>
  <c r="CL46"/>
  <c r="CK46"/>
  <c r="CJ46"/>
  <c r="CI46"/>
  <c r="CH46"/>
  <c r="CG46"/>
  <c r="CF46"/>
  <c r="CE46"/>
  <c r="CD46"/>
  <c r="CC46"/>
  <c r="CB46"/>
  <c r="CA46"/>
  <c r="BZ46"/>
  <c r="BY46"/>
  <c r="BX46"/>
  <c r="BW46"/>
  <c r="BV46"/>
  <c r="BU46"/>
  <c r="BT46"/>
  <c r="BS46"/>
  <c r="BR46"/>
  <c r="BQ46"/>
  <c r="BP46"/>
  <c r="BO46"/>
  <c r="BN46"/>
  <c r="BM46"/>
  <c r="BL46"/>
  <c r="BK46"/>
  <c r="BJ46"/>
  <c r="BI46"/>
  <c r="BH46"/>
  <c r="BG46"/>
  <c r="BF46"/>
  <c r="BE46"/>
  <c r="BD46"/>
  <c r="BC46"/>
  <c r="BB46"/>
  <c r="BA46"/>
  <c r="AZ46"/>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EX46" s="1"/>
  <c r="M46"/>
  <c r="L46"/>
  <c r="K46"/>
  <c r="J46"/>
  <c r="I46"/>
  <c r="H46"/>
  <c r="G46"/>
  <c r="F46"/>
  <c r="E46"/>
  <c r="D46"/>
  <c r="C46"/>
  <c r="EV45"/>
  <c r="EU45"/>
  <c r="ET45"/>
  <c r="ES45"/>
  <c r="ER45"/>
  <c r="EQ45"/>
  <c r="EP45"/>
  <c r="EO45"/>
  <c r="EN45"/>
  <c r="EM45"/>
  <c r="EL45"/>
  <c r="EK45"/>
  <c r="EJ45"/>
  <c r="EI45"/>
  <c r="EH45"/>
  <c r="EG45"/>
  <c r="EF45"/>
  <c r="EE45"/>
  <c r="ED45"/>
  <c r="EC45"/>
  <c r="EB45"/>
  <c r="EA45"/>
  <c r="DZ45"/>
  <c r="DY45"/>
  <c r="DX45"/>
  <c r="DW45"/>
  <c r="DV45"/>
  <c r="DU45"/>
  <c r="DT45"/>
  <c r="DS45"/>
  <c r="DR45"/>
  <c r="DQ45"/>
  <c r="DP45"/>
  <c r="DO45"/>
  <c r="DN45"/>
  <c r="DM45"/>
  <c r="DL45"/>
  <c r="DK45"/>
  <c r="DJ45"/>
  <c r="DI45"/>
  <c r="DH45"/>
  <c r="DG45"/>
  <c r="DF45"/>
  <c r="DE45"/>
  <c r="DD45"/>
  <c r="DC45"/>
  <c r="DB45"/>
  <c r="DA45"/>
  <c r="CZ45"/>
  <c r="CY45"/>
  <c r="CX45"/>
  <c r="CW45"/>
  <c r="CV45"/>
  <c r="CU45"/>
  <c r="CT45"/>
  <c r="CS45"/>
  <c r="CR45"/>
  <c r="CQ45"/>
  <c r="CP45"/>
  <c r="CO45"/>
  <c r="CN45"/>
  <c r="CM45"/>
  <c r="CL45"/>
  <c r="CK45"/>
  <c r="CJ45"/>
  <c r="CI45"/>
  <c r="CH45"/>
  <c r="CG45"/>
  <c r="CF45"/>
  <c r="CE45"/>
  <c r="CD45"/>
  <c r="CC45"/>
  <c r="CB45"/>
  <c r="CA45"/>
  <c r="BZ45"/>
  <c r="BY45"/>
  <c r="BX45"/>
  <c r="BW45"/>
  <c r="BV45"/>
  <c r="BU45"/>
  <c r="BT45"/>
  <c r="BS45"/>
  <c r="BR45"/>
  <c r="BQ45"/>
  <c r="BP45"/>
  <c r="BO45"/>
  <c r="BN45"/>
  <c r="BM45"/>
  <c r="BL45"/>
  <c r="BK45"/>
  <c r="BJ45"/>
  <c r="BI45"/>
  <c r="BH45"/>
  <c r="BG45"/>
  <c r="BF45"/>
  <c r="BE45"/>
  <c r="BD45"/>
  <c r="BC45"/>
  <c r="BB45"/>
  <c r="BA45"/>
  <c r="AZ45"/>
  <c r="AY45"/>
  <c r="AX45"/>
  <c r="AW45"/>
  <c r="AV45"/>
  <c r="AU45"/>
  <c r="AT45"/>
  <c r="AS45"/>
  <c r="AR45"/>
  <c r="AQ45"/>
  <c r="AP45"/>
  <c r="AO45"/>
  <c r="AN45"/>
  <c r="AM45"/>
  <c r="AL45"/>
  <c r="AK45"/>
  <c r="AJ45"/>
  <c r="AI45"/>
  <c r="AH45"/>
  <c r="AG45"/>
  <c r="AF45"/>
  <c r="AE45"/>
  <c r="AD45"/>
  <c r="AC45"/>
  <c r="AB45"/>
  <c r="AA45"/>
  <c r="Z45"/>
  <c r="Y45"/>
  <c r="X45"/>
  <c r="W45"/>
  <c r="V45"/>
  <c r="U45"/>
  <c r="T45"/>
  <c r="S45"/>
  <c r="R45"/>
  <c r="Q45"/>
  <c r="P45"/>
  <c r="O45"/>
  <c r="N45"/>
  <c r="EX45" s="1"/>
  <c r="M45"/>
  <c r="L45"/>
  <c r="K45"/>
  <c r="J45"/>
  <c r="I45"/>
  <c r="H45"/>
  <c r="G45"/>
  <c r="F45"/>
  <c r="E45"/>
  <c r="D45"/>
  <c r="C45"/>
  <c r="EV44"/>
  <c r="EU44"/>
  <c r="ET44"/>
  <c r="ES44"/>
  <c r="ER44"/>
  <c r="EQ44"/>
  <c r="EP44"/>
  <c r="EO44"/>
  <c r="EN44"/>
  <c r="EM44"/>
  <c r="EL44"/>
  <c r="EK44"/>
  <c r="EJ44"/>
  <c r="EI44"/>
  <c r="EH44"/>
  <c r="EG44"/>
  <c r="EF44"/>
  <c r="EE44"/>
  <c r="ED44"/>
  <c r="EC44"/>
  <c r="EB44"/>
  <c r="EA44"/>
  <c r="DZ44"/>
  <c r="DY44"/>
  <c r="DX44"/>
  <c r="DW44"/>
  <c r="DV44"/>
  <c r="DU44"/>
  <c r="DT44"/>
  <c r="DS44"/>
  <c r="DR44"/>
  <c r="DQ44"/>
  <c r="DP44"/>
  <c r="DO44"/>
  <c r="DN44"/>
  <c r="DM44"/>
  <c r="DL44"/>
  <c r="DK44"/>
  <c r="DJ44"/>
  <c r="DI44"/>
  <c r="DH44"/>
  <c r="DG44"/>
  <c r="DF44"/>
  <c r="DE44"/>
  <c r="DD44"/>
  <c r="DC44"/>
  <c r="DB44"/>
  <c r="DA44"/>
  <c r="CZ44"/>
  <c r="CY44"/>
  <c r="CX44"/>
  <c r="CW44"/>
  <c r="CV44"/>
  <c r="CU44"/>
  <c r="CT44"/>
  <c r="CS44"/>
  <c r="CR44"/>
  <c r="CQ44"/>
  <c r="CP44"/>
  <c r="CO44"/>
  <c r="CN44"/>
  <c r="CM44"/>
  <c r="CL44"/>
  <c r="CK44"/>
  <c r="CJ44"/>
  <c r="CI44"/>
  <c r="CH44"/>
  <c r="CG44"/>
  <c r="CF44"/>
  <c r="CE44"/>
  <c r="CD44"/>
  <c r="CC44"/>
  <c r="CB44"/>
  <c r="CA44"/>
  <c r="BZ44"/>
  <c r="BY44"/>
  <c r="BX44"/>
  <c r="BW44"/>
  <c r="BV44"/>
  <c r="BU44"/>
  <c r="BT44"/>
  <c r="BS44"/>
  <c r="BR44"/>
  <c r="BQ44"/>
  <c r="BP44"/>
  <c r="BO44"/>
  <c r="BN44"/>
  <c r="BM44"/>
  <c r="BL44"/>
  <c r="BK44"/>
  <c r="BJ44"/>
  <c r="BI44"/>
  <c r="BH44"/>
  <c r="BG44"/>
  <c r="BF44"/>
  <c r="BE44"/>
  <c r="BD44"/>
  <c r="BC44"/>
  <c r="BB44"/>
  <c r="BA44"/>
  <c r="AZ44"/>
  <c r="AY44"/>
  <c r="AX44"/>
  <c r="AW44"/>
  <c r="AV44"/>
  <c r="AU44"/>
  <c r="AT44"/>
  <c r="AS44"/>
  <c r="AR44"/>
  <c r="AQ44"/>
  <c r="AP44"/>
  <c r="AO44"/>
  <c r="AN44"/>
  <c r="AM44"/>
  <c r="AL44"/>
  <c r="AK44"/>
  <c r="AJ44"/>
  <c r="AI44"/>
  <c r="AH44"/>
  <c r="AG44"/>
  <c r="AF44"/>
  <c r="AE44"/>
  <c r="AD44"/>
  <c r="AC44"/>
  <c r="AB44"/>
  <c r="AA44"/>
  <c r="Z44"/>
  <c r="Y44"/>
  <c r="X44"/>
  <c r="W44"/>
  <c r="V44"/>
  <c r="U44"/>
  <c r="T44"/>
  <c r="S44"/>
  <c r="R44"/>
  <c r="Q44"/>
  <c r="P44"/>
  <c r="O44"/>
  <c r="N44"/>
  <c r="EX44" s="1"/>
  <c r="M44"/>
  <c r="L44"/>
  <c r="K44"/>
  <c r="J44"/>
  <c r="I44"/>
  <c r="H44"/>
  <c r="G44"/>
  <c r="F44"/>
  <c r="E44"/>
  <c r="D44"/>
  <c r="C44"/>
  <c r="EV43"/>
  <c r="EU43"/>
  <c r="ET43"/>
  <c r="ES43"/>
  <c r="ER43"/>
  <c r="EQ43"/>
  <c r="EP43"/>
  <c r="EO43"/>
  <c r="EN43"/>
  <c r="EM43"/>
  <c r="EL43"/>
  <c r="EK43"/>
  <c r="EJ43"/>
  <c r="EI43"/>
  <c r="EH43"/>
  <c r="EG43"/>
  <c r="EF43"/>
  <c r="EE43"/>
  <c r="ED43"/>
  <c r="EC43"/>
  <c r="EB43"/>
  <c r="EA43"/>
  <c r="DZ43"/>
  <c r="DY43"/>
  <c r="DX43"/>
  <c r="DW43"/>
  <c r="DV43"/>
  <c r="DU43"/>
  <c r="DT43"/>
  <c r="DS43"/>
  <c r="DR43"/>
  <c r="DQ43"/>
  <c r="DP43"/>
  <c r="DO43"/>
  <c r="DN43"/>
  <c r="DM43"/>
  <c r="DL43"/>
  <c r="DK43"/>
  <c r="DJ43"/>
  <c r="DI43"/>
  <c r="DH43"/>
  <c r="DG43"/>
  <c r="DF43"/>
  <c r="DE43"/>
  <c r="DD43"/>
  <c r="DC43"/>
  <c r="DB43"/>
  <c r="DA43"/>
  <c r="CZ43"/>
  <c r="CY43"/>
  <c r="CX43"/>
  <c r="CW43"/>
  <c r="CV43"/>
  <c r="CU43"/>
  <c r="CT43"/>
  <c r="CS43"/>
  <c r="CR43"/>
  <c r="CQ43"/>
  <c r="CP43"/>
  <c r="CO43"/>
  <c r="CN43"/>
  <c r="CM43"/>
  <c r="CL43"/>
  <c r="CK43"/>
  <c r="CJ43"/>
  <c r="CI43"/>
  <c r="CH43"/>
  <c r="CG43"/>
  <c r="CF43"/>
  <c r="CE43"/>
  <c r="CD43"/>
  <c r="CC43"/>
  <c r="CB43"/>
  <c r="CA43"/>
  <c r="BZ43"/>
  <c r="BY43"/>
  <c r="BX43"/>
  <c r="BW43"/>
  <c r="BV43"/>
  <c r="BU43"/>
  <c r="BT43"/>
  <c r="BS43"/>
  <c r="BR43"/>
  <c r="BQ43"/>
  <c r="BP43"/>
  <c r="BO43"/>
  <c r="BN43"/>
  <c r="BM43"/>
  <c r="BL43"/>
  <c r="BK43"/>
  <c r="BJ43"/>
  <c r="BI43"/>
  <c r="BH43"/>
  <c r="BG43"/>
  <c r="BF43"/>
  <c r="BE43"/>
  <c r="BD43"/>
  <c r="BC43"/>
  <c r="BB43"/>
  <c r="BA43"/>
  <c r="AZ43"/>
  <c r="AY43"/>
  <c r="AX43"/>
  <c r="AW43"/>
  <c r="AV43"/>
  <c r="AU43"/>
  <c r="AT43"/>
  <c r="AS43"/>
  <c r="AR43"/>
  <c r="AQ43"/>
  <c r="AP43"/>
  <c r="AO43"/>
  <c r="AN43"/>
  <c r="AM43"/>
  <c r="AL43"/>
  <c r="AK43"/>
  <c r="AJ43"/>
  <c r="AI43"/>
  <c r="AH43"/>
  <c r="AG43"/>
  <c r="AF43"/>
  <c r="AE43"/>
  <c r="AD43"/>
  <c r="AC43"/>
  <c r="AB43"/>
  <c r="AA43"/>
  <c r="Z43"/>
  <c r="Y43"/>
  <c r="X43"/>
  <c r="W43"/>
  <c r="V43"/>
  <c r="U43"/>
  <c r="T43"/>
  <c r="S43"/>
  <c r="R43"/>
  <c r="Q43"/>
  <c r="P43"/>
  <c r="O43"/>
  <c r="N43"/>
  <c r="EX43" s="1"/>
  <c r="M43"/>
  <c r="L43"/>
  <c r="K43"/>
  <c r="J43"/>
  <c r="I43"/>
  <c r="H43"/>
  <c r="G43"/>
  <c r="F43"/>
  <c r="E43"/>
  <c r="D43"/>
  <c r="C43"/>
  <c r="EV42"/>
  <c r="EU42"/>
  <c r="ET42"/>
  <c r="ES42"/>
  <c r="ER42"/>
  <c r="EQ42"/>
  <c r="EP42"/>
  <c r="EO42"/>
  <c r="EN42"/>
  <c r="EM42"/>
  <c r="EL42"/>
  <c r="EK42"/>
  <c r="EJ42"/>
  <c r="EI42"/>
  <c r="EH42"/>
  <c r="EG42"/>
  <c r="EF42"/>
  <c r="EE42"/>
  <c r="ED42"/>
  <c r="EC42"/>
  <c r="EB42"/>
  <c r="EA42"/>
  <c r="DZ42"/>
  <c r="DY42"/>
  <c r="DX42"/>
  <c r="DW42"/>
  <c r="DV42"/>
  <c r="DU42"/>
  <c r="DT42"/>
  <c r="DS42"/>
  <c r="DR42"/>
  <c r="DQ42"/>
  <c r="DP42"/>
  <c r="DO42"/>
  <c r="DN42"/>
  <c r="DM42"/>
  <c r="DL42"/>
  <c r="DK42"/>
  <c r="DJ42"/>
  <c r="DI42"/>
  <c r="DH42"/>
  <c r="DG42"/>
  <c r="DF42"/>
  <c r="DE42"/>
  <c r="DD42"/>
  <c r="DC42"/>
  <c r="DB42"/>
  <c r="DA42"/>
  <c r="CZ42"/>
  <c r="CY42"/>
  <c r="CX42"/>
  <c r="CW42"/>
  <c r="CV42"/>
  <c r="CU42"/>
  <c r="CT42"/>
  <c r="CS42"/>
  <c r="CR42"/>
  <c r="CQ42"/>
  <c r="CP42"/>
  <c r="CO42"/>
  <c r="CN42"/>
  <c r="CM42"/>
  <c r="CL42"/>
  <c r="CK42"/>
  <c r="CJ42"/>
  <c r="CI42"/>
  <c r="CH42"/>
  <c r="CG42"/>
  <c r="CF42"/>
  <c r="CE42"/>
  <c r="CD42"/>
  <c r="CC42"/>
  <c r="CB42"/>
  <c r="CA42"/>
  <c r="BZ42"/>
  <c r="BY42"/>
  <c r="BX42"/>
  <c r="BW42"/>
  <c r="BV42"/>
  <c r="BU42"/>
  <c r="BT42"/>
  <c r="BS42"/>
  <c r="BR42"/>
  <c r="BQ42"/>
  <c r="BP42"/>
  <c r="BO42"/>
  <c r="BN42"/>
  <c r="BM42"/>
  <c r="BL42"/>
  <c r="BK42"/>
  <c r="BJ42"/>
  <c r="BI42"/>
  <c r="BH42"/>
  <c r="BG42"/>
  <c r="BF42"/>
  <c r="BE42"/>
  <c r="BD42"/>
  <c r="BC42"/>
  <c r="BB42"/>
  <c r="BA42"/>
  <c r="AZ42"/>
  <c r="AY42"/>
  <c r="AX42"/>
  <c r="AW42"/>
  <c r="AV42"/>
  <c r="AU42"/>
  <c r="AT42"/>
  <c r="AS42"/>
  <c r="AR42"/>
  <c r="AQ42"/>
  <c r="AP42"/>
  <c r="AO42"/>
  <c r="AN42"/>
  <c r="AM42"/>
  <c r="AL42"/>
  <c r="AK42"/>
  <c r="AJ42"/>
  <c r="AI42"/>
  <c r="AH42"/>
  <c r="AG42"/>
  <c r="AF42"/>
  <c r="AE42"/>
  <c r="AD42"/>
  <c r="AC42"/>
  <c r="AB42"/>
  <c r="AA42"/>
  <c r="Z42"/>
  <c r="Y42"/>
  <c r="X42"/>
  <c r="W42"/>
  <c r="V42"/>
  <c r="U42"/>
  <c r="T42"/>
  <c r="S42"/>
  <c r="R42"/>
  <c r="Q42"/>
  <c r="P42"/>
  <c r="O42"/>
  <c r="N42"/>
  <c r="EX42" s="1"/>
  <c r="M42"/>
  <c r="L42"/>
  <c r="K42"/>
  <c r="J42"/>
  <c r="I42"/>
  <c r="H42"/>
  <c r="G42"/>
  <c r="F42"/>
  <c r="E42"/>
  <c r="D42"/>
  <c r="C42"/>
  <c r="EV41"/>
  <c r="EU41"/>
  <c r="ET41"/>
  <c r="ES41"/>
  <c r="ER41"/>
  <c r="EQ41"/>
  <c r="EP41"/>
  <c r="EO41"/>
  <c r="EN41"/>
  <c r="EM41"/>
  <c r="EL41"/>
  <c r="EK41"/>
  <c r="EJ41"/>
  <c r="EI41"/>
  <c r="EH41"/>
  <c r="EG41"/>
  <c r="EF41"/>
  <c r="EE41"/>
  <c r="ED41"/>
  <c r="EC41"/>
  <c r="EB41"/>
  <c r="EA41"/>
  <c r="DZ41"/>
  <c r="DY41"/>
  <c r="DX41"/>
  <c r="DW41"/>
  <c r="DV41"/>
  <c r="DU41"/>
  <c r="DT41"/>
  <c r="DS41"/>
  <c r="DR41"/>
  <c r="DQ41"/>
  <c r="DP41"/>
  <c r="DO41"/>
  <c r="DN41"/>
  <c r="DM41"/>
  <c r="DL41"/>
  <c r="DK41"/>
  <c r="DJ41"/>
  <c r="DI41"/>
  <c r="DH41"/>
  <c r="DG41"/>
  <c r="DF41"/>
  <c r="DE41"/>
  <c r="DD41"/>
  <c r="DC41"/>
  <c r="DB41"/>
  <c r="DA41"/>
  <c r="CZ41"/>
  <c r="CY41"/>
  <c r="CX41"/>
  <c r="CW41"/>
  <c r="CV41"/>
  <c r="CU41"/>
  <c r="CT41"/>
  <c r="CS41"/>
  <c r="CR41"/>
  <c r="CQ41"/>
  <c r="CP41"/>
  <c r="CO41"/>
  <c r="CN41"/>
  <c r="CM41"/>
  <c r="CL41"/>
  <c r="CK41"/>
  <c r="CJ41"/>
  <c r="CI41"/>
  <c r="CH41"/>
  <c r="CG41"/>
  <c r="CF41"/>
  <c r="CE41"/>
  <c r="CD41"/>
  <c r="CC41"/>
  <c r="CB41"/>
  <c r="CA41"/>
  <c r="BZ41"/>
  <c r="BY41"/>
  <c r="BX41"/>
  <c r="BW41"/>
  <c r="BV41"/>
  <c r="BU41"/>
  <c r="BT41"/>
  <c r="BS41"/>
  <c r="BR41"/>
  <c r="BQ41"/>
  <c r="BP41"/>
  <c r="BO41"/>
  <c r="BN41"/>
  <c r="BM41"/>
  <c r="BL41"/>
  <c r="BK41"/>
  <c r="BJ41"/>
  <c r="BI41"/>
  <c r="BH41"/>
  <c r="BG41"/>
  <c r="BF41"/>
  <c r="BE41"/>
  <c r="BD41"/>
  <c r="BC41"/>
  <c r="BB41"/>
  <c r="BA41"/>
  <c r="AZ41"/>
  <c r="AY41"/>
  <c r="AX41"/>
  <c r="AW41"/>
  <c r="AV41"/>
  <c r="AU41"/>
  <c r="AT41"/>
  <c r="AS41"/>
  <c r="AR41"/>
  <c r="AQ41"/>
  <c r="AP41"/>
  <c r="AO41"/>
  <c r="AN41"/>
  <c r="AM41"/>
  <c r="AL41"/>
  <c r="AK41"/>
  <c r="AJ41"/>
  <c r="AI41"/>
  <c r="AH41"/>
  <c r="AG41"/>
  <c r="AF41"/>
  <c r="AE41"/>
  <c r="AD41"/>
  <c r="AC41"/>
  <c r="AB41"/>
  <c r="AA41"/>
  <c r="Z41"/>
  <c r="Y41"/>
  <c r="X41"/>
  <c r="W41"/>
  <c r="V41"/>
  <c r="U41"/>
  <c r="T41"/>
  <c r="S41"/>
  <c r="R41"/>
  <c r="Q41"/>
  <c r="P41"/>
  <c r="O41"/>
  <c r="N41"/>
  <c r="EX41" s="1"/>
  <c r="M41"/>
  <c r="L41"/>
  <c r="K41"/>
  <c r="J41"/>
  <c r="I41"/>
  <c r="H41"/>
  <c r="G41"/>
  <c r="F41"/>
  <c r="E41"/>
  <c r="D41"/>
  <c r="C41"/>
  <c r="EV40"/>
  <c r="EU40"/>
  <c r="ET40"/>
  <c r="ES40"/>
  <c r="ER40"/>
  <c r="EQ40"/>
  <c r="EP40"/>
  <c r="EO40"/>
  <c r="EN40"/>
  <c r="EM40"/>
  <c r="EL40"/>
  <c r="EK40"/>
  <c r="EJ40"/>
  <c r="EI40"/>
  <c r="EH40"/>
  <c r="EG40"/>
  <c r="EF40"/>
  <c r="EE40"/>
  <c r="ED40"/>
  <c r="EC40"/>
  <c r="EB40"/>
  <c r="EA40"/>
  <c r="DZ40"/>
  <c r="DY40"/>
  <c r="DX40"/>
  <c r="DW40"/>
  <c r="DV40"/>
  <c r="DU40"/>
  <c r="DT40"/>
  <c r="DS40"/>
  <c r="DR40"/>
  <c r="DQ40"/>
  <c r="DP40"/>
  <c r="DO40"/>
  <c r="DN40"/>
  <c r="DM40"/>
  <c r="DL40"/>
  <c r="DK40"/>
  <c r="DJ40"/>
  <c r="DI40"/>
  <c r="DH40"/>
  <c r="DG40"/>
  <c r="DF40"/>
  <c r="DE40"/>
  <c r="DD40"/>
  <c r="DC40"/>
  <c r="DB40"/>
  <c r="DA40"/>
  <c r="CZ40"/>
  <c r="CY40"/>
  <c r="CX40"/>
  <c r="CW40"/>
  <c r="CV40"/>
  <c r="CU40"/>
  <c r="CT40"/>
  <c r="CS40"/>
  <c r="CR40"/>
  <c r="CQ40"/>
  <c r="CP40"/>
  <c r="CO40"/>
  <c r="CN40"/>
  <c r="CM40"/>
  <c r="CL40"/>
  <c r="CK40"/>
  <c r="CJ40"/>
  <c r="CI40"/>
  <c r="CH40"/>
  <c r="CG40"/>
  <c r="CF40"/>
  <c r="CE40"/>
  <c r="CD40"/>
  <c r="CC40"/>
  <c r="CB40"/>
  <c r="CA40"/>
  <c r="BZ40"/>
  <c r="BY40"/>
  <c r="BX40"/>
  <c r="BW40"/>
  <c r="BV40"/>
  <c r="BU40"/>
  <c r="BT40"/>
  <c r="BS40"/>
  <c r="BR40"/>
  <c r="BQ40"/>
  <c r="BP40"/>
  <c r="BO40"/>
  <c r="BN40"/>
  <c r="BM40"/>
  <c r="BL40"/>
  <c r="BK40"/>
  <c r="BJ40"/>
  <c r="BI40"/>
  <c r="BH40"/>
  <c r="BG40"/>
  <c r="BF40"/>
  <c r="BE40"/>
  <c r="BD40"/>
  <c r="BC40"/>
  <c r="BB40"/>
  <c r="BA40"/>
  <c r="AZ40"/>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EX40" s="1"/>
  <c r="M40"/>
  <c r="L40"/>
  <c r="K40"/>
  <c r="J40"/>
  <c r="I40"/>
  <c r="H40"/>
  <c r="G40"/>
  <c r="F40"/>
  <c r="E40"/>
  <c r="D40"/>
  <c r="C40"/>
  <c r="EV39"/>
  <c r="EU39"/>
  <c r="ET39"/>
  <c r="ES39"/>
  <c r="ER39"/>
  <c r="EQ39"/>
  <c r="EP39"/>
  <c r="EO39"/>
  <c r="EN39"/>
  <c r="EM39"/>
  <c r="EL39"/>
  <c r="EK39"/>
  <c r="EJ39"/>
  <c r="EI39"/>
  <c r="EH39"/>
  <c r="EG39"/>
  <c r="EF39"/>
  <c r="EE39"/>
  <c r="ED39"/>
  <c r="EC39"/>
  <c r="EB39"/>
  <c r="EA39"/>
  <c r="DZ39"/>
  <c r="DY39"/>
  <c r="DX39"/>
  <c r="DW39"/>
  <c r="DV39"/>
  <c r="DU39"/>
  <c r="DT39"/>
  <c r="DS39"/>
  <c r="DR39"/>
  <c r="DQ39"/>
  <c r="DP39"/>
  <c r="DO39"/>
  <c r="DN39"/>
  <c r="DM39"/>
  <c r="DL39"/>
  <c r="DK39"/>
  <c r="DJ39"/>
  <c r="DI39"/>
  <c r="DH39"/>
  <c r="DG39"/>
  <c r="DF39"/>
  <c r="DE39"/>
  <c r="DD39"/>
  <c r="DC39"/>
  <c r="DB39"/>
  <c r="DA39"/>
  <c r="CZ39"/>
  <c r="CY39"/>
  <c r="CX39"/>
  <c r="CW39"/>
  <c r="CV39"/>
  <c r="CU39"/>
  <c r="CT39"/>
  <c r="CS39"/>
  <c r="CR39"/>
  <c r="CQ39"/>
  <c r="CP39"/>
  <c r="CO39"/>
  <c r="CN39"/>
  <c r="CM39"/>
  <c r="CL39"/>
  <c r="CK39"/>
  <c r="CJ39"/>
  <c r="CI39"/>
  <c r="CH39"/>
  <c r="CG39"/>
  <c r="CF39"/>
  <c r="CE39"/>
  <c r="CD39"/>
  <c r="CC39"/>
  <c r="CB39"/>
  <c r="CA39"/>
  <c r="BZ39"/>
  <c r="BY39"/>
  <c r="BX39"/>
  <c r="BW39"/>
  <c r="BV39"/>
  <c r="BU39"/>
  <c r="BT39"/>
  <c r="BS39"/>
  <c r="BR39"/>
  <c r="BQ39"/>
  <c r="BP39"/>
  <c r="BO39"/>
  <c r="BN39"/>
  <c r="BM39"/>
  <c r="BL39"/>
  <c r="BK39"/>
  <c r="BJ39"/>
  <c r="BI39"/>
  <c r="BH39"/>
  <c r="BG39"/>
  <c r="BF39"/>
  <c r="BE39"/>
  <c r="BD39"/>
  <c r="BC39"/>
  <c r="BB39"/>
  <c r="BA39"/>
  <c r="AZ39"/>
  <c r="AY39"/>
  <c r="AX39"/>
  <c r="AW39"/>
  <c r="AV39"/>
  <c r="AU39"/>
  <c r="AT39"/>
  <c r="AS39"/>
  <c r="AR39"/>
  <c r="AQ39"/>
  <c r="AP39"/>
  <c r="AO39"/>
  <c r="AN39"/>
  <c r="AM39"/>
  <c r="AL39"/>
  <c r="AK39"/>
  <c r="AJ39"/>
  <c r="AI39"/>
  <c r="AH39"/>
  <c r="AG39"/>
  <c r="AF39"/>
  <c r="AE39"/>
  <c r="AD39"/>
  <c r="AC39"/>
  <c r="AB39"/>
  <c r="AA39"/>
  <c r="Z39"/>
  <c r="Y39"/>
  <c r="X39"/>
  <c r="W39"/>
  <c r="V39"/>
  <c r="U39"/>
  <c r="T39"/>
  <c r="S39"/>
  <c r="R39"/>
  <c r="Q39"/>
  <c r="P39"/>
  <c r="O39"/>
  <c r="N39"/>
  <c r="EX39" s="1"/>
  <c r="M39"/>
  <c r="L39"/>
  <c r="K39"/>
  <c r="J39"/>
  <c r="I39"/>
  <c r="H39"/>
  <c r="G39"/>
  <c r="F39"/>
  <c r="E39"/>
  <c r="D39"/>
  <c r="C39"/>
  <c r="EV38"/>
  <c r="EU38"/>
  <c r="ET38"/>
  <c r="ES38"/>
  <c r="ER38"/>
  <c r="EQ38"/>
  <c r="EP38"/>
  <c r="EO38"/>
  <c r="EN38"/>
  <c r="EM38"/>
  <c r="EL38"/>
  <c r="EK38"/>
  <c r="EJ38"/>
  <c r="EI38"/>
  <c r="EH38"/>
  <c r="EG38"/>
  <c r="EF38"/>
  <c r="EE38"/>
  <c r="ED38"/>
  <c r="EC38"/>
  <c r="EB38"/>
  <c r="EA38"/>
  <c r="DZ38"/>
  <c r="DY38"/>
  <c r="DX38"/>
  <c r="DW38"/>
  <c r="DV38"/>
  <c r="DU38"/>
  <c r="DT38"/>
  <c r="DS38"/>
  <c r="DR38"/>
  <c r="DQ38"/>
  <c r="DP38"/>
  <c r="DO38"/>
  <c r="DN38"/>
  <c r="DM38"/>
  <c r="DL38"/>
  <c r="DK38"/>
  <c r="DJ38"/>
  <c r="DI38"/>
  <c r="DH38"/>
  <c r="DG38"/>
  <c r="DF38"/>
  <c r="DE38"/>
  <c r="DD38"/>
  <c r="DC38"/>
  <c r="DB38"/>
  <c r="DA38"/>
  <c r="CZ38"/>
  <c r="CY38"/>
  <c r="CX38"/>
  <c r="CW38"/>
  <c r="CV38"/>
  <c r="CU38"/>
  <c r="CT38"/>
  <c r="CS38"/>
  <c r="CR38"/>
  <c r="CQ38"/>
  <c r="CP38"/>
  <c r="CO38"/>
  <c r="CN38"/>
  <c r="CM38"/>
  <c r="CL38"/>
  <c r="CK38"/>
  <c r="CJ38"/>
  <c r="CI38"/>
  <c r="CH38"/>
  <c r="CG38"/>
  <c r="CF38"/>
  <c r="CE38"/>
  <c r="CD38"/>
  <c r="CC38"/>
  <c r="CB38"/>
  <c r="CA38"/>
  <c r="BZ38"/>
  <c r="BY38"/>
  <c r="BX38"/>
  <c r="BW38"/>
  <c r="BV38"/>
  <c r="BU38"/>
  <c r="BT38"/>
  <c r="BS38"/>
  <c r="BR38"/>
  <c r="BQ38"/>
  <c r="BP38"/>
  <c r="BO38"/>
  <c r="BN38"/>
  <c r="BM38"/>
  <c r="BL38"/>
  <c r="BK38"/>
  <c r="BJ38"/>
  <c r="BI38"/>
  <c r="BH38"/>
  <c r="BG38"/>
  <c r="BF38"/>
  <c r="BE38"/>
  <c r="BD38"/>
  <c r="BC38"/>
  <c r="BB38"/>
  <c r="BA38"/>
  <c r="AZ38"/>
  <c r="AY38"/>
  <c r="AX38"/>
  <c r="AW38"/>
  <c r="AV38"/>
  <c r="AU38"/>
  <c r="AT38"/>
  <c r="AS38"/>
  <c r="AR38"/>
  <c r="AQ38"/>
  <c r="AP38"/>
  <c r="AO38"/>
  <c r="AN38"/>
  <c r="AM38"/>
  <c r="AL38"/>
  <c r="AK38"/>
  <c r="AJ38"/>
  <c r="AI38"/>
  <c r="AH38"/>
  <c r="AG38"/>
  <c r="AF38"/>
  <c r="AE38"/>
  <c r="AD38"/>
  <c r="AC38"/>
  <c r="AB38"/>
  <c r="AA38"/>
  <c r="Z38"/>
  <c r="Y38"/>
  <c r="X38"/>
  <c r="W38"/>
  <c r="V38"/>
  <c r="U38"/>
  <c r="T38"/>
  <c r="S38"/>
  <c r="R38"/>
  <c r="Q38"/>
  <c r="P38"/>
  <c r="O38"/>
  <c r="N38"/>
  <c r="EX38" s="1"/>
  <c r="M38"/>
  <c r="L38"/>
  <c r="K38"/>
  <c r="J38"/>
  <c r="I38"/>
  <c r="H38"/>
  <c r="G38"/>
  <c r="F38"/>
  <c r="E38"/>
  <c r="D38"/>
  <c r="C38"/>
  <c r="EV37"/>
  <c r="EU37"/>
  <c r="ET37"/>
  <c r="ES37"/>
  <c r="ER37"/>
  <c r="EQ37"/>
  <c r="EP37"/>
  <c r="EO37"/>
  <c r="EN37"/>
  <c r="EM37"/>
  <c r="EL37"/>
  <c r="EK37"/>
  <c r="EJ37"/>
  <c r="EI37"/>
  <c r="EH37"/>
  <c r="EG37"/>
  <c r="EF37"/>
  <c r="EE37"/>
  <c r="ED37"/>
  <c r="EC37"/>
  <c r="EB37"/>
  <c r="EA37"/>
  <c r="DZ37"/>
  <c r="DY37"/>
  <c r="DX37"/>
  <c r="DW37"/>
  <c r="DV37"/>
  <c r="DU37"/>
  <c r="DT37"/>
  <c r="DS37"/>
  <c r="DR37"/>
  <c r="DQ37"/>
  <c r="DP37"/>
  <c r="DO37"/>
  <c r="DN37"/>
  <c r="DM37"/>
  <c r="DL37"/>
  <c r="DK37"/>
  <c r="DJ37"/>
  <c r="DI37"/>
  <c r="DH37"/>
  <c r="DG37"/>
  <c r="DF37"/>
  <c r="DE37"/>
  <c r="DD37"/>
  <c r="DC37"/>
  <c r="DB37"/>
  <c r="DA37"/>
  <c r="CZ37"/>
  <c r="CY37"/>
  <c r="CX37"/>
  <c r="CW37"/>
  <c r="CV37"/>
  <c r="CU37"/>
  <c r="CT37"/>
  <c r="CS37"/>
  <c r="CR37"/>
  <c r="CQ37"/>
  <c r="CP37"/>
  <c r="CO37"/>
  <c r="CN37"/>
  <c r="CM37"/>
  <c r="CL37"/>
  <c r="CK37"/>
  <c r="CJ37"/>
  <c r="CI37"/>
  <c r="CH37"/>
  <c r="CG37"/>
  <c r="CF37"/>
  <c r="CE37"/>
  <c r="CD37"/>
  <c r="CC37"/>
  <c r="CB37"/>
  <c r="CA37"/>
  <c r="BZ37"/>
  <c r="BY37"/>
  <c r="BX37"/>
  <c r="BW37"/>
  <c r="BV37"/>
  <c r="BU37"/>
  <c r="BT37"/>
  <c r="BS37"/>
  <c r="BR37"/>
  <c r="BQ37"/>
  <c r="BP37"/>
  <c r="BO37"/>
  <c r="BN37"/>
  <c r="BM37"/>
  <c r="BL37"/>
  <c r="BK37"/>
  <c r="BJ37"/>
  <c r="BI37"/>
  <c r="BH37"/>
  <c r="BG37"/>
  <c r="BF37"/>
  <c r="BE37"/>
  <c r="BD37"/>
  <c r="BC37"/>
  <c r="BB37"/>
  <c r="BA37"/>
  <c r="AZ37"/>
  <c r="AY37"/>
  <c r="AX37"/>
  <c r="AW37"/>
  <c r="AV37"/>
  <c r="AU37"/>
  <c r="AT37"/>
  <c r="AS37"/>
  <c r="AR37"/>
  <c r="AQ37"/>
  <c r="AP37"/>
  <c r="AO37"/>
  <c r="AN37"/>
  <c r="AM37"/>
  <c r="AL37"/>
  <c r="AK37"/>
  <c r="AJ37"/>
  <c r="AI37"/>
  <c r="AH37"/>
  <c r="AG37"/>
  <c r="AF37"/>
  <c r="AE37"/>
  <c r="AD37"/>
  <c r="AC37"/>
  <c r="AB37"/>
  <c r="AA37"/>
  <c r="Z37"/>
  <c r="Y37"/>
  <c r="X37"/>
  <c r="W37"/>
  <c r="V37"/>
  <c r="U37"/>
  <c r="T37"/>
  <c r="S37"/>
  <c r="R37"/>
  <c r="Q37"/>
  <c r="P37"/>
  <c r="O37"/>
  <c r="N37"/>
  <c r="EX37" s="1"/>
  <c r="M37"/>
  <c r="L37"/>
  <c r="K37"/>
  <c r="J37"/>
  <c r="I37"/>
  <c r="H37"/>
  <c r="G37"/>
  <c r="F37"/>
  <c r="E37"/>
  <c r="D37"/>
  <c r="C37"/>
  <c r="EV36"/>
  <c r="EU36"/>
  <c r="ET36"/>
  <c r="ES36"/>
  <c r="ER36"/>
  <c r="EQ36"/>
  <c r="EP36"/>
  <c r="EO36"/>
  <c r="EN36"/>
  <c r="EM36"/>
  <c r="EL36"/>
  <c r="EK36"/>
  <c r="EJ36"/>
  <c r="EI36"/>
  <c r="EH36"/>
  <c r="EG36"/>
  <c r="EF36"/>
  <c r="EE36"/>
  <c r="ED36"/>
  <c r="EC36"/>
  <c r="EB36"/>
  <c r="EA36"/>
  <c r="DZ36"/>
  <c r="DY36"/>
  <c r="DX36"/>
  <c r="DW36"/>
  <c r="DV36"/>
  <c r="DU36"/>
  <c r="DT36"/>
  <c r="DS36"/>
  <c r="DR36"/>
  <c r="DQ36"/>
  <c r="DP36"/>
  <c r="DO36"/>
  <c r="DN36"/>
  <c r="DM36"/>
  <c r="DL36"/>
  <c r="DK36"/>
  <c r="DJ36"/>
  <c r="DI36"/>
  <c r="DH36"/>
  <c r="DG36"/>
  <c r="DF36"/>
  <c r="DE36"/>
  <c r="DD36"/>
  <c r="DC36"/>
  <c r="DB36"/>
  <c r="DA36"/>
  <c r="CZ36"/>
  <c r="CY36"/>
  <c r="CX36"/>
  <c r="CW36"/>
  <c r="CV36"/>
  <c r="CU36"/>
  <c r="CT36"/>
  <c r="CS36"/>
  <c r="CR36"/>
  <c r="CQ36"/>
  <c r="CP36"/>
  <c r="CO36"/>
  <c r="CN36"/>
  <c r="CM36"/>
  <c r="CL36"/>
  <c r="CK36"/>
  <c r="CJ36"/>
  <c r="CI36"/>
  <c r="CH36"/>
  <c r="CG36"/>
  <c r="CF36"/>
  <c r="CE36"/>
  <c r="CD36"/>
  <c r="CC36"/>
  <c r="CB36"/>
  <c r="CA36"/>
  <c r="BZ36"/>
  <c r="BY36"/>
  <c r="BX36"/>
  <c r="BW36"/>
  <c r="BV36"/>
  <c r="BU36"/>
  <c r="BT36"/>
  <c r="BS36"/>
  <c r="BR36"/>
  <c r="BQ36"/>
  <c r="BP36"/>
  <c r="BO36"/>
  <c r="BN36"/>
  <c r="BM36"/>
  <c r="BL36"/>
  <c r="BK36"/>
  <c r="BJ36"/>
  <c r="BI36"/>
  <c r="BH36"/>
  <c r="BG36"/>
  <c r="BF36"/>
  <c r="BE36"/>
  <c r="BD36"/>
  <c r="BC36"/>
  <c r="BB36"/>
  <c r="BA36"/>
  <c r="AZ36"/>
  <c r="AY36"/>
  <c r="AX36"/>
  <c r="AW36"/>
  <c r="AV36"/>
  <c r="AU36"/>
  <c r="AT36"/>
  <c r="AS36"/>
  <c r="AR36"/>
  <c r="AQ36"/>
  <c r="AP36"/>
  <c r="AO36"/>
  <c r="AN36"/>
  <c r="AM36"/>
  <c r="AL36"/>
  <c r="AK36"/>
  <c r="AJ36"/>
  <c r="AI36"/>
  <c r="AH36"/>
  <c r="AG36"/>
  <c r="AF36"/>
  <c r="AE36"/>
  <c r="AD36"/>
  <c r="AC36"/>
  <c r="AB36"/>
  <c r="AA36"/>
  <c r="Z36"/>
  <c r="Y36"/>
  <c r="X36"/>
  <c r="W36"/>
  <c r="V36"/>
  <c r="U36"/>
  <c r="T36"/>
  <c r="S36"/>
  <c r="R36"/>
  <c r="Q36"/>
  <c r="P36"/>
  <c r="O36"/>
  <c r="N36"/>
  <c r="EX36" s="1"/>
  <c r="M36"/>
  <c r="L36"/>
  <c r="K36"/>
  <c r="J36"/>
  <c r="I36"/>
  <c r="H36"/>
  <c r="G36"/>
  <c r="F36"/>
  <c r="E36"/>
  <c r="D36"/>
  <c r="C36"/>
  <c r="EV35"/>
  <c r="EU35"/>
  <c r="ET35"/>
  <c r="ES35"/>
  <c r="ER35"/>
  <c r="EQ35"/>
  <c r="EP35"/>
  <c r="EO35"/>
  <c r="EN35"/>
  <c r="EM35"/>
  <c r="EL35"/>
  <c r="EK35"/>
  <c r="EJ35"/>
  <c r="EI35"/>
  <c r="EH35"/>
  <c r="EG35"/>
  <c r="EF35"/>
  <c r="EE35"/>
  <c r="ED35"/>
  <c r="EC35"/>
  <c r="EB35"/>
  <c r="EA35"/>
  <c r="DZ35"/>
  <c r="DY35"/>
  <c r="DX35"/>
  <c r="DW35"/>
  <c r="DV35"/>
  <c r="DU35"/>
  <c r="DT35"/>
  <c r="DS35"/>
  <c r="DR35"/>
  <c r="DQ35"/>
  <c r="DP35"/>
  <c r="DO35"/>
  <c r="DN35"/>
  <c r="DM35"/>
  <c r="DL35"/>
  <c r="DK35"/>
  <c r="DJ35"/>
  <c r="DI35"/>
  <c r="DH35"/>
  <c r="DG35"/>
  <c r="DF35"/>
  <c r="DE35"/>
  <c r="DD35"/>
  <c r="DC35"/>
  <c r="DB35"/>
  <c r="DA35"/>
  <c r="CZ35"/>
  <c r="CY35"/>
  <c r="CX35"/>
  <c r="CW35"/>
  <c r="CV35"/>
  <c r="CU35"/>
  <c r="CT35"/>
  <c r="CS35"/>
  <c r="CR35"/>
  <c r="CQ35"/>
  <c r="CP35"/>
  <c r="CO35"/>
  <c r="CN35"/>
  <c r="CM35"/>
  <c r="CL35"/>
  <c r="CK35"/>
  <c r="CJ35"/>
  <c r="CI35"/>
  <c r="CH35"/>
  <c r="CG35"/>
  <c r="CF35"/>
  <c r="CE35"/>
  <c r="CD35"/>
  <c r="CC35"/>
  <c r="CB35"/>
  <c r="CA35"/>
  <c r="BZ35"/>
  <c r="BY35"/>
  <c r="BX35"/>
  <c r="BW35"/>
  <c r="BV35"/>
  <c r="BU35"/>
  <c r="BT35"/>
  <c r="BS35"/>
  <c r="BR35"/>
  <c r="BQ35"/>
  <c r="BP35"/>
  <c r="BO35"/>
  <c r="BN35"/>
  <c r="BM35"/>
  <c r="BL35"/>
  <c r="BK35"/>
  <c r="BJ35"/>
  <c r="BI35"/>
  <c r="BH35"/>
  <c r="BG35"/>
  <c r="BF35"/>
  <c r="BE35"/>
  <c r="BD35"/>
  <c r="BC35"/>
  <c r="BB35"/>
  <c r="BA35"/>
  <c r="AZ35"/>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EX35" s="1"/>
  <c r="M35"/>
  <c r="L35"/>
  <c r="K35"/>
  <c r="J35"/>
  <c r="I35"/>
  <c r="H35"/>
  <c r="G35"/>
  <c r="F35"/>
  <c r="E35"/>
  <c r="D35"/>
  <c r="C35"/>
  <c r="EV34"/>
  <c r="EU34"/>
  <c r="ET34"/>
  <c r="ES34"/>
  <c r="ER34"/>
  <c r="EQ34"/>
  <c r="EP34"/>
  <c r="EO34"/>
  <c r="EN34"/>
  <c r="EM34"/>
  <c r="EL34"/>
  <c r="EK34"/>
  <c r="EJ34"/>
  <c r="EI34"/>
  <c r="EH34"/>
  <c r="EG34"/>
  <c r="EF34"/>
  <c r="EE34"/>
  <c r="ED34"/>
  <c r="EC34"/>
  <c r="EB34"/>
  <c r="EA34"/>
  <c r="DZ34"/>
  <c r="DY34"/>
  <c r="DX34"/>
  <c r="DW34"/>
  <c r="DV34"/>
  <c r="DU34"/>
  <c r="DT34"/>
  <c r="DS34"/>
  <c r="DR34"/>
  <c r="DQ34"/>
  <c r="DP34"/>
  <c r="DO34"/>
  <c r="DN34"/>
  <c r="DM34"/>
  <c r="DL34"/>
  <c r="DK34"/>
  <c r="DJ34"/>
  <c r="DI34"/>
  <c r="DH34"/>
  <c r="DG34"/>
  <c r="DF34"/>
  <c r="DE34"/>
  <c r="DD34"/>
  <c r="DC34"/>
  <c r="DB34"/>
  <c r="DA34"/>
  <c r="CZ34"/>
  <c r="CY34"/>
  <c r="CX34"/>
  <c r="CW34"/>
  <c r="CV34"/>
  <c r="CU34"/>
  <c r="CT34"/>
  <c r="CS34"/>
  <c r="CR34"/>
  <c r="CQ34"/>
  <c r="CP34"/>
  <c r="CO34"/>
  <c r="CN34"/>
  <c r="CM34"/>
  <c r="CL34"/>
  <c r="CK34"/>
  <c r="CJ34"/>
  <c r="CI34"/>
  <c r="CH34"/>
  <c r="CG34"/>
  <c r="CF34"/>
  <c r="CE34"/>
  <c r="CD34"/>
  <c r="CC34"/>
  <c r="CB34"/>
  <c r="CA34"/>
  <c r="BZ34"/>
  <c r="BY34"/>
  <c r="BX34"/>
  <c r="BW34"/>
  <c r="BV34"/>
  <c r="BU34"/>
  <c r="BT34"/>
  <c r="BS34"/>
  <c r="BR34"/>
  <c r="BQ34"/>
  <c r="BP34"/>
  <c r="BO34"/>
  <c r="BN34"/>
  <c r="BM34"/>
  <c r="BL34"/>
  <c r="BK34"/>
  <c r="BJ34"/>
  <c r="BI34"/>
  <c r="BH34"/>
  <c r="BG34"/>
  <c r="BF34"/>
  <c r="BE34"/>
  <c r="BD34"/>
  <c r="BC34"/>
  <c r="BB34"/>
  <c r="BA34"/>
  <c r="AZ34"/>
  <c r="AY34"/>
  <c r="AX34"/>
  <c r="AW34"/>
  <c r="AV34"/>
  <c r="AU34"/>
  <c r="AT34"/>
  <c r="AS34"/>
  <c r="AR34"/>
  <c r="AQ34"/>
  <c r="AP34"/>
  <c r="AO34"/>
  <c r="AN34"/>
  <c r="AM34"/>
  <c r="AL34"/>
  <c r="AK34"/>
  <c r="AJ34"/>
  <c r="AI34"/>
  <c r="AH34"/>
  <c r="AG34"/>
  <c r="AF34"/>
  <c r="AE34"/>
  <c r="AD34"/>
  <c r="AC34"/>
  <c r="AB34"/>
  <c r="AA34"/>
  <c r="Z34"/>
  <c r="Y34"/>
  <c r="X34"/>
  <c r="W34"/>
  <c r="V34"/>
  <c r="U34"/>
  <c r="T34"/>
  <c r="S34"/>
  <c r="R34"/>
  <c r="Q34"/>
  <c r="P34"/>
  <c r="O34"/>
  <c r="N34"/>
  <c r="EX34" s="1"/>
  <c r="M34"/>
  <c r="L34"/>
  <c r="K34"/>
  <c r="J34"/>
  <c r="I34"/>
  <c r="H34"/>
  <c r="G34"/>
  <c r="F34"/>
  <c r="E34"/>
  <c r="D34"/>
  <c r="C34"/>
  <c r="EV33"/>
  <c r="EU33"/>
  <c r="ET33"/>
  <c r="ES33"/>
  <c r="ER33"/>
  <c r="EQ33"/>
  <c r="EP33"/>
  <c r="EO33"/>
  <c r="EN33"/>
  <c r="EM33"/>
  <c r="EL33"/>
  <c r="EK33"/>
  <c r="EJ33"/>
  <c r="EI33"/>
  <c r="EH33"/>
  <c r="EG33"/>
  <c r="EF33"/>
  <c r="EE33"/>
  <c r="ED33"/>
  <c r="EC33"/>
  <c r="EB33"/>
  <c r="EA33"/>
  <c r="DZ33"/>
  <c r="DY33"/>
  <c r="DX33"/>
  <c r="DW33"/>
  <c r="DV33"/>
  <c r="DU33"/>
  <c r="DT33"/>
  <c r="DS33"/>
  <c r="DR33"/>
  <c r="DQ33"/>
  <c r="DP33"/>
  <c r="DO33"/>
  <c r="DN33"/>
  <c r="DM33"/>
  <c r="DL33"/>
  <c r="DK33"/>
  <c r="DJ33"/>
  <c r="DI33"/>
  <c r="DH33"/>
  <c r="DG33"/>
  <c r="DF33"/>
  <c r="DE33"/>
  <c r="DD33"/>
  <c r="DC33"/>
  <c r="DB33"/>
  <c r="DA33"/>
  <c r="CZ33"/>
  <c r="CY33"/>
  <c r="CX33"/>
  <c r="CW33"/>
  <c r="CV33"/>
  <c r="CU33"/>
  <c r="CT33"/>
  <c r="CS33"/>
  <c r="CR33"/>
  <c r="CQ33"/>
  <c r="CP33"/>
  <c r="CO33"/>
  <c r="CN33"/>
  <c r="CM33"/>
  <c r="CL33"/>
  <c r="CK33"/>
  <c r="CJ33"/>
  <c r="CI33"/>
  <c r="CH33"/>
  <c r="CG33"/>
  <c r="CF33"/>
  <c r="CE33"/>
  <c r="CD33"/>
  <c r="CC33"/>
  <c r="CB33"/>
  <c r="CA33"/>
  <c r="BZ33"/>
  <c r="BY33"/>
  <c r="BX33"/>
  <c r="BW33"/>
  <c r="BV33"/>
  <c r="BU33"/>
  <c r="BT33"/>
  <c r="BS33"/>
  <c r="BR33"/>
  <c r="BQ33"/>
  <c r="BP33"/>
  <c r="BO33"/>
  <c r="BN33"/>
  <c r="BM33"/>
  <c r="BL33"/>
  <c r="BK33"/>
  <c r="BJ33"/>
  <c r="BI33"/>
  <c r="BH33"/>
  <c r="BG33"/>
  <c r="BF33"/>
  <c r="BE33"/>
  <c r="BD33"/>
  <c r="BC33"/>
  <c r="BB33"/>
  <c r="BA33"/>
  <c r="AZ33"/>
  <c r="AY33"/>
  <c r="AX33"/>
  <c r="AW33"/>
  <c r="AV33"/>
  <c r="AU33"/>
  <c r="AT33"/>
  <c r="AS33"/>
  <c r="AR33"/>
  <c r="AQ33"/>
  <c r="AP33"/>
  <c r="AO33"/>
  <c r="AN33"/>
  <c r="AM33"/>
  <c r="AL33"/>
  <c r="AK33"/>
  <c r="AJ33"/>
  <c r="AI33"/>
  <c r="AH33"/>
  <c r="AG33"/>
  <c r="AF33"/>
  <c r="AE33"/>
  <c r="AD33"/>
  <c r="AC33"/>
  <c r="AB33"/>
  <c r="AA33"/>
  <c r="Z33"/>
  <c r="Y33"/>
  <c r="X33"/>
  <c r="W33"/>
  <c r="V33"/>
  <c r="U33"/>
  <c r="T33"/>
  <c r="S33"/>
  <c r="R33"/>
  <c r="Q33"/>
  <c r="P33"/>
  <c r="O33"/>
  <c r="N33"/>
  <c r="EX33" s="1"/>
  <c r="M33"/>
  <c r="L33"/>
  <c r="K33"/>
  <c r="J33"/>
  <c r="I33"/>
  <c r="H33"/>
  <c r="G33"/>
  <c r="F33"/>
  <c r="E33"/>
  <c r="D33"/>
  <c r="C33"/>
  <c r="EV32"/>
  <c r="EU32"/>
  <c r="ET32"/>
  <c r="ES32"/>
  <c r="ER32"/>
  <c r="EQ32"/>
  <c r="EP32"/>
  <c r="EO32"/>
  <c r="EN32"/>
  <c r="EM32"/>
  <c r="EL32"/>
  <c r="EK32"/>
  <c r="EJ32"/>
  <c r="EI32"/>
  <c r="EH32"/>
  <c r="EG32"/>
  <c r="EF32"/>
  <c r="EE32"/>
  <c r="ED32"/>
  <c r="EC32"/>
  <c r="EB32"/>
  <c r="EA32"/>
  <c r="DZ32"/>
  <c r="DY32"/>
  <c r="DX32"/>
  <c r="DW32"/>
  <c r="DV32"/>
  <c r="DU32"/>
  <c r="DT32"/>
  <c r="DS32"/>
  <c r="DR32"/>
  <c r="DQ32"/>
  <c r="DP32"/>
  <c r="DO32"/>
  <c r="DN32"/>
  <c r="DM32"/>
  <c r="DL32"/>
  <c r="DK32"/>
  <c r="DJ32"/>
  <c r="DI32"/>
  <c r="DH32"/>
  <c r="DG32"/>
  <c r="DF32"/>
  <c r="DE32"/>
  <c r="DD32"/>
  <c r="DC32"/>
  <c r="DB32"/>
  <c r="DA32"/>
  <c r="CZ32"/>
  <c r="CY32"/>
  <c r="CX32"/>
  <c r="CW32"/>
  <c r="CV32"/>
  <c r="CU32"/>
  <c r="CT32"/>
  <c r="CS32"/>
  <c r="CR32"/>
  <c r="CQ32"/>
  <c r="CP32"/>
  <c r="CO32"/>
  <c r="CN32"/>
  <c r="CM32"/>
  <c r="CL32"/>
  <c r="CK32"/>
  <c r="CJ32"/>
  <c r="CI32"/>
  <c r="CH32"/>
  <c r="CG32"/>
  <c r="CF32"/>
  <c r="CE32"/>
  <c r="CD32"/>
  <c r="CC32"/>
  <c r="CB32"/>
  <c r="CA32"/>
  <c r="BZ32"/>
  <c r="BY32"/>
  <c r="BX32"/>
  <c r="BW32"/>
  <c r="BV32"/>
  <c r="BU32"/>
  <c r="BT32"/>
  <c r="BS32"/>
  <c r="BR32"/>
  <c r="BQ32"/>
  <c r="BP32"/>
  <c r="BO32"/>
  <c r="BN32"/>
  <c r="BM32"/>
  <c r="BL32"/>
  <c r="BK32"/>
  <c r="BJ32"/>
  <c r="BI32"/>
  <c r="BH32"/>
  <c r="BG32"/>
  <c r="BF32"/>
  <c r="BE32"/>
  <c r="BD32"/>
  <c r="BC32"/>
  <c r="BB32"/>
  <c r="BA32"/>
  <c r="AZ32"/>
  <c r="AY32"/>
  <c r="AX32"/>
  <c r="AW32"/>
  <c r="AV32"/>
  <c r="AU32"/>
  <c r="AT32"/>
  <c r="AS32"/>
  <c r="AR32"/>
  <c r="AQ32"/>
  <c r="AP32"/>
  <c r="AO32"/>
  <c r="AN32"/>
  <c r="AM32"/>
  <c r="AL32"/>
  <c r="AK32"/>
  <c r="AJ32"/>
  <c r="AI32"/>
  <c r="AH32"/>
  <c r="AG32"/>
  <c r="AF32"/>
  <c r="AE32"/>
  <c r="AD32"/>
  <c r="AC32"/>
  <c r="AB32"/>
  <c r="AA32"/>
  <c r="Z32"/>
  <c r="Y32"/>
  <c r="X32"/>
  <c r="W32"/>
  <c r="V32"/>
  <c r="U32"/>
  <c r="T32"/>
  <c r="S32"/>
  <c r="R32"/>
  <c r="Q32"/>
  <c r="P32"/>
  <c r="O32"/>
  <c r="N32"/>
  <c r="EX32" s="1"/>
  <c r="M32"/>
  <c r="L32"/>
  <c r="K32"/>
  <c r="J32"/>
  <c r="I32"/>
  <c r="H32"/>
  <c r="G32"/>
  <c r="F32"/>
  <c r="E32"/>
  <c r="D32"/>
  <c r="C32"/>
  <c r="EV31"/>
  <c r="EU31"/>
  <c r="ET31"/>
  <c r="ES31"/>
  <c r="ER31"/>
  <c r="EQ31"/>
  <c r="EP31"/>
  <c r="EO31"/>
  <c r="EN31"/>
  <c r="EM31"/>
  <c r="EL31"/>
  <c r="EK31"/>
  <c r="EJ31"/>
  <c r="EI31"/>
  <c r="EH31"/>
  <c r="EG31"/>
  <c r="EF31"/>
  <c r="EE31"/>
  <c r="ED31"/>
  <c r="EC31"/>
  <c r="EB31"/>
  <c r="EA31"/>
  <c r="DZ31"/>
  <c r="DY31"/>
  <c r="DX31"/>
  <c r="DW31"/>
  <c r="DV31"/>
  <c r="DU31"/>
  <c r="DT31"/>
  <c r="DS31"/>
  <c r="DR31"/>
  <c r="DQ31"/>
  <c r="DP31"/>
  <c r="DO31"/>
  <c r="DN31"/>
  <c r="DM31"/>
  <c r="DL31"/>
  <c r="DK31"/>
  <c r="DJ31"/>
  <c r="DI31"/>
  <c r="DH31"/>
  <c r="DG31"/>
  <c r="DF31"/>
  <c r="DE31"/>
  <c r="DD31"/>
  <c r="DC31"/>
  <c r="DB31"/>
  <c r="DA31"/>
  <c r="CZ31"/>
  <c r="CY31"/>
  <c r="CX31"/>
  <c r="CW31"/>
  <c r="CV31"/>
  <c r="CU31"/>
  <c r="CT31"/>
  <c r="CS31"/>
  <c r="CR31"/>
  <c r="CQ31"/>
  <c r="CP31"/>
  <c r="CO31"/>
  <c r="CN31"/>
  <c r="CM31"/>
  <c r="CL31"/>
  <c r="CK31"/>
  <c r="CJ31"/>
  <c r="CI31"/>
  <c r="CH31"/>
  <c r="CG31"/>
  <c r="CF31"/>
  <c r="CE31"/>
  <c r="CD31"/>
  <c r="CC31"/>
  <c r="CB31"/>
  <c r="CA31"/>
  <c r="BZ31"/>
  <c r="BY31"/>
  <c r="BX31"/>
  <c r="BW31"/>
  <c r="BV31"/>
  <c r="BU31"/>
  <c r="BT31"/>
  <c r="BS31"/>
  <c r="BR31"/>
  <c r="BQ31"/>
  <c r="BP31"/>
  <c r="BO31"/>
  <c r="BN31"/>
  <c r="BM31"/>
  <c r="BL31"/>
  <c r="BK31"/>
  <c r="BJ31"/>
  <c r="BI31"/>
  <c r="BH31"/>
  <c r="BG31"/>
  <c r="BF31"/>
  <c r="BE31"/>
  <c r="BD31"/>
  <c r="BC31"/>
  <c r="BB31"/>
  <c r="BA31"/>
  <c r="AZ31"/>
  <c r="AY31"/>
  <c r="AX31"/>
  <c r="AW31"/>
  <c r="AV31"/>
  <c r="AU31"/>
  <c r="AT31"/>
  <c r="AS31"/>
  <c r="AR31"/>
  <c r="AQ31"/>
  <c r="AP31"/>
  <c r="AO31"/>
  <c r="AN31"/>
  <c r="AM31"/>
  <c r="AL31"/>
  <c r="AK31"/>
  <c r="AJ31"/>
  <c r="AI31"/>
  <c r="AH31"/>
  <c r="AG31"/>
  <c r="AF31"/>
  <c r="AE31"/>
  <c r="AD31"/>
  <c r="AC31"/>
  <c r="AB31"/>
  <c r="AA31"/>
  <c r="Z31"/>
  <c r="Y31"/>
  <c r="X31"/>
  <c r="W31"/>
  <c r="V31"/>
  <c r="U31"/>
  <c r="T31"/>
  <c r="S31"/>
  <c r="R31"/>
  <c r="Q31"/>
  <c r="P31"/>
  <c r="O31"/>
  <c r="N31"/>
  <c r="EX31" s="1"/>
  <c r="M31"/>
  <c r="L31"/>
  <c r="K31"/>
  <c r="J31"/>
  <c r="I31"/>
  <c r="H31"/>
  <c r="G31"/>
  <c r="F31"/>
  <c r="E31"/>
  <c r="D31"/>
  <c r="C31"/>
  <c r="EV30"/>
  <c r="EU30"/>
  <c r="ET30"/>
  <c r="ES30"/>
  <c r="ER30"/>
  <c r="EQ30"/>
  <c r="EP30"/>
  <c r="EO30"/>
  <c r="EN30"/>
  <c r="EM30"/>
  <c r="EL30"/>
  <c r="EK30"/>
  <c r="EJ30"/>
  <c r="EI30"/>
  <c r="EH30"/>
  <c r="EG30"/>
  <c r="EF30"/>
  <c r="EE30"/>
  <c r="ED30"/>
  <c r="EC30"/>
  <c r="EB30"/>
  <c r="EA30"/>
  <c r="DZ30"/>
  <c r="DY30"/>
  <c r="DX30"/>
  <c r="DW30"/>
  <c r="DV30"/>
  <c r="DU30"/>
  <c r="DT30"/>
  <c r="DS30"/>
  <c r="DR30"/>
  <c r="DQ30"/>
  <c r="DP30"/>
  <c r="DO30"/>
  <c r="DN30"/>
  <c r="DM30"/>
  <c r="DL30"/>
  <c r="DK30"/>
  <c r="DJ30"/>
  <c r="DI30"/>
  <c r="DH30"/>
  <c r="DG30"/>
  <c r="DF30"/>
  <c r="DE30"/>
  <c r="DD30"/>
  <c r="DC30"/>
  <c r="DB30"/>
  <c r="DA30"/>
  <c r="CZ30"/>
  <c r="CY30"/>
  <c r="CX30"/>
  <c r="CW30"/>
  <c r="CV30"/>
  <c r="CU30"/>
  <c r="CT30"/>
  <c r="CS30"/>
  <c r="CR30"/>
  <c r="CQ30"/>
  <c r="CP30"/>
  <c r="CO30"/>
  <c r="CN30"/>
  <c r="CM30"/>
  <c r="CL30"/>
  <c r="CK30"/>
  <c r="CJ30"/>
  <c r="CI30"/>
  <c r="CH30"/>
  <c r="CG30"/>
  <c r="CF30"/>
  <c r="CE30"/>
  <c r="CD30"/>
  <c r="CC30"/>
  <c r="CB30"/>
  <c r="CA30"/>
  <c r="BZ30"/>
  <c r="BY30"/>
  <c r="BX30"/>
  <c r="BW30"/>
  <c r="BV30"/>
  <c r="BU30"/>
  <c r="BT30"/>
  <c r="BS30"/>
  <c r="BR30"/>
  <c r="BQ30"/>
  <c r="BP30"/>
  <c r="BO30"/>
  <c r="BN30"/>
  <c r="BM30"/>
  <c r="BL30"/>
  <c r="BK30"/>
  <c r="BJ30"/>
  <c r="BI30"/>
  <c r="BH30"/>
  <c r="BG30"/>
  <c r="BF30"/>
  <c r="BE30"/>
  <c r="BD30"/>
  <c r="BC30"/>
  <c r="BB30"/>
  <c r="BA30"/>
  <c r="AZ30"/>
  <c r="AY30"/>
  <c r="AX30"/>
  <c r="AW30"/>
  <c r="AV30"/>
  <c r="AU30"/>
  <c r="AT30"/>
  <c r="AS30"/>
  <c r="AR30"/>
  <c r="AQ30"/>
  <c r="AP30"/>
  <c r="AO30"/>
  <c r="AN30"/>
  <c r="AM30"/>
  <c r="AL30"/>
  <c r="AK30"/>
  <c r="AJ30"/>
  <c r="AI30"/>
  <c r="AH30"/>
  <c r="AG30"/>
  <c r="AF30"/>
  <c r="AE30"/>
  <c r="AD30"/>
  <c r="AC30"/>
  <c r="AB30"/>
  <c r="AA30"/>
  <c r="Z30"/>
  <c r="Y30"/>
  <c r="X30"/>
  <c r="W30"/>
  <c r="V30"/>
  <c r="U30"/>
  <c r="T30"/>
  <c r="S30"/>
  <c r="R30"/>
  <c r="Q30"/>
  <c r="P30"/>
  <c r="O30"/>
  <c r="N30"/>
  <c r="EX30" s="1"/>
  <c r="M30"/>
  <c r="L30"/>
  <c r="K30"/>
  <c r="J30"/>
  <c r="I30"/>
  <c r="H30"/>
  <c r="G30"/>
  <c r="F30"/>
  <c r="E30"/>
  <c r="D30"/>
  <c r="C30"/>
  <c r="EV29"/>
  <c r="EU29"/>
  <c r="ET29"/>
  <c r="ES29"/>
  <c r="ER29"/>
  <c r="EQ29"/>
  <c r="EP29"/>
  <c r="EO29"/>
  <c r="EN29"/>
  <c r="EM29"/>
  <c r="EL29"/>
  <c r="EK29"/>
  <c r="EJ29"/>
  <c r="EI29"/>
  <c r="EH29"/>
  <c r="EG29"/>
  <c r="EF29"/>
  <c r="EE29"/>
  <c r="ED29"/>
  <c r="EC29"/>
  <c r="EB29"/>
  <c r="EA29"/>
  <c r="DZ29"/>
  <c r="DY29"/>
  <c r="DX29"/>
  <c r="DW29"/>
  <c r="DV29"/>
  <c r="DU29"/>
  <c r="DT29"/>
  <c r="DS29"/>
  <c r="DR29"/>
  <c r="DQ29"/>
  <c r="DP29"/>
  <c r="DO29"/>
  <c r="DN29"/>
  <c r="DM29"/>
  <c r="DL29"/>
  <c r="DK29"/>
  <c r="DJ29"/>
  <c r="DI29"/>
  <c r="DH29"/>
  <c r="DG29"/>
  <c r="DF29"/>
  <c r="DE29"/>
  <c r="DD29"/>
  <c r="DC29"/>
  <c r="DB29"/>
  <c r="DA29"/>
  <c r="CZ29"/>
  <c r="CY29"/>
  <c r="CX29"/>
  <c r="CW29"/>
  <c r="CV29"/>
  <c r="CU29"/>
  <c r="CT29"/>
  <c r="CS29"/>
  <c r="CR29"/>
  <c r="CQ29"/>
  <c r="CP29"/>
  <c r="CO29"/>
  <c r="CN29"/>
  <c r="CM29"/>
  <c r="CL29"/>
  <c r="CK29"/>
  <c r="CJ29"/>
  <c r="CI29"/>
  <c r="CH29"/>
  <c r="CG29"/>
  <c r="CF29"/>
  <c r="CE29"/>
  <c r="CD29"/>
  <c r="CC29"/>
  <c r="CB29"/>
  <c r="CA29"/>
  <c r="BZ29"/>
  <c r="BY29"/>
  <c r="BX29"/>
  <c r="BW29"/>
  <c r="BV29"/>
  <c r="BU29"/>
  <c r="BT29"/>
  <c r="BS29"/>
  <c r="BR29"/>
  <c r="BQ29"/>
  <c r="BP29"/>
  <c r="BO29"/>
  <c r="BN29"/>
  <c r="BM29"/>
  <c r="BL29"/>
  <c r="BK29"/>
  <c r="BJ29"/>
  <c r="BI29"/>
  <c r="BH29"/>
  <c r="BG29"/>
  <c r="BF29"/>
  <c r="BE29"/>
  <c r="BD29"/>
  <c r="BC29"/>
  <c r="BB29"/>
  <c r="BA29"/>
  <c r="AZ29"/>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EX29" s="1"/>
  <c r="M29"/>
  <c r="L29"/>
  <c r="K29"/>
  <c r="J29"/>
  <c r="I29"/>
  <c r="H29"/>
  <c r="G29"/>
  <c r="F29"/>
  <c r="E29"/>
  <c r="D29"/>
  <c r="C29"/>
  <c r="EV28"/>
  <c r="EU28"/>
  <c r="ET28"/>
  <c r="ES28"/>
  <c r="ER28"/>
  <c r="EQ28"/>
  <c r="EP28"/>
  <c r="EO28"/>
  <c r="EN28"/>
  <c r="EM28"/>
  <c r="EL28"/>
  <c r="EK28"/>
  <c r="EJ28"/>
  <c r="EI28"/>
  <c r="EH28"/>
  <c r="EG28"/>
  <c r="EF28"/>
  <c r="EE28"/>
  <c r="ED28"/>
  <c r="EC28"/>
  <c r="EB28"/>
  <c r="EA28"/>
  <c r="DZ28"/>
  <c r="DY28"/>
  <c r="DX28"/>
  <c r="DW28"/>
  <c r="DV28"/>
  <c r="DU28"/>
  <c r="DT28"/>
  <c r="DS28"/>
  <c r="DR28"/>
  <c r="DQ28"/>
  <c r="DP28"/>
  <c r="DO28"/>
  <c r="DN28"/>
  <c r="DM28"/>
  <c r="DL28"/>
  <c r="DK28"/>
  <c r="DJ28"/>
  <c r="DI28"/>
  <c r="DH28"/>
  <c r="DG28"/>
  <c r="DF28"/>
  <c r="DE28"/>
  <c r="DD28"/>
  <c r="DC28"/>
  <c r="DB28"/>
  <c r="DA28"/>
  <c r="CZ28"/>
  <c r="CY28"/>
  <c r="CX28"/>
  <c r="CW28"/>
  <c r="CV28"/>
  <c r="CU28"/>
  <c r="CT28"/>
  <c r="CS28"/>
  <c r="CR28"/>
  <c r="CQ28"/>
  <c r="CP28"/>
  <c r="CO28"/>
  <c r="CN28"/>
  <c r="CM28"/>
  <c r="CL28"/>
  <c r="CK28"/>
  <c r="CJ28"/>
  <c r="CI28"/>
  <c r="CH28"/>
  <c r="CG28"/>
  <c r="CF28"/>
  <c r="CE28"/>
  <c r="CD28"/>
  <c r="CC28"/>
  <c r="CB28"/>
  <c r="CA28"/>
  <c r="BZ28"/>
  <c r="BY28"/>
  <c r="BX28"/>
  <c r="BW28"/>
  <c r="BV28"/>
  <c r="BU28"/>
  <c r="BT28"/>
  <c r="BS28"/>
  <c r="BR28"/>
  <c r="BQ28"/>
  <c r="BP28"/>
  <c r="BO28"/>
  <c r="BN28"/>
  <c r="BM28"/>
  <c r="BL28"/>
  <c r="BK28"/>
  <c r="BJ28"/>
  <c r="BI28"/>
  <c r="BH28"/>
  <c r="BG28"/>
  <c r="BF28"/>
  <c r="BE28"/>
  <c r="BD28"/>
  <c r="BC28"/>
  <c r="BB28"/>
  <c r="BA28"/>
  <c r="AZ28"/>
  <c r="AY28"/>
  <c r="AX28"/>
  <c r="AW28"/>
  <c r="AV28"/>
  <c r="AU28"/>
  <c r="AT28"/>
  <c r="AS28"/>
  <c r="AR28"/>
  <c r="AQ28"/>
  <c r="AP28"/>
  <c r="AO28"/>
  <c r="AN28"/>
  <c r="AM28"/>
  <c r="AL28"/>
  <c r="AK28"/>
  <c r="AJ28"/>
  <c r="AI28"/>
  <c r="AH28"/>
  <c r="AG28"/>
  <c r="AF28"/>
  <c r="AE28"/>
  <c r="AD28"/>
  <c r="AC28"/>
  <c r="AB28"/>
  <c r="AA28"/>
  <c r="Z28"/>
  <c r="Y28"/>
  <c r="X28"/>
  <c r="W28"/>
  <c r="V28"/>
  <c r="U28"/>
  <c r="T28"/>
  <c r="S28"/>
  <c r="R28"/>
  <c r="Q28"/>
  <c r="P28"/>
  <c r="O28"/>
  <c r="N28"/>
  <c r="EX28" s="1"/>
  <c r="M28"/>
  <c r="L28"/>
  <c r="K28"/>
  <c r="J28"/>
  <c r="I28"/>
  <c r="H28"/>
  <c r="G28"/>
  <c r="F28"/>
  <c r="E28"/>
  <c r="D28"/>
  <c r="C28"/>
  <c r="EV27"/>
  <c r="EU27"/>
  <c r="ET27"/>
  <c r="ES27"/>
  <c r="ER27"/>
  <c r="EQ27"/>
  <c r="EP27"/>
  <c r="EO27"/>
  <c r="EN27"/>
  <c r="EM27"/>
  <c r="EL27"/>
  <c r="EK27"/>
  <c r="EJ27"/>
  <c r="EI27"/>
  <c r="EH27"/>
  <c r="EG27"/>
  <c r="EF27"/>
  <c r="EE27"/>
  <c r="ED27"/>
  <c r="EC27"/>
  <c r="EB27"/>
  <c r="EA27"/>
  <c r="DZ27"/>
  <c r="DY27"/>
  <c r="DX27"/>
  <c r="DW27"/>
  <c r="DV27"/>
  <c r="DU27"/>
  <c r="DT27"/>
  <c r="DS27"/>
  <c r="DR27"/>
  <c r="DQ27"/>
  <c r="DP27"/>
  <c r="DO27"/>
  <c r="DN27"/>
  <c r="DM27"/>
  <c r="DL27"/>
  <c r="DK27"/>
  <c r="DJ27"/>
  <c r="DI27"/>
  <c r="DH27"/>
  <c r="DG27"/>
  <c r="DF27"/>
  <c r="DE27"/>
  <c r="DD27"/>
  <c r="DC27"/>
  <c r="DB27"/>
  <c r="DA27"/>
  <c r="CZ27"/>
  <c r="CY27"/>
  <c r="CX27"/>
  <c r="CW27"/>
  <c r="CV27"/>
  <c r="CU27"/>
  <c r="CT27"/>
  <c r="CS27"/>
  <c r="CR27"/>
  <c r="CQ27"/>
  <c r="CP27"/>
  <c r="CO27"/>
  <c r="CN27"/>
  <c r="CM27"/>
  <c r="CL27"/>
  <c r="CK27"/>
  <c r="CJ27"/>
  <c r="CI27"/>
  <c r="CH27"/>
  <c r="CG27"/>
  <c r="CF27"/>
  <c r="CE27"/>
  <c r="CD27"/>
  <c r="CC27"/>
  <c r="CB27"/>
  <c r="CA27"/>
  <c r="BZ27"/>
  <c r="BY27"/>
  <c r="BX27"/>
  <c r="BW27"/>
  <c r="BV27"/>
  <c r="BU27"/>
  <c r="BT27"/>
  <c r="BS27"/>
  <c r="BR27"/>
  <c r="BQ27"/>
  <c r="BP27"/>
  <c r="BO27"/>
  <c r="BN27"/>
  <c r="BM27"/>
  <c r="BL27"/>
  <c r="BK27"/>
  <c r="BJ27"/>
  <c r="BI27"/>
  <c r="BH27"/>
  <c r="BG27"/>
  <c r="BF27"/>
  <c r="BE27"/>
  <c r="BD27"/>
  <c r="BC27"/>
  <c r="BB27"/>
  <c r="BA27"/>
  <c r="AZ27"/>
  <c r="AY27"/>
  <c r="AX27"/>
  <c r="AW27"/>
  <c r="AV27"/>
  <c r="AU27"/>
  <c r="AT27"/>
  <c r="AS27"/>
  <c r="AR27"/>
  <c r="AQ27"/>
  <c r="AP27"/>
  <c r="AO27"/>
  <c r="AN27"/>
  <c r="AM27"/>
  <c r="AL27"/>
  <c r="AK27"/>
  <c r="AJ27"/>
  <c r="AI27"/>
  <c r="AH27"/>
  <c r="AG27"/>
  <c r="AF27"/>
  <c r="AE27"/>
  <c r="AD27"/>
  <c r="AC27"/>
  <c r="AB27"/>
  <c r="AA27"/>
  <c r="Z27"/>
  <c r="Y27"/>
  <c r="X27"/>
  <c r="W27"/>
  <c r="V27"/>
  <c r="U27"/>
  <c r="T27"/>
  <c r="S27"/>
  <c r="R27"/>
  <c r="Q27"/>
  <c r="P27"/>
  <c r="O27"/>
  <c r="N27"/>
  <c r="EX27" s="1"/>
  <c r="M27"/>
  <c r="L27"/>
  <c r="K27"/>
  <c r="J27"/>
  <c r="I27"/>
  <c r="H27"/>
  <c r="G27"/>
  <c r="F27"/>
  <c r="E27"/>
  <c r="D27"/>
  <c r="C27"/>
  <c r="EV26"/>
  <c r="EU26"/>
  <c r="ET26"/>
  <c r="ES26"/>
  <c r="ER26"/>
  <c r="EQ26"/>
  <c r="EP26"/>
  <c r="EO26"/>
  <c r="EN26"/>
  <c r="EM26"/>
  <c r="EL26"/>
  <c r="EK26"/>
  <c r="EJ26"/>
  <c r="EI26"/>
  <c r="EH26"/>
  <c r="EG26"/>
  <c r="EF26"/>
  <c r="EE26"/>
  <c r="ED26"/>
  <c r="EC26"/>
  <c r="EB26"/>
  <c r="EA26"/>
  <c r="DZ26"/>
  <c r="DY26"/>
  <c r="DX26"/>
  <c r="DW26"/>
  <c r="DV26"/>
  <c r="DU26"/>
  <c r="DT26"/>
  <c r="DS26"/>
  <c r="DR26"/>
  <c r="DQ26"/>
  <c r="DP26"/>
  <c r="DO26"/>
  <c r="DN26"/>
  <c r="DM26"/>
  <c r="DL26"/>
  <c r="DK26"/>
  <c r="DJ26"/>
  <c r="DI26"/>
  <c r="DH26"/>
  <c r="DG26"/>
  <c r="DF26"/>
  <c r="DE26"/>
  <c r="DD26"/>
  <c r="DC26"/>
  <c r="DB26"/>
  <c r="DA26"/>
  <c r="CZ26"/>
  <c r="CY26"/>
  <c r="CX26"/>
  <c r="CW26"/>
  <c r="CV26"/>
  <c r="CU26"/>
  <c r="CT26"/>
  <c r="CS26"/>
  <c r="CR26"/>
  <c r="CQ26"/>
  <c r="CP26"/>
  <c r="CO26"/>
  <c r="CN26"/>
  <c r="CM26"/>
  <c r="CL26"/>
  <c r="CK26"/>
  <c r="CJ26"/>
  <c r="CI26"/>
  <c r="CH26"/>
  <c r="CG26"/>
  <c r="CF26"/>
  <c r="CE26"/>
  <c r="CD26"/>
  <c r="CC26"/>
  <c r="CB26"/>
  <c r="CA26"/>
  <c r="BZ26"/>
  <c r="BY26"/>
  <c r="BX26"/>
  <c r="BW26"/>
  <c r="BV26"/>
  <c r="BU26"/>
  <c r="BT26"/>
  <c r="BS26"/>
  <c r="BR26"/>
  <c r="BQ26"/>
  <c r="BP26"/>
  <c r="BO26"/>
  <c r="BN26"/>
  <c r="BM26"/>
  <c r="BL26"/>
  <c r="BK26"/>
  <c r="BJ26"/>
  <c r="BI26"/>
  <c r="BH26"/>
  <c r="BG26"/>
  <c r="BF26"/>
  <c r="BE26"/>
  <c r="BD26"/>
  <c r="BC26"/>
  <c r="BB26"/>
  <c r="BA26"/>
  <c r="AZ26"/>
  <c r="AY26"/>
  <c r="AX26"/>
  <c r="AW26"/>
  <c r="AV26"/>
  <c r="AU26"/>
  <c r="AT26"/>
  <c r="AS26"/>
  <c r="AR26"/>
  <c r="AQ26"/>
  <c r="AP26"/>
  <c r="AO26"/>
  <c r="AN26"/>
  <c r="AM26"/>
  <c r="AL26"/>
  <c r="AK26"/>
  <c r="AJ26"/>
  <c r="AI26"/>
  <c r="AH26"/>
  <c r="AG26"/>
  <c r="AF26"/>
  <c r="AE26"/>
  <c r="AD26"/>
  <c r="AC26"/>
  <c r="AB26"/>
  <c r="AA26"/>
  <c r="Z26"/>
  <c r="Y26"/>
  <c r="X26"/>
  <c r="W26"/>
  <c r="V26"/>
  <c r="U26"/>
  <c r="T26"/>
  <c r="S26"/>
  <c r="R26"/>
  <c r="Q26"/>
  <c r="P26"/>
  <c r="O26"/>
  <c r="N26"/>
  <c r="EX26" s="1"/>
  <c r="M26"/>
  <c r="L26"/>
  <c r="K26"/>
  <c r="J26"/>
  <c r="I26"/>
  <c r="H26"/>
  <c r="G26"/>
  <c r="F26"/>
  <c r="E26"/>
  <c r="D26"/>
  <c r="C26"/>
  <c r="EV25"/>
  <c r="EU25"/>
  <c r="ET25"/>
  <c r="ES25"/>
  <c r="ER25"/>
  <c r="EQ25"/>
  <c r="EP25"/>
  <c r="EO25"/>
  <c r="EN25"/>
  <c r="EM25"/>
  <c r="EL25"/>
  <c r="EK25"/>
  <c r="EJ25"/>
  <c r="EI25"/>
  <c r="EH25"/>
  <c r="EG25"/>
  <c r="EF25"/>
  <c r="EE25"/>
  <c r="ED25"/>
  <c r="EC25"/>
  <c r="EB25"/>
  <c r="EA25"/>
  <c r="DZ25"/>
  <c r="DY25"/>
  <c r="DX25"/>
  <c r="DW25"/>
  <c r="DV25"/>
  <c r="DU25"/>
  <c r="DT25"/>
  <c r="DS25"/>
  <c r="DR25"/>
  <c r="DQ25"/>
  <c r="DP25"/>
  <c r="DO25"/>
  <c r="DN25"/>
  <c r="DM25"/>
  <c r="DL25"/>
  <c r="DK25"/>
  <c r="DJ25"/>
  <c r="DI25"/>
  <c r="DH25"/>
  <c r="DG25"/>
  <c r="DF25"/>
  <c r="DE25"/>
  <c r="DD25"/>
  <c r="DC25"/>
  <c r="DB25"/>
  <c r="DA25"/>
  <c r="CZ25"/>
  <c r="CY25"/>
  <c r="CX25"/>
  <c r="CW25"/>
  <c r="CV25"/>
  <c r="CU25"/>
  <c r="CT25"/>
  <c r="CS25"/>
  <c r="CR25"/>
  <c r="CQ25"/>
  <c r="CP25"/>
  <c r="CO25"/>
  <c r="CN25"/>
  <c r="CM25"/>
  <c r="CL25"/>
  <c r="CK25"/>
  <c r="CJ25"/>
  <c r="CI25"/>
  <c r="CH25"/>
  <c r="CG25"/>
  <c r="CF25"/>
  <c r="CE25"/>
  <c r="CD25"/>
  <c r="CC25"/>
  <c r="CB25"/>
  <c r="CA25"/>
  <c r="BZ25"/>
  <c r="BY25"/>
  <c r="BX25"/>
  <c r="BW25"/>
  <c r="BV25"/>
  <c r="BU25"/>
  <c r="BT25"/>
  <c r="BS25"/>
  <c r="BR25"/>
  <c r="BQ25"/>
  <c r="BP25"/>
  <c r="BO25"/>
  <c r="BN25"/>
  <c r="BM25"/>
  <c r="BL25"/>
  <c r="BK25"/>
  <c r="BJ25"/>
  <c r="BI25"/>
  <c r="BH25"/>
  <c r="BG25"/>
  <c r="BF25"/>
  <c r="BE25"/>
  <c r="BD25"/>
  <c r="BC25"/>
  <c r="BB25"/>
  <c r="BA25"/>
  <c r="AZ25"/>
  <c r="AY25"/>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EX25" s="1"/>
  <c r="M25"/>
  <c r="L25"/>
  <c r="K25"/>
  <c r="J25"/>
  <c r="I25"/>
  <c r="H25"/>
  <c r="G25"/>
  <c r="F25"/>
  <c r="E25"/>
  <c r="D25"/>
  <c r="C25"/>
  <c r="EV24"/>
  <c r="EU24"/>
  <c r="ET24"/>
  <c r="ES24"/>
  <c r="ER24"/>
  <c r="EQ24"/>
  <c r="EP24"/>
  <c r="EO24"/>
  <c r="EN24"/>
  <c r="EM24"/>
  <c r="EL24"/>
  <c r="EK24"/>
  <c r="EJ24"/>
  <c r="EI24"/>
  <c r="EH24"/>
  <c r="EG24"/>
  <c r="EF24"/>
  <c r="EE24"/>
  <c r="ED24"/>
  <c r="EC24"/>
  <c r="EB24"/>
  <c r="EA24"/>
  <c r="DZ24"/>
  <c r="DY24"/>
  <c r="DX24"/>
  <c r="DW24"/>
  <c r="DV24"/>
  <c r="DU24"/>
  <c r="DT24"/>
  <c r="DS24"/>
  <c r="DR24"/>
  <c r="DQ24"/>
  <c r="DP24"/>
  <c r="DO24"/>
  <c r="DN24"/>
  <c r="DM24"/>
  <c r="DL24"/>
  <c r="DK24"/>
  <c r="DJ24"/>
  <c r="DI24"/>
  <c r="DH24"/>
  <c r="DG24"/>
  <c r="DF24"/>
  <c r="DE24"/>
  <c r="DD24"/>
  <c r="DC24"/>
  <c r="DB24"/>
  <c r="DA24"/>
  <c r="CZ24"/>
  <c r="CY24"/>
  <c r="CX24"/>
  <c r="CW24"/>
  <c r="CV24"/>
  <c r="CU24"/>
  <c r="CT24"/>
  <c r="CS24"/>
  <c r="CR24"/>
  <c r="CQ24"/>
  <c r="CP24"/>
  <c r="CO24"/>
  <c r="CN24"/>
  <c r="CM24"/>
  <c r="CL24"/>
  <c r="CK24"/>
  <c r="CJ24"/>
  <c r="CI24"/>
  <c r="CH24"/>
  <c r="CG24"/>
  <c r="CF24"/>
  <c r="CE24"/>
  <c r="CD24"/>
  <c r="CC24"/>
  <c r="CB24"/>
  <c r="CA24"/>
  <c r="BZ24"/>
  <c r="BY24"/>
  <c r="BX24"/>
  <c r="BW24"/>
  <c r="BV24"/>
  <c r="BU24"/>
  <c r="BT24"/>
  <c r="BS24"/>
  <c r="BR24"/>
  <c r="BQ24"/>
  <c r="BP24"/>
  <c r="BO24"/>
  <c r="BN24"/>
  <c r="BM24"/>
  <c r="BL24"/>
  <c r="BK24"/>
  <c r="BJ24"/>
  <c r="BI24"/>
  <c r="BH24"/>
  <c r="BG24"/>
  <c r="BF24"/>
  <c r="BE24"/>
  <c r="BD24"/>
  <c r="BC24"/>
  <c r="BB24"/>
  <c r="BA24"/>
  <c r="AZ24"/>
  <c r="AY24"/>
  <c r="AX24"/>
  <c r="AW24"/>
  <c r="AV24"/>
  <c r="AU24"/>
  <c r="AT24"/>
  <c r="AS24"/>
  <c r="AR24"/>
  <c r="AQ24"/>
  <c r="AP24"/>
  <c r="AO24"/>
  <c r="AN24"/>
  <c r="AM24"/>
  <c r="AL24"/>
  <c r="AK24"/>
  <c r="AJ24"/>
  <c r="AI24"/>
  <c r="AH24"/>
  <c r="AG24"/>
  <c r="AF24"/>
  <c r="AE24"/>
  <c r="AD24"/>
  <c r="AC24"/>
  <c r="AB24"/>
  <c r="AA24"/>
  <c r="Z24"/>
  <c r="Y24"/>
  <c r="X24"/>
  <c r="W24"/>
  <c r="V24"/>
  <c r="U24"/>
  <c r="T24"/>
  <c r="S24"/>
  <c r="R24"/>
  <c r="Q24"/>
  <c r="P24"/>
  <c r="O24"/>
  <c r="N24"/>
  <c r="EX24" s="1"/>
  <c r="M24"/>
  <c r="L24"/>
  <c r="K24"/>
  <c r="J24"/>
  <c r="I24"/>
  <c r="H24"/>
  <c r="G24"/>
  <c r="F24"/>
  <c r="E24"/>
  <c r="D24"/>
  <c r="C24"/>
  <c r="EV23"/>
  <c r="EU23"/>
  <c r="ET23"/>
  <c r="ES23"/>
  <c r="ER23"/>
  <c r="EQ23"/>
  <c r="EP23"/>
  <c r="EO23"/>
  <c r="EN23"/>
  <c r="EM23"/>
  <c r="EL23"/>
  <c r="EK23"/>
  <c r="EJ23"/>
  <c r="EI23"/>
  <c r="EH23"/>
  <c r="EG23"/>
  <c r="EF23"/>
  <c r="EE23"/>
  <c r="ED23"/>
  <c r="EC23"/>
  <c r="EB23"/>
  <c r="EA23"/>
  <c r="DZ23"/>
  <c r="DY23"/>
  <c r="DX23"/>
  <c r="DW23"/>
  <c r="DV23"/>
  <c r="DU23"/>
  <c r="DT23"/>
  <c r="DS23"/>
  <c r="DR23"/>
  <c r="DQ23"/>
  <c r="DP23"/>
  <c r="DO23"/>
  <c r="DN23"/>
  <c r="DM23"/>
  <c r="DL23"/>
  <c r="DK23"/>
  <c r="DJ23"/>
  <c r="DI23"/>
  <c r="DH23"/>
  <c r="DG23"/>
  <c r="DF23"/>
  <c r="DE23"/>
  <c r="DD23"/>
  <c r="DC23"/>
  <c r="DB23"/>
  <c r="DA23"/>
  <c r="CZ23"/>
  <c r="CY23"/>
  <c r="CX23"/>
  <c r="CW23"/>
  <c r="CV23"/>
  <c r="CU23"/>
  <c r="CT23"/>
  <c r="CS23"/>
  <c r="CR23"/>
  <c r="CQ23"/>
  <c r="CP23"/>
  <c r="CO23"/>
  <c r="CN23"/>
  <c r="CM23"/>
  <c r="CL23"/>
  <c r="CK23"/>
  <c r="CJ23"/>
  <c r="CI23"/>
  <c r="CH23"/>
  <c r="CG23"/>
  <c r="CF23"/>
  <c r="CE23"/>
  <c r="CD23"/>
  <c r="CC23"/>
  <c r="CB23"/>
  <c r="CA23"/>
  <c r="BZ23"/>
  <c r="BY23"/>
  <c r="BX23"/>
  <c r="BW23"/>
  <c r="BV23"/>
  <c r="BU23"/>
  <c r="BT23"/>
  <c r="BS23"/>
  <c r="BR23"/>
  <c r="BQ23"/>
  <c r="BP23"/>
  <c r="BO23"/>
  <c r="BN23"/>
  <c r="BM23"/>
  <c r="BL23"/>
  <c r="BK23"/>
  <c r="BJ23"/>
  <c r="BI23"/>
  <c r="BH23"/>
  <c r="BG23"/>
  <c r="BF23"/>
  <c r="BE23"/>
  <c r="BD23"/>
  <c r="BC23"/>
  <c r="BB23"/>
  <c r="BA23"/>
  <c r="AZ23"/>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EX23" s="1"/>
  <c r="M23"/>
  <c r="L23"/>
  <c r="K23"/>
  <c r="J23"/>
  <c r="I23"/>
  <c r="H23"/>
  <c r="G23"/>
  <c r="F23"/>
  <c r="E23"/>
  <c r="D23"/>
  <c r="C23"/>
  <c r="EV22"/>
  <c r="EU22"/>
  <c r="ET22"/>
  <c r="ES22"/>
  <c r="ER22"/>
  <c r="EQ22"/>
  <c r="EP22"/>
  <c r="EO22"/>
  <c r="EN22"/>
  <c r="EM22"/>
  <c r="EL22"/>
  <c r="EK22"/>
  <c r="EJ22"/>
  <c r="EI22"/>
  <c r="EH22"/>
  <c r="EG22"/>
  <c r="EF22"/>
  <c r="EE22"/>
  <c r="ED22"/>
  <c r="EC22"/>
  <c r="EB22"/>
  <c r="EA22"/>
  <c r="DZ22"/>
  <c r="DY22"/>
  <c r="DX22"/>
  <c r="DW22"/>
  <c r="DV22"/>
  <c r="DU22"/>
  <c r="DT22"/>
  <c r="DS22"/>
  <c r="DR22"/>
  <c r="DQ22"/>
  <c r="DP22"/>
  <c r="DO22"/>
  <c r="DN22"/>
  <c r="DM22"/>
  <c r="DL22"/>
  <c r="DK22"/>
  <c r="DJ22"/>
  <c r="DI22"/>
  <c r="DH22"/>
  <c r="DG22"/>
  <c r="DF22"/>
  <c r="DE22"/>
  <c r="DD22"/>
  <c r="DC22"/>
  <c r="DB22"/>
  <c r="DA22"/>
  <c r="CZ22"/>
  <c r="CY22"/>
  <c r="CX22"/>
  <c r="CW22"/>
  <c r="CV22"/>
  <c r="CU22"/>
  <c r="CT22"/>
  <c r="CS22"/>
  <c r="CR22"/>
  <c r="CQ22"/>
  <c r="CP22"/>
  <c r="CO22"/>
  <c r="CN22"/>
  <c r="CM22"/>
  <c r="CL22"/>
  <c r="CK22"/>
  <c r="CJ22"/>
  <c r="CI22"/>
  <c r="CH22"/>
  <c r="CG22"/>
  <c r="CF22"/>
  <c r="CE22"/>
  <c r="CD22"/>
  <c r="CC22"/>
  <c r="CB22"/>
  <c r="CA22"/>
  <c r="BZ22"/>
  <c r="BY22"/>
  <c r="BX22"/>
  <c r="BW22"/>
  <c r="BV22"/>
  <c r="BU22"/>
  <c r="BT22"/>
  <c r="BS22"/>
  <c r="BR22"/>
  <c r="BQ22"/>
  <c r="BP22"/>
  <c r="BO22"/>
  <c r="BN22"/>
  <c r="BM22"/>
  <c r="BL22"/>
  <c r="BK22"/>
  <c r="BJ22"/>
  <c r="BI22"/>
  <c r="BH22"/>
  <c r="BG22"/>
  <c r="BF22"/>
  <c r="BE22"/>
  <c r="BD22"/>
  <c r="BC22"/>
  <c r="BB22"/>
  <c r="BA22"/>
  <c r="AZ22"/>
  <c r="AY22"/>
  <c r="AX22"/>
  <c r="AW22"/>
  <c r="AV22"/>
  <c r="AU22"/>
  <c r="AT22"/>
  <c r="AS22"/>
  <c r="AR22"/>
  <c r="AQ22"/>
  <c r="AP22"/>
  <c r="AO22"/>
  <c r="AN22"/>
  <c r="AM22"/>
  <c r="AL22"/>
  <c r="AK22"/>
  <c r="AJ22"/>
  <c r="AI22"/>
  <c r="AH22"/>
  <c r="AG22"/>
  <c r="AF22"/>
  <c r="AE22"/>
  <c r="AD22"/>
  <c r="AC22"/>
  <c r="AB22"/>
  <c r="AA22"/>
  <c r="Z22"/>
  <c r="Y22"/>
  <c r="X22"/>
  <c r="W22"/>
  <c r="V22"/>
  <c r="U22"/>
  <c r="T22"/>
  <c r="S22"/>
  <c r="R22"/>
  <c r="Q22"/>
  <c r="P22"/>
  <c r="O22"/>
  <c r="N22"/>
  <c r="EX22" s="1"/>
  <c r="M22"/>
  <c r="L22"/>
  <c r="K22"/>
  <c r="J22"/>
  <c r="I22"/>
  <c r="H22"/>
  <c r="G22"/>
  <c r="F22"/>
  <c r="E22"/>
  <c r="D22"/>
  <c r="C22"/>
  <c r="EV21"/>
  <c r="EU21"/>
  <c r="ET21"/>
  <c r="ES21"/>
  <c r="ER21"/>
  <c r="EQ21"/>
  <c r="EP21"/>
  <c r="EO21"/>
  <c r="EN21"/>
  <c r="EM21"/>
  <c r="EL21"/>
  <c r="EK21"/>
  <c r="EJ21"/>
  <c r="EI21"/>
  <c r="EH21"/>
  <c r="EG21"/>
  <c r="EF21"/>
  <c r="EE21"/>
  <c r="ED21"/>
  <c r="EC21"/>
  <c r="EB21"/>
  <c r="EA21"/>
  <c r="DZ21"/>
  <c r="DY21"/>
  <c r="DX21"/>
  <c r="DW21"/>
  <c r="DV21"/>
  <c r="DU21"/>
  <c r="DT21"/>
  <c r="DS21"/>
  <c r="DR21"/>
  <c r="DQ21"/>
  <c r="DP21"/>
  <c r="DO21"/>
  <c r="DN21"/>
  <c r="DM21"/>
  <c r="DL21"/>
  <c r="DK21"/>
  <c r="DJ21"/>
  <c r="DI21"/>
  <c r="DH21"/>
  <c r="DG21"/>
  <c r="DF21"/>
  <c r="DE21"/>
  <c r="DD21"/>
  <c r="DC21"/>
  <c r="DB21"/>
  <c r="DA21"/>
  <c r="CZ21"/>
  <c r="CY21"/>
  <c r="CX21"/>
  <c r="CW21"/>
  <c r="CV21"/>
  <c r="CU21"/>
  <c r="CT21"/>
  <c r="CS21"/>
  <c r="CR21"/>
  <c r="CQ21"/>
  <c r="CP21"/>
  <c r="CO21"/>
  <c r="CN21"/>
  <c r="CM21"/>
  <c r="CL21"/>
  <c r="CK21"/>
  <c r="CJ21"/>
  <c r="CI21"/>
  <c r="CH21"/>
  <c r="CG21"/>
  <c r="CF21"/>
  <c r="CE21"/>
  <c r="CD21"/>
  <c r="CC21"/>
  <c r="CB21"/>
  <c r="CA21"/>
  <c r="BZ21"/>
  <c r="BY21"/>
  <c r="BX21"/>
  <c r="BW21"/>
  <c r="BV21"/>
  <c r="BU21"/>
  <c r="BT21"/>
  <c r="BS21"/>
  <c r="BR21"/>
  <c r="BQ21"/>
  <c r="BP21"/>
  <c r="BO21"/>
  <c r="BN21"/>
  <c r="BM21"/>
  <c r="BL21"/>
  <c r="BK21"/>
  <c r="BJ21"/>
  <c r="BI21"/>
  <c r="BH21"/>
  <c r="BG21"/>
  <c r="BF21"/>
  <c r="BE21"/>
  <c r="BD21"/>
  <c r="BC21"/>
  <c r="BB21"/>
  <c r="BA21"/>
  <c r="AZ21"/>
  <c r="AY21"/>
  <c r="AX21"/>
  <c r="AW21"/>
  <c r="AV21"/>
  <c r="AU21"/>
  <c r="AT21"/>
  <c r="AS21"/>
  <c r="AR21"/>
  <c r="AQ21"/>
  <c r="AP21"/>
  <c r="AO21"/>
  <c r="AN21"/>
  <c r="AM21"/>
  <c r="AL21"/>
  <c r="AK21"/>
  <c r="AJ21"/>
  <c r="AI21"/>
  <c r="AH21"/>
  <c r="AG21"/>
  <c r="AF21"/>
  <c r="AE21"/>
  <c r="AD21"/>
  <c r="AC21"/>
  <c r="AB21"/>
  <c r="AA21"/>
  <c r="Z21"/>
  <c r="Y21"/>
  <c r="X21"/>
  <c r="W21"/>
  <c r="V21"/>
  <c r="U21"/>
  <c r="T21"/>
  <c r="S21"/>
  <c r="R21"/>
  <c r="Q21"/>
  <c r="P21"/>
  <c r="O21"/>
  <c r="N21"/>
  <c r="EX21" s="1"/>
  <c r="M21"/>
  <c r="L21"/>
  <c r="K21"/>
  <c r="J21"/>
  <c r="I21"/>
  <c r="H21"/>
  <c r="G21"/>
  <c r="F21"/>
  <c r="E21"/>
  <c r="D21"/>
  <c r="C21"/>
  <c r="EV20"/>
  <c r="EU20"/>
  <c r="ET20"/>
  <c r="ES20"/>
  <c r="ER20"/>
  <c r="EQ20"/>
  <c r="EP20"/>
  <c r="EO20"/>
  <c r="EN20"/>
  <c r="EM20"/>
  <c r="EL20"/>
  <c r="EK20"/>
  <c r="EJ20"/>
  <c r="EI20"/>
  <c r="EH20"/>
  <c r="EG20"/>
  <c r="EF20"/>
  <c r="EE20"/>
  <c r="ED20"/>
  <c r="EC20"/>
  <c r="EB20"/>
  <c r="EA20"/>
  <c r="DZ20"/>
  <c r="DY20"/>
  <c r="DX20"/>
  <c r="DW20"/>
  <c r="DV20"/>
  <c r="DU20"/>
  <c r="DT20"/>
  <c r="DS20"/>
  <c r="DR20"/>
  <c r="DQ20"/>
  <c r="DP20"/>
  <c r="DO20"/>
  <c r="DN20"/>
  <c r="DM20"/>
  <c r="DL20"/>
  <c r="DK20"/>
  <c r="DJ20"/>
  <c r="DI20"/>
  <c r="DH20"/>
  <c r="DG20"/>
  <c r="DF20"/>
  <c r="DE20"/>
  <c r="DD20"/>
  <c r="DC20"/>
  <c r="DB20"/>
  <c r="DA20"/>
  <c r="CZ20"/>
  <c r="CY20"/>
  <c r="CX20"/>
  <c r="CW20"/>
  <c r="CV20"/>
  <c r="CU20"/>
  <c r="CT20"/>
  <c r="CS20"/>
  <c r="CR20"/>
  <c r="CQ20"/>
  <c r="CP20"/>
  <c r="CO20"/>
  <c r="CN20"/>
  <c r="CM20"/>
  <c r="CL20"/>
  <c r="CK20"/>
  <c r="CJ20"/>
  <c r="CI20"/>
  <c r="CH20"/>
  <c r="CG20"/>
  <c r="CF20"/>
  <c r="CE20"/>
  <c r="CD20"/>
  <c r="CC20"/>
  <c r="CB20"/>
  <c r="CA20"/>
  <c r="BZ20"/>
  <c r="BY20"/>
  <c r="BX20"/>
  <c r="BW20"/>
  <c r="BV20"/>
  <c r="BU20"/>
  <c r="BT20"/>
  <c r="BS20"/>
  <c r="BR20"/>
  <c r="BQ20"/>
  <c r="BP20"/>
  <c r="BO20"/>
  <c r="BN20"/>
  <c r="BM20"/>
  <c r="BL20"/>
  <c r="BK20"/>
  <c r="BJ20"/>
  <c r="BI20"/>
  <c r="BH20"/>
  <c r="BG20"/>
  <c r="BF20"/>
  <c r="BE20"/>
  <c r="BD20"/>
  <c r="BC20"/>
  <c r="BB20"/>
  <c r="BA20"/>
  <c r="AZ20"/>
  <c r="AY20"/>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EX20" s="1"/>
  <c r="M20"/>
  <c r="L20"/>
  <c r="K20"/>
  <c r="J20"/>
  <c r="I20"/>
  <c r="H20"/>
  <c r="G20"/>
  <c r="F20"/>
  <c r="E20"/>
  <c r="D20"/>
  <c r="C20"/>
  <c r="EV19"/>
  <c r="EU19"/>
  <c r="ET19"/>
  <c r="ES19"/>
  <c r="ER19"/>
  <c r="EQ19"/>
  <c r="EP19"/>
  <c r="EO19"/>
  <c r="EN19"/>
  <c r="EM19"/>
  <c r="EL19"/>
  <c r="EK19"/>
  <c r="EJ19"/>
  <c r="EI19"/>
  <c r="EH19"/>
  <c r="EG19"/>
  <c r="EF19"/>
  <c r="EE19"/>
  <c r="ED19"/>
  <c r="EC19"/>
  <c r="EB19"/>
  <c r="EA19"/>
  <c r="DZ19"/>
  <c r="DY19"/>
  <c r="DX19"/>
  <c r="DW19"/>
  <c r="DV19"/>
  <c r="DU19"/>
  <c r="DT19"/>
  <c r="DS19"/>
  <c r="DR19"/>
  <c r="DQ19"/>
  <c r="DP19"/>
  <c r="DO19"/>
  <c r="DN19"/>
  <c r="DM19"/>
  <c r="DL19"/>
  <c r="DK19"/>
  <c r="DJ19"/>
  <c r="DI19"/>
  <c r="DH19"/>
  <c r="DG19"/>
  <c r="DF19"/>
  <c r="DE19"/>
  <c r="DD19"/>
  <c r="DC19"/>
  <c r="DB19"/>
  <c r="DA19"/>
  <c r="CZ19"/>
  <c r="CY19"/>
  <c r="CX19"/>
  <c r="CW19"/>
  <c r="CV19"/>
  <c r="CU19"/>
  <c r="CT19"/>
  <c r="CS19"/>
  <c r="CR19"/>
  <c r="CQ19"/>
  <c r="CP19"/>
  <c r="CO19"/>
  <c r="CN19"/>
  <c r="CM19"/>
  <c r="CL19"/>
  <c r="CK19"/>
  <c r="CJ19"/>
  <c r="CI19"/>
  <c r="CH19"/>
  <c r="CG19"/>
  <c r="CF19"/>
  <c r="CE19"/>
  <c r="CD19"/>
  <c r="CC19"/>
  <c r="CB19"/>
  <c r="CA19"/>
  <c r="BZ19"/>
  <c r="BY19"/>
  <c r="BX19"/>
  <c r="BW19"/>
  <c r="BV19"/>
  <c r="BU19"/>
  <c r="BT19"/>
  <c r="BS19"/>
  <c r="BR19"/>
  <c r="BQ19"/>
  <c r="BP19"/>
  <c r="BO19"/>
  <c r="BN19"/>
  <c r="BM19"/>
  <c r="BL19"/>
  <c r="BK19"/>
  <c r="BJ19"/>
  <c r="BI19"/>
  <c r="BH19"/>
  <c r="BG19"/>
  <c r="BF19"/>
  <c r="BE19"/>
  <c r="BD19"/>
  <c r="BC19"/>
  <c r="BB19"/>
  <c r="BA19"/>
  <c r="AZ19"/>
  <c r="AY19"/>
  <c r="AX19"/>
  <c r="AW19"/>
  <c r="AV19"/>
  <c r="AU19"/>
  <c r="AT19"/>
  <c r="AS19"/>
  <c r="AR19"/>
  <c r="AQ19"/>
  <c r="AP19"/>
  <c r="AO19"/>
  <c r="AN19"/>
  <c r="AM19"/>
  <c r="AL19"/>
  <c r="AK19"/>
  <c r="AJ19"/>
  <c r="AI19"/>
  <c r="AH19"/>
  <c r="AG19"/>
  <c r="AF19"/>
  <c r="AE19"/>
  <c r="AD19"/>
  <c r="AC19"/>
  <c r="AB19"/>
  <c r="AA19"/>
  <c r="Z19"/>
  <c r="Y19"/>
  <c r="X19"/>
  <c r="W19"/>
  <c r="V19"/>
  <c r="U19"/>
  <c r="T19"/>
  <c r="S19"/>
  <c r="R19"/>
  <c r="Q19"/>
  <c r="P19"/>
  <c r="O19"/>
  <c r="N19"/>
  <c r="EX19" s="1"/>
  <c r="M19"/>
  <c r="L19"/>
  <c r="K19"/>
  <c r="J19"/>
  <c r="I19"/>
  <c r="H19"/>
  <c r="G19"/>
  <c r="F19"/>
  <c r="E19"/>
  <c r="D19"/>
  <c r="C19"/>
  <c r="EV18"/>
  <c r="EU18"/>
  <c r="ET18"/>
  <c r="ES18"/>
  <c r="ER18"/>
  <c r="EQ18"/>
  <c r="EP18"/>
  <c r="EO18"/>
  <c r="EN18"/>
  <c r="EM18"/>
  <c r="EL18"/>
  <c r="EK18"/>
  <c r="EJ18"/>
  <c r="EI18"/>
  <c r="EH18"/>
  <c r="EG18"/>
  <c r="EF18"/>
  <c r="EE18"/>
  <c r="ED18"/>
  <c r="EC18"/>
  <c r="EB18"/>
  <c r="EA18"/>
  <c r="DZ18"/>
  <c r="DY18"/>
  <c r="DX18"/>
  <c r="DW18"/>
  <c r="DV18"/>
  <c r="DU18"/>
  <c r="DT18"/>
  <c r="DS18"/>
  <c r="DR18"/>
  <c r="DQ18"/>
  <c r="DP18"/>
  <c r="DO18"/>
  <c r="DN18"/>
  <c r="DM18"/>
  <c r="DL18"/>
  <c r="DK18"/>
  <c r="DJ18"/>
  <c r="DI18"/>
  <c r="DH18"/>
  <c r="DG18"/>
  <c r="DF18"/>
  <c r="DE18"/>
  <c r="DD18"/>
  <c r="DC18"/>
  <c r="DB18"/>
  <c r="DA18"/>
  <c r="CZ18"/>
  <c r="CY18"/>
  <c r="CX18"/>
  <c r="CW18"/>
  <c r="CV18"/>
  <c r="CU18"/>
  <c r="CT18"/>
  <c r="CS18"/>
  <c r="CR18"/>
  <c r="CQ18"/>
  <c r="CP18"/>
  <c r="CO18"/>
  <c r="CN18"/>
  <c r="CM18"/>
  <c r="CL18"/>
  <c r="CK18"/>
  <c r="CJ18"/>
  <c r="CI18"/>
  <c r="CH18"/>
  <c r="CG18"/>
  <c r="CF18"/>
  <c r="CE18"/>
  <c r="CD18"/>
  <c r="CC18"/>
  <c r="CB18"/>
  <c r="CA18"/>
  <c r="BZ18"/>
  <c r="BY18"/>
  <c r="BX18"/>
  <c r="BW18"/>
  <c r="BV18"/>
  <c r="BU18"/>
  <c r="BT18"/>
  <c r="BS18"/>
  <c r="BR18"/>
  <c r="BQ18"/>
  <c r="BP18"/>
  <c r="BO18"/>
  <c r="BN18"/>
  <c r="BM18"/>
  <c r="BL18"/>
  <c r="BK18"/>
  <c r="BJ18"/>
  <c r="BI18"/>
  <c r="BH18"/>
  <c r="BG18"/>
  <c r="BF18"/>
  <c r="BE18"/>
  <c r="BD18"/>
  <c r="BC18"/>
  <c r="BB18"/>
  <c r="BA18"/>
  <c r="AZ18"/>
  <c r="AY18"/>
  <c r="AX18"/>
  <c r="AW18"/>
  <c r="AV18"/>
  <c r="AU18"/>
  <c r="AT18"/>
  <c r="AS18"/>
  <c r="AR18"/>
  <c r="AQ18"/>
  <c r="AP18"/>
  <c r="AO18"/>
  <c r="AN18"/>
  <c r="AM18"/>
  <c r="AL18"/>
  <c r="AK18"/>
  <c r="AJ18"/>
  <c r="AI18"/>
  <c r="AH18"/>
  <c r="AG18"/>
  <c r="AF18"/>
  <c r="AE18"/>
  <c r="AD18"/>
  <c r="AC18"/>
  <c r="AB18"/>
  <c r="AA18"/>
  <c r="Z18"/>
  <c r="Y18"/>
  <c r="X18"/>
  <c r="W18"/>
  <c r="V18"/>
  <c r="U18"/>
  <c r="T18"/>
  <c r="S18"/>
  <c r="R18"/>
  <c r="Q18"/>
  <c r="P18"/>
  <c r="O18"/>
  <c r="N18"/>
  <c r="EX18" s="1"/>
  <c r="M18"/>
  <c r="L18"/>
  <c r="K18"/>
  <c r="J18"/>
  <c r="I18"/>
  <c r="H18"/>
  <c r="G18"/>
  <c r="F18"/>
  <c r="E18"/>
  <c r="D18"/>
  <c r="C18"/>
  <c r="EV17"/>
  <c r="EU17"/>
  <c r="ET17"/>
  <c r="ES17"/>
  <c r="ER17"/>
  <c r="EQ17"/>
  <c r="EP17"/>
  <c r="EO17"/>
  <c r="EN17"/>
  <c r="EM17"/>
  <c r="EL17"/>
  <c r="EK17"/>
  <c r="EJ17"/>
  <c r="EI17"/>
  <c r="EH17"/>
  <c r="EG17"/>
  <c r="EF17"/>
  <c r="EE17"/>
  <c r="ED17"/>
  <c r="EC17"/>
  <c r="EB17"/>
  <c r="EA17"/>
  <c r="DZ17"/>
  <c r="DY17"/>
  <c r="DX17"/>
  <c r="DW17"/>
  <c r="DV17"/>
  <c r="DU17"/>
  <c r="DT17"/>
  <c r="DS17"/>
  <c r="DR17"/>
  <c r="DQ17"/>
  <c r="DP17"/>
  <c r="DO17"/>
  <c r="DN17"/>
  <c r="DM17"/>
  <c r="DL17"/>
  <c r="DK17"/>
  <c r="DJ17"/>
  <c r="DI17"/>
  <c r="DH17"/>
  <c r="DG17"/>
  <c r="DF17"/>
  <c r="DE17"/>
  <c r="DD17"/>
  <c r="DC17"/>
  <c r="DB17"/>
  <c r="DA17"/>
  <c r="CZ17"/>
  <c r="CY17"/>
  <c r="CX17"/>
  <c r="CW17"/>
  <c r="CV17"/>
  <c r="CU17"/>
  <c r="CT17"/>
  <c r="CS17"/>
  <c r="CR17"/>
  <c r="CQ17"/>
  <c r="CP17"/>
  <c r="CO17"/>
  <c r="CN17"/>
  <c r="CM17"/>
  <c r="CL17"/>
  <c r="CK17"/>
  <c r="CJ17"/>
  <c r="CI17"/>
  <c r="CH17"/>
  <c r="CG17"/>
  <c r="CF17"/>
  <c r="CE17"/>
  <c r="CD17"/>
  <c r="CC17"/>
  <c r="CB17"/>
  <c r="CA17"/>
  <c r="BZ17"/>
  <c r="BY17"/>
  <c r="BX17"/>
  <c r="BW17"/>
  <c r="BV17"/>
  <c r="BU17"/>
  <c r="BT17"/>
  <c r="BS17"/>
  <c r="BR17"/>
  <c r="BQ17"/>
  <c r="BP17"/>
  <c r="BO17"/>
  <c r="BN17"/>
  <c r="BM17"/>
  <c r="BL17"/>
  <c r="BK17"/>
  <c r="BJ17"/>
  <c r="BI17"/>
  <c r="BH17"/>
  <c r="BG17"/>
  <c r="BF17"/>
  <c r="BE17"/>
  <c r="BD17"/>
  <c r="BC17"/>
  <c r="BB17"/>
  <c r="BA17"/>
  <c r="AZ17"/>
  <c r="AY17"/>
  <c r="AX17"/>
  <c r="AW17"/>
  <c r="AV17"/>
  <c r="AU17"/>
  <c r="AT17"/>
  <c r="AS17"/>
  <c r="AR17"/>
  <c r="AQ17"/>
  <c r="AP17"/>
  <c r="AO17"/>
  <c r="AN17"/>
  <c r="AM17"/>
  <c r="AL17"/>
  <c r="AK17"/>
  <c r="AJ17"/>
  <c r="AI17"/>
  <c r="AH17"/>
  <c r="AG17"/>
  <c r="AF17"/>
  <c r="AE17"/>
  <c r="AD17"/>
  <c r="AC17"/>
  <c r="AB17"/>
  <c r="AA17"/>
  <c r="Z17"/>
  <c r="Y17"/>
  <c r="X17"/>
  <c r="W17"/>
  <c r="V17"/>
  <c r="U17"/>
  <c r="T17"/>
  <c r="S17"/>
  <c r="R17"/>
  <c r="Q17"/>
  <c r="P17"/>
  <c r="O17"/>
  <c r="N17"/>
  <c r="EX17" s="1"/>
  <c r="M17"/>
  <c r="L17"/>
  <c r="K17"/>
  <c r="J17"/>
  <c r="I17"/>
  <c r="H17"/>
  <c r="G17"/>
  <c r="F17"/>
  <c r="E17"/>
  <c r="D17"/>
  <c r="C17"/>
  <c r="EV16"/>
  <c r="EU16"/>
  <c r="ET16"/>
  <c r="ES16"/>
  <c r="ER16"/>
  <c r="EQ16"/>
  <c r="EP16"/>
  <c r="EO16"/>
  <c r="EN16"/>
  <c r="EM16"/>
  <c r="EL16"/>
  <c r="EK16"/>
  <c r="EJ16"/>
  <c r="EI16"/>
  <c r="EH16"/>
  <c r="EG16"/>
  <c r="EF16"/>
  <c r="EE16"/>
  <c r="ED16"/>
  <c r="EC16"/>
  <c r="EB16"/>
  <c r="EA16"/>
  <c r="DZ16"/>
  <c r="DY16"/>
  <c r="DX16"/>
  <c r="DW16"/>
  <c r="DV16"/>
  <c r="DU16"/>
  <c r="DT16"/>
  <c r="DS16"/>
  <c r="DR16"/>
  <c r="DQ16"/>
  <c r="DP16"/>
  <c r="DO16"/>
  <c r="DN16"/>
  <c r="DM16"/>
  <c r="DL16"/>
  <c r="DK16"/>
  <c r="DJ16"/>
  <c r="DI16"/>
  <c r="DH16"/>
  <c r="DG16"/>
  <c r="DF16"/>
  <c r="DE16"/>
  <c r="DD16"/>
  <c r="DC16"/>
  <c r="DB16"/>
  <c r="DA16"/>
  <c r="CZ16"/>
  <c r="CY16"/>
  <c r="CX16"/>
  <c r="CW16"/>
  <c r="CV16"/>
  <c r="CU16"/>
  <c r="CT16"/>
  <c r="CS16"/>
  <c r="CR16"/>
  <c r="CQ16"/>
  <c r="CP16"/>
  <c r="CO16"/>
  <c r="CN16"/>
  <c r="CM16"/>
  <c r="CL16"/>
  <c r="CK16"/>
  <c r="CJ16"/>
  <c r="CI16"/>
  <c r="CH16"/>
  <c r="CG16"/>
  <c r="CF16"/>
  <c r="CE16"/>
  <c r="CD16"/>
  <c r="CC16"/>
  <c r="CB16"/>
  <c r="CA16"/>
  <c r="BZ16"/>
  <c r="BY16"/>
  <c r="BX16"/>
  <c r="BW16"/>
  <c r="BV16"/>
  <c r="BU16"/>
  <c r="BT16"/>
  <c r="BS16"/>
  <c r="BR16"/>
  <c r="BQ16"/>
  <c r="BP16"/>
  <c r="BO16"/>
  <c r="BN16"/>
  <c r="BM16"/>
  <c r="BL16"/>
  <c r="BK16"/>
  <c r="BJ16"/>
  <c r="BI16"/>
  <c r="BH16"/>
  <c r="BG16"/>
  <c r="BF16"/>
  <c r="BE16"/>
  <c r="BD16"/>
  <c r="BC16"/>
  <c r="BB16"/>
  <c r="BA16"/>
  <c r="AZ16"/>
  <c r="AY16"/>
  <c r="AX16"/>
  <c r="AW16"/>
  <c r="AV16"/>
  <c r="AU16"/>
  <c r="AT16"/>
  <c r="AS16"/>
  <c r="AR16"/>
  <c r="AQ16"/>
  <c r="AP16"/>
  <c r="AO16"/>
  <c r="AN16"/>
  <c r="AM16"/>
  <c r="AL16"/>
  <c r="AK16"/>
  <c r="AJ16"/>
  <c r="AI16"/>
  <c r="AH16"/>
  <c r="AG16"/>
  <c r="AF16"/>
  <c r="AE16"/>
  <c r="AD16"/>
  <c r="AC16"/>
  <c r="AB16"/>
  <c r="AA16"/>
  <c r="Z16"/>
  <c r="Y16"/>
  <c r="X16"/>
  <c r="W16"/>
  <c r="V16"/>
  <c r="U16"/>
  <c r="T16"/>
  <c r="S16"/>
  <c r="R16"/>
  <c r="Q16"/>
  <c r="P16"/>
  <c r="O16"/>
  <c r="N16"/>
  <c r="EX16" s="1"/>
  <c r="M16"/>
  <c r="L16"/>
  <c r="K16"/>
  <c r="J16"/>
  <c r="I16"/>
  <c r="H16"/>
  <c r="G16"/>
  <c r="F16"/>
  <c r="E16"/>
  <c r="D16"/>
  <c r="C16"/>
  <c r="EV15"/>
  <c r="EU15"/>
  <c r="ET15"/>
  <c r="ES15"/>
  <c r="ER15"/>
  <c r="EQ15"/>
  <c r="EP15"/>
  <c r="EO15"/>
  <c r="EN15"/>
  <c r="EM15"/>
  <c r="EL15"/>
  <c r="EK15"/>
  <c r="EJ15"/>
  <c r="EI15"/>
  <c r="EH15"/>
  <c r="EG15"/>
  <c r="EF15"/>
  <c r="EE15"/>
  <c r="ED15"/>
  <c r="EC15"/>
  <c r="EB15"/>
  <c r="EA15"/>
  <c r="DZ15"/>
  <c r="DY15"/>
  <c r="DX15"/>
  <c r="DW15"/>
  <c r="DV15"/>
  <c r="DU15"/>
  <c r="DT15"/>
  <c r="DS15"/>
  <c r="DR15"/>
  <c r="DQ15"/>
  <c r="DP15"/>
  <c r="DO15"/>
  <c r="DN15"/>
  <c r="DM15"/>
  <c r="DL15"/>
  <c r="DK15"/>
  <c r="DJ15"/>
  <c r="DI15"/>
  <c r="DH15"/>
  <c r="DG15"/>
  <c r="DF15"/>
  <c r="DE15"/>
  <c r="DD15"/>
  <c r="DC15"/>
  <c r="DB15"/>
  <c r="DA15"/>
  <c r="CZ15"/>
  <c r="CY15"/>
  <c r="CX15"/>
  <c r="CW15"/>
  <c r="CV15"/>
  <c r="CU15"/>
  <c r="CT15"/>
  <c r="CS15"/>
  <c r="CR15"/>
  <c r="CQ15"/>
  <c r="CP15"/>
  <c r="CO15"/>
  <c r="CN15"/>
  <c r="CM15"/>
  <c r="CL15"/>
  <c r="CK15"/>
  <c r="CJ15"/>
  <c r="CI15"/>
  <c r="CH15"/>
  <c r="CG15"/>
  <c r="CF15"/>
  <c r="CE15"/>
  <c r="CD15"/>
  <c r="CC15"/>
  <c r="CB15"/>
  <c r="CA15"/>
  <c r="BZ15"/>
  <c r="BY15"/>
  <c r="BX15"/>
  <c r="BW15"/>
  <c r="BV15"/>
  <c r="BU15"/>
  <c r="BT15"/>
  <c r="BS15"/>
  <c r="BR15"/>
  <c r="BQ15"/>
  <c r="BP15"/>
  <c r="BO15"/>
  <c r="BN15"/>
  <c r="BM15"/>
  <c r="BL15"/>
  <c r="BK15"/>
  <c r="BJ15"/>
  <c r="BI15"/>
  <c r="BH15"/>
  <c r="BG15"/>
  <c r="BF15"/>
  <c r="BE15"/>
  <c r="BD15"/>
  <c r="BC15"/>
  <c r="BB15"/>
  <c r="BA15"/>
  <c r="AZ15"/>
  <c r="AY15"/>
  <c r="AX15"/>
  <c r="AW15"/>
  <c r="AV15"/>
  <c r="AU15"/>
  <c r="AT15"/>
  <c r="AS15"/>
  <c r="AR15"/>
  <c r="AQ15"/>
  <c r="AP15"/>
  <c r="AO15"/>
  <c r="AN15"/>
  <c r="AM15"/>
  <c r="AL15"/>
  <c r="AK15"/>
  <c r="AJ15"/>
  <c r="AI15"/>
  <c r="AH15"/>
  <c r="AG15"/>
  <c r="AF15"/>
  <c r="AE15"/>
  <c r="AD15"/>
  <c r="AC15"/>
  <c r="AB15"/>
  <c r="AA15"/>
  <c r="Z15"/>
  <c r="Y15"/>
  <c r="X15"/>
  <c r="W15"/>
  <c r="V15"/>
  <c r="U15"/>
  <c r="T15"/>
  <c r="S15"/>
  <c r="R15"/>
  <c r="Q15"/>
  <c r="P15"/>
  <c r="O15"/>
  <c r="N15"/>
  <c r="EX15" s="1"/>
  <c r="M15"/>
  <c r="L15"/>
  <c r="K15"/>
  <c r="J15"/>
  <c r="I15"/>
  <c r="H15"/>
  <c r="G15"/>
  <c r="F15"/>
  <c r="E15"/>
  <c r="D15"/>
  <c r="C15"/>
  <c r="EV14"/>
  <c r="EU14"/>
  <c r="ET14"/>
  <c r="ES14"/>
  <c r="ER14"/>
  <c r="EQ14"/>
  <c r="EP14"/>
  <c r="EO14"/>
  <c r="EN14"/>
  <c r="EM14"/>
  <c r="EL14"/>
  <c r="EK14"/>
  <c r="EJ14"/>
  <c r="EI14"/>
  <c r="EH14"/>
  <c r="EG14"/>
  <c r="EF14"/>
  <c r="EE14"/>
  <c r="ED14"/>
  <c r="EC14"/>
  <c r="EB14"/>
  <c r="EA14"/>
  <c r="DZ14"/>
  <c r="DY14"/>
  <c r="DX14"/>
  <c r="DW14"/>
  <c r="DV14"/>
  <c r="DU14"/>
  <c r="DT14"/>
  <c r="DS14"/>
  <c r="DR14"/>
  <c r="DQ14"/>
  <c r="DP14"/>
  <c r="DO14"/>
  <c r="DN14"/>
  <c r="DM14"/>
  <c r="DL14"/>
  <c r="DK14"/>
  <c r="DJ14"/>
  <c r="DI14"/>
  <c r="DH14"/>
  <c r="DG14"/>
  <c r="DF14"/>
  <c r="DE14"/>
  <c r="DD14"/>
  <c r="DC14"/>
  <c r="DB14"/>
  <c r="DA14"/>
  <c r="CZ14"/>
  <c r="CY14"/>
  <c r="CX14"/>
  <c r="CW14"/>
  <c r="CV14"/>
  <c r="CU14"/>
  <c r="CT14"/>
  <c r="CS14"/>
  <c r="CR14"/>
  <c r="CQ14"/>
  <c r="CP14"/>
  <c r="CO14"/>
  <c r="CN14"/>
  <c r="CM14"/>
  <c r="CL14"/>
  <c r="CK14"/>
  <c r="CJ14"/>
  <c r="CI14"/>
  <c r="CH14"/>
  <c r="CG14"/>
  <c r="CF14"/>
  <c r="CE14"/>
  <c r="CD14"/>
  <c r="CC14"/>
  <c r="CB14"/>
  <c r="CA14"/>
  <c r="BZ14"/>
  <c r="BY14"/>
  <c r="BX14"/>
  <c r="BW14"/>
  <c r="BV14"/>
  <c r="BU14"/>
  <c r="BT14"/>
  <c r="BS14"/>
  <c r="BR14"/>
  <c r="BQ14"/>
  <c r="BP14"/>
  <c r="BO14"/>
  <c r="BN14"/>
  <c r="BM14"/>
  <c r="BL14"/>
  <c r="BK14"/>
  <c r="BJ14"/>
  <c r="BI14"/>
  <c r="BH14"/>
  <c r="BG14"/>
  <c r="BF14"/>
  <c r="BE14"/>
  <c r="BD14"/>
  <c r="BC14"/>
  <c r="BB14"/>
  <c r="BA14"/>
  <c r="AZ14"/>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EX14" s="1"/>
  <c r="M14"/>
  <c r="L14"/>
  <c r="K14"/>
  <c r="J14"/>
  <c r="I14"/>
  <c r="H14"/>
  <c r="G14"/>
  <c r="F14"/>
  <c r="E14"/>
  <c r="D14"/>
  <c r="C14"/>
  <c r="EV13"/>
  <c r="EU13"/>
  <c r="ET13"/>
  <c r="ES13"/>
  <c r="ER13"/>
  <c r="EQ13"/>
  <c r="EP13"/>
  <c r="EO13"/>
  <c r="EN13"/>
  <c r="EM13"/>
  <c r="EL13"/>
  <c r="EK13"/>
  <c r="EJ13"/>
  <c r="EI13"/>
  <c r="EH13"/>
  <c r="EG13"/>
  <c r="EF13"/>
  <c r="EE13"/>
  <c r="ED13"/>
  <c r="EC13"/>
  <c r="EB13"/>
  <c r="EA13"/>
  <c r="DZ13"/>
  <c r="DY13"/>
  <c r="DX13"/>
  <c r="DW13"/>
  <c r="DV13"/>
  <c r="DU13"/>
  <c r="DT13"/>
  <c r="DS13"/>
  <c r="DR13"/>
  <c r="DQ13"/>
  <c r="DP13"/>
  <c r="DO13"/>
  <c r="DN13"/>
  <c r="DM13"/>
  <c r="DL13"/>
  <c r="DK13"/>
  <c r="DJ13"/>
  <c r="DI13"/>
  <c r="DH13"/>
  <c r="DG13"/>
  <c r="DF13"/>
  <c r="DE13"/>
  <c r="DD13"/>
  <c r="DC13"/>
  <c r="DB13"/>
  <c r="DA13"/>
  <c r="CZ13"/>
  <c r="CY13"/>
  <c r="CX13"/>
  <c r="CW13"/>
  <c r="CV13"/>
  <c r="CU13"/>
  <c r="CT13"/>
  <c r="CS13"/>
  <c r="CR13"/>
  <c r="CQ13"/>
  <c r="CP13"/>
  <c r="CO13"/>
  <c r="CN13"/>
  <c r="CM13"/>
  <c r="CL13"/>
  <c r="CK13"/>
  <c r="CJ13"/>
  <c r="CI13"/>
  <c r="CH13"/>
  <c r="CG13"/>
  <c r="CF13"/>
  <c r="CE13"/>
  <c r="CD13"/>
  <c r="CC13"/>
  <c r="CB13"/>
  <c r="CA13"/>
  <c r="BZ13"/>
  <c r="BY13"/>
  <c r="BX13"/>
  <c r="BW13"/>
  <c r="BV13"/>
  <c r="BU13"/>
  <c r="BT13"/>
  <c r="BS13"/>
  <c r="BR13"/>
  <c r="BQ13"/>
  <c r="BP13"/>
  <c r="BO13"/>
  <c r="BN13"/>
  <c r="BM13"/>
  <c r="BL13"/>
  <c r="BK13"/>
  <c r="BJ13"/>
  <c r="BI13"/>
  <c r="BH13"/>
  <c r="BG13"/>
  <c r="BF13"/>
  <c r="BE13"/>
  <c r="BD13"/>
  <c r="BC13"/>
  <c r="BB13"/>
  <c r="BA13"/>
  <c r="AZ13"/>
  <c r="AY13"/>
  <c r="AX13"/>
  <c r="AW13"/>
  <c r="AV13"/>
  <c r="AU13"/>
  <c r="AT13"/>
  <c r="AS13"/>
  <c r="AR13"/>
  <c r="AQ13"/>
  <c r="AP13"/>
  <c r="AO13"/>
  <c r="AN13"/>
  <c r="AM13"/>
  <c r="AL13"/>
  <c r="AK13"/>
  <c r="AJ13"/>
  <c r="AI13"/>
  <c r="AH13"/>
  <c r="AG13"/>
  <c r="AF13"/>
  <c r="AE13"/>
  <c r="AD13"/>
  <c r="AC13"/>
  <c r="AB13"/>
  <c r="AA13"/>
  <c r="Z13"/>
  <c r="Y13"/>
  <c r="X13"/>
  <c r="W13"/>
  <c r="V13"/>
  <c r="U13"/>
  <c r="T13"/>
  <c r="S13"/>
  <c r="R13"/>
  <c r="Q13"/>
  <c r="P13"/>
  <c r="O13"/>
  <c r="N13"/>
  <c r="EX13" s="1"/>
  <c r="M13"/>
  <c r="L13"/>
  <c r="K13"/>
  <c r="J13"/>
  <c r="I13"/>
  <c r="H13"/>
  <c r="G13"/>
  <c r="F13"/>
  <c r="E13"/>
  <c r="D13"/>
  <c r="C13"/>
  <c r="EV12"/>
  <c r="EU12"/>
  <c r="ET12"/>
  <c r="ES12"/>
  <c r="ER12"/>
  <c r="EQ12"/>
  <c r="EP12"/>
  <c r="EO12"/>
  <c r="EN12"/>
  <c r="EM12"/>
  <c r="EL12"/>
  <c r="EK12"/>
  <c r="EJ12"/>
  <c r="EI12"/>
  <c r="EH12"/>
  <c r="EG12"/>
  <c r="EF12"/>
  <c r="EE12"/>
  <c r="ED12"/>
  <c r="EC12"/>
  <c r="EB12"/>
  <c r="EA12"/>
  <c r="DZ12"/>
  <c r="DY12"/>
  <c r="DX12"/>
  <c r="DW12"/>
  <c r="DV12"/>
  <c r="DU12"/>
  <c r="DT12"/>
  <c r="DS12"/>
  <c r="DR12"/>
  <c r="DQ12"/>
  <c r="DP12"/>
  <c r="DO12"/>
  <c r="DN12"/>
  <c r="DM12"/>
  <c r="DL12"/>
  <c r="DK12"/>
  <c r="DJ12"/>
  <c r="DI12"/>
  <c r="DH12"/>
  <c r="DG12"/>
  <c r="DF12"/>
  <c r="DE12"/>
  <c r="DD12"/>
  <c r="DC12"/>
  <c r="DB12"/>
  <c r="DA12"/>
  <c r="CZ12"/>
  <c r="CY12"/>
  <c r="CX12"/>
  <c r="CW12"/>
  <c r="CV12"/>
  <c r="CU12"/>
  <c r="CT12"/>
  <c r="CS12"/>
  <c r="CR12"/>
  <c r="CQ12"/>
  <c r="CP12"/>
  <c r="CO12"/>
  <c r="CN12"/>
  <c r="CM12"/>
  <c r="CL12"/>
  <c r="CK12"/>
  <c r="CJ12"/>
  <c r="CI12"/>
  <c r="CH12"/>
  <c r="CG12"/>
  <c r="CF12"/>
  <c r="CE12"/>
  <c r="CD12"/>
  <c r="CC12"/>
  <c r="CB12"/>
  <c r="CA12"/>
  <c r="BZ12"/>
  <c r="BY12"/>
  <c r="BX12"/>
  <c r="BW12"/>
  <c r="BV12"/>
  <c r="BU12"/>
  <c r="BT12"/>
  <c r="BS12"/>
  <c r="BR12"/>
  <c r="BQ12"/>
  <c r="BP12"/>
  <c r="BO12"/>
  <c r="BN12"/>
  <c r="BM12"/>
  <c r="BL12"/>
  <c r="BK12"/>
  <c r="BJ12"/>
  <c r="BI12"/>
  <c r="BH12"/>
  <c r="BG12"/>
  <c r="BF12"/>
  <c r="BE12"/>
  <c r="BD12"/>
  <c r="BC12"/>
  <c r="BB12"/>
  <c r="BA12"/>
  <c r="AZ12"/>
  <c r="AY12"/>
  <c r="AX12"/>
  <c r="AW12"/>
  <c r="AV12"/>
  <c r="AU12"/>
  <c r="AT12"/>
  <c r="AS12"/>
  <c r="AR12"/>
  <c r="AQ12"/>
  <c r="AP12"/>
  <c r="AO12"/>
  <c r="AN12"/>
  <c r="AM12"/>
  <c r="AL12"/>
  <c r="AK12"/>
  <c r="AJ12"/>
  <c r="AI12"/>
  <c r="AH12"/>
  <c r="AG12"/>
  <c r="AF12"/>
  <c r="AE12"/>
  <c r="AD12"/>
  <c r="AC12"/>
  <c r="AB12"/>
  <c r="AA12"/>
  <c r="Z12"/>
  <c r="Y12"/>
  <c r="X12"/>
  <c r="W12"/>
  <c r="V12"/>
  <c r="U12"/>
  <c r="T12"/>
  <c r="S12"/>
  <c r="R12"/>
  <c r="Q12"/>
  <c r="P12"/>
  <c r="O12"/>
  <c r="N12"/>
  <c r="EX12" s="1"/>
  <c r="M12"/>
  <c r="L12"/>
  <c r="K12"/>
  <c r="J12"/>
  <c r="I12"/>
  <c r="H12"/>
  <c r="G12"/>
  <c r="F12"/>
  <c r="E12"/>
  <c r="D12"/>
  <c r="C12"/>
  <c r="EV11"/>
  <c r="EU11"/>
  <c r="ET11"/>
  <c r="ES11"/>
  <c r="ER11"/>
  <c r="EQ11"/>
  <c r="EP11"/>
  <c r="EO11"/>
  <c r="EN11"/>
  <c r="EM11"/>
  <c r="EL11"/>
  <c r="EK11"/>
  <c r="EJ11"/>
  <c r="EI11"/>
  <c r="EH11"/>
  <c r="EG11"/>
  <c r="EF11"/>
  <c r="EE11"/>
  <c r="ED11"/>
  <c r="EC11"/>
  <c r="EB11"/>
  <c r="EA11"/>
  <c r="DZ11"/>
  <c r="DY11"/>
  <c r="DX11"/>
  <c r="DW11"/>
  <c r="DV11"/>
  <c r="DU11"/>
  <c r="DT11"/>
  <c r="DS11"/>
  <c r="DR11"/>
  <c r="DQ11"/>
  <c r="DP11"/>
  <c r="DO11"/>
  <c r="DN11"/>
  <c r="DM11"/>
  <c r="DL11"/>
  <c r="DK11"/>
  <c r="DJ11"/>
  <c r="DI11"/>
  <c r="DH11"/>
  <c r="DG11"/>
  <c r="DF11"/>
  <c r="DE11"/>
  <c r="DD11"/>
  <c r="DC11"/>
  <c r="DB11"/>
  <c r="DA11"/>
  <c r="CZ11"/>
  <c r="CY11"/>
  <c r="CX11"/>
  <c r="CW11"/>
  <c r="CV11"/>
  <c r="CU11"/>
  <c r="CT11"/>
  <c r="CS11"/>
  <c r="CR11"/>
  <c r="CQ11"/>
  <c r="CP11"/>
  <c r="CO11"/>
  <c r="CN11"/>
  <c r="CM11"/>
  <c r="CL11"/>
  <c r="CK11"/>
  <c r="CJ11"/>
  <c r="CI11"/>
  <c r="CH11"/>
  <c r="CG11"/>
  <c r="CF11"/>
  <c r="CE11"/>
  <c r="CD11"/>
  <c r="CC11"/>
  <c r="CB11"/>
  <c r="CA11"/>
  <c r="BZ11"/>
  <c r="BY11"/>
  <c r="BX11"/>
  <c r="BW11"/>
  <c r="BV11"/>
  <c r="BU11"/>
  <c r="BT11"/>
  <c r="BS11"/>
  <c r="BR11"/>
  <c r="BQ11"/>
  <c r="BP11"/>
  <c r="BO11"/>
  <c r="BN11"/>
  <c r="BM11"/>
  <c r="BL11"/>
  <c r="BK11"/>
  <c r="BJ11"/>
  <c r="BI11"/>
  <c r="BH11"/>
  <c r="BG11"/>
  <c r="BF11"/>
  <c r="BE11"/>
  <c r="BD11"/>
  <c r="BC11"/>
  <c r="BB11"/>
  <c r="BA11"/>
  <c r="AZ11"/>
  <c r="AY11"/>
  <c r="AX11"/>
  <c r="AW11"/>
  <c r="AV11"/>
  <c r="AU11"/>
  <c r="AT11"/>
  <c r="AS11"/>
  <c r="AR11"/>
  <c r="AQ11"/>
  <c r="AP11"/>
  <c r="AO11"/>
  <c r="AN11"/>
  <c r="AM11"/>
  <c r="AL11"/>
  <c r="AK11"/>
  <c r="AJ11"/>
  <c r="AI11"/>
  <c r="AH11"/>
  <c r="AG11"/>
  <c r="AF11"/>
  <c r="AE11"/>
  <c r="AD11"/>
  <c r="AC11"/>
  <c r="AB11"/>
  <c r="AA11"/>
  <c r="Z11"/>
  <c r="Y11"/>
  <c r="X11"/>
  <c r="W11"/>
  <c r="V11"/>
  <c r="U11"/>
  <c r="T11"/>
  <c r="S11"/>
  <c r="R11"/>
  <c r="Q11"/>
  <c r="P11"/>
  <c r="O11"/>
  <c r="N11"/>
  <c r="EX11" s="1"/>
  <c r="M11"/>
  <c r="L11"/>
  <c r="K11"/>
  <c r="J11"/>
  <c r="I11"/>
  <c r="H11"/>
  <c r="G11"/>
  <c r="F11"/>
  <c r="E11"/>
  <c r="D11"/>
  <c r="C11"/>
  <c r="AX6"/>
  <c r="F63" i="59"/>
  <c r="C63"/>
  <c r="F63" i="58"/>
  <c r="C63"/>
  <c r="F63" i="57"/>
  <c r="C63"/>
  <c r="F63" i="56"/>
  <c r="C63"/>
  <c r="F63" i="55"/>
  <c r="C63"/>
  <c r="F63" i="54"/>
  <c r="C63"/>
  <c r="F63" i="53"/>
  <c r="C63"/>
  <c r="F63" i="52"/>
  <c r="C63"/>
  <c r="F63" i="51"/>
  <c r="C63"/>
  <c r="F63" i="50"/>
  <c r="C63"/>
  <c r="F63" i="49"/>
  <c r="C63"/>
  <c r="F63" i="48"/>
  <c r="C63"/>
  <c r="F63" i="47"/>
  <c r="C63"/>
  <c r="F63" i="46"/>
  <c r="C63"/>
  <c r="F63" i="45"/>
  <c r="C63"/>
  <c r="F63" i="44"/>
  <c r="C63"/>
  <c r="F62" i="43"/>
  <c r="C62"/>
  <c r="AL110" i="39"/>
  <c r="D107" i="77"/>
  <c r="AK106" i="39"/>
  <c r="AJ106"/>
  <c r="AI106"/>
  <c r="AH106"/>
  <c r="AG106"/>
  <c r="AF106"/>
  <c r="AE106"/>
  <c r="AD106"/>
  <c r="AC106"/>
  <c r="AB106"/>
  <c r="Z106"/>
  <c r="Y106"/>
  <c r="X106"/>
  <c r="V106"/>
  <c r="U106"/>
  <c r="T106"/>
  <c r="S106"/>
  <c r="R106"/>
  <c r="Q106"/>
  <c r="P106"/>
  <c r="O106"/>
  <c r="N106"/>
  <c r="M106"/>
  <c r="L106"/>
  <c r="K106"/>
  <c r="J106"/>
  <c r="I106"/>
  <c r="H106"/>
  <c r="G106"/>
  <c r="F106"/>
  <c r="E106"/>
  <c r="D106"/>
  <c r="AK105"/>
  <c r="AJ105"/>
  <c r="AI105"/>
  <c r="AH105"/>
  <c r="AG105"/>
  <c r="AF105"/>
  <c r="AE105"/>
  <c r="AD105"/>
  <c r="AC105"/>
  <c r="Z105"/>
  <c r="Y105"/>
  <c r="X105" i="73"/>
  <c r="W105" i="39"/>
  <c r="V105"/>
  <c r="U105"/>
  <c r="T105"/>
  <c r="S105"/>
  <c r="R105"/>
  <c r="Q105"/>
  <c r="P105"/>
  <c r="P105" i="77" s="1"/>
  <c r="Q105" s="1"/>
  <c r="O105" i="39"/>
  <c r="N105"/>
  <c r="M105"/>
  <c r="L105"/>
  <c r="L105" i="77" s="1"/>
  <c r="M105" s="1"/>
  <c r="K105" i="39"/>
  <c r="J105"/>
  <c r="J105" i="77" s="1"/>
  <c r="K105" s="1"/>
  <c r="I105" i="39"/>
  <c r="H105"/>
  <c r="G105"/>
  <c r="F105"/>
  <c r="E105"/>
  <c r="D105"/>
  <c r="D105" i="77" s="1"/>
  <c r="B105" i="39"/>
  <c r="AK104"/>
  <c r="AJ104"/>
  <c r="AI104"/>
  <c r="AH104"/>
  <c r="AG104"/>
  <c r="AF104"/>
  <c r="AE104"/>
  <c r="AD104"/>
  <c r="AC104"/>
  <c r="AB104"/>
  <c r="Z104"/>
  <c r="Y104"/>
  <c r="X104"/>
  <c r="V104"/>
  <c r="U104"/>
  <c r="T104"/>
  <c r="S104"/>
  <c r="R104"/>
  <c r="Q104"/>
  <c r="P104"/>
  <c r="O104"/>
  <c r="N104"/>
  <c r="M104"/>
  <c r="L104"/>
  <c r="K104"/>
  <c r="J104"/>
  <c r="I104"/>
  <c r="H104"/>
  <c r="G104"/>
  <c r="F104"/>
  <c r="E104"/>
  <c r="D104"/>
  <c r="AK103"/>
  <c r="AJ103"/>
  <c r="AI103"/>
  <c r="AH103"/>
  <c r="AG103"/>
  <c r="AF103"/>
  <c r="AE103"/>
  <c r="AD103"/>
  <c r="AC103"/>
  <c r="Z103"/>
  <c r="Y103"/>
  <c r="X103" i="73"/>
  <c r="W103" i="39"/>
  <c r="V103"/>
  <c r="U103"/>
  <c r="T103"/>
  <c r="S103"/>
  <c r="R103"/>
  <c r="Q103"/>
  <c r="P103"/>
  <c r="O103"/>
  <c r="N103"/>
  <c r="M103"/>
  <c r="L103"/>
  <c r="K103"/>
  <c r="J103"/>
  <c r="I103"/>
  <c r="H103"/>
  <c r="G103"/>
  <c r="F103"/>
  <c r="E103"/>
  <c r="D103"/>
  <c r="B103"/>
  <c r="AK102"/>
  <c r="AJ102"/>
  <c r="AI102"/>
  <c r="AH102"/>
  <c r="AG102"/>
  <c r="AF102"/>
  <c r="AE102"/>
  <c r="AD102"/>
  <c r="AC102"/>
  <c r="AB102"/>
  <c r="Z102"/>
  <c r="Y102"/>
  <c r="X102"/>
  <c r="V102"/>
  <c r="U102"/>
  <c r="T102"/>
  <c r="S102"/>
  <c r="R102"/>
  <c r="Q102"/>
  <c r="P102"/>
  <c r="O102"/>
  <c r="N102"/>
  <c r="M102"/>
  <c r="L102"/>
  <c r="K102"/>
  <c r="J102"/>
  <c r="I102"/>
  <c r="H102"/>
  <c r="G102"/>
  <c r="F102"/>
  <c r="E102"/>
  <c r="D102"/>
  <c r="AK101"/>
  <c r="AJ101"/>
  <c r="AI101"/>
  <c r="AH101"/>
  <c r="AG101"/>
  <c r="AF101"/>
  <c r="AE101"/>
  <c r="AD101"/>
  <c r="AC101"/>
  <c r="Z101"/>
  <c r="Y101"/>
  <c r="X101" i="73"/>
  <c r="W101" i="39"/>
  <c r="V101"/>
  <c r="U101"/>
  <c r="T101"/>
  <c r="S101"/>
  <c r="R101"/>
  <c r="Q101"/>
  <c r="P101"/>
  <c r="O101"/>
  <c r="N101"/>
  <c r="M101"/>
  <c r="L101"/>
  <c r="K101"/>
  <c r="J101"/>
  <c r="J101" i="77" s="1"/>
  <c r="K101" s="1"/>
  <c r="I101" i="39"/>
  <c r="H101"/>
  <c r="G101"/>
  <c r="F101"/>
  <c r="E101"/>
  <c r="D101"/>
  <c r="B101"/>
  <c r="AK100"/>
  <c r="AJ100"/>
  <c r="AI100"/>
  <c r="AH100"/>
  <c r="AG100"/>
  <c r="AF100"/>
  <c r="AE100"/>
  <c r="AD100"/>
  <c r="AC100"/>
  <c r="AB100"/>
  <c r="Z100"/>
  <c r="Y100"/>
  <c r="X100"/>
  <c r="V100"/>
  <c r="U100"/>
  <c r="T100"/>
  <c r="S100"/>
  <c r="R100"/>
  <c r="Q100"/>
  <c r="P100"/>
  <c r="O100"/>
  <c r="N100"/>
  <c r="M100"/>
  <c r="L100"/>
  <c r="K100"/>
  <c r="J100"/>
  <c r="I100"/>
  <c r="H100"/>
  <c r="G100"/>
  <c r="F100"/>
  <c r="E100"/>
  <c r="D100"/>
  <c r="AK99"/>
  <c r="AJ99"/>
  <c r="AI99"/>
  <c r="AH99"/>
  <c r="AG99"/>
  <c r="AF99"/>
  <c r="AE99"/>
  <c r="AD99"/>
  <c r="AC99"/>
  <c r="Z99"/>
  <c r="Y99"/>
  <c r="X99" i="73"/>
  <c r="W99" i="39"/>
  <c r="V99"/>
  <c r="U99"/>
  <c r="T99"/>
  <c r="S99"/>
  <c r="R99"/>
  <c r="Q99"/>
  <c r="P99"/>
  <c r="O99"/>
  <c r="N99"/>
  <c r="M99"/>
  <c r="L99"/>
  <c r="K99"/>
  <c r="J99"/>
  <c r="I99"/>
  <c r="H99"/>
  <c r="G99"/>
  <c r="F99"/>
  <c r="E99"/>
  <c r="D99"/>
  <c r="B99"/>
  <c r="AK98"/>
  <c r="AJ98"/>
  <c r="AI98"/>
  <c r="AH98"/>
  <c r="AG98"/>
  <c r="AF98"/>
  <c r="AE98"/>
  <c r="AD98"/>
  <c r="AC98"/>
  <c r="AB98"/>
  <c r="Z98"/>
  <c r="Y98"/>
  <c r="V98"/>
  <c r="U98"/>
  <c r="T98"/>
  <c r="S98"/>
  <c r="R98"/>
  <c r="Q98"/>
  <c r="P98"/>
  <c r="O98"/>
  <c r="N98"/>
  <c r="M98"/>
  <c r="L98"/>
  <c r="K98"/>
  <c r="J98"/>
  <c r="I98"/>
  <c r="H98"/>
  <c r="G98"/>
  <c r="F98"/>
  <c r="E98"/>
  <c r="D98"/>
  <c r="AK97"/>
  <c r="AJ97"/>
  <c r="AI97"/>
  <c r="AH97"/>
  <c r="AG97"/>
  <c r="AF97"/>
  <c r="AE97"/>
  <c r="AD97"/>
  <c r="AC97"/>
  <c r="Z97"/>
  <c r="Y97"/>
  <c r="X97" i="73"/>
  <c r="W97" i="39"/>
  <c r="V97"/>
  <c r="U97"/>
  <c r="T97"/>
  <c r="S97"/>
  <c r="R97"/>
  <c r="Q97"/>
  <c r="P97"/>
  <c r="P97" i="77" s="1"/>
  <c r="Q97" s="1"/>
  <c r="O97" i="39"/>
  <c r="N97"/>
  <c r="M97"/>
  <c r="L97"/>
  <c r="L97" i="77" s="1"/>
  <c r="M97" s="1"/>
  <c r="K97" i="39"/>
  <c r="J97"/>
  <c r="J97" i="77" s="1"/>
  <c r="K97" s="1"/>
  <c r="I97" i="39"/>
  <c r="H97"/>
  <c r="G97"/>
  <c r="F97"/>
  <c r="E97"/>
  <c r="D97"/>
  <c r="D97" i="77" s="1"/>
  <c r="B97" i="39"/>
  <c r="AK96"/>
  <c r="AJ96"/>
  <c r="AI96"/>
  <c r="AH96"/>
  <c r="AG96"/>
  <c r="AF96"/>
  <c r="AE96"/>
  <c r="AD96"/>
  <c r="AC96"/>
  <c r="AB96"/>
  <c r="Z96"/>
  <c r="Y96"/>
  <c r="X96"/>
  <c r="V96"/>
  <c r="U96"/>
  <c r="T96"/>
  <c r="S96"/>
  <c r="R96"/>
  <c r="Q96"/>
  <c r="P96"/>
  <c r="O96"/>
  <c r="N96"/>
  <c r="M96"/>
  <c r="L96"/>
  <c r="K96"/>
  <c r="J96"/>
  <c r="I96"/>
  <c r="H96"/>
  <c r="G96"/>
  <c r="F96"/>
  <c r="E96"/>
  <c r="D96"/>
  <c r="AK95"/>
  <c r="AJ95"/>
  <c r="AI95"/>
  <c r="AH95"/>
  <c r="AG95"/>
  <c r="AF95"/>
  <c r="AE95"/>
  <c r="AD95"/>
  <c r="AC95"/>
  <c r="Z95"/>
  <c r="Y95"/>
  <c r="X95" i="73"/>
  <c r="W95" i="39"/>
  <c r="V95"/>
  <c r="U95"/>
  <c r="T95"/>
  <c r="S95"/>
  <c r="R95"/>
  <c r="Q95"/>
  <c r="P95"/>
  <c r="O95"/>
  <c r="N95"/>
  <c r="M95"/>
  <c r="L95"/>
  <c r="K95"/>
  <c r="J95"/>
  <c r="I95"/>
  <c r="H95"/>
  <c r="G95"/>
  <c r="F95"/>
  <c r="E95"/>
  <c r="D95"/>
  <c r="B95"/>
  <c r="AK94"/>
  <c r="AJ94"/>
  <c r="AI94"/>
  <c r="AH94"/>
  <c r="AG94"/>
  <c r="AF94"/>
  <c r="AE94"/>
  <c r="AD94"/>
  <c r="AC94"/>
  <c r="AB94"/>
  <c r="Z94"/>
  <c r="Y94"/>
  <c r="X94"/>
  <c r="V94"/>
  <c r="U94"/>
  <c r="T94"/>
  <c r="S94"/>
  <c r="R94"/>
  <c r="Q94"/>
  <c r="P94"/>
  <c r="O94"/>
  <c r="N94"/>
  <c r="M94"/>
  <c r="L94"/>
  <c r="K94"/>
  <c r="J94"/>
  <c r="I94"/>
  <c r="H94"/>
  <c r="G94"/>
  <c r="F94"/>
  <c r="E94"/>
  <c r="D94"/>
  <c r="AK93"/>
  <c r="AJ93"/>
  <c r="AI93"/>
  <c r="AH93"/>
  <c r="AG93"/>
  <c r="AF93"/>
  <c r="AE93"/>
  <c r="AD93"/>
  <c r="AC93"/>
  <c r="Z93"/>
  <c r="Y93"/>
  <c r="X93" i="73"/>
  <c r="W93" i="39"/>
  <c r="V93"/>
  <c r="U93"/>
  <c r="T93"/>
  <c r="S93"/>
  <c r="R93"/>
  <c r="Q93"/>
  <c r="P93"/>
  <c r="O93"/>
  <c r="N93"/>
  <c r="M93"/>
  <c r="L93"/>
  <c r="K93"/>
  <c r="J93"/>
  <c r="J93" i="77" s="1"/>
  <c r="K93" s="1"/>
  <c r="I93" i="39"/>
  <c r="H93"/>
  <c r="G93"/>
  <c r="F93"/>
  <c r="E93"/>
  <c r="D93"/>
  <c r="B93"/>
  <c r="AK92"/>
  <c r="AJ92"/>
  <c r="AI92"/>
  <c r="AH92"/>
  <c r="AG92"/>
  <c r="AF92"/>
  <c r="AE92"/>
  <c r="AD92"/>
  <c r="AC92"/>
  <c r="AB92"/>
  <c r="Z92"/>
  <c r="Y92"/>
  <c r="X92"/>
  <c r="V92"/>
  <c r="U92"/>
  <c r="T92"/>
  <c r="S92"/>
  <c r="R92"/>
  <c r="Q92"/>
  <c r="P92"/>
  <c r="O92"/>
  <c r="N92"/>
  <c r="M92"/>
  <c r="L92"/>
  <c r="K92"/>
  <c r="J92"/>
  <c r="I92"/>
  <c r="H92"/>
  <c r="G92"/>
  <c r="F92"/>
  <c r="E92"/>
  <c r="D92"/>
  <c r="AK91"/>
  <c r="AJ91"/>
  <c r="AI91"/>
  <c r="AH91"/>
  <c r="AG91"/>
  <c r="AF91"/>
  <c r="AE91"/>
  <c r="AD91"/>
  <c r="AC91"/>
  <c r="Z91"/>
  <c r="Y91"/>
  <c r="X91" i="73"/>
  <c r="W91" i="39"/>
  <c r="V91"/>
  <c r="U91"/>
  <c r="T91"/>
  <c r="S91"/>
  <c r="R91"/>
  <c r="Q91"/>
  <c r="P91"/>
  <c r="O91"/>
  <c r="N91"/>
  <c r="M91"/>
  <c r="L91"/>
  <c r="K91"/>
  <c r="J91"/>
  <c r="I91"/>
  <c r="H91"/>
  <c r="G91"/>
  <c r="F91"/>
  <c r="E91"/>
  <c r="D91"/>
  <c r="B91"/>
  <c r="AK90"/>
  <c r="AJ90"/>
  <c r="AI90"/>
  <c r="AH90"/>
  <c r="AG90"/>
  <c r="AF90"/>
  <c r="AE90"/>
  <c r="AD90"/>
  <c r="AC90"/>
  <c r="AB90"/>
  <c r="Z90"/>
  <c r="Y90"/>
  <c r="X90"/>
  <c r="V90"/>
  <c r="U90"/>
  <c r="T90"/>
  <c r="S90"/>
  <c r="R90"/>
  <c r="Q90"/>
  <c r="P90"/>
  <c r="O90"/>
  <c r="N90"/>
  <c r="M90"/>
  <c r="L90"/>
  <c r="K90"/>
  <c r="J90"/>
  <c r="I90"/>
  <c r="H90"/>
  <c r="G90"/>
  <c r="F90"/>
  <c r="E90"/>
  <c r="D90"/>
  <c r="AK89"/>
  <c r="AJ89"/>
  <c r="AI89"/>
  <c r="AH89"/>
  <c r="AG89"/>
  <c r="AF89"/>
  <c r="AE89"/>
  <c r="AD89"/>
  <c r="AC89"/>
  <c r="Z89"/>
  <c r="Y89"/>
  <c r="X89" i="73"/>
  <c r="W89" i="39"/>
  <c r="V89"/>
  <c r="U89"/>
  <c r="T89"/>
  <c r="S89"/>
  <c r="R89"/>
  <c r="Q89"/>
  <c r="P89"/>
  <c r="P89" i="77" s="1"/>
  <c r="Q89" s="1"/>
  <c r="O89" i="39"/>
  <c r="N89"/>
  <c r="M89"/>
  <c r="L89"/>
  <c r="L89" i="77" s="1"/>
  <c r="M89" s="1"/>
  <c r="K89" i="39"/>
  <c r="J89"/>
  <c r="J89" i="77" s="1"/>
  <c r="K89" s="1"/>
  <c r="I89" i="39"/>
  <c r="H89"/>
  <c r="G89"/>
  <c r="F89"/>
  <c r="E89"/>
  <c r="D89"/>
  <c r="D89" i="77" s="1"/>
  <c r="B89" i="39"/>
  <c r="AK88"/>
  <c r="AJ88"/>
  <c r="AI88"/>
  <c r="AH88"/>
  <c r="AG88"/>
  <c r="AF88"/>
  <c r="AE88"/>
  <c r="AD88"/>
  <c r="AC88"/>
  <c r="AB88"/>
  <c r="Z88"/>
  <c r="Y88"/>
  <c r="X88"/>
  <c r="V88"/>
  <c r="U88"/>
  <c r="T88"/>
  <c r="S88"/>
  <c r="R88"/>
  <c r="Q88"/>
  <c r="P88"/>
  <c r="O88"/>
  <c r="N88"/>
  <c r="M88"/>
  <c r="L88"/>
  <c r="K88"/>
  <c r="J88"/>
  <c r="I88"/>
  <c r="H88"/>
  <c r="G88"/>
  <c r="F88"/>
  <c r="E88"/>
  <c r="D88"/>
  <c r="AK87"/>
  <c r="AJ87"/>
  <c r="AI87"/>
  <c r="AH87"/>
  <c r="AG87"/>
  <c r="AF87"/>
  <c r="AE87"/>
  <c r="AD87"/>
  <c r="AC87"/>
  <c r="Z87"/>
  <c r="Y87"/>
  <c r="X87" i="73"/>
  <c r="W87" i="39"/>
  <c r="V87"/>
  <c r="U87"/>
  <c r="T87"/>
  <c r="S87"/>
  <c r="R87"/>
  <c r="Q87"/>
  <c r="P87"/>
  <c r="O87"/>
  <c r="N87"/>
  <c r="M87"/>
  <c r="L87"/>
  <c r="K87"/>
  <c r="J87"/>
  <c r="I87"/>
  <c r="H87"/>
  <c r="G87"/>
  <c r="F87"/>
  <c r="E87"/>
  <c r="D87"/>
  <c r="B87"/>
  <c r="AK86"/>
  <c r="AJ86"/>
  <c r="AI86"/>
  <c r="AH86"/>
  <c r="AG86"/>
  <c r="AF86"/>
  <c r="AE86"/>
  <c r="AD86"/>
  <c r="AC86"/>
  <c r="Z86"/>
  <c r="Y86"/>
  <c r="X86"/>
  <c r="V86"/>
  <c r="U86"/>
  <c r="T86"/>
  <c r="S86"/>
  <c r="R86"/>
  <c r="Q86"/>
  <c r="P86"/>
  <c r="O86"/>
  <c r="N86"/>
  <c r="M86"/>
  <c r="L86"/>
  <c r="K86"/>
  <c r="J86"/>
  <c r="I86"/>
  <c r="H86"/>
  <c r="G86"/>
  <c r="F86"/>
  <c r="E86"/>
  <c r="D86"/>
  <c r="AK85"/>
  <c r="AJ85"/>
  <c r="AI85"/>
  <c r="AH85"/>
  <c r="AG85"/>
  <c r="AF85"/>
  <c r="AE85"/>
  <c r="AD85"/>
  <c r="AC85"/>
  <c r="Z85"/>
  <c r="Y85"/>
  <c r="X85" i="73"/>
  <c r="W85" i="39"/>
  <c r="V85"/>
  <c r="U85"/>
  <c r="T85"/>
  <c r="S85"/>
  <c r="R85"/>
  <c r="Q85"/>
  <c r="P85"/>
  <c r="O85"/>
  <c r="N85"/>
  <c r="M85"/>
  <c r="L85"/>
  <c r="K85"/>
  <c r="J85"/>
  <c r="J85" i="77" s="1"/>
  <c r="K85" s="1"/>
  <c r="I85" i="39"/>
  <c r="H85"/>
  <c r="G85"/>
  <c r="F85"/>
  <c r="E85"/>
  <c r="D85"/>
  <c r="B85"/>
  <c r="AK84"/>
  <c r="AJ84"/>
  <c r="AI84"/>
  <c r="AH84"/>
  <c r="AG84"/>
  <c r="AF84"/>
  <c r="AE84"/>
  <c r="AD84"/>
  <c r="AC84"/>
  <c r="AB84"/>
  <c r="Z84"/>
  <c r="Y84"/>
  <c r="X84"/>
  <c r="V84"/>
  <c r="U84"/>
  <c r="T84"/>
  <c r="S84"/>
  <c r="R84"/>
  <c r="Q84"/>
  <c r="P84"/>
  <c r="O84"/>
  <c r="N84"/>
  <c r="M84"/>
  <c r="L84"/>
  <c r="K84"/>
  <c r="J84"/>
  <c r="I84"/>
  <c r="H84"/>
  <c r="G84"/>
  <c r="F84"/>
  <c r="E84"/>
  <c r="D84"/>
  <c r="AK83"/>
  <c r="AJ83"/>
  <c r="AI83"/>
  <c r="AH83"/>
  <c r="AG83"/>
  <c r="AF83"/>
  <c r="AE83"/>
  <c r="AD83"/>
  <c r="AC83"/>
  <c r="Z83"/>
  <c r="Y83"/>
  <c r="X83" i="73"/>
  <c r="W83" i="39"/>
  <c r="V83"/>
  <c r="U83"/>
  <c r="T83"/>
  <c r="S83"/>
  <c r="R83"/>
  <c r="Q83"/>
  <c r="P83"/>
  <c r="O83"/>
  <c r="N83"/>
  <c r="M83"/>
  <c r="L83"/>
  <c r="K83"/>
  <c r="J83"/>
  <c r="I83"/>
  <c r="H83"/>
  <c r="G83"/>
  <c r="F83"/>
  <c r="E83"/>
  <c r="D83"/>
  <c r="B83"/>
  <c r="AK82"/>
  <c r="AJ82"/>
  <c r="AI82"/>
  <c r="AH82"/>
  <c r="AG82"/>
  <c r="AF82"/>
  <c r="AE82"/>
  <c r="AD82"/>
  <c r="AC82"/>
  <c r="AB82"/>
  <c r="Z82"/>
  <c r="Y82"/>
  <c r="X82"/>
  <c r="V82"/>
  <c r="U82"/>
  <c r="T82"/>
  <c r="S82"/>
  <c r="R82"/>
  <c r="Q82"/>
  <c r="P82"/>
  <c r="O82"/>
  <c r="N82"/>
  <c r="M82"/>
  <c r="L82"/>
  <c r="K82"/>
  <c r="J82"/>
  <c r="I82"/>
  <c r="H82"/>
  <c r="G82"/>
  <c r="F82"/>
  <c r="E82"/>
  <c r="D82"/>
  <c r="AK81"/>
  <c r="AJ81"/>
  <c r="AI81"/>
  <c r="AH81"/>
  <c r="AG81"/>
  <c r="AF81"/>
  <c r="AE81"/>
  <c r="AD81"/>
  <c r="AC81"/>
  <c r="Z81"/>
  <c r="Y81"/>
  <c r="X81" i="73"/>
  <c r="W81" i="39"/>
  <c r="V81"/>
  <c r="U81"/>
  <c r="T81"/>
  <c r="S81"/>
  <c r="R81"/>
  <c r="Q81"/>
  <c r="P81"/>
  <c r="P81" i="77" s="1"/>
  <c r="Q81" s="1"/>
  <c r="O81" i="39"/>
  <c r="N81"/>
  <c r="M81"/>
  <c r="L81"/>
  <c r="L81" i="77" s="1"/>
  <c r="M81" s="1"/>
  <c r="K81" i="39"/>
  <c r="J81"/>
  <c r="J81" i="77" s="1"/>
  <c r="K81" s="1"/>
  <c r="I81" i="39"/>
  <c r="H81"/>
  <c r="G81"/>
  <c r="F81"/>
  <c r="E81"/>
  <c r="D81"/>
  <c r="D81" i="77" s="1"/>
  <c r="B81" i="39"/>
  <c r="AK80"/>
  <c r="AJ80"/>
  <c r="AI80"/>
  <c r="AH80"/>
  <c r="AG80"/>
  <c r="AF80"/>
  <c r="AE80"/>
  <c r="AD80"/>
  <c r="AC80"/>
  <c r="AB80"/>
  <c r="Z80"/>
  <c r="Y80"/>
  <c r="X80"/>
  <c r="V80"/>
  <c r="U80"/>
  <c r="T80"/>
  <c r="S80"/>
  <c r="R80"/>
  <c r="Q80"/>
  <c r="P80"/>
  <c r="O80"/>
  <c r="N80"/>
  <c r="M80"/>
  <c r="L80"/>
  <c r="K80"/>
  <c r="J80"/>
  <c r="I80"/>
  <c r="H80"/>
  <c r="G80"/>
  <c r="F80"/>
  <c r="E80"/>
  <c r="D80"/>
  <c r="AK79"/>
  <c r="AJ79"/>
  <c r="AI79"/>
  <c r="AH79"/>
  <c r="AG79"/>
  <c r="AF79"/>
  <c r="AE79"/>
  <c r="AD79"/>
  <c r="AC79"/>
  <c r="Z79"/>
  <c r="Y79"/>
  <c r="X79" i="73"/>
  <c r="W79" i="39"/>
  <c r="V79"/>
  <c r="U79"/>
  <c r="T79"/>
  <c r="S79"/>
  <c r="R79"/>
  <c r="Q79"/>
  <c r="P79"/>
  <c r="O79"/>
  <c r="N79"/>
  <c r="M79"/>
  <c r="L79"/>
  <c r="K79"/>
  <c r="J79"/>
  <c r="I79"/>
  <c r="H79"/>
  <c r="G79"/>
  <c r="F79"/>
  <c r="E79"/>
  <c r="D79"/>
  <c r="B79"/>
  <c r="AK78"/>
  <c r="AJ78"/>
  <c r="AI78"/>
  <c r="AH78"/>
  <c r="AG78"/>
  <c r="AF78"/>
  <c r="AE78"/>
  <c r="AD78"/>
  <c r="AC78"/>
  <c r="AB78"/>
  <c r="Z78"/>
  <c r="Y78"/>
  <c r="X78"/>
  <c r="V78"/>
  <c r="U78"/>
  <c r="T78"/>
  <c r="S78"/>
  <c r="R78"/>
  <c r="Q78"/>
  <c r="P78"/>
  <c r="O78"/>
  <c r="N78"/>
  <c r="M78"/>
  <c r="L78"/>
  <c r="K78"/>
  <c r="J78"/>
  <c r="I78"/>
  <c r="H78"/>
  <c r="G78"/>
  <c r="F78"/>
  <c r="E78"/>
  <c r="D78"/>
  <c r="AK77"/>
  <c r="AJ77"/>
  <c r="AI77"/>
  <c r="AH77"/>
  <c r="AG77"/>
  <c r="AF77"/>
  <c r="AE77"/>
  <c r="AD77"/>
  <c r="AC77"/>
  <c r="Z77"/>
  <c r="Y77"/>
  <c r="X77" i="73"/>
  <c r="W77" i="39"/>
  <c r="V77"/>
  <c r="U77"/>
  <c r="T77"/>
  <c r="S77"/>
  <c r="R77"/>
  <c r="Q77"/>
  <c r="P77"/>
  <c r="O77"/>
  <c r="N77"/>
  <c r="M77"/>
  <c r="L77"/>
  <c r="K77"/>
  <c r="J77"/>
  <c r="J77" i="77" s="1"/>
  <c r="K77" s="1"/>
  <c r="I77" i="39"/>
  <c r="H77"/>
  <c r="G77"/>
  <c r="F77"/>
  <c r="E77"/>
  <c r="D77"/>
  <c r="B77"/>
  <c r="AK76"/>
  <c r="AJ76"/>
  <c r="AI76"/>
  <c r="AH76"/>
  <c r="AG76"/>
  <c r="AF76"/>
  <c r="AE76"/>
  <c r="AD76"/>
  <c r="AC76"/>
  <c r="AB76"/>
  <c r="Z76"/>
  <c r="Y76"/>
  <c r="X76"/>
  <c r="V76"/>
  <c r="U76"/>
  <c r="T76"/>
  <c r="S76"/>
  <c r="R76"/>
  <c r="Q76"/>
  <c r="P76"/>
  <c r="O76"/>
  <c r="N76"/>
  <c r="M76"/>
  <c r="L76"/>
  <c r="K76"/>
  <c r="J76"/>
  <c r="I76"/>
  <c r="H76"/>
  <c r="G76"/>
  <c r="F76"/>
  <c r="E76"/>
  <c r="D76"/>
  <c r="AK75"/>
  <c r="AJ75"/>
  <c r="AI75"/>
  <c r="AH75"/>
  <c r="AG75"/>
  <c r="AF75"/>
  <c r="AE75"/>
  <c r="AD75"/>
  <c r="AC75"/>
  <c r="Z75"/>
  <c r="Y75"/>
  <c r="X75" i="73"/>
  <c r="W75" i="39"/>
  <c r="V75"/>
  <c r="U75"/>
  <c r="T75"/>
  <c r="S75"/>
  <c r="R75"/>
  <c r="Q75"/>
  <c r="P75"/>
  <c r="O75"/>
  <c r="N75"/>
  <c r="M75"/>
  <c r="L75"/>
  <c r="K75"/>
  <c r="J75"/>
  <c r="I75"/>
  <c r="H75"/>
  <c r="G75"/>
  <c r="F75"/>
  <c r="E75"/>
  <c r="D75"/>
  <c r="B75"/>
  <c r="AK74"/>
  <c r="AJ74"/>
  <c r="AI74"/>
  <c r="AH74"/>
  <c r="AG74"/>
  <c r="AF74"/>
  <c r="AE74"/>
  <c r="AD74"/>
  <c r="AC74"/>
  <c r="AB74"/>
  <c r="Z74"/>
  <c r="Y74"/>
  <c r="X74"/>
  <c r="V74"/>
  <c r="U74"/>
  <c r="T74"/>
  <c r="S74"/>
  <c r="R74"/>
  <c r="Q74"/>
  <c r="P74"/>
  <c r="O74"/>
  <c r="N74"/>
  <c r="M74"/>
  <c r="L74"/>
  <c r="K74"/>
  <c r="J74"/>
  <c r="I74"/>
  <c r="H74"/>
  <c r="G74"/>
  <c r="F74"/>
  <c r="E74"/>
  <c r="D74"/>
  <c r="AK73"/>
  <c r="AJ73"/>
  <c r="AI73"/>
  <c r="AH73"/>
  <c r="AG73"/>
  <c r="AF73"/>
  <c r="AE73"/>
  <c r="AD73"/>
  <c r="AC73"/>
  <c r="Z73"/>
  <c r="Y73"/>
  <c r="X73" i="73"/>
  <c r="W73" i="39"/>
  <c r="V73"/>
  <c r="U73"/>
  <c r="T73"/>
  <c r="S73"/>
  <c r="R73"/>
  <c r="Q73"/>
  <c r="P73"/>
  <c r="P73" i="77" s="1"/>
  <c r="Q73" s="1"/>
  <c r="O73" i="39"/>
  <c r="N73"/>
  <c r="M73"/>
  <c r="L73"/>
  <c r="L73" i="77" s="1"/>
  <c r="M73" s="1"/>
  <c r="K73" i="39"/>
  <c r="J73"/>
  <c r="J73" i="77" s="1"/>
  <c r="K73" s="1"/>
  <c r="I73" i="39"/>
  <c r="H73"/>
  <c r="G73"/>
  <c r="F73"/>
  <c r="E73"/>
  <c r="D73"/>
  <c r="D73" i="77" s="1"/>
  <c r="B73" i="39"/>
  <c r="AK72"/>
  <c r="AJ72"/>
  <c r="AI72"/>
  <c r="AH72"/>
  <c r="AG72"/>
  <c r="AF72"/>
  <c r="AE72"/>
  <c r="AD72"/>
  <c r="AC72"/>
  <c r="AB72"/>
  <c r="Z72"/>
  <c r="Y72"/>
  <c r="X72"/>
  <c r="V72"/>
  <c r="U72"/>
  <c r="T72"/>
  <c r="S72"/>
  <c r="R72"/>
  <c r="Q72"/>
  <c r="P72"/>
  <c r="O72"/>
  <c r="N72"/>
  <c r="M72"/>
  <c r="L72"/>
  <c r="K72"/>
  <c r="J72"/>
  <c r="I72"/>
  <c r="H72"/>
  <c r="G72"/>
  <c r="F72"/>
  <c r="E72"/>
  <c r="D72"/>
  <c r="AK71"/>
  <c r="AJ71"/>
  <c r="AI71"/>
  <c r="AH71"/>
  <c r="AG71"/>
  <c r="AF71"/>
  <c r="AE71"/>
  <c r="AD71"/>
  <c r="AC71"/>
  <c r="Z71"/>
  <c r="Y71"/>
  <c r="X71" i="73"/>
  <c r="W71" i="39"/>
  <c r="V71"/>
  <c r="U71"/>
  <c r="T71"/>
  <c r="S71"/>
  <c r="R71"/>
  <c r="Q71"/>
  <c r="P71"/>
  <c r="O71"/>
  <c r="N71"/>
  <c r="M71"/>
  <c r="L71"/>
  <c r="K71"/>
  <c r="J71"/>
  <c r="I71"/>
  <c r="H71"/>
  <c r="G71"/>
  <c r="F71"/>
  <c r="E71"/>
  <c r="D71"/>
  <c r="B71"/>
  <c r="AK70"/>
  <c r="AJ70"/>
  <c r="AI70"/>
  <c r="AH70"/>
  <c r="AG70"/>
  <c r="AF70"/>
  <c r="AE70"/>
  <c r="AD70"/>
  <c r="AC70"/>
  <c r="AB70"/>
  <c r="Z70"/>
  <c r="Y70"/>
  <c r="X70"/>
  <c r="V70"/>
  <c r="U70"/>
  <c r="T70"/>
  <c r="S70"/>
  <c r="R70"/>
  <c r="Q70"/>
  <c r="P70"/>
  <c r="O70"/>
  <c r="N70"/>
  <c r="M70"/>
  <c r="L70"/>
  <c r="K70"/>
  <c r="J70"/>
  <c r="I70"/>
  <c r="H70"/>
  <c r="G70"/>
  <c r="F70"/>
  <c r="E70"/>
  <c r="D70"/>
  <c r="AK69"/>
  <c r="AJ69"/>
  <c r="AI69"/>
  <c r="AH69"/>
  <c r="AG69"/>
  <c r="AF69"/>
  <c r="AE69"/>
  <c r="AD69"/>
  <c r="AC69"/>
  <c r="Z69"/>
  <c r="Y69"/>
  <c r="X69" i="73"/>
  <c r="W69" i="39"/>
  <c r="V69"/>
  <c r="U69"/>
  <c r="T69"/>
  <c r="S69"/>
  <c r="R69"/>
  <c r="Q69"/>
  <c r="P69"/>
  <c r="O69"/>
  <c r="N69"/>
  <c r="M69"/>
  <c r="L69"/>
  <c r="K69"/>
  <c r="J69"/>
  <c r="J69" i="77" s="1"/>
  <c r="K69" s="1"/>
  <c r="I69" i="39"/>
  <c r="H69"/>
  <c r="G69"/>
  <c r="F69"/>
  <c r="E69"/>
  <c r="D69"/>
  <c r="B69"/>
  <c r="AK68"/>
  <c r="AJ68"/>
  <c r="AI68"/>
  <c r="AH68"/>
  <c r="AG68"/>
  <c r="AF68"/>
  <c r="AE68"/>
  <c r="AD68"/>
  <c r="AC68"/>
  <c r="AB68"/>
  <c r="Z68"/>
  <c r="Y68"/>
  <c r="X68"/>
  <c r="V68"/>
  <c r="U68"/>
  <c r="T68"/>
  <c r="S68"/>
  <c r="R68"/>
  <c r="Q68"/>
  <c r="P68"/>
  <c r="O68"/>
  <c r="N68"/>
  <c r="M68"/>
  <c r="L68"/>
  <c r="K68"/>
  <c r="J68"/>
  <c r="I68"/>
  <c r="H68"/>
  <c r="G68"/>
  <c r="F68"/>
  <c r="E68"/>
  <c r="D68"/>
  <c r="AK67"/>
  <c r="AJ67"/>
  <c r="AI67"/>
  <c r="AH67"/>
  <c r="AG67"/>
  <c r="AF67"/>
  <c r="AE67"/>
  <c r="AD67"/>
  <c r="AC67"/>
  <c r="Z67"/>
  <c r="Y67"/>
  <c r="X67" i="73"/>
  <c r="W67" i="39"/>
  <c r="V67"/>
  <c r="U67"/>
  <c r="T67"/>
  <c r="S67"/>
  <c r="R67"/>
  <c r="Q67"/>
  <c r="P67"/>
  <c r="O67"/>
  <c r="N67"/>
  <c r="M67"/>
  <c r="L67"/>
  <c r="K67"/>
  <c r="J67"/>
  <c r="I67"/>
  <c r="H67"/>
  <c r="G67"/>
  <c r="F67"/>
  <c r="E67"/>
  <c r="D67"/>
  <c r="B67"/>
  <c r="AK66"/>
  <c r="AJ66"/>
  <c r="AI66"/>
  <c r="AH66"/>
  <c r="AG66"/>
  <c r="AF66"/>
  <c r="AE66"/>
  <c r="AD66"/>
  <c r="AC66"/>
  <c r="AB66"/>
  <c r="Z66"/>
  <c r="Y66"/>
  <c r="X66"/>
  <c r="V66"/>
  <c r="U66"/>
  <c r="T66"/>
  <c r="S66"/>
  <c r="R66"/>
  <c r="Q66"/>
  <c r="P66"/>
  <c r="O66"/>
  <c r="N66"/>
  <c r="M66"/>
  <c r="L66"/>
  <c r="K66"/>
  <c r="J66"/>
  <c r="I66"/>
  <c r="H66"/>
  <c r="G66"/>
  <c r="F66"/>
  <c r="E66"/>
  <c r="D66"/>
  <c r="AK65"/>
  <c r="AJ65"/>
  <c r="AI65"/>
  <c r="AH65"/>
  <c r="AG65"/>
  <c r="AF65"/>
  <c r="AE65"/>
  <c r="AD65"/>
  <c r="AC65"/>
  <c r="Z65"/>
  <c r="Y65"/>
  <c r="X65" i="73"/>
  <c r="W65" i="39"/>
  <c r="V65"/>
  <c r="U65"/>
  <c r="T65"/>
  <c r="S65"/>
  <c r="R65"/>
  <c r="Q65"/>
  <c r="P65"/>
  <c r="P65" i="77" s="1"/>
  <c r="Q65" s="1"/>
  <c r="O65" i="39"/>
  <c r="N65"/>
  <c r="M65"/>
  <c r="L65"/>
  <c r="L65" i="77" s="1"/>
  <c r="M65" s="1"/>
  <c r="K65" i="39"/>
  <c r="J65"/>
  <c r="J65" i="77" s="1"/>
  <c r="K65" s="1"/>
  <c r="I65" i="39"/>
  <c r="H65"/>
  <c r="G65"/>
  <c r="F65"/>
  <c r="E65"/>
  <c r="D65"/>
  <c r="D65" i="77" s="1"/>
  <c r="B65" i="39"/>
  <c r="AK64"/>
  <c r="AJ64"/>
  <c r="AI64"/>
  <c r="AH64"/>
  <c r="AG64"/>
  <c r="AF64"/>
  <c r="AE64"/>
  <c r="AD64"/>
  <c r="AC64"/>
  <c r="AB64"/>
  <c r="Z64"/>
  <c r="Y64"/>
  <c r="X64" i="73"/>
  <c r="V64" i="39"/>
  <c r="U64"/>
  <c r="T64"/>
  <c r="S64"/>
  <c r="R64"/>
  <c r="Q64"/>
  <c r="P64"/>
  <c r="O64"/>
  <c r="N64"/>
  <c r="M64"/>
  <c r="L64"/>
  <c r="K64"/>
  <c r="J64"/>
  <c r="I64"/>
  <c r="H64"/>
  <c r="G64"/>
  <c r="F64"/>
  <c r="E64"/>
  <c r="D64"/>
  <c r="AK63"/>
  <c r="AJ63"/>
  <c r="AI63"/>
  <c r="AH63"/>
  <c r="AG63"/>
  <c r="AF63"/>
  <c r="AE63"/>
  <c r="AD63"/>
  <c r="AC63"/>
  <c r="Z63"/>
  <c r="Y63"/>
  <c r="X63" i="73"/>
  <c r="W63" i="39"/>
  <c r="V63"/>
  <c r="U63"/>
  <c r="T63"/>
  <c r="S63"/>
  <c r="R63"/>
  <c r="Q63"/>
  <c r="P63"/>
  <c r="O63"/>
  <c r="N63"/>
  <c r="M63"/>
  <c r="L63"/>
  <c r="K63"/>
  <c r="J63"/>
  <c r="I63"/>
  <c r="H63"/>
  <c r="G63"/>
  <c r="F63"/>
  <c r="E63"/>
  <c r="D63"/>
  <c r="B63"/>
  <c r="AK62"/>
  <c r="AJ62"/>
  <c r="AI62"/>
  <c r="AH62"/>
  <c r="AG62"/>
  <c r="AF62"/>
  <c r="AE62"/>
  <c r="AD62"/>
  <c r="AC62"/>
  <c r="AB62"/>
  <c r="Z62"/>
  <c r="Y62"/>
  <c r="X62"/>
  <c r="V62"/>
  <c r="U62"/>
  <c r="T62"/>
  <c r="S62"/>
  <c r="R62"/>
  <c r="Q62"/>
  <c r="P62"/>
  <c r="O62"/>
  <c r="N62"/>
  <c r="M62"/>
  <c r="L62"/>
  <c r="K62"/>
  <c r="J62"/>
  <c r="I62"/>
  <c r="H62"/>
  <c r="G62"/>
  <c r="F62"/>
  <c r="E62"/>
  <c r="D62"/>
  <c r="AK61"/>
  <c r="AJ61"/>
  <c r="AI61"/>
  <c r="AH61"/>
  <c r="AG61"/>
  <c r="AF61"/>
  <c r="AE61"/>
  <c r="AD61"/>
  <c r="AC61"/>
  <c r="Z61"/>
  <c r="Y61"/>
  <c r="X61" i="73"/>
  <c r="W61" i="39"/>
  <c r="V61"/>
  <c r="U61"/>
  <c r="T61"/>
  <c r="S61"/>
  <c r="R61"/>
  <c r="Q61"/>
  <c r="P61"/>
  <c r="O61"/>
  <c r="N61"/>
  <c r="M61"/>
  <c r="L61"/>
  <c r="K61"/>
  <c r="J61"/>
  <c r="J61" i="77" s="1"/>
  <c r="K61" s="1"/>
  <c r="I61" i="39"/>
  <c r="H61"/>
  <c r="G61"/>
  <c r="F61"/>
  <c r="E61"/>
  <c r="D61"/>
  <c r="B61"/>
  <c r="AK60"/>
  <c r="AJ60"/>
  <c r="AI60"/>
  <c r="AH60"/>
  <c r="AG60"/>
  <c r="AF60"/>
  <c r="AE60"/>
  <c r="AD60"/>
  <c r="AC60"/>
  <c r="AB60"/>
  <c r="Z60"/>
  <c r="Y60"/>
  <c r="X60"/>
  <c r="V60"/>
  <c r="U60"/>
  <c r="T60"/>
  <c r="S60"/>
  <c r="R60"/>
  <c r="Q60"/>
  <c r="P60"/>
  <c r="O60"/>
  <c r="N60"/>
  <c r="M60"/>
  <c r="L60"/>
  <c r="K60"/>
  <c r="J60"/>
  <c r="I60"/>
  <c r="H60"/>
  <c r="G60"/>
  <c r="F60"/>
  <c r="E60"/>
  <c r="D60"/>
  <c r="AK59"/>
  <c r="AJ59"/>
  <c r="AI59"/>
  <c r="AH59"/>
  <c r="AG59"/>
  <c r="AF59"/>
  <c r="AE59"/>
  <c r="AD59"/>
  <c r="AC59"/>
  <c r="Z59"/>
  <c r="Y59"/>
  <c r="X59" i="73"/>
  <c r="W59" i="39"/>
  <c r="V59"/>
  <c r="U59"/>
  <c r="T59"/>
  <c r="S59"/>
  <c r="R59"/>
  <c r="Q59"/>
  <c r="P59"/>
  <c r="O59"/>
  <c r="N59"/>
  <c r="M59"/>
  <c r="L59"/>
  <c r="K59"/>
  <c r="J59"/>
  <c r="I59"/>
  <c r="H59"/>
  <c r="G59"/>
  <c r="F59"/>
  <c r="E59"/>
  <c r="D59"/>
  <c r="B59"/>
  <c r="AK58"/>
  <c r="AJ58"/>
  <c r="AI58"/>
  <c r="AH58"/>
  <c r="AG58"/>
  <c r="AF58"/>
  <c r="AE58"/>
  <c r="AD58"/>
  <c r="AC58"/>
  <c r="AB58"/>
  <c r="Z58"/>
  <c r="Y58"/>
  <c r="X58"/>
  <c r="V58"/>
  <c r="U58"/>
  <c r="T58"/>
  <c r="S58"/>
  <c r="R58"/>
  <c r="Q58"/>
  <c r="P58"/>
  <c r="O58"/>
  <c r="N58"/>
  <c r="M58"/>
  <c r="L58"/>
  <c r="K58"/>
  <c r="J58"/>
  <c r="I58"/>
  <c r="H58"/>
  <c r="G58"/>
  <c r="F58"/>
  <c r="E58"/>
  <c r="D58"/>
  <c r="AK57"/>
  <c r="AJ57"/>
  <c r="AI57"/>
  <c r="AH57"/>
  <c r="AG57"/>
  <c r="AF57"/>
  <c r="AE57"/>
  <c r="AD57"/>
  <c r="AC57"/>
  <c r="Z57"/>
  <c r="Y57"/>
  <c r="X57" i="73"/>
  <c r="W57" i="39"/>
  <c r="V57"/>
  <c r="U57"/>
  <c r="T57"/>
  <c r="S57"/>
  <c r="R57"/>
  <c r="Q57"/>
  <c r="P57"/>
  <c r="P57" i="77" s="1"/>
  <c r="Q57" s="1"/>
  <c r="O57" i="39"/>
  <c r="N57"/>
  <c r="M57"/>
  <c r="L57"/>
  <c r="L57" i="77" s="1"/>
  <c r="M57" s="1"/>
  <c r="K57" i="39"/>
  <c r="J57"/>
  <c r="J57" i="77" s="1"/>
  <c r="K57" s="1"/>
  <c r="I57" i="39"/>
  <c r="H57"/>
  <c r="G57"/>
  <c r="F57"/>
  <c r="E57"/>
  <c r="D57"/>
  <c r="D57" i="77" s="1"/>
  <c r="B57" i="39"/>
  <c r="AK56"/>
  <c r="AJ56"/>
  <c r="AI56"/>
  <c r="AH56"/>
  <c r="AG56"/>
  <c r="AF56"/>
  <c r="AE56"/>
  <c r="AD56"/>
  <c r="AC56"/>
  <c r="AB56"/>
  <c r="Z56"/>
  <c r="Y56"/>
  <c r="X56"/>
  <c r="V56"/>
  <c r="U56"/>
  <c r="T56"/>
  <c r="S56"/>
  <c r="R56"/>
  <c r="Q56"/>
  <c r="P56"/>
  <c r="O56"/>
  <c r="N56"/>
  <c r="M56"/>
  <c r="L56"/>
  <c r="K56"/>
  <c r="J56"/>
  <c r="I56"/>
  <c r="H56"/>
  <c r="G56"/>
  <c r="F56"/>
  <c r="E56"/>
  <c r="D56"/>
  <c r="AK55"/>
  <c r="AJ55"/>
  <c r="AI55"/>
  <c r="AH55"/>
  <c r="AG55"/>
  <c r="AF55"/>
  <c r="AE55"/>
  <c r="AD55"/>
  <c r="AC55"/>
  <c r="Z55"/>
  <c r="Y55"/>
  <c r="X55" i="73"/>
  <c r="W55" i="39"/>
  <c r="V55"/>
  <c r="U55"/>
  <c r="T55"/>
  <c r="S55"/>
  <c r="R55"/>
  <c r="Q55"/>
  <c r="P55"/>
  <c r="O55"/>
  <c r="N55"/>
  <c r="M55"/>
  <c r="L55"/>
  <c r="K55"/>
  <c r="J55"/>
  <c r="I55"/>
  <c r="H55"/>
  <c r="G55"/>
  <c r="F55"/>
  <c r="E55"/>
  <c r="D55"/>
  <c r="B55"/>
  <c r="AK54"/>
  <c r="AJ54"/>
  <c r="AI54"/>
  <c r="AH54"/>
  <c r="AG54"/>
  <c r="AF54"/>
  <c r="AE54"/>
  <c r="AD54"/>
  <c r="AC54"/>
  <c r="AB54"/>
  <c r="Z54"/>
  <c r="Y54"/>
  <c r="X54"/>
  <c r="V54"/>
  <c r="U54"/>
  <c r="T54"/>
  <c r="S54"/>
  <c r="R54"/>
  <c r="Q54"/>
  <c r="P54"/>
  <c r="O54"/>
  <c r="N54"/>
  <c r="M54"/>
  <c r="L54"/>
  <c r="K54"/>
  <c r="J54"/>
  <c r="I54"/>
  <c r="H54"/>
  <c r="G54"/>
  <c r="F54"/>
  <c r="E54"/>
  <c r="D54"/>
  <c r="AK53"/>
  <c r="AJ53"/>
  <c r="AI53"/>
  <c r="AH53"/>
  <c r="AG53"/>
  <c r="AF53"/>
  <c r="AE53"/>
  <c r="AD53"/>
  <c r="AC53"/>
  <c r="Z53"/>
  <c r="Y53"/>
  <c r="X53" i="73"/>
  <c r="W53" i="39"/>
  <c r="V53"/>
  <c r="U53"/>
  <c r="T53"/>
  <c r="S53"/>
  <c r="R53"/>
  <c r="Q53"/>
  <c r="P53"/>
  <c r="O53"/>
  <c r="N53"/>
  <c r="M53"/>
  <c r="L53"/>
  <c r="K53"/>
  <c r="J53"/>
  <c r="J53" i="77" s="1"/>
  <c r="K53" s="1"/>
  <c r="I53" i="39"/>
  <c r="H53"/>
  <c r="G53"/>
  <c r="F53"/>
  <c r="E53"/>
  <c r="D53"/>
  <c r="B53"/>
  <c r="AK52"/>
  <c r="AJ52"/>
  <c r="AI52"/>
  <c r="AH52"/>
  <c r="AG52"/>
  <c r="AF52"/>
  <c r="AE52"/>
  <c r="AD52"/>
  <c r="AC52"/>
  <c r="AB52"/>
  <c r="Z52"/>
  <c r="Y52"/>
  <c r="X52"/>
  <c r="V52"/>
  <c r="U52"/>
  <c r="T52"/>
  <c r="S52"/>
  <c r="R52"/>
  <c r="Q52"/>
  <c r="P52"/>
  <c r="O52"/>
  <c r="N52"/>
  <c r="M52"/>
  <c r="L52"/>
  <c r="K52"/>
  <c r="J52"/>
  <c r="I52"/>
  <c r="H52"/>
  <c r="G52"/>
  <c r="F52"/>
  <c r="E52"/>
  <c r="D52"/>
  <c r="AK51"/>
  <c r="AJ51"/>
  <c r="AI51"/>
  <c r="AH51"/>
  <c r="AG51"/>
  <c r="AF51"/>
  <c r="AE51"/>
  <c r="AD51"/>
  <c r="AC51"/>
  <c r="Z51"/>
  <c r="Y51"/>
  <c r="X51" i="73"/>
  <c r="W51" i="39"/>
  <c r="V51"/>
  <c r="U51"/>
  <c r="T51"/>
  <c r="S51"/>
  <c r="R51"/>
  <c r="Q51"/>
  <c r="P51"/>
  <c r="O51"/>
  <c r="N51"/>
  <c r="M51"/>
  <c r="L51"/>
  <c r="K51"/>
  <c r="J51"/>
  <c r="I51"/>
  <c r="H51"/>
  <c r="G51"/>
  <c r="F51"/>
  <c r="E51"/>
  <c r="D51"/>
  <c r="B51"/>
  <c r="AK50"/>
  <c r="AJ50"/>
  <c r="AI50"/>
  <c r="AH50"/>
  <c r="AG50"/>
  <c r="AF50"/>
  <c r="AE50"/>
  <c r="AD50"/>
  <c r="AC50"/>
  <c r="AB50"/>
  <c r="Z50"/>
  <c r="Y50"/>
  <c r="X50"/>
  <c r="V50"/>
  <c r="U50"/>
  <c r="T50"/>
  <c r="S50"/>
  <c r="R50"/>
  <c r="Q50"/>
  <c r="P50"/>
  <c r="O50"/>
  <c r="N50"/>
  <c r="M50"/>
  <c r="L50"/>
  <c r="K50"/>
  <c r="J50"/>
  <c r="I50"/>
  <c r="H50"/>
  <c r="G50"/>
  <c r="F50"/>
  <c r="E50"/>
  <c r="D50"/>
  <c r="AK49"/>
  <c r="AJ49"/>
  <c r="AI49"/>
  <c r="AH49"/>
  <c r="AG49"/>
  <c r="AF49"/>
  <c r="AE49"/>
  <c r="AD49"/>
  <c r="AC49"/>
  <c r="Z49"/>
  <c r="Y49"/>
  <c r="X49" i="73"/>
  <c r="W49" i="39"/>
  <c r="V49"/>
  <c r="U49"/>
  <c r="T49"/>
  <c r="S49"/>
  <c r="R49"/>
  <c r="Q49"/>
  <c r="P49"/>
  <c r="P49" i="77" s="1"/>
  <c r="Q49" s="1"/>
  <c r="O49" i="39"/>
  <c r="N49"/>
  <c r="M49"/>
  <c r="L49"/>
  <c r="L49" i="77" s="1"/>
  <c r="M49" s="1"/>
  <c r="K49" i="39"/>
  <c r="J49"/>
  <c r="J49" i="77" s="1"/>
  <c r="K49" s="1"/>
  <c r="I49" i="39"/>
  <c r="H49"/>
  <c r="G49"/>
  <c r="F49"/>
  <c r="E49"/>
  <c r="D49"/>
  <c r="D49" i="77" s="1"/>
  <c r="B49" i="39"/>
  <c r="AK48"/>
  <c r="AJ48"/>
  <c r="AI48"/>
  <c r="AH48"/>
  <c r="AG48"/>
  <c r="AF48"/>
  <c r="AE48"/>
  <c r="AD48"/>
  <c r="AC48"/>
  <c r="AB48"/>
  <c r="Z48"/>
  <c r="Y48"/>
  <c r="X48"/>
  <c r="V48"/>
  <c r="U48"/>
  <c r="T48"/>
  <c r="S48"/>
  <c r="R48"/>
  <c r="Q48"/>
  <c r="P48"/>
  <c r="O48"/>
  <c r="N48"/>
  <c r="M48"/>
  <c r="L48"/>
  <c r="K48"/>
  <c r="J48"/>
  <c r="I48"/>
  <c r="H48"/>
  <c r="G48"/>
  <c r="F48"/>
  <c r="E48"/>
  <c r="D48"/>
  <c r="AK47"/>
  <c r="AJ47"/>
  <c r="AI47"/>
  <c r="AH47"/>
  <c r="AG47"/>
  <c r="AF47"/>
  <c r="AE47"/>
  <c r="AD47"/>
  <c r="AC47"/>
  <c r="Z47"/>
  <c r="Y47"/>
  <c r="X47" i="73"/>
  <c r="W47" i="39"/>
  <c r="V47"/>
  <c r="U47"/>
  <c r="T47"/>
  <c r="S47"/>
  <c r="R47"/>
  <c r="Q47"/>
  <c r="P47"/>
  <c r="O47"/>
  <c r="N47"/>
  <c r="M47"/>
  <c r="L47"/>
  <c r="K47"/>
  <c r="J47"/>
  <c r="I47"/>
  <c r="H47"/>
  <c r="G47"/>
  <c r="F47"/>
  <c r="E47"/>
  <c r="D47"/>
  <c r="B47"/>
  <c r="AK46"/>
  <c r="AJ46"/>
  <c r="AI46"/>
  <c r="AH46"/>
  <c r="AG46"/>
  <c r="AF46"/>
  <c r="AE46"/>
  <c r="AD46"/>
  <c r="AC46"/>
  <c r="AB46"/>
  <c r="Z46"/>
  <c r="Y46"/>
  <c r="X46"/>
  <c r="V46"/>
  <c r="U46"/>
  <c r="T46"/>
  <c r="S46"/>
  <c r="R46"/>
  <c r="Q46"/>
  <c r="P46"/>
  <c r="O46"/>
  <c r="N46"/>
  <c r="M46"/>
  <c r="L46"/>
  <c r="K46"/>
  <c r="J46"/>
  <c r="I46"/>
  <c r="H46"/>
  <c r="G46"/>
  <c r="F46"/>
  <c r="E46"/>
  <c r="D46"/>
  <c r="AK45"/>
  <c r="AJ45"/>
  <c r="AI45"/>
  <c r="AH45"/>
  <c r="AG45"/>
  <c r="AF45"/>
  <c r="AE45"/>
  <c r="AD45"/>
  <c r="AC45"/>
  <c r="Z45"/>
  <c r="Y45"/>
  <c r="X45" i="73"/>
  <c r="W45" i="39"/>
  <c r="V45"/>
  <c r="U45"/>
  <c r="T45"/>
  <c r="S45"/>
  <c r="R45"/>
  <c r="Q45"/>
  <c r="P45"/>
  <c r="O45"/>
  <c r="N45"/>
  <c r="M45"/>
  <c r="L45"/>
  <c r="K45"/>
  <c r="J45"/>
  <c r="J45" i="77" s="1"/>
  <c r="K45" s="1"/>
  <c r="I45" i="39"/>
  <c r="H45"/>
  <c r="G45"/>
  <c r="F45"/>
  <c r="E45"/>
  <c r="D45"/>
  <c r="B45"/>
  <c r="AK44"/>
  <c r="AJ44"/>
  <c r="AI44"/>
  <c r="AH44"/>
  <c r="AG44"/>
  <c r="AF44"/>
  <c r="AE44"/>
  <c r="AD44"/>
  <c r="AC44"/>
  <c r="AB44"/>
  <c r="Z44"/>
  <c r="Y44"/>
  <c r="X44"/>
  <c r="V44"/>
  <c r="U44"/>
  <c r="T44"/>
  <c r="S44"/>
  <c r="R44"/>
  <c r="Q44"/>
  <c r="P44"/>
  <c r="O44"/>
  <c r="N44"/>
  <c r="M44"/>
  <c r="L44"/>
  <c r="K44"/>
  <c r="J44"/>
  <c r="I44"/>
  <c r="H44"/>
  <c r="G44"/>
  <c r="F44"/>
  <c r="E44"/>
  <c r="D44"/>
  <c r="AK43"/>
  <c r="AJ43"/>
  <c r="AI43"/>
  <c r="AH43"/>
  <c r="AG43"/>
  <c r="AF43"/>
  <c r="AE43"/>
  <c r="AD43"/>
  <c r="AC43"/>
  <c r="Z43"/>
  <c r="Y43"/>
  <c r="X43" i="73"/>
  <c r="W43" i="39"/>
  <c r="V43"/>
  <c r="U43"/>
  <c r="T43"/>
  <c r="S43"/>
  <c r="R43"/>
  <c r="Q43"/>
  <c r="P43"/>
  <c r="O43"/>
  <c r="N43"/>
  <c r="M43"/>
  <c r="L43"/>
  <c r="K43"/>
  <c r="J43"/>
  <c r="I43"/>
  <c r="H43"/>
  <c r="G43"/>
  <c r="F43"/>
  <c r="E43"/>
  <c r="D43"/>
  <c r="B43"/>
  <c r="AK42"/>
  <c r="AJ42"/>
  <c r="AI42"/>
  <c r="AH42"/>
  <c r="AG42"/>
  <c r="AF42"/>
  <c r="AE42"/>
  <c r="AD42"/>
  <c r="AC42"/>
  <c r="AB42"/>
  <c r="Z42"/>
  <c r="Y42"/>
  <c r="X42"/>
  <c r="V42"/>
  <c r="U42"/>
  <c r="T42"/>
  <c r="S42"/>
  <c r="R42"/>
  <c r="Q42"/>
  <c r="P42"/>
  <c r="O42"/>
  <c r="N42"/>
  <c r="M42"/>
  <c r="L42"/>
  <c r="K42"/>
  <c r="J42"/>
  <c r="I42"/>
  <c r="H42"/>
  <c r="G42"/>
  <c r="F42"/>
  <c r="E42"/>
  <c r="D42"/>
  <c r="AK41"/>
  <c r="AJ41"/>
  <c r="AI41"/>
  <c r="AH41"/>
  <c r="AG41"/>
  <c r="AF41"/>
  <c r="AE41"/>
  <c r="AD41"/>
  <c r="AC41"/>
  <c r="Z41"/>
  <c r="Y41"/>
  <c r="X41" i="73"/>
  <c r="W41" i="39"/>
  <c r="V41"/>
  <c r="U41"/>
  <c r="T41"/>
  <c r="S41"/>
  <c r="R41"/>
  <c r="Q41"/>
  <c r="P41"/>
  <c r="P41" i="77" s="1"/>
  <c r="Q41" s="1"/>
  <c r="O41" i="39"/>
  <c r="N41"/>
  <c r="M41"/>
  <c r="L41"/>
  <c r="L41" i="77" s="1"/>
  <c r="M41" s="1"/>
  <c r="K41" i="39"/>
  <c r="J41"/>
  <c r="J41" i="77" s="1"/>
  <c r="K41" s="1"/>
  <c r="I41" i="39"/>
  <c r="H41"/>
  <c r="G41"/>
  <c r="F41"/>
  <c r="E41"/>
  <c r="D41"/>
  <c r="D41" i="77" s="1"/>
  <c r="B41" i="39"/>
  <c r="AK40"/>
  <c r="AJ40"/>
  <c r="AI40"/>
  <c r="AH40"/>
  <c r="AG40"/>
  <c r="AF40"/>
  <c r="AE40"/>
  <c r="AD40"/>
  <c r="AC40"/>
  <c r="AB40"/>
  <c r="Z40"/>
  <c r="Y40"/>
  <c r="X40"/>
  <c r="V40"/>
  <c r="U40"/>
  <c r="T40"/>
  <c r="S40"/>
  <c r="R40"/>
  <c r="Q40"/>
  <c r="P40"/>
  <c r="O40"/>
  <c r="N40"/>
  <c r="M40"/>
  <c r="L40"/>
  <c r="K40"/>
  <c r="J40"/>
  <c r="I40"/>
  <c r="H40"/>
  <c r="G40"/>
  <c r="F40"/>
  <c r="E40"/>
  <c r="D40"/>
  <c r="AK39"/>
  <c r="AJ39"/>
  <c r="AI39"/>
  <c r="AH39"/>
  <c r="AG39"/>
  <c r="AF39"/>
  <c r="AE39"/>
  <c r="AD39"/>
  <c r="AC39"/>
  <c r="Z39"/>
  <c r="Y39"/>
  <c r="X39" i="73"/>
  <c r="W39" i="39"/>
  <c r="V39"/>
  <c r="U39"/>
  <c r="T39"/>
  <c r="S39"/>
  <c r="R39"/>
  <c r="Q39"/>
  <c r="P39"/>
  <c r="O39"/>
  <c r="N39"/>
  <c r="M39"/>
  <c r="L39"/>
  <c r="K39"/>
  <c r="J39"/>
  <c r="I39"/>
  <c r="H39"/>
  <c r="G39"/>
  <c r="F39"/>
  <c r="E39"/>
  <c r="D39"/>
  <c r="B39"/>
  <c r="AK38"/>
  <c r="AJ38"/>
  <c r="AI38"/>
  <c r="AH38"/>
  <c r="AG38"/>
  <c r="AF38"/>
  <c r="AE38"/>
  <c r="AD38"/>
  <c r="AC38"/>
  <c r="AB38"/>
  <c r="Z38"/>
  <c r="Y38"/>
  <c r="X38"/>
  <c r="V38"/>
  <c r="U38"/>
  <c r="T38"/>
  <c r="S38"/>
  <c r="R38"/>
  <c r="Q38"/>
  <c r="P38"/>
  <c r="O38"/>
  <c r="N38"/>
  <c r="M38"/>
  <c r="L38"/>
  <c r="K38"/>
  <c r="J38"/>
  <c r="I38"/>
  <c r="H38"/>
  <c r="G38"/>
  <c r="F38"/>
  <c r="E38"/>
  <c r="D38"/>
  <c r="AK37"/>
  <c r="AJ37"/>
  <c r="AI37"/>
  <c r="AH37"/>
  <c r="AG37"/>
  <c r="AF37"/>
  <c r="AE37"/>
  <c r="AD37"/>
  <c r="AC37"/>
  <c r="Z37"/>
  <c r="Y37"/>
  <c r="X37" i="73"/>
  <c r="W37" i="39"/>
  <c r="V37"/>
  <c r="U37"/>
  <c r="T37"/>
  <c r="S37"/>
  <c r="R37"/>
  <c r="Q37"/>
  <c r="P37"/>
  <c r="O37"/>
  <c r="N37"/>
  <c r="M37"/>
  <c r="L37"/>
  <c r="K37"/>
  <c r="J37"/>
  <c r="J37" i="77" s="1"/>
  <c r="K37" s="1"/>
  <c r="I37" i="39"/>
  <c r="H37"/>
  <c r="G37"/>
  <c r="F37"/>
  <c r="E37"/>
  <c r="D37"/>
  <c r="B37"/>
  <c r="AK36"/>
  <c r="AJ36"/>
  <c r="AI36"/>
  <c r="AH36"/>
  <c r="AG36"/>
  <c r="AF36"/>
  <c r="AE36"/>
  <c r="AD36"/>
  <c r="AC36"/>
  <c r="AB36"/>
  <c r="Z36"/>
  <c r="Y36"/>
  <c r="X36"/>
  <c r="V36"/>
  <c r="U36"/>
  <c r="T36"/>
  <c r="S36"/>
  <c r="R36"/>
  <c r="Q36"/>
  <c r="P36"/>
  <c r="O36"/>
  <c r="N36"/>
  <c r="M36"/>
  <c r="L36"/>
  <c r="K36"/>
  <c r="J36"/>
  <c r="I36"/>
  <c r="H36"/>
  <c r="G36"/>
  <c r="F36"/>
  <c r="E36"/>
  <c r="D36"/>
  <c r="AK35"/>
  <c r="AJ35"/>
  <c r="AI35"/>
  <c r="AH35"/>
  <c r="AG35"/>
  <c r="AF35"/>
  <c r="AE35"/>
  <c r="AD35"/>
  <c r="AC35"/>
  <c r="Z35"/>
  <c r="Y35"/>
  <c r="X35" i="73"/>
  <c r="W35" i="39"/>
  <c r="V35"/>
  <c r="U35"/>
  <c r="T35"/>
  <c r="S35"/>
  <c r="R35"/>
  <c r="Q35"/>
  <c r="P35"/>
  <c r="O35"/>
  <c r="N35"/>
  <c r="M35"/>
  <c r="L35"/>
  <c r="K35"/>
  <c r="J35"/>
  <c r="I35"/>
  <c r="H35"/>
  <c r="G35"/>
  <c r="F35"/>
  <c r="E35"/>
  <c r="D35"/>
  <c r="B35"/>
  <c r="AK34"/>
  <c r="AJ34"/>
  <c r="AI34"/>
  <c r="AH34"/>
  <c r="AG34"/>
  <c r="AF34"/>
  <c r="AE34"/>
  <c r="AD34"/>
  <c r="AC34"/>
  <c r="AB34"/>
  <c r="Z34"/>
  <c r="Y34"/>
  <c r="X34"/>
  <c r="V34"/>
  <c r="U34"/>
  <c r="T34"/>
  <c r="S34"/>
  <c r="R34"/>
  <c r="Q34"/>
  <c r="P34"/>
  <c r="O34"/>
  <c r="N34"/>
  <c r="M34"/>
  <c r="L34"/>
  <c r="K34"/>
  <c r="J34"/>
  <c r="I34"/>
  <c r="H34"/>
  <c r="G34"/>
  <c r="F34"/>
  <c r="E34"/>
  <c r="D34"/>
  <c r="AK33"/>
  <c r="AJ33"/>
  <c r="AI33"/>
  <c r="AH33"/>
  <c r="AG33"/>
  <c r="AF33"/>
  <c r="AE33"/>
  <c r="AD33"/>
  <c r="AC33"/>
  <c r="Z33"/>
  <c r="Y33"/>
  <c r="X33" i="73"/>
  <c r="W33" i="39"/>
  <c r="V33"/>
  <c r="U33"/>
  <c r="T33"/>
  <c r="S33"/>
  <c r="R33"/>
  <c r="Q33"/>
  <c r="P33"/>
  <c r="P33" i="77" s="1"/>
  <c r="Q33" s="1"/>
  <c r="O33" i="39"/>
  <c r="N33"/>
  <c r="M33"/>
  <c r="L33"/>
  <c r="L33" i="77" s="1"/>
  <c r="M33" s="1"/>
  <c r="K33" i="39"/>
  <c r="J33"/>
  <c r="J33" i="77" s="1"/>
  <c r="K33" s="1"/>
  <c r="I33" i="39"/>
  <c r="H33"/>
  <c r="G33"/>
  <c r="F33"/>
  <c r="E33"/>
  <c r="D33"/>
  <c r="D33" i="77" s="1"/>
  <c r="B33" i="39"/>
  <c r="AK32"/>
  <c r="AJ32"/>
  <c r="AI32"/>
  <c r="AH32"/>
  <c r="AG32"/>
  <c r="AF32"/>
  <c r="AE32"/>
  <c r="AD32"/>
  <c r="AC32"/>
  <c r="AB32"/>
  <c r="Z32"/>
  <c r="Y32"/>
  <c r="X32"/>
  <c r="V32"/>
  <c r="U32"/>
  <c r="T32"/>
  <c r="S32"/>
  <c r="R32"/>
  <c r="Q32"/>
  <c r="P32"/>
  <c r="O32"/>
  <c r="N32"/>
  <c r="M32"/>
  <c r="L32"/>
  <c r="K32"/>
  <c r="J32"/>
  <c r="I32"/>
  <c r="H32"/>
  <c r="G32"/>
  <c r="F32"/>
  <c r="E32"/>
  <c r="D32"/>
  <c r="AK31"/>
  <c r="AJ31"/>
  <c r="AI31"/>
  <c r="AH31"/>
  <c r="AG31"/>
  <c r="AF31"/>
  <c r="AE31"/>
  <c r="AD31"/>
  <c r="AC31"/>
  <c r="Z31"/>
  <c r="Y31"/>
  <c r="X31" i="73"/>
  <c r="W31" i="39"/>
  <c r="V31"/>
  <c r="U31"/>
  <c r="T31"/>
  <c r="S31"/>
  <c r="R31"/>
  <c r="Q31"/>
  <c r="P31"/>
  <c r="O31"/>
  <c r="N31"/>
  <c r="M31"/>
  <c r="L31"/>
  <c r="K31"/>
  <c r="J31"/>
  <c r="I31"/>
  <c r="H31"/>
  <c r="G31"/>
  <c r="F31"/>
  <c r="E31"/>
  <c r="D31"/>
  <c r="B31"/>
  <c r="AK30"/>
  <c r="AJ30"/>
  <c r="AI30"/>
  <c r="AH30"/>
  <c r="AG30"/>
  <c r="AF30"/>
  <c r="AE30"/>
  <c r="AD30"/>
  <c r="AC30"/>
  <c r="AB30"/>
  <c r="Z30"/>
  <c r="Y30"/>
  <c r="X30"/>
  <c r="V30"/>
  <c r="U30"/>
  <c r="T30"/>
  <c r="S30"/>
  <c r="R30"/>
  <c r="Q30"/>
  <c r="P30"/>
  <c r="O30"/>
  <c r="N30"/>
  <c r="M30"/>
  <c r="L30"/>
  <c r="K30"/>
  <c r="J30"/>
  <c r="I30"/>
  <c r="H30"/>
  <c r="G30"/>
  <c r="F30"/>
  <c r="E30"/>
  <c r="D30"/>
  <c r="AK29"/>
  <c r="AJ29"/>
  <c r="AI29"/>
  <c r="AH29"/>
  <c r="AG29"/>
  <c r="AF29"/>
  <c r="AE29"/>
  <c r="AD29"/>
  <c r="AC29"/>
  <c r="Z29"/>
  <c r="Y29"/>
  <c r="X29" i="73"/>
  <c r="W29" i="39"/>
  <c r="V29"/>
  <c r="U29"/>
  <c r="T29"/>
  <c r="S29"/>
  <c r="R29"/>
  <c r="Q29"/>
  <c r="P29"/>
  <c r="O29"/>
  <c r="N29"/>
  <c r="M29"/>
  <c r="L29"/>
  <c r="K29"/>
  <c r="J29"/>
  <c r="J29" i="77" s="1"/>
  <c r="K29" s="1"/>
  <c r="I29" i="39"/>
  <c r="H29"/>
  <c r="G29"/>
  <c r="F29"/>
  <c r="E29"/>
  <c r="D29"/>
  <c r="B29"/>
  <c r="AK28"/>
  <c r="AJ28"/>
  <c r="AI28"/>
  <c r="AH28"/>
  <c r="AG28"/>
  <c r="AF28"/>
  <c r="AE28"/>
  <c r="AD28"/>
  <c r="AC28"/>
  <c r="AB28"/>
  <c r="Z28"/>
  <c r="Y28"/>
  <c r="X28"/>
  <c r="V28"/>
  <c r="U28"/>
  <c r="T28"/>
  <c r="S28"/>
  <c r="R28"/>
  <c r="Q28"/>
  <c r="P28"/>
  <c r="O28"/>
  <c r="N28"/>
  <c r="M28"/>
  <c r="L28"/>
  <c r="K28"/>
  <c r="J28"/>
  <c r="I28"/>
  <c r="H28"/>
  <c r="G28"/>
  <c r="F28"/>
  <c r="E28"/>
  <c r="D28"/>
  <c r="AK27"/>
  <c r="AJ27"/>
  <c r="AI27"/>
  <c r="AH27"/>
  <c r="AG27"/>
  <c r="AF27"/>
  <c r="AE27"/>
  <c r="AD27"/>
  <c r="AC27"/>
  <c r="Z27"/>
  <c r="Y27"/>
  <c r="X27" i="73"/>
  <c r="W27" i="39"/>
  <c r="V27"/>
  <c r="U27"/>
  <c r="T27"/>
  <c r="S27"/>
  <c r="R27"/>
  <c r="Q27"/>
  <c r="P27"/>
  <c r="O27"/>
  <c r="N27"/>
  <c r="M27"/>
  <c r="L27"/>
  <c r="K27"/>
  <c r="J27"/>
  <c r="I27"/>
  <c r="H27"/>
  <c r="G27"/>
  <c r="F27"/>
  <c r="E27"/>
  <c r="D27"/>
  <c r="B27"/>
  <c r="AK26"/>
  <c r="AJ26"/>
  <c r="AI26"/>
  <c r="AH26"/>
  <c r="AG26"/>
  <c r="AF26"/>
  <c r="AE26"/>
  <c r="AD26"/>
  <c r="AC26"/>
  <c r="AB26"/>
  <c r="Z26"/>
  <c r="Y26"/>
  <c r="X26"/>
  <c r="V26"/>
  <c r="U26"/>
  <c r="T26"/>
  <c r="S26"/>
  <c r="R26"/>
  <c r="Q26"/>
  <c r="P26"/>
  <c r="O26"/>
  <c r="N26"/>
  <c r="M26"/>
  <c r="L26"/>
  <c r="K26"/>
  <c r="J26"/>
  <c r="I26"/>
  <c r="H26"/>
  <c r="G26"/>
  <c r="F26"/>
  <c r="E26"/>
  <c r="D26"/>
  <c r="AK25"/>
  <c r="AJ25"/>
  <c r="AI25"/>
  <c r="AH25"/>
  <c r="AG25"/>
  <c r="AF25"/>
  <c r="AE25"/>
  <c r="AD25"/>
  <c r="AC25"/>
  <c r="Z25"/>
  <c r="Y25"/>
  <c r="X25" i="73"/>
  <c r="W25" i="39"/>
  <c r="V25"/>
  <c r="U25"/>
  <c r="T25"/>
  <c r="S25"/>
  <c r="R25"/>
  <c r="Q25"/>
  <c r="P25"/>
  <c r="P25" i="77" s="1"/>
  <c r="Q25" s="1"/>
  <c r="O25" i="39"/>
  <c r="N25"/>
  <c r="M25"/>
  <c r="L25"/>
  <c r="L25" i="77" s="1"/>
  <c r="M25" s="1"/>
  <c r="K25" i="39"/>
  <c r="J25"/>
  <c r="J25" i="77" s="1"/>
  <c r="K25" s="1"/>
  <c r="I25" i="39"/>
  <c r="H25"/>
  <c r="G25"/>
  <c r="F25"/>
  <c r="E25"/>
  <c r="D25"/>
  <c r="D25" i="77" s="1"/>
  <c r="B25" i="39"/>
  <c r="AK24"/>
  <c r="AJ24"/>
  <c r="AI24"/>
  <c r="AH24"/>
  <c r="AG24"/>
  <c r="AF24"/>
  <c r="AE24"/>
  <c r="AD24"/>
  <c r="AC24"/>
  <c r="AB24"/>
  <c r="Z24"/>
  <c r="Y24"/>
  <c r="X24"/>
  <c r="V24"/>
  <c r="U24"/>
  <c r="T24"/>
  <c r="S24"/>
  <c r="R24"/>
  <c r="Q24"/>
  <c r="P24"/>
  <c r="O24"/>
  <c r="N24"/>
  <c r="M24"/>
  <c r="L24"/>
  <c r="K24"/>
  <c r="J24"/>
  <c r="I24"/>
  <c r="H24"/>
  <c r="G24"/>
  <c r="F24"/>
  <c r="E24"/>
  <c r="D24"/>
  <c r="AK23"/>
  <c r="AJ23"/>
  <c r="AI23"/>
  <c r="AH23"/>
  <c r="AG23"/>
  <c r="AF23"/>
  <c r="AE23"/>
  <c r="AD23"/>
  <c r="AC23"/>
  <c r="Z23"/>
  <c r="Y23"/>
  <c r="X23" i="73"/>
  <c r="W23" i="39"/>
  <c r="V23"/>
  <c r="U23"/>
  <c r="T23"/>
  <c r="S23"/>
  <c r="R23"/>
  <c r="Q23"/>
  <c r="P23"/>
  <c r="O23"/>
  <c r="N23"/>
  <c r="M23"/>
  <c r="L23"/>
  <c r="K23"/>
  <c r="J23"/>
  <c r="I23"/>
  <c r="H23"/>
  <c r="G23"/>
  <c r="F23"/>
  <c r="E23"/>
  <c r="D23"/>
  <c r="B23"/>
  <c r="AK22"/>
  <c r="AJ22"/>
  <c r="AI22"/>
  <c r="AH22"/>
  <c r="AG22"/>
  <c r="AF22"/>
  <c r="AE22"/>
  <c r="AD22"/>
  <c r="AC22"/>
  <c r="AB22"/>
  <c r="Z22"/>
  <c r="Y22"/>
  <c r="X22"/>
  <c r="V22"/>
  <c r="U22"/>
  <c r="T22"/>
  <c r="S22"/>
  <c r="R22"/>
  <c r="Q22"/>
  <c r="P22"/>
  <c r="O22"/>
  <c r="N22"/>
  <c r="M22"/>
  <c r="L22"/>
  <c r="K22"/>
  <c r="J22"/>
  <c r="I22"/>
  <c r="H22"/>
  <c r="G22"/>
  <c r="F22"/>
  <c r="E22"/>
  <c r="D22"/>
  <c r="AK21"/>
  <c r="AJ21"/>
  <c r="AI21"/>
  <c r="AH21"/>
  <c r="AG21"/>
  <c r="AF21"/>
  <c r="AE21"/>
  <c r="AD21"/>
  <c r="AC21"/>
  <c r="Z21"/>
  <c r="Y21"/>
  <c r="X21" i="73"/>
  <c r="W21" i="39"/>
  <c r="V21"/>
  <c r="U21"/>
  <c r="T21"/>
  <c r="S21"/>
  <c r="R21"/>
  <c r="Q21"/>
  <c r="P21"/>
  <c r="O21"/>
  <c r="N21"/>
  <c r="M21"/>
  <c r="L21"/>
  <c r="K21"/>
  <c r="J21"/>
  <c r="J21" i="77" s="1"/>
  <c r="K21" s="1"/>
  <c r="I21" i="39"/>
  <c r="H21"/>
  <c r="G21"/>
  <c r="F21"/>
  <c r="E21"/>
  <c r="D21"/>
  <c r="B21"/>
  <c r="AK20"/>
  <c r="AJ20"/>
  <c r="AI20"/>
  <c r="AH20"/>
  <c r="AG20"/>
  <c r="AF20"/>
  <c r="AE20"/>
  <c r="AD20"/>
  <c r="AC20"/>
  <c r="AB20"/>
  <c r="Z20"/>
  <c r="Y20"/>
  <c r="X20"/>
  <c r="V20"/>
  <c r="U20"/>
  <c r="T20"/>
  <c r="S20"/>
  <c r="R20"/>
  <c r="Q20"/>
  <c r="P20"/>
  <c r="O20"/>
  <c r="N20"/>
  <c r="M20"/>
  <c r="L20"/>
  <c r="K20"/>
  <c r="J20"/>
  <c r="I20"/>
  <c r="H20"/>
  <c r="G20"/>
  <c r="F20"/>
  <c r="E20"/>
  <c r="D20"/>
  <c r="AK19"/>
  <c r="AJ19"/>
  <c r="AI19"/>
  <c r="AH19"/>
  <c r="AG19"/>
  <c r="AF19"/>
  <c r="AE19"/>
  <c r="AD19"/>
  <c r="AC19"/>
  <c r="Z19"/>
  <c r="Y19"/>
  <c r="X19" i="73"/>
  <c r="W19" i="39"/>
  <c r="V19"/>
  <c r="U19"/>
  <c r="T19"/>
  <c r="S19"/>
  <c r="R19"/>
  <c r="Q19"/>
  <c r="P19"/>
  <c r="O19"/>
  <c r="N19"/>
  <c r="M19"/>
  <c r="L19"/>
  <c r="K19"/>
  <c r="J19"/>
  <c r="I19"/>
  <c r="H19"/>
  <c r="G19"/>
  <c r="F19"/>
  <c r="E19"/>
  <c r="D19"/>
  <c r="B19"/>
  <c r="AK18"/>
  <c r="AJ18"/>
  <c r="AI18"/>
  <c r="AH18"/>
  <c r="AG18"/>
  <c r="AF18"/>
  <c r="AE18"/>
  <c r="AD18"/>
  <c r="AC18"/>
  <c r="AB18"/>
  <c r="Z18"/>
  <c r="Y18"/>
  <c r="X18"/>
  <c r="V18"/>
  <c r="U18"/>
  <c r="T18"/>
  <c r="S18"/>
  <c r="R18"/>
  <c r="Q18"/>
  <c r="P18"/>
  <c r="O18"/>
  <c r="N18"/>
  <c r="M18"/>
  <c r="L18"/>
  <c r="K18"/>
  <c r="J18"/>
  <c r="I18"/>
  <c r="H18"/>
  <c r="G18"/>
  <c r="F18"/>
  <c r="E18"/>
  <c r="D18"/>
  <c r="AK17"/>
  <c r="AJ17"/>
  <c r="AI17"/>
  <c r="AH17"/>
  <c r="AG17"/>
  <c r="AF17"/>
  <c r="AE17"/>
  <c r="AD17"/>
  <c r="AC17"/>
  <c r="Z17"/>
  <c r="Y17"/>
  <c r="X17" i="73"/>
  <c r="W17" i="39"/>
  <c r="V17"/>
  <c r="U17"/>
  <c r="T17"/>
  <c r="S17"/>
  <c r="R17"/>
  <c r="Q17"/>
  <c r="P17"/>
  <c r="P17" i="77" s="1"/>
  <c r="Q17" s="1"/>
  <c r="O17" i="39"/>
  <c r="N17"/>
  <c r="M17"/>
  <c r="L17"/>
  <c r="L17" i="77" s="1"/>
  <c r="M17" s="1"/>
  <c r="K17" i="39"/>
  <c r="J17"/>
  <c r="J17" i="77" s="1"/>
  <c r="K17" s="1"/>
  <c r="I17" i="39"/>
  <c r="H17"/>
  <c r="G17"/>
  <c r="F17"/>
  <c r="E17"/>
  <c r="D17"/>
  <c r="D17" i="77" s="1"/>
  <c r="B17" i="39"/>
  <c r="AK16"/>
  <c r="AJ16"/>
  <c r="AI16"/>
  <c r="AH16"/>
  <c r="AG16"/>
  <c r="AF16"/>
  <c r="AE16"/>
  <c r="AD16"/>
  <c r="AC16"/>
  <c r="AB16"/>
  <c r="Z16"/>
  <c r="Y16"/>
  <c r="X16"/>
  <c r="V16"/>
  <c r="U16"/>
  <c r="T16"/>
  <c r="S16"/>
  <c r="R16"/>
  <c r="Q16"/>
  <c r="P16"/>
  <c r="O16"/>
  <c r="N16"/>
  <c r="M16"/>
  <c r="L16"/>
  <c r="K16"/>
  <c r="J16"/>
  <c r="I16"/>
  <c r="H16"/>
  <c r="G16"/>
  <c r="F16"/>
  <c r="E16"/>
  <c r="D16"/>
  <c r="AK15"/>
  <c r="AJ15"/>
  <c r="AI15"/>
  <c r="AH15"/>
  <c r="AG15"/>
  <c r="AF15"/>
  <c r="AE15"/>
  <c r="AD15"/>
  <c r="AC15"/>
  <c r="Z15"/>
  <c r="Y15"/>
  <c r="X15" i="73"/>
  <c r="W15" i="39"/>
  <c r="V15"/>
  <c r="U15"/>
  <c r="T15"/>
  <c r="S15"/>
  <c r="R15"/>
  <c r="Q15"/>
  <c r="P15"/>
  <c r="O15"/>
  <c r="N15"/>
  <c r="M15"/>
  <c r="L15"/>
  <c r="K15"/>
  <c r="J15"/>
  <c r="I15"/>
  <c r="H15"/>
  <c r="G15"/>
  <c r="F15"/>
  <c r="E15"/>
  <c r="D15"/>
  <c r="B15"/>
  <c r="AK14"/>
  <c r="AJ14"/>
  <c r="AI14"/>
  <c r="AH14"/>
  <c r="AG14"/>
  <c r="AF14"/>
  <c r="AE14"/>
  <c r="AD14"/>
  <c r="AC14"/>
  <c r="AB14"/>
  <c r="Z14"/>
  <c r="Y14"/>
  <c r="V14"/>
  <c r="U14"/>
  <c r="T14"/>
  <c r="S14"/>
  <c r="R14"/>
  <c r="Q14"/>
  <c r="P14"/>
  <c r="O14"/>
  <c r="N14"/>
  <c r="M14"/>
  <c r="L14"/>
  <c r="K14"/>
  <c r="J14"/>
  <c r="I14"/>
  <c r="H14"/>
  <c r="G14"/>
  <c r="F14"/>
  <c r="E14"/>
  <c r="D14"/>
  <c r="AK13"/>
  <c r="AJ13"/>
  <c r="AI13"/>
  <c r="AH13"/>
  <c r="AG13"/>
  <c r="AF13"/>
  <c r="AE13"/>
  <c r="AD13"/>
  <c r="AC13"/>
  <c r="Z13"/>
  <c r="Y13"/>
  <c r="X13" i="73"/>
  <c r="W13" i="39"/>
  <c r="V13"/>
  <c r="U13"/>
  <c r="T13"/>
  <c r="S13"/>
  <c r="R13"/>
  <c r="Q13"/>
  <c r="P13"/>
  <c r="O13"/>
  <c r="N13"/>
  <c r="M13"/>
  <c r="L13"/>
  <c r="K13"/>
  <c r="J13"/>
  <c r="I13"/>
  <c r="H13"/>
  <c r="G13"/>
  <c r="F13"/>
  <c r="E13"/>
  <c r="D13"/>
  <c r="B13"/>
  <c r="AK12"/>
  <c r="AJ12"/>
  <c r="AI12"/>
  <c r="AH12"/>
  <c r="AG12"/>
  <c r="AF12"/>
  <c r="AE12"/>
  <c r="AD12"/>
  <c r="AC12"/>
  <c r="AB12"/>
  <c r="Z12"/>
  <c r="Z12" i="77" s="1"/>
  <c r="Y12" i="39"/>
  <c r="X12"/>
  <c r="X12" i="77" s="1"/>
  <c r="V12" i="39"/>
  <c r="V12" i="77" s="1"/>
  <c r="U12" i="39"/>
  <c r="T12"/>
  <c r="T12" i="77" s="1"/>
  <c r="S12" i="39"/>
  <c r="R12"/>
  <c r="R12" i="77" s="1"/>
  <c r="Q12" i="39"/>
  <c r="P12"/>
  <c r="P12" i="77" s="1"/>
  <c r="O12" i="39"/>
  <c r="N12"/>
  <c r="N12" i="77" s="1"/>
  <c r="M12" i="39"/>
  <c r="L12"/>
  <c r="L12" i="77" s="1"/>
  <c r="K12" i="39"/>
  <c r="J12"/>
  <c r="J12" i="77" s="1"/>
  <c r="I12" i="39"/>
  <c r="H12"/>
  <c r="H12" i="77" s="1"/>
  <c r="G12" i="39"/>
  <c r="F12"/>
  <c r="F12" i="77" s="1"/>
  <c r="E12" i="39"/>
  <c r="D12"/>
  <c r="D12" i="77" s="1"/>
  <c r="AK11" i="39"/>
  <c r="AJ11"/>
  <c r="AJ11" i="77" s="1"/>
  <c r="AI11" i="39"/>
  <c r="AH11"/>
  <c r="AH11" i="77" s="1"/>
  <c r="AG11" i="39"/>
  <c r="AF11"/>
  <c r="AF11" i="77" s="1"/>
  <c r="AE11" i="39"/>
  <c r="AD11"/>
  <c r="AD11" i="77" s="1"/>
  <c r="AC11" i="39"/>
  <c r="AB11" i="77"/>
  <c r="Z11" i="39"/>
  <c r="Z11" i="77" s="1"/>
  <c r="Y11" i="39"/>
  <c r="W11"/>
  <c r="V11"/>
  <c r="V11" i="77" s="1"/>
  <c r="U11" i="39"/>
  <c r="T11"/>
  <c r="S11"/>
  <c r="R11"/>
  <c r="R11" i="77" s="1"/>
  <c r="Q11" i="39"/>
  <c r="P11"/>
  <c r="P11" i="77" s="1"/>
  <c r="O11" i="39"/>
  <c r="N11"/>
  <c r="N11" i="77" s="1"/>
  <c r="M11" i="39"/>
  <c r="L11"/>
  <c r="L11" i="77" s="1"/>
  <c r="K11" i="39"/>
  <c r="J11"/>
  <c r="J11" i="77" s="1"/>
  <c r="I11" i="39"/>
  <c r="H11"/>
  <c r="H11" i="77" s="1"/>
  <c r="G11" i="39"/>
  <c r="F11"/>
  <c r="F11" i="77" s="1"/>
  <c r="E11" i="39"/>
  <c r="D11"/>
  <c r="D11" i="77" s="1"/>
  <c r="B11" i="39"/>
  <c r="H65" i="17"/>
  <c r="G109"/>
  <c r="G110"/>
  <c r="J93"/>
  <c r="D60"/>
  <c r="EX60" i="32"/>
  <c r="C12"/>
  <c r="D12"/>
  <c r="E12"/>
  <c r="F12"/>
  <c r="G12"/>
  <c r="H12"/>
  <c r="I12"/>
  <c r="J12"/>
  <c r="K12"/>
  <c r="L12"/>
  <c r="M12"/>
  <c r="N12"/>
  <c r="EX12" s="1"/>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C13"/>
  <c r="D13"/>
  <c r="E13"/>
  <c r="F13"/>
  <c r="G13"/>
  <c r="H13"/>
  <c r="I13"/>
  <c r="J13"/>
  <c r="K13"/>
  <c r="L13"/>
  <c r="M13"/>
  <c r="N13"/>
  <c r="EX13" s="1"/>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C14"/>
  <c r="D14"/>
  <c r="E14"/>
  <c r="F14"/>
  <c r="G14"/>
  <c r="H14"/>
  <c r="I14"/>
  <c r="J14"/>
  <c r="K14"/>
  <c r="L14"/>
  <c r="M14"/>
  <c r="N14"/>
  <c r="EX14" s="1"/>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C15"/>
  <c r="D15"/>
  <c r="E15"/>
  <c r="F15"/>
  <c r="G15"/>
  <c r="H15"/>
  <c r="I15"/>
  <c r="J15"/>
  <c r="K15"/>
  <c r="L15"/>
  <c r="M15"/>
  <c r="N15"/>
  <c r="EX15" s="1"/>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C16"/>
  <c r="D16"/>
  <c r="E16"/>
  <c r="F16"/>
  <c r="G16"/>
  <c r="H16"/>
  <c r="I16"/>
  <c r="J16"/>
  <c r="K16"/>
  <c r="L16"/>
  <c r="M16"/>
  <c r="N16"/>
  <c r="EX16" s="1"/>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C17"/>
  <c r="D17"/>
  <c r="E17"/>
  <c r="F17"/>
  <c r="G17"/>
  <c r="H17"/>
  <c r="I17"/>
  <c r="J17"/>
  <c r="K17"/>
  <c r="L17"/>
  <c r="M17"/>
  <c r="N17"/>
  <c r="EX17" s="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C18"/>
  <c r="D18"/>
  <c r="E18"/>
  <c r="F18"/>
  <c r="G18"/>
  <c r="H18"/>
  <c r="I18"/>
  <c r="J18"/>
  <c r="K18"/>
  <c r="L18"/>
  <c r="M18"/>
  <c r="N18"/>
  <c r="EX18" s="1"/>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C19"/>
  <c r="D19"/>
  <c r="E19"/>
  <c r="F19"/>
  <c r="G19"/>
  <c r="H19"/>
  <c r="I19"/>
  <c r="J19"/>
  <c r="K19"/>
  <c r="L19"/>
  <c r="M19"/>
  <c r="N19"/>
  <c r="EX19" s="1"/>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C20"/>
  <c r="D20"/>
  <c r="E20"/>
  <c r="F20"/>
  <c r="G20"/>
  <c r="H20"/>
  <c r="I20"/>
  <c r="J20"/>
  <c r="K20"/>
  <c r="L20"/>
  <c r="M20"/>
  <c r="N20"/>
  <c r="EX20" s="1"/>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C21"/>
  <c r="D21"/>
  <c r="E21"/>
  <c r="F21"/>
  <c r="G21"/>
  <c r="H21"/>
  <c r="I21"/>
  <c r="J21"/>
  <c r="K21"/>
  <c r="L21"/>
  <c r="M21"/>
  <c r="N21"/>
  <c r="EX21" s="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C22"/>
  <c r="D22"/>
  <c r="E22"/>
  <c r="F22"/>
  <c r="G22"/>
  <c r="H22"/>
  <c r="I22"/>
  <c r="J22"/>
  <c r="K22"/>
  <c r="L22"/>
  <c r="M22"/>
  <c r="N22"/>
  <c r="EX22" s="1"/>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C23"/>
  <c r="D23"/>
  <c r="E23"/>
  <c r="F23"/>
  <c r="G23"/>
  <c r="H23"/>
  <c r="I23"/>
  <c r="J23"/>
  <c r="K23"/>
  <c r="L23"/>
  <c r="M23"/>
  <c r="N23"/>
  <c r="EX23" s="1"/>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C24"/>
  <c r="D24"/>
  <c r="E24"/>
  <c r="F24"/>
  <c r="G24"/>
  <c r="H24"/>
  <c r="I24"/>
  <c r="J24"/>
  <c r="K24"/>
  <c r="L24"/>
  <c r="M24"/>
  <c r="N24"/>
  <c r="EX24" s="1"/>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C25"/>
  <c r="D25"/>
  <c r="E25"/>
  <c r="F25"/>
  <c r="G25"/>
  <c r="H25"/>
  <c r="I25"/>
  <c r="J25"/>
  <c r="K25"/>
  <c r="L25"/>
  <c r="M25"/>
  <c r="N25"/>
  <c r="EX25" s="1"/>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C26"/>
  <c r="D26"/>
  <c r="E26"/>
  <c r="F26"/>
  <c r="G26"/>
  <c r="H26"/>
  <c r="I26"/>
  <c r="J26"/>
  <c r="K26"/>
  <c r="L26"/>
  <c r="M26"/>
  <c r="N26"/>
  <c r="EX26" s="1"/>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C27"/>
  <c r="D27"/>
  <c r="E27"/>
  <c r="F27"/>
  <c r="G27"/>
  <c r="H27"/>
  <c r="I27"/>
  <c r="J27"/>
  <c r="K27"/>
  <c r="L27"/>
  <c r="M27"/>
  <c r="N27"/>
  <c r="EX27" s="1"/>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C28"/>
  <c r="D28"/>
  <c r="E28"/>
  <c r="F28"/>
  <c r="G28"/>
  <c r="H28"/>
  <c r="I28"/>
  <c r="J28"/>
  <c r="K28"/>
  <c r="L28"/>
  <c r="M28"/>
  <c r="N28"/>
  <c r="EX28" s="1"/>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C29"/>
  <c r="D29"/>
  <c r="E29"/>
  <c r="F29"/>
  <c r="G29"/>
  <c r="H29"/>
  <c r="I29"/>
  <c r="J29"/>
  <c r="K29"/>
  <c r="L29"/>
  <c r="M29"/>
  <c r="N29"/>
  <c r="EX29" s="1"/>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C30"/>
  <c r="D30"/>
  <c r="E30"/>
  <c r="F30"/>
  <c r="G30"/>
  <c r="H30"/>
  <c r="I30"/>
  <c r="J30"/>
  <c r="K30"/>
  <c r="L30"/>
  <c r="M30"/>
  <c r="N30"/>
  <c r="EX30" s="1"/>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C31"/>
  <c r="D31"/>
  <c r="E31"/>
  <c r="F31"/>
  <c r="G31"/>
  <c r="H31"/>
  <c r="I31"/>
  <c r="J31"/>
  <c r="K31"/>
  <c r="L31"/>
  <c r="M31"/>
  <c r="N31"/>
  <c r="EX31" s="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C32"/>
  <c r="D32"/>
  <c r="E32"/>
  <c r="F32"/>
  <c r="G32"/>
  <c r="H32"/>
  <c r="I32"/>
  <c r="J32"/>
  <c r="K32"/>
  <c r="L32"/>
  <c r="M32"/>
  <c r="N32"/>
  <c r="EX32" s="1"/>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C33"/>
  <c r="D33"/>
  <c r="E33"/>
  <c r="F33"/>
  <c r="G33"/>
  <c r="H33"/>
  <c r="I33"/>
  <c r="J33"/>
  <c r="K33"/>
  <c r="L33"/>
  <c r="M33"/>
  <c r="N33"/>
  <c r="EX33" s="1"/>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C34"/>
  <c r="D34"/>
  <c r="E34"/>
  <c r="F34"/>
  <c r="G34"/>
  <c r="H34"/>
  <c r="I34"/>
  <c r="J34"/>
  <c r="K34"/>
  <c r="L34"/>
  <c r="M34"/>
  <c r="N34"/>
  <c r="EX34" s="1"/>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C35"/>
  <c r="D35"/>
  <c r="E35"/>
  <c r="F35"/>
  <c r="G35"/>
  <c r="H35"/>
  <c r="I35"/>
  <c r="J35"/>
  <c r="K35"/>
  <c r="L35"/>
  <c r="M35"/>
  <c r="N35"/>
  <c r="EX35" s="1"/>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C36"/>
  <c r="D36"/>
  <c r="E36"/>
  <c r="F36"/>
  <c r="G36"/>
  <c r="H36"/>
  <c r="I36"/>
  <c r="J36"/>
  <c r="K36"/>
  <c r="L36"/>
  <c r="M36"/>
  <c r="N36"/>
  <c r="EX36" s="1"/>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C37"/>
  <c r="D37"/>
  <c r="E37"/>
  <c r="F37"/>
  <c r="G37"/>
  <c r="H37"/>
  <c r="I37"/>
  <c r="J37"/>
  <c r="K37"/>
  <c r="L37"/>
  <c r="M37"/>
  <c r="N37"/>
  <c r="EX37" s="1"/>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C38"/>
  <c r="D38"/>
  <c r="E38"/>
  <c r="F38"/>
  <c r="G38"/>
  <c r="H38"/>
  <c r="I38"/>
  <c r="J38"/>
  <c r="K38"/>
  <c r="L38"/>
  <c r="M38"/>
  <c r="N38"/>
  <c r="EX38" s="1"/>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C39"/>
  <c r="D39"/>
  <c r="E39"/>
  <c r="F39"/>
  <c r="G39"/>
  <c r="H39"/>
  <c r="I39"/>
  <c r="J39"/>
  <c r="K39"/>
  <c r="L39"/>
  <c r="M39"/>
  <c r="N39"/>
  <c r="EX39" s="1"/>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C40"/>
  <c r="D40"/>
  <c r="E40"/>
  <c r="F40"/>
  <c r="G40"/>
  <c r="H40"/>
  <c r="I40"/>
  <c r="J40"/>
  <c r="K40"/>
  <c r="L40"/>
  <c r="M40"/>
  <c r="N40"/>
  <c r="EX40" s="1"/>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C41"/>
  <c r="D41"/>
  <c r="E41"/>
  <c r="F41"/>
  <c r="G41"/>
  <c r="H41"/>
  <c r="I41"/>
  <c r="J41"/>
  <c r="K41"/>
  <c r="L41"/>
  <c r="M41"/>
  <c r="N41"/>
  <c r="EX41" s="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C42"/>
  <c r="D42"/>
  <c r="E42"/>
  <c r="F42"/>
  <c r="G42"/>
  <c r="H42"/>
  <c r="I42"/>
  <c r="J42"/>
  <c r="K42"/>
  <c r="L42"/>
  <c r="M42"/>
  <c r="N42"/>
  <c r="EX42" s="1"/>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C43"/>
  <c r="D43"/>
  <c r="E43"/>
  <c r="F43"/>
  <c r="G43"/>
  <c r="H43"/>
  <c r="I43"/>
  <c r="J43"/>
  <c r="K43"/>
  <c r="L43"/>
  <c r="M43"/>
  <c r="N43"/>
  <c r="EX43" s="1"/>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C44"/>
  <c r="D44"/>
  <c r="E44"/>
  <c r="F44"/>
  <c r="G44"/>
  <c r="H44"/>
  <c r="I44"/>
  <c r="J44"/>
  <c r="K44"/>
  <c r="L44"/>
  <c r="M44"/>
  <c r="N44"/>
  <c r="EX44" s="1"/>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C45"/>
  <c r="D45"/>
  <c r="E45"/>
  <c r="F45"/>
  <c r="G45"/>
  <c r="H45"/>
  <c r="I45"/>
  <c r="J45"/>
  <c r="K45"/>
  <c r="L45"/>
  <c r="M45"/>
  <c r="N45"/>
  <c r="EX45" s="1"/>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C46"/>
  <c r="D46"/>
  <c r="E46"/>
  <c r="F46"/>
  <c r="G46"/>
  <c r="H46"/>
  <c r="I46"/>
  <c r="J46"/>
  <c r="K46"/>
  <c r="L46"/>
  <c r="M46"/>
  <c r="N46"/>
  <c r="EX46" s="1"/>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C47"/>
  <c r="D47"/>
  <c r="E47"/>
  <c r="F47"/>
  <c r="G47"/>
  <c r="H47"/>
  <c r="I47"/>
  <c r="J47"/>
  <c r="K47"/>
  <c r="L47"/>
  <c r="M47"/>
  <c r="N47"/>
  <c r="EX47" s="1"/>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C48"/>
  <c r="D48"/>
  <c r="E48"/>
  <c r="F48"/>
  <c r="G48"/>
  <c r="H48"/>
  <c r="I48"/>
  <c r="J48"/>
  <c r="K48"/>
  <c r="L48"/>
  <c r="M48"/>
  <c r="N48"/>
  <c r="EX48" s="1"/>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C49"/>
  <c r="D49"/>
  <c r="E49"/>
  <c r="F49"/>
  <c r="G49"/>
  <c r="H49"/>
  <c r="I49"/>
  <c r="J49"/>
  <c r="K49"/>
  <c r="L49"/>
  <c r="M49"/>
  <c r="N49"/>
  <c r="EX49" s="1"/>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C50"/>
  <c r="D50"/>
  <c r="E50"/>
  <c r="F50"/>
  <c r="G50"/>
  <c r="H50"/>
  <c r="I50"/>
  <c r="J50"/>
  <c r="K50"/>
  <c r="L50"/>
  <c r="M50"/>
  <c r="N50"/>
  <c r="EX50" s="1"/>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C51"/>
  <c r="D51"/>
  <c r="E51"/>
  <c r="F51"/>
  <c r="G51"/>
  <c r="H51"/>
  <c r="I51"/>
  <c r="J51"/>
  <c r="K51"/>
  <c r="L51"/>
  <c r="M51"/>
  <c r="N51"/>
  <c r="EX51" s="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C52"/>
  <c r="D52"/>
  <c r="E52"/>
  <c r="F52"/>
  <c r="G52"/>
  <c r="H52"/>
  <c r="I52"/>
  <c r="J52"/>
  <c r="K52"/>
  <c r="L52"/>
  <c r="M52"/>
  <c r="N52"/>
  <c r="EX52" s="1"/>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C53"/>
  <c r="D53"/>
  <c r="E53"/>
  <c r="F53"/>
  <c r="G53"/>
  <c r="H53"/>
  <c r="I53"/>
  <c r="J53"/>
  <c r="K53"/>
  <c r="L53"/>
  <c r="M53"/>
  <c r="N53"/>
  <c r="EX53" s="1"/>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C54"/>
  <c r="D54"/>
  <c r="E54"/>
  <c r="F54"/>
  <c r="G54"/>
  <c r="H54"/>
  <c r="I54"/>
  <c r="J54"/>
  <c r="K54"/>
  <c r="L54"/>
  <c r="M54"/>
  <c r="N54"/>
  <c r="EX54" s="1"/>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C55"/>
  <c r="D55"/>
  <c r="E55"/>
  <c r="F55"/>
  <c r="G55"/>
  <c r="H55"/>
  <c r="I55"/>
  <c r="J55"/>
  <c r="K55"/>
  <c r="L55"/>
  <c r="M55"/>
  <c r="N55"/>
  <c r="EX55" s="1"/>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C56"/>
  <c r="D56"/>
  <c r="E56"/>
  <c r="F56"/>
  <c r="G56"/>
  <c r="H56"/>
  <c r="I56"/>
  <c r="J56"/>
  <c r="K56"/>
  <c r="L56"/>
  <c r="M56"/>
  <c r="N56"/>
  <c r="EX56" s="1"/>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C57"/>
  <c r="D57"/>
  <c r="E57"/>
  <c r="F57"/>
  <c r="G57"/>
  <c r="H57"/>
  <c r="I57"/>
  <c r="J57"/>
  <c r="K57"/>
  <c r="L57"/>
  <c r="M57"/>
  <c r="N57"/>
  <c r="EX57" s="1"/>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C58"/>
  <c r="D58"/>
  <c r="E58"/>
  <c r="F58"/>
  <c r="G58"/>
  <c r="H58"/>
  <c r="I58"/>
  <c r="J58"/>
  <c r="K58"/>
  <c r="L58"/>
  <c r="M58"/>
  <c r="N58"/>
  <c r="EX58" s="1"/>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C59"/>
  <c r="D59"/>
  <c r="E59"/>
  <c r="F59"/>
  <c r="G59"/>
  <c r="H59"/>
  <c r="I59"/>
  <c r="J59"/>
  <c r="K59"/>
  <c r="L59"/>
  <c r="M59"/>
  <c r="EW59" s="1"/>
  <c r="N59"/>
  <c r="EX59" s="1"/>
  <c r="O59"/>
  <c r="EY59" s="1"/>
  <c r="FF59" s="1"/>
  <c r="P59"/>
  <c r="EZ59" s="1"/>
  <c r="FJ59" s="1"/>
  <c r="Q59"/>
  <c r="FA59" s="1"/>
  <c r="FK59" s="1"/>
  <c r="R59"/>
  <c r="FB59" s="1"/>
  <c r="FL59" s="1"/>
  <c r="S59"/>
  <c r="FC59" s="1"/>
  <c r="FM59" s="1"/>
  <c r="T59"/>
  <c r="FD59" s="1"/>
  <c r="FN59" s="1"/>
  <c r="U59"/>
  <c r="FE59" s="1"/>
  <c r="FO59" s="1"/>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N11"/>
  <c r="EO11"/>
  <c r="EP11"/>
  <c r="EQ11"/>
  <c r="ER11"/>
  <c r="ES11"/>
  <c r="ET11"/>
  <c r="EU11"/>
  <c r="EV11"/>
  <c r="EM11"/>
  <c r="ED11"/>
  <c r="EE11"/>
  <c r="EF11"/>
  <c r="EG11"/>
  <c r="EH11"/>
  <c r="EI11"/>
  <c r="EJ11"/>
  <c r="EK11"/>
  <c r="EL11"/>
  <c r="EC11"/>
  <c r="EB11"/>
  <c r="DT11"/>
  <c r="DU11"/>
  <c r="DV11"/>
  <c r="DW11"/>
  <c r="DX11"/>
  <c r="DY11"/>
  <c r="DZ11"/>
  <c r="EA11"/>
  <c r="DS11"/>
  <c r="DJ11"/>
  <c r="DK11"/>
  <c r="DL11"/>
  <c r="DM11"/>
  <c r="DN11"/>
  <c r="DO11"/>
  <c r="DP11"/>
  <c r="DQ11"/>
  <c r="DR11"/>
  <c r="DI11"/>
  <c r="CZ11"/>
  <c r="DA11"/>
  <c r="DB11"/>
  <c r="DC11"/>
  <c r="DD11"/>
  <c r="DE11"/>
  <c r="DF11"/>
  <c r="DG11"/>
  <c r="DH11"/>
  <c r="CY11"/>
  <c r="CP11"/>
  <c r="CQ11"/>
  <c r="CR11"/>
  <c r="CS11"/>
  <c r="CT11"/>
  <c r="CU11"/>
  <c r="CV11"/>
  <c r="CW11"/>
  <c r="CX11"/>
  <c r="CO11"/>
  <c r="CF11"/>
  <c r="CG11"/>
  <c r="CH11"/>
  <c r="CI11"/>
  <c r="CJ11"/>
  <c r="CK11"/>
  <c r="CL11"/>
  <c r="CM11"/>
  <c r="CN11"/>
  <c r="CE11"/>
  <c r="BV11"/>
  <c r="BW11"/>
  <c r="BX11"/>
  <c r="BY11"/>
  <c r="BZ11"/>
  <c r="CA11"/>
  <c r="CB11"/>
  <c r="CC11"/>
  <c r="CD11"/>
  <c r="BU11"/>
  <c r="BL11"/>
  <c r="BM11"/>
  <c r="BN11"/>
  <c r="BO11"/>
  <c r="BP11"/>
  <c r="BQ11"/>
  <c r="BR11"/>
  <c r="BS11"/>
  <c r="BT11"/>
  <c r="BK11"/>
  <c r="BB11"/>
  <c r="BC11"/>
  <c r="BD11"/>
  <c r="BE11"/>
  <c r="BF11"/>
  <c r="BG11"/>
  <c r="BH11"/>
  <c r="BI11"/>
  <c r="BJ11"/>
  <c r="BA11"/>
  <c r="AR11"/>
  <c r="AS11"/>
  <c r="AT11"/>
  <c r="AU11"/>
  <c r="AV11"/>
  <c r="AW11"/>
  <c r="AX11"/>
  <c r="AY11"/>
  <c r="AZ11"/>
  <c r="AQ11"/>
  <c r="AH11"/>
  <c r="AI11"/>
  <c r="AJ11"/>
  <c r="AK11"/>
  <c r="AL11"/>
  <c r="AM11"/>
  <c r="AN11"/>
  <c r="AO11"/>
  <c r="AP11"/>
  <c r="AG11"/>
  <c r="X11"/>
  <c r="Y11"/>
  <c r="Z11"/>
  <c r="AA11"/>
  <c r="AB11"/>
  <c r="AC11"/>
  <c r="AD11"/>
  <c r="AE11"/>
  <c r="AF11"/>
  <c r="W11"/>
  <c r="N11"/>
  <c r="EX11" s="1"/>
  <c r="O11"/>
  <c r="P11"/>
  <c r="Q11"/>
  <c r="R11"/>
  <c r="S11"/>
  <c r="T11"/>
  <c r="U11"/>
  <c r="V11"/>
  <c r="M11"/>
  <c r="D11"/>
  <c r="E11"/>
  <c r="F11"/>
  <c r="G11"/>
  <c r="H11"/>
  <c r="I11"/>
  <c r="J11"/>
  <c r="K11"/>
  <c r="L11"/>
  <c r="C11"/>
  <c r="EW60"/>
  <c r="FG60" s="1"/>
  <c r="FH60" s="1"/>
  <c r="EY60"/>
  <c r="FF60" s="1"/>
  <c r="EZ60"/>
  <c r="FJ60" s="1"/>
  <c r="FA60"/>
  <c r="FK60" s="1"/>
  <c r="FB60"/>
  <c r="FL60" s="1"/>
  <c r="FC60"/>
  <c r="FM60" s="1"/>
  <c r="FD60"/>
  <c r="FN60" s="1"/>
  <c r="FE60"/>
  <c r="FO60" s="1"/>
  <c r="J64" i="17"/>
  <c r="I64"/>
  <c r="H64"/>
  <c r="G64"/>
  <c r="F64"/>
  <c r="D64"/>
  <c r="J63"/>
  <c r="I63"/>
  <c r="H63"/>
  <c r="G63"/>
  <c r="F63"/>
  <c r="D63"/>
  <c r="G61"/>
  <c r="F61"/>
  <c r="H61"/>
  <c r="I61"/>
  <c r="J61"/>
  <c r="J62"/>
  <c r="I62"/>
  <c r="G62"/>
  <c r="H62"/>
  <c r="F62"/>
  <c r="D62"/>
  <c r="D61"/>
  <c r="J60"/>
  <c r="I60"/>
  <c r="H60"/>
  <c r="G60"/>
  <c r="F60"/>
  <c r="D65"/>
  <c r="D76"/>
  <c r="C36" i="20"/>
  <c r="C27" i="19"/>
  <c r="C24"/>
  <c r="E91" i="17"/>
  <c r="E90"/>
  <c r="E89"/>
  <c r="G85"/>
  <c r="C85"/>
  <c r="G84"/>
  <c r="C84"/>
  <c r="G83"/>
  <c r="C83"/>
  <c r="J77"/>
  <c r="I77"/>
  <c r="H77"/>
  <c r="G77"/>
  <c r="F77"/>
  <c r="D77"/>
  <c r="J76"/>
  <c r="I76"/>
  <c r="H76"/>
  <c r="G76"/>
  <c r="F76"/>
  <c r="J75"/>
  <c r="I75"/>
  <c r="H75"/>
  <c r="G75"/>
  <c r="F75"/>
  <c r="D75"/>
  <c r="J74"/>
  <c r="I74"/>
  <c r="H74"/>
  <c r="G74"/>
  <c r="F74"/>
  <c r="D74"/>
  <c r="J73"/>
  <c r="I73"/>
  <c r="H73"/>
  <c r="G73"/>
  <c r="F73"/>
  <c r="D73"/>
  <c r="J72"/>
  <c r="I72"/>
  <c r="H72"/>
  <c r="G72"/>
  <c r="F72"/>
  <c r="D72"/>
  <c r="J70"/>
  <c r="I70"/>
  <c r="H70"/>
  <c r="G70"/>
  <c r="F70"/>
  <c r="D70"/>
  <c r="J69"/>
  <c r="I69"/>
  <c r="H69"/>
  <c r="G69"/>
  <c r="F69"/>
  <c r="D69"/>
  <c r="J68"/>
  <c r="I68"/>
  <c r="H68"/>
  <c r="G68"/>
  <c r="F68"/>
  <c r="D68"/>
  <c r="J67"/>
  <c r="I67"/>
  <c r="H67"/>
  <c r="G67"/>
  <c r="F67"/>
  <c r="D67"/>
  <c r="J66"/>
  <c r="I66"/>
  <c r="H66"/>
  <c r="G66"/>
  <c r="F66"/>
  <c r="D66"/>
  <c r="J65"/>
  <c r="I65"/>
  <c r="G65"/>
  <c r="F65"/>
  <c r="E7"/>
  <c r="E6"/>
  <c r="E3"/>
  <c r="M97" i="74" l="1"/>
  <c r="M91"/>
  <c r="M99"/>
  <c r="AE103"/>
  <c r="Y63" i="73"/>
  <c r="I11" i="74"/>
  <c r="Q11"/>
  <c r="Y11"/>
  <c r="AG11"/>
  <c r="K13"/>
  <c r="S13"/>
  <c r="AA13"/>
  <c r="AI13"/>
  <c r="E15"/>
  <c r="M15"/>
  <c r="U15"/>
  <c r="AC15"/>
  <c r="AK15"/>
  <c r="G17"/>
  <c r="O17"/>
  <c r="W17"/>
  <c r="AE17"/>
  <c r="I19"/>
  <c r="Q19"/>
  <c r="Y19"/>
  <c r="AG19"/>
  <c r="K21"/>
  <c r="S21"/>
  <c r="AA21"/>
  <c r="AI21"/>
  <c r="E23"/>
  <c r="M23"/>
  <c r="U23"/>
  <c r="AC23"/>
  <c r="AK23"/>
  <c r="G25"/>
  <c r="O25"/>
  <c r="W25"/>
  <c r="AE25"/>
  <c r="I27"/>
  <c r="Q27"/>
  <c r="Y27"/>
  <c r="AG27"/>
  <c r="K29"/>
  <c r="S29"/>
  <c r="AA29"/>
  <c r="AI29"/>
  <c r="E31"/>
  <c r="M31"/>
  <c r="U31"/>
  <c r="AC31"/>
  <c r="AK31"/>
  <c r="G33"/>
  <c r="O33"/>
  <c r="W33"/>
  <c r="AE33"/>
  <c r="I35"/>
  <c r="Q35"/>
  <c r="Y35"/>
  <c r="AG35"/>
  <c r="K37"/>
  <c r="S37"/>
  <c r="AA37"/>
  <c r="AI37"/>
  <c r="E39"/>
  <c r="M39"/>
  <c r="U39"/>
  <c r="AC39"/>
  <c r="AK39"/>
  <c r="G41"/>
  <c r="O41"/>
  <c r="W41"/>
  <c r="AE41"/>
  <c r="I43"/>
  <c r="Q43"/>
  <c r="Y43"/>
  <c r="AG43"/>
  <c r="K45"/>
  <c r="S45"/>
  <c r="AA45"/>
  <c r="AI45"/>
  <c r="E47"/>
  <c r="M47"/>
  <c r="U47"/>
  <c r="AC47"/>
  <c r="AK47"/>
  <c r="G49"/>
  <c r="O49"/>
  <c r="W49"/>
  <c r="AE49"/>
  <c r="I51"/>
  <c r="Q51"/>
  <c r="Y51"/>
  <c r="AG51"/>
  <c r="K53"/>
  <c r="S53"/>
  <c r="AA53"/>
  <c r="AI53"/>
  <c r="E55"/>
  <c r="M55"/>
  <c r="U55"/>
  <c r="AC55"/>
  <c r="AK55"/>
  <c r="G57"/>
  <c r="O57"/>
  <c r="W57"/>
  <c r="AE57"/>
  <c r="I59"/>
  <c r="Q59"/>
  <c r="Y59"/>
  <c r="AG59"/>
  <c r="K61"/>
  <c r="S61"/>
  <c r="AA61"/>
  <c r="AI61"/>
  <c r="E63"/>
  <c r="M63"/>
  <c r="U63"/>
  <c r="AC63"/>
  <c r="AK63"/>
  <c r="G65"/>
  <c r="O65"/>
  <c r="W65"/>
  <c r="AE65"/>
  <c r="I67"/>
  <c r="Q67"/>
  <c r="Y67"/>
  <c r="AG67"/>
  <c r="AA69"/>
  <c r="AI69"/>
  <c r="AK71"/>
  <c r="AE73"/>
  <c r="AG75"/>
  <c r="G11"/>
  <c r="O11"/>
  <c r="W11"/>
  <c r="AE11"/>
  <c r="I13"/>
  <c r="Q13"/>
  <c r="Y13"/>
  <c r="AG13"/>
  <c r="K15"/>
  <c r="S15"/>
  <c r="AA15"/>
  <c r="AI15"/>
  <c r="E17"/>
  <c r="M17"/>
  <c r="U17"/>
  <c r="AC17"/>
  <c r="AK17"/>
  <c r="G19"/>
  <c r="O19"/>
  <c r="W19"/>
  <c r="AE19"/>
  <c r="I21"/>
  <c r="Q21"/>
  <c r="Y21"/>
  <c r="AG21"/>
  <c r="K23"/>
  <c r="S23"/>
  <c r="AA23"/>
  <c r="AI23"/>
  <c r="E25"/>
  <c r="M25"/>
  <c r="U25"/>
  <c r="AC25"/>
  <c r="AK25"/>
  <c r="G27"/>
  <c r="O27"/>
  <c r="W27"/>
  <c r="AE27"/>
  <c r="I29"/>
  <c r="Q29"/>
  <c r="Y29"/>
  <c r="AG29"/>
  <c r="K31"/>
  <c r="S31"/>
  <c r="AA31"/>
  <c r="AI31"/>
  <c r="E33"/>
  <c r="M33"/>
  <c r="U33"/>
  <c r="AC33"/>
  <c r="AK33"/>
  <c r="G35"/>
  <c r="O35"/>
  <c r="W35"/>
  <c r="AE35"/>
  <c r="I37"/>
  <c r="Q37"/>
  <c r="Y37"/>
  <c r="AG37"/>
  <c r="K39"/>
  <c r="S39"/>
  <c r="AA39"/>
  <c r="AI39"/>
  <c r="E41"/>
  <c r="M41"/>
  <c r="U41"/>
  <c r="AC41"/>
  <c r="AK41"/>
  <c r="G43"/>
  <c r="O43"/>
  <c r="W43"/>
  <c r="AE43"/>
  <c r="I45"/>
  <c r="Q45"/>
  <c r="Y45"/>
  <c r="AG45"/>
  <c r="K47"/>
  <c r="S47"/>
  <c r="AA47"/>
  <c r="AI47"/>
  <c r="E49"/>
  <c r="M49"/>
  <c r="U49"/>
  <c r="AC49"/>
  <c r="AK49"/>
  <c r="G51"/>
  <c r="O51"/>
  <c r="W51"/>
  <c r="AE51"/>
  <c r="I53"/>
  <c r="Q53"/>
  <c r="Y53"/>
  <c r="AG53"/>
  <c r="K55"/>
  <c r="S55"/>
  <c r="AA55"/>
  <c r="AI55"/>
  <c r="E57"/>
  <c r="M57"/>
  <c r="U57"/>
  <c r="AC57"/>
  <c r="AK57"/>
  <c r="G59"/>
  <c r="O59"/>
  <c r="W59"/>
  <c r="AE59"/>
  <c r="I61"/>
  <c r="Q61"/>
  <c r="Y61"/>
  <c r="AG61"/>
  <c r="K63"/>
  <c r="S63"/>
  <c r="AA63"/>
  <c r="AI63"/>
  <c r="E65"/>
  <c r="M65"/>
  <c r="U65"/>
  <c r="AC65"/>
  <c r="AK65"/>
  <c r="G67"/>
  <c r="O67"/>
  <c r="W67"/>
  <c r="AE67"/>
  <c r="I69"/>
  <c r="Q69"/>
  <c r="Y69"/>
  <c r="AG69"/>
  <c r="K71"/>
  <c r="S71"/>
  <c r="AA71"/>
  <c r="AI71"/>
  <c r="E73"/>
  <c r="M73"/>
  <c r="U73"/>
  <c r="AC73"/>
  <c r="AK73"/>
  <c r="G75"/>
  <c r="O75"/>
  <c r="W75"/>
  <c r="AE75"/>
  <c r="I77"/>
  <c r="Q77"/>
  <c r="Y77"/>
  <c r="AG77"/>
  <c r="K79"/>
  <c r="S79"/>
  <c r="AA79"/>
  <c r="AI79"/>
  <c r="E81"/>
  <c r="M81"/>
  <c r="U81"/>
  <c r="AC81"/>
  <c r="AK81"/>
  <c r="G83"/>
  <c r="O83"/>
  <c r="W83"/>
  <c r="AE83"/>
  <c r="I85"/>
  <c r="Q85"/>
  <c r="Y85"/>
  <c r="AG85"/>
  <c r="K87"/>
  <c r="S87"/>
  <c r="AA87"/>
  <c r="AI87"/>
  <c r="E89"/>
  <c r="M89"/>
  <c r="U89"/>
  <c r="AC89"/>
  <c r="AK89"/>
  <c r="G91"/>
  <c r="O91"/>
  <c r="W91"/>
  <c r="AE91"/>
  <c r="I93"/>
  <c r="Q93"/>
  <c r="Y93"/>
  <c r="AG93"/>
  <c r="K95"/>
  <c r="S95"/>
  <c r="AA95"/>
  <c r="AI95"/>
  <c r="U97"/>
  <c r="AC97"/>
  <c r="AK97"/>
  <c r="W99"/>
  <c r="AE99"/>
  <c r="Y101"/>
  <c r="AG101"/>
  <c r="AK105"/>
  <c r="EW36" i="32"/>
  <c r="AM61" i="39" s="1"/>
  <c r="EZ45" i="32"/>
  <c r="FJ45" s="1"/>
  <c r="EZ37"/>
  <c r="FJ37" s="1"/>
  <c r="FC58"/>
  <c r="FM58" s="1"/>
  <c r="A3" i="39"/>
  <c r="B21" i="60"/>
  <c r="B19"/>
  <c r="B17"/>
  <c r="B15"/>
  <c r="B13"/>
  <c r="B58"/>
  <c r="B56"/>
  <c r="B54"/>
  <c r="B52"/>
  <c r="B50"/>
  <c r="B48"/>
  <c r="B46"/>
  <c r="B44"/>
  <c r="B42"/>
  <c r="B40"/>
  <c r="B38"/>
  <c r="B36"/>
  <c r="B34"/>
  <c r="B32"/>
  <c r="B30"/>
  <c r="B28"/>
  <c r="B26"/>
  <c r="B24"/>
  <c r="B20"/>
  <c r="B18"/>
  <c r="B16"/>
  <c r="B14"/>
  <c r="B12"/>
  <c r="B57"/>
  <c r="B55"/>
  <c r="B53"/>
  <c r="B51"/>
  <c r="B49"/>
  <c r="B47"/>
  <c r="B45"/>
  <c r="B43"/>
  <c r="B41"/>
  <c r="B39"/>
  <c r="B37"/>
  <c r="B35"/>
  <c r="B33"/>
  <c r="B31"/>
  <c r="B29"/>
  <c r="B27"/>
  <c r="B25"/>
  <c r="B23"/>
  <c r="FI60" i="32"/>
  <c r="FP60" s="1"/>
  <c r="B11" i="60"/>
  <c r="AL14" i="63"/>
  <c r="AL22"/>
  <c r="AL30"/>
  <c r="AL38"/>
  <c r="AL46"/>
  <c r="AL54"/>
  <c r="AL62"/>
  <c r="AL68"/>
  <c r="AL70"/>
  <c r="AL78"/>
  <c r="AL90"/>
  <c r="AL98"/>
  <c r="X109" i="77"/>
  <c r="AB12"/>
  <c r="AD12"/>
  <c r="AF12"/>
  <c r="AH12"/>
  <c r="AJ12"/>
  <c r="D14"/>
  <c r="D15"/>
  <c r="D19"/>
  <c r="D23"/>
  <c r="D27"/>
  <c r="D31"/>
  <c r="D35"/>
  <c r="D39"/>
  <c r="D43"/>
  <c r="D47"/>
  <c r="D51"/>
  <c r="D55"/>
  <c r="D59"/>
  <c r="D63"/>
  <c r="D67"/>
  <c r="D71"/>
  <c r="D75"/>
  <c r="D79"/>
  <c r="D83"/>
  <c r="D87"/>
  <c r="D91"/>
  <c r="D95"/>
  <c r="X98" i="73"/>
  <c r="Y97" s="1"/>
  <c r="D99" i="77"/>
  <c r="D103"/>
  <c r="AF109" i="62"/>
  <c r="AJ109"/>
  <c r="F110"/>
  <c r="J110"/>
  <c r="N110"/>
  <c r="R110"/>
  <c r="V110"/>
  <c r="EY13" i="60"/>
  <c r="EY17"/>
  <c r="EY21"/>
  <c r="EY25"/>
  <c r="EY29"/>
  <c r="EY33"/>
  <c r="EY37"/>
  <c r="EY41"/>
  <c r="AL106" i="63"/>
  <c r="B31" i="62"/>
  <c r="B31" i="63"/>
  <c r="B27"/>
  <c r="B27" i="62"/>
  <c r="B23"/>
  <c r="B23" i="63"/>
  <c r="B19"/>
  <c r="B19" i="62"/>
  <c r="B15"/>
  <c r="B15" i="63"/>
  <c r="B105"/>
  <c r="B105" i="62"/>
  <c r="B101"/>
  <c r="B101" i="63"/>
  <c r="B97"/>
  <c r="B97" i="62"/>
  <c r="B93"/>
  <c r="B93" i="63"/>
  <c r="B89"/>
  <c r="B89" i="62"/>
  <c r="B85"/>
  <c r="B85" i="63"/>
  <c r="B81"/>
  <c r="B81" i="62"/>
  <c r="B77"/>
  <c r="B77" i="63"/>
  <c r="B73"/>
  <c r="B73" i="62"/>
  <c r="B69"/>
  <c r="B69" i="63"/>
  <c r="B65"/>
  <c r="B65" i="62"/>
  <c r="B61"/>
  <c r="B61" i="63"/>
  <c r="B57"/>
  <c r="B57" i="62"/>
  <c r="B53"/>
  <c r="B53" i="63"/>
  <c r="B49"/>
  <c r="B49" i="62"/>
  <c r="B45"/>
  <c r="B45" i="63"/>
  <c r="B41"/>
  <c r="B41" i="62"/>
  <c r="B37"/>
  <c r="B37" i="63"/>
  <c r="B11"/>
  <c r="B11" i="62"/>
  <c r="B29"/>
  <c r="B29" i="63"/>
  <c r="B25"/>
  <c r="B25" i="62"/>
  <c r="B21"/>
  <c r="B21" i="63"/>
  <c r="B17"/>
  <c r="B17" i="62"/>
  <c r="B13"/>
  <c r="B13" i="63"/>
  <c r="E51" i="65"/>
  <c r="EY45" i="60"/>
  <c r="EY49"/>
  <c r="EY53"/>
  <c r="EY57"/>
  <c r="AL14" i="62"/>
  <c r="B103"/>
  <c r="B103" i="63"/>
  <c r="B99"/>
  <c r="B99" i="62"/>
  <c r="B95"/>
  <c r="B95" i="63"/>
  <c r="B91"/>
  <c r="B91" i="62"/>
  <c r="B87"/>
  <c r="B87" i="63"/>
  <c r="B83"/>
  <c r="B83" i="62"/>
  <c r="B79"/>
  <c r="B79" i="63"/>
  <c r="B75"/>
  <c r="B75" i="62"/>
  <c r="B71"/>
  <c r="B71" i="63"/>
  <c r="B67"/>
  <c r="B67" i="62"/>
  <c r="B63"/>
  <c r="B63" i="63"/>
  <c r="B59"/>
  <c r="B59" i="62"/>
  <c r="B55"/>
  <c r="B55" i="63"/>
  <c r="B51"/>
  <c r="B51" i="62"/>
  <c r="B47"/>
  <c r="B47" i="63"/>
  <c r="B43"/>
  <c r="B43" i="62"/>
  <c r="B39"/>
  <c r="B39" i="63"/>
  <c r="B35"/>
  <c r="B35" i="62"/>
  <c r="EW24" i="32"/>
  <c r="X14" i="77"/>
  <c r="Y14" s="1"/>
  <c r="AL17" i="63"/>
  <c r="AL25"/>
  <c r="AL33"/>
  <c r="AL41"/>
  <c r="AL49"/>
  <c r="AL57"/>
  <c r="AL65"/>
  <c r="AL73"/>
  <c r="AL93"/>
  <c r="AL101"/>
  <c r="G11" i="77"/>
  <c r="K11"/>
  <c r="O11"/>
  <c r="S11"/>
  <c r="W11"/>
  <c r="AC11"/>
  <c r="AG11"/>
  <c r="G12"/>
  <c r="K12"/>
  <c r="O12"/>
  <c r="S12"/>
  <c r="W12"/>
  <c r="AC12"/>
  <c r="AG12"/>
  <c r="AD13" i="73"/>
  <c r="AD13" i="77"/>
  <c r="AE13" s="1"/>
  <c r="AH13" i="73"/>
  <c r="AH13" i="77"/>
  <c r="E14"/>
  <c r="H14" i="73"/>
  <c r="H14" i="77"/>
  <c r="I14" s="1"/>
  <c r="L14" i="73"/>
  <c r="L14" i="77"/>
  <c r="M14" s="1"/>
  <c r="P14" i="73"/>
  <c r="P14" i="77"/>
  <c r="Q14" s="1"/>
  <c r="T14" i="73"/>
  <c r="T14" i="77"/>
  <c r="U14" s="1"/>
  <c r="Z14" i="73"/>
  <c r="Z14" i="77"/>
  <c r="AA14" s="1"/>
  <c r="E15"/>
  <c r="H15" i="73"/>
  <c r="H15" i="77"/>
  <c r="I15" s="1"/>
  <c r="L15" i="73"/>
  <c r="L15" i="77"/>
  <c r="M15" s="1"/>
  <c r="P15" i="73"/>
  <c r="P15" i="77"/>
  <c r="Q15" s="1"/>
  <c r="T15" i="73"/>
  <c r="T15" i="77"/>
  <c r="U15" s="1"/>
  <c r="X16" i="73"/>
  <c r="Y15" s="1"/>
  <c r="X16" i="77"/>
  <c r="Y16" s="1"/>
  <c r="F17" i="73"/>
  <c r="F17" i="77"/>
  <c r="G17" s="1"/>
  <c r="N17" i="73"/>
  <c r="N17" i="77"/>
  <c r="O17" s="1"/>
  <c r="R17" i="73"/>
  <c r="R17" i="77"/>
  <c r="S17" s="1"/>
  <c r="V17" i="73"/>
  <c r="V17" i="77"/>
  <c r="W17" s="1"/>
  <c r="Z17" i="73"/>
  <c r="AA17" s="1"/>
  <c r="Z17" i="77"/>
  <c r="AA17" s="1"/>
  <c r="Z18" i="73"/>
  <c r="Z18" i="77"/>
  <c r="AA18" s="1"/>
  <c r="E19"/>
  <c r="H19" i="73"/>
  <c r="H19" i="77"/>
  <c r="I19" s="1"/>
  <c r="L19" i="73"/>
  <c r="L19" i="77"/>
  <c r="M19" s="1"/>
  <c r="P19" i="73"/>
  <c r="P19" i="77"/>
  <c r="Q19" s="1"/>
  <c r="T19" i="73"/>
  <c r="T19" i="77"/>
  <c r="U19" s="1"/>
  <c r="X20" i="73"/>
  <c r="Y19" s="1"/>
  <c r="X20" i="77"/>
  <c r="Y20" s="1"/>
  <c r="F21" i="73"/>
  <c r="F21" i="77"/>
  <c r="G21" s="1"/>
  <c r="N21" i="73"/>
  <c r="N21" i="77"/>
  <c r="O21" s="1"/>
  <c r="R21" i="73"/>
  <c r="R21" i="77"/>
  <c r="S21" s="1"/>
  <c r="V21" i="73"/>
  <c r="V21" i="77"/>
  <c r="W21" s="1"/>
  <c r="Z21" i="73"/>
  <c r="Z21" i="77"/>
  <c r="AA21" s="1"/>
  <c r="Z22" i="73"/>
  <c r="Z22" i="77"/>
  <c r="AA22" s="1"/>
  <c r="E23"/>
  <c r="EW20" i="32"/>
  <c r="AA12" i="77"/>
  <c r="H13" i="73"/>
  <c r="I13" s="1"/>
  <c r="H13" i="77"/>
  <c r="I13" s="1"/>
  <c r="P13" i="73"/>
  <c r="Q13" s="1"/>
  <c r="P13" i="77"/>
  <c r="Q13" s="1"/>
  <c r="AJ15" i="73"/>
  <c r="AJ15" i="77"/>
  <c r="N16" i="73"/>
  <c r="N16" i="77"/>
  <c r="O16" s="1"/>
  <c r="AB16" i="73"/>
  <c r="AB16" i="77"/>
  <c r="AC16" s="1"/>
  <c r="D18" i="73"/>
  <c r="D18" i="77"/>
  <c r="L18" i="73"/>
  <c r="L18" i="77"/>
  <c r="M18" s="1"/>
  <c r="T18" i="73"/>
  <c r="T18" i="77"/>
  <c r="U18" s="1"/>
  <c r="AD18" i="73"/>
  <c r="AD18" i="77"/>
  <c r="AE18" s="1"/>
  <c r="AH18" i="73"/>
  <c r="AH18" i="77"/>
  <c r="AJ19" i="73"/>
  <c r="AJ19" i="77"/>
  <c r="V20" i="73"/>
  <c r="V20" i="77"/>
  <c r="W20" s="1"/>
  <c r="AD21" i="73"/>
  <c r="AD21" i="77"/>
  <c r="AE21" s="1"/>
  <c r="D22" i="73"/>
  <c r="D22" i="77"/>
  <c r="L22" i="73"/>
  <c r="L22" i="77"/>
  <c r="M22" s="1"/>
  <c r="T22" i="73"/>
  <c r="T22" i="77"/>
  <c r="U22" s="1"/>
  <c r="AJ23" i="73"/>
  <c r="AJ23" i="77"/>
  <c r="J24" i="73"/>
  <c r="J24" i="77"/>
  <c r="K24" s="1"/>
  <c r="V24" i="73"/>
  <c r="V24" i="77"/>
  <c r="W24" s="1"/>
  <c r="AH25" i="73"/>
  <c r="AH25" i="77"/>
  <c r="L26" i="73"/>
  <c r="L26" i="77"/>
  <c r="M26" s="1"/>
  <c r="P26" i="73"/>
  <c r="P26" i="77"/>
  <c r="Q26" s="1"/>
  <c r="AD26" i="73"/>
  <c r="AD26" i="77"/>
  <c r="AE26" s="1"/>
  <c r="AH26" i="73"/>
  <c r="AH26" i="77"/>
  <c r="AJ27" i="73"/>
  <c r="AJ27" i="77"/>
  <c r="N28" i="73"/>
  <c r="N28" i="77"/>
  <c r="O28" s="1"/>
  <c r="AB28" i="73"/>
  <c r="AB28" i="77"/>
  <c r="AC28" s="1"/>
  <c r="AF28" i="73"/>
  <c r="AF28" i="77"/>
  <c r="AG28" s="1"/>
  <c r="AJ28" i="73"/>
  <c r="AJ28" i="77"/>
  <c r="AH29" i="73"/>
  <c r="AI29" s="1"/>
  <c r="AH29" i="77"/>
  <c r="L30" i="73"/>
  <c r="L30" i="77"/>
  <c r="M30" s="1"/>
  <c r="T30" i="73"/>
  <c r="T30" i="77"/>
  <c r="U30" s="1"/>
  <c r="AH30" i="73"/>
  <c r="AH30" i="77"/>
  <c r="AJ31" i="73"/>
  <c r="AJ31" i="77"/>
  <c r="N32" i="73"/>
  <c r="N32" i="77"/>
  <c r="O32" s="1"/>
  <c r="AB32" i="73"/>
  <c r="AB32" i="77"/>
  <c r="AC32" s="1"/>
  <c r="AJ32" i="73"/>
  <c r="AJ32" i="77"/>
  <c r="AH33" i="73"/>
  <c r="AH33" i="77"/>
  <c r="L34" i="73"/>
  <c r="L34" i="77"/>
  <c r="M34" s="1"/>
  <c r="T34" i="73"/>
  <c r="T34" i="77"/>
  <c r="U34" s="1"/>
  <c r="AF35" i="73"/>
  <c r="AF35" i="77"/>
  <c r="AG35" s="1"/>
  <c r="J36" i="73"/>
  <c r="J36" i="77"/>
  <c r="K36" s="1"/>
  <c r="V36" i="73"/>
  <c r="V36" i="77"/>
  <c r="W36" s="1"/>
  <c r="AH37" i="73"/>
  <c r="AI37" s="1"/>
  <c r="AH37" i="77"/>
  <c r="L38" i="73"/>
  <c r="L38" i="77"/>
  <c r="M38" s="1"/>
  <c r="T38" i="73"/>
  <c r="T38" i="77"/>
  <c r="U38" s="1"/>
  <c r="AH38" i="73"/>
  <c r="AH38" i="77"/>
  <c r="AJ39" i="73"/>
  <c r="AJ39" i="77"/>
  <c r="N40" i="73"/>
  <c r="N40" i="77"/>
  <c r="O40" s="1"/>
  <c r="AB40" i="73"/>
  <c r="AB40" i="77"/>
  <c r="AC40" s="1"/>
  <c r="AJ40" i="73"/>
  <c r="AJ40" i="77"/>
  <c r="D42" i="73"/>
  <c r="D42" i="77"/>
  <c r="P42" i="73"/>
  <c r="P42" i="77"/>
  <c r="Q42" s="1"/>
  <c r="AD42" i="73"/>
  <c r="AD42" i="77"/>
  <c r="AE42" s="1"/>
  <c r="AF43" i="73"/>
  <c r="AF43" i="77"/>
  <c r="AG43" s="1"/>
  <c r="J44" i="73"/>
  <c r="J44" i="77"/>
  <c r="K44" s="1"/>
  <c r="V44" i="73"/>
  <c r="V44" i="77"/>
  <c r="W44" s="1"/>
  <c r="AF44" i="73"/>
  <c r="AF44" i="77"/>
  <c r="AG44" s="1"/>
  <c r="AH45" i="73"/>
  <c r="AH45" i="77"/>
  <c r="D46" i="73"/>
  <c r="D46" i="77"/>
  <c r="P46" i="73"/>
  <c r="P46" i="77"/>
  <c r="Q46" s="1"/>
  <c r="AD46" i="73"/>
  <c r="AD46" i="77"/>
  <c r="AE46" s="1"/>
  <c r="AB47" i="73"/>
  <c r="AB47" i="77"/>
  <c r="AC47" s="1"/>
  <c r="F48" i="73"/>
  <c r="F48" i="77"/>
  <c r="G48" s="1"/>
  <c r="R48" i="73"/>
  <c r="R48" i="77"/>
  <c r="S48" s="1"/>
  <c r="AB48" i="73"/>
  <c r="AB48" i="77"/>
  <c r="AC48" s="1"/>
  <c r="AD49" i="73"/>
  <c r="AD49" i="77"/>
  <c r="AE49" s="1"/>
  <c r="H50" i="73"/>
  <c r="H50" i="77"/>
  <c r="I50" s="1"/>
  <c r="T50" i="73"/>
  <c r="T50" i="77"/>
  <c r="U50" s="1"/>
  <c r="AH50" i="73"/>
  <c r="AH50" i="77"/>
  <c r="AF51" i="73"/>
  <c r="AF51" i="77"/>
  <c r="AG51" s="1"/>
  <c r="J52" i="73"/>
  <c r="J52" i="77"/>
  <c r="K52" s="1"/>
  <c r="R52" i="73"/>
  <c r="R52" i="77"/>
  <c r="S52" s="1"/>
  <c r="AB52" i="73"/>
  <c r="AB52" i="77"/>
  <c r="AC52" s="1"/>
  <c r="AF52" i="73"/>
  <c r="AF52" i="77"/>
  <c r="AG52" s="1"/>
  <c r="AJ52" i="73"/>
  <c r="AJ52" i="77"/>
  <c r="D54" i="73"/>
  <c r="D54" i="77"/>
  <c r="AJ55" i="73"/>
  <c r="AJ55" i="77"/>
  <c r="N56" i="73"/>
  <c r="N56" i="77"/>
  <c r="O56" s="1"/>
  <c r="AB56" i="73"/>
  <c r="AB56" i="77"/>
  <c r="AC56" s="1"/>
  <c r="AH57" i="73"/>
  <c r="AH57" i="77"/>
  <c r="AH58" i="73"/>
  <c r="AH58" i="77"/>
  <c r="AB59" i="73"/>
  <c r="AB59" i="77"/>
  <c r="AC59" s="1"/>
  <c r="AJ59" i="73"/>
  <c r="AJ59" i="77"/>
  <c r="R60" i="73"/>
  <c r="R60" i="77"/>
  <c r="S60" s="1"/>
  <c r="AF60" i="73"/>
  <c r="AF60" i="77"/>
  <c r="AG60" s="1"/>
  <c r="D62" i="73"/>
  <c r="D62" i="77"/>
  <c r="P62" i="73"/>
  <c r="P62" i="77"/>
  <c r="Q62" s="1"/>
  <c r="AD62" i="73"/>
  <c r="AD62" i="77"/>
  <c r="AE62" s="1"/>
  <c r="AF63" i="73"/>
  <c r="AF63" i="77"/>
  <c r="AG63" s="1"/>
  <c r="J64" i="73"/>
  <c r="J64" i="77"/>
  <c r="K64" s="1"/>
  <c r="AB64" i="73"/>
  <c r="AB64" i="77"/>
  <c r="AC64" s="1"/>
  <c r="H66" i="73"/>
  <c r="H66" i="77"/>
  <c r="I66" s="1"/>
  <c r="AB67" i="73"/>
  <c r="AB67" i="77"/>
  <c r="AC67" s="1"/>
  <c r="AF67" i="73"/>
  <c r="AF67" i="77"/>
  <c r="AG67" s="1"/>
  <c r="J68" i="73"/>
  <c r="J68" i="77"/>
  <c r="K68" s="1"/>
  <c r="V68" i="73"/>
  <c r="V68" i="77"/>
  <c r="W68" s="1"/>
  <c r="AJ68" i="73"/>
  <c r="AJ68" i="77"/>
  <c r="H70" i="73"/>
  <c r="H70" i="77"/>
  <c r="I70" s="1"/>
  <c r="AB71" i="73"/>
  <c r="AB71" i="77"/>
  <c r="AC71" s="1"/>
  <c r="AJ71" i="73"/>
  <c r="AJ71" i="77"/>
  <c r="N72" i="73"/>
  <c r="N72" i="77"/>
  <c r="O72" s="1"/>
  <c r="AB72" i="73"/>
  <c r="AB72" i="77"/>
  <c r="AC72" s="1"/>
  <c r="AJ72" i="73"/>
  <c r="AJ72" i="77"/>
  <c r="H74" i="73"/>
  <c r="H74" i="77"/>
  <c r="I74" s="1"/>
  <c r="AB75" i="73"/>
  <c r="AB75" i="77"/>
  <c r="AC75" s="1"/>
  <c r="AJ75" i="73"/>
  <c r="AJ75" i="77"/>
  <c r="N76" i="73"/>
  <c r="N76" i="77"/>
  <c r="O76" s="1"/>
  <c r="AF76" i="73"/>
  <c r="AF76" i="77"/>
  <c r="AG76" s="1"/>
  <c r="AH77" i="73"/>
  <c r="AH77" i="77"/>
  <c r="L78" i="73"/>
  <c r="L78" i="77"/>
  <c r="M78" s="1"/>
  <c r="T78" i="73"/>
  <c r="T78" i="77"/>
  <c r="U78" s="1"/>
  <c r="AH78" i="73"/>
  <c r="AH78" i="77"/>
  <c r="AF79" i="73"/>
  <c r="AF79" i="77"/>
  <c r="AG79" s="1"/>
  <c r="J80" i="73"/>
  <c r="J80" i="77"/>
  <c r="K80" s="1"/>
  <c r="R80" i="73"/>
  <c r="R80" i="77"/>
  <c r="S80" s="1"/>
  <c r="AJ80" i="73"/>
  <c r="AJ80" i="77"/>
  <c r="AH81" i="73"/>
  <c r="AI81" s="1"/>
  <c r="AH81" i="77"/>
  <c r="AH82" i="73"/>
  <c r="AH82" i="77"/>
  <c r="AJ83" i="73"/>
  <c r="AJ83" i="77"/>
  <c r="N84" i="73"/>
  <c r="N84" i="77"/>
  <c r="O84" s="1"/>
  <c r="AB84" i="73"/>
  <c r="AB84" i="77"/>
  <c r="AC84" s="1"/>
  <c r="AH85" i="73"/>
  <c r="AH85" i="77"/>
  <c r="L86" i="73"/>
  <c r="L86" i="77"/>
  <c r="M86" s="1"/>
  <c r="F88" i="73"/>
  <c r="F88" i="77"/>
  <c r="G88" s="1"/>
  <c r="R88" i="73"/>
  <c r="R88" i="77"/>
  <c r="S88" s="1"/>
  <c r="AF88" i="73"/>
  <c r="AF88" i="77"/>
  <c r="AG88" s="1"/>
  <c r="AH89" i="73"/>
  <c r="AH89" i="77"/>
  <c r="L90" i="73"/>
  <c r="L90" i="77"/>
  <c r="M90" s="1"/>
  <c r="T90" i="73"/>
  <c r="T90" i="77"/>
  <c r="U90" s="1"/>
  <c r="AB91" i="73"/>
  <c r="AB91" i="77"/>
  <c r="AC91" s="1"/>
  <c r="AJ91" i="73"/>
  <c r="AJ91" i="77"/>
  <c r="N92" i="73"/>
  <c r="N92" i="77"/>
  <c r="O92" s="1"/>
  <c r="V92" i="73"/>
  <c r="V92" i="77"/>
  <c r="W92" s="1"/>
  <c r="H94" i="73"/>
  <c r="H94" i="77"/>
  <c r="I94" s="1"/>
  <c r="AJ95" i="73"/>
  <c r="AJ95" i="77"/>
  <c r="N96" i="73"/>
  <c r="N96" i="77"/>
  <c r="O96" s="1"/>
  <c r="AB96" i="73"/>
  <c r="AB96" i="77"/>
  <c r="AC96" s="1"/>
  <c r="AD97" i="73"/>
  <c r="AD97" i="77"/>
  <c r="AE97" s="1"/>
  <c r="H98" i="73"/>
  <c r="H98" i="77"/>
  <c r="I98" s="1"/>
  <c r="T98" i="73"/>
  <c r="T98" i="77"/>
  <c r="U98" s="1"/>
  <c r="AH98" i="73"/>
  <c r="AH98" i="77"/>
  <c r="AF99" i="73"/>
  <c r="AF99" i="77"/>
  <c r="AG99" s="1"/>
  <c r="J100" i="73"/>
  <c r="J100" i="77"/>
  <c r="K100" s="1"/>
  <c r="V100" i="73"/>
  <c r="V100" i="77"/>
  <c r="W100" s="1"/>
  <c r="AD101" i="73"/>
  <c r="AD101" i="77"/>
  <c r="AE101" s="1"/>
  <c r="L102" i="73"/>
  <c r="L102" i="77"/>
  <c r="M102" s="1"/>
  <c r="AF103" i="73"/>
  <c r="AF103" i="77"/>
  <c r="AG103" s="1"/>
  <c r="J104" i="73"/>
  <c r="J104" i="77"/>
  <c r="K104" s="1"/>
  <c r="V104" i="73"/>
  <c r="V104" i="77"/>
  <c r="W104" s="1"/>
  <c r="AJ104" i="73"/>
  <c r="AJ104" i="77"/>
  <c r="AD105" i="73"/>
  <c r="AD105" i="77"/>
  <c r="AE105" s="1"/>
  <c r="H106" i="73"/>
  <c r="H106" i="77"/>
  <c r="I106" s="1"/>
  <c r="T106" i="73"/>
  <c r="T106" i="77"/>
  <c r="U106" s="1"/>
  <c r="AH106" i="73"/>
  <c r="AH106" i="77"/>
  <c r="F108"/>
  <c r="G108" s="1"/>
  <c r="R108"/>
  <c r="S108" s="1"/>
  <c r="AF108"/>
  <c r="AG108" s="1"/>
  <c r="AA11"/>
  <c r="D13" i="73"/>
  <c r="D13" i="77"/>
  <c r="L13" i="73"/>
  <c r="M13" s="1"/>
  <c r="L13" i="77"/>
  <c r="M13" s="1"/>
  <c r="T13" i="73"/>
  <c r="U13" s="1"/>
  <c r="T13" i="77"/>
  <c r="U13" s="1"/>
  <c r="AD14" i="73"/>
  <c r="AD14" i="77"/>
  <c r="AE14" s="1"/>
  <c r="AH14" i="73"/>
  <c r="AH14" i="77"/>
  <c r="AB15" i="73"/>
  <c r="AC15" s="1"/>
  <c r="AB15" i="77"/>
  <c r="AC15" s="1"/>
  <c r="F16" i="73"/>
  <c r="F16" i="77"/>
  <c r="G16" s="1"/>
  <c r="R16" i="73"/>
  <c r="R16" i="77"/>
  <c r="S16" s="1"/>
  <c r="AJ16" i="73"/>
  <c r="AJ16" i="77"/>
  <c r="AH17" i="73"/>
  <c r="AI17" s="1"/>
  <c r="AH17" i="77"/>
  <c r="P18" i="73"/>
  <c r="P18" i="77"/>
  <c r="Q18" s="1"/>
  <c r="AB19" i="73"/>
  <c r="AB19" i="77"/>
  <c r="AC19" s="1"/>
  <c r="F20" i="73"/>
  <c r="F20" i="77"/>
  <c r="G20" s="1"/>
  <c r="N20" i="73"/>
  <c r="N20" i="77"/>
  <c r="O20" s="1"/>
  <c r="AF20" i="73"/>
  <c r="AF20" i="77"/>
  <c r="AG20" s="1"/>
  <c r="AH21" i="73"/>
  <c r="AI21" s="1"/>
  <c r="AH21" i="77"/>
  <c r="AH22" i="73"/>
  <c r="AH22" i="77"/>
  <c r="AF23" i="73"/>
  <c r="AF23" i="77"/>
  <c r="AG23" s="1"/>
  <c r="N24" i="73"/>
  <c r="N24" i="77"/>
  <c r="O24" s="1"/>
  <c r="AB24" i="73"/>
  <c r="AB24" i="77"/>
  <c r="AC24" s="1"/>
  <c r="AD25" i="73"/>
  <c r="AE25" s="1"/>
  <c r="AD25" i="77"/>
  <c r="AE25" s="1"/>
  <c r="H26" i="73"/>
  <c r="H26" i="77"/>
  <c r="I26" s="1"/>
  <c r="T26" i="73"/>
  <c r="T26" i="77"/>
  <c r="U26" s="1"/>
  <c r="AF27" i="73"/>
  <c r="AG27" s="1"/>
  <c r="AF27" i="77"/>
  <c r="AG27" s="1"/>
  <c r="J28" i="73"/>
  <c r="J28" i="77"/>
  <c r="K28" s="1"/>
  <c r="V28" i="73"/>
  <c r="V28" i="77"/>
  <c r="W28" s="1"/>
  <c r="H30" i="73"/>
  <c r="H30" i="77"/>
  <c r="I30" s="1"/>
  <c r="AF31" i="73"/>
  <c r="AF31" i="77"/>
  <c r="AG31" s="1"/>
  <c r="J32" i="73"/>
  <c r="J32" i="77"/>
  <c r="K32" s="1"/>
  <c r="V32" i="73"/>
  <c r="V32" i="77"/>
  <c r="W32" s="1"/>
  <c r="AD33" i="73"/>
  <c r="AD33" i="77"/>
  <c r="AE33" s="1"/>
  <c r="H34" i="73"/>
  <c r="H34" i="77"/>
  <c r="I34" s="1"/>
  <c r="AB35" i="73"/>
  <c r="AB35" i="77"/>
  <c r="AC35" s="1"/>
  <c r="F36" i="73"/>
  <c r="F36" i="77"/>
  <c r="G36" s="1"/>
  <c r="R36" i="73"/>
  <c r="R36" i="77"/>
  <c r="S36" s="1"/>
  <c r="AF36" i="73"/>
  <c r="AF36" i="77"/>
  <c r="AG36" s="1"/>
  <c r="AJ36" i="73"/>
  <c r="AJ36" i="77"/>
  <c r="H38" i="73"/>
  <c r="H38" i="77"/>
  <c r="I38" s="1"/>
  <c r="AF39" i="73"/>
  <c r="AF39" i="77"/>
  <c r="AG39" s="1"/>
  <c r="J40" i="73"/>
  <c r="J40" i="77"/>
  <c r="K40" s="1"/>
  <c r="V40" i="73"/>
  <c r="V40" i="77"/>
  <c r="W40" s="1"/>
  <c r="AH41" i="73"/>
  <c r="AH41" i="77"/>
  <c r="L42" i="73"/>
  <c r="L42" i="77"/>
  <c r="M42" s="1"/>
  <c r="AB43" i="73"/>
  <c r="AB43" i="77"/>
  <c r="AC43" s="1"/>
  <c r="F44" i="73"/>
  <c r="F44" i="77"/>
  <c r="G44" s="1"/>
  <c r="R44" i="73"/>
  <c r="R44" i="77"/>
  <c r="S44" s="1"/>
  <c r="AD45" i="73"/>
  <c r="AE45" s="1"/>
  <c r="AD45" i="77"/>
  <c r="AE45" s="1"/>
  <c r="L46" i="73"/>
  <c r="L46" i="77"/>
  <c r="M46" s="1"/>
  <c r="T46" i="73"/>
  <c r="T46" i="77"/>
  <c r="U46" s="1"/>
  <c r="AH46" i="73"/>
  <c r="AH46" i="77"/>
  <c r="AJ47" i="73"/>
  <c r="AJ47" i="77"/>
  <c r="N48" i="73"/>
  <c r="N48" i="77"/>
  <c r="O48" s="1"/>
  <c r="AF48" i="73"/>
  <c r="AF48" i="77"/>
  <c r="AG48" s="1"/>
  <c r="AH49" i="73"/>
  <c r="AI49" s="1"/>
  <c r="AH49" i="77"/>
  <c r="L50" i="73"/>
  <c r="L50" i="77"/>
  <c r="M50" s="1"/>
  <c r="AJ51" i="73"/>
  <c r="AK51" s="1"/>
  <c r="AJ51" i="77"/>
  <c r="N52" i="73"/>
  <c r="N52" i="77"/>
  <c r="O52" s="1"/>
  <c r="AH53" i="73"/>
  <c r="AI53" s="1"/>
  <c r="AH53" i="77"/>
  <c r="L54" i="73"/>
  <c r="L54" i="77"/>
  <c r="M54" s="1"/>
  <c r="T54" i="73"/>
  <c r="T54" i="77"/>
  <c r="U54" s="1"/>
  <c r="AH54" i="73"/>
  <c r="AH54" i="77"/>
  <c r="AF55" i="73"/>
  <c r="AF55" i="77"/>
  <c r="AG55" s="1"/>
  <c r="J56" i="73"/>
  <c r="J56" i="77"/>
  <c r="K56" s="1"/>
  <c r="V56" i="73"/>
  <c r="V56" i="77"/>
  <c r="W56" s="1"/>
  <c r="AD57" i="73"/>
  <c r="AD57" i="77"/>
  <c r="AE57" s="1"/>
  <c r="D58" i="73"/>
  <c r="D58" i="77"/>
  <c r="L58" i="73"/>
  <c r="L58" i="77"/>
  <c r="M58" s="1"/>
  <c r="T58" i="73"/>
  <c r="T58" i="77"/>
  <c r="U58" s="1"/>
  <c r="AF59" i="73"/>
  <c r="AG59" s="1"/>
  <c r="AF59" i="77"/>
  <c r="AG59" s="1"/>
  <c r="N60" i="73"/>
  <c r="N60" i="77"/>
  <c r="O60" s="1"/>
  <c r="AB60" i="73"/>
  <c r="AB60" i="77"/>
  <c r="AC60" s="1"/>
  <c r="AD61" i="73"/>
  <c r="AE61" s="1"/>
  <c r="AD61" i="77"/>
  <c r="AE61" s="1"/>
  <c r="H62" i="73"/>
  <c r="H62" i="77"/>
  <c r="I62" s="1"/>
  <c r="AB63" i="73"/>
  <c r="AC63" s="1"/>
  <c r="AB63" i="77"/>
  <c r="AC63" s="1"/>
  <c r="F64" i="73"/>
  <c r="F64" i="77"/>
  <c r="G64" s="1"/>
  <c r="R64" i="73"/>
  <c r="R64" i="77"/>
  <c r="S64" s="1"/>
  <c r="AD65" i="73"/>
  <c r="AD65" i="77"/>
  <c r="AE65" s="1"/>
  <c r="D66" i="73"/>
  <c r="D66" i="77"/>
  <c r="P66" i="73"/>
  <c r="P66" i="77"/>
  <c r="Q66" s="1"/>
  <c r="AD66" i="73"/>
  <c r="AD66" i="77"/>
  <c r="AE66" s="1"/>
  <c r="AJ67" i="73"/>
  <c r="AK67" s="1"/>
  <c r="AJ67" i="77"/>
  <c r="N68" i="73"/>
  <c r="N68" i="77"/>
  <c r="O68" s="1"/>
  <c r="AB68" i="73"/>
  <c r="AB68" i="77"/>
  <c r="AC68" s="1"/>
  <c r="AD69" i="73"/>
  <c r="AD69" i="77"/>
  <c r="AE69" s="1"/>
  <c r="AH69" i="73"/>
  <c r="AH69" i="77"/>
  <c r="L70" i="73"/>
  <c r="L70" i="77"/>
  <c r="M70" s="1"/>
  <c r="T70" i="73"/>
  <c r="T70" i="77"/>
  <c r="U70" s="1"/>
  <c r="AH70" i="73"/>
  <c r="AH70" i="77"/>
  <c r="F72" i="73"/>
  <c r="F72" i="77"/>
  <c r="G72" s="1"/>
  <c r="R72" i="73"/>
  <c r="R72" i="77"/>
  <c r="S72" s="1"/>
  <c r="AH73" i="73"/>
  <c r="AH73" i="77"/>
  <c r="L74" i="73"/>
  <c r="L74" i="77"/>
  <c r="M74" s="1"/>
  <c r="T74" i="73"/>
  <c r="T74" i="77"/>
  <c r="U74" s="1"/>
  <c r="AH74" i="73"/>
  <c r="AH74" i="77"/>
  <c r="F76" i="73"/>
  <c r="F76" i="77"/>
  <c r="G76" s="1"/>
  <c r="V76" i="73"/>
  <c r="V76" i="77"/>
  <c r="W76" s="1"/>
  <c r="AD77" i="73"/>
  <c r="AD77" i="77"/>
  <c r="AE77" s="1"/>
  <c r="H78" i="73"/>
  <c r="H78" i="77"/>
  <c r="I78" s="1"/>
  <c r="AJ79" i="73"/>
  <c r="AK79" s="1"/>
  <c r="AJ79" i="77"/>
  <c r="N80" i="73"/>
  <c r="N80" i="77"/>
  <c r="O80" s="1"/>
  <c r="AB80" i="73"/>
  <c r="AB80" i="77"/>
  <c r="AC80" s="1"/>
  <c r="D82" i="73"/>
  <c r="D82" i="77"/>
  <c r="H82" i="73"/>
  <c r="H82" i="77"/>
  <c r="I82" s="1"/>
  <c r="P82" i="73"/>
  <c r="P82" i="77"/>
  <c r="Q82" s="1"/>
  <c r="AD82" i="73"/>
  <c r="AD82" i="77"/>
  <c r="AE82" s="1"/>
  <c r="AF83" i="73"/>
  <c r="AF83" i="77"/>
  <c r="AG83" s="1"/>
  <c r="J84" i="73"/>
  <c r="J84" i="77"/>
  <c r="K84" s="1"/>
  <c r="V84" i="73"/>
  <c r="V84" i="77"/>
  <c r="W84" s="1"/>
  <c r="AD85" i="73"/>
  <c r="AD85" i="77"/>
  <c r="AE85" s="1"/>
  <c r="H86" i="73"/>
  <c r="H86" i="77"/>
  <c r="I86" s="1"/>
  <c r="T86" i="73"/>
  <c r="T86" i="77"/>
  <c r="U86" s="1"/>
  <c r="AH86" i="73"/>
  <c r="AH86" i="77"/>
  <c r="AB87" i="73"/>
  <c r="AB87" i="77"/>
  <c r="AC87" s="1"/>
  <c r="AJ87" i="73"/>
  <c r="AJ87" i="77"/>
  <c r="N88" i="73"/>
  <c r="N88" i="77"/>
  <c r="O88" s="1"/>
  <c r="AB88" i="73"/>
  <c r="AB88" i="77"/>
  <c r="AC88" s="1"/>
  <c r="AD89" i="73"/>
  <c r="AD89" i="77"/>
  <c r="AE89" s="1"/>
  <c r="D90" i="73"/>
  <c r="D90" i="77"/>
  <c r="P90" i="73"/>
  <c r="P90" i="77"/>
  <c r="Q90" s="1"/>
  <c r="AD90" i="73"/>
  <c r="AD90" i="77"/>
  <c r="AE90" s="1"/>
  <c r="F92" i="73"/>
  <c r="F92" i="77"/>
  <c r="G92" s="1"/>
  <c r="AB92" i="73"/>
  <c r="AB92" i="77"/>
  <c r="AC92" s="1"/>
  <c r="AJ92" i="73"/>
  <c r="AJ92" i="77"/>
  <c r="AH93" i="73"/>
  <c r="AI93" s="1"/>
  <c r="AH93" i="77"/>
  <c r="L94" i="73"/>
  <c r="L94" i="77"/>
  <c r="M94" s="1"/>
  <c r="T94" i="73"/>
  <c r="T94" i="77"/>
  <c r="U94" s="1"/>
  <c r="AH94" i="73"/>
  <c r="AH94" i="77"/>
  <c r="F96" i="73"/>
  <c r="F96" i="77"/>
  <c r="G96" s="1"/>
  <c r="R96" i="73"/>
  <c r="R96" i="77"/>
  <c r="S96" s="1"/>
  <c r="AF96" i="73"/>
  <c r="AF96" i="77"/>
  <c r="AG96" s="1"/>
  <c r="D98" i="73"/>
  <c r="D98" i="77"/>
  <c r="P98" i="73"/>
  <c r="P98" i="77"/>
  <c r="Q98" s="1"/>
  <c r="AD98" i="73"/>
  <c r="AD98" i="77"/>
  <c r="AE98" s="1"/>
  <c r="F100" i="73"/>
  <c r="F100" i="77"/>
  <c r="G100" s="1"/>
  <c r="R100" i="73"/>
  <c r="R100" i="77"/>
  <c r="S100" s="1"/>
  <c r="AF100" i="73"/>
  <c r="AF100" i="77"/>
  <c r="AG100" s="1"/>
  <c r="AH101" i="73"/>
  <c r="AH101" i="77"/>
  <c r="D102" i="73"/>
  <c r="D102" i="77"/>
  <c r="P102" i="73"/>
  <c r="P102" i="77"/>
  <c r="Q102" s="1"/>
  <c r="AD102" i="73"/>
  <c r="AD102" i="77"/>
  <c r="AE102" s="1"/>
  <c r="F104" i="73"/>
  <c r="F104" i="77"/>
  <c r="G104" s="1"/>
  <c r="R104" i="73"/>
  <c r="R104" i="77"/>
  <c r="S104" s="1"/>
  <c r="AF104" i="73"/>
  <c r="AF104" i="77"/>
  <c r="AG104" s="1"/>
  <c r="AH105" i="73"/>
  <c r="AI105" s="1"/>
  <c r="AH105" i="77"/>
  <c r="L106" i="73"/>
  <c r="L106" i="77"/>
  <c r="M106" s="1"/>
  <c r="AB107"/>
  <c r="AC107" s="1"/>
  <c r="AJ107"/>
  <c r="N108"/>
  <c r="O108" s="1"/>
  <c r="AB108"/>
  <c r="AC108" s="1"/>
  <c r="EZ12" i="32"/>
  <c r="FJ12" s="1"/>
  <c r="AF15" i="73"/>
  <c r="AG15" s="1"/>
  <c r="AF15" i="77"/>
  <c r="AG15" s="1"/>
  <c r="J16" i="73"/>
  <c r="J16" i="77"/>
  <c r="K16" s="1"/>
  <c r="V16" i="73"/>
  <c r="V16" i="77"/>
  <c r="W16" s="1"/>
  <c r="AF16" i="73"/>
  <c r="AF16" i="77"/>
  <c r="AG16" s="1"/>
  <c r="AD17" i="73"/>
  <c r="AE17" s="1"/>
  <c r="AD17" i="77"/>
  <c r="AE17" s="1"/>
  <c r="H18" i="73"/>
  <c r="H18" i="77"/>
  <c r="I18" s="1"/>
  <c r="AF19" i="73"/>
  <c r="AG19" s="1"/>
  <c r="AF19" i="77"/>
  <c r="AG19" s="1"/>
  <c r="J20" i="73"/>
  <c r="J20" i="77"/>
  <c r="K20" s="1"/>
  <c r="R20" i="73"/>
  <c r="R20" i="77"/>
  <c r="S20" s="1"/>
  <c r="AB20" i="73"/>
  <c r="AB20" i="77"/>
  <c r="AC20" s="1"/>
  <c r="AJ20" i="73"/>
  <c r="AJ20" i="77"/>
  <c r="H22" i="73"/>
  <c r="H22" i="77"/>
  <c r="I22" s="1"/>
  <c r="P22" i="73"/>
  <c r="P22" i="77"/>
  <c r="Q22" s="1"/>
  <c r="AD22" i="73"/>
  <c r="AD22" i="77"/>
  <c r="AE22" s="1"/>
  <c r="AB23" i="73"/>
  <c r="AC23" s="1"/>
  <c r="AB23" i="77"/>
  <c r="AC23" s="1"/>
  <c r="F24" i="73"/>
  <c r="F24" i="77"/>
  <c r="G24" s="1"/>
  <c r="R24" i="73"/>
  <c r="R24" i="77"/>
  <c r="S24" s="1"/>
  <c r="AF24" i="73"/>
  <c r="AF24" i="77"/>
  <c r="AG24" s="1"/>
  <c r="AJ24" i="73"/>
  <c r="AJ24" i="77"/>
  <c r="D26" i="73"/>
  <c r="D26" i="77"/>
  <c r="AB27" i="73"/>
  <c r="AC27" s="1"/>
  <c r="AB27" i="77"/>
  <c r="AC27" s="1"/>
  <c r="F28" i="73"/>
  <c r="F28" i="77"/>
  <c r="G28" s="1"/>
  <c r="R28" i="73"/>
  <c r="R28" i="77"/>
  <c r="S28" s="1"/>
  <c r="AD29" i="73"/>
  <c r="AD29" i="77"/>
  <c r="AE29" s="1"/>
  <c r="D30" i="73"/>
  <c r="D30" i="77"/>
  <c r="P30" i="73"/>
  <c r="P30" i="77"/>
  <c r="Q30" s="1"/>
  <c r="AD30" i="73"/>
  <c r="AD30" i="77"/>
  <c r="AE30" s="1"/>
  <c r="AB31" i="73"/>
  <c r="AC31" s="1"/>
  <c r="AB31" i="77"/>
  <c r="AC31" s="1"/>
  <c r="F32" i="73"/>
  <c r="F32" i="77"/>
  <c r="G32" s="1"/>
  <c r="R32" i="73"/>
  <c r="R32" i="77"/>
  <c r="S32" s="1"/>
  <c r="AF32" i="73"/>
  <c r="AF32" i="77"/>
  <c r="AG32" s="1"/>
  <c r="D34" i="73"/>
  <c r="D34" i="77"/>
  <c r="P34" i="73"/>
  <c r="P34" i="77"/>
  <c r="Q34" s="1"/>
  <c r="AD34" i="73"/>
  <c r="AD34" i="77"/>
  <c r="AE34" s="1"/>
  <c r="AH34" i="73"/>
  <c r="AH34" i="77"/>
  <c r="AJ35" i="73"/>
  <c r="AK35" s="1"/>
  <c r="AJ35" i="77"/>
  <c r="N36" i="73"/>
  <c r="N36" i="77"/>
  <c r="O36" s="1"/>
  <c r="AB36" i="73"/>
  <c r="AB36" i="77"/>
  <c r="AC36" s="1"/>
  <c r="AD37" i="73"/>
  <c r="AD37" i="77"/>
  <c r="AE37" s="1"/>
  <c r="D38" i="73"/>
  <c r="D38" i="77"/>
  <c r="P38" i="73"/>
  <c r="P38" i="77"/>
  <c r="Q38" s="1"/>
  <c r="AD38" i="73"/>
  <c r="AD38" i="77"/>
  <c r="AE38" s="1"/>
  <c r="AB39" i="73"/>
  <c r="AC39" s="1"/>
  <c r="AB39" i="77"/>
  <c r="AC39" s="1"/>
  <c r="F40" i="73"/>
  <c r="F40" i="77"/>
  <c r="G40" s="1"/>
  <c r="R40" i="73"/>
  <c r="R40" i="77"/>
  <c r="S40" s="1"/>
  <c r="AF40" i="73"/>
  <c r="AF40" i="77"/>
  <c r="AG40" s="1"/>
  <c r="AD41" i="73"/>
  <c r="AE41" s="1"/>
  <c r="AD41" i="77"/>
  <c r="AE41" s="1"/>
  <c r="H42" i="73"/>
  <c r="H42" i="77"/>
  <c r="I42" s="1"/>
  <c r="T42" i="73"/>
  <c r="T42" i="77"/>
  <c r="U42" s="1"/>
  <c r="AH42" i="73"/>
  <c r="AH42" i="77"/>
  <c r="AJ43" i="73"/>
  <c r="AJ43" i="77"/>
  <c r="N44" i="73"/>
  <c r="N44" i="77"/>
  <c r="O44" s="1"/>
  <c r="AB44" i="73"/>
  <c r="AB44" i="77"/>
  <c r="AC44" s="1"/>
  <c r="AJ44" i="73"/>
  <c r="AJ44" i="77"/>
  <c r="H46" i="73"/>
  <c r="H46" i="77"/>
  <c r="I46" s="1"/>
  <c r="AF47" i="73"/>
  <c r="AG47" s="1"/>
  <c r="AF47" i="77"/>
  <c r="AG47" s="1"/>
  <c r="J48" i="73"/>
  <c r="J48" i="77"/>
  <c r="K48" s="1"/>
  <c r="V48" i="73"/>
  <c r="V48" i="77"/>
  <c r="W48" s="1"/>
  <c r="AJ48" i="73"/>
  <c r="AJ48" i="77"/>
  <c r="D50" i="73"/>
  <c r="D50" i="77"/>
  <c r="P50" i="73"/>
  <c r="P50" i="77"/>
  <c r="Q50" s="1"/>
  <c r="AD50" i="73"/>
  <c r="AD50" i="77"/>
  <c r="AE50" s="1"/>
  <c r="AB51" i="73"/>
  <c r="AC51" s="1"/>
  <c r="AB51" i="77"/>
  <c r="AC51" s="1"/>
  <c r="F52" i="73"/>
  <c r="F52" i="77"/>
  <c r="G52" s="1"/>
  <c r="V52" i="73"/>
  <c r="V52" i="77"/>
  <c r="W52" s="1"/>
  <c r="AD53" i="73"/>
  <c r="AD53" i="77"/>
  <c r="AE53" s="1"/>
  <c r="H54" i="73"/>
  <c r="H54" i="77"/>
  <c r="I54" s="1"/>
  <c r="P54" i="73"/>
  <c r="P54" i="77"/>
  <c r="Q54" s="1"/>
  <c r="AD54" i="73"/>
  <c r="AD54" i="77"/>
  <c r="AE54" s="1"/>
  <c r="AB55" i="73"/>
  <c r="AC55" s="1"/>
  <c r="AB55" i="77"/>
  <c r="AC55" s="1"/>
  <c r="F56" i="73"/>
  <c r="F56" i="77"/>
  <c r="G56" s="1"/>
  <c r="R56" i="73"/>
  <c r="R56" i="77"/>
  <c r="S56" s="1"/>
  <c r="AF56" i="73"/>
  <c r="AF56" i="77"/>
  <c r="AG56" s="1"/>
  <c r="AJ56" i="73"/>
  <c r="AJ56" i="77"/>
  <c r="H58" i="73"/>
  <c r="H58" i="77"/>
  <c r="I58" s="1"/>
  <c r="P58" i="73"/>
  <c r="P58" i="77"/>
  <c r="Q58" s="1"/>
  <c r="AD58" i="73"/>
  <c r="AD58" i="77"/>
  <c r="AE58" s="1"/>
  <c r="F60" i="73"/>
  <c r="F60" i="77"/>
  <c r="G60" s="1"/>
  <c r="J60" i="73"/>
  <c r="J60" i="77"/>
  <c r="K60" s="1"/>
  <c r="V60" i="73"/>
  <c r="V60" i="77"/>
  <c r="W60" s="1"/>
  <c r="AJ60" i="73"/>
  <c r="AJ60" i="77"/>
  <c r="AH61" i="73"/>
  <c r="AH61" i="77"/>
  <c r="L62" i="73"/>
  <c r="L62" i="77"/>
  <c r="M62" s="1"/>
  <c r="T62" i="73"/>
  <c r="T62" i="77"/>
  <c r="U62" s="1"/>
  <c r="AH62" i="73"/>
  <c r="AH62" i="77"/>
  <c r="AJ63" i="73"/>
  <c r="AJ63" i="77"/>
  <c r="N64" i="73"/>
  <c r="N64" i="77"/>
  <c r="O64" s="1"/>
  <c r="V64" i="73"/>
  <c r="V64" i="77"/>
  <c r="W64" s="1"/>
  <c r="AF64" i="73"/>
  <c r="AF64" i="77"/>
  <c r="AG64" s="1"/>
  <c r="AJ64" i="73"/>
  <c r="AJ64" i="77"/>
  <c r="AH65" i="73"/>
  <c r="AH65" i="77"/>
  <c r="L66" i="73"/>
  <c r="L66" i="77"/>
  <c r="M66" s="1"/>
  <c r="T66" i="73"/>
  <c r="T66" i="77"/>
  <c r="U66" s="1"/>
  <c r="AH66" i="73"/>
  <c r="AH66" i="77"/>
  <c r="F68" i="73"/>
  <c r="F68" i="77"/>
  <c r="G68" s="1"/>
  <c r="R68" i="73"/>
  <c r="R68" i="77"/>
  <c r="S68" s="1"/>
  <c r="AF68" i="73"/>
  <c r="AF68" i="77"/>
  <c r="AG68" s="1"/>
  <c r="D70" i="73"/>
  <c r="D70" i="77"/>
  <c r="P70" i="73"/>
  <c r="P70" i="77"/>
  <c r="Q70" s="1"/>
  <c r="AD70" i="73"/>
  <c r="AD70" i="77"/>
  <c r="AE70" s="1"/>
  <c r="AF71" i="73"/>
  <c r="AG71" s="1"/>
  <c r="AF71" i="77"/>
  <c r="AG71" s="1"/>
  <c r="J72" i="73"/>
  <c r="J72" i="77"/>
  <c r="K72" s="1"/>
  <c r="V72" i="73"/>
  <c r="V72" i="77"/>
  <c r="W72" s="1"/>
  <c r="AF72" i="73"/>
  <c r="AF72" i="77"/>
  <c r="AG72" s="1"/>
  <c r="AD73" i="73"/>
  <c r="AD73" i="77"/>
  <c r="AE73" s="1"/>
  <c r="D74" i="73"/>
  <c r="D74" i="77"/>
  <c r="P74" i="73"/>
  <c r="P74" i="77"/>
  <c r="Q74" s="1"/>
  <c r="AD74" i="73"/>
  <c r="AD74" i="77"/>
  <c r="AE74" s="1"/>
  <c r="AF75" i="73"/>
  <c r="AG75" s="1"/>
  <c r="AF75" i="77"/>
  <c r="AG75" s="1"/>
  <c r="J76" i="73"/>
  <c r="J76" i="77"/>
  <c r="K76" s="1"/>
  <c r="R76" i="73"/>
  <c r="R76" i="77"/>
  <c r="S76" s="1"/>
  <c r="AB76" i="73"/>
  <c r="AB76" i="77"/>
  <c r="AC76" s="1"/>
  <c r="AJ76" i="73"/>
  <c r="AJ76" i="77"/>
  <c r="D78" i="73"/>
  <c r="D78" i="77"/>
  <c r="P78" i="73"/>
  <c r="P78" i="77"/>
  <c r="Q78" s="1"/>
  <c r="AD78" i="73"/>
  <c r="AD78" i="77"/>
  <c r="AE78" s="1"/>
  <c r="AB79" i="73"/>
  <c r="AC79" s="1"/>
  <c r="AB79" i="77"/>
  <c r="AC79" s="1"/>
  <c r="F80" i="73"/>
  <c r="F80" i="77"/>
  <c r="G80" s="1"/>
  <c r="V80" i="73"/>
  <c r="V80" i="77"/>
  <c r="W80" s="1"/>
  <c r="AF80" i="73"/>
  <c r="AF80" i="77"/>
  <c r="AG80" s="1"/>
  <c r="AD81" i="73"/>
  <c r="AE81" s="1"/>
  <c r="AD81" i="77"/>
  <c r="AE81" s="1"/>
  <c r="L82" i="73"/>
  <c r="L82" i="77"/>
  <c r="M82" s="1"/>
  <c r="T82" i="73"/>
  <c r="T82" i="77"/>
  <c r="U82" s="1"/>
  <c r="AB83" i="73"/>
  <c r="AC83" s="1"/>
  <c r="AB83" i="77"/>
  <c r="AC83" s="1"/>
  <c r="F84" i="73"/>
  <c r="F84" i="77"/>
  <c r="G84" s="1"/>
  <c r="R84" i="73"/>
  <c r="R84" i="77"/>
  <c r="S84" s="1"/>
  <c r="AF84" i="73"/>
  <c r="AF84" i="77"/>
  <c r="AG84" s="1"/>
  <c r="AJ84" i="73"/>
  <c r="AJ84" i="77"/>
  <c r="D86" i="73"/>
  <c r="D86" i="77"/>
  <c r="P86" i="73"/>
  <c r="P86" i="77"/>
  <c r="Q86" s="1"/>
  <c r="AD86" i="73"/>
  <c r="AD86" i="77"/>
  <c r="AE86" s="1"/>
  <c r="AF87" i="73"/>
  <c r="AG87" s="1"/>
  <c r="AF87" i="77"/>
  <c r="AG87" s="1"/>
  <c r="J88" i="73"/>
  <c r="J88" i="77"/>
  <c r="K88" s="1"/>
  <c r="V88" i="73"/>
  <c r="V88" i="77"/>
  <c r="W88" s="1"/>
  <c r="AJ88" i="73"/>
  <c r="AJ88" i="77"/>
  <c r="H90" i="73"/>
  <c r="H90" i="77"/>
  <c r="I90" s="1"/>
  <c r="AH90" i="73"/>
  <c r="AH90" i="77"/>
  <c r="AF91" i="73"/>
  <c r="AF91" i="77"/>
  <c r="AG91" s="1"/>
  <c r="J92" i="73"/>
  <c r="J92" i="77"/>
  <c r="K92" s="1"/>
  <c r="R92" i="73"/>
  <c r="R92" i="77"/>
  <c r="S92" s="1"/>
  <c r="AF92" i="73"/>
  <c r="AF92" i="77"/>
  <c r="AG92" s="1"/>
  <c r="AD93" i="73"/>
  <c r="AD93" i="77"/>
  <c r="AE93" s="1"/>
  <c r="D94" i="73"/>
  <c r="D94" i="77"/>
  <c r="P94" i="73"/>
  <c r="P94" i="77"/>
  <c r="Q94" s="1"/>
  <c r="AD94" i="73"/>
  <c r="AD94" i="77"/>
  <c r="AE94" s="1"/>
  <c r="AB95" i="73"/>
  <c r="AC95" s="1"/>
  <c r="AB95" i="77"/>
  <c r="AC95" s="1"/>
  <c r="AF95" i="73"/>
  <c r="AG95" s="1"/>
  <c r="AF95" i="77"/>
  <c r="AG95" s="1"/>
  <c r="J96" i="73"/>
  <c r="J96" i="77"/>
  <c r="K96" s="1"/>
  <c r="V96" i="73"/>
  <c r="V96" i="77"/>
  <c r="W96" s="1"/>
  <c r="AJ96" i="73"/>
  <c r="AJ96" i="77"/>
  <c r="AH97" i="73"/>
  <c r="AI97" s="1"/>
  <c r="AH97" i="77"/>
  <c r="L98" i="73"/>
  <c r="L98" i="77"/>
  <c r="M98" s="1"/>
  <c r="AB99" i="73"/>
  <c r="AB99" i="77"/>
  <c r="AC99" s="1"/>
  <c r="AJ99" i="73"/>
  <c r="AJ99" i="77"/>
  <c r="N100" i="73"/>
  <c r="N100" i="77"/>
  <c r="O100" s="1"/>
  <c r="AB100" i="73"/>
  <c r="AB100" i="77"/>
  <c r="AC100" s="1"/>
  <c r="AJ100" i="73"/>
  <c r="AJ100" i="77"/>
  <c r="H102" i="73"/>
  <c r="H102" i="77"/>
  <c r="I102" s="1"/>
  <c r="T102" i="73"/>
  <c r="T102" i="77"/>
  <c r="U102" s="1"/>
  <c r="AH102" i="73"/>
  <c r="AH102" i="77"/>
  <c r="AB103" i="73"/>
  <c r="AB103" i="77"/>
  <c r="AC103" s="1"/>
  <c r="AJ103" i="73"/>
  <c r="AK103" s="1"/>
  <c r="AJ103" i="77"/>
  <c r="N104" i="73"/>
  <c r="N104" i="77"/>
  <c r="O104" s="1"/>
  <c r="AB104" i="73"/>
  <c r="AB104" i="77"/>
  <c r="AC104" s="1"/>
  <c r="D106" i="73"/>
  <c r="D106" i="77"/>
  <c r="P106" i="73"/>
  <c r="P106" i="77"/>
  <c r="Q106" s="1"/>
  <c r="AD106" i="73"/>
  <c r="AD106" i="77"/>
  <c r="AE106" s="1"/>
  <c r="AF107"/>
  <c r="AG107" s="1"/>
  <c r="J108"/>
  <c r="K108" s="1"/>
  <c r="V108"/>
  <c r="W108" s="1"/>
  <c r="AJ108"/>
  <c r="H23" i="73"/>
  <c r="H23" i="77"/>
  <c r="I23" s="1"/>
  <c r="L23" i="73"/>
  <c r="L23" i="77"/>
  <c r="M23" s="1"/>
  <c r="P23" i="73"/>
  <c r="P23" i="77"/>
  <c r="Q23" s="1"/>
  <c r="T23" i="73"/>
  <c r="T23" i="77"/>
  <c r="U23" s="1"/>
  <c r="X24" i="73"/>
  <c r="Y23" s="1"/>
  <c r="X24" i="77"/>
  <c r="Y24" s="1"/>
  <c r="F25" i="73"/>
  <c r="F25" i="77"/>
  <c r="G25" s="1"/>
  <c r="N25" i="73"/>
  <c r="N25" i="77"/>
  <c r="O25" s="1"/>
  <c r="R25" i="73"/>
  <c r="R25" i="77"/>
  <c r="S25" s="1"/>
  <c r="V25" i="73"/>
  <c r="V25" i="77"/>
  <c r="W25" s="1"/>
  <c r="Z25" i="73"/>
  <c r="AA25" s="1"/>
  <c r="Z25" i="77"/>
  <c r="AA25" s="1"/>
  <c r="Z26" i="73"/>
  <c r="Z26" i="77"/>
  <c r="AA26" s="1"/>
  <c r="E27"/>
  <c r="H27" i="73"/>
  <c r="H27" i="77"/>
  <c r="I27" s="1"/>
  <c r="L27" i="73"/>
  <c r="L27" i="77"/>
  <c r="M27" s="1"/>
  <c r="P27" i="73"/>
  <c r="P27" i="77"/>
  <c r="Q27" s="1"/>
  <c r="T27" i="73"/>
  <c r="T27" i="77"/>
  <c r="U27" s="1"/>
  <c r="X28" i="73"/>
  <c r="Y27" s="1"/>
  <c r="X28" i="77"/>
  <c r="Y28" s="1"/>
  <c r="F29" i="73"/>
  <c r="F29" i="77"/>
  <c r="G29" s="1"/>
  <c r="N29" i="73"/>
  <c r="N29" i="77"/>
  <c r="O29" s="1"/>
  <c r="R29" i="73"/>
  <c r="R29" i="77"/>
  <c r="S29" s="1"/>
  <c r="V29" i="73"/>
  <c r="V29" i="77"/>
  <c r="W29" s="1"/>
  <c r="Z29" i="73"/>
  <c r="AA29" s="1"/>
  <c r="Z29" i="77"/>
  <c r="AA29" s="1"/>
  <c r="Z30" i="73"/>
  <c r="Z30" i="77"/>
  <c r="AA30" s="1"/>
  <c r="E31"/>
  <c r="H31" i="73"/>
  <c r="H31" i="77"/>
  <c r="I31" s="1"/>
  <c r="L31" i="73"/>
  <c r="L31" i="77"/>
  <c r="M31" s="1"/>
  <c r="P31" i="73"/>
  <c r="P31" i="77"/>
  <c r="Q31" s="1"/>
  <c r="T31" i="73"/>
  <c r="T31" i="77"/>
  <c r="U31" s="1"/>
  <c r="X32" i="73"/>
  <c r="Y31" s="1"/>
  <c r="X32" i="77"/>
  <c r="Y32" s="1"/>
  <c r="F33" i="73"/>
  <c r="F33" i="77"/>
  <c r="G33" s="1"/>
  <c r="N33" i="73"/>
  <c r="N33" i="77"/>
  <c r="O33" s="1"/>
  <c r="R33" i="73"/>
  <c r="R33" i="77"/>
  <c r="S33" s="1"/>
  <c r="V33" i="73"/>
  <c r="V33" i="77"/>
  <c r="W33" s="1"/>
  <c r="Z33" i="73"/>
  <c r="Z33" i="77"/>
  <c r="AA33" s="1"/>
  <c r="Z34" i="73"/>
  <c r="Z34" i="77"/>
  <c r="AA34" s="1"/>
  <c r="E35"/>
  <c r="H35" i="73"/>
  <c r="H35" i="77"/>
  <c r="I35" s="1"/>
  <c r="L35" i="73"/>
  <c r="L35" i="77"/>
  <c r="M35" s="1"/>
  <c r="P35" i="73"/>
  <c r="P35" i="77"/>
  <c r="Q35" s="1"/>
  <c r="T35" i="73"/>
  <c r="T35" i="77"/>
  <c r="U35" s="1"/>
  <c r="X36" i="73"/>
  <c r="Y35" s="1"/>
  <c r="X36" i="77"/>
  <c r="Y36" s="1"/>
  <c r="F37" i="73"/>
  <c r="F37" i="77"/>
  <c r="G37" s="1"/>
  <c r="N37" i="73"/>
  <c r="N37" i="77"/>
  <c r="O37" s="1"/>
  <c r="R37" i="73"/>
  <c r="R37" i="77"/>
  <c r="S37" s="1"/>
  <c r="V37" i="73"/>
  <c r="V37" i="77"/>
  <c r="W37" s="1"/>
  <c r="Z37" i="73"/>
  <c r="Z37" i="77"/>
  <c r="AA37" s="1"/>
  <c r="Z38" i="73"/>
  <c r="Z38" i="77"/>
  <c r="AA38" s="1"/>
  <c r="E39"/>
  <c r="H39" i="73"/>
  <c r="H39" i="77"/>
  <c r="I39" s="1"/>
  <c r="L39" i="73"/>
  <c r="L39" i="77"/>
  <c r="M39" s="1"/>
  <c r="P39" i="73"/>
  <c r="P39" i="77"/>
  <c r="Q39" s="1"/>
  <c r="T39" i="73"/>
  <c r="T39" i="77"/>
  <c r="U39" s="1"/>
  <c r="X40" i="73"/>
  <c r="Y39" s="1"/>
  <c r="X40" i="77"/>
  <c r="Y40" s="1"/>
  <c r="F41" i="73"/>
  <c r="F41" i="77"/>
  <c r="G41" s="1"/>
  <c r="N41" i="73"/>
  <c r="N41" i="77"/>
  <c r="O41" s="1"/>
  <c r="R41" i="73"/>
  <c r="R41" i="77"/>
  <c r="S41" s="1"/>
  <c r="V41" i="73"/>
  <c r="V41" i="77"/>
  <c r="W41" s="1"/>
  <c r="Z41" i="73"/>
  <c r="AA41" s="1"/>
  <c r="Z41" i="77"/>
  <c r="AA41" s="1"/>
  <c r="Z42" i="73"/>
  <c r="Z42" i="77"/>
  <c r="AA42" s="1"/>
  <c r="E43"/>
  <c r="H43" i="73"/>
  <c r="H43" i="77"/>
  <c r="I43" s="1"/>
  <c r="L43" i="73"/>
  <c r="L43" i="77"/>
  <c r="M43" s="1"/>
  <c r="P43" i="73"/>
  <c r="P43" i="77"/>
  <c r="Q43" s="1"/>
  <c r="T43" i="73"/>
  <c r="T43" i="77"/>
  <c r="U43" s="1"/>
  <c r="X44" i="73"/>
  <c r="Y43" s="1"/>
  <c r="X44" i="77"/>
  <c r="Y44" s="1"/>
  <c r="F45" i="73"/>
  <c r="F45" i="77"/>
  <c r="G45" s="1"/>
  <c r="N45" i="73"/>
  <c r="N45" i="77"/>
  <c r="O45" s="1"/>
  <c r="R45" i="73"/>
  <c r="R45" i="77"/>
  <c r="S45" s="1"/>
  <c r="V45" i="73"/>
  <c r="V45" i="77"/>
  <c r="W45" s="1"/>
  <c r="Z45" i="73"/>
  <c r="AA45" s="1"/>
  <c r="Z45" i="77"/>
  <c r="AA45" s="1"/>
  <c r="Z46" i="73"/>
  <c r="Z46" i="77"/>
  <c r="AA46" s="1"/>
  <c r="E47"/>
  <c r="H47" i="73"/>
  <c r="H47" i="77"/>
  <c r="I47" s="1"/>
  <c r="L47" i="73"/>
  <c r="L47" i="77"/>
  <c r="M47" s="1"/>
  <c r="P47" i="73"/>
  <c r="P47" i="77"/>
  <c r="Q47" s="1"/>
  <c r="T47" i="73"/>
  <c r="T47" i="77"/>
  <c r="U47" s="1"/>
  <c r="X48" i="73"/>
  <c r="Y47" s="1"/>
  <c r="X48" i="77"/>
  <c r="Y48" s="1"/>
  <c r="F49" i="73"/>
  <c r="F49" i="77"/>
  <c r="G49" s="1"/>
  <c r="N49" i="73"/>
  <c r="N49" i="77"/>
  <c r="O49" s="1"/>
  <c r="R49" i="73"/>
  <c r="R49" i="77"/>
  <c r="S49" s="1"/>
  <c r="V49" i="73"/>
  <c r="V49" i="77"/>
  <c r="W49" s="1"/>
  <c r="Z49" i="73"/>
  <c r="Z49" i="77"/>
  <c r="AA49" s="1"/>
  <c r="Z50" i="73"/>
  <c r="Z50" i="77"/>
  <c r="AA50" s="1"/>
  <c r="E51"/>
  <c r="H51" i="73"/>
  <c r="H51" i="77"/>
  <c r="I51" s="1"/>
  <c r="L51" i="73"/>
  <c r="L51" i="77"/>
  <c r="M51" s="1"/>
  <c r="P51" i="73"/>
  <c r="P51" i="77"/>
  <c r="Q51" s="1"/>
  <c r="T51" i="73"/>
  <c r="T51" i="77"/>
  <c r="U51" s="1"/>
  <c r="X52" i="73"/>
  <c r="Y51" s="1"/>
  <c r="X52" i="77"/>
  <c r="Y52" s="1"/>
  <c r="F53" i="73"/>
  <c r="F53" i="77"/>
  <c r="G53" s="1"/>
  <c r="N53" i="73"/>
  <c r="N53" i="77"/>
  <c r="O53" s="1"/>
  <c r="R53" i="73"/>
  <c r="R53" i="77"/>
  <c r="S53" s="1"/>
  <c r="V53" i="73"/>
  <c r="V53" i="77"/>
  <c r="W53" s="1"/>
  <c r="Z53" i="73"/>
  <c r="Z53" i="77"/>
  <c r="AA53" s="1"/>
  <c r="Z54" i="73"/>
  <c r="Z54" i="77"/>
  <c r="AA54" s="1"/>
  <c r="E55"/>
  <c r="H55" i="73"/>
  <c r="H55" i="77"/>
  <c r="I55" s="1"/>
  <c r="L55" i="73"/>
  <c r="L55" i="77"/>
  <c r="M55" s="1"/>
  <c r="P55" i="73"/>
  <c r="P55" i="77"/>
  <c r="Q55" s="1"/>
  <c r="T55" i="73"/>
  <c r="T55" i="77"/>
  <c r="U55" s="1"/>
  <c r="X56" i="73"/>
  <c r="Y55" s="1"/>
  <c r="X56" i="77"/>
  <c r="Y56" s="1"/>
  <c r="F57" i="73"/>
  <c r="F57" i="77"/>
  <c r="G57" s="1"/>
  <c r="N57" i="73"/>
  <c r="N57" i="77"/>
  <c r="O57" s="1"/>
  <c r="R57" i="73"/>
  <c r="R57" i="77"/>
  <c r="S57" s="1"/>
  <c r="V57" i="73"/>
  <c r="V57" i="77"/>
  <c r="W57" s="1"/>
  <c r="Z57" i="73"/>
  <c r="AA57" s="1"/>
  <c r="Z57" i="77"/>
  <c r="AA57" s="1"/>
  <c r="Z58" i="73"/>
  <c r="Z58" i="77"/>
  <c r="AA58" s="1"/>
  <c r="E59"/>
  <c r="H59" i="73"/>
  <c r="H59" i="77"/>
  <c r="I59" s="1"/>
  <c r="L59" i="73"/>
  <c r="L59" i="77"/>
  <c r="M59" s="1"/>
  <c r="P59" i="73"/>
  <c r="P59" i="77"/>
  <c r="Q59" s="1"/>
  <c r="T59" i="73"/>
  <c r="T59" i="77"/>
  <c r="U59" s="1"/>
  <c r="X60" i="73"/>
  <c r="Y59" s="1"/>
  <c r="X60" i="77"/>
  <c r="Y60" s="1"/>
  <c r="F61" i="73"/>
  <c r="F61" i="77"/>
  <c r="G61" s="1"/>
  <c r="N61" i="73"/>
  <c r="N61" i="77"/>
  <c r="O61" s="1"/>
  <c r="R61" i="73"/>
  <c r="R61" i="77"/>
  <c r="S61" s="1"/>
  <c r="V61" i="73"/>
  <c r="V61" i="77"/>
  <c r="W61" s="1"/>
  <c r="Z61" i="73"/>
  <c r="AA61" s="1"/>
  <c r="Z61" i="77"/>
  <c r="AA61" s="1"/>
  <c r="Z62" i="73"/>
  <c r="Z62" i="77"/>
  <c r="AA62" s="1"/>
  <c r="E63"/>
  <c r="H63" i="73"/>
  <c r="H63" i="77"/>
  <c r="I63" s="1"/>
  <c r="L63" i="73"/>
  <c r="L63" i="77"/>
  <c r="M63" s="1"/>
  <c r="P63" i="73"/>
  <c r="P63" i="77"/>
  <c r="Q63" s="1"/>
  <c r="T63" i="73"/>
  <c r="T63" i="77"/>
  <c r="U63" s="1"/>
  <c r="F65" i="73"/>
  <c r="F65" i="77"/>
  <c r="G65" s="1"/>
  <c r="N65" i="73"/>
  <c r="N65" i="77"/>
  <c r="O65" s="1"/>
  <c r="R65" i="73"/>
  <c r="R65" i="77"/>
  <c r="S65" s="1"/>
  <c r="V65" i="73"/>
  <c r="V65" i="77"/>
  <c r="W65" s="1"/>
  <c r="Z65" i="73"/>
  <c r="AA65" s="1"/>
  <c r="Z65" i="77"/>
  <c r="AA65" s="1"/>
  <c r="Z66" i="73"/>
  <c r="Z66" i="77"/>
  <c r="AA66" s="1"/>
  <c r="E67"/>
  <c r="H67" i="73"/>
  <c r="H67" i="77"/>
  <c r="I67" s="1"/>
  <c r="L67" i="73"/>
  <c r="L67" i="77"/>
  <c r="M67" s="1"/>
  <c r="P67" i="73"/>
  <c r="P67" i="77"/>
  <c r="Q67" s="1"/>
  <c r="T67" i="73"/>
  <c r="T67" i="77"/>
  <c r="U67" s="1"/>
  <c r="X68" i="73"/>
  <c r="Y67" s="1"/>
  <c r="X68" i="77"/>
  <c r="Y68" s="1"/>
  <c r="F69" i="73"/>
  <c r="F69" i="77"/>
  <c r="G69" s="1"/>
  <c r="N69" i="73"/>
  <c r="N69" i="77"/>
  <c r="O69" s="1"/>
  <c r="R69" i="73"/>
  <c r="R69" i="77"/>
  <c r="S69" s="1"/>
  <c r="V69" i="73"/>
  <c r="V69" i="77"/>
  <c r="W69" s="1"/>
  <c r="Z69" i="73"/>
  <c r="AA69" s="1"/>
  <c r="Z69" i="77"/>
  <c r="AA69" s="1"/>
  <c r="Z70" i="73"/>
  <c r="Z70" i="77"/>
  <c r="AA70" s="1"/>
  <c r="E71"/>
  <c r="H71" i="73"/>
  <c r="H71" i="77"/>
  <c r="I71" s="1"/>
  <c r="L71" i="73"/>
  <c r="L71" i="77"/>
  <c r="M71" s="1"/>
  <c r="P71" i="73"/>
  <c r="P71" i="77"/>
  <c r="Q71" s="1"/>
  <c r="T71" i="73"/>
  <c r="T71" i="77"/>
  <c r="U71" s="1"/>
  <c r="X72" i="73"/>
  <c r="Y71" s="1"/>
  <c r="X72" i="77"/>
  <c r="Y72" s="1"/>
  <c r="F73" i="73"/>
  <c r="F73" i="77"/>
  <c r="G73" s="1"/>
  <c r="N73" i="73"/>
  <c r="N73" i="77"/>
  <c r="O73" s="1"/>
  <c r="R73" i="73"/>
  <c r="R73" i="77"/>
  <c r="S73" s="1"/>
  <c r="V73" i="73"/>
  <c r="V73" i="77"/>
  <c r="W73" s="1"/>
  <c r="Z73" i="73"/>
  <c r="Z73" i="77"/>
  <c r="AA73" s="1"/>
  <c r="Z74" i="73"/>
  <c r="Z74" i="77"/>
  <c r="AA74" s="1"/>
  <c r="E75"/>
  <c r="H75" i="73"/>
  <c r="H75" i="77"/>
  <c r="I75" s="1"/>
  <c r="L75" i="73"/>
  <c r="L75" i="77"/>
  <c r="M75" s="1"/>
  <c r="P75" i="73"/>
  <c r="P75" i="77"/>
  <c r="Q75" s="1"/>
  <c r="T75" i="73"/>
  <c r="T75" i="77"/>
  <c r="U75" s="1"/>
  <c r="X76" i="73"/>
  <c r="Y75" s="1"/>
  <c r="X76" i="77"/>
  <c r="Y76" s="1"/>
  <c r="F77" i="73"/>
  <c r="F77" i="77"/>
  <c r="G77" s="1"/>
  <c r="N77" i="73"/>
  <c r="N77" i="77"/>
  <c r="O77" s="1"/>
  <c r="R77" i="73"/>
  <c r="R77" i="77"/>
  <c r="S77" s="1"/>
  <c r="V77" i="73"/>
  <c r="V77" i="77"/>
  <c r="W77" s="1"/>
  <c r="Z77" i="73"/>
  <c r="Z77" i="77"/>
  <c r="AA77" s="1"/>
  <c r="Z78" i="73"/>
  <c r="Z78" i="77"/>
  <c r="AA78" s="1"/>
  <c r="E79"/>
  <c r="H79" i="73"/>
  <c r="H79" i="77"/>
  <c r="I79" s="1"/>
  <c r="L79" i="73"/>
  <c r="L79" i="77"/>
  <c r="M79" s="1"/>
  <c r="P79" i="73"/>
  <c r="P79" i="77"/>
  <c r="Q79" s="1"/>
  <c r="T79" i="73"/>
  <c r="T79" i="77"/>
  <c r="U79" s="1"/>
  <c r="X80" i="73"/>
  <c r="Y79" s="1"/>
  <c r="X80" i="77"/>
  <c r="Y80" s="1"/>
  <c r="F81" i="73"/>
  <c r="F81" i="77"/>
  <c r="G81" s="1"/>
  <c r="N81" i="73"/>
  <c r="N81" i="77"/>
  <c r="O81" s="1"/>
  <c r="R81" i="73"/>
  <c r="R81" i="77"/>
  <c r="S81" s="1"/>
  <c r="V81" i="73"/>
  <c r="V81" i="77"/>
  <c r="W81" s="1"/>
  <c r="Z81" i="73"/>
  <c r="AA81" s="1"/>
  <c r="Z81" i="77"/>
  <c r="AA81" s="1"/>
  <c r="Z82" i="73"/>
  <c r="Z82" i="77"/>
  <c r="AA82" s="1"/>
  <c r="E83"/>
  <c r="H83" i="73"/>
  <c r="H83" i="77"/>
  <c r="I83" s="1"/>
  <c r="L83" i="73"/>
  <c r="L83" i="77"/>
  <c r="M83" s="1"/>
  <c r="P83" i="73"/>
  <c r="P83" i="77"/>
  <c r="Q83" s="1"/>
  <c r="T83" i="73"/>
  <c r="T83" i="77"/>
  <c r="U83" s="1"/>
  <c r="X84" i="73"/>
  <c r="Y83" s="1"/>
  <c r="X84" i="77"/>
  <c r="Y84" s="1"/>
  <c r="F85" i="73"/>
  <c r="F85" i="77"/>
  <c r="G85" s="1"/>
  <c r="N85" i="73"/>
  <c r="N85" i="77"/>
  <c r="O85" s="1"/>
  <c r="R85" i="73"/>
  <c r="R85" i="77"/>
  <c r="S85" s="1"/>
  <c r="V85" i="73"/>
  <c r="V85" i="77"/>
  <c r="W85" s="1"/>
  <c r="Z85" i="73"/>
  <c r="AA85" s="1"/>
  <c r="Z85" i="77"/>
  <c r="AA85" s="1"/>
  <c r="Z86" i="73"/>
  <c r="Z86" i="77"/>
  <c r="AA86" s="1"/>
  <c r="E87"/>
  <c r="H87" i="73"/>
  <c r="H87" i="77"/>
  <c r="I87" s="1"/>
  <c r="L87" i="73"/>
  <c r="L87" i="77"/>
  <c r="M87" s="1"/>
  <c r="P87" i="73"/>
  <c r="P87" i="77"/>
  <c r="Q87" s="1"/>
  <c r="T87" i="73"/>
  <c r="T87" i="77"/>
  <c r="U87" s="1"/>
  <c r="X88" i="73"/>
  <c r="Y87" s="1"/>
  <c r="X88" i="77"/>
  <c r="Y88" s="1"/>
  <c r="F89" i="73"/>
  <c r="F89" i="77"/>
  <c r="G89" s="1"/>
  <c r="N89" i="73"/>
  <c r="N89" i="77"/>
  <c r="O89" s="1"/>
  <c r="R89" i="73"/>
  <c r="R89" i="77"/>
  <c r="S89" s="1"/>
  <c r="V89" i="73"/>
  <c r="V89" i="77"/>
  <c r="W89" s="1"/>
  <c r="Z89" i="73"/>
  <c r="Z89" i="77"/>
  <c r="AA89" s="1"/>
  <c r="Z90" i="73"/>
  <c r="Z90" i="77"/>
  <c r="AA90" s="1"/>
  <c r="E91"/>
  <c r="H91" i="73"/>
  <c r="H91" i="77"/>
  <c r="I91" s="1"/>
  <c r="L91" i="73"/>
  <c r="L91" i="77"/>
  <c r="M91" s="1"/>
  <c r="P91" i="73"/>
  <c r="P91" i="77"/>
  <c r="Q91" s="1"/>
  <c r="T91" i="73"/>
  <c r="T91" i="77"/>
  <c r="U91" s="1"/>
  <c r="X92" i="73"/>
  <c r="Y91" s="1"/>
  <c r="X92" i="77"/>
  <c r="Y92" s="1"/>
  <c r="F93" i="73"/>
  <c r="F93" i="77"/>
  <c r="G93" s="1"/>
  <c r="N93" i="73"/>
  <c r="N93" i="77"/>
  <c r="O93" s="1"/>
  <c r="R93" i="73"/>
  <c r="R93" i="77"/>
  <c r="S93" s="1"/>
  <c r="V93" i="73"/>
  <c r="V93" i="77"/>
  <c r="W93" s="1"/>
  <c r="Z93" i="73"/>
  <c r="Z93" i="77"/>
  <c r="AA93" s="1"/>
  <c r="Z94" i="73"/>
  <c r="Z94" i="77"/>
  <c r="AA94" s="1"/>
  <c r="E95"/>
  <c r="H95" i="73"/>
  <c r="H95" i="77"/>
  <c r="I95" s="1"/>
  <c r="L95" i="73"/>
  <c r="L95" i="77"/>
  <c r="M95" s="1"/>
  <c r="P95" i="73"/>
  <c r="P95" i="77"/>
  <c r="Q95" s="1"/>
  <c r="T95" i="73"/>
  <c r="T95" i="77"/>
  <c r="U95" s="1"/>
  <c r="X96" i="73"/>
  <c r="Y95" s="1"/>
  <c r="X96" i="77"/>
  <c r="Y96" s="1"/>
  <c r="F97" i="73"/>
  <c r="F97" i="77"/>
  <c r="G97" s="1"/>
  <c r="N97" i="73"/>
  <c r="N97" i="77"/>
  <c r="O97" s="1"/>
  <c r="R97" i="73"/>
  <c r="R97" i="77"/>
  <c r="S97" s="1"/>
  <c r="V97" i="73"/>
  <c r="V97" i="77"/>
  <c r="W97" s="1"/>
  <c r="Z97" i="73"/>
  <c r="Z97" i="77"/>
  <c r="AA97" s="1"/>
  <c r="Z98" i="73"/>
  <c r="Z98" i="77"/>
  <c r="AA98" s="1"/>
  <c r="E99"/>
  <c r="H99" i="73"/>
  <c r="H99" i="77"/>
  <c r="I99" s="1"/>
  <c r="L99" i="73"/>
  <c r="L99" i="77"/>
  <c r="M99" s="1"/>
  <c r="P99" i="73"/>
  <c r="P99" i="77"/>
  <c r="Q99" s="1"/>
  <c r="T99" i="73"/>
  <c r="T99" i="77"/>
  <c r="U99" s="1"/>
  <c r="X100" i="73"/>
  <c r="Y99" s="1"/>
  <c r="X100" i="77"/>
  <c r="Y100" s="1"/>
  <c r="F101" i="73"/>
  <c r="F101" i="77"/>
  <c r="G101" s="1"/>
  <c r="N101" i="73"/>
  <c r="N101" i="77"/>
  <c r="O101" s="1"/>
  <c r="R101" i="73"/>
  <c r="R101" i="77"/>
  <c r="S101" s="1"/>
  <c r="V101" i="73"/>
  <c r="V101" i="77"/>
  <c r="W101" s="1"/>
  <c r="Z101" i="73"/>
  <c r="Z101" i="77"/>
  <c r="AA101" s="1"/>
  <c r="Z102" i="73"/>
  <c r="Z102" i="77"/>
  <c r="AA102" s="1"/>
  <c r="E103"/>
  <c r="H103" i="73"/>
  <c r="H103" i="77"/>
  <c r="I103" s="1"/>
  <c r="L103" i="73"/>
  <c r="L103" i="77"/>
  <c r="M103" s="1"/>
  <c r="P103" i="73"/>
  <c r="P103" i="77"/>
  <c r="Q103" s="1"/>
  <c r="T103" i="73"/>
  <c r="T103" i="77"/>
  <c r="U103" s="1"/>
  <c r="X104" i="73"/>
  <c r="Y103" s="1"/>
  <c r="X104" i="77"/>
  <c r="Y104" s="1"/>
  <c r="F105" i="73"/>
  <c r="F105" i="77"/>
  <c r="G105" s="1"/>
  <c r="N105" i="73"/>
  <c r="N105" i="77"/>
  <c r="O105" s="1"/>
  <c r="R105" i="73"/>
  <c r="R105" i="77"/>
  <c r="S105" s="1"/>
  <c r="V105" i="73"/>
  <c r="V105" i="77"/>
  <c r="W105" s="1"/>
  <c r="Z105" i="73"/>
  <c r="Z105" i="77"/>
  <c r="AA105" s="1"/>
  <c r="Z106" i="73"/>
  <c r="Z106" i="77"/>
  <c r="AA106" s="1"/>
  <c r="E107"/>
  <c r="H107"/>
  <c r="I107" s="1"/>
  <c r="L107"/>
  <c r="M107" s="1"/>
  <c r="P107"/>
  <c r="Q107" s="1"/>
  <c r="T107"/>
  <c r="U107" s="1"/>
  <c r="X108"/>
  <c r="Y108" s="1"/>
  <c r="E11"/>
  <c r="I11"/>
  <c r="M11"/>
  <c r="Q11"/>
  <c r="T11" i="73"/>
  <c r="T11" i="77"/>
  <c r="AE11"/>
  <c r="E12"/>
  <c r="AL12"/>
  <c r="I12"/>
  <c r="M12"/>
  <c r="Q12"/>
  <c r="U12"/>
  <c r="AE12"/>
  <c r="AB13" i="73"/>
  <c r="AB13" i="77"/>
  <c r="AC13" s="1"/>
  <c r="AF13" i="73"/>
  <c r="AF13" i="77"/>
  <c r="AG13" s="1"/>
  <c r="AJ13" i="73"/>
  <c r="AJ13" i="77"/>
  <c r="F14" i="73"/>
  <c r="F14" i="77"/>
  <c r="G14" s="1"/>
  <c r="J14" i="73"/>
  <c r="J14" i="77"/>
  <c r="K14" s="1"/>
  <c r="N14" i="73"/>
  <c r="N14" i="77"/>
  <c r="O14" s="1"/>
  <c r="R14" i="73"/>
  <c r="R14" i="77"/>
  <c r="S14" s="1"/>
  <c r="V14" i="73"/>
  <c r="V14" i="77"/>
  <c r="W14" s="1"/>
  <c r="F15" i="73"/>
  <c r="G15" s="1"/>
  <c r="F15" i="77"/>
  <c r="G15" s="1"/>
  <c r="J15" i="73"/>
  <c r="K15" s="1"/>
  <c r="J15" i="77"/>
  <c r="K15" s="1"/>
  <c r="N15" i="73"/>
  <c r="O15" s="1"/>
  <c r="N15" i="77"/>
  <c r="O15" s="1"/>
  <c r="R15" i="73"/>
  <c r="S15" s="1"/>
  <c r="R15" i="77"/>
  <c r="S15" s="1"/>
  <c r="V15" i="73"/>
  <c r="W15" s="1"/>
  <c r="V15" i="77"/>
  <c r="W15" s="1"/>
  <c r="Z15" i="73"/>
  <c r="Z15" i="77"/>
  <c r="AA15" s="1"/>
  <c r="Z16" i="73"/>
  <c r="Z16" i="77"/>
  <c r="AA16" s="1"/>
  <c r="E17"/>
  <c r="H17" i="73"/>
  <c r="I17" s="1"/>
  <c r="H17" i="77"/>
  <c r="I17" s="1"/>
  <c r="T17" i="73"/>
  <c r="U17" s="1"/>
  <c r="T17" i="77"/>
  <c r="U17" s="1"/>
  <c r="X18" i="73"/>
  <c r="Y17" s="1"/>
  <c r="X18" i="77"/>
  <c r="Y18" s="1"/>
  <c r="F19" i="73"/>
  <c r="G19" s="1"/>
  <c r="F19" i="77"/>
  <c r="G19" s="1"/>
  <c r="J19" i="73"/>
  <c r="K19" s="1"/>
  <c r="J19" i="77"/>
  <c r="K19" s="1"/>
  <c r="N19" i="73"/>
  <c r="O19" s="1"/>
  <c r="N19" i="77"/>
  <c r="O19" s="1"/>
  <c r="R19" i="73"/>
  <c r="S19" s="1"/>
  <c r="R19" i="77"/>
  <c r="S19" s="1"/>
  <c r="V19" i="73"/>
  <c r="W19" s="1"/>
  <c r="V19" i="77"/>
  <c r="W19" s="1"/>
  <c r="Z19" i="73"/>
  <c r="Z19" i="77"/>
  <c r="AA19" s="1"/>
  <c r="Z20" i="73"/>
  <c r="Z20" i="77"/>
  <c r="AA20" s="1"/>
  <c r="H21" i="73"/>
  <c r="I21" s="1"/>
  <c r="H21" i="77"/>
  <c r="I21" s="1"/>
  <c r="T21" i="73"/>
  <c r="U21" s="1"/>
  <c r="T21" i="77"/>
  <c r="U21" s="1"/>
  <c r="X22" i="73"/>
  <c r="Y21" s="1"/>
  <c r="X22" i="77"/>
  <c r="Y22" s="1"/>
  <c r="F23" i="73"/>
  <c r="G23" s="1"/>
  <c r="F23" i="77"/>
  <c r="G23" s="1"/>
  <c r="J23" i="73"/>
  <c r="K23" s="1"/>
  <c r="J23" i="77"/>
  <c r="K23" s="1"/>
  <c r="N23" i="73"/>
  <c r="O23" s="1"/>
  <c r="N23" i="77"/>
  <c r="O23" s="1"/>
  <c r="R23" i="73"/>
  <c r="S23" s="1"/>
  <c r="R23" i="77"/>
  <c r="S23" s="1"/>
  <c r="V23" i="73"/>
  <c r="W23" s="1"/>
  <c r="V23" i="77"/>
  <c r="W23" s="1"/>
  <c r="Z23" i="73"/>
  <c r="Z23" i="77"/>
  <c r="AA23" s="1"/>
  <c r="Z24" i="73"/>
  <c r="Z24" i="77"/>
  <c r="AA24" s="1"/>
  <c r="E25"/>
  <c r="H25" i="73"/>
  <c r="I25" s="1"/>
  <c r="H25" i="77"/>
  <c r="I25" s="1"/>
  <c r="T25" i="73"/>
  <c r="U25" s="1"/>
  <c r="T25" i="77"/>
  <c r="U25" s="1"/>
  <c r="X26" i="73"/>
  <c r="Y25" s="1"/>
  <c r="X26" i="77"/>
  <c r="Y26" s="1"/>
  <c r="F27" i="73"/>
  <c r="G27" s="1"/>
  <c r="F27" i="77"/>
  <c r="G27" s="1"/>
  <c r="J27" i="73"/>
  <c r="K27" s="1"/>
  <c r="J27" i="77"/>
  <c r="K27" s="1"/>
  <c r="N27" i="73"/>
  <c r="O27" s="1"/>
  <c r="N27" i="77"/>
  <c r="O27" s="1"/>
  <c r="R27" i="73"/>
  <c r="S27" s="1"/>
  <c r="R27" i="77"/>
  <c r="S27" s="1"/>
  <c r="V27" i="73"/>
  <c r="W27" s="1"/>
  <c r="V27" i="77"/>
  <c r="W27" s="1"/>
  <c r="Z27" i="73"/>
  <c r="Z27" i="77"/>
  <c r="AA27" s="1"/>
  <c r="Z28" i="73"/>
  <c r="Z28" i="77"/>
  <c r="AA28" s="1"/>
  <c r="H29" i="73"/>
  <c r="I29" s="1"/>
  <c r="H29" i="77"/>
  <c r="I29" s="1"/>
  <c r="T29" i="73"/>
  <c r="U29" s="1"/>
  <c r="T29" i="77"/>
  <c r="U29" s="1"/>
  <c r="X30" i="73"/>
  <c r="Y29" s="1"/>
  <c r="X30" i="77"/>
  <c r="Y30" s="1"/>
  <c r="F31" i="73"/>
  <c r="G31" s="1"/>
  <c r="F31" i="77"/>
  <c r="G31" s="1"/>
  <c r="J31" i="73"/>
  <c r="K31" s="1"/>
  <c r="J31" i="77"/>
  <c r="K31" s="1"/>
  <c r="N31" i="73"/>
  <c r="O31" s="1"/>
  <c r="N31" i="77"/>
  <c r="O31" s="1"/>
  <c r="R31" i="73"/>
  <c r="S31" s="1"/>
  <c r="R31" i="77"/>
  <c r="S31" s="1"/>
  <c r="V31" i="73"/>
  <c r="W31" s="1"/>
  <c r="V31" i="77"/>
  <c r="W31" s="1"/>
  <c r="Z31" i="73"/>
  <c r="Z31" i="77"/>
  <c r="AA31" s="1"/>
  <c r="Z32" i="73"/>
  <c r="Z32" i="77"/>
  <c r="AA32" s="1"/>
  <c r="E33"/>
  <c r="H33" i="73"/>
  <c r="I33" s="1"/>
  <c r="H33" i="77"/>
  <c r="I33" s="1"/>
  <c r="T33" i="73"/>
  <c r="U33" s="1"/>
  <c r="T33" i="77"/>
  <c r="U33" s="1"/>
  <c r="X34" i="73"/>
  <c r="Y33" s="1"/>
  <c r="X34" i="77"/>
  <c r="Y34" s="1"/>
  <c r="F35" i="73"/>
  <c r="G35" s="1"/>
  <c r="F35" i="77"/>
  <c r="G35" s="1"/>
  <c r="J35" i="73"/>
  <c r="K35" s="1"/>
  <c r="J35" i="77"/>
  <c r="K35" s="1"/>
  <c r="N35" i="73"/>
  <c r="O35" s="1"/>
  <c r="N35" i="77"/>
  <c r="O35" s="1"/>
  <c r="R35" i="73"/>
  <c r="S35" s="1"/>
  <c r="R35" i="77"/>
  <c r="S35" s="1"/>
  <c r="V35" i="73"/>
  <c r="W35" s="1"/>
  <c r="V35" i="77"/>
  <c r="W35" s="1"/>
  <c r="Z35" i="73"/>
  <c r="Z35" i="77"/>
  <c r="AA35" s="1"/>
  <c r="Z36" i="73"/>
  <c r="Z36" i="77"/>
  <c r="AA36" s="1"/>
  <c r="H37" i="73"/>
  <c r="I37" s="1"/>
  <c r="H37" i="77"/>
  <c r="I37" s="1"/>
  <c r="T37" i="73"/>
  <c r="U37" s="1"/>
  <c r="T37" i="77"/>
  <c r="U37" s="1"/>
  <c r="X38" i="73"/>
  <c r="Y37" s="1"/>
  <c r="X38" i="77"/>
  <c r="Y38" s="1"/>
  <c r="F39" i="73"/>
  <c r="G39" s="1"/>
  <c r="F39" i="77"/>
  <c r="G39" s="1"/>
  <c r="J39" i="73"/>
  <c r="K39" s="1"/>
  <c r="J39" i="77"/>
  <c r="K39" s="1"/>
  <c r="N39" i="73"/>
  <c r="O39" s="1"/>
  <c r="N39" i="77"/>
  <c r="O39" s="1"/>
  <c r="R39" i="73"/>
  <c r="S39" s="1"/>
  <c r="R39" i="77"/>
  <c r="S39" s="1"/>
  <c r="V39" i="73"/>
  <c r="W39" s="1"/>
  <c r="V39" i="77"/>
  <c r="W39" s="1"/>
  <c r="Z39" i="73"/>
  <c r="Z39" i="77"/>
  <c r="AA39" s="1"/>
  <c r="Z40" i="73"/>
  <c r="Z40" i="77"/>
  <c r="AA40" s="1"/>
  <c r="E41"/>
  <c r="H41" i="73"/>
  <c r="I41" s="1"/>
  <c r="H41" i="77"/>
  <c r="I41" s="1"/>
  <c r="T41" i="73"/>
  <c r="U41" s="1"/>
  <c r="T41" i="77"/>
  <c r="U41" s="1"/>
  <c r="X42" i="73"/>
  <c r="Y41" s="1"/>
  <c r="X42" i="77"/>
  <c r="Y42" s="1"/>
  <c r="F43" i="73"/>
  <c r="G43" s="1"/>
  <c r="F43" i="77"/>
  <c r="G43" s="1"/>
  <c r="J43" i="73"/>
  <c r="K43" s="1"/>
  <c r="J43" i="77"/>
  <c r="K43" s="1"/>
  <c r="N43" i="73"/>
  <c r="O43" s="1"/>
  <c r="N43" i="77"/>
  <c r="O43" s="1"/>
  <c r="R43" i="73"/>
  <c r="S43" s="1"/>
  <c r="R43" i="77"/>
  <c r="S43" s="1"/>
  <c r="V43" i="73"/>
  <c r="W43" s="1"/>
  <c r="V43" i="77"/>
  <c r="W43" s="1"/>
  <c r="Z43" i="73"/>
  <c r="Z43" i="77"/>
  <c r="AA43" s="1"/>
  <c r="Z44" i="73"/>
  <c r="Z44" i="77"/>
  <c r="AA44" s="1"/>
  <c r="H45" i="73"/>
  <c r="I45" s="1"/>
  <c r="H45" i="77"/>
  <c r="I45" s="1"/>
  <c r="T45" i="73"/>
  <c r="U45" s="1"/>
  <c r="T45" i="77"/>
  <c r="U45" s="1"/>
  <c r="X46" i="73"/>
  <c r="Y45" s="1"/>
  <c r="X46" i="77"/>
  <c r="Y46" s="1"/>
  <c r="F47" i="73"/>
  <c r="G47" s="1"/>
  <c r="F47" i="77"/>
  <c r="G47" s="1"/>
  <c r="J47" i="73"/>
  <c r="K47" s="1"/>
  <c r="J47" i="77"/>
  <c r="K47" s="1"/>
  <c r="N47" i="73"/>
  <c r="O47" s="1"/>
  <c r="N47" i="77"/>
  <c r="O47" s="1"/>
  <c r="R47" i="73"/>
  <c r="S47" s="1"/>
  <c r="R47" i="77"/>
  <c r="S47" s="1"/>
  <c r="V47" i="73"/>
  <c r="W47" s="1"/>
  <c r="V47" i="77"/>
  <c r="W47" s="1"/>
  <c r="Z47" i="73"/>
  <c r="Z47" i="77"/>
  <c r="AA47" s="1"/>
  <c r="Z48" i="73"/>
  <c r="Z48" i="77"/>
  <c r="AA48" s="1"/>
  <c r="E49"/>
  <c r="H49" i="73"/>
  <c r="I49" s="1"/>
  <c r="H49" i="77"/>
  <c r="I49" s="1"/>
  <c r="T49" i="73"/>
  <c r="U49" s="1"/>
  <c r="T49" i="77"/>
  <c r="U49" s="1"/>
  <c r="X50" i="73"/>
  <c r="Y49" s="1"/>
  <c r="X50" i="77"/>
  <c r="Y50" s="1"/>
  <c r="F51" i="73"/>
  <c r="G51" s="1"/>
  <c r="F51" i="77"/>
  <c r="G51" s="1"/>
  <c r="J51" i="73"/>
  <c r="K51" s="1"/>
  <c r="J51" i="77"/>
  <c r="K51" s="1"/>
  <c r="N51" i="73"/>
  <c r="O51" s="1"/>
  <c r="N51" i="77"/>
  <c r="O51" s="1"/>
  <c r="R51" i="73"/>
  <c r="S51" s="1"/>
  <c r="R51" i="77"/>
  <c r="S51" s="1"/>
  <c r="V51" i="73"/>
  <c r="W51" s="1"/>
  <c r="V51" i="77"/>
  <c r="W51" s="1"/>
  <c r="Z51" i="73"/>
  <c r="Z51" i="77"/>
  <c r="AA51" s="1"/>
  <c r="Z52" i="73"/>
  <c r="Z52" i="77"/>
  <c r="AA52" s="1"/>
  <c r="H53" i="73"/>
  <c r="I53" s="1"/>
  <c r="H53" i="77"/>
  <c r="I53" s="1"/>
  <c r="T53" i="73"/>
  <c r="U53" s="1"/>
  <c r="T53" i="77"/>
  <c r="U53" s="1"/>
  <c r="X54" i="73"/>
  <c r="Y53" s="1"/>
  <c r="X54" i="77"/>
  <c r="Y54" s="1"/>
  <c r="F55" i="73"/>
  <c r="G55" s="1"/>
  <c r="F55" i="77"/>
  <c r="G55" s="1"/>
  <c r="J55" i="73"/>
  <c r="K55" s="1"/>
  <c r="J55" i="77"/>
  <c r="K55" s="1"/>
  <c r="N55" i="73"/>
  <c r="O55" s="1"/>
  <c r="N55" i="77"/>
  <c r="O55" s="1"/>
  <c r="R55" i="73"/>
  <c r="S55" s="1"/>
  <c r="R55" i="77"/>
  <c r="S55" s="1"/>
  <c r="V55" i="73"/>
  <c r="W55" s="1"/>
  <c r="V55" i="77"/>
  <c r="W55" s="1"/>
  <c r="Z55" i="73"/>
  <c r="Z55" i="77"/>
  <c r="AA55" s="1"/>
  <c r="Z56" i="73"/>
  <c r="Z56" i="77"/>
  <c r="AA56" s="1"/>
  <c r="E57"/>
  <c r="H57" i="73"/>
  <c r="I57" s="1"/>
  <c r="H57" i="77"/>
  <c r="I57" s="1"/>
  <c r="T57" i="73"/>
  <c r="U57" s="1"/>
  <c r="T57" i="77"/>
  <c r="U57" s="1"/>
  <c r="X58" i="73"/>
  <c r="Y57" s="1"/>
  <c r="X58" i="77"/>
  <c r="Y58" s="1"/>
  <c r="F59" i="73"/>
  <c r="G59" s="1"/>
  <c r="F59" i="77"/>
  <c r="G59" s="1"/>
  <c r="J59" i="73"/>
  <c r="K59" s="1"/>
  <c r="J59" i="77"/>
  <c r="K59" s="1"/>
  <c r="N59" i="73"/>
  <c r="O59" s="1"/>
  <c r="N59" i="77"/>
  <c r="O59" s="1"/>
  <c r="R59" i="73"/>
  <c r="S59" s="1"/>
  <c r="R59" i="77"/>
  <c r="S59" s="1"/>
  <c r="V59" i="73"/>
  <c r="W59" s="1"/>
  <c r="V59" i="77"/>
  <c r="W59" s="1"/>
  <c r="Z59" i="73"/>
  <c r="Z59" i="77"/>
  <c r="AA59" s="1"/>
  <c r="Z60" i="73"/>
  <c r="Z60" i="77"/>
  <c r="AA60" s="1"/>
  <c r="H61" i="73"/>
  <c r="I61" s="1"/>
  <c r="H61" i="77"/>
  <c r="I61" s="1"/>
  <c r="T61" i="73"/>
  <c r="U61" s="1"/>
  <c r="T61" i="77"/>
  <c r="U61" s="1"/>
  <c r="X62" i="73"/>
  <c r="Y61" s="1"/>
  <c r="X62" i="77"/>
  <c r="Y62" s="1"/>
  <c r="F63" i="73"/>
  <c r="G63" s="1"/>
  <c r="F63" i="77"/>
  <c r="G63" s="1"/>
  <c r="J63" i="73"/>
  <c r="K63" s="1"/>
  <c r="J63" i="77"/>
  <c r="K63" s="1"/>
  <c r="N63" i="73"/>
  <c r="O63" s="1"/>
  <c r="N63" i="77"/>
  <c r="O63" s="1"/>
  <c r="R63" i="73"/>
  <c r="S63" s="1"/>
  <c r="R63" i="77"/>
  <c r="S63" s="1"/>
  <c r="V63" i="73"/>
  <c r="W63" s="1"/>
  <c r="V63" i="77"/>
  <c r="W63" s="1"/>
  <c r="Z63" i="73"/>
  <c r="Z63" i="77"/>
  <c r="AA63" s="1"/>
  <c r="Z64" i="73"/>
  <c r="Z64" i="77"/>
  <c r="AA64" s="1"/>
  <c r="E65"/>
  <c r="H65" i="73"/>
  <c r="I65" s="1"/>
  <c r="H65" i="77"/>
  <c r="I65" s="1"/>
  <c r="D21"/>
  <c r="L21"/>
  <c r="M21" s="1"/>
  <c r="P21"/>
  <c r="Q21" s="1"/>
  <c r="D29"/>
  <c r="L29"/>
  <c r="M29" s="1"/>
  <c r="P29"/>
  <c r="Q29" s="1"/>
  <c r="D37"/>
  <c r="L37"/>
  <c r="M37" s="1"/>
  <c r="P37"/>
  <c r="Q37" s="1"/>
  <c r="D45"/>
  <c r="L45"/>
  <c r="M45" s="1"/>
  <c r="P45"/>
  <c r="Q45" s="1"/>
  <c r="D53"/>
  <c r="L53"/>
  <c r="M53" s="1"/>
  <c r="P53"/>
  <c r="Q53" s="1"/>
  <c r="D61"/>
  <c r="L61"/>
  <c r="M61" s="1"/>
  <c r="P61"/>
  <c r="Q61" s="1"/>
  <c r="Y12"/>
  <c r="F13" i="73"/>
  <c r="G13" s="1"/>
  <c r="F13" i="77"/>
  <c r="G13" s="1"/>
  <c r="J13" i="73"/>
  <c r="K13" s="1"/>
  <c r="J13" i="77"/>
  <c r="K13" s="1"/>
  <c r="N13" i="73"/>
  <c r="O13" s="1"/>
  <c r="N13" i="77"/>
  <c r="O13" s="1"/>
  <c r="R13" i="73"/>
  <c r="S13" s="1"/>
  <c r="R13" i="77"/>
  <c r="S13" s="1"/>
  <c r="V13" i="73"/>
  <c r="W13" s="1"/>
  <c r="V13" i="77"/>
  <c r="W13" s="1"/>
  <c r="Z13" i="73"/>
  <c r="AA13" s="1"/>
  <c r="Z13" i="77"/>
  <c r="AA13" s="1"/>
  <c r="AB14" i="73"/>
  <c r="AB14" i="77"/>
  <c r="AC14" s="1"/>
  <c r="AF14" i="73"/>
  <c r="AF14" i="77"/>
  <c r="AG14" s="1"/>
  <c r="AJ14" i="73"/>
  <c r="AJ14" i="77"/>
  <c r="AD15" i="73"/>
  <c r="AD15" i="77"/>
  <c r="AE15" s="1"/>
  <c r="AH15" i="73"/>
  <c r="AH15" i="77"/>
  <c r="D16" i="73"/>
  <c r="D16" i="77"/>
  <c r="H16" i="73"/>
  <c r="H16" i="77"/>
  <c r="I16" s="1"/>
  <c r="L16" i="73"/>
  <c r="L16" i="77"/>
  <c r="M16" s="1"/>
  <c r="P16" i="73"/>
  <c r="P16" i="77"/>
  <c r="Q16" s="1"/>
  <c r="T16" i="73"/>
  <c r="T16" i="77"/>
  <c r="U16" s="1"/>
  <c r="AD16" i="73"/>
  <c r="AD16" i="77"/>
  <c r="AE16" s="1"/>
  <c r="AH16" i="73"/>
  <c r="AH16" i="77"/>
  <c r="AB17" i="73"/>
  <c r="AB17" i="77"/>
  <c r="AC17" s="1"/>
  <c r="AF17" i="73"/>
  <c r="AF17" i="77"/>
  <c r="AG17" s="1"/>
  <c r="AJ17" i="73"/>
  <c r="AJ17" i="77"/>
  <c r="F18" i="73"/>
  <c r="F18" i="77"/>
  <c r="G18" s="1"/>
  <c r="J18" i="73"/>
  <c r="J18" i="77"/>
  <c r="K18" s="1"/>
  <c r="N18" i="73"/>
  <c r="N18" i="77"/>
  <c r="O18" s="1"/>
  <c r="R18" i="73"/>
  <c r="R18" i="77"/>
  <c r="S18" s="1"/>
  <c r="V18" i="73"/>
  <c r="V18" i="77"/>
  <c r="W18" s="1"/>
  <c r="AB18" i="73"/>
  <c r="AB18" i="77"/>
  <c r="AC18" s="1"/>
  <c r="AF18" i="73"/>
  <c r="AF18" i="77"/>
  <c r="AG18" s="1"/>
  <c r="AJ18" i="73"/>
  <c r="AJ18" i="77"/>
  <c r="AD19" i="73"/>
  <c r="AD19" i="77"/>
  <c r="AE19" s="1"/>
  <c r="AH19" i="73"/>
  <c r="AH19" i="77"/>
  <c r="D20" i="73"/>
  <c r="D20" i="77"/>
  <c r="H20" i="73"/>
  <c r="H20" i="77"/>
  <c r="I20" s="1"/>
  <c r="L20" i="73"/>
  <c r="L20" i="77"/>
  <c r="M20" s="1"/>
  <c r="P20" i="73"/>
  <c r="P20" i="77"/>
  <c r="Q20" s="1"/>
  <c r="T20" i="73"/>
  <c r="T20" i="77"/>
  <c r="U20" s="1"/>
  <c r="AD20" i="73"/>
  <c r="AD20" i="77"/>
  <c r="AE20" s="1"/>
  <c r="AH20" i="73"/>
  <c r="AH20" i="77"/>
  <c r="AB21" i="73"/>
  <c r="AB21" i="77"/>
  <c r="AC21" s="1"/>
  <c r="AF21" i="73"/>
  <c r="AF21" i="77"/>
  <c r="AG21" s="1"/>
  <c r="AJ21" i="73"/>
  <c r="AJ21" i="77"/>
  <c r="F22" i="73"/>
  <c r="F22" i="77"/>
  <c r="G22" s="1"/>
  <c r="J22" i="73"/>
  <c r="J22" i="77"/>
  <c r="K22" s="1"/>
  <c r="N22" i="73"/>
  <c r="N22" i="77"/>
  <c r="O22" s="1"/>
  <c r="R22" i="73"/>
  <c r="R22" i="77"/>
  <c r="S22" s="1"/>
  <c r="V22" i="73"/>
  <c r="V22" i="77"/>
  <c r="W22" s="1"/>
  <c r="AB22" i="73"/>
  <c r="AB22" i="77"/>
  <c r="AC22" s="1"/>
  <c r="AF22" i="73"/>
  <c r="AF22" i="77"/>
  <c r="AG22" s="1"/>
  <c r="AJ22" i="73"/>
  <c r="AJ22" i="77"/>
  <c r="AD23" i="73"/>
  <c r="AD23" i="77"/>
  <c r="AE23" s="1"/>
  <c r="AH23" i="73"/>
  <c r="AH23" i="77"/>
  <c r="D24" i="73"/>
  <c r="D24" i="77"/>
  <c r="H24" i="73"/>
  <c r="H24" i="77"/>
  <c r="I24" s="1"/>
  <c r="L24" i="73"/>
  <c r="L24" i="77"/>
  <c r="M24" s="1"/>
  <c r="P24" i="73"/>
  <c r="P24" i="77"/>
  <c r="Q24" s="1"/>
  <c r="T24" i="73"/>
  <c r="T24" i="77"/>
  <c r="U24" s="1"/>
  <c r="AD24" i="73"/>
  <c r="AD24" i="77"/>
  <c r="AE24" s="1"/>
  <c r="AH24" i="73"/>
  <c r="AH24" i="77"/>
  <c r="AB25" i="73"/>
  <c r="AB25" i="77"/>
  <c r="AC25" s="1"/>
  <c r="AF25" i="73"/>
  <c r="AF25" i="77"/>
  <c r="AG25" s="1"/>
  <c r="AJ25" i="73"/>
  <c r="AJ25" i="77"/>
  <c r="F26" i="73"/>
  <c r="F26" i="77"/>
  <c r="G26" s="1"/>
  <c r="J26" i="73"/>
  <c r="J26" i="77"/>
  <c r="K26" s="1"/>
  <c r="N26" i="73"/>
  <c r="N26" i="77"/>
  <c r="O26" s="1"/>
  <c r="R26" i="73"/>
  <c r="R26" i="77"/>
  <c r="S26" s="1"/>
  <c r="V26" i="73"/>
  <c r="V26" i="77"/>
  <c r="W26" s="1"/>
  <c r="AB26" i="73"/>
  <c r="AB26" i="77"/>
  <c r="AC26" s="1"/>
  <c r="AF26" i="73"/>
  <c r="AF26" i="77"/>
  <c r="AG26" s="1"/>
  <c r="AJ26" i="73"/>
  <c r="AJ26" i="77"/>
  <c r="AD27" i="73"/>
  <c r="AD27" i="77"/>
  <c r="AE27" s="1"/>
  <c r="AH27" i="73"/>
  <c r="AH27" i="77"/>
  <c r="D28" i="73"/>
  <c r="D28" i="77"/>
  <c r="H28" i="73"/>
  <c r="H28" i="77"/>
  <c r="I28" s="1"/>
  <c r="L28" i="73"/>
  <c r="L28" i="77"/>
  <c r="M28" s="1"/>
  <c r="P28" i="73"/>
  <c r="P28" i="77"/>
  <c r="Q28" s="1"/>
  <c r="T28" i="73"/>
  <c r="T28" i="77"/>
  <c r="U28" s="1"/>
  <c r="AD28" i="73"/>
  <c r="AD28" i="77"/>
  <c r="AE28" s="1"/>
  <c r="AH28" i="73"/>
  <c r="AH28" i="77"/>
  <c r="AB29" i="73"/>
  <c r="AB29" i="77"/>
  <c r="AC29" s="1"/>
  <c r="AF29" i="73"/>
  <c r="AF29" i="77"/>
  <c r="AG29" s="1"/>
  <c r="AJ29" i="73"/>
  <c r="AJ29" i="77"/>
  <c r="F30" i="73"/>
  <c r="F30" i="77"/>
  <c r="G30" s="1"/>
  <c r="J30" i="73"/>
  <c r="J30" i="77"/>
  <c r="K30" s="1"/>
  <c r="N30" i="73"/>
  <c r="N30" i="77"/>
  <c r="O30" s="1"/>
  <c r="R30" i="73"/>
  <c r="R30" i="77"/>
  <c r="S30" s="1"/>
  <c r="V30" i="73"/>
  <c r="V30" i="77"/>
  <c r="W30" s="1"/>
  <c r="AB30" i="73"/>
  <c r="AB30" i="77"/>
  <c r="AC30" s="1"/>
  <c r="AF30" i="73"/>
  <c r="AF30" i="77"/>
  <c r="AG30" s="1"/>
  <c r="AJ30" i="73"/>
  <c r="AJ30" i="77"/>
  <c r="AD31" i="73"/>
  <c r="AD31" i="77"/>
  <c r="AE31" s="1"/>
  <c r="AH31" i="73"/>
  <c r="AH31" i="77"/>
  <c r="D32" i="73"/>
  <c r="D32" i="77"/>
  <c r="H32" i="73"/>
  <c r="H32" i="77"/>
  <c r="I32" s="1"/>
  <c r="L32" i="73"/>
  <c r="L32" i="77"/>
  <c r="M32" s="1"/>
  <c r="P32" i="73"/>
  <c r="P32" i="77"/>
  <c r="Q32" s="1"/>
  <c r="T32" i="73"/>
  <c r="T32" i="77"/>
  <c r="U32" s="1"/>
  <c r="AD32" i="73"/>
  <c r="AD32" i="77"/>
  <c r="AE32" s="1"/>
  <c r="AH32" i="73"/>
  <c r="AH32" i="77"/>
  <c r="AB33" i="73"/>
  <c r="AB33" i="77"/>
  <c r="AC33" s="1"/>
  <c r="AF33" i="73"/>
  <c r="AF33" i="77"/>
  <c r="AG33" s="1"/>
  <c r="AJ33" i="73"/>
  <c r="AJ33" i="77"/>
  <c r="F34" i="73"/>
  <c r="F34" i="77"/>
  <c r="G34" s="1"/>
  <c r="J34" i="73"/>
  <c r="J34" i="77"/>
  <c r="K34" s="1"/>
  <c r="N34" i="73"/>
  <c r="N34" i="77"/>
  <c r="O34" s="1"/>
  <c r="R34" i="73"/>
  <c r="R34" i="77"/>
  <c r="S34" s="1"/>
  <c r="V34" i="73"/>
  <c r="V34" i="77"/>
  <c r="W34" s="1"/>
  <c r="AB34" i="73"/>
  <c r="AB34" i="77"/>
  <c r="AC34" s="1"/>
  <c r="AF34" i="73"/>
  <c r="AF34" i="77"/>
  <c r="AG34" s="1"/>
  <c r="AJ34" i="73"/>
  <c r="AJ34" i="77"/>
  <c r="AD35" i="73"/>
  <c r="AD35" i="77"/>
  <c r="AE35" s="1"/>
  <c r="AH35" i="73"/>
  <c r="AH35" i="77"/>
  <c r="D36" i="73"/>
  <c r="D36" i="77"/>
  <c r="H36" i="73"/>
  <c r="H36" i="77"/>
  <c r="I36" s="1"/>
  <c r="L36" i="73"/>
  <c r="L36" i="77"/>
  <c r="M36" s="1"/>
  <c r="P36" i="73"/>
  <c r="P36" i="77"/>
  <c r="Q36" s="1"/>
  <c r="T36" i="73"/>
  <c r="T36" i="77"/>
  <c r="U36" s="1"/>
  <c r="AD36" i="73"/>
  <c r="AD36" i="77"/>
  <c r="AE36" s="1"/>
  <c r="AH36" i="73"/>
  <c r="AH36" i="77"/>
  <c r="AB37" i="73"/>
  <c r="AB37" i="77"/>
  <c r="AC37" s="1"/>
  <c r="AF37" i="73"/>
  <c r="AF37" i="77"/>
  <c r="AG37" s="1"/>
  <c r="AJ37" i="73"/>
  <c r="AJ37" i="77"/>
  <c r="F38" i="73"/>
  <c r="F38" i="77"/>
  <c r="G38" s="1"/>
  <c r="J38" i="73"/>
  <c r="J38" i="77"/>
  <c r="K38" s="1"/>
  <c r="N38" i="73"/>
  <c r="N38" i="77"/>
  <c r="O38" s="1"/>
  <c r="R38" i="73"/>
  <c r="R38" i="77"/>
  <c r="S38" s="1"/>
  <c r="V38" i="73"/>
  <c r="V38" i="77"/>
  <c r="W38" s="1"/>
  <c r="AB38" i="73"/>
  <c r="AB38" i="77"/>
  <c r="AC38" s="1"/>
  <c r="AF38" i="73"/>
  <c r="AF38" i="77"/>
  <c r="AG38" s="1"/>
  <c r="AJ38" i="73"/>
  <c r="AJ38" i="77"/>
  <c r="AD39" i="73"/>
  <c r="AD39" i="77"/>
  <c r="AE39" s="1"/>
  <c r="AH39" i="73"/>
  <c r="AH39" i="77"/>
  <c r="D40" i="73"/>
  <c r="D40" i="77"/>
  <c r="H40" i="73"/>
  <c r="H40" i="77"/>
  <c r="I40" s="1"/>
  <c r="L40" i="73"/>
  <c r="L40" i="77"/>
  <c r="M40" s="1"/>
  <c r="P40" i="73"/>
  <c r="P40" i="77"/>
  <c r="Q40" s="1"/>
  <c r="T40" i="73"/>
  <c r="T40" i="77"/>
  <c r="U40" s="1"/>
  <c r="AD40" i="73"/>
  <c r="AD40" i="77"/>
  <c r="AE40" s="1"/>
  <c r="AH40" i="73"/>
  <c r="AH40" i="77"/>
  <c r="AB41" i="73"/>
  <c r="AB41" i="77"/>
  <c r="AC41" s="1"/>
  <c r="AF41" i="73"/>
  <c r="AF41" i="77"/>
  <c r="AG41" s="1"/>
  <c r="AJ41" i="73"/>
  <c r="AJ41" i="77"/>
  <c r="F42" i="73"/>
  <c r="F42" i="77"/>
  <c r="G42" s="1"/>
  <c r="J42" i="73"/>
  <c r="J42" i="77"/>
  <c r="K42" s="1"/>
  <c r="N42" i="73"/>
  <c r="N42" i="77"/>
  <c r="O42" s="1"/>
  <c r="R42" i="73"/>
  <c r="R42" i="77"/>
  <c r="S42" s="1"/>
  <c r="V42" i="73"/>
  <c r="V42" i="77"/>
  <c r="W42" s="1"/>
  <c r="AB42" i="73"/>
  <c r="AB42" i="77"/>
  <c r="AC42" s="1"/>
  <c r="AF42" i="73"/>
  <c r="AF42" i="77"/>
  <c r="AG42" s="1"/>
  <c r="AJ42" i="73"/>
  <c r="AJ42" i="77"/>
  <c r="AD43" i="73"/>
  <c r="AD43" i="77"/>
  <c r="AE43" s="1"/>
  <c r="AH43" i="73"/>
  <c r="AH43" i="77"/>
  <c r="D44" i="73"/>
  <c r="D44" i="77"/>
  <c r="H44" i="73"/>
  <c r="H44" i="77"/>
  <c r="I44" s="1"/>
  <c r="L44" i="73"/>
  <c r="L44" i="77"/>
  <c r="M44" s="1"/>
  <c r="P44" i="73"/>
  <c r="P44" i="77"/>
  <c r="Q44" s="1"/>
  <c r="T44" i="73"/>
  <c r="T44" i="77"/>
  <c r="U44" s="1"/>
  <c r="AD44" i="73"/>
  <c r="AD44" i="77"/>
  <c r="AE44" s="1"/>
  <c r="AH44" i="73"/>
  <c r="AH44" i="77"/>
  <c r="AB45" i="73"/>
  <c r="AB45" i="77"/>
  <c r="AC45" s="1"/>
  <c r="AF45" i="73"/>
  <c r="AF45" i="77"/>
  <c r="AG45" s="1"/>
  <c r="AJ45" i="73"/>
  <c r="AJ45" i="77"/>
  <c r="F46" i="73"/>
  <c r="F46" i="77"/>
  <c r="G46" s="1"/>
  <c r="J46" i="73"/>
  <c r="J46" i="77"/>
  <c r="K46" s="1"/>
  <c r="N46" i="73"/>
  <c r="N46" i="77"/>
  <c r="O46" s="1"/>
  <c r="R46" i="73"/>
  <c r="R46" i="77"/>
  <c r="S46" s="1"/>
  <c r="V46" i="73"/>
  <c r="V46" i="77"/>
  <c r="W46" s="1"/>
  <c r="AB46" i="73"/>
  <c r="AB46" i="77"/>
  <c r="AC46" s="1"/>
  <c r="AF46" i="73"/>
  <c r="AF46" i="77"/>
  <c r="AG46" s="1"/>
  <c r="AJ46" i="73"/>
  <c r="AJ46" i="77"/>
  <c r="AD47" i="73"/>
  <c r="AD47" i="77"/>
  <c r="AE47" s="1"/>
  <c r="AH47" i="73"/>
  <c r="AH47" i="77"/>
  <c r="D48" i="73"/>
  <c r="D48" i="77"/>
  <c r="H48" i="73"/>
  <c r="H48" i="77"/>
  <c r="I48" s="1"/>
  <c r="L48" i="73"/>
  <c r="L48" i="77"/>
  <c r="M48" s="1"/>
  <c r="P48" i="73"/>
  <c r="P48" i="77"/>
  <c r="Q48" s="1"/>
  <c r="T48" i="73"/>
  <c r="T48" i="77"/>
  <c r="U48" s="1"/>
  <c r="AD48" i="73"/>
  <c r="AD48" i="77"/>
  <c r="AE48" s="1"/>
  <c r="AH48" i="73"/>
  <c r="AH48" i="77"/>
  <c r="AB49" i="73"/>
  <c r="AB49" i="77"/>
  <c r="AC49" s="1"/>
  <c r="AF49" i="73"/>
  <c r="AF49" i="77"/>
  <c r="AG49" s="1"/>
  <c r="AJ49" i="73"/>
  <c r="AJ49" i="77"/>
  <c r="F50" i="73"/>
  <c r="F50" i="77"/>
  <c r="G50" s="1"/>
  <c r="J50" i="73"/>
  <c r="J50" i="77"/>
  <c r="K50" s="1"/>
  <c r="N50" i="73"/>
  <c r="N50" i="77"/>
  <c r="O50" s="1"/>
  <c r="R50" i="73"/>
  <c r="R50" i="77"/>
  <c r="S50" s="1"/>
  <c r="V50" i="73"/>
  <c r="V50" i="77"/>
  <c r="W50" s="1"/>
  <c r="AB50" i="73"/>
  <c r="AB50" i="77"/>
  <c r="AC50" s="1"/>
  <c r="AF50" i="73"/>
  <c r="AF50" i="77"/>
  <c r="AG50" s="1"/>
  <c r="AJ50" i="73"/>
  <c r="AJ50" i="77"/>
  <c r="AD51" i="73"/>
  <c r="AD51" i="77"/>
  <c r="AE51" s="1"/>
  <c r="AH51" i="73"/>
  <c r="AH51" i="77"/>
  <c r="D52" i="73"/>
  <c r="D52" i="77"/>
  <c r="H52" i="73"/>
  <c r="H52" i="77"/>
  <c r="I52" s="1"/>
  <c r="L52" i="73"/>
  <c r="L52" i="77"/>
  <c r="M52" s="1"/>
  <c r="P52" i="73"/>
  <c r="P52" i="77"/>
  <c r="Q52" s="1"/>
  <c r="T52" i="73"/>
  <c r="T52" i="77"/>
  <c r="U52" s="1"/>
  <c r="AD52" i="73"/>
  <c r="AD52" i="77"/>
  <c r="AE52" s="1"/>
  <c r="AH52" i="73"/>
  <c r="AH52" i="77"/>
  <c r="AB53" i="73"/>
  <c r="AB53" i="77"/>
  <c r="AC53" s="1"/>
  <c r="AF53" i="73"/>
  <c r="AF53" i="77"/>
  <c r="AG53" s="1"/>
  <c r="AJ53" i="73"/>
  <c r="AJ53" i="77"/>
  <c r="F54" i="73"/>
  <c r="F54" i="77"/>
  <c r="G54" s="1"/>
  <c r="J54" i="73"/>
  <c r="J54" i="77"/>
  <c r="K54" s="1"/>
  <c r="N54" i="73"/>
  <c r="N54" i="77"/>
  <c r="O54" s="1"/>
  <c r="R54" i="73"/>
  <c r="R54" i="77"/>
  <c r="S54" s="1"/>
  <c r="V54" i="73"/>
  <c r="V54" i="77"/>
  <c r="W54" s="1"/>
  <c r="AB54" i="73"/>
  <c r="AB54" i="77"/>
  <c r="AC54" s="1"/>
  <c r="AF54" i="73"/>
  <c r="AF54" i="77"/>
  <c r="AG54" s="1"/>
  <c r="AJ54" i="73"/>
  <c r="AJ54" i="77"/>
  <c r="AD55" i="73"/>
  <c r="AD55" i="77"/>
  <c r="AE55" s="1"/>
  <c r="AH55" i="73"/>
  <c r="AH55" i="77"/>
  <c r="D56" i="73"/>
  <c r="D56" i="77"/>
  <c r="H56" i="73"/>
  <c r="H56" i="77"/>
  <c r="I56" s="1"/>
  <c r="L56" i="73"/>
  <c r="L56" i="77"/>
  <c r="M56" s="1"/>
  <c r="P56" i="73"/>
  <c r="P56" i="77"/>
  <c r="Q56" s="1"/>
  <c r="T56" i="73"/>
  <c r="T56" i="77"/>
  <c r="U56" s="1"/>
  <c r="AD56" i="73"/>
  <c r="AD56" i="77"/>
  <c r="AE56" s="1"/>
  <c r="AH56" i="73"/>
  <c r="AH56" i="77"/>
  <c r="AB57" i="73"/>
  <c r="AB57" i="77"/>
  <c r="AC57" s="1"/>
  <c r="AF57" i="73"/>
  <c r="AF57" i="77"/>
  <c r="AG57" s="1"/>
  <c r="AJ57" i="73"/>
  <c r="AJ57" i="77"/>
  <c r="F58" i="73"/>
  <c r="F58" i="77"/>
  <c r="G58" s="1"/>
  <c r="EZ48" i="32"/>
  <c r="FJ48" s="1"/>
  <c r="FD38"/>
  <c r="FN38" s="1"/>
  <c r="EZ36"/>
  <c r="FJ36" s="1"/>
  <c r="FD30"/>
  <c r="FN30" s="1"/>
  <c r="EZ29"/>
  <c r="FJ29" s="1"/>
  <c r="EZ28"/>
  <c r="FJ28" s="1"/>
  <c r="FD22"/>
  <c r="FN22" s="1"/>
  <c r="EZ20"/>
  <c r="FJ20" s="1"/>
  <c r="T65" i="73"/>
  <c r="U65" s="1"/>
  <c r="T65" i="77"/>
  <c r="U65" s="1"/>
  <c r="X66" i="73"/>
  <c r="Y65" s="1"/>
  <c r="X66" i="77"/>
  <c r="Y66" s="1"/>
  <c r="F67" i="73"/>
  <c r="G67" s="1"/>
  <c r="F67" i="77"/>
  <c r="G67" s="1"/>
  <c r="J67" i="73"/>
  <c r="K67" s="1"/>
  <c r="J67" i="77"/>
  <c r="K67" s="1"/>
  <c r="N67" i="73"/>
  <c r="O67" s="1"/>
  <c r="N67" i="77"/>
  <c r="O67" s="1"/>
  <c r="R67" i="73"/>
  <c r="S67" s="1"/>
  <c r="R67" i="77"/>
  <c r="S67" s="1"/>
  <c r="V67" i="73"/>
  <c r="W67" s="1"/>
  <c r="V67" i="77"/>
  <c r="W67" s="1"/>
  <c r="Z67" i="73"/>
  <c r="Z67" i="77"/>
  <c r="AA67" s="1"/>
  <c r="Z68" i="73"/>
  <c r="Z68" i="77"/>
  <c r="AA68" s="1"/>
  <c r="H69" i="73"/>
  <c r="I69" s="1"/>
  <c r="H69" i="77"/>
  <c r="I69" s="1"/>
  <c r="T69" i="73"/>
  <c r="U69" s="1"/>
  <c r="T69" i="77"/>
  <c r="U69" s="1"/>
  <c r="X70" i="73"/>
  <c r="Y69" s="1"/>
  <c r="X70" i="77"/>
  <c r="Y70" s="1"/>
  <c r="F71" i="73"/>
  <c r="G71" s="1"/>
  <c r="F71" i="77"/>
  <c r="G71" s="1"/>
  <c r="J71" i="73"/>
  <c r="K71" s="1"/>
  <c r="J71" i="77"/>
  <c r="K71" s="1"/>
  <c r="N71" i="73"/>
  <c r="O71" s="1"/>
  <c r="N71" i="77"/>
  <c r="O71" s="1"/>
  <c r="R71" i="73"/>
  <c r="S71" s="1"/>
  <c r="R71" i="77"/>
  <c r="S71" s="1"/>
  <c r="V71" i="73"/>
  <c r="W71" s="1"/>
  <c r="V71" i="77"/>
  <c r="W71" s="1"/>
  <c r="Z71" i="73"/>
  <c r="Z71" i="77"/>
  <c r="AA71" s="1"/>
  <c r="Z72" i="73"/>
  <c r="Z72" i="77"/>
  <c r="AA72" s="1"/>
  <c r="E73"/>
  <c r="H73" i="73"/>
  <c r="I73" s="1"/>
  <c r="H73" i="77"/>
  <c r="I73" s="1"/>
  <c r="T73" i="73"/>
  <c r="U73" s="1"/>
  <c r="T73" i="77"/>
  <c r="U73" s="1"/>
  <c r="X74" i="73"/>
  <c r="Y73" s="1"/>
  <c r="X74" i="77"/>
  <c r="Y74" s="1"/>
  <c r="F75" i="73"/>
  <c r="G75" s="1"/>
  <c r="F75" i="77"/>
  <c r="G75" s="1"/>
  <c r="J75" i="73"/>
  <c r="K75" s="1"/>
  <c r="J75" i="77"/>
  <c r="K75" s="1"/>
  <c r="N75" i="73"/>
  <c r="O75" s="1"/>
  <c r="N75" i="77"/>
  <c r="O75" s="1"/>
  <c r="R75" i="73"/>
  <c r="S75" s="1"/>
  <c r="R75" i="77"/>
  <c r="S75" s="1"/>
  <c r="V75" i="73"/>
  <c r="W75" s="1"/>
  <c r="V75" i="77"/>
  <c r="W75" s="1"/>
  <c r="Z75" i="73"/>
  <c r="AA75" s="1"/>
  <c r="Z75" i="77"/>
  <c r="AA75" s="1"/>
  <c r="Z76" i="73"/>
  <c r="Z76" i="77"/>
  <c r="AA76" s="1"/>
  <c r="H77" i="73"/>
  <c r="I77" s="1"/>
  <c r="H77" i="77"/>
  <c r="I77" s="1"/>
  <c r="T77" i="73"/>
  <c r="U77" s="1"/>
  <c r="T77" i="77"/>
  <c r="U77" s="1"/>
  <c r="X78" i="73"/>
  <c r="Y77" s="1"/>
  <c r="X78" i="77"/>
  <c r="Y78" s="1"/>
  <c r="F79" i="73"/>
  <c r="G79" s="1"/>
  <c r="F79" i="77"/>
  <c r="G79" s="1"/>
  <c r="J79" i="73"/>
  <c r="K79" s="1"/>
  <c r="J79" i="77"/>
  <c r="K79" s="1"/>
  <c r="N79" i="73"/>
  <c r="O79" s="1"/>
  <c r="N79" i="77"/>
  <c r="O79" s="1"/>
  <c r="R79" i="73"/>
  <c r="S79" s="1"/>
  <c r="R79" i="77"/>
  <c r="S79" s="1"/>
  <c r="V79" i="73"/>
  <c r="W79" s="1"/>
  <c r="V79" i="77"/>
  <c r="W79" s="1"/>
  <c r="Z79" i="73"/>
  <c r="AA79" s="1"/>
  <c r="Z79" i="77"/>
  <c r="AA79" s="1"/>
  <c r="Z80" i="73"/>
  <c r="Z80" i="77"/>
  <c r="AA80" s="1"/>
  <c r="E81"/>
  <c r="H81" i="73"/>
  <c r="I81" s="1"/>
  <c r="H81" i="77"/>
  <c r="I81" s="1"/>
  <c r="T81" i="73"/>
  <c r="U81" s="1"/>
  <c r="T81" i="77"/>
  <c r="U81" s="1"/>
  <c r="X82" i="73"/>
  <c r="Y81" s="1"/>
  <c r="X82" i="77"/>
  <c r="Y82" s="1"/>
  <c r="F83" i="73"/>
  <c r="G83" s="1"/>
  <c r="F83" i="77"/>
  <c r="G83" s="1"/>
  <c r="J83" i="73"/>
  <c r="K83" s="1"/>
  <c r="J83" i="77"/>
  <c r="K83" s="1"/>
  <c r="N83" i="73"/>
  <c r="O83" s="1"/>
  <c r="N83" i="77"/>
  <c r="O83" s="1"/>
  <c r="R83" i="73"/>
  <c r="S83" s="1"/>
  <c r="R83" i="77"/>
  <c r="S83" s="1"/>
  <c r="V83" i="73"/>
  <c r="W83" s="1"/>
  <c r="V83" i="77"/>
  <c r="W83" s="1"/>
  <c r="Z83" i="73"/>
  <c r="Z83" i="77"/>
  <c r="AA83" s="1"/>
  <c r="Z84" i="73"/>
  <c r="Z84" i="77"/>
  <c r="AA84" s="1"/>
  <c r="H85" i="73"/>
  <c r="I85" s="1"/>
  <c r="H85" i="77"/>
  <c r="I85" s="1"/>
  <c r="T85" i="73"/>
  <c r="U85" s="1"/>
  <c r="T85" i="77"/>
  <c r="U85" s="1"/>
  <c r="X86" i="73"/>
  <c r="Y85" s="1"/>
  <c r="X86" i="77"/>
  <c r="Y86" s="1"/>
  <c r="F87" i="73"/>
  <c r="G87" s="1"/>
  <c r="F87" i="77"/>
  <c r="G87" s="1"/>
  <c r="J87" i="73"/>
  <c r="K87" s="1"/>
  <c r="J87" i="77"/>
  <c r="K87" s="1"/>
  <c r="N87" i="73"/>
  <c r="O87" s="1"/>
  <c r="N87" i="77"/>
  <c r="O87" s="1"/>
  <c r="R87" i="73"/>
  <c r="S87" s="1"/>
  <c r="R87" i="77"/>
  <c r="S87" s="1"/>
  <c r="V87" i="73"/>
  <c r="W87" s="1"/>
  <c r="V87" i="77"/>
  <c r="W87" s="1"/>
  <c r="Z87" i="73"/>
  <c r="Z87" i="77"/>
  <c r="AA87" s="1"/>
  <c r="Z88" i="73"/>
  <c r="Z88" i="77"/>
  <c r="AA88" s="1"/>
  <c r="E89"/>
  <c r="H89" i="73"/>
  <c r="I89" s="1"/>
  <c r="H89" i="77"/>
  <c r="I89" s="1"/>
  <c r="T89" i="73"/>
  <c r="U89" s="1"/>
  <c r="T89" i="77"/>
  <c r="U89" s="1"/>
  <c r="X90" i="73"/>
  <c r="Y89" s="1"/>
  <c r="X90" i="77"/>
  <c r="Y90" s="1"/>
  <c r="F91" i="73"/>
  <c r="G91" s="1"/>
  <c r="F91" i="77"/>
  <c r="G91" s="1"/>
  <c r="J91" i="73"/>
  <c r="K91" s="1"/>
  <c r="J91" i="77"/>
  <c r="K91" s="1"/>
  <c r="N91" i="73"/>
  <c r="O91" s="1"/>
  <c r="N91" i="77"/>
  <c r="O91" s="1"/>
  <c r="R91" i="73"/>
  <c r="S91" s="1"/>
  <c r="R91" i="77"/>
  <c r="S91" s="1"/>
  <c r="V91" i="73"/>
  <c r="W91" s="1"/>
  <c r="V91" i="77"/>
  <c r="W91" s="1"/>
  <c r="Z91" i="73"/>
  <c r="Z91" i="77"/>
  <c r="AA91" s="1"/>
  <c r="Z92" i="73"/>
  <c r="Z92" i="77"/>
  <c r="AA92" s="1"/>
  <c r="H93" i="73"/>
  <c r="I93" s="1"/>
  <c r="H93" i="77"/>
  <c r="I93" s="1"/>
  <c r="T93" i="73"/>
  <c r="U93" s="1"/>
  <c r="T93" i="77"/>
  <c r="U93" s="1"/>
  <c r="X94" i="73"/>
  <c r="Y93" s="1"/>
  <c r="X94" i="77"/>
  <c r="Y94" s="1"/>
  <c r="F95" i="73"/>
  <c r="G95" s="1"/>
  <c r="F95" i="77"/>
  <c r="G95" s="1"/>
  <c r="J95" i="73"/>
  <c r="K95" s="1"/>
  <c r="J95" i="77"/>
  <c r="K95" s="1"/>
  <c r="N95" i="73"/>
  <c r="O95" s="1"/>
  <c r="N95" i="77"/>
  <c r="O95" s="1"/>
  <c r="R95" i="73"/>
  <c r="S95" s="1"/>
  <c r="R95" i="77"/>
  <c r="S95" s="1"/>
  <c r="V95" i="73"/>
  <c r="W95" s="1"/>
  <c r="V95" i="77"/>
  <c r="W95" s="1"/>
  <c r="Z95" i="73"/>
  <c r="Z95" i="77"/>
  <c r="AA95" s="1"/>
  <c r="Z96" i="73"/>
  <c r="Z96" i="77"/>
  <c r="AA96" s="1"/>
  <c r="E97"/>
  <c r="H97" i="73"/>
  <c r="I97" s="1"/>
  <c r="H97" i="77"/>
  <c r="I97" s="1"/>
  <c r="T97" i="73"/>
  <c r="U97" s="1"/>
  <c r="T97" i="77"/>
  <c r="U97" s="1"/>
  <c r="F99" i="73"/>
  <c r="G99" s="1"/>
  <c r="F99" i="77"/>
  <c r="G99" s="1"/>
  <c r="J99" i="73"/>
  <c r="K99" s="1"/>
  <c r="J99" i="77"/>
  <c r="K99" s="1"/>
  <c r="N99" i="73"/>
  <c r="O99" s="1"/>
  <c r="N99" i="77"/>
  <c r="O99" s="1"/>
  <c r="R99" i="73"/>
  <c r="S99" s="1"/>
  <c r="R99" i="77"/>
  <c r="S99" s="1"/>
  <c r="V99" i="73"/>
  <c r="W99" s="1"/>
  <c r="V99" i="77"/>
  <c r="W99" s="1"/>
  <c r="Z99" i="73"/>
  <c r="Z99" i="77"/>
  <c r="AA99" s="1"/>
  <c r="Z100" i="73"/>
  <c r="Z100" i="77"/>
  <c r="AA100" s="1"/>
  <c r="H101" i="73"/>
  <c r="I101" s="1"/>
  <c r="H101" i="77"/>
  <c r="I101" s="1"/>
  <c r="T101" i="73"/>
  <c r="U101" s="1"/>
  <c r="T101" i="77"/>
  <c r="U101" s="1"/>
  <c r="X102" i="73"/>
  <c r="Y101" s="1"/>
  <c r="X102" i="77"/>
  <c r="Y102" s="1"/>
  <c r="F103" i="73"/>
  <c r="G103" s="1"/>
  <c r="F103" i="77"/>
  <c r="G103" s="1"/>
  <c r="J103" i="73"/>
  <c r="K103" s="1"/>
  <c r="J103" i="77"/>
  <c r="K103" s="1"/>
  <c r="N103" i="73"/>
  <c r="O103" s="1"/>
  <c r="N103" i="77"/>
  <c r="O103" s="1"/>
  <c r="R103" i="73"/>
  <c r="S103" s="1"/>
  <c r="R103" i="77"/>
  <c r="S103" s="1"/>
  <c r="V103" i="73"/>
  <c r="W103" s="1"/>
  <c r="V103" i="77"/>
  <c r="W103" s="1"/>
  <c r="Z103" i="73"/>
  <c r="Z103" i="77"/>
  <c r="AA103" s="1"/>
  <c r="Z104" i="73"/>
  <c r="Z104" i="77"/>
  <c r="AA104" s="1"/>
  <c r="E105"/>
  <c r="H105" i="73"/>
  <c r="I105" s="1"/>
  <c r="H105" i="77"/>
  <c r="I105" s="1"/>
  <c r="T105" i="73"/>
  <c r="U105" s="1"/>
  <c r="T105" i="77"/>
  <c r="U105" s="1"/>
  <c r="X106" i="73"/>
  <c r="Y105" s="1"/>
  <c r="X106" i="77"/>
  <c r="Y106" s="1"/>
  <c r="F107"/>
  <c r="G107" s="1"/>
  <c r="J107"/>
  <c r="K107" s="1"/>
  <c r="N107"/>
  <c r="O107" s="1"/>
  <c r="R107"/>
  <c r="S107" s="1"/>
  <c r="V107"/>
  <c r="W107" s="1"/>
  <c r="Z107"/>
  <c r="AA107" s="1"/>
  <c r="Z108"/>
  <c r="AA108" s="1"/>
  <c r="D69"/>
  <c r="L69"/>
  <c r="M69" s="1"/>
  <c r="P69"/>
  <c r="Q69" s="1"/>
  <c r="D77"/>
  <c r="L77"/>
  <c r="M77" s="1"/>
  <c r="P77"/>
  <c r="Q77" s="1"/>
  <c r="D85"/>
  <c r="L85"/>
  <c r="M85" s="1"/>
  <c r="P85"/>
  <c r="Q85" s="1"/>
  <c r="D93"/>
  <c r="L93"/>
  <c r="M93" s="1"/>
  <c r="P93"/>
  <c r="Q93" s="1"/>
  <c r="D101"/>
  <c r="L101"/>
  <c r="M101" s="1"/>
  <c r="P101"/>
  <c r="Q101" s="1"/>
  <c r="J58" i="73"/>
  <c r="J58" i="77"/>
  <c r="K58" s="1"/>
  <c r="N58" i="73"/>
  <c r="N58" i="77"/>
  <c r="O58" s="1"/>
  <c r="R58" i="73"/>
  <c r="R58" i="77"/>
  <c r="S58" s="1"/>
  <c r="V58" i="73"/>
  <c r="V58" i="77"/>
  <c r="W58" s="1"/>
  <c r="AB58" i="73"/>
  <c r="AB58" i="77"/>
  <c r="AC58" s="1"/>
  <c r="AF58" i="73"/>
  <c r="AF58" i="77"/>
  <c r="AG58" s="1"/>
  <c r="AJ58" i="73"/>
  <c r="AJ58" i="77"/>
  <c r="AD59" i="73"/>
  <c r="AE59" s="1"/>
  <c r="AD59" i="77"/>
  <c r="AE59" s="1"/>
  <c r="AH59" i="73"/>
  <c r="AH59" i="77"/>
  <c r="D60" i="73"/>
  <c r="D60" i="77"/>
  <c r="H60" i="73"/>
  <c r="H60" i="77"/>
  <c r="I60" s="1"/>
  <c r="L60" i="73"/>
  <c r="L60" i="77"/>
  <c r="M60" s="1"/>
  <c r="P60" i="73"/>
  <c r="P60" i="77"/>
  <c r="Q60" s="1"/>
  <c r="T60" i="73"/>
  <c r="T60" i="77"/>
  <c r="U60" s="1"/>
  <c r="AD60" i="73"/>
  <c r="AD60" i="77"/>
  <c r="AE60" s="1"/>
  <c r="AH60" i="73"/>
  <c r="AH60" i="77"/>
  <c r="AB61" i="73"/>
  <c r="AB61" i="77"/>
  <c r="AC61" s="1"/>
  <c r="AF61" i="73"/>
  <c r="AF61" i="77"/>
  <c r="AG61" s="1"/>
  <c r="AJ61" i="73"/>
  <c r="AJ61" i="77"/>
  <c r="F62" i="73"/>
  <c r="F62" i="77"/>
  <c r="G62" s="1"/>
  <c r="J62" i="73"/>
  <c r="J62" i="77"/>
  <c r="K62" s="1"/>
  <c r="N62" i="73"/>
  <c r="N62" i="77"/>
  <c r="O62" s="1"/>
  <c r="R62" i="73"/>
  <c r="R62" i="77"/>
  <c r="S62" s="1"/>
  <c r="V62" i="73"/>
  <c r="V62" i="77"/>
  <c r="W62" s="1"/>
  <c r="AB62" i="73"/>
  <c r="AB62" i="77"/>
  <c r="AC62" s="1"/>
  <c r="AF62" i="73"/>
  <c r="AF62" i="77"/>
  <c r="AG62" s="1"/>
  <c r="AJ62" i="73"/>
  <c r="AJ62" i="77"/>
  <c r="AD63" i="73"/>
  <c r="AE63" s="1"/>
  <c r="AD63" i="77"/>
  <c r="AE63" s="1"/>
  <c r="AH63" i="73"/>
  <c r="AH63" i="77"/>
  <c r="D64" i="73"/>
  <c r="D64" i="77"/>
  <c r="H64" i="73"/>
  <c r="H64" i="77"/>
  <c r="I64" s="1"/>
  <c r="L64" i="73"/>
  <c r="L64" i="77"/>
  <c r="M64" s="1"/>
  <c r="P64" i="73"/>
  <c r="P64" i="77"/>
  <c r="Q64" s="1"/>
  <c r="T64" i="73"/>
  <c r="T64" i="77"/>
  <c r="U64" s="1"/>
  <c r="AD64" i="73"/>
  <c r="AD64" i="77"/>
  <c r="AE64" s="1"/>
  <c r="AH64" i="73"/>
  <c r="AH64" i="77"/>
  <c r="AB65" i="73"/>
  <c r="AB65" i="77"/>
  <c r="AC65" s="1"/>
  <c r="AF65" i="73"/>
  <c r="AF65" i="77"/>
  <c r="AG65" s="1"/>
  <c r="AJ65" i="73"/>
  <c r="AJ65" i="77"/>
  <c r="F66" i="73"/>
  <c r="F66" i="77"/>
  <c r="G66" s="1"/>
  <c r="J66" i="73"/>
  <c r="J66" i="77"/>
  <c r="K66" s="1"/>
  <c r="N66" i="73"/>
  <c r="N66" i="77"/>
  <c r="O66" s="1"/>
  <c r="R66" i="73"/>
  <c r="R66" i="77"/>
  <c r="S66" s="1"/>
  <c r="V66" i="73"/>
  <c r="V66" i="77"/>
  <c r="W66" s="1"/>
  <c r="AB66" i="73"/>
  <c r="AB66" i="77"/>
  <c r="AC66" s="1"/>
  <c r="AF66" i="73"/>
  <c r="AF66" i="77"/>
  <c r="AG66" s="1"/>
  <c r="AJ66" i="73"/>
  <c r="AJ66" i="77"/>
  <c r="AD67" i="73"/>
  <c r="AE67" s="1"/>
  <c r="AD67" i="77"/>
  <c r="AE67" s="1"/>
  <c r="AH67" i="73"/>
  <c r="AH67" i="77"/>
  <c r="D68" i="73"/>
  <c r="D68" i="77"/>
  <c r="H68" i="73"/>
  <c r="H68" i="77"/>
  <c r="I68" s="1"/>
  <c r="L68" i="73"/>
  <c r="L68" i="77"/>
  <c r="M68" s="1"/>
  <c r="P68" i="73"/>
  <c r="P68" i="77"/>
  <c r="Q68" s="1"/>
  <c r="T68" i="73"/>
  <c r="T68" i="77"/>
  <c r="U68" s="1"/>
  <c r="AD68" i="73"/>
  <c r="AD68" i="77"/>
  <c r="AE68" s="1"/>
  <c r="AH68" i="73"/>
  <c r="AH68" i="77"/>
  <c r="AB69" i="73"/>
  <c r="AB69" i="77"/>
  <c r="AC69" s="1"/>
  <c r="AF69" i="73"/>
  <c r="AF69" i="77"/>
  <c r="AG69" s="1"/>
  <c r="AJ69" i="73"/>
  <c r="AJ69" i="77"/>
  <c r="F70" i="73"/>
  <c r="F70" i="77"/>
  <c r="G70" s="1"/>
  <c r="J70" i="73"/>
  <c r="J70" i="77"/>
  <c r="K70" s="1"/>
  <c r="N70" i="73"/>
  <c r="N70" i="77"/>
  <c r="O70" s="1"/>
  <c r="R70" i="73"/>
  <c r="R70" i="77"/>
  <c r="S70" s="1"/>
  <c r="V70" i="73"/>
  <c r="V70" i="77"/>
  <c r="W70" s="1"/>
  <c r="AB70" i="73"/>
  <c r="AB70" i="77"/>
  <c r="AC70" s="1"/>
  <c r="AF70" i="73"/>
  <c r="AF70" i="77"/>
  <c r="AG70" s="1"/>
  <c r="AJ70" i="73"/>
  <c r="AJ70" i="77"/>
  <c r="AD71" i="73"/>
  <c r="AE71" s="1"/>
  <c r="AD71" i="77"/>
  <c r="AE71" s="1"/>
  <c r="AH71" i="73"/>
  <c r="AH71" i="77"/>
  <c r="D72" i="73"/>
  <c r="D72" i="77"/>
  <c r="H72" i="73"/>
  <c r="H72" i="77"/>
  <c r="I72" s="1"/>
  <c r="L72" i="73"/>
  <c r="L72" i="77"/>
  <c r="M72" s="1"/>
  <c r="P72" i="73"/>
  <c r="P72" i="77"/>
  <c r="Q72" s="1"/>
  <c r="T72" i="73"/>
  <c r="T72" i="77"/>
  <c r="U72" s="1"/>
  <c r="AD72" i="73"/>
  <c r="AD72" i="77"/>
  <c r="AE72" s="1"/>
  <c r="AH72" i="73"/>
  <c r="AH72" i="77"/>
  <c r="AB73" i="73"/>
  <c r="AB73" i="77"/>
  <c r="AC73" s="1"/>
  <c r="AF73" i="73"/>
  <c r="AF73" i="77"/>
  <c r="AG73" s="1"/>
  <c r="AJ73" i="73"/>
  <c r="AJ73" i="77"/>
  <c r="F74" i="73"/>
  <c r="F74" i="77"/>
  <c r="G74" s="1"/>
  <c r="J74" i="73"/>
  <c r="J74" i="77"/>
  <c r="K74" s="1"/>
  <c r="N74" i="73"/>
  <c r="N74" i="77"/>
  <c r="O74" s="1"/>
  <c r="R74" i="73"/>
  <c r="R74" i="77"/>
  <c r="S74" s="1"/>
  <c r="V74" i="73"/>
  <c r="V74" i="77"/>
  <c r="W74" s="1"/>
  <c r="AB74" i="73"/>
  <c r="AB74" i="77"/>
  <c r="AC74" s="1"/>
  <c r="AF74" i="73"/>
  <c r="AF74" i="77"/>
  <c r="AG74" s="1"/>
  <c r="AJ74" i="73"/>
  <c r="AJ74" i="77"/>
  <c r="AD75" i="73"/>
  <c r="AE75" s="1"/>
  <c r="AD75" i="77"/>
  <c r="AE75" s="1"/>
  <c r="AH75" i="73"/>
  <c r="AH75" i="77"/>
  <c r="D76" i="73"/>
  <c r="D76" i="77"/>
  <c r="H76" i="73"/>
  <c r="H76" i="77"/>
  <c r="I76" s="1"/>
  <c r="L76" i="73"/>
  <c r="L76" i="77"/>
  <c r="M76" s="1"/>
  <c r="P76" i="73"/>
  <c r="P76" i="77"/>
  <c r="Q76" s="1"/>
  <c r="T76" i="73"/>
  <c r="T76" i="77"/>
  <c r="U76" s="1"/>
  <c r="AD76" i="73"/>
  <c r="AD76" i="77"/>
  <c r="AE76" s="1"/>
  <c r="AH76" i="73"/>
  <c r="AH76" i="77"/>
  <c r="AB77" i="73"/>
  <c r="AB77" i="77"/>
  <c r="AC77" s="1"/>
  <c r="AF77" i="73"/>
  <c r="AF77" i="77"/>
  <c r="AG77" s="1"/>
  <c r="AJ77" i="73"/>
  <c r="AJ77" i="77"/>
  <c r="F78" i="73"/>
  <c r="F78" i="77"/>
  <c r="G78" s="1"/>
  <c r="J78" i="73"/>
  <c r="J78" i="77"/>
  <c r="K78" s="1"/>
  <c r="N78" i="73"/>
  <c r="N78" i="77"/>
  <c r="O78" s="1"/>
  <c r="R78" i="73"/>
  <c r="R78" i="77"/>
  <c r="S78" s="1"/>
  <c r="V78" i="73"/>
  <c r="V78" i="77"/>
  <c r="W78" s="1"/>
  <c r="AB78" i="73"/>
  <c r="AB78" i="77"/>
  <c r="AC78" s="1"/>
  <c r="AF78" i="73"/>
  <c r="AF78" i="77"/>
  <c r="AG78" s="1"/>
  <c r="AJ78" i="73"/>
  <c r="AJ78" i="77"/>
  <c r="AD79" i="73"/>
  <c r="AE79" s="1"/>
  <c r="AD79" i="77"/>
  <c r="AE79" s="1"/>
  <c r="AH79" i="73"/>
  <c r="AH79" i="77"/>
  <c r="D80" i="73"/>
  <c r="D80" i="77"/>
  <c r="H80" i="73"/>
  <c r="H80" i="77"/>
  <c r="I80" s="1"/>
  <c r="L80" i="73"/>
  <c r="L80" i="77"/>
  <c r="M80" s="1"/>
  <c r="P80" i="73"/>
  <c r="P80" i="77"/>
  <c r="Q80" s="1"/>
  <c r="T80" i="73"/>
  <c r="T80" i="77"/>
  <c r="U80" s="1"/>
  <c r="AD80" i="73"/>
  <c r="AD80" i="77"/>
  <c r="AE80" s="1"/>
  <c r="AH80" i="73"/>
  <c r="AH80" i="77"/>
  <c r="AB81" i="73"/>
  <c r="AB81" i="77"/>
  <c r="AC81" s="1"/>
  <c r="AF81" i="73"/>
  <c r="AF81" i="77"/>
  <c r="AG81" s="1"/>
  <c r="AJ81" i="73"/>
  <c r="AJ81" i="77"/>
  <c r="F82" i="73"/>
  <c r="F82" i="77"/>
  <c r="G82" s="1"/>
  <c r="J82" i="73"/>
  <c r="J82" i="77"/>
  <c r="K82" s="1"/>
  <c r="N82" i="73"/>
  <c r="N82" i="77"/>
  <c r="O82" s="1"/>
  <c r="R82" i="73"/>
  <c r="R82" i="77"/>
  <c r="S82" s="1"/>
  <c r="V82" i="73"/>
  <c r="V82" i="77"/>
  <c r="W82" s="1"/>
  <c r="AB82" i="73"/>
  <c r="AB82" i="77"/>
  <c r="AC82" s="1"/>
  <c r="AF82" i="73"/>
  <c r="AF82" i="77"/>
  <c r="AG82" s="1"/>
  <c r="AJ82" i="73"/>
  <c r="AJ82" i="77"/>
  <c r="AD83" i="73"/>
  <c r="AE83" s="1"/>
  <c r="AD83" i="77"/>
  <c r="AE83" s="1"/>
  <c r="AH83" i="73"/>
  <c r="AH83" i="77"/>
  <c r="D84" i="73"/>
  <c r="D84" i="77"/>
  <c r="H84" i="73"/>
  <c r="H84" i="77"/>
  <c r="I84" s="1"/>
  <c r="L84" i="73"/>
  <c r="L84" i="77"/>
  <c r="M84" s="1"/>
  <c r="P84" i="73"/>
  <c r="P84" i="77"/>
  <c r="Q84" s="1"/>
  <c r="T84" i="73"/>
  <c r="T84" i="77"/>
  <c r="U84" s="1"/>
  <c r="AD84" i="73"/>
  <c r="AD84" i="77"/>
  <c r="AE84" s="1"/>
  <c r="AH84" i="73"/>
  <c r="AH84" i="77"/>
  <c r="AB85" i="73"/>
  <c r="AB85" i="77"/>
  <c r="AC85" s="1"/>
  <c r="AF85" i="73"/>
  <c r="AF85" i="77"/>
  <c r="AG85" s="1"/>
  <c r="AJ85" i="73"/>
  <c r="AJ85" i="77"/>
  <c r="F86" i="73"/>
  <c r="F86" i="77"/>
  <c r="G86" s="1"/>
  <c r="J86" i="73"/>
  <c r="J86" i="77"/>
  <c r="K86" s="1"/>
  <c r="N86" i="73"/>
  <c r="N86" i="77"/>
  <c r="O86" s="1"/>
  <c r="R86" i="73"/>
  <c r="R86" i="77"/>
  <c r="S86" s="1"/>
  <c r="V86" i="73"/>
  <c r="V86" i="77"/>
  <c r="W86" s="1"/>
  <c r="AB86" i="73"/>
  <c r="AB86" i="77"/>
  <c r="AC86" s="1"/>
  <c r="AF86" i="73"/>
  <c r="AF86" i="77"/>
  <c r="AG86" s="1"/>
  <c r="AJ86" i="73"/>
  <c r="AJ86" i="77"/>
  <c r="AD87" i="73"/>
  <c r="AE87" s="1"/>
  <c r="AD87" i="77"/>
  <c r="AE87" s="1"/>
  <c r="AH87" i="73"/>
  <c r="AH87" i="77"/>
  <c r="D88" i="73"/>
  <c r="D88" i="77"/>
  <c r="H88" i="73"/>
  <c r="H88" i="77"/>
  <c r="I88" s="1"/>
  <c r="L88" i="73"/>
  <c r="L88" i="77"/>
  <c r="M88" s="1"/>
  <c r="P88" i="73"/>
  <c r="P88" i="77"/>
  <c r="Q88" s="1"/>
  <c r="T88" i="73"/>
  <c r="T88" i="77"/>
  <c r="U88" s="1"/>
  <c r="AD88" i="73"/>
  <c r="AD88" i="77"/>
  <c r="AE88" s="1"/>
  <c r="AH88" i="73"/>
  <c r="AH88" i="77"/>
  <c r="AB89" i="73"/>
  <c r="AB89" i="77"/>
  <c r="AC89" s="1"/>
  <c r="AF89" i="73"/>
  <c r="AF89" i="77"/>
  <c r="AG89" s="1"/>
  <c r="AJ89" i="73"/>
  <c r="AJ89" i="77"/>
  <c r="F90" i="73"/>
  <c r="F90" i="77"/>
  <c r="G90" s="1"/>
  <c r="J90" i="73"/>
  <c r="J90" i="77"/>
  <c r="K90" s="1"/>
  <c r="N90" i="73"/>
  <c r="N90" i="77"/>
  <c r="O90" s="1"/>
  <c r="R90" i="73"/>
  <c r="R90" i="77"/>
  <c r="S90" s="1"/>
  <c r="V90" i="73"/>
  <c r="V90" i="77"/>
  <c r="W90" s="1"/>
  <c r="AB90" i="73"/>
  <c r="AB90" i="77"/>
  <c r="AC90" s="1"/>
  <c r="AF90" i="73"/>
  <c r="AF90" i="77"/>
  <c r="AG90" s="1"/>
  <c r="AJ90" i="73"/>
  <c r="AJ90" i="77"/>
  <c r="AD91" i="73"/>
  <c r="AE91" s="1"/>
  <c r="AD91" i="77"/>
  <c r="AE91" s="1"/>
  <c r="AH91" i="73"/>
  <c r="AH91" i="77"/>
  <c r="D92" i="73"/>
  <c r="D92" i="77"/>
  <c r="H92" i="73"/>
  <c r="H92" i="77"/>
  <c r="I92" s="1"/>
  <c r="L92" i="73"/>
  <c r="L92" i="77"/>
  <c r="M92" s="1"/>
  <c r="P92" i="73"/>
  <c r="P92" i="77"/>
  <c r="Q92" s="1"/>
  <c r="T92" i="73"/>
  <c r="T92" i="77"/>
  <c r="U92" s="1"/>
  <c r="AD92" i="73"/>
  <c r="AD92" i="77"/>
  <c r="AE92" s="1"/>
  <c r="AH92" i="73"/>
  <c r="AH92" i="77"/>
  <c r="AB93" i="73"/>
  <c r="AB93" i="77"/>
  <c r="AC93" s="1"/>
  <c r="AF93" i="73"/>
  <c r="AF93" i="77"/>
  <c r="AG93" s="1"/>
  <c r="AJ93" i="73"/>
  <c r="AJ93" i="77"/>
  <c r="F94" i="73"/>
  <c r="F94" i="77"/>
  <c r="G94" s="1"/>
  <c r="J94" i="73"/>
  <c r="J94" i="77"/>
  <c r="K94" s="1"/>
  <c r="N94" i="73"/>
  <c r="N94" i="77"/>
  <c r="O94" s="1"/>
  <c r="R94" i="73"/>
  <c r="R94" i="77"/>
  <c r="S94" s="1"/>
  <c r="V94" i="73"/>
  <c r="V94" i="77"/>
  <c r="W94" s="1"/>
  <c r="AB94" i="73"/>
  <c r="AB94" i="77"/>
  <c r="AC94" s="1"/>
  <c r="AF94" i="73"/>
  <c r="AF94" i="77"/>
  <c r="AG94" s="1"/>
  <c r="AJ94" i="73"/>
  <c r="AJ94" i="77"/>
  <c r="AD95" i="73"/>
  <c r="AE95" s="1"/>
  <c r="AD95" i="77"/>
  <c r="AE95" s="1"/>
  <c r="AH95" i="73"/>
  <c r="AH95" i="77"/>
  <c r="D96" i="73"/>
  <c r="D96" i="77"/>
  <c r="H96" i="73"/>
  <c r="H96" i="77"/>
  <c r="I96" s="1"/>
  <c r="L96" i="73"/>
  <c r="L96" i="77"/>
  <c r="M96" s="1"/>
  <c r="P96" i="73"/>
  <c r="P96" i="77"/>
  <c r="Q96" s="1"/>
  <c r="T96" i="73"/>
  <c r="T96" i="77"/>
  <c r="U96" s="1"/>
  <c r="AD96" i="73"/>
  <c r="AD96" i="77"/>
  <c r="AE96" s="1"/>
  <c r="AH96" i="73"/>
  <c r="AH96" i="77"/>
  <c r="AB97" i="73"/>
  <c r="AB97" i="77"/>
  <c r="AC97" s="1"/>
  <c r="AF97" i="73"/>
  <c r="AF97" i="77"/>
  <c r="AG97" s="1"/>
  <c r="AJ97" i="73"/>
  <c r="AJ97" i="77"/>
  <c r="F98" i="73"/>
  <c r="F98" i="77"/>
  <c r="G98" s="1"/>
  <c r="J98" i="73"/>
  <c r="J98" i="77"/>
  <c r="K98" s="1"/>
  <c r="N98" i="73"/>
  <c r="N98" i="77"/>
  <c r="O98" s="1"/>
  <c r="R98" i="73"/>
  <c r="R98" i="77"/>
  <c r="S98" s="1"/>
  <c r="V98" i="73"/>
  <c r="V98" i="77"/>
  <c r="W98" s="1"/>
  <c r="AB98" i="73"/>
  <c r="AB98" i="77"/>
  <c r="AC98" s="1"/>
  <c r="AF98" i="73"/>
  <c r="AF98" i="77"/>
  <c r="AG98" s="1"/>
  <c r="AJ98" i="73"/>
  <c r="AJ98" i="77"/>
  <c r="AD99" i="73"/>
  <c r="AE99" s="1"/>
  <c r="AD99" i="77"/>
  <c r="AE99" s="1"/>
  <c r="AH99" i="73"/>
  <c r="AH99" i="77"/>
  <c r="D100" i="73"/>
  <c r="D100" i="77"/>
  <c r="H100" i="73"/>
  <c r="H100" i="77"/>
  <c r="I100" s="1"/>
  <c r="L100" i="73"/>
  <c r="L100" i="77"/>
  <c r="M100" s="1"/>
  <c r="P100" i="73"/>
  <c r="P100" i="77"/>
  <c r="Q100" s="1"/>
  <c r="T100" i="73"/>
  <c r="T100" i="77"/>
  <c r="U100" s="1"/>
  <c r="AD100" i="73"/>
  <c r="AD100" i="77"/>
  <c r="AE100" s="1"/>
  <c r="AH100" i="73"/>
  <c r="AH100" i="77"/>
  <c r="AB101" i="73"/>
  <c r="AB101" i="77"/>
  <c r="AC101" s="1"/>
  <c r="AF101" i="73"/>
  <c r="AF101" i="77"/>
  <c r="AG101" s="1"/>
  <c r="AJ101" i="73"/>
  <c r="AJ101" i="77"/>
  <c r="F102" i="73"/>
  <c r="F102" i="77"/>
  <c r="G102" s="1"/>
  <c r="J102" i="73"/>
  <c r="J102" i="77"/>
  <c r="K102" s="1"/>
  <c r="N102" i="73"/>
  <c r="N102" i="77"/>
  <c r="O102" s="1"/>
  <c r="R102" i="73"/>
  <c r="R102" i="77"/>
  <c r="S102" s="1"/>
  <c r="V102" i="73"/>
  <c r="V102" i="77"/>
  <c r="W102" s="1"/>
  <c r="AB102" i="73"/>
  <c r="AB102" i="77"/>
  <c r="AC102" s="1"/>
  <c r="AF102" i="73"/>
  <c r="AF102" i="77"/>
  <c r="AG102" s="1"/>
  <c r="AJ102" i="73"/>
  <c r="AJ102" i="77"/>
  <c r="AD103" i="73"/>
  <c r="AE103" s="1"/>
  <c r="AD103" i="77"/>
  <c r="AE103" s="1"/>
  <c r="AH103" i="73"/>
  <c r="AH103" i="77"/>
  <c r="D104" i="73"/>
  <c r="D104" i="77"/>
  <c r="H104" i="73"/>
  <c r="H104" i="77"/>
  <c r="I104" s="1"/>
  <c r="L104" i="73"/>
  <c r="L104" i="77"/>
  <c r="M104" s="1"/>
  <c r="P104" i="73"/>
  <c r="P104" i="77"/>
  <c r="Q104" s="1"/>
  <c r="T104" i="73"/>
  <c r="T104" i="77"/>
  <c r="U104" s="1"/>
  <c r="AD104" i="73"/>
  <c r="AD104" i="77"/>
  <c r="AE104" s="1"/>
  <c r="AH104" i="73"/>
  <c r="AH104" i="77"/>
  <c r="AB105" i="73"/>
  <c r="AB105" i="77"/>
  <c r="AC105" s="1"/>
  <c r="AF105" i="73"/>
  <c r="AF105" i="77"/>
  <c r="AG105" s="1"/>
  <c r="AJ105" i="73"/>
  <c r="AJ105" i="77"/>
  <c r="F106" i="73"/>
  <c r="F106" i="77"/>
  <c r="G106" s="1"/>
  <c r="J106" i="73"/>
  <c r="J106" i="77"/>
  <c r="K106" s="1"/>
  <c r="N106" i="73"/>
  <c r="N106" i="77"/>
  <c r="O106" s="1"/>
  <c r="R106" i="73"/>
  <c r="R106" i="77"/>
  <c r="S106" s="1"/>
  <c r="V106" i="73"/>
  <c r="V106" i="77"/>
  <c r="W106" s="1"/>
  <c r="AB106" i="73"/>
  <c r="AB106" i="77"/>
  <c r="AC106" s="1"/>
  <c r="AF106" i="73"/>
  <c r="AF106" i="77"/>
  <c r="AG106" s="1"/>
  <c r="AJ106" i="73"/>
  <c r="AJ106" i="77"/>
  <c r="AD107"/>
  <c r="AE107" s="1"/>
  <c r="AH107"/>
  <c r="D108"/>
  <c r="H108"/>
  <c r="I108" s="1"/>
  <c r="L108"/>
  <c r="M108" s="1"/>
  <c r="P108"/>
  <c r="Q108" s="1"/>
  <c r="T108"/>
  <c r="U108" s="1"/>
  <c r="AD108"/>
  <c r="AE108" s="1"/>
  <c r="AH108"/>
  <c r="EY12" i="60"/>
  <c r="EY16"/>
  <c r="EY20"/>
  <c r="EY24"/>
  <c r="EY28"/>
  <c r="EY32"/>
  <c r="EY36"/>
  <c r="EY40"/>
  <c r="EY44"/>
  <c r="EY48"/>
  <c r="EY52"/>
  <c r="EY56"/>
  <c r="AD109" i="62"/>
  <c r="AH109"/>
  <c r="H110"/>
  <c r="L110"/>
  <c r="P110"/>
  <c r="T110"/>
  <c r="AL17"/>
  <c r="AL25"/>
  <c r="AL33"/>
  <c r="AL41"/>
  <c r="AL49"/>
  <c r="AL57"/>
  <c r="AL65"/>
  <c r="AL73"/>
  <c r="AL81"/>
  <c r="AL89"/>
  <c r="AL97"/>
  <c r="AL105"/>
  <c r="AL11" i="63"/>
  <c r="AL16"/>
  <c r="AL19"/>
  <c r="AL24"/>
  <c r="AL27"/>
  <c r="AL32"/>
  <c r="AL35"/>
  <c r="AL40"/>
  <c r="AL43"/>
  <c r="AL48"/>
  <c r="AL51"/>
  <c r="AL56"/>
  <c r="AL59"/>
  <c r="AL64"/>
  <c r="AL72"/>
  <c r="AL75"/>
  <c r="AL80"/>
  <c r="AL83"/>
  <c r="AL88"/>
  <c r="AL91"/>
  <c r="AL96"/>
  <c r="AL99"/>
  <c r="AL104"/>
  <c r="AM107" i="77"/>
  <c r="AL81" i="63"/>
  <c r="AL86"/>
  <c r="AL89"/>
  <c r="AN89" s="1"/>
  <c r="AL94"/>
  <c r="AL102"/>
  <c r="E52" i="17"/>
  <c r="AL104" i="74"/>
  <c r="EW40" i="32"/>
  <c r="EW32"/>
  <c r="EW28"/>
  <c r="EW12"/>
  <c r="EY15" i="60"/>
  <c r="EY19"/>
  <c r="EY23"/>
  <c r="EY27"/>
  <c r="EY31"/>
  <c r="EY35"/>
  <c r="EY39"/>
  <c r="EY43"/>
  <c r="EY47"/>
  <c r="EY51"/>
  <c r="EY55"/>
  <c r="AL13" i="63"/>
  <c r="AN13" s="1"/>
  <c r="AL18"/>
  <c r="AL21"/>
  <c r="AN21" s="1"/>
  <c r="AL26"/>
  <c r="AL29"/>
  <c r="AN29" s="1"/>
  <c r="AL34"/>
  <c r="AL37"/>
  <c r="AN37" s="1"/>
  <c r="AL42"/>
  <c r="AL45"/>
  <c r="AN45" s="1"/>
  <c r="AL50"/>
  <c r="AL53"/>
  <c r="AN53" s="1"/>
  <c r="AL58"/>
  <c r="AL61"/>
  <c r="AN61" s="1"/>
  <c r="AL66"/>
  <c r="AL69"/>
  <c r="AN69" s="1"/>
  <c r="AL74"/>
  <c r="AL77"/>
  <c r="AN77" s="1"/>
  <c r="AL82"/>
  <c r="AL85"/>
  <c r="FD42" i="32"/>
  <c r="FN42" s="1"/>
  <c r="AL67" i="63"/>
  <c r="AN67" s="1"/>
  <c r="AL97"/>
  <c r="AN97" s="1"/>
  <c r="AL105"/>
  <c r="AN105" s="1"/>
  <c r="FD35" i="32"/>
  <c r="FN35" s="1"/>
  <c r="FD34"/>
  <c r="FN34" s="1"/>
  <c r="EZ33"/>
  <c r="FJ33" s="1"/>
  <c r="FD27"/>
  <c r="FN27" s="1"/>
  <c r="FD26"/>
  <c r="FN26" s="1"/>
  <c r="EZ25"/>
  <c r="FJ25" s="1"/>
  <c r="FD19"/>
  <c r="FN19" s="1"/>
  <c r="EZ17"/>
  <c r="FJ17" s="1"/>
  <c r="FD15"/>
  <c r="FN15" s="1"/>
  <c r="EY18" i="60"/>
  <c r="EY22"/>
  <c r="FI22" s="1"/>
  <c r="EY26"/>
  <c r="EY30"/>
  <c r="FI30" s="1"/>
  <c r="EY34"/>
  <c r="EY38"/>
  <c r="FI38" s="1"/>
  <c r="EY42"/>
  <c r="EY46"/>
  <c r="FI46" s="1"/>
  <c r="EY50"/>
  <c r="EY54"/>
  <c r="EY58"/>
  <c r="AL21" i="62"/>
  <c r="AL29"/>
  <c r="AL37"/>
  <c r="AL45"/>
  <c r="AL53"/>
  <c r="AL61"/>
  <c r="AL69"/>
  <c r="AL77"/>
  <c r="AL85"/>
  <c r="AL93"/>
  <c r="AL101"/>
  <c r="AL12" i="63"/>
  <c r="AL15"/>
  <c r="AL20"/>
  <c r="AL23"/>
  <c r="AL28"/>
  <c r="AL31"/>
  <c r="AL36"/>
  <c r="AL39"/>
  <c r="AL44"/>
  <c r="AL47"/>
  <c r="AL52"/>
  <c r="AL55"/>
  <c r="AL60"/>
  <c r="AL63"/>
  <c r="AL71"/>
  <c r="AL76"/>
  <c r="AL79"/>
  <c r="AL84"/>
  <c r="AL87"/>
  <c r="AL92"/>
  <c r="AL95"/>
  <c r="AL100"/>
  <c r="AL103"/>
  <c r="X14" i="73"/>
  <c r="Y13" s="1"/>
  <c r="EY14" i="60"/>
  <c r="P17" i="73"/>
  <c r="Q17" s="1"/>
  <c r="P21"/>
  <c r="Q21" s="1"/>
  <c r="P25"/>
  <c r="Q25" s="1"/>
  <c r="P29"/>
  <c r="Q29" s="1"/>
  <c r="P33"/>
  <c r="Q33" s="1"/>
  <c r="P37"/>
  <c r="Q37" s="1"/>
  <c r="P41"/>
  <c r="Q41" s="1"/>
  <c r="P45"/>
  <c r="Q45" s="1"/>
  <c r="P49"/>
  <c r="Q49" s="1"/>
  <c r="P53"/>
  <c r="Q53" s="1"/>
  <c r="P57"/>
  <c r="Q57" s="1"/>
  <c r="P61"/>
  <c r="Q61" s="1"/>
  <c r="P65"/>
  <c r="Q65" s="1"/>
  <c r="P69"/>
  <c r="Q69" s="1"/>
  <c r="P73"/>
  <c r="Q73" s="1"/>
  <c r="P77"/>
  <c r="Q77" s="1"/>
  <c r="P81"/>
  <c r="Q81" s="1"/>
  <c r="P85"/>
  <c r="Q85" s="1"/>
  <c r="P89"/>
  <c r="Q89" s="1"/>
  <c r="P93"/>
  <c r="Q93" s="1"/>
  <c r="P97"/>
  <c r="Q97" s="1"/>
  <c r="P101"/>
  <c r="Q101" s="1"/>
  <c r="P105"/>
  <c r="Q105" s="1"/>
  <c r="J17"/>
  <c r="K17" s="1"/>
  <c r="J21"/>
  <c r="K21" s="1"/>
  <c r="J25"/>
  <c r="K25" s="1"/>
  <c r="J29"/>
  <c r="K29" s="1"/>
  <c r="J33"/>
  <c r="K33" s="1"/>
  <c r="J37"/>
  <c r="K37" s="1"/>
  <c r="J41"/>
  <c r="K41" s="1"/>
  <c r="J45"/>
  <c r="K45" s="1"/>
  <c r="J49"/>
  <c r="K49" s="1"/>
  <c r="J53"/>
  <c r="K53" s="1"/>
  <c r="J57"/>
  <c r="K57" s="1"/>
  <c r="J61"/>
  <c r="K61" s="1"/>
  <c r="J65"/>
  <c r="K65" s="1"/>
  <c r="J69"/>
  <c r="K69" s="1"/>
  <c r="J73"/>
  <c r="K73" s="1"/>
  <c r="J77"/>
  <c r="K77" s="1"/>
  <c r="J81"/>
  <c r="K81" s="1"/>
  <c r="J85"/>
  <c r="K85" s="1"/>
  <c r="J89"/>
  <c r="K89" s="1"/>
  <c r="J93"/>
  <c r="K93" s="1"/>
  <c r="J97"/>
  <c r="K97" s="1"/>
  <c r="J101"/>
  <c r="K101" s="1"/>
  <c r="J105"/>
  <c r="K105" s="1"/>
  <c r="EZ21" i="32"/>
  <c r="FJ21" s="1"/>
  <c r="FD18"/>
  <c r="FN18" s="1"/>
  <c r="EW12" i="60"/>
  <c r="FA12"/>
  <c r="FK12" s="1"/>
  <c r="FC12"/>
  <c r="FM12" s="1"/>
  <c r="FE12"/>
  <c r="FO12" s="1"/>
  <c r="EZ13"/>
  <c r="FJ13" s="1"/>
  <c r="FB13"/>
  <c r="FL13" s="1"/>
  <c r="FD13"/>
  <c r="FN13" s="1"/>
  <c r="EW14"/>
  <c r="FA14"/>
  <c r="FK14" s="1"/>
  <c r="FC14"/>
  <c r="FM14" s="1"/>
  <c r="FE14"/>
  <c r="FO14" s="1"/>
  <c r="EZ15"/>
  <c r="FJ15" s="1"/>
  <c r="FB15"/>
  <c r="FL15" s="1"/>
  <c r="FD15"/>
  <c r="FN15" s="1"/>
  <c r="EW16"/>
  <c r="AM21" i="62" s="1"/>
  <c r="FA16" i="60"/>
  <c r="FK16" s="1"/>
  <c r="FC16"/>
  <c r="FM16" s="1"/>
  <c r="FE16"/>
  <c r="FO16" s="1"/>
  <c r="EZ17"/>
  <c r="FJ17" s="1"/>
  <c r="FB17"/>
  <c r="FL17" s="1"/>
  <c r="FD17"/>
  <c r="FN17" s="1"/>
  <c r="EW18"/>
  <c r="FA18"/>
  <c r="FK18" s="1"/>
  <c r="FC18"/>
  <c r="FM18" s="1"/>
  <c r="FE18"/>
  <c r="FO18" s="1"/>
  <c r="EZ19"/>
  <c r="FJ19" s="1"/>
  <c r="FB19"/>
  <c r="FL19" s="1"/>
  <c r="FD19"/>
  <c r="FN19" s="1"/>
  <c r="EW20"/>
  <c r="FA20"/>
  <c r="FK20" s="1"/>
  <c r="FC20"/>
  <c r="FM20" s="1"/>
  <c r="FE20"/>
  <c r="FO20" s="1"/>
  <c r="EZ21"/>
  <c r="FJ21" s="1"/>
  <c r="FB21"/>
  <c r="FL21" s="1"/>
  <c r="FD21"/>
  <c r="FN21" s="1"/>
  <c r="EW22"/>
  <c r="FA22"/>
  <c r="FK22" s="1"/>
  <c r="FC22"/>
  <c r="FM22" s="1"/>
  <c r="FE22"/>
  <c r="FO22" s="1"/>
  <c r="EZ23"/>
  <c r="FJ23" s="1"/>
  <c r="FB23"/>
  <c r="FL23" s="1"/>
  <c r="FD23"/>
  <c r="FN23" s="1"/>
  <c r="EW24"/>
  <c r="FA24"/>
  <c r="FK24" s="1"/>
  <c r="FC24"/>
  <c r="FM24" s="1"/>
  <c r="FE24"/>
  <c r="FO24" s="1"/>
  <c r="EZ25"/>
  <c r="FJ25" s="1"/>
  <c r="FB25"/>
  <c r="FL25" s="1"/>
  <c r="FD25"/>
  <c r="FN25" s="1"/>
  <c r="EW26"/>
  <c r="FA26"/>
  <c r="FK26" s="1"/>
  <c r="FC26"/>
  <c r="FM26" s="1"/>
  <c r="FE26"/>
  <c r="FO26" s="1"/>
  <c r="EZ27"/>
  <c r="FJ27" s="1"/>
  <c r="FB27"/>
  <c r="FL27" s="1"/>
  <c r="FD27"/>
  <c r="FN27" s="1"/>
  <c r="EW28"/>
  <c r="FA28"/>
  <c r="FK28" s="1"/>
  <c r="FC28"/>
  <c r="FM28" s="1"/>
  <c r="FE28"/>
  <c r="FO28" s="1"/>
  <c r="EZ29"/>
  <c r="FJ29" s="1"/>
  <c r="FB29"/>
  <c r="FL29" s="1"/>
  <c r="FD29"/>
  <c r="FN29" s="1"/>
  <c r="EW30"/>
  <c r="FA30"/>
  <c r="FK30" s="1"/>
  <c r="FC30"/>
  <c r="FM30" s="1"/>
  <c r="FE30"/>
  <c r="FO30" s="1"/>
  <c r="EZ31"/>
  <c r="FJ31" s="1"/>
  <c r="FB31"/>
  <c r="FL31" s="1"/>
  <c r="FD31"/>
  <c r="FN31" s="1"/>
  <c r="EW32"/>
  <c r="FA32"/>
  <c r="FK32" s="1"/>
  <c r="FC32"/>
  <c r="FM32" s="1"/>
  <c r="FE32"/>
  <c r="FO32" s="1"/>
  <c r="EZ33"/>
  <c r="FJ33" s="1"/>
  <c r="FB33"/>
  <c r="FL33" s="1"/>
  <c r="FD33"/>
  <c r="FN33" s="1"/>
  <c r="EW34"/>
  <c r="FA34"/>
  <c r="FK34" s="1"/>
  <c r="FC34"/>
  <c r="FM34" s="1"/>
  <c r="FE34"/>
  <c r="FO34" s="1"/>
  <c r="EZ35"/>
  <c r="FJ35" s="1"/>
  <c r="FB35"/>
  <c r="FL35" s="1"/>
  <c r="FD35"/>
  <c r="FN35" s="1"/>
  <c r="EW36"/>
  <c r="FA36"/>
  <c r="FK36" s="1"/>
  <c r="FC36"/>
  <c r="FM36" s="1"/>
  <c r="FE36"/>
  <c r="FO36" s="1"/>
  <c r="EZ37"/>
  <c r="FJ37" s="1"/>
  <c r="FB37"/>
  <c r="FL37" s="1"/>
  <c r="FD37"/>
  <c r="FN37" s="1"/>
  <c r="EW38"/>
  <c r="FG38" s="1"/>
  <c r="FH38" s="1"/>
  <c r="FA38"/>
  <c r="FK38" s="1"/>
  <c r="FC38"/>
  <c r="FM38" s="1"/>
  <c r="FE38"/>
  <c r="FO38" s="1"/>
  <c r="EZ39"/>
  <c r="FJ39" s="1"/>
  <c r="FB39"/>
  <c r="FL39" s="1"/>
  <c r="FD39"/>
  <c r="FN39" s="1"/>
  <c r="EW40"/>
  <c r="FA40"/>
  <c r="FK40" s="1"/>
  <c r="FC40"/>
  <c r="FM40" s="1"/>
  <c r="FE40"/>
  <c r="FO40" s="1"/>
  <c r="EZ41"/>
  <c r="FJ41" s="1"/>
  <c r="FB41"/>
  <c r="FL41" s="1"/>
  <c r="FD41"/>
  <c r="FN41" s="1"/>
  <c r="EW42"/>
  <c r="FA42"/>
  <c r="FK42" s="1"/>
  <c r="FC42"/>
  <c r="FM42" s="1"/>
  <c r="FE42"/>
  <c r="FO42" s="1"/>
  <c r="EZ43"/>
  <c r="FJ43" s="1"/>
  <c r="FB43"/>
  <c r="FL43" s="1"/>
  <c r="FD43"/>
  <c r="FN43" s="1"/>
  <c r="EW44"/>
  <c r="FA44"/>
  <c r="FK44" s="1"/>
  <c r="FC44"/>
  <c r="FM44" s="1"/>
  <c r="FE44"/>
  <c r="FO44" s="1"/>
  <c r="EZ45"/>
  <c r="FJ45" s="1"/>
  <c r="FB45"/>
  <c r="FL45" s="1"/>
  <c r="FD45"/>
  <c r="FN45" s="1"/>
  <c r="EW46"/>
  <c r="AM81" i="63" s="1"/>
  <c r="FA46" i="60"/>
  <c r="FK46" s="1"/>
  <c r="FC46"/>
  <c r="FM46" s="1"/>
  <c r="FE46"/>
  <c r="FO46" s="1"/>
  <c r="EZ47"/>
  <c r="FJ47" s="1"/>
  <c r="FB47"/>
  <c r="FL47" s="1"/>
  <c r="FD47"/>
  <c r="FN47" s="1"/>
  <c r="EW48"/>
  <c r="AM85" i="62" s="1"/>
  <c r="FA48" i="60"/>
  <c r="FK48" s="1"/>
  <c r="FC48"/>
  <c r="FM48" s="1"/>
  <c r="FE48"/>
  <c r="FO48" s="1"/>
  <c r="EZ49"/>
  <c r="FJ49" s="1"/>
  <c r="FB49"/>
  <c r="FL49" s="1"/>
  <c r="FD49"/>
  <c r="FN49" s="1"/>
  <c r="EW50"/>
  <c r="FA50"/>
  <c r="FK50" s="1"/>
  <c r="FC50"/>
  <c r="FM50" s="1"/>
  <c r="FE50"/>
  <c r="FO50" s="1"/>
  <c r="EZ51"/>
  <c r="FJ51" s="1"/>
  <c r="FB51"/>
  <c r="FL51" s="1"/>
  <c r="FD51"/>
  <c r="FN51" s="1"/>
  <c r="EW52"/>
  <c r="FA52"/>
  <c r="FK52" s="1"/>
  <c r="FC52"/>
  <c r="FM52" s="1"/>
  <c r="FE52"/>
  <c r="FO52" s="1"/>
  <c r="EZ53"/>
  <c r="FJ53" s="1"/>
  <c r="FB53"/>
  <c r="FL53" s="1"/>
  <c r="FD53"/>
  <c r="FN53" s="1"/>
  <c r="EW54"/>
  <c r="FA54"/>
  <c r="FK54" s="1"/>
  <c r="FC54"/>
  <c r="FM54" s="1"/>
  <c r="FE54"/>
  <c r="FO54" s="1"/>
  <c r="EZ55"/>
  <c r="FJ55" s="1"/>
  <c r="FB55"/>
  <c r="FL55" s="1"/>
  <c r="FD55"/>
  <c r="FN55" s="1"/>
  <c r="EW56"/>
  <c r="FA56"/>
  <c r="FK56" s="1"/>
  <c r="FC56"/>
  <c r="FM56" s="1"/>
  <c r="FE56"/>
  <c r="FO56" s="1"/>
  <c r="EZ57"/>
  <c r="FJ57" s="1"/>
  <c r="FB57"/>
  <c r="FL57" s="1"/>
  <c r="FD57"/>
  <c r="FN57" s="1"/>
  <c r="EW58"/>
  <c r="FA58"/>
  <c r="FK58" s="1"/>
  <c r="FC58"/>
  <c r="FM58" s="1"/>
  <c r="FE58"/>
  <c r="FO58" s="1"/>
  <c r="D11" i="73"/>
  <c r="E11" s="1"/>
  <c r="D12"/>
  <c r="EZ12" i="60"/>
  <c r="FJ12" s="1"/>
  <c r="FB12"/>
  <c r="FL12" s="1"/>
  <c r="FD12"/>
  <c r="FN12" s="1"/>
  <c r="EW13"/>
  <c r="AM15" i="63" s="1"/>
  <c r="FA13" i="60"/>
  <c r="FK13" s="1"/>
  <c r="FC13"/>
  <c r="FM13" s="1"/>
  <c r="FE13"/>
  <c r="FO13" s="1"/>
  <c r="EZ14"/>
  <c r="FJ14" s="1"/>
  <c r="FB14"/>
  <c r="FL14" s="1"/>
  <c r="FD14"/>
  <c r="FN14" s="1"/>
  <c r="EW15"/>
  <c r="FA15"/>
  <c r="FK15" s="1"/>
  <c r="FC15"/>
  <c r="FM15" s="1"/>
  <c r="FE15"/>
  <c r="FO15" s="1"/>
  <c r="EZ16"/>
  <c r="FJ16" s="1"/>
  <c r="FB16"/>
  <c r="FL16" s="1"/>
  <c r="FD16"/>
  <c r="FN16" s="1"/>
  <c r="EW17"/>
  <c r="FA17"/>
  <c r="FK17" s="1"/>
  <c r="FC17"/>
  <c r="FM17" s="1"/>
  <c r="FE17"/>
  <c r="FO17" s="1"/>
  <c r="EZ18"/>
  <c r="FJ18" s="1"/>
  <c r="FB18"/>
  <c r="FL18" s="1"/>
  <c r="FD18"/>
  <c r="FN18" s="1"/>
  <c r="EW19"/>
  <c r="FA19"/>
  <c r="FK19" s="1"/>
  <c r="FC19"/>
  <c r="FM19" s="1"/>
  <c r="FE19"/>
  <c r="FO19" s="1"/>
  <c r="EZ20"/>
  <c r="FJ20" s="1"/>
  <c r="FB20"/>
  <c r="FL20" s="1"/>
  <c r="FD20"/>
  <c r="FN20" s="1"/>
  <c r="EW21"/>
  <c r="FA21"/>
  <c r="FK21" s="1"/>
  <c r="FC21"/>
  <c r="FM21" s="1"/>
  <c r="FE21"/>
  <c r="FO21" s="1"/>
  <c r="EZ22"/>
  <c r="FJ22" s="1"/>
  <c r="FB22"/>
  <c r="FL22" s="1"/>
  <c r="FD22"/>
  <c r="FN22" s="1"/>
  <c r="EW23"/>
  <c r="FA23"/>
  <c r="FK23" s="1"/>
  <c r="FC23"/>
  <c r="FM23" s="1"/>
  <c r="FE23"/>
  <c r="FO23" s="1"/>
  <c r="EZ24"/>
  <c r="FJ24" s="1"/>
  <c r="FB24"/>
  <c r="FL24" s="1"/>
  <c r="FD24"/>
  <c r="FN24" s="1"/>
  <c r="EW25"/>
  <c r="FA25"/>
  <c r="FK25" s="1"/>
  <c r="FC25"/>
  <c r="FM25" s="1"/>
  <c r="FE25"/>
  <c r="FO25" s="1"/>
  <c r="EZ26"/>
  <c r="FJ26" s="1"/>
  <c r="FB26"/>
  <c r="FL26" s="1"/>
  <c r="FD26"/>
  <c r="FN26" s="1"/>
  <c r="EW27"/>
  <c r="FA27"/>
  <c r="FK27" s="1"/>
  <c r="FC27"/>
  <c r="FM27" s="1"/>
  <c r="FE27"/>
  <c r="FO27" s="1"/>
  <c r="EZ28"/>
  <c r="FJ28" s="1"/>
  <c r="FB28"/>
  <c r="FL28" s="1"/>
  <c r="FD28"/>
  <c r="FN28" s="1"/>
  <c r="EW29"/>
  <c r="FA29"/>
  <c r="FK29" s="1"/>
  <c r="FC29"/>
  <c r="FM29" s="1"/>
  <c r="FE29"/>
  <c r="FO29" s="1"/>
  <c r="EZ30"/>
  <c r="FJ30" s="1"/>
  <c r="FB30"/>
  <c r="FL30" s="1"/>
  <c r="FD30"/>
  <c r="FN30" s="1"/>
  <c r="EW31"/>
  <c r="FA31"/>
  <c r="FK31" s="1"/>
  <c r="FC31"/>
  <c r="FM31" s="1"/>
  <c r="FE31"/>
  <c r="FO31" s="1"/>
  <c r="EZ32"/>
  <c r="FJ32" s="1"/>
  <c r="FB32"/>
  <c r="FL32" s="1"/>
  <c r="FD32"/>
  <c r="FN32" s="1"/>
  <c r="EW33"/>
  <c r="FA33"/>
  <c r="FK33" s="1"/>
  <c r="FC33"/>
  <c r="FM33" s="1"/>
  <c r="FE33"/>
  <c r="FO33" s="1"/>
  <c r="EZ34"/>
  <c r="FJ34" s="1"/>
  <c r="FB34"/>
  <c r="FL34" s="1"/>
  <c r="FD34"/>
  <c r="FN34" s="1"/>
  <c r="EW35"/>
  <c r="FA35"/>
  <c r="FK35" s="1"/>
  <c r="FC35"/>
  <c r="FM35" s="1"/>
  <c r="FE35"/>
  <c r="FO35" s="1"/>
  <c r="EZ36"/>
  <c r="FJ36" s="1"/>
  <c r="FB36"/>
  <c r="FL36" s="1"/>
  <c r="FD36"/>
  <c r="FN36" s="1"/>
  <c r="EW37"/>
  <c r="FA37"/>
  <c r="FK37" s="1"/>
  <c r="FC37"/>
  <c r="FM37" s="1"/>
  <c r="FE37"/>
  <c r="FO37" s="1"/>
  <c r="EZ38"/>
  <c r="FJ38" s="1"/>
  <c r="FB38"/>
  <c r="FL38" s="1"/>
  <c r="FD38"/>
  <c r="FN38" s="1"/>
  <c r="EW39"/>
  <c r="FA39"/>
  <c r="FK39" s="1"/>
  <c r="FC39"/>
  <c r="FM39" s="1"/>
  <c r="FE39"/>
  <c r="FO39" s="1"/>
  <c r="EZ40"/>
  <c r="FJ40" s="1"/>
  <c r="FB40"/>
  <c r="FL40" s="1"/>
  <c r="FD40"/>
  <c r="FN40" s="1"/>
  <c r="EW41"/>
  <c r="FA41"/>
  <c r="FK41" s="1"/>
  <c r="FC41"/>
  <c r="FM41" s="1"/>
  <c r="FE41"/>
  <c r="FO41" s="1"/>
  <c r="EZ42"/>
  <c r="FJ42" s="1"/>
  <c r="FB42"/>
  <c r="FL42" s="1"/>
  <c r="FD42"/>
  <c r="FN42" s="1"/>
  <c r="EW43"/>
  <c r="FA43"/>
  <c r="FK43" s="1"/>
  <c r="FC43"/>
  <c r="FM43" s="1"/>
  <c r="FE43"/>
  <c r="FO43" s="1"/>
  <c r="EZ44"/>
  <c r="FJ44" s="1"/>
  <c r="FB44"/>
  <c r="FL44" s="1"/>
  <c r="FD44"/>
  <c r="FN44" s="1"/>
  <c r="EW45"/>
  <c r="FA45"/>
  <c r="FK45" s="1"/>
  <c r="FC45"/>
  <c r="FM45" s="1"/>
  <c r="FE45"/>
  <c r="FO45" s="1"/>
  <c r="EZ46"/>
  <c r="FJ46" s="1"/>
  <c r="FB46"/>
  <c r="FL46" s="1"/>
  <c r="FD46"/>
  <c r="FN46" s="1"/>
  <c r="EW47"/>
  <c r="FA47"/>
  <c r="FK47" s="1"/>
  <c r="FC47"/>
  <c r="FM47" s="1"/>
  <c r="FE47"/>
  <c r="FO47" s="1"/>
  <c r="EZ48"/>
  <c r="FJ48" s="1"/>
  <c r="FB48"/>
  <c r="FL48" s="1"/>
  <c r="FD48"/>
  <c r="FN48" s="1"/>
  <c r="EW49"/>
  <c r="FA49"/>
  <c r="FK49" s="1"/>
  <c r="FC49"/>
  <c r="FM49" s="1"/>
  <c r="FE49"/>
  <c r="FO49" s="1"/>
  <c r="EZ50"/>
  <c r="FJ50" s="1"/>
  <c r="FB50"/>
  <c r="FL50" s="1"/>
  <c r="FD50"/>
  <c r="FN50" s="1"/>
  <c r="EW51"/>
  <c r="FA51"/>
  <c r="FK51" s="1"/>
  <c r="FC51"/>
  <c r="FM51" s="1"/>
  <c r="FE51"/>
  <c r="FO51" s="1"/>
  <c r="EZ52"/>
  <c r="FJ52" s="1"/>
  <c r="FB52"/>
  <c r="FL52" s="1"/>
  <c r="FD52"/>
  <c r="FN52" s="1"/>
  <c r="EW53"/>
  <c r="FA53"/>
  <c r="FK53" s="1"/>
  <c r="FC53"/>
  <c r="FM53" s="1"/>
  <c r="FE53"/>
  <c r="FO53" s="1"/>
  <c r="EZ54"/>
  <c r="FJ54" s="1"/>
  <c r="FB54"/>
  <c r="FL54" s="1"/>
  <c r="FD54"/>
  <c r="FN54" s="1"/>
  <c r="EW55"/>
  <c r="FA55"/>
  <c r="FK55" s="1"/>
  <c r="FC55"/>
  <c r="FM55" s="1"/>
  <c r="FE55"/>
  <c r="FO55" s="1"/>
  <c r="EZ56"/>
  <c r="FJ56" s="1"/>
  <c r="FB56"/>
  <c r="FL56" s="1"/>
  <c r="FD56"/>
  <c r="FN56" s="1"/>
  <c r="EW57"/>
  <c r="FA57"/>
  <c r="FK57" s="1"/>
  <c r="FC57"/>
  <c r="FM57" s="1"/>
  <c r="FE57"/>
  <c r="FO57" s="1"/>
  <c r="EZ58"/>
  <c r="FJ58" s="1"/>
  <c r="FB58"/>
  <c r="FL58" s="1"/>
  <c r="FD58"/>
  <c r="FN58" s="1"/>
  <c r="L17" i="73"/>
  <c r="M17" s="1"/>
  <c r="L21"/>
  <c r="M21" s="1"/>
  <c r="L25"/>
  <c r="M25" s="1"/>
  <c r="L29"/>
  <c r="M29" s="1"/>
  <c r="L33"/>
  <c r="M33" s="1"/>
  <c r="L37"/>
  <c r="M37" s="1"/>
  <c r="L41"/>
  <c r="M41" s="1"/>
  <c r="L45"/>
  <c r="M45" s="1"/>
  <c r="L49"/>
  <c r="M49" s="1"/>
  <c r="L53"/>
  <c r="M53" s="1"/>
  <c r="L57"/>
  <c r="M57" s="1"/>
  <c r="L61"/>
  <c r="M61" s="1"/>
  <c r="L65"/>
  <c r="M65" s="1"/>
  <c r="L69"/>
  <c r="M69" s="1"/>
  <c r="L73"/>
  <c r="M73" s="1"/>
  <c r="L77"/>
  <c r="M77" s="1"/>
  <c r="L81"/>
  <c r="M81" s="1"/>
  <c r="L85"/>
  <c r="M85" s="1"/>
  <c r="L89"/>
  <c r="M89" s="1"/>
  <c r="L93"/>
  <c r="M93" s="1"/>
  <c r="L97"/>
  <c r="M97" s="1"/>
  <c r="L101"/>
  <c r="M101" s="1"/>
  <c r="L105"/>
  <c r="M105" s="1"/>
  <c r="EY58" i="32"/>
  <c r="EY57"/>
  <c r="EY56"/>
  <c r="EY55"/>
  <c r="EY54"/>
  <c r="EY53"/>
  <c r="EY52"/>
  <c r="EY51"/>
  <c r="EY50"/>
  <c r="EY49"/>
  <c r="EY48"/>
  <c r="EY47"/>
  <c r="EY46"/>
  <c r="EY45"/>
  <c r="EY44"/>
  <c r="EY43"/>
  <c r="EY42"/>
  <c r="EY41"/>
  <c r="EY40"/>
  <c r="EY39"/>
  <c r="EY38"/>
  <c r="EY37"/>
  <c r="EY36"/>
  <c r="EY35"/>
  <c r="EY34"/>
  <c r="EY33"/>
  <c r="EY32"/>
  <c r="EY31"/>
  <c r="EY30"/>
  <c r="EY29"/>
  <c r="EY28"/>
  <c r="EY27"/>
  <c r="EY26"/>
  <c r="EY25"/>
  <c r="EY24"/>
  <c r="EY23"/>
  <c r="EY22"/>
  <c r="EY21"/>
  <c r="EY20"/>
  <c r="EY19"/>
  <c r="EY18"/>
  <c r="EY17"/>
  <c r="EY16"/>
  <c r="EY15"/>
  <c r="EY14"/>
  <c r="EY13"/>
  <c r="EY12"/>
  <c r="FD14"/>
  <c r="FN14" s="1"/>
  <c r="AB109" i="62"/>
  <c r="EZ40" i="32"/>
  <c r="FJ40" s="1"/>
  <c r="FD39"/>
  <c r="FN39" s="1"/>
  <c r="EZ32"/>
  <c r="FJ32" s="1"/>
  <c r="FD31"/>
  <c r="FN31" s="1"/>
  <c r="EZ24"/>
  <c r="FJ24" s="1"/>
  <c r="FD23"/>
  <c r="FN23" s="1"/>
  <c r="EZ16"/>
  <c r="FJ16" s="1"/>
  <c r="EZ13"/>
  <c r="FJ13" s="1"/>
  <c r="EW44"/>
  <c r="K78" i="17"/>
  <c r="K129"/>
  <c r="K46"/>
  <c r="L188" i="65"/>
  <c r="L47"/>
  <c r="L133"/>
  <c r="L77"/>
  <c r="FD58" i="32"/>
  <c r="FN58" s="1"/>
  <c r="FB58"/>
  <c r="FL58" s="1"/>
  <c r="EZ58"/>
  <c r="FJ58" s="1"/>
  <c r="FD57"/>
  <c r="FN57" s="1"/>
  <c r="FB57"/>
  <c r="FL57" s="1"/>
  <c r="EZ57"/>
  <c r="FJ57" s="1"/>
  <c r="FD56"/>
  <c r="FN56" s="1"/>
  <c r="FB56"/>
  <c r="FL56" s="1"/>
  <c r="EZ56"/>
  <c r="FJ56" s="1"/>
  <c r="FD55"/>
  <c r="FN55" s="1"/>
  <c r="FB55"/>
  <c r="FL55" s="1"/>
  <c r="EZ55"/>
  <c r="FJ55" s="1"/>
  <c r="FD54"/>
  <c r="FN54" s="1"/>
  <c r="FB54"/>
  <c r="FL54" s="1"/>
  <c r="EZ54"/>
  <c r="FJ54" s="1"/>
  <c r="FD53"/>
  <c r="FN53" s="1"/>
  <c r="FB53"/>
  <c r="FL53" s="1"/>
  <c r="EZ53"/>
  <c r="FJ53" s="1"/>
  <c r="FD52"/>
  <c r="FN52" s="1"/>
  <c r="FB52"/>
  <c r="FL52" s="1"/>
  <c r="EZ52"/>
  <c r="FJ52" s="1"/>
  <c r="FD51"/>
  <c r="FN51" s="1"/>
  <c r="FB51"/>
  <c r="FL51" s="1"/>
  <c r="EZ51"/>
  <c r="FJ51" s="1"/>
  <c r="FD50"/>
  <c r="FN50" s="1"/>
  <c r="FB50"/>
  <c r="FL50" s="1"/>
  <c r="EZ50"/>
  <c r="FJ50" s="1"/>
  <c r="FD49"/>
  <c r="FN49" s="1"/>
  <c r="FB49"/>
  <c r="FL49" s="1"/>
  <c r="EZ49"/>
  <c r="FJ49" s="1"/>
  <c r="FD48"/>
  <c r="FN48" s="1"/>
  <c r="FB48"/>
  <c r="FL48" s="1"/>
  <c r="FD47"/>
  <c r="FN47" s="1"/>
  <c r="FB47"/>
  <c r="FL47" s="1"/>
  <c r="EZ47"/>
  <c r="FJ47" s="1"/>
  <c r="FD46"/>
  <c r="FN46" s="1"/>
  <c r="FB46"/>
  <c r="FL46" s="1"/>
  <c r="EZ46"/>
  <c r="FJ46" s="1"/>
  <c r="FD45"/>
  <c r="FN45" s="1"/>
  <c r="FB45"/>
  <c r="FL45" s="1"/>
  <c r="FD44"/>
  <c r="FN44" s="1"/>
  <c r="FB44"/>
  <c r="FL44" s="1"/>
  <c r="EZ44"/>
  <c r="FJ44" s="1"/>
  <c r="FD43"/>
  <c r="FN43" s="1"/>
  <c r="FB43"/>
  <c r="FL43" s="1"/>
  <c r="EZ43"/>
  <c r="FJ43" s="1"/>
  <c r="FB42"/>
  <c r="FL42" s="1"/>
  <c r="EZ42"/>
  <c r="FJ42" s="1"/>
  <c r="FD41"/>
  <c r="FN41" s="1"/>
  <c r="FB41"/>
  <c r="FL41" s="1"/>
  <c r="EZ41"/>
  <c r="FJ41" s="1"/>
  <c r="FD40"/>
  <c r="FN40" s="1"/>
  <c r="FB40"/>
  <c r="FL40" s="1"/>
  <c r="FB39"/>
  <c r="FL39" s="1"/>
  <c r="EZ39"/>
  <c r="FJ39" s="1"/>
  <c r="FB38"/>
  <c r="FL38" s="1"/>
  <c r="EZ38"/>
  <c r="FJ38" s="1"/>
  <c r="FD37"/>
  <c r="FN37" s="1"/>
  <c r="FB37"/>
  <c r="FL37" s="1"/>
  <c r="FD36"/>
  <c r="FN36" s="1"/>
  <c r="FB36"/>
  <c r="FL36" s="1"/>
  <c r="FB35"/>
  <c r="FL35" s="1"/>
  <c r="EZ35"/>
  <c r="FJ35" s="1"/>
  <c r="FB34"/>
  <c r="FL34" s="1"/>
  <c r="EZ34"/>
  <c r="FJ34" s="1"/>
  <c r="FD33"/>
  <c r="FN33" s="1"/>
  <c r="FB33"/>
  <c r="FL33" s="1"/>
  <c r="FD32"/>
  <c r="FN32" s="1"/>
  <c r="FB32"/>
  <c r="FL32" s="1"/>
  <c r="FB31"/>
  <c r="FL31" s="1"/>
  <c r="EZ31"/>
  <c r="FJ31" s="1"/>
  <c r="FB30"/>
  <c r="FL30" s="1"/>
  <c r="EZ30"/>
  <c r="FJ30" s="1"/>
  <c r="FD29"/>
  <c r="FN29" s="1"/>
  <c r="FB29"/>
  <c r="FL29" s="1"/>
  <c r="FD28"/>
  <c r="FN28" s="1"/>
  <c r="FB28"/>
  <c r="FL28" s="1"/>
  <c r="FB27"/>
  <c r="FL27" s="1"/>
  <c r="EZ27"/>
  <c r="FJ27" s="1"/>
  <c r="FB26"/>
  <c r="FL26" s="1"/>
  <c r="EZ26"/>
  <c r="FJ26" s="1"/>
  <c r="FD25"/>
  <c r="FN25" s="1"/>
  <c r="FB25"/>
  <c r="FL25" s="1"/>
  <c r="FD24"/>
  <c r="FN24" s="1"/>
  <c r="FB24"/>
  <c r="FL24" s="1"/>
  <c r="FB23"/>
  <c r="FL23" s="1"/>
  <c r="EZ23"/>
  <c r="FJ23" s="1"/>
  <c r="FB22"/>
  <c r="FL22" s="1"/>
  <c r="EZ22"/>
  <c r="FJ22" s="1"/>
  <c r="FD21"/>
  <c r="FN21" s="1"/>
  <c r="FB21"/>
  <c r="FL21" s="1"/>
  <c r="FD20"/>
  <c r="FN20" s="1"/>
  <c r="FB20"/>
  <c r="FL20" s="1"/>
  <c r="FB19"/>
  <c r="FL19" s="1"/>
  <c r="EZ19"/>
  <c r="FJ19" s="1"/>
  <c r="FB18"/>
  <c r="FL18" s="1"/>
  <c r="EZ18"/>
  <c r="FJ18" s="1"/>
  <c r="FD17"/>
  <c r="FN17" s="1"/>
  <c r="FB17"/>
  <c r="FL17" s="1"/>
  <c r="FD16"/>
  <c r="FN16" s="1"/>
  <c r="FB16"/>
  <c r="FL16" s="1"/>
  <c r="FB15"/>
  <c r="FL15" s="1"/>
  <c r="EZ15"/>
  <c r="FJ15" s="1"/>
  <c r="FB14"/>
  <c r="FL14" s="1"/>
  <c r="EZ14"/>
  <c r="FJ14" s="1"/>
  <c r="FD13"/>
  <c r="FN13" s="1"/>
  <c r="FB13"/>
  <c r="FL13" s="1"/>
  <c r="FD12"/>
  <c r="FN12" s="1"/>
  <c r="FB12"/>
  <c r="FL12" s="1"/>
  <c r="FE58"/>
  <c r="FO58" s="1"/>
  <c r="FA58"/>
  <c r="FK58" s="1"/>
  <c r="EW58"/>
  <c r="FE57"/>
  <c r="FO57" s="1"/>
  <c r="FC57"/>
  <c r="FM57" s="1"/>
  <c r="FA57"/>
  <c r="FK57" s="1"/>
  <c r="EW57"/>
  <c r="FE56"/>
  <c r="FO56" s="1"/>
  <c r="FC56"/>
  <c r="FM56" s="1"/>
  <c r="FA56"/>
  <c r="FK56" s="1"/>
  <c r="EW56"/>
  <c r="FE55"/>
  <c r="FO55" s="1"/>
  <c r="FC55"/>
  <c r="FM55" s="1"/>
  <c r="FA55"/>
  <c r="FK55" s="1"/>
  <c r="EW55"/>
  <c r="FE54"/>
  <c r="FO54" s="1"/>
  <c r="FC54"/>
  <c r="FM54" s="1"/>
  <c r="FA54"/>
  <c r="FK54" s="1"/>
  <c r="EW54"/>
  <c r="AM97" i="74" s="1"/>
  <c r="FE53" i="32"/>
  <c r="FO53" s="1"/>
  <c r="FC53"/>
  <c r="FM53" s="1"/>
  <c r="FA53"/>
  <c r="FK53" s="1"/>
  <c r="EW53"/>
  <c r="FE52"/>
  <c r="FO52" s="1"/>
  <c r="FC52"/>
  <c r="FM52" s="1"/>
  <c r="FA52"/>
  <c r="FK52" s="1"/>
  <c r="EW52"/>
  <c r="FE51"/>
  <c r="FO51" s="1"/>
  <c r="FC51"/>
  <c r="FM51" s="1"/>
  <c r="FA51"/>
  <c r="FK51" s="1"/>
  <c r="EW51"/>
  <c r="FE50"/>
  <c r="FO50" s="1"/>
  <c r="FC50"/>
  <c r="FM50" s="1"/>
  <c r="FA50"/>
  <c r="FK50" s="1"/>
  <c r="EW50"/>
  <c r="FE49"/>
  <c r="FO49" s="1"/>
  <c r="FC49"/>
  <c r="FM49" s="1"/>
  <c r="FA49"/>
  <c r="FK49" s="1"/>
  <c r="EW49"/>
  <c r="FE48"/>
  <c r="FO48" s="1"/>
  <c r="FC48"/>
  <c r="FM48" s="1"/>
  <c r="FA48"/>
  <c r="FK48" s="1"/>
  <c r="EW48"/>
  <c r="FE47"/>
  <c r="FO47" s="1"/>
  <c r="FC47"/>
  <c r="FM47" s="1"/>
  <c r="FA47"/>
  <c r="FK47" s="1"/>
  <c r="EW47"/>
  <c r="FE46"/>
  <c r="FO46" s="1"/>
  <c r="FC46"/>
  <c r="FM46" s="1"/>
  <c r="FA46"/>
  <c r="FK46" s="1"/>
  <c r="EW46"/>
  <c r="FE45"/>
  <c r="FO45" s="1"/>
  <c r="FC45"/>
  <c r="FM45" s="1"/>
  <c r="FA45"/>
  <c r="FK45" s="1"/>
  <c r="EW45"/>
  <c r="FE44"/>
  <c r="FO44" s="1"/>
  <c r="FC44"/>
  <c r="FM44" s="1"/>
  <c r="FA44"/>
  <c r="FK44" s="1"/>
  <c r="FE43"/>
  <c r="FO43" s="1"/>
  <c r="FC43"/>
  <c r="FM43" s="1"/>
  <c r="FA43"/>
  <c r="FK43" s="1"/>
  <c r="EW43"/>
  <c r="FE42"/>
  <c r="FO42" s="1"/>
  <c r="FC42"/>
  <c r="FM42" s="1"/>
  <c r="FA42"/>
  <c r="FK42" s="1"/>
  <c r="EW42"/>
  <c r="FE41"/>
  <c r="FO41" s="1"/>
  <c r="FC41"/>
  <c r="FM41" s="1"/>
  <c r="FA41"/>
  <c r="FK41" s="1"/>
  <c r="EW41"/>
  <c r="FE40"/>
  <c r="FO40" s="1"/>
  <c r="FC40"/>
  <c r="FM40" s="1"/>
  <c r="FA40"/>
  <c r="FK40" s="1"/>
  <c r="FE39"/>
  <c r="FO39" s="1"/>
  <c r="FC39"/>
  <c r="FM39" s="1"/>
  <c r="FA39"/>
  <c r="FK39" s="1"/>
  <c r="EW39"/>
  <c r="FE38"/>
  <c r="FO38" s="1"/>
  <c r="FC38"/>
  <c r="FM38" s="1"/>
  <c r="FA38"/>
  <c r="FK38" s="1"/>
  <c r="EW38"/>
  <c r="FE37"/>
  <c r="FO37" s="1"/>
  <c r="FC37"/>
  <c r="FM37" s="1"/>
  <c r="FA37"/>
  <c r="FK37" s="1"/>
  <c r="EW37"/>
  <c r="FE36"/>
  <c r="FO36" s="1"/>
  <c r="FC36"/>
  <c r="FM36" s="1"/>
  <c r="FA36"/>
  <c r="FK36" s="1"/>
  <c r="FE35"/>
  <c r="FO35" s="1"/>
  <c r="FC35"/>
  <c r="FM35" s="1"/>
  <c r="FA35"/>
  <c r="FK35" s="1"/>
  <c r="EW35"/>
  <c r="FE34"/>
  <c r="FO34" s="1"/>
  <c r="FC34"/>
  <c r="FM34" s="1"/>
  <c r="FA34"/>
  <c r="FK34" s="1"/>
  <c r="EW34"/>
  <c r="FE33"/>
  <c r="FO33" s="1"/>
  <c r="FC33"/>
  <c r="FM33" s="1"/>
  <c r="FA33"/>
  <c r="FK33" s="1"/>
  <c r="EW33"/>
  <c r="FE32"/>
  <c r="FO32" s="1"/>
  <c r="FC32"/>
  <c r="FM32" s="1"/>
  <c r="FA32"/>
  <c r="FK32" s="1"/>
  <c r="FE31"/>
  <c r="FO31" s="1"/>
  <c r="FC31"/>
  <c r="FM31" s="1"/>
  <c r="FA31"/>
  <c r="FK31" s="1"/>
  <c r="EW31"/>
  <c r="FE30"/>
  <c r="FO30" s="1"/>
  <c r="FC30"/>
  <c r="FM30" s="1"/>
  <c r="FA30"/>
  <c r="FK30" s="1"/>
  <c r="EW30"/>
  <c r="FE29"/>
  <c r="FO29" s="1"/>
  <c r="FC29"/>
  <c r="FM29" s="1"/>
  <c r="FA29"/>
  <c r="FK29" s="1"/>
  <c r="EW29"/>
  <c r="AM47" i="39" s="1"/>
  <c r="FE28" i="32"/>
  <c r="FO28" s="1"/>
  <c r="FC28"/>
  <c r="FM28" s="1"/>
  <c r="FA28"/>
  <c r="FK28" s="1"/>
  <c r="FE27"/>
  <c r="FO27" s="1"/>
  <c r="FC27"/>
  <c r="FM27" s="1"/>
  <c r="FA27"/>
  <c r="FK27" s="1"/>
  <c r="EW27"/>
  <c r="FE26"/>
  <c r="FO26" s="1"/>
  <c r="FC26"/>
  <c r="FM26" s="1"/>
  <c r="FA26"/>
  <c r="FK26" s="1"/>
  <c r="EW26"/>
  <c r="FE25"/>
  <c r="FO25" s="1"/>
  <c r="FC25"/>
  <c r="FM25" s="1"/>
  <c r="FA25"/>
  <c r="FK25" s="1"/>
  <c r="EW25"/>
  <c r="FE24"/>
  <c r="FO24" s="1"/>
  <c r="FC24"/>
  <c r="FM24" s="1"/>
  <c r="FA24"/>
  <c r="FK24" s="1"/>
  <c r="FE23"/>
  <c r="FO23" s="1"/>
  <c r="FC23"/>
  <c r="FM23" s="1"/>
  <c r="FA23"/>
  <c r="FK23" s="1"/>
  <c r="EW23"/>
  <c r="FE22"/>
  <c r="FO22" s="1"/>
  <c r="FC22"/>
  <c r="FM22" s="1"/>
  <c r="FA22"/>
  <c r="FK22" s="1"/>
  <c r="EW22"/>
  <c r="FE21"/>
  <c r="FO21" s="1"/>
  <c r="FC21"/>
  <c r="FM21" s="1"/>
  <c r="FA21"/>
  <c r="FK21" s="1"/>
  <c r="EW21"/>
  <c r="FE20"/>
  <c r="FO20" s="1"/>
  <c r="FC20"/>
  <c r="FM20" s="1"/>
  <c r="FA20"/>
  <c r="FK20" s="1"/>
  <c r="FE19"/>
  <c r="FO19" s="1"/>
  <c r="FC19"/>
  <c r="FM19" s="1"/>
  <c r="FA19"/>
  <c r="FK19" s="1"/>
  <c r="EW19"/>
  <c r="FE18"/>
  <c r="FO18" s="1"/>
  <c r="FC18"/>
  <c r="FM18" s="1"/>
  <c r="FA18"/>
  <c r="FK18" s="1"/>
  <c r="EW18"/>
  <c r="FE17"/>
  <c r="FO17" s="1"/>
  <c r="FC17"/>
  <c r="FM17" s="1"/>
  <c r="FA17"/>
  <c r="FK17" s="1"/>
  <c r="FE16"/>
  <c r="FO16" s="1"/>
  <c r="FC16"/>
  <c r="FM16" s="1"/>
  <c r="FA16"/>
  <c r="FK16" s="1"/>
  <c r="FE15"/>
  <c r="FO15" s="1"/>
  <c r="FC15"/>
  <c r="FM15" s="1"/>
  <c r="FA15"/>
  <c r="FK15" s="1"/>
  <c r="FE14"/>
  <c r="FO14" s="1"/>
  <c r="FC14"/>
  <c r="FM14" s="1"/>
  <c r="FA14"/>
  <c r="FK14" s="1"/>
  <c r="FE13"/>
  <c r="FO13" s="1"/>
  <c r="FC13"/>
  <c r="FM13" s="1"/>
  <c r="FA13"/>
  <c r="FK13" s="1"/>
  <c r="FE12"/>
  <c r="FO12" s="1"/>
  <c r="FC12"/>
  <c r="FM12" s="1"/>
  <c r="FA12"/>
  <c r="FK12" s="1"/>
  <c r="A3" i="74"/>
  <c r="C3" i="26"/>
  <c r="C3" i="27"/>
  <c r="C3" i="28"/>
  <c r="C3" i="13"/>
  <c r="C3" i="12"/>
  <c r="C3" i="11"/>
  <c r="C3" i="10"/>
  <c r="C3" i="9"/>
  <c r="C3" i="8"/>
  <c r="C3" i="7"/>
  <c r="C3" i="4"/>
  <c r="C3" i="6"/>
  <c r="C3" i="5"/>
  <c r="C3" i="22"/>
  <c r="C3" i="23"/>
  <c r="C3" i="25"/>
  <c r="C3" i="24"/>
  <c r="F109" i="74"/>
  <c r="J109"/>
  <c r="N109"/>
  <c r="R109"/>
  <c r="V109"/>
  <c r="Z109"/>
  <c r="AD109"/>
  <c r="AH109"/>
  <c r="AJ109"/>
  <c r="D110"/>
  <c r="H110"/>
  <c r="L110"/>
  <c r="P110"/>
  <c r="X110"/>
  <c r="AB110"/>
  <c r="AF110"/>
  <c r="AL13"/>
  <c r="AL16"/>
  <c r="AL17"/>
  <c r="AL20"/>
  <c r="AL21"/>
  <c r="AL24"/>
  <c r="AL25"/>
  <c r="AL28"/>
  <c r="AL29"/>
  <c r="AL32"/>
  <c r="AL33"/>
  <c r="AL36"/>
  <c r="AL37"/>
  <c r="AL40"/>
  <c r="AL41"/>
  <c r="AL44"/>
  <c r="AL45"/>
  <c r="AL48"/>
  <c r="AL49"/>
  <c r="AL60"/>
  <c r="AL61"/>
  <c r="AL64"/>
  <c r="AL65"/>
  <c r="AL68"/>
  <c r="AL69"/>
  <c r="AL72"/>
  <c r="AL76"/>
  <c r="EW17" i="32"/>
  <c r="EW16"/>
  <c r="EW15"/>
  <c r="EW14"/>
  <c r="FG14" s="1"/>
  <c r="FH14" s="1"/>
  <c r="EW13"/>
  <c r="AL52" i="74"/>
  <c r="AL53"/>
  <c r="AL56"/>
  <c r="AL57"/>
  <c r="Z109" i="62"/>
  <c r="Z110"/>
  <c r="AD110"/>
  <c r="AH110"/>
  <c r="AL15"/>
  <c r="V109"/>
  <c r="AL19"/>
  <c r="AL23"/>
  <c r="AL27"/>
  <c r="AL31"/>
  <c r="AL35"/>
  <c r="AL39"/>
  <c r="AL43"/>
  <c r="AL47"/>
  <c r="AL51"/>
  <c r="AL55"/>
  <c r="AL59"/>
  <c r="AL63"/>
  <c r="AL67"/>
  <c r="AL71"/>
  <c r="AL75"/>
  <c r="AL79"/>
  <c r="AL83"/>
  <c r="AL87"/>
  <c r="AL91"/>
  <c r="AL95"/>
  <c r="AL99"/>
  <c r="AL103"/>
  <c r="AL90" i="74"/>
  <c r="AL91"/>
  <c r="AL94"/>
  <c r="AL95"/>
  <c r="AL98"/>
  <c r="AL73"/>
  <c r="AL77"/>
  <c r="AL80"/>
  <c r="AL81"/>
  <c r="AL84"/>
  <c r="AL85"/>
  <c r="AL88"/>
  <c r="AL99"/>
  <c r="AL102"/>
  <c r="AL103"/>
  <c r="AN103" s="1"/>
  <c r="AL106"/>
  <c r="D109" i="39"/>
  <c r="F109"/>
  <c r="F11" i="73"/>
  <c r="H109" i="39"/>
  <c r="H11" i="73"/>
  <c r="J109" i="39"/>
  <c r="J11" i="73"/>
  <c r="L109" i="39"/>
  <c r="L11" i="73"/>
  <c r="N109" i="39"/>
  <c r="N11" i="73"/>
  <c r="P109" i="39"/>
  <c r="P11" i="73"/>
  <c r="R109" i="39"/>
  <c r="R11" i="73"/>
  <c r="V109" i="39"/>
  <c r="V11" i="73"/>
  <c r="X109" i="39"/>
  <c r="X11" i="73"/>
  <c r="Z109" i="39"/>
  <c r="Z11" i="73"/>
  <c r="X110" i="39"/>
  <c r="X12" i="73"/>
  <c r="Z110" i="39"/>
  <c r="Z12" i="73"/>
  <c r="AL26"/>
  <c r="AB109" i="39"/>
  <c r="AB11" i="73"/>
  <c r="AD109" i="39"/>
  <c r="AD11" i="73"/>
  <c r="AF109" i="39"/>
  <c r="AF11" i="73"/>
  <c r="AH109" i="39"/>
  <c r="AH11" i="73"/>
  <c r="AJ109" i="39"/>
  <c r="AJ11" i="73"/>
  <c r="F110" i="39"/>
  <c r="F12" i="73"/>
  <c r="H110" i="39"/>
  <c r="H12" i="73"/>
  <c r="J110" i="39"/>
  <c r="J12" i="73"/>
  <c r="L110" i="39"/>
  <c r="L12" i="73"/>
  <c r="N110" i="39"/>
  <c r="N12" i="73"/>
  <c r="P110" i="39"/>
  <c r="P12" i="73"/>
  <c r="R110" i="39"/>
  <c r="R12" i="73"/>
  <c r="T110" i="39"/>
  <c r="T12" i="73"/>
  <c r="V110" i="39"/>
  <c r="V12" i="73"/>
  <c r="AB110" i="39"/>
  <c r="AB12" i="73"/>
  <c r="AD110" i="39"/>
  <c r="AD12" i="73"/>
  <c r="AF110" i="39"/>
  <c r="AF12" i="73"/>
  <c r="AH110" i="39"/>
  <c r="AH12" i="73"/>
  <c r="AJ110" i="39"/>
  <c r="AJ12" i="73"/>
  <c r="AL14" i="39"/>
  <c r="D14" i="73"/>
  <c r="AL15" i="39"/>
  <c r="D15" i="73"/>
  <c r="E15" s="1"/>
  <c r="AL17" i="39"/>
  <c r="D17" i="73"/>
  <c r="E17" s="1"/>
  <c r="AL19" i="39"/>
  <c r="D19" i="73"/>
  <c r="E19" s="1"/>
  <c r="AL21" i="39"/>
  <c r="D21" i="73"/>
  <c r="E21" s="1"/>
  <c r="AL23" i="39"/>
  <c r="D23" i="73"/>
  <c r="E23" s="1"/>
  <c r="AL25" i="39"/>
  <c r="D25" i="73"/>
  <c r="E25" s="1"/>
  <c r="AL27" i="39"/>
  <c r="D27" i="73"/>
  <c r="E27" s="1"/>
  <c r="AL29" i="39"/>
  <c r="D29" i="73"/>
  <c r="E29" s="1"/>
  <c r="AL31" i="39"/>
  <c r="D31" i="73"/>
  <c r="E31" s="1"/>
  <c r="AL33" i="39"/>
  <c r="D33" i="73"/>
  <c r="E33" s="1"/>
  <c r="AL35" i="39"/>
  <c r="D35" i="73"/>
  <c r="E35" s="1"/>
  <c r="AL37" i="39"/>
  <c r="D37" i="73"/>
  <c r="E37" s="1"/>
  <c r="AL39" i="39"/>
  <c r="D39" i="73"/>
  <c r="E39" s="1"/>
  <c r="AL41" i="39"/>
  <c r="D41" i="73"/>
  <c r="E41" s="1"/>
  <c r="AL43" i="39"/>
  <c r="D43" i="73"/>
  <c r="E43" s="1"/>
  <c r="AL45" i="39"/>
  <c r="D45" i="73"/>
  <c r="E45" s="1"/>
  <c r="AL47" i="39"/>
  <c r="D47" i="73"/>
  <c r="E47" s="1"/>
  <c r="AL49" i="39"/>
  <c r="D49" i="73"/>
  <c r="E49" s="1"/>
  <c r="AL51" i="39"/>
  <c r="D51" i="73"/>
  <c r="E51" s="1"/>
  <c r="AL53" i="39"/>
  <c r="D53" i="73"/>
  <c r="E53" s="1"/>
  <c r="AL55" i="39"/>
  <c r="D55" i="73"/>
  <c r="E55" s="1"/>
  <c r="AL57" i="39"/>
  <c r="D57" i="73"/>
  <c r="E57" s="1"/>
  <c r="AL59" i="39"/>
  <c r="D59" i="73"/>
  <c r="E59" s="1"/>
  <c r="AL61" i="39"/>
  <c r="D61" i="73"/>
  <c r="E61" s="1"/>
  <c r="AL63" i="39"/>
  <c r="D63" i="73"/>
  <c r="E63" s="1"/>
  <c r="AL65" i="39"/>
  <c r="D65" i="73"/>
  <c r="E65" s="1"/>
  <c r="AL67" i="39"/>
  <c r="D67" i="73"/>
  <c r="E67" s="1"/>
  <c r="AL69" i="39"/>
  <c r="D69" i="73"/>
  <c r="E69" s="1"/>
  <c r="AL71" i="39"/>
  <c r="D71" i="73"/>
  <c r="E71" s="1"/>
  <c r="AL73" i="39"/>
  <c r="D73" i="73"/>
  <c r="E73" s="1"/>
  <c r="AL75" i="39"/>
  <c r="D75" i="73"/>
  <c r="E75" s="1"/>
  <c r="AL77" i="39"/>
  <c r="D77" i="73"/>
  <c r="E77" s="1"/>
  <c r="AL79" i="39"/>
  <c r="D79" i="73"/>
  <c r="E79" s="1"/>
  <c r="AL81" i="39"/>
  <c r="D81" i="73"/>
  <c r="E81" s="1"/>
  <c r="AL83" i="39"/>
  <c r="D83" i="73"/>
  <c r="E83" s="1"/>
  <c r="AL85" i="39"/>
  <c r="D85" i="73"/>
  <c r="E85" s="1"/>
  <c r="AL87" i="39"/>
  <c r="D87" i="73"/>
  <c r="E87" s="1"/>
  <c r="AL89" i="39"/>
  <c r="D89" i="73"/>
  <c r="E89" s="1"/>
  <c r="AL91" i="39"/>
  <c r="D91" i="73"/>
  <c r="E91" s="1"/>
  <c r="AL93" i="39"/>
  <c r="D93" i="73"/>
  <c r="E93" s="1"/>
  <c r="AL95" i="39"/>
  <c r="D95" i="73"/>
  <c r="E95" s="1"/>
  <c r="AL97" i="39"/>
  <c r="D97" i="73"/>
  <c r="E97" s="1"/>
  <c r="AL99" i="39"/>
  <c r="D99" i="73"/>
  <c r="E99" s="1"/>
  <c r="AL101" i="39"/>
  <c r="D101" i="73"/>
  <c r="E101" s="1"/>
  <c r="AL103" i="39"/>
  <c r="D103" i="73"/>
  <c r="E103" s="1"/>
  <c r="AL105" i="39"/>
  <c r="D105" i="73"/>
  <c r="E105" s="1"/>
  <c r="D109" i="62"/>
  <c r="H109"/>
  <c r="L109"/>
  <c r="P109"/>
  <c r="X109"/>
  <c r="X110"/>
  <c r="AB110"/>
  <c r="AF110"/>
  <c r="AJ110"/>
  <c r="AL89" i="74"/>
  <c r="AL92"/>
  <c r="AL93"/>
  <c r="AL96"/>
  <c r="AL97"/>
  <c r="AL100"/>
  <c r="AL101"/>
  <c r="AL105"/>
  <c r="D109"/>
  <c r="H109"/>
  <c r="P109"/>
  <c r="T109"/>
  <c r="X109"/>
  <c r="AB109"/>
  <c r="AF109"/>
  <c r="F110"/>
  <c r="J110"/>
  <c r="N110"/>
  <c r="R110"/>
  <c r="V110"/>
  <c r="Z110"/>
  <c r="AD110"/>
  <c r="AH110"/>
  <c r="AJ110"/>
  <c r="AL14"/>
  <c r="AL15"/>
  <c r="AN15" s="1"/>
  <c r="AL18"/>
  <c r="AL19"/>
  <c r="AN19" s="1"/>
  <c r="AL22"/>
  <c r="AL23"/>
  <c r="AN23" s="1"/>
  <c r="AL26"/>
  <c r="AL27"/>
  <c r="AN27" s="1"/>
  <c r="AL30"/>
  <c r="AL31"/>
  <c r="AN31" s="1"/>
  <c r="AL34"/>
  <c r="AL35"/>
  <c r="AN35" s="1"/>
  <c r="AL38"/>
  <c r="AL39"/>
  <c r="AN39" s="1"/>
  <c r="AL42"/>
  <c r="AL43"/>
  <c r="AN43" s="1"/>
  <c r="AL46"/>
  <c r="AL47"/>
  <c r="AN47" s="1"/>
  <c r="AL50"/>
  <c r="AL51"/>
  <c r="AL54"/>
  <c r="AL55"/>
  <c r="AL58"/>
  <c r="AL59"/>
  <c r="AN59" s="1"/>
  <c r="AL62"/>
  <c r="AL63"/>
  <c r="AN63" s="1"/>
  <c r="AL66"/>
  <c r="AL67"/>
  <c r="AN67" s="1"/>
  <c r="AL70"/>
  <c r="AL71"/>
  <c r="AN71" s="1"/>
  <c r="AL74"/>
  <c r="AL75"/>
  <c r="AN75" s="1"/>
  <c r="AL78"/>
  <c r="AL79"/>
  <c r="AL82"/>
  <c r="AL83"/>
  <c r="AN83" s="1"/>
  <c r="AL86"/>
  <c r="AL87"/>
  <c r="AL12" i="62"/>
  <c r="T109"/>
  <c r="R109"/>
  <c r="N109"/>
  <c r="J109"/>
  <c r="F109"/>
  <c r="T109" i="39"/>
  <c r="T110" i="74"/>
  <c r="AM19"/>
  <c r="AM53"/>
  <c r="AM61"/>
  <c r="AM69"/>
  <c r="AM81"/>
  <c r="AL12" i="39"/>
  <c r="L109" i="74"/>
  <c r="AM13"/>
  <c r="AL12"/>
  <c r="AL11"/>
  <c r="D110" i="62"/>
  <c r="AL13" i="39"/>
  <c r="AL16"/>
  <c r="AL18"/>
  <c r="AL20"/>
  <c r="AL22"/>
  <c r="AL24"/>
  <c r="AL26"/>
  <c r="AL28"/>
  <c r="AL30"/>
  <c r="AL32"/>
  <c r="AL34"/>
  <c r="AL36"/>
  <c r="AL38"/>
  <c r="AL40"/>
  <c r="AL42"/>
  <c r="AL44"/>
  <c r="AL46"/>
  <c r="AL48"/>
  <c r="AL50"/>
  <c r="AL52"/>
  <c r="AL54"/>
  <c r="AL56"/>
  <c r="AL58"/>
  <c r="AL60"/>
  <c r="AL62"/>
  <c r="AL64"/>
  <c r="AL66"/>
  <c r="AL68"/>
  <c r="AL70"/>
  <c r="AL72"/>
  <c r="AL74"/>
  <c r="AL76"/>
  <c r="AL78"/>
  <c r="AL80"/>
  <c r="AL82"/>
  <c r="AL84"/>
  <c r="AL86"/>
  <c r="AL88"/>
  <c r="AL90"/>
  <c r="AL92"/>
  <c r="AL94"/>
  <c r="AL96"/>
  <c r="AL98"/>
  <c r="AL100"/>
  <c r="AL102"/>
  <c r="AL104"/>
  <c r="AL106"/>
  <c r="AL13" i="62"/>
  <c r="AN13" s="1"/>
  <c r="AL16"/>
  <c r="AL18"/>
  <c r="AL20"/>
  <c r="AL22"/>
  <c r="AL24"/>
  <c r="AL26"/>
  <c r="AL28"/>
  <c r="AL30"/>
  <c r="AL32"/>
  <c r="AL34"/>
  <c r="AL36"/>
  <c r="AL38"/>
  <c r="AL40"/>
  <c r="AL42"/>
  <c r="AL44"/>
  <c r="AL46"/>
  <c r="AL48"/>
  <c r="AL50"/>
  <c r="AL52"/>
  <c r="AL54"/>
  <c r="AL56"/>
  <c r="AL58"/>
  <c r="AL60"/>
  <c r="AL62"/>
  <c r="AL64"/>
  <c r="AL66"/>
  <c r="AL68"/>
  <c r="AL70"/>
  <c r="AL72"/>
  <c r="AL74"/>
  <c r="AL76"/>
  <c r="AL78"/>
  <c r="AL80"/>
  <c r="AL82"/>
  <c r="AL84"/>
  <c r="AL86"/>
  <c r="AL88"/>
  <c r="AL90"/>
  <c r="AL92"/>
  <c r="AL94"/>
  <c r="AL96"/>
  <c r="AL98"/>
  <c r="AL100"/>
  <c r="AL102"/>
  <c r="AL104"/>
  <c r="AL106"/>
  <c r="E109" i="63"/>
  <c r="G109"/>
  <c r="I109"/>
  <c r="K109"/>
  <c r="M109"/>
  <c r="O109"/>
  <c r="Q109"/>
  <c r="S109"/>
  <c r="U109"/>
  <c r="W109"/>
  <c r="Y109"/>
  <c r="AA109"/>
  <c r="AC109"/>
  <c r="AE109"/>
  <c r="AG109"/>
  <c r="AI109"/>
  <c r="AK109"/>
  <c r="D110" i="39"/>
  <c r="EZ11" i="60"/>
  <c r="FJ11" s="1"/>
  <c r="FB11"/>
  <c r="FL11" s="1"/>
  <c r="FD11"/>
  <c r="FN11" s="1"/>
  <c r="EW11"/>
  <c r="EY11"/>
  <c r="FA11"/>
  <c r="FK11" s="1"/>
  <c r="FC11"/>
  <c r="FM11" s="1"/>
  <c r="FE11"/>
  <c r="FO11" s="1"/>
  <c r="FI12"/>
  <c r="FI13"/>
  <c r="E4" i="65"/>
  <c r="FI16" i="60"/>
  <c r="AM25" i="63"/>
  <c r="FG18" i="60"/>
  <c r="FH18" s="1"/>
  <c r="FI18"/>
  <c r="AM37" i="62"/>
  <c r="FI24" i="60"/>
  <c r="AM41" i="63"/>
  <c r="FG26" i="60"/>
  <c r="FH26" s="1"/>
  <c r="FI28"/>
  <c r="AM53" i="62"/>
  <c r="FI32" i="60"/>
  <c r="AM57" i="63"/>
  <c r="FG34" i="60"/>
  <c r="FH34" s="1"/>
  <c r="FI34"/>
  <c r="AM69" i="62"/>
  <c r="FI40" i="60"/>
  <c r="AM73" i="63"/>
  <c r="FG42" i="60"/>
  <c r="FH42" s="1"/>
  <c r="FI42"/>
  <c r="FI44"/>
  <c r="FI48"/>
  <c r="AM89" i="63"/>
  <c r="FG50" i="60"/>
  <c r="FH50" s="1"/>
  <c r="FI50"/>
  <c r="FI54"/>
  <c r="AM101" i="62"/>
  <c r="FI56" i="60"/>
  <c r="AM105" i="63"/>
  <c r="FG58" i="60"/>
  <c r="FH58" s="1"/>
  <c r="E3" i="65"/>
  <c r="AM19" i="63"/>
  <c r="FG15" i="60"/>
  <c r="FH15" s="1"/>
  <c r="FI15"/>
  <c r="AM23" i="62"/>
  <c r="FI17" i="60"/>
  <c r="FI19"/>
  <c r="FI21"/>
  <c r="AM35" i="63"/>
  <c r="FG23" i="60"/>
  <c r="FH23" s="1"/>
  <c r="AM39" i="62"/>
  <c r="FI25" i="60"/>
  <c r="FI27"/>
  <c r="FI29"/>
  <c r="AM51" i="63"/>
  <c r="FG31" i="60"/>
  <c r="FH31" s="1"/>
  <c r="FI31"/>
  <c r="FI33"/>
  <c r="FI35"/>
  <c r="FI37"/>
  <c r="AM67" i="63"/>
  <c r="FG39" i="60"/>
  <c r="FH39" s="1"/>
  <c r="FI41"/>
  <c r="FI43"/>
  <c r="FI45"/>
  <c r="FG47"/>
  <c r="FH47" s="1"/>
  <c r="FI47"/>
  <c r="FI49"/>
  <c r="FI51"/>
  <c r="FI53"/>
  <c r="AM99" i="63"/>
  <c r="FI57" i="60"/>
  <c r="FG59"/>
  <c r="FH59" s="1"/>
  <c r="FI59"/>
  <c r="FP59" s="1"/>
  <c r="FI60"/>
  <c r="FP60" s="1"/>
  <c r="AL11" i="62"/>
  <c r="AM29" i="39"/>
  <c r="AM37"/>
  <c r="AM43"/>
  <c r="AM63"/>
  <c r="AM79"/>
  <c r="AM95"/>
  <c r="AL11"/>
  <c r="FE11" i="32"/>
  <c r="FO11" s="1"/>
  <c r="FA11"/>
  <c r="FK11" s="1"/>
  <c r="FG52"/>
  <c r="FH52" s="1"/>
  <c r="FG42"/>
  <c r="FH42" s="1"/>
  <c r="FG40"/>
  <c r="FH40" s="1"/>
  <c r="FG36"/>
  <c r="FH36" s="1"/>
  <c r="FG32"/>
  <c r="FH32" s="1"/>
  <c r="FG23"/>
  <c r="FH23" s="1"/>
  <c r="FG12"/>
  <c r="FH12" s="1"/>
  <c r="EW11"/>
  <c r="FC11"/>
  <c r="FM11" s="1"/>
  <c r="FD11"/>
  <c r="FN11" s="1"/>
  <c r="FB11"/>
  <c r="FL11" s="1"/>
  <c r="FI59"/>
  <c r="FP59" s="1"/>
  <c r="FG59"/>
  <c r="FH59" s="1"/>
  <c r="FI56"/>
  <c r="FI52"/>
  <c r="FI48"/>
  <c r="FI44"/>
  <c r="FI42"/>
  <c r="FI40"/>
  <c r="FI36"/>
  <c r="FI34"/>
  <c r="FI32"/>
  <c r="FI28"/>
  <c r="FI26"/>
  <c r="FI24"/>
  <c r="FI20"/>
  <c r="FI16"/>
  <c r="FI12"/>
  <c r="EY11"/>
  <c r="FI49"/>
  <c r="FI33"/>
  <c r="FG24"/>
  <c r="FH24" s="1"/>
  <c r="FG22"/>
  <c r="FH22" s="1"/>
  <c r="FG20"/>
  <c r="FH20" s="1"/>
  <c r="EZ11"/>
  <c r="FJ11" s="1"/>
  <c r="AI55" i="73" l="1"/>
  <c r="AI51"/>
  <c r="AI47"/>
  <c r="AI43"/>
  <c r="AI39"/>
  <c r="AI35"/>
  <c r="AI31"/>
  <c r="AI27"/>
  <c r="AI23"/>
  <c r="AI19"/>
  <c r="AI15"/>
  <c r="AA21"/>
  <c r="AI103"/>
  <c r="AI99"/>
  <c r="AI95"/>
  <c r="AI91"/>
  <c r="AI87"/>
  <c r="AI83"/>
  <c r="AI79"/>
  <c r="AI75"/>
  <c r="AI71"/>
  <c r="AI67"/>
  <c r="AI63"/>
  <c r="AI59"/>
  <c r="AA55"/>
  <c r="AA51"/>
  <c r="AA23"/>
  <c r="AA19"/>
  <c r="AA53"/>
  <c r="AE89"/>
  <c r="AE65"/>
  <c r="AI77"/>
  <c r="AC71"/>
  <c r="AA71"/>
  <c r="AA67"/>
  <c r="AE55"/>
  <c r="AE51"/>
  <c r="AE47"/>
  <c r="AE43"/>
  <c r="AE39"/>
  <c r="AE35"/>
  <c r="AE31"/>
  <c r="AE27"/>
  <c r="AE23"/>
  <c r="AE19"/>
  <c r="AE15"/>
  <c r="AA63"/>
  <c r="AA59"/>
  <c r="AA31"/>
  <c r="AA27"/>
  <c r="AA105"/>
  <c r="AA89"/>
  <c r="AA49"/>
  <c r="AA33"/>
  <c r="AK99"/>
  <c r="AI61"/>
  <c r="AE29"/>
  <c r="AC47"/>
  <c r="AG43"/>
  <c r="AI11"/>
  <c r="AM71" i="62"/>
  <c r="AA93" i="73"/>
  <c r="AA77"/>
  <c r="AA37"/>
  <c r="AM87" i="62"/>
  <c r="AA103" i="73"/>
  <c r="AK11"/>
  <c r="AK105"/>
  <c r="AK101"/>
  <c r="AK97"/>
  <c r="AK93"/>
  <c r="AK89"/>
  <c r="AK85"/>
  <c r="AK81"/>
  <c r="AK77"/>
  <c r="AK73"/>
  <c r="AK69"/>
  <c r="AK65"/>
  <c r="AK61"/>
  <c r="AK47"/>
  <c r="AK95"/>
  <c r="AK91"/>
  <c r="AK83"/>
  <c r="AK59"/>
  <c r="AK55"/>
  <c r="AK39"/>
  <c r="AK31"/>
  <c r="AK13"/>
  <c r="AK63"/>
  <c r="AK87"/>
  <c r="AK75"/>
  <c r="AK71"/>
  <c r="AK27"/>
  <c r="AK23"/>
  <c r="AK19"/>
  <c r="AK15"/>
  <c r="AK57"/>
  <c r="AK53"/>
  <c r="AK49"/>
  <c r="AK45"/>
  <c r="AK41"/>
  <c r="AK37"/>
  <c r="AK33"/>
  <c r="AK29"/>
  <c r="AK25"/>
  <c r="AK21"/>
  <c r="AK17"/>
  <c r="AK43"/>
  <c r="AI101"/>
  <c r="AI73"/>
  <c r="AI69"/>
  <c r="AI89"/>
  <c r="AI33"/>
  <c r="AI25"/>
  <c r="AI13"/>
  <c r="AI41"/>
  <c r="AI85"/>
  <c r="AI57"/>
  <c r="AI45"/>
  <c r="AI65"/>
  <c r="FF36" i="32"/>
  <c r="FP36" s="1"/>
  <c r="FF40"/>
  <c r="FF44"/>
  <c r="FP44" s="1"/>
  <c r="FF48"/>
  <c r="FP48" s="1"/>
  <c r="FF52"/>
  <c r="FP52" s="1"/>
  <c r="FF56"/>
  <c r="AE85" i="73"/>
  <c r="AE77"/>
  <c r="AE57"/>
  <c r="AE33"/>
  <c r="AE105"/>
  <c r="AE101"/>
  <c r="FF35" i="32"/>
  <c r="FF39"/>
  <c r="FF43"/>
  <c r="FF47"/>
  <c r="FF51"/>
  <c r="FF55"/>
  <c r="AE93" i="73"/>
  <c r="AE53"/>
  <c r="FP56" i="32"/>
  <c r="FF34"/>
  <c r="FP34" s="1"/>
  <c r="FF38"/>
  <c r="FF42"/>
  <c r="FP42" s="1"/>
  <c r="FF46"/>
  <c r="FF50"/>
  <c r="FF54"/>
  <c r="FF58"/>
  <c r="AE69" i="73"/>
  <c r="AE97"/>
  <c r="AE49"/>
  <c r="AE21"/>
  <c r="AE13"/>
  <c r="FP40" i="32"/>
  <c r="FF33"/>
  <c r="FP33" s="1"/>
  <c r="FF49"/>
  <c r="FP49" s="1"/>
  <c r="AE73" i="73"/>
  <c r="AE37"/>
  <c r="AG39"/>
  <c r="AG103"/>
  <c r="AG79"/>
  <c r="AG63"/>
  <c r="AG57"/>
  <c r="AG53"/>
  <c r="AG49"/>
  <c r="AG45"/>
  <c r="AG41"/>
  <c r="AG37"/>
  <c r="AG33"/>
  <c r="AG29"/>
  <c r="AG25"/>
  <c r="AG21"/>
  <c r="AG17"/>
  <c r="AG91"/>
  <c r="AG105"/>
  <c r="AG101"/>
  <c r="AG97"/>
  <c r="AG93"/>
  <c r="AG89"/>
  <c r="AG85"/>
  <c r="AG81"/>
  <c r="AG77"/>
  <c r="AG73"/>
  <c r="AG69"/>
  <c r="AG65"/>
  <c r="AG61"/>
  <c r="AG83"/>
  <c r="AG55"/>
  <c r="AG31"/>
  <c r="AG23"/>
  <c r="AG99"/>
  <c r="AG67"/>
  <c r="AG51"/>
  <c r="AG35"/>
  <c r="AG13"/>
  <c r="U103"/>
  <c r="U87"/>
  <c r="U71"/>
  <c r="U63"/>
  <c r="U47"/>
  <c r="U31"/>
  <c r="U99"/>
  <c r="U83"/>
  <c r="U67"/>
  <c r="U59"/>
  <c r="U43"/>
  <c r="U27"/>
  <c r="U95"/>
  <c r="U79"/>
  <c r="U55"/>
  <c r="U39"/>
  <c r="U23"/>
  <c r="U19"/>
  <c r="U91"/>
  <c r="U75"/>
  <c r="U51"/>
  <c r="U35"/>
  <c r="U15"/>
  <c r="AC13"/>
  <c r="AC43"/>
  <c r="AC19"/>
  <c r="AC91"/>
  <c r="AC59"/>
  <c r="AC57"/>
  <c r="AC53"/>
  <c r="AC49"/>
  <c r="AC45"/>
  <c r="AC41"/>
  <c r="AC37"/>
  <c r="AC33"/>
  <c r="AC29"/>
  <c r="AC25"/>
  <c r="AC21"/>
  <c r="AC17"/>
  <c r="AC103"/>
  <c r="AC99"/>
  <c r="AC105"/>
  <c r="AC101"/>
  <c r="AC97"/>
  <c r="AC93"/>
  <c r="AC89"/>
  <c r="AC85"/>
  <c r="AC81"/>
  <c r="AC77"/>
  <c r="AC73"/>
  <c r="AC69"/>
  <c r="AC65"/>
  <c r="AC61"/>
  <c r="AC87"/>
  <c r="AC35"/>
  <c r="AC75"/>
  <c r="AC67"/>
  <c r="S105"/>
  <c r="S89"/>
  <c r="S73"/>
  <c r="S49"/>
  <c r="S33"/>
  <c r="S101"/>
  <c r="S85"/>
  <c r="S69"/>
  <c r="S61"/>
  <c r="S45"/>
  <c r="S29"/>
  <c r="S97"/>
  <c r="S81"/>
  <c r="S65"/>
  <c r="S57"/>
  <c r="S41"/>
  <c r="S25"/>
  <c r="S21"/>
  <c r="S93"/>
  <c r="S77"/>
  <c r="S53"/>
  <c r="S37"/>
  <c r="S17"/>
  <c r="O97"/>
  <c r="O81"/>
  <c r="O65"/>
  <c r="O57"/>
  <c r="O41"/>
  <c r="O25"/>
  <c r="O21"/>
  <c r="O93"/>
  <c r="O77"/>
  <c r="O53"/>
  <c r="O37"/>
  <c r="O17"/>
  <c r="O105"/>
  <c r="O89"/>
  <c r="O73"/>
  <c r="O49"/>
  <c r="O33"/>
  <c r="O101"/>
  <c r="O85"/>
  <c r="O69"/>
  <c r="O61"/>
  <c r="O45"/>
  <c r="O29"/>
  <c r="Q95"/>
  <c r="Q79"/>
  <c r="Q55"/>
  <c r="Q39"/>
  <c r="Q23"/>
  <c r="Q19"/>
  <c r="Q91"/>
  <c r="Q75"/>
  <c r="Q51"/>
  <c r="Q35"/>
  <c r="Q15"/>
  <c r="Q103"/>
  <c r="Q87"/>
  <c r="Q71"/>
  <c r="Q63"/>
  <c r="Q47"/>
  <c r="Q31"/>
  <c r="Q99"/>
  <c r="Q83"/>
  <c r="Q67"/>
  <c r="Q59"/>
  <c r="Q43"/>
  <c r="Q27"/>
  <c r="AA73"/>
  <c r="AA39"/>
  <c r="AA35"/>
  <c r="AA101"/>
  <c r="AA99"/>
  <c r="AA87"/>
  <c r="AA83"/>
  <c r="AA47"/>
  <c r="AA43"/>
  <c r="AA15"/>
  <c r="AA97"/>
  <c r="AA95"/>
  <c r="AA91"/>
  <c r="W97"/>
  <c r="W81"/>
  <c r="W65"/>
  <c r="W57"/>
  <c r="W41"/>
  <c r="W25"/>
  <c r="W21"/>
  <c r="W93"/>
  <c r="W77"/>
  <c r="W53"/>
  <c r="W37"/>
  <c r="W17"/>
  <c r="W105"/>
  <c r="W89"/>
  <c r="W73"/>
  <c r="W49"/>
  <c r="W33"/>
  <c r="W101"/>
  <c r="W85"/>
  <c r="W69"/>
  <c r="W61"/>
  <c r="W45"/>
  <c r="W29"/>
  <c r="M103"/>
  <c r="M87"/>
  <c r="M71"/>
  <c r="M63"/>
  <c r="M47"/>
  <c r="M31"/>
  <c r="M99"/>
  <c r="M83"/>
  <c r="M67"/>
  <c r="M59"/>
  <c r="M43"/>
  <c r="M27"/>
  <c r="M95"/>
  <c r="M79"/>
  <c r="M55"/>
  <c r="M39"/>
  <c r="M23"/>
  <c r="M19"/>
  <c r="M91"/>
  <c r="M75"/>
  <c r="M51"/>
  <c r="M35"/>
  <c r="M15"/>
  <c r="I103"/>
  <c r="I87"/>
  <c r="I71"/>
  <c r="I63"/>
  <c r="I47"/>
  <c r="I31"/>
  <c r="I99"/>
  <c r="I83"/>
  <c r="I67"/>
  <c r="I59"/>
  <c r="I43"/>
  <c r="I27"/>
  <c r="I95"/>
  <c r="I79"/>
  <c r="I55"/>
  <c r="I39"/>
  <c r="I23"/>
  <c r="I19"/>
  <c r="I91"/>
  <c r="I75"/>
  <c r="I51"/>
  <c r="I35"/>
  <c r="I15"/>
  <c r="E13"/>
  <c r="G93"/>
  <c r="G77"/>
  <c r="G53"/>
  <c r="G37"/>
  <c r="G17"/>
  <c r="G105"/>
  <c r="G89"/>
  <c r="G73"/>
  <c r="G49"/>
  <c r="G33"/>
  <c r="G101"/>
  <c r="G85"/>
  <c r="G69"/>
  <c r="G61"/>
  <c r="G45"/>
  <c r="G29"/>
  <c r="G97"/>
  <c r="G81"/>
  <c r="G65"/>
  <c r="G57"/>
  <c r="G41"/>
  <c r="G25"/>
  <c r="G21"/>
  <c r="Q11"/>
  <c r="W11"/>
  <c r="FG55" i="60"/>
  <c r="FH55" s="1"/>
  <c r="AM83" i="63"/>
  <c r="FG51" i="60"/>
  <c r="FH51" s="1"/>
  <c r="AM75" i="63"/>
  <c r="FG35" i="60"/>
  <c r="FH35" s="1"/>
  <c r="AM43" i="63"/>
  <c r="FG19" i="60"/>
  <c r="FH19" s="1"/>
  <c r="AM97" i="63"/>
  <c r="FG46" i="60"/>
  <c r="FH46" s="1"/>
  <c r="AM65" i="63"/>
  <c r="FG30" i="60"/>
  <c r="FH30" s="1"/>
  <c r="AM33" i="63"/>
  <c r="AM17" i="62"/>
  <c r="AM103"/>
  <c r="AM55"/>
  <c r="AG11" i="73"/>
  <c r="AE11"/>
  <c r="AC11"/>
  <c r="AA11"/>
  <c r="Y11"/>
  <c r="U11"/>
  <c r="AN55" i="74"/>
  <c r="S11" i="73"/>
  <c r="O11"/>
  <c r="M11"/>
  <c r="I11"/>
  <c r="K11"/>
  <c r="G11"/>
  <c r="AM17" i="74"/>
  <c r="AM47"/>
  <c r="AM49" i="39"/>
  <c r="AM51" i="74"/>
  <c r="AM79"/>
  <c r="AM81" i="39"/>
  <c r="AM83" i="74"/>
  <c r="AM85" i="39"/>
  <c r="AM87" i="74"/>
  <c r="AM89" i="39"/>
  <c r="AM91" i="74"/>
  <c r="AM93" i="39"/>
  <c r="AM95" i="74"/>
  <c r="AM97" i="39"/>
  <c r="AM99" i="74"/>
  <c r="AM101" i="39"/>
  <c r="AM103" i="74"/>
  <c r="AM105"/>
  <c r="AM53" i="39"/>
  <c r="AM15"/>
  <c r="AM23"/>
  <c r="AM25" i="74"/>
  <c r="AM27" i="39"/>
  <c r="AM55" i="74"/>
  <c r="AM57" i="39"/>
  <c r="AM59" i="74"/>
  <c r="AM77" i="39"/>
  <c r="AM45"/>
  <c r="AM21" i="74"/>
  <c r="AM31" i="39"/>
  <c r="AM33" i="74"/>
  <c r="AM35" i="39"/>
  <c r="AM63" i="74"/>
  <c r="AM65" i="39"/>
  <c r="AM67" i="74"/>
  <c r="AM13" i="39"/>
  <c r="AM29" i="74"/>
  <c r="AM37"/>
  <c r="AM19" i="39"/>
  <c r="AM39" i="74"/>
  <c r="AM41" i="39"/>
  <c r="AM43" i="74"/>
  <c r="AM71"/>
  <c r="AM73" i="39"/>
  <c r="AM75" i="74"/>
  <c r="AM69" i="39"/>
  <c r="AM11" i="74"/>
  <c r="AM91" i="63"/>
  <c r="FG43" i="60"/>
  <c r="FH43" s="1"/>
  <c r="AM27" i="63"/>
  <c r="AN103"/>
  <c r="AN87"/>
  <c r="AN71"/>
  <c r="AN95"/>
  <c r="AN79"/>
  <c r="AN101" i="74"/>
  <c r="FI15" i="32"/>
  <c r="FF15"/>
  <c r="FI19"/>
  <c r="FF19"/>
  <c r="FI23"/>
  <c r="FF23"/>
  <c r="FF27"/>
  <c r="FF31"/>
  <c r="FF50" i="60"/>
  <c r="FP50" s="1"/>
  <c r="FF34"/>
  <c r="FF18"/>
  <c r="FF47"/>
  <c r="FP47" s="1"/>
  <c r="FF31"/>
  <c r="FP31" s="1"/>
  <c r="FF15"/>
  <c r="FF56"/>
  <c r="FP56" s="1"/>
  <c r="FF40"/>
  <c r="FP40" s="1"/>
  <c r="FF24"/>
  <c r="FP24" s="1"/>
  <c r="FF49"/>
  <c r="FP49" s="1"/>
  <c r="FF37"/>
  <c r="FP37" s="1"/>
  <c r="FF21"/>
  <c r="FI11" i="32"/>
  <c r="FF11"/>
  <c r="FF14"/>
  <c r="FF18"/>
  <c r="FF22"/>
  <c r="FF26"/>
  <c r="FP26" s="1"/>
  <c r="FF30"/>
  <c r="FF54" i="60"/>
  <c r="FP54" s="1"/>
  <c r="FF38"/>
  <c r="FP38" s="1"/>
  <c r="FF22"/>
  <c r="FF51"/>
  <c r="FP51" s="1"/>
  <c r="FF35"/>
  <c r="FP35" s="1"/>
  <c r="FF19"/>
  <c r="FP19" s="1"/>
  <c r="FF44"/>
  <c r="FF28"/>
  <c r="FP28" s="1"/>
  <c r="FF12"/>
  <c r="FP12" s="1"/>
  <c r="FF53"/>
  <c r="FF41"/>
  <c r="FP41" s="1"/>
  <c r="FF25"/>
  <c r="FI11"/>
  <c r="FF11"/>
  <c r="FI13" i="32"/>
  <c r="FF13"/>
  <c r="FI17"/>
  <c r="FF17"/>
  <c r="FI21"/>
  <c r="FF21"/>
  <c r="FI25"/>
  <c r="FF25"/>
  <c r="FI29"/>
  <c r="FF29"/>
  <c r="FI37"/>
  <c r="FF37"/>
  <c r="FI41"/>
  <c r="FF41"/>
  <c r="FI45"/>
  <c r="FF45"/>
  <c r="FI53"/>
  <c r="FF53"/>
  <c r="FI57"/>
  <c r="FF57"/>
  <c r="FI14" i="60"/>
  <c r="FF14"/>
  <c r="FI55"/>
  <c r="FF55"/>
  <c r="FI39"/>
  <c r="FF39"/>
  <c r="FI23"/>
  <c r="FF23"/>
  <c r="FP15"/>
  <c r="FP44"/>
  <c r="FP34"/>
  <c r="FP18"/>
  <c r="AN85" i="74"/>
  <c r="AN77"/>
  <c r="FF58" i="60"/>
  <c r="FF42"/>
  <c r="FP42" s="1"/>
  <c r="FF26"/>
  <c r="FF48"/>
  <c r="FP48" s="1"/>
  <c r="FF32"/>
  <c r="FP32" s="1"/>
  <c r="FF16"/>
  <c r="FP16" s="1"/>
  <c r="FF57"/>
  <c r="FP57" s="1"/>
  <c r="FF29"/>
  <c r="FP29" s="1"/>
  <c r="FF13"/>
  <c r="FP13" s="1"/>
  <c r="FI52"/>
  <c r="FF52"/>
  <c r="FI36"/>
  <c r="FF36"/>
  <c r="FI20"/>
  <c r="FF20"/>
  <c r="FP53"/>
  <c r="FP25"/>
  <c r="FP21"/>
  <c r="FP22"/>
  <c r="FF12" i="32"/>
  <c r="FP12" s="1"/>
  <c r="FF16"/>
  <c r="FP16" s="1"/>
  <c r="FF20"/>
  <c r="FP20" s="1"/>
  <c r="FF24"/>
  <c r="FP24" s="1"/>
  <c r="FF28"/>
  <c r="FP28" s="1"/>
  <c r="FF32"/>
  <c r="FP32" s="1"/>
  <c r="FF46" i="60"/>
  <c r="FP46" s="1"/>
  <c r="FF30"/>
  <c r="FP30" s="1"/>
  <c r="FF43"/>
  <c r="FP43" s="1"/>
  <c r="FF27"/>
  <c r="FP27" s="1"/>
  <c r="FF45"/>
  <c r="FP45" s="1"/>
  <c r="FF33"/>
  <c r="FP33" s="1"/>
  <c r="FF17"/>
  <c r="FP17" s="1"/>
  <c r="AN51" i="74"/>
  <c r="AN105"/>
  <c r="AN81"/>
  <c r="AN53"/>
  <c r="AN99" i="63"/>
  <c r="AN83"/>
  <c r="AM31" i="74"/>
  <c r="AN87"/>
  <c r="AN79"/>
  <c r="AN57"/>
  <c r="AN91" i="63"/>
  <c r="AN75"/>
  <c r="AN105" i="39"/>
  <c r="AN93"/>
  <c r="AN85"/>
  <c r="AN77"/>
  <c r="AN73"/>
  <c r="AN65"/>
  <c r="AN57"/>
  <c r="AN53"/>
  <c r="AN45"/>
  <c r="AN37"/>
  <c r="AN33"/>
  <c r="AN29"/>
  <c r="AN21"/>
  <c r="AN17"/>
  <c r="AN11"/>
  <c r="AM73" i="74"/>
  <c r="AN101" i="39"/>
  <c r="AN97"/>
  <c r="AN89"/>
  <c r="AN81"/>
  <c r="AN69"/>
  <c r="AN61"/>
  <c r="AN49"/>
  <c r="AN41"/>
  <c r="AN25"/>
  <c r="AN103"/>
  <c r="AN99"/>
  <c r="AN95"/>
  <c r="AN91"/>
  <c r="AN87"/>
  <c r="AN83"/>
  <c r="AN79"/>
  <c r="AN75"/>
  <c r="AN15"/>
  <c r="AN99" i="74"/>
  <c r="AN103" i="62"/>
  <c r="AN87"/>
  <c r="AN71"/>
  <c r="AN55"/>
  <c r="AN39"/>
  <c r="AN31"/>
  <c r="AN23"/>
  <c r="AN93"/>
  <c r="AN77"/>
  <c r="AN61"/>
  <c r="AN45"/>
  <c r="AN29"/>
  <c r="AN105"/>
  <c r="AN89"/>
  <c r="AN73"/>
  <c r="AN57"/>
  <c r="AN41"/>
  <c r="AN25"/>
  <c r="AN93" i="63"/>
  <c r="AN65"/>
  <c r="AN49"/>
  <c r="AN33"/>
  <c r="AN17"/>
  <c r="AN71" i="39"/>
  <c r="AN67"/>
  <c r="AN63"/>
  <c r="AN59"/>
  <c r="AN55"/>
  <c r="AN51"/>
  <c r="AN47"/>
  <c r="AN43"/>
  <c r="AN39"/>
  <c r="AN35"/>
  <c r="AN31"/>
  <c r="AN27"/>
  <c r="AN23"/>
  <c r="AN19"/>
  <c r="AN95" i="62"/>
  <c r="AN79"/>
  <c r="AN63"/>
  <c r="AN47"/>
  <c r="FG25" i="32"/>
  <c r="FH25" s="1"/>
  <c r="FG27"/>
  <c r="FH27" s="1"/>
  <c r="FG41"/>
  <c r="FH41" s="1"/>
  <c r="FG43"/>
  <c r="FH43" s="1"/>
  <c r="FG15"/>
  <c r="FH15" s="1"/>
  <c r="AM75" i="39"/>
  <c r="AN11" i="62"/>
  <c r="AN13" i="39"/>
  <c r="AN11" i="74"/>
  <c r="AM57"/>
  <c r="AN97"/>
  <c r="AN93"/>
  <c r="AN89"/>
  <c r="AN73"/>
  <c r="AN95"/>
  <c r="AN91"/>
  <c r="AN99" i="62"/>
  <c r="AN91"/>
  <c r="AN83"/>
  <c r="AN75"/>
  <c r="AN67"/>
  <c r="AN59"/>
  <c r="AN51"/>
  <c r="AN43"/>
  <c r="AN35"/>
  <c r="AN27"/>
  <c r="AN19"/>
  <c r="AN15"/>
  <c r="AN69" i="74"/>
  <c r="AN65"/>
  <c r="AN61"/>
  <c r="AN49"/>
  <c r="AN45"/>
  <c r="AN41"/>
  <c r="AN37"/>
  <c r="AN33"/>
  <c r="AN29"/>
  <c r="AN25"/>
  <c r="AN21"/>
  <c r="AN17"/>
  <c r="AN13"/>
  <c r="AN63" i="63"/>
  <c r="AN55"/>
  <c r="AN47"/>
  <c r="AN39"/>
  <c r="AN31"/>
  <c r="AN23"/>
  <c r="AN15"/>
  <c r="AN101" i="62"/>
  <c r="AN85"/>
  <c r="AN69"/>
  <c r="AN53"/>
  <c r="AN37"/>
  <c r="AN21"/>
  <c r="AN85" i="63"/>
  <c r="AN81"/>
  <c r="AN59"/>
  <c r="AN51"/>
  <c r="AN43"/>
  <c r="AN35"/>
  <c r="AN27"/>
  <c r="AN19"/>
  <c r="AN11"/>
  <c r="AN97" i="62"/>
  <c r="AN81"/>
  <c r="AN65"/>
  <c r="AN49"/>
  <c r="AN33"/>
  <c r="AN17"/>
  <c r="AN101" i="63"/>
  <c r="AN73"/>
  <c r="AN57"/>
  <c r="AN41"/>
  <c r="AN25"/>
  <c r="AL78" i="73"/>
  <c r="FG28" i="32"/>
  <c r="FH28" s="1"/>
  <c r="AM59" i="63"/>
  <c r="FG27" i="60"/>
  <c r="FH27" s="1"/>
  <c r="FI58"/>
  <c r="FP58" s="1"/>
  <c r="FG54"/>
  <c r="FH54" s="1"/>
  <c r="AM49" i="63"/>
  <c r="FI26" i="60"/>
  <c r="FG22"/>
  <c r="FH22" s="1"/>
  <c r="AM45" i="74"/>
  <c r="AL13" i="73"/>
  <c r="AL98"/>
  <c r="AL46"/>
  <c r="FG33" i="32"/>
  <c r="FH33" s="1"/>
  <c r="AM55" i="39"/>
  <c r="AL62" i="73"/>
  <c r="AL64"/>
  <c r="AL110" i="63"/>
  <c r="AL109"/>
  <c r="FG35" i="32"/>
  <c r="FH35" s="1"/>
  <c r="AL94" i="73"/>
  <c r="AL30"/>
  <c r="AJ110"/>
  <c r="AJ109"/>
  <c r="AL82"/>
  <c r="AL66"/>
  <c r="AL50"/>
  <c r="AL34"/>
  <c r="AL18"/>
  <c r="T109"/>
  <c r="AL104"/>
  <c r="AL96"/>
  <c r="AL88"/>
  <c r="AL80"/>
  <c r="AL72"/>
  <c r="AL60"/>
  <c r="AL52"/>
  <c r="AL44"/>
  <c r="AL36"/>
  <c r="AL28"/>
  <c r="AL20"/>
  <c r="AL102"/>
  <c r="AL86"/>
  <c r="AL70"/>
  <c r="AL54"/>
  <c r="AL38"/>
  <c r="AL22"/>
  <c r="T110"/>
  <c r="AH110"/>
  <c r="AH109"/>
  <c r="AL106"/>
  <c r="AL90"/>
  <c r="AL74"/>
  <c r="AL58"/>
  <c r="AL42"/>
  <c r="AL100"/>
  <c r="AL92"/>
  <c r="AL84"/>
  <c r="AL76"/>
  <c r="AL68"/>
  <c r="AL56"/>
  <c r="AL48"/>
  <c r="AL40"/>
  <c r="AL32"/>
  <c r="AL24"/>
  <c r="AL16"/>
  <c r="AM11" i="63"/>
  <c r="AM11" i="77"/>
  <c r="AM99" i="73"/>
  <c r="AM99" i="77"/>
  <c r="AM83" i="73"/>
  <c r="AM83" i="77"/>
  <c r="AM67" i="73"/>
  <c r="AM67" i="77"/>
  <c r="AM51" i="73"/>
  <c r="AM51" i="77"/>
  <c r="AM35" i="73"/>
  <c r="AM35" i="77"/>
  <c r="AM19" i="73"/>
  <c r="AM19" i="77"/>
  <c r="AM105" i="73"/>
  <c r="AM105" i="77"/>
  <c r="AM89" i="73"/>
  <c r="AM89" i="77"/>
  <c r="AM73" i="73"/>
  <c r="AM73" i="77"/>
  <c r="AM57" i="73"/>
  <c r="AM57" i="77"/>
  <c r="AM41" i="73"/>
  <c r="AM41" i="77"/>
  <c r="AM25" i="73"/>
  <c r="AM25" i="77"/>
  <c r="E108"/>
  <c r="AL108"/>
  <c r="E104"/>
  <c r="AL104"/>
  <c r="AL100"/>
  <c r="E100"/>
  <c r="AL96"/>
  <c r="E96"/>
  <c r="AL92"/>
  <c r="E92"/>
  <c r="AL88"/>
  <c r="E88"/>
  <c r="AL84"/>
  <c r="E84"/>
  <c r="AL80"/>
  <c r="E80"/>
  <c r="AL76"/>
  <c r="E76"/>
  <c r="E72"/>
  <c r="AL72"/>
  <c r="AL68"/>
  <c r="E68"/>
  <c r="AL64"/>
  <c r="E64"/>
  <c r="AL60"/>
  <c r="E60"/>
  <c r="E85"/>
  <c r="AL85"/>
  <c r="E53"/>
  <c r="AL53"/>
  <c r="E21"/>
  <c r="AL21"/>
  <c r="AL98"/>
  <c r="E98"/>
  <c r="E13"/>
  <c r="AL13"/>
  <c r="AL46"/>
  <c r="E46"/>
  <c r="AL42"/>
  <c r="E42"/>
  <c r="E22"/>
  <c r="AL22"/>
  <c r="E18"/>
  <c r="AL18"/>
  <c r="AL81"/>
  <c r="AH110"/>
  <c r="T110"/>
  <c r="L110"/>
  <c r="D109"/>
  <c r="AL91"/>
  <c r="AL83"/>
  <c r="AL79"/>
  <c r="AL75"/>
  <c r="AN75" s="1"/>
  <c r="AF110"/>
  <c r="V110"/>
  <c r="N110"/>
  <c r="F110"/>
  <c r="AF109"/>
  <c r="V109"/>
  <c r="N109"/>
  <c r="F109"/>
  <c r="AM95" i="73"/>
  <c r="AM95" i="77"/>
  <c r="AM79" i="73"/>
  <c r="AM79" i="77"/>
  <c r="AM63" i="73"/>
  <c r="AM63" i="77"/>
  <c r="AM47" i="73"/>
  <c r="AM47" i="77"/>
  <c r="AM31" i="73"/>
  <c r="AM31" i="77"/>
  <c r="AM15" i="62"/>
  <c r="AM15" i="77"/>
  <c r="AM101" i="73"/>
  <c r="AM101" i="77"/>
  <c r="AM85" i="73"/>
  <c r="AM85" i="77"/>
  <c r="AM69" i="73"/>
  <c r="AM69" i="77"/>
  <c r="AM53" i="73"/>
  <c r="AM53" i="77"/>
  <c r="AM37" i="73"/>
  <c r="AM37" i="77"/>
  <c r="AM21" i="73"/>
  <c r="AM21" i="77"/>
  <c r="AL77"/>
  <c r="E77"/>
  <c r="E45"/>
  <c r="AL45"/>
  <c r="AL78"/>
  <c r="E78"/>
  <c r="AL74"/>
  <c r="E74"/>
  <c r="AL70"/>
  <c r="E70"/>
  <c r="E50"/>
  <c r="AL50"/>
  <c r="AL38"/>
  <c r="E38"/>
  <c r="E34"/>
  <c r="AL34"/>
  <c r="E26"/>
  <c r="AL26"/>
  <c r="AL105"/>
  <c r="AL97"/>
  <c r="AN97" s="1"/>
  <c r="AL65"/>
  <c r="AL49"/>
  <c r="AL33"/>
  <c r="AL17"/>
  <c r="AH109"/>
  <c r="L109"/>
  <c r="AL107"/>
  <c r="AN107" s="1"/>
  <c r="AL103"/>
  <c r="AL99"/>
  <c r="AL95"/>
  <c r="AN95" s="1"/>
  <c r="AL87"/>
  <c r="AL71"/>
  <c r="AL67"/>
  <c r="Z109"/>
  <c r="AL23"/>
  <c r="AL19"/>
  <c r="AL15"/>
  <c r="AL14"/>
  <c r="AM91" i="73"/>
  <c r="AM91" i="77"/>
  <c r="AM75" i="73"/>
  <c r="AM75" i="77"/>
  <c r="AM59" i="73"/>
  <c r="AM59" i="77"/>
  <c r="AM43" i="73"/>
  <c r="AM43" i="77"/>
  <c r="AM27" i="73"/>
  <c r="AM27" i="77"/>
  <c r="AM97" i="73"/>
  <c r="AM97" i="77"/>
  <c r="AM81" i="73"/>
  <c r="AM81" i="77"/>
  <c r="AM65" i="73"/>
  <c r="AM65" i="77"/>
  <c r="AM49" i="73"/>
  <c r="AM49" i="77"/>
  <c r="AM33" i="73"/>
  <c r="AM33" i="77"/>
  <c r="AM17" i="73"/>
  <c r="AM17" i="77"/>
  <c r="E101"/>
  <c r="AL101"/>
  <c r="E69"/>
  <c r="AL69"/>
  <c r="AL37"/>
  <c r="AN37" s="1"/>
  <c r="E37"/>
  <c r="T109"/>
  <c r="U11"/>
  <c r="E102"/>
  <c r="AL102"/>
  <c r="AL90"/>
  <c r="E90"/>
  <c r="AL82"/>
  <c r="E82"/>
  <c r="AL66"/>
  <c r="E66"/>
  <c r="AL58"/>
  <c r="E58"/>
  <c r="AL62"/>
  <c r="E62"/>
  <c r="E54"/>
  <c r="AL54"/>
  <c r="AL73"/>
  <c r="AN73" s="1"/>
  <c r="X110"/>
  <c r="AD110"/>
  <c r="P110"/>
  <c r="H110"/>
  <c r="AL11"/>
  <c r="AN11" s="1"/>
  <c r="AJ110"/>
  <c r="AB110"/>
  <c r="R110"/>
  <c r="J110"/>
  <c r="AJ109"/>
  <c r="AB109"/>
  <c r="R109"/>
  <c r="J109"/>
  <c r="AM103" i="73"/>
  <c r="AM103" i="77"/>
  <c r="AM87" i="73"/>
  <c r="AM87" i="77"/>
  <c r="AM71" i="73"/>
  <c r="AM71" i="77"/>
  <c r="AM55" i="73"/>
  <c r="AM55" i="77"/>
  <c r="AM39" i="73"/>
  <c r="AM39" i="77"/>
  <c r="AM23" i="73"/>
  <c r="AM23" i="77"/>
  <c r="AM93" i="73"/>
  <c r="AM93" i="77"/>
  <c r="AM77" i="73"/>
  <c r="AM77" i="77"/>
  <c r="AM61" i="73"/>
  <c r="AM61" i="77"/>
  <c r="AM45" i="73"/>
  <c r="AM45" i="77"/>
  <c r="AM29" i="73"/>
  <c r="AM29" i="77"/>
  <c r="AM13" i="62"/>
  <c r="AM13" i="77"/>
  <c r="AL93"/>
  <c r="E93"/>
  <c r="E56"/>
  <c r="AL56"/>
  <c r="E52"/>
  <c r="AL52"/>
  <c r="E48"/>
  <c r="AL48"/>
  <c r="AL44"/>
  <c r="E44"/>
  <c r="AL40"/>
  <c r="E40"/>
  <c r="E36"/>
  <c r="AL36"/>
  <c r="E32"/>
  <c r="AL32"/>
  <c r="E28"/>
  <c r="AL28"/>
  <c r="E24"/>
  <c r="AL24"/>
  <c r="E20"/>
  <c r="AL20"/>
  <c r="E16"/>
  <c r="AL16"/>
  <c r="E61"/>
  <c r="AL61"/>
  <c r="E29"/>
  <c r="AL29"/>
  <c r="E106"/>
  <c r="AL106"/>
  <c r="AL94"/>
  <c r="E94"/>
  <c r="AL86"/>
  <c r="E86"/>
  <c r="E30"/>
  <c r="AL30"/>
  <c r="AL89"/>
  <c r="AL57"/>
  <c r="AL41"/>
  <c r="AL25"/>
  <c r="D110"/>
  <c r="AD109"/>
  <c r="P109"/>
  <c r="H109"/>
  <c r="AL63"/>
  <c r="AL59"/>
  <c r="AL55"/>
  <c r="AL51"/>
  <c r="AL47"/>
  <c r="AL43"/>
  <c r="AL39"/>
  <c r="AN39" s="1"/>
  <c r="AL35"/>
  <c r="AL31"/>
  <c r="AL27"/>
  <c r="AN27" s="1"/>
  <c r="Z110"/>
  <c r="AM95" i="62"/>
  <c r="AM79"/>
  <c r="AM63"/>
  <c r="AM47"/>
  <c r="AM31"/>
  <c r="AM93"/>
  <c r="AM77"/>
  <c r="AM61"/>
  <c r="AM45"/>
  <c r="AM29"/>
  <c r="FG12" i="60"/>
  <c r="FH12" s="1"/>
  <c r="AM13" i="73"/>
  <c r="FI14" i="32"/>
  <c r="FI18"/>
  <c r="FI22"/>
  <c r="FI30"/>
  <c r="FI38"/>
  <c r="FP38" s="1"/>
  <c r="FI46"/>
  <c r="FP46" s="1"/>
  <c r="FI50"/>
  <c r="FP50" s="1"/>
  <c r="FI54"/>
  <c r="FP54" s="1"/>
  <c r="FI58"/>
  <c r="FP58" s="1"/>
  <c r="AM99" i="62"/>
  <c r="AM91"/>
  <c r="AM83"/>
  <c r="AM75"/>
  <c r="AM67"/>
  <c r="AM59"/>
  <c r="AM51"/>
  <c r="AM43"/>
  <c r="AM35"/>
  <c r="AM27"/>
  <c r="AM19"/>
  <c r="AM105"/>
  <c r="AM97"/>
  <c r="AM89"/>
  <c r="AM81"/>
  <c r="AM73"/>
  <c r="AM65"/>
  <c r="AM57"/>
  <c r="AM49"/>
  <c r="AM41"/>
  <c r="AM33"/>
  <c r="AM25"/>
  <c r="FG14" i="60"/>
  <c r="FH14" s="1"/>
  <c r="AM17" i="63"/>
  <c r="FG19" i="32"/>
  <c r="FG26"/>
  <c r="FH26" s="1"/>
  <c r="AM41" i="74"/>
  <c r="AM27"/>
  <c r="FG57" i="60"/>
  <c r="FH57" s="1"/>
  <c r="AM103" i="63"/>
  <c r="FG53" i="60"/>
  <c r="FH53" s="1"/>
  <c r="AM95" i="63"/>
  <c r="FG49" i="60"/>
  <c r="FH49" s="1"/>
  <c r="AM87" i="63"/>
  <c r="FG45" i="60"/>
  <c r="FH45" s="1"/>
  <c r="AM79" i="63"/>
  <c r="FG41" i="60"/>
  <c r="FH41" s="1"/>
  <c r="AM71" i="63"/>
  <c r="FG37" i="60"/>
  <c r="FH37" s="1"/>
  <c r="AM63" i="63"/>
  <c r="FG33" i="60"/>
  <c r="FH33" s="1"/>
  <c r="AM55" i="63"/>
  <c r="FG29" i="60"/>
  <c r="FH29" s="1"/>
  <c r="AM47" i="63"/>
  <c r="FG25" i="60"/>
  <c r="FH25" s="1"/>
  <c r="AM39" i="63"/>
  <c r="FG21" i="60"/>
  <c r="FH21" s="1"/>
  <c r="AM31" i="63"/>
  <c r="FG17" i="60"/>
  <c r="FH17" s="1"/>
  <c r="AM23" i="63"/>
  <c r="FG56" i="60"/>
  <c r="FH56" s="1"/>
  <c r="AM101" i="63"/>
  <c r="FG52" i="60"/>
  <c r="FH52" s="1"/>
  <c r="AM93" i="63"/>
  <c r="FG48" i="60"/>
  <c r="FH48" s="1"/>
  <c r="AM85" i="63"/>
  <c r="FG44" i="60"/>
  <c r="FH44" s="1"/>
  <c r="AM77" i="63"/>
  <c r="FG40" i="60"/>
  <c r="FH40" s="1"/>
  <c r="AM69" i="63"/>
  <c r="FG36" i="60"/>
  <c r="FH36" s="1"/>
  <c r="AM61" i="63"/>
  <c r="FG32" i="60"/>
  <c r="FH32" s="1"/>
  <c r="AM53" i="63"/>
  <c r="FG28" i="60"/>
  <c r="FH28" s="1"/>
  <c r="AM45" i="63"/>
  <c r="FG24" i="60"/>
  <c r="FH24" s="1"/>
  <c r="AM37" i="63"/>
  <c r="FG20" i="60"/>
  <c r="FH20" s="1"/>
  <c r="AM29" i="63"/>
  <c r="FG16" i="60"/>
  <c r="FH16" s="1"/>
  <c r="AM21" i="63"/>
  <c r="FG13" i="60"/>
  <c r="FH13" s="1"/>
  <c r="AM13" i="63"/>
  <c r="AM15" i="73"/>
  <c r="FI27" i="32"/>
  <c r="FI31"/>
  <c r="FP31" s="1"/>
  <c r="FI35"/>
  <c r="FI39"/>
  <c r="FP39" s="1"/>
  <c r="FI43"/>
  <c r="FP43" s="1"/>
  <c r="FI47"/>
  <c r="FP47" s="1"/>
  <c r="FI51"/>
  <c r="FI55"/>
  <c r="FP55" s="1"/>
  <c r="FG29"/>
  <c r="FH29" s="1"/>
  <c r="FG31"/>
  <c r="FH31" s="1"/>
  <c r="FG37"/>
  <c r="FH37" s="1"/>
  <c r="FG39"/>
  <c r="FH39" s="1"/>
  <c r="FG45"/>
  <c r="FH45" s="1"/>
  <c r="FG47"/>
  <c r="FH47" s="1"/>
  <c r="FG49"/>
  <c r="FH49" s="1"/>
  <c r="FG51"/>
  <c r="FH51" s="1"/>
  <c r="FG53"/>
  <c r="FH53" s="1"/>
  <c r="FG55"/>
  <c r="FH55" s="1"/>
  <c r="FG57"/>
  <c r="FH57" s="1"/>
  <c r="FG48"/>
  <c r="FH48" s="1"/>
  <c r="FG56"/>
  <c r="FH56" s="1"/>
  <c r="AM103" i="39"/>
  <c r="AM87"/>
  <c r="AM33"/>
  <c r="AM17"/>
  <c r="AM89" i="74"/>
  <c r="AM65"/>
  <c r="AM49"/>
  <c r="FG18" i="32"/>
  <c r="FH18" s="1"/>
  <c r="FG13"/>
  <c r="FG17"/>
  <c r="FH17" s="1"/>
  <c r="FG34"/>
  <c r="FH34" s="1"/>
  <c r="FG44"/>
  <c r="FH44" s="1"/>
  <c r="AM71" i="39"/>
  <c r="AM59"/>
  <c r="AM39"/>
  <c r="AM25"/>
  <c r="AM77" i="74"/>
  <c r="AM23"/>
  <c r="AM15"/>
  <c r="AL12" i="73"/>
  <c r="FG16" i="32"/>
  <c r="FH16" s="1"/>
  <c r="FG58"/>
  <c r="FH58" s="1"/>
  <c r="FG21"/>
  <c r="FH21" s="1"/>
  <c r="FG30"/>
  <c r="FH30" s="1"/>
  <c r="FG38"/>
  <c r="FH38" s="1"/>
  <c r="FG46"/>
  <c r="FH46" s="1"/>
  <c r="FG50"/>
  <c r="FH50" s="1"/>
  <c r="FG54"/>
  <c r="FH54" s="1"/>
  <c r="AM105" i="39"/>
  <c r="AM99"/>
  <c r="AM91"/>
  <c r="AM83"/>
  <c r="AM67"/>
  <c r="AM51"/>
  <c r="AM21"/>
  <c r="AM101" i="74"/>
  <c r="AM93"/>
  <c r="AM85"/>
  <c r="AM35"/>
  <c r="AO101" i="63"/>
  <c r="AO93"/>
  <c r="AO77"/>
  <c r="AO103"/>
  <c r="AO95"/>
  <c r="AO87"/>
  <c r="AO79"/>
  <c r="AO105"/>
  <c r="AO97"/>
  <c r="AO89"/>
  <c r="AO81"/>
  <c r="AO73"/>
  <c r="AO99"/>
  <c r="AO91"/>
  <c r="AO83"/>
  <c r="AO75"/>
  <c r="AO87" i="74"/>
  <c r="AO83"/>
  <c r="AO79"/>
  <c r="AO75"/>
  <c r="AO71"/>
  <c r="AO67"/>
  <c r="AO63"/>
  <c r="AO59"/>
  <c r="AO55"/>
  <c r="AO51"/>
  <c r="AO47"/>
  <c r="AO43"/>
  <c r="AO39"/>
  <c r="AO35"/>
  <c r="AO31"/>
  <c r="AO27"/>
  <c r="AO23"/>
  <c r="AO19"/>
  <c r="AO15"/>
  <c r="AO101"/>
  <c r="AO97"/>
  <c r="AO93"/>
  <c r="AO89"/>
  <c r="AO103"/>
  <c r="AO99"/>
  <c r="AO85"/>
  <c r="AO81"/>
  <c r="AO77"/>
  <c r="AO95"/>
  <c r="AO91"/>
  <c r="AO69"/>
  <c r="AO65"/>
  <c r="AO61"/>
  <c r="AO49"/>
  <c r="AO45"/>
  <c r="AO41"/>
  <c r="AO37"/>
  <c r="AO33"/>
  <c r="AO29"/>
  <c r="AO25"/>
  <c r="AO21"/>
  <c r="AO17"/>
  <c r="AO13"/>
  <c r="AO105"/>
  <c r="AO73"/>
  <c r="AO57"/>
  <c r="AO53"/>
  <c r="AL11" i="73"/>
  <c r="L109"/>
  <c r="D110"/>
  <c r="AO13"/>
  <c r="AF110"/>
  <c r="AD110"/>
  <c r="AB110"/>
  <c r="V110"/>
  <c r="R110"/>
  <c r="P110"/>
  <c r="N110"/>
  <c r="L110"/>
  <c r="H110"/>
  <c r="F110"/>
  <c r="AF109"/>
  <c r="AD109"/>
  <c r="AB109"/>
  <c r="Z110"/>
  <c r="Z109"/>
  <c r="V109"/>
  <c r="R109"/>
  <c r="P109"/>
  <c r="N109"/>
  <c r="H109"/>
  <c r="F109"/>
  <c r="X109"/>
  <c r="J110"/>
  <c r="J109"/>
  <c r="X110"/>
  <c r="D109"/>
  <c r="AL105"/>
  <c r="AN105" s="1"/>
  <c r="AL103"/>
  <c r="AN103" s="1"/>
  <c r="AL101"/>
  <c r="AL99"/>
  <c r="AL97"/>
  <c r="AL95"/>
  <c r="AL93"/>
  <c r="AL91"/>
  <c r="AL89"/>
  <c r="AL87"/>
  <c r="AL85"/>
  <c r="AL83"/>
  <c r="AL81"/>
  <c r="AL79"/>
  <c r="AL77"/>
  <c r="AL75"/>
  <c r="AN75" s="1"/>
  <c r="AL73"/>
  <c r="AL71"/>
  <c r="AN71" s="1"/>
  <c r="AL69"/>
  <c r="AN69" s="1"/>
  <c r="AL67"/>
  <c r="AL65"/>
  <c r="AN65" s="1"/>
  <c r="AL63"/>
  <c r="AL61"/>
  <c r="AN61" s="1"/>
  <c r="AL59"/>
  <c r="AL57"/>
  <c r="AN57" s="1"/>
  <c r="AL55"/>
  <c r="AL53"/>
  <c r="AL51"/>
  <c r="AL49"/>
  <c r="AN49" s="1"/>
  <c r="AL47"/>
  <c r="AL45"/>
  <c r="AL43"/>
  <c r="AL41"/>
  <c r="AN41" s="1"/>
  <c r="AL39"/>
  <c r="AN39" s="1"/>
  <c r="AL37"/>
  <c r="AL35"/>
  <c r="AN35" s="1"/>
  <c r="AL33"/>
  <c r="AL31"/>
  <c r="AL29"/>
  <c r="AL27"/>
  <c r="AL25"/>
  <c r="AN25" s="1"/>
  <c r="AL23"/>
  <c r="AL21"/>
  <c r="AL19"/>
  <c r="AL17"/>
  <c r="AL15"/>
  <c r="AL14"/>
  <c r="AO47" i="63"/>
  <c r="AM11" i="62"/>
  <c r="AM11" i="73"/>
  <c r="AO63" i="63"/>
  <c r="AO31"/>
  <c r="AO11" i="74"/>
  <c r="AL109"/>
  <c r="AO71" i="63"/>
  <c r="AO55"/>
  <c r="AO39"/>
  <c r="AO23"/>
  <c r="FG11" i="60"/>
  <c r="AO67" i="63"/>
  <c r="AO59"/>
  <c r="AO51"/>
  <c r="AO43"/>
  <c r="AO35"/>
  <c r="AO27"/>
  <c r="AO19"/>
  <c r="AO69"/>
  <c r="AO61"/>
  <c r="AO53"/>
  <c r="AO45"/>
  <c r="AO37"/>
  <c r="AO29"/>
  <c r="AO21"/>
  <c r="AO11"/>
  <c r="AL109" i="62"/>
  <c r="AN109"/>
  <c r="AO65" i="63"/>
  <c r="AO49"/>
  <c r="AO41"/>
  <c r="AO33"/>
  <c r="AO25"/>
  <c r="AO17"/>
  <c r="AM11" i="39"/>
  <c r="AL109"/>
  <c r="FG11" i="32"/>
  <c r="FH11" s="1"/>
  <c r="FP51" l="1"/>
  <c r="FP35"/>
  <c r="FP30"/>
  <c r="AN63" i="77"/>
  <c r="AO85" i="63"/>
  <c r="AO57"/>
  <c r="AO15"/>
  <c r="AP13" i="39"/>
  <c r="AP23"/>
  <c r="AP39"/>
  <c r="AP55"/>
  <c r="AP71"/>
  <c r="AP75"/>
  <c r="AP91"/>
  <c r="AP61"/>
  <c r="AP97"/>
  <c r="AP17"/>
  <c r="AP37"/>
  <c r="AP65"/>
  <c r="AP93"/>
  <c r="AP19"/>
  <c r="AP35"/>
  <c r="AP51"/>
  <c r="AP67"/>
  <c r="AP15"/>
  <c r="AP87"/>
  <c r="AP103"/>
  <c r="AP49"/>
  <c r="AP89"/>
  <c r="AP33"/>
  <c r="AP57"/>
  <c r="AP85"/>
  <c r="AP31"/>
  <c r="AP47"/>
  <c r="AP63"/>
  <c r="AP83"/>
  <c r="AP99"/>
  <c r="AP41"/>
  <c r="AP81"/>
  <c r="AP29"/>
  <c r="AP53"/>
  <c r="AP77"/>
  <c r="AP27"/>
  <c r="AP43"/>
  <c r="AP59"/>
  <c r="AP79"/>
  <c r="AP95"/>
  <c r="AP25"/>
  <c r="AP69"/>
  <c r="AP101"/>
  <c r="AP21"/>
  <c r="AP45"/>
  <c r="AP73"/>
  <c r="AP105"/>
  <c r="B14" i="17"/>
  <c r="D14" i="75"/>
  <c r="B18" i="76"/>
  <c r="FP26" i="60"/>
  <c r="AN45" i="77"/>
  <c r="AN27" i="73"/>
  <c r="AN59"/>
  <c r="FP27" i="32"/>
  <c r="FP14"/>
  <c r="AN17" i="73"/>
  <c r="AN33"/>
  <c r="AN73"/>
  <c r="AN81"/>
  <c r="AN89"/>
  <c r="AN97"/>
  <c r="AN23"/>
  <c r="AN55"/>
  <c r="AN95"/>
  <c r="AP11" i="39"/>
  <c r="AN79" i="73"/>
  <c r="FP22" i="32"/>
  <c r="AN21" i="73"/>
  <c r="AN85"/>
  <c r="AN11"/>
  <c r="AN41" i="77"/>
  <c r="AN87"/>
  <c r="AN15" i="73"/>
  <c r="AN47"/>
  <c r="AN83"/>
  <c r="AN25" i="77"/>
  <c r="AO73" i="39"/>
  <c r="AO21"/>
  <c r="AO37"/>
  <c r="AO61"/>
  <c r="AO95"/>
  <c r="AO99"/>
  <c r="AO97"/>
  <c r="AO23"/>
  <c r="AO39"/>
  <c r="AO55"/>
  <c r="AO71"/>
  <c r="AO87"/>
  <c r="AO11"/>
  <c r="AO57"/>
  <c r="AO17"/>
  <c r="AO33"/>
  <c r="AO49"/>
  <c r="AO91"/>
  <c r="AO85"/>
  <c r="AO93"/>
  <c r="AO19"/>
  <c r="AO35"/>
  <c r="AO51"/>
  <c r="AO67"/>
  <c r="AO83"/>
  <c r="AO53"/>
  <c r="AO13"/>
  <c r="AO29"/>
  <c r="AO45"/>
  <c r="AO69"/>
  <c r="AO81"/>
  <c r="AO89"/>
  <c r="AO15"/>
  <c r="AO31"/>
  <c r="AO47"/>
  <c r="AO63"/>
  <c r="AO79"/>
  <c r="AO105"/>
  <c r="AO25"/>
  <c r="AO41"/>
  <c r="AO65"/>
  <c r="AO77"/>
  <c r="AO103"/>
  <c r="AO101"/>
  <c r="AO27"/>
  <c r="AO43"/>
  <c r="AO59"/>
  <c r="AO75"/>
  <c r="AP13" i="73"/>
  <c r="AN109" i="63"/>
  <c r="AN37" i="73"/>
  <c r="AN101"/>
  <c r="AN67" i="77"/>
  <c r="AN99"/>
  <c r="AN29" i="73"/>
  <c r="AN19"/>
  <c r="AN43"/>
  <c r="AN91"/>
  <c r="AN59" i="77"/>
  <c r="AN79"/>
  <c r="AN63" i="73"/>
  <c r="AN45"/>
  <c r="AN53"/>
  <c r="AN77"/>
  <c r="AN93"/>
  <c r="FP18" i="32"/>
  <c r="AN51" i="73"/>
  <c r="AN67"/>
  <c r="AN99"/>
  <c r="AN31"/>
  <c r="AN87"/>
  <c r="AN71" i="77"/>
  <c r="AN103"/>
  <c r="AN17"/>
  <c r="AN57"/>
  <c r="AN69"/>
  <c r="AN89"/>
  <c r="AN91"/>
  <c r="AN83"/>
  <c r="AN61"/>
  <c r="AO37"/>
  <c r="AP37" s="1"/>
  <c r="AN49"/>
  <c r="AO13" i="63"/>
  <c r="FH11" i="60"/>
  <c r="B14" i="78"/>
  <c r="B14" i="79"/>
  <c r="FP36" i="60"/>
  <c r="FP39"/>
  <c r="FP14"/>
  <c r="FP53" i="32"/>
  <c r="FP41"/>
  <c r="FP29"/>
  <c r="FP21"/>
  <c r="FP13"/>
  <c r="FP11"/>
  <c r="B18" i="17" s="1"/>
  <c r="FP23" i="32"/>
  <c r="FP15"/>
  <c r="FP20" i="60"/>
  <c r="FP52"/>
  <c r="FP23"/>
  <c r="FP55"/>
  <c r="FP57" i="32"/>
  <c r="FP45"/>
  <c r="FP37"/>
  <c r="FP25"/>
  <c r="FP17"/>
  <c r="FP19"/>
  <c r="FH13"/>
  <c r="B18" i="75"/>
  <c r="B14"/>
  <c r="FH19" i="32"/>
  <c r="D14" i="76" s="1"/>
  <c r="B14"/>
  <c r="FP11" i="60"/>
  <c r="D18" i="78" s="1"/>
  <c r="B18" i="79"/>
  <c r="B18" i="78"/>
  <c r="AN33" i="77"/>
  <c r="AN35"/>
  <c r="AN51"/>
  <c r="AN43"/>
  <c r="AN31"/>
  <c r="AN47"/>
  <c r="AN55"/>
  <c r="AN93"/>
  <c r="AN101"/>
  <c r="AN19"/>
  <c r="AN81"/>
  <c r="AN13" i="73"/>
  <c r="AN29" i="77"/>
  <c r="AN15"/>
  <c r="AN23"/>
  <c r="AN65"/>
  <c r="AN105"/>
  <c r="AN77"/>
  <c r="AN13"/>
  <c r="AN21"/>
  <c r="AN53"/>
  <c r="AN85"/>
  <c r="AM109" i="63"/>
  <c r="B14" i="65"/>
  <c r="AO31" i="77"/>
  <c r="AP31" s="1"/>
  <c r="AO47"/>
  <c r="AP47" s="1"/>
  <c r="AO63"/>
  <c r="AP63" s="1"/>
  <c r="AO89"/>
  <c r="AP89" s="1"/>
  <c r="AO93"/>
  <c r="AP93" s="1"/>
  <c r="AO101"/>
  <c r="AP101" s="1"/>
  <c r="AO95"/>
  <c r="AP95" s="1"/>
  <c r="AO49"/>
  <c r="AP49" s="1"/>
  <c r="AO83"/>
  <c r="AP83" s="1"/>
  <c r="B18" i="65"/>
  <c r="AO27" i="77"/>
  <c r="AP27" s="1"/>
  <c r="AO43"/>
  <c r="AP43" s="1"/>
  <c r="AO59"/>
  <c r="AP59" s="1"/>
  <c r="AO57"/>
  <c r="AP57" s="1"/>
  <c r="AO61"/>
  <c r="AP61" s="1"/>
  <c r="AO73"/>
  <c r="AP73" s="1"/>
  <c r="AO23"/>
  <c r="AP23" s="1"/>
  <c r="AO87"/>
  <c r="AP87" s="1"/>
  <c r="AO107"/>
  <c r="AO33"/>
  <c r="AP33" s="1"/>
  <c r="AO105"/>
  <c r="AP105" s="1"/>
  <c r="AO79"/>
  <c r="AP79" s="1"/>
  <c r="AO13"/>
  <c r="AO21"/>
  <c r="AP21" s="1"/>
  <c r="AO85"/>
  <c r="AP85" s="1"/>
  <c r="AM109"/>
  <c r="AO39"/>
  <c r="AP39" s="1"/>
  <c r="AO55"/>
  <c r="AP55" s="1"/>
  <c r="AO41"/>
  <c r="AP41" s="1"/>
  <c r="AO11"/>
  <c r="AP11" s="1"/>
  <c r="AL109"/>
  <c r="AO69"/>
  <c r="AP69" s="1"/>
  <c r="AO19"/>
  <c r="AP19" s="1"/>
  <c r="AO71"/>
  <c r="AP71" s="1"/>
  <c r="AO103"/>
  <c r="AP103" s="1"/>
  <c r="AO17"/>
  <c r="AP17" s="1"/>
  <c r="AO97"/>
  <c r="AP97" s="1"/>
  <c r="AO45"/>
  <c r="AP45" s="1"/>
  <c r="AO75"/>
  <c r="AP75" s="1"/>
  <c r="AO81"/>
  <c r="AP81" s="1"/>
  <c r="D18" i="75"/>
  <c r="D18" i="76"/>
  <c r="AO35" i="77"/>
  <c r="AP35" s="1"/>
  <c r="AO51"/>
  <c r="AP51" s="1"/>
  <c r="AO25"/>
  <c r="AP25" s="1"/>
  <c r="AO29"/>
  <c r="AP29" s="1"/>
  <c r="AO15"/>
  <c r="AO67"/>
  <c r="AP67" s="1"/>
  <c r="AO99"/>
  <c r="AP99" s="1"/>
  <c r="AO65"/>
  <c r="AP65" s="1"/>
  <c r="AO77"/>
  <c r="AP77" s="1"/>
  <c r="AO91"/>
  <c r="AP91" s="1"/>
  <c r="AO53"/>
  <c r="AP53" s="1"/>
  <c r="AM109" i="62"/>
  <c r="AM109" i="73"/>
  <c r="AM109" i="39"/>
  <c r="AP105" i="74"/>
  <c r="AP101"/>
  <c r="AO11" i="73"/>
  <c r="AM109" i="74"/>
  <c r="AP41"/>
  <c r="AO13" i="62"/>
  <c r="AP73" i="74"/>
  <c r="AL109" i="73"/>
  <c r="AP25" i="74"/>
  <c r="AP57"/>
  <c r="AP89"/>
  <c r="AO15" i="73"/>
  <c r="AO17"/>
  <c r="AO19"/>
  <c r="AO21"/>
  <c r="AO23"/>
  <c r="AO25"/>
  <c r="AO27"/>
  <c r="AO29"/>
  <c r="AO31"/>
  <c r="AO33"/>
  <c r="AO35"/>
  <c r="AO37"/>
  <c r="AO39"/>
  <c r="AO41"/>
  <c r="AO43"/>
  <c r="AO45"/>
  <c r="AO47"/>
  <c r="AO49"/>
  <c r="AO51"/>
  <c r="AO53"/>
  <c r="AO55"/>
  <c r="AO57"/>
  <c r="AO59"/>
  <c r="AO61"/>
  <c r="AO63"/>
  <c r="AO65"/>
  <c r="AO67"/>
  <c r="AO69"/>
  <c r="AO71"/>
  <c r="AO73"/>
  <c r="AO75"/>
  <c r="AO77"/>
  <c r="AO79"/>
  <c r="AO81"/>
  <c r="AO83"/>
  <c r="AO85"/>
  <c r="AO87"/>
  <c r="AO89"/>
  <c r="AO91"/>
  <c r="AO93"/>
  <c r="AO95"/>
  <c r="AO97"/>
  <c r="AO99"/>
  <c r="AO101"/>
  <c r="AO103"/>
  <c r="AO105"/>
  <c r="AP17" i="74"/>
  <c r="AP33"/>
  <c r="AP49"/>
  <c r="AP65"/>
  <c r="AP81"/>
  <c r="AP97"/>
  <c r="AP13"/>
  <c r="AP21"/>
  <c r="AP29"/>
  <c r="AP37"/>
  <c r="AP45"/>
  <c r="AP53"/>
  <c r="AP61"/>
  <c r="AP69"/>
  <c r="AP77"/>
  <c r="AP85"/>
  <c r="AP93"/>
  <c r="AP11"/>
  <c r="AN109"/>
  <c r="AP19"/>
  <c r="AP27"/>
  <c r="AP35"/>
  <c r="AP43"/>
  <c r="AP51"/>
  <c r="AP59"/>
  <c r="AP67"/>
  <c r="AP75"/>
  <c r="AP83"/>
  <c r="AP91"/>
  <c r="AP99"/>
  <c r="AP15"/>
  <c r="AP23"/>
  <c r="AP31"/>
  <c r="AP39"/>
  <c r="AP47"/>
  <c r="AP55"/>
  <c r="AP63"/>
  <c r="AP71"/>
  <c r="AP79"/>
  <c r="AP87"/>
  <c r="AP95"/>
  <c r="AP103"/>
  <c r="AN109" i="39"/>
  <c r="E38" i="16"/>
  <c r="E37"/>
  <c r="E32"/>
  <c r="E30"/>
  <c r="E29"/>
  <c r="E28"/>
  <c r="E27"/>
  <c r="E26"/>
  <c r="E25"/>
  <c r="E23"/>
  <c r="E22"/>
  <c r="E21"/>
  <c r="E20"/>
  <c r="E18"/>
  <c r="E17"/>
  <c r="E15"/>
  <c r="E14"/>
  <c r="E13"/>
  <c r="E12"/>
  <c r="E11"/>
  <c r="E10"/>
  <c r="E9"/>
  <c r="E8"/>
  <c r="E7"/>
  <c r="E6"/>
  <c r="AR13" i="62" l="1"/>
  <c r="DS21" i="89" s="1"/>
  <c r="AP13" i="62"/>
  <c r="AQ13" i="73"/>
  <c r="AP105"/>
  <c r="AQ105" s="1"/>
  <c r="AP103"/>
  <c r="AQ103" s="1"/>
  <c r="AP101"/>
  <c r="AQ101" s="1"/>
  <c r="AP99"/>
  <c r="AQ99" s="1"/>
  <c r="AP97"/>
  <c r="AQ97" s="1"/>
  <c r="AP95"/>
  <c r="AQ95" s="1"/>
  <c r="AP93"/>
  <c r="AQ93" s="1"/>
  <c r="AP91"/>
  <c r="AQ91" s="1"/>
  <c r="AP89"/>
  <c r="AQ89" s="1"/>
  <c r="AP87"/>
  <c r="AQ87" s="1"/>
  <c r="AP85"/>
  <c r="AQ85" s="1"/>
  <c r="AP83"/>
  <c r="AQ83" s="1"/>
  <c r="AP81"/>
  <c r="AQ81" s="1"/>
  <c r="AP79"/>
  <c r="AQ79" s="1"/>
  <c r="AP77"/>
  <c r="AQ77" s="1"/>
  <c r="AP75"/>
  <c r="AQ75" s="1"/>
  <c r="AP73"/>
  <c r="AQ73" s="1"/>
  <c r="AP71"/>
  <c r="AQ71" s="1"/>
  <c r="AP69"/>
  <c r="AQ69" s="1"/>
  <c r="AP67"/>
  <c r="AQ67" s="1"/>
  <c r="AP65"/>
  <c r="AQ65" s="1"/>
  <c r="AP63"/>
  <c r="AQ63" s="1"/>
  <c r="AP61"/>
  <c r="AQ61" s="1"/>
  <c r="AP59"/>
  <c r="AQ59" s="1"/>
  <c r="AP57"/>
  <c r="AQ57" s="1"/>
  <c r="AP55"/>
  <c r="AQ55" s="1"/>
  <c r="AP53"/>
  <c r="AQ53" s="1"/>
  <c r="AP51"/>
  <c r="AQ51" s="1"/>
  <c r="AP49"/>
  <c r="AQ49" s="1"/>
  <c r="AP47"/>
  <c r="AQ47" s="1"/>
  <c r="AP45"/>
  <c r="AQ45" s="1"/>
  <c r="AP43"/>
  <c r="AQ43" s="1"/>
  <c r="AP41"/>
  <c r="AQ41" s="1"/>
  <c r="AP39"/>
  <c r="AQ39" s="1"/>
  <c r="AP37"/>
  <c r="AQ37" s="1"/>
  <c r="AP35"/>
  <c r="AQ35" s="1"/>
  <c r="AP33"/>
  <c r="AQ33" s="1"/>
  <c r="AP31"/>
  <c r="AQ31" s="1"/>
  <c r="AP29"/>
  <c r="AQ29" s="1"/>
  <c r="AP27"/>
  <c r="AQ27" s="1"/>
  <c r="AP25"/>
  <c r="AQ25" s="1"/>
  <c r="AP23"/>
  <c r="AQ23" s="1"/>
  <c r="AP21"/>
  <c r="AQ21" s="1"/>
  <c r="AP19"/>
  <c r="AQ19" s="1"/>
  <c r="AP17"/>
  <c r="AQ17" s="1"/>
  <c r="AP15"/>
  <c r="AQ15" s="1"/>
  <c r="AP11"/>
  <c r="AQ11" s="1"/>
  <c r="E18" i="79"/>
  <c r="D14" i="78"/>
  <c r="E14" i="79"/>
  <c r="AQ13" i="62"/>
  <c r="AQ53" i="77"/>
  <c r="AQ37"/>
  <c r="AP15"/>
  <c r="AQ15" s="1"/>
  <c r="AQ77"/>
  <c r="AQ69"/>
  <c r="AQ41"/>
  <c r="AQ61"/>
  <c r="AQ95"/>
  <c r="AP13"/>
  <c r="AQ13" s="1"/>
  <c r="AP107"/>
  <c r="AQ107" s="1"/>
  <c r="AQ99"/>
  <c r="AQ25"/>
  <c r="AQ35"/>
  <c r="AQ81"/>
  <c r="AQ45"/>
  <c r="AQ17"/>
  <c r="AQ71"/>
  <c r="AQ11"/>
  <c r="AQ55"/>
  <c r="AQ85"/>
  <c r="AQ105"/>
  <c r="AQ23"/>
  <c r="AQ59"/>
  <c r="AQ27"/>
  <c r="AQ93"/>
  <c r="AQ63"/>
  <c r="AQ31"/>
  <c r="AQ91"/>
  <c r="AQ51"/>
  <c r="AQ103"/>
  <c r="AQ79"/>
  <c r="AQ43"/>
  <c r="AQ89"/>
  <c r="AQ47"/>
  <c r="AQ83"/>
  <c r="AN109"/>
  <c r="AQ65"/>
  <c r="AQ67"/>
  <c r="AQ29"/>
  <c r="AQ75"/>
  <c r="AQ97"/>
  <c r="AQ19"/>
  <c r="AQ39"/>
  <c r="AQ21"/>
  <c r="AQ33"/>
  <c r="AQ87"/>
  <c r="AQ73"/>
  <c r="AQ57"/>
  <c r="AQ49"/>
  <c r="AQ101"/>
  <c r="AO11" i="62"/>
  <c r="AN109" i="73"/>
  <c r="AO105" i="62"/>
  <c r="AO103"/>
  <c r="AO101"/>
  <c r="AO99"/>
  <c r="AO97"/>
  <c r="AO95"/>
  <c r="AO93"/>
  <c r="AO91"/>
  <c r="AO89"/>
  <c r="AO87"/>
  <c r="AO85"/>
  <c r="AO83"/>
  <c r="AO81"/>
  <c r="AO79"/>
  <c r="AO77"/>
  <c r="AO75"/>
  <c r="AO73"/>
  <c r="AO71"/>
  <c r="AO69"/>
  <c r="AO67"/>
  <c r="AO65"/>
  <c r="AO63"/>
  <c r="AO61"/>
  <c r="AO59"/>
  <c r="AO57"/>
  <c r="AO55"/>
  <c r="AO53"/>
  <c r="AO51"/>
  <c r="AO49"/>
  <c r="AO47"/>
  <c r="AO45"/>
  <c r="AO43"/>
  <c r="AO41"/>
  <c r="AO39"/>
  <c r="AO37"/>
  <c r="AO35"/>
  <c r="AO33"/>
  <c r="AO31"/>
  <c r="AO29"/>
  <c r="AO27"/>
  <c r="AO25"/>
  <c r="AO23"/>
  <c r="AO21"/>
  <c r="AO19"/>
  <c r="AO17"/>
  <c r="AO15"/>
  <c r="B59" i="32"/>
  <c r="AR15" i="62" l="1"/>
  <c r="DS22" i="89" s="1"/>
  <c r="AP15" i="62"/>
  <c r="AR23"/>
  <c r="DS26" i="89" s="1"/>
  <c r="AP23" i="62"/>
  <c r="AR31"/>
  <c r="DS30" i="89" s="1"/>
  <c r="AP31" i="62"/>
  <c r="AR39"/>
  <c r="DS34" i="89" s="1"/>
  <c r="AP39" i="62"/>
  <c r="AR47"/>
  <c r="DS38" i="89" s="1"/>
  <c r="AP47" i="62"/>
  <c r="AR55"/>
  <c r="DS42" i="89" s="1"/>
  <c r="AP55" i="62"/>
  <c r="AR63"/>
  <c r="DS46" i="89" s="1"/>
  <c r="AP63" i="62"/>
  <c r="AR71"/>
  <c r="DS50" i="89" s="1"/>
  <c r="AP71" i="62"/>
  <c r="AR79"/>
  <c r="DS54" i="89" s="1"/>
  <c r="AP79" i="62"/>
  <c r="AR87"/>
  <c r="DS58" i="89" s="1"/>
  <c r="AP87" i="62"/>
  <c r="AR95"/>
  <c r="DS62" i="89" s="1"/>
  <c r="AP95" i="62"/>
  <c r="AR103"/>
  <c r="DS66" i="89" s="1"/>
  <c r="AP103" i="62"/>
  <c r="AR21"/>
  <c r="DS25" i="89" s="1"/>
  <c r="AP21" i="62"/>
  <c r="AR29"/>
  <c r="DS29" i="89" s="1"/>
  <c r="AP29" i="62"/>
  <c r="AR37"/>
  <c r="DS33" i="89" s="1"/>
  <c r="AP37" i="62"/>
  <c r="AR45"/>
  <c r="DS37" i="89" s="1"/>
  <c r="AP45" i="62"/>
  <c r="AR53"/>
  <c r="DS41" i="89" s="1"/>
  <c r="AP53" i="62"/>
  <c r="AR61"/>
  <c r="DS45" i="89" s="1"/>
  <c r="AP61" i="62"/>
  <c r="AR69"/>
  <c r="DS49" i="89" s="1"/>
  <c r="AP69" i="62"/>
  <c r="AR77"/>
  <c r="DS53" i="89" s="1"/>
  <c r="AP77" i="62"/>
  <c r="AR85"/>
  <c r="DS57" i="89" s="1"/>
  <c r="AP85" i="62"/>
  <c r="AR93"/>
  <c r="DS61" i="89" s="1"/>
  <c r="AP93" i="62"/>
  <c r="AR101"/>
  <c r="DS65" i="89" s="1"/>
  <c r="AP101" i="62"/>
  <c r="AR11"/>
  <c r="AP11"/>
  <c r="AR19"/>
  <c r="DS24" i="89" s="1"/>
  <c r="AP19" i="62"/>
  <c r="AR27"/>
  <c r="DS28" i="89" s="1"/>
  <c r="AP27" i="62"/>
  <c r="AR35"/>
  <c r="DS32" i="89" s="1"/>
  <c r="AP35" i="62"/>
  <c r="AR43"/>
  <c r="DS36" i="89" s="1"/>
  <c r="AP43" i="62"/>
  <c r="AR51"/>
  <c r="DS40" i="89" s="1"/>
  <c r="AP51" i="62"/>
  <c r="AR59"/>
  <c r="DS44" i="89" s="1"/>
  <c r="AP59" i="62"/>
  <c r="AR67"/>
  <c r="DS48" i="89" s="1"/>
  <c r="AP67" i="62"/>
  <c r="AR75"/>
  <c r="DS52" i="89" s="1"/>
  <c r="AP75" i="62"/>
  <c r="AR83"/>
  <c r="DS56" i="89" s="1"/>
  <c r="AP83" i="62"/>
  <c r="AR91"/>
  <c r="DS60" i="89" s="1"/>
  <c r="AP91" i="62"/>
  <c r="AR99"/>
  <c r="DS64" i="89" s="1"/>
  <c r="AP99" i="62"/>
  <c r="AR17"/>
  <c r="DS23" i="89" s="1"/>
  <c r="AP17" i="62"/>
  <c r="AQ17" s="1"/>
  <c r="AR25"/>
  <c r="DS27" i="89" s="1"/>
  <c r="AP25" i="62"/>
  <c r="AR33"/>
  <c r="DS31" i="89" s="1"/>
  <c r="AP33" i="62"/>
  <c r="AR41"/>
  <c r="DS35" i="89" s="1"/>
  <c r="AP41" i="62"/>
  <c r="AR49"/>
  <c r="DS39" i="89" s="1"/>
  <c r="AP49" i="62"/>
  <c r="AR57"/>
  <c r="DS43" i="89" s="1"/>
  <c r="AP57" i="62"/>
  <c r="AR65"/>
  <c r="DS47" i="89" s="1"/>
  <c r="AP65" i="62"/>
  <c r="AR73"/>
  <c r="DS51" i="89" s="1"/>
  <c r="AP73" i="62"/>
  <c r="AR81"/>
  <c r="DS55" i="89" s="1"/>
  <c r="AP81" i="62"/>
  <c r="AR89"/>
  <c r="DS59" i="89" s="1"/>
  <c r="AP89" i="62"/>
  <c r="AR97"/>
  <c r="DS63" i="89" s="1"/>
  <c r="AP97" i="62"/>
  <c r="AR105"/>
  <c r="AP105"/>
  <c r="DS20" i="89"/>
  <c r="AQ33" i="62"/>
  <c r="AQ15"/>
  <c r="AQ23"/>
  <c r="AQ31"/>
  <c r="AQ39"/>
  <c r="AQ47"/>
  <c r="AQ55"/>
  <c r="AQ63"/>
  <c r="AQ71"/>
  <c r="AQ79"/>
  <c r="AQ87"/>
  <c r="AQ95"/>
  <c r="AQ103"/>
  <c r="AQ29"/>
  <c r="AQ45"/>
  <c r="AQ53"/>
  <c r="AQ61"/>
  <c r="AQ69"/>
  <c r="AQ77"/>
  <c r="AQ85"/>
  <c r="AQ93"/>
  <c r="AQ101"/>
  <c r="AQ21"/>
  <c r="AQ37"/>
  <c r="AQ19"/>
  <c r="AQ27"/>
  <c r="AQ35"/>
  <c r="AQ43"/>
  <c r="AQ51"/>
  <c r="AQ59"/>
  <c r="AQ67"/>
  <c r="AQ75"/>
  <c r="AQ83"/>
  <c r="AQ91"/>
  <c r="AQ99"/>
  <c r="AQ25"/>
  <c r="AQ41"/>
  <c r="AQ49"/>
  <c r="AQ57"/>
  <c r="AQ65"/>
  <c r="AQ73"/>
  <c r="AQ81"/>
  <c r="AQ89"/>
  <c r="AQ97"/>
  <c r="AQ105"/>
  <c r="I107" i="78"/>
  <c r="B58" i="32"/>
  <c r="H107" i="79" l="1"/>
  <c r="AQ11" i="62"/>
  <c r="H89" i="65"/>
  <c r="B57" i="32"/>
  <c r="B56"/>
  <c r="B55"/>
  <c r="B54"/>
  <c r="B53"/>
  <c r="B52"/>
  <c r="B51"/>
  <c r="B50"/>
  <c r="B49"/>
  <c r="B48"/>
  <c r="B47"/>
  <c r="B46"/>
  <c r="B45"/>
  <c r="B44"/>
  <c r="B43"/>
  <c r="B42"/>
  <c r="B41"/>
  <c r="B40"/>
  <c r="B39" l="1"/>
  <c r="B38"/>
  <c r="B37"/>
  <c r="B36"/>
  <c r="B35"/>
  <c r="B34" l="1"/>
  <c r="B33"/>
  <c r="B32"/>
  <c r="B31" l="1"/>
  <c r="B30"/>
  <c r="B29"/>
  <c r="B28"/>
  <c r="B27"/>
  <c r="B26"/>
  <c r="B25"/>
  <c r="B24"/>
  <c r="B23"/>
  <c r="B22"/>
  <c r="B21"/>
  <c r="B20"/>
  <c r="B19"/>
  <c r="B18"/>
  <c r="B17"/>
  <c r="B16"/>
  <c r="B15" l="1"/>
  <c r="B14"/>
  <c r="B13"/>
  <c r="B12"/>
  <c r="B11" l="1"/>
  <c r="AX6"/>
  <c r="F63" i="10" l="1"/>
  <c r="C63"/>
  <c r="F63" i="23"/>
  <c r="C63"/>
  <c r="H9"/>
  <c r="C9"/>
  <c r="H8"/>
  <c r="H9" i="24"/>
  <c r="C9"/>
  <c r="H8"/>
  <c r="F62" i="25"/>
  <c r="C62"/>
  <c r="H9"/>
  <c r="C9"/>
  <c r="H8"/>
  <c r="E4" i="17" l="1"/>
</calcChain>
</file>

<file path=xl/comments1.xml><?xml version="1.0" encoding="utf-8"?>
<comments xmlns="http://schemas.openxmlformats.org/spreadsheetml/2006/main">
  <authors>
    <author>SULIYAT</author>
  </authors>
  <commentList>
    <comment ref="D16" authorId="0">
      <text>
        <r>
          <rPr>
            <b/>
            <sz val="9"/>
            <color indexed="81"/>
            <rFont val="Tahoma"/>
            <family val="2"/>
          </rPr>
          <t>SULIYAT:</t>
        </r>
        <r>
          <rPr>
            <sz val="9"/>
            <color indexed="81"/>
            <rFont val="Tahoma"/>
            <family val="2"/>
          </rPr>
          <t xml:space="preserve">
ISI KELAS 7, 8, 9</t>
        </r>
      </text>
    </comment>
    <comment ref="E16" authorId="0">
      <text>
        <r>
          <rPr>
            <b/>
            <sz val="9"/>
            <color indexed="81"/>
            <rFont val="Tahoma"/>
            <family val="2"/>
          </rPr>
          <t>SULIYAT:</t>
        </r>
        <r>
          <rPr>
            <sz val="9"/>
            <color indexed="81"/>
            <rFont val="Tahoma"/>
            <family val="2"/>
          </rPr>
          <t xml:space="preserve">
ISIKAN: A, B, C dst</t>
        </r>
      </text>
    </comment>
  </commentList>
</comments>
</file>

<file path=xl/comments2.xml><?xml version="1.0" encoding="utf-8"?>
<comments xmlns="http://schemas.openxmlformats.org/spreadsheetml/2006/main">
  <authors>
    <author>Purnawanto</author>
  </authors>
  <commentList>
    <comment ref="L5" authorId="0">
      <text>
        <r>
          <rPr>
            <b/>
            <sz val="9"/>
            <color indexed="81"/>
            <rFont val="Tahoma"/>
            <family val="2"/>
          </rPr>
          <t>Suliyat:
Data Nama Sekolah dst hanya ditulis pada cell ini, selanjutnya akan tertulis secara otomatis pada sheet nama siswa.</t>
        </r>
      </text>
    </comment>
  </commentList>
</comments>
</file>

<file path=xl/comments3.xml><?xml version="1.0" encoding="utf-8"?>
<comments xmlns="http://schemas.openxmlformats.org/spreadsheetml/2006/main">
  <authors>
    <author>Purnawanto</author>
  </authors>
  <commentList>
    <comment ref="L5" authorId="0">
      <text>
        <r>
          <rPr>
            <b/>
            <sz val="9"/>
            <color indexed="81"/>
            <rFont val="Tahoma"/>
            <family val="2"/>
          </rPr>
          <t>Suliyat:
Data Nama Sekolah dst hanya ditulis pada cell ini, selanjutnya akan tertulis secara otomatis pada sheet nama siswa.</t>
        </r>
      </text>
    </comment>
  </commentList>
</comments>
</file>

<file path=xl/sharedStrings.xml><?xml version="1.0" encoding="utf-8"?>
<sst xmlns="http://schemas.openxmlformats.org/spreadsheetml/2006/main" count="4478" uniqueCount="644">
  <si>
    <t>DAFTAR   NILAI   SISWA</t>
  </si>
  <si>
    <t xml:space="preserve">No. </t>
  </si>
  <si>
    <t>Nama</t>
  </si>
  <si>
    <t>Nilai Rata-rata</t>
  </si>
  <si>
    <t>Pengetahuan</t>
  </si>
  <si>
    <t>Ketrampilan</t>
  </si>
  <si>
    <t>Mengetahui:</t>
  </si>
  <si>
    <t>Mata Pelajaran :</t>
  </si>
  <si>
    <t>Kelas :</t>
  </si>
  <si>
    <t>Tahun Pelajaran :</t>
  </si>
  <si>
    <t>Semester :</t>
  </si>
  <si>
    <t>Keterangan</t>
  </si>
  <si>
    <t>0-100</t>
  </si>
  <si>
    <t>Huruf</t>
  </si>
  <si>
    <t>Deskripsi</t>
  </si>
  <si>
    <t>Angka</t>
  </si>
  <si>
    <t>Nama Sekolah</t>
  </si>
  <si>
    <t>Alamat</t>
  </si>
  <si>
    <t>Nomor Induk/NISN</t>
  </si>
  <si>
    <t>Kelas</t>
  </si>
  <si>
    <t>Semester</t>
  </si>
  <si>
    <t>Tahun Pelajaran</t>
  </si>
  <si>
    <t>Pendidikan Pancasila dan Kewarganegaraan</t>
  </si>
  <si>
    <t>Bahasa Indonesia</t>
  </si>
  <si>
    <t>Matematika</t>
  </si>
  <si>
    <t>IPA</t>
  </si>
  <si>
    <t>Nama Wali Kelas</t>
  </si>
  <si>
    <t>Prakarya</t>
  </si>
  <si>
    <t>Pendidikan Jasmani, Olahraga dan Kesehatan</t>
  </si>
  <si>
    <t>Bahasa Inggris</t>
  </si>
  <si>
    <t>IPS</t>
  </si>
  <si>
    <t>Ilmu Pengetahuan Alam</t>
  </si>
  <si>
    <t>Ilmu Pengetahuan Sosial</t>
  </si>
  <si>
    <t>Kelompok  A</t>
  </si>
  <si>
    <t>Kelompok  B</t>
  </si>
  <si>
    <t>Seni Budaya</t>
  </si>
  <si>
    <t>Pendidikan Jasmani, Olah Raga dan Kesehatan</t>
  </si>
  <si>
    <t>Mata Pelajaran</t>
  </si>
  <si>
    <t xml:space="preserve">Nama </t>
  </si>
  <si>
    <t>Nomor Induk Siswa/NISN</t>
  </si>
  <si>
    <t>:</t>
  </si>
  <si>
    <t>Kegiatan Ekstrakurikuler</t>
  </si>
  <si>
    <t>Ketidakhadiran</t>
  </si>
  <si>
    <t>Sakit</t>
  </si>
  <si>
    <t>Izin</t>
  </si>
  <si>
    <t>Tanpa Keterangan</t>
  </si>
  <si>
    <t>Tanggal Raport</t>
  </si>
  <si>
    <t>Wali Kelas</t>
  </si>
  <si>
    <t>NIP</t>
  </si>
  <si>
    <t>Orangtua / Wali</t>
  </si>
  <si>
    <t>DESKRIPSI</t>
  </si>
  <si>
    <t>No.</t>
  </si>
  <si>
    <t>B. Indo</t>
  </si>
  <si>
    <t>Mat</t>
  </si>
  <si>
    <t>Jumlah</t>
  </si>
  <si>
    <t>Bahasa  Inggris</t>
  </si>
  <si>
    <t>Penjas-Orkes</t>
  </si>
  <si>
    <t>sakit</t>
  </si>
  <si>
    <t>izin</t>
  </si>
  <si>
    <t>tanpa ket</t>
  </si>
  <si>
    <t>Ekstra 1</t>
  </si>
  <si>
    <t>Ekstra 2</t>
  </si>
  <si>
    <t>Ekstra Kurikuler</t>
  </si>
  <si>
    <t>Ekstra 3</t>
  </si>
  <si>
    <t>DAFTAR  KUMPULAN  NILAI</t>
  </si>
  <si>
    <t>Kelas  :</t>
  </si>
  <si>
    <t>Semester  :</t>
  </si>
  <si>
    <t>Tahun Pelajaran  :</t>
  </si>
  <si>
    <t>Jumlah Total</t>
  </si>
  <si>
    <t>Rank</t>
  </si>
  <si>
    <t>Nama Peserta Didik (Lengkap)</t>
  </si>
  <si>
    <t>Nomor Induk</t>
  </si>
  <si>
    <t>Tempat Tanggal Lahir</t>
  </si>
  <si>
    <t>Jenis Kelamin</t>
  </si>
  <si>
    <t>Agama</t>
  </si>
  <si>
    <t>Status dalam Keluarga</t>
  </si>
  <si>
    <t>Anak ke</t>
  </si>
  <si>
    <t>Alamat Peserta Didik</t>
  </si>
  <si>
    <t>Nomor Telepon Rumah</t>
  </si>
  <si>
    <t>Sekolah Asal</t>
  </si>
  <si>
    <t>Diterima di sekolah ini</t>
  </si>
  <si>
    <t>Di kelas</t>
  </si>
  <si>
    <t>Pada tanggal</t>
  </si>
  <si>
    <t>Nama Orang Tua</t>
  </si>
  <si>
    <t>a.  Ayah</t>
  </si>
  <si>
    <t>b.  Ibu</t>
  </si>
  <si>
    <t>Alamat Orang Tua</t>
  </si>
  <si>
    <t>Pekerjaan Orang Tua</t>
  </si>
  <si>
    <t>Nama Wali Peserta Didik</t>
  </si>
  <si>
    <t>Alamat Wali Peserta Didik</t>
  </si>
  <si>
    <t>Pekerjaan Wali Peserta Didik</t>
  </si>
  <si>
    <t>Kepala Sekolah</t>
  </si>
  <si>
    <t>Nama orang tua</t>
  </si>
  <si>
    <t>Pekerjaan orang tua</t>
  </si>
  <si>
    <t>Status dalam keluarga</t>
  </si>
  <si>
    <t>Nomor telepon Rumah</t>
  </si>
  <si>
    <t>Pada Tanggal</t>
  </si>
  <si>
    <t>Ayah</t>
  </si>
  <si>
    <t>ibu</t>
  </si>
  <si>
    <t>Nomor telepon rumah</t>
  </si>
  <si>
    <t>Ibu</t>
  </si>
  <si>
    <t>Nomor Telpon Rumah</t>
  </si>
  <si>
    <t>Nama Instansi</t>
  </si>
  <si>
    <t>Kabupaten/kota</t>
  </si>
  <si>
    <t>Nama Kepala Sekolah</t>
  </si>
  <si>
    <t>NIP Kepala Sekolah</t>
  </si>
  <si>
    <t>DATA RAPORT</t>
  </si>
  <si>
    <t xml:space="preserve">Di kelas </t>
  </si>
  <si>
    <t>Alamat Sekolah</t>
  </si>
  <si>
    <t>Tanggal Raport Hal Depan</t>
  </si>
  <si>
    <t>Keputusan :</t>
  </si>
  <si>
    <t>PPKn</t>
  </si>
  <si>
    <t>REPUBLIK INDONESIA</t>
  </si>
  <si>
    <t>NIS/NSS/NDS</t>
  </si>
  <si>
    <t>Kelurahan/Desa</t>
  </si>
  <si>
    <t>Kecamatan</t>
  </si>
  <si>
    <t>Kota/Kabupaten</t>
  </si>
  <si>
    <t>Provinsi</t>
  </si>
  <si>
    <t>Website</t>
  </si>
  <si>
    <t>E-mail</t>
  </si>
  <si>
    <t>No. Induk/NISN:</t>
  </si>
  <si>
    <t xml:space="preserve"> </t>
  </si>
  <si>
    <t/>
  </si>
  <si>
    <t>1.</t>
  </si>
  <si>
    <t>2.</t>
  </si>
  <si>
    <t>3.</t>
  </si>
  <si>
    <t>4.</t>
  </si>
  <si>
    <t>5.</t>
  </si>
  <si>
    <t>A</t>
  </si>
  <si>
    <t>PETUNJUK:
Raport dicetak pada kertas A4, margin kiri 1,3; kanan 0, atas 0, bawah 0, header 0, footer 0, Adjust to 100% dan print quality low.</t>
  </si>
  <si>
    <t>KETERANGAN PINDAH SEKOLAH</t>
  </si>
  <si>
    <t>Nama Peserta Didik</t>
  </si>
  <si>
    <t>Kelas yang Ditinggalkan</t>
  </si>
  <si>
    <t>Alasan Mutasi Keluar</t>
  </si>
  <si>
    <t>MUTASI KELUAR</t>
  </si>
  <si>
    <t>Orangtua/Wali</t>
  </si>
  <si>
    <t>NIP.</t>
  </si>
  <si>
    <t>MUTASI MASUK</t>
  </si>
  <si>
    <t>Masuk di Sekolah ini:</t>
  </si>
  <si>
    <t>a. Tanggal</t>
  </si>
  <si>
    <t>b. Di Kelas</t>
  </si>
  <si>
    <t>CATATAN PRESTASI YANG PERNAH DICAPAI</t>
  </si>
  <si>
    <t>Prestasi yang
Pernah Dicapai</t>
  </si>
  <si>
    <t>Kurikuler</t>
  </si>
  <si>
    <t>Ekstrakurikuler</t>
  </si>
  <si>
    <t>Prestasi Lainnya</t>
  </si>
  <si>
    <t>Batas Hal 2</t>
  </si>
  <si>
    <t>Batas halaman 2</t>
  </si>
  <si>
    <t>Batas halaman 3</t>
  </si>
  <si>
    <t>Batas halaman</t>
  </si>
  <si>
    <t>Batas Halaman 2</t>
  </si>
  <si>
    <t>Batas Halaman 3</t>
  </si>
  <si>
    <t>Batas Halaman</t>
  </si>
  <si>
    <t>Batas Hal 3</t>
  </si>
  <si>
    <t>Akidah Akhlak</t>
  </si>
  <si>
    <t>Fikih</t>
  </si>
  <si>
    <t>Sejarah Kebudayaan Islam</t>
  </si>
  <si>
    <t>a. Al-Qur’an Hadis</t>
  </si>
  <si>
    <t>b. Akidah Akhlak</t>
  </si>
  <si>
    <t>c. Fikih</t>
  </si>
  <si>
    <t>d. Sejarah Kebudayaan Islam</t>
  </si>
  <si>
    <t>Bahasa Arab</t>
  </si>
  <si>
    <t>Bahasa Daerah</t>
  </si>
  <si>
    <t>Al Quran Hadis</t>
  </si>
  <si>
    <t>Tambahan 1</t>
  </si>
  <si>
    <t>Tambahan 2</t>
  </si>
  <si>
    <t>Pendidikan Agama Islam</t>
  </si>
  <si>
    <t>Aplikasi Raport Untuk Wali Kelas merupakan pasangan dari Aplikasi Daftar Nilai Kurikulum 2013</t>
  </si>
  <si>
    <t>SITI Hamidah, M.Ag</t>
  </si>
  <si>
    <t>1968 23 545464 15</t>
  </si>
  <si>
    <t>Malang, 17 September 1970</t>
  </si>
  <si>
    <t>Kementerian Agama</t>
  </si>
  <si>
    <t>Malang</t>
  </si>
  <si>
    <t>KEMENTERIAN AGAMA</t>
  </si>
  <si>
    <t>PETUNJUK:
raport dicetak pada kertas folio , margin kiri 1,6; kanan 1, atas 1, bawah 1, header 0, footer 0, Adjust to 90% dan print quality low.</t>
  </si>
  <si>
    <t xml:space="preserve">MADRASAH TSANAWIYAH </t>
  </si>
  <si>
    <t>Jawa Timur</t>
  </si>
  <si>
    <t>MADRASAH TSANAWIYAH</t>
  </si>
  <si>
    <t>(MTs)</t>
  </si>
  <si>
    <t>logo</t>
  </si>
  <si>
    <t>AL QURAN HADIS</t>
  </si>
  <si>
    <t>Ganjil</t>
  </si>
  <si>
    <t>Tanda Tangan Kepala Madrasah, Stempel Madrasah,
dan Tanda Tangan Orang Tua/Wali</t>
  </si>
  <si>
    <t>Kepala Madrasah</t>
  </si>
  <si>
    <t>FIKIH</t>
  </si>
  <si>
    <t>BAHASA ARAB</t>
  </si>
  <si>
    <t>BAHASA DAERAH</t>
  </si>
  <si>
    <t>TAMBAHAN 1</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</si>
  <si>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</si>
  <si>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</si>
  <si>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</si>
  <si>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</si>
  <si>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</si>
  <si>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</si>
  <si>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</si>
  <si>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</si>
  <si>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</si>
  <si>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</si>
  <si>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</si>
  <si>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</si>
  <si>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</si>
  <si>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</si>
  <si>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</si>
  <si>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</si>
  <si>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</si>
  <si>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</si>
  <si>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</si>
  <si>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</si>
  <si>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</si>
  <si>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</si>
  <si>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</si>
  <si>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</si>
  <si>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</si>
  <si>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</si>
  <si>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</si>
  <si>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</si>
  <si>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</si>
  <si>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</si>
  <si>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</si>
  <si>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</si>
  <si>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</si>
  <si>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</si>
  <si>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</si>
  <si>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</si>
  <si>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</si>
  <si>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</si>
  <si>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</si>
  <si>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</si>
  <si>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</si>
  <si>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</si>
  <si>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</si>
  <si>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</si>
  <si>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</si>
  <si>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</si>
  <si>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</si>
  <si>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</si>
  <si>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</si>
  <si>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</si>
  <si>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</si>
  <si>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</si>
  <si>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</si>
  <si>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</si>
  <si>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</si>
  <si>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</si>
  <si>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</si>
  <si>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</si>
  <si>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</si>
  <si>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</si>
  <si>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</si>
  <si>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</si>
  <si>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</si>
  <si>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</si>
  <si>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</si>
  <si>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</si>
  <si>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</si>
  <si>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</si>
  <si>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</si>
  <si>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</si>
  <si>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</si>
  <si>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</si>
  <si>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</si>
  <si>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</si>
  <si>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</si>
  <si>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</si>
  <si>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</si>
  <si>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</si>
  <si>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</si>
  <si>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</si>
  <si>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</si>
  <si>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</si>
  <si>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</si>
  <si>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</si>
  <si>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</si>
  <si>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</si>
  <si>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</si>
  <si>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</si>
  <si>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</si>
  <si>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</si>
  <si>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</si>
  <si>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</si>
  <si>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</si>
  <si>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</si>
  <si>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</si>
  <si>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</si>
  <si>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</si>
  <si>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</si>
  <si>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</si>
  <si>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</si>
  <si>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</si>
  <si>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</si>
  <si>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</si>
  <si>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</si>
  <si>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</si>
  <si>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</si>
  <si>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</si>
  <si>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</si>
  <si>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</si>
  <si>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</si>
  <si>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</si>
  <si>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</si>
  <si>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</si>
  <si>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</si>
  <si>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</si>
  <si>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</si>
  <si>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</si>
  <si>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</si>
  <si>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</si>
  <si>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</si>
  <si>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</si>
  <si>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</si>
  <si>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</si>
  <si>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</si>
  <si>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</si>
  <si>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</si>
  <si>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</si>
  <si>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</si>
  <si>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</si>
  <si>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</si>
  <si>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</si>
  <si>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</si>
  <si>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</si>
  <si>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Batas Hal 4</t>
  </si>
  <si>
    <t>Kepala  MTs Negeri Turen</t>
  </si>
  <si>
    <t>GANJIL</t>
  </si>
  <si>
    <t>A. Sikap</t>
  </si>
  <si>
    <t>1. Sikap Spiritual</t>
  </si>
  <si>
    <t>2. Sikap Sosial</t>
  </si>
  <si>
    <t>Predikat</t>
  </si>
  <si>
    <t>PENCAPAIAN KOMPETENSI SISWA</t>
  </si>
  <si>
    <t>B. PENGETAHUAN DAN KETRAMPILAN</t>
  </si>
  <si>
    <t>Ketuntasan Belajar Minimal</t>
  </si>
  <si>
    <t>C. Ekstrakurikuler</t>
  </si>
  <si>
    <t>No</t>
  </si>
  <si>
    <t xml:space="preserve">Mengetahui: </t>
  </si>
  <si>
    <t>D. Ketidakhadiran</t>
  </si>
  <si>
    <t>RAPOR SISWA</t>
  </si>
  <si>
    <t>Nama Siswa:</t>
  </si>
  <si>
    <t>NPSN</t>
  </si>
  <si>
    <t>12345678910</t>
  </si>
  <si>
    <t>mtsn_turen@yahoo.co.id</t>
  </si>
  <si>
    <t>PETUNJUK PENGISIAN</t>
  </si>
  <si>
    <t>…………………., ………………………………</t>
  </si>
  <si>
    <t>……………., ………………………</t>
  </si>
  <si>
    <t>Nama Wali Kelas / Penasihat Akademik</t>
  </si>
  <si>
    <t>NIP WALI KELAS / PENASIHAT AKADEMIK</t>
  </si>
  <si>
    <t>KETERANGAN TENTANG DIRI SISWA</t>
  </si>
  <si>
    <t>Sikap spiritual</t>
  </si>
  <si>
    <t>Sikap Sosial</t>
  </si>
  <si>
    <t>NILAI</t>
  </si>
  <si>
    <t>Jujur</t>
  </si>
  <si>
    <t>Disiplin</t>
  </si>
  <si>
    <t>Tanggung jawab</t>
  </si>
  <si>
    <t>Toleransi</t>
  </si>
  <si>
    <t>Gotong Royong</t>
  </si>
  <si>
    <t>Santun</t>
  </si>
  <si>
    <t>Percaya diri</t>
  </si>
  <si>
    <t>akidah Akhlak</t>
  </si>
  <si>
    <t>SKI</t>
  </si>
  <si>
    <t>PKn</t>
  </si>
  <si>
    <t>Penjas Orkes</t>
  </si>
  <si>
    <t>MODUS</t>
  </si>
  <si>
    <t>kedisiplinan</t>
  </si>
  <si>
    <t>kejujuran</t>
  </si>
  <si>
    <t>kesantunan</t>
  </si>
  <si>
    <t>tanggung jawab</t>
  </si>
  <si>
    <t>kegotong royongan</t>
  </si>
  <si>
    <t>dan kepercayaan dirinya</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</si>
  <si>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</si>
  <si>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</si>
  <si>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</si>
  <si>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</si>
  <si>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</si>
  <si>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</si>
  <si>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</si>
  <si>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</si>
  <si>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</si>
  <si>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</si>
  <si>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</si>
  <si>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</si>
  <si>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</si>
  <si>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</si>
  <si>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</si>
  <si>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</si>
  <si>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</si>
  <si>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</si>
  <si>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</si>
  <si>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</si>
  <si>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</si>
  <si>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</si>
  <si>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</si>
  <si>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</si>
  <si>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</si>
  <si>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</si>
  <si>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</si>
  <si>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</si>
  <si>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</si>
  <si>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</si>
  <si>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</si>
  <si>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</si>
  <si>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</si>
  <si>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</si>
  <si>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</si>
  <si>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</si>
  <si>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</si>
  <si>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</si>
  <si>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</si>
  <si>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Berdasarkan Pencapaian Kompetensi pada semester ke -1</t>
  </si>
  <si>
    <t>dan ke-2, siswa ditetapkan :</t>
  </si>
  <si>
    <t>D. Prestasi</t>
  </si>
  <si>
    <t>F. Catatan Wali Kelas</t>
  </si>
  <si>
    <t>G. Tanggapan Orang Tua</t>
  </si>
  <si>
    <t>PETUNJUK:
raport dicetak pada kertas  FOLIO, margin kiri 0,9; kanan 0, atas 1,2, bawah 1,3, header 0, footer 0, Adjust to 85% dan print quality low.</t>
  </si>
  <si>
    <t>Jenis Prestasi</t>
  </si>
  <si>
    <t>BATAS HAL 2</t>
  </si>
  <si>
    <t>PRESTASI</t>
  </si>
  <si>
    <t>JENIS PRESTASI</t>
  </si>
  <si>
    <t>CATATAN WALI KELAS</t>
  </si>
  <si>
    <t>Genap</t>
  </si>
  <si>
    <t>H</t>
  </si>
  <si>
    <t>Created: by Suliyat, M.Si</t>
  </si>
  <si>
    <t>Nilai Rata-rata Pengetahuan</t>
  </si>
  <si>
    <t>Nilai Rata-rata Ketrampilan</t>
  </si>
  <si>
    <t>Pengt</t>
  </si>
  <si>
    <t>Ketram</t>
  </si>
  <si>
    <r>
      <t>2.</t>
    </r>
    <r>
      <rPr>
        <sz val="7"/>
        <color theme="1"/>
        <rFont val="Times New Roman"/>
        <family val="1"/>
      </rPr>
      <t xml:space="preserve">         </t>
    </r>
    <r>
      <rPr>
        <sz val="10"/>
        <color theme="1"/>
        <rFont val="Times New Roman"/>
        <family val="1"/>
      </rPr>
      <t>Keterangan tentang diri Siswa diisi lengkap;</t>
    </r>
  </si>
  <si>
    <t>NAIK/ TIDAK</t>
  </si>
  <si>
    <t>NK</t>
  </si>
  <si>
    <t>KKM</t>
  </si>
  <si>
    <t>SIKAP</t>
  </si>
  <si>
    <t>Sikap</t>
  </si>
  <si>
    <t>GENAP</t>
  </si>
  <si>
    <t>ke kelas</t>
  </si>
  <si>
    <t>PETUNJUK:
Di print preview dulu sebelum dicetak. Raport dicetak pada kertas Folio, margin kiri 1,3; kanan 1, atas 1, bawah 1, header 1, footer 1 Adjust to 100% dan print quality low.</t>
  </si>
  <si>
    <t>GANJIL DAN GENAP (1 TH)</t>
  </si>
  <si>
    <t>KEMENTERIAN AGAMA RI</t>
  </si>
  <si>
    <t>DATA RAPORT SEMESTER 2</t>
  </si>
  <si>
    <t>NISN/NIS</t>
  </si>
  <si>
    <t>KEMENTERIAN AGAMA REPUBLIK INDONESIA</t>
  </si>
  <si>
    <t>20583787</t>
  </si>
  <si>
    <t>Telp. 0345-774944 Mrican Kediri 64111</t>
  </si>
  <si>
    <t>Kediri Kota</t>
  </si>
  <si>
    <t xml:space="preserve">Jl. Sersan Bahrun Gg. VI No. 11 Telp. 0345-774944 </t>
  </si>
  <si>
    <t>Mrican</t>
  </si>
  <si>
    <t>Mojoroto</t>
  </si>
  <si>
    <t>http//:www.mtsnmojoroto.sch.id</t>
  </si>
  <si>
    <t>NK MAX</t>
  </si>
  <si>
    <t>PENCAPAIAN KOMPETENSI PESERTA DIDIK</t>
  </si>
  <si>
    <t>Keterampilan</t>
  </si>
  <si>
    <t>dua belas</t>
  </si>
  <si>
    <t>ISI UNTUK RAPORT 1 KKM</t>
  </si>
  <si>
    <t>E. Prestasi</t>
  </si>
  <si>
    <t>NKMAX</t>
  </si>
  <si>
    <t>Rapor merupakan ringkasan hasil penilaian terhadap seluruh aktivitas pembelajaran yang dilakukan peserta didik dalam kurun waktu tertentu. Rapor dipergunakan selama peserta didik yang bersangkutan mengikuti seluruh program pembelajaran di Madrasah Tsanawiyah tersebut. Berikut ini petunjuk untuk mengisi rapor:</t>
  </si>
  <si>
    <r>
      <t>1.</t>
    </r>
    <r>
      <rPr>
        <sz val="7"/>
        <color theme="1"/>
        <rFont val="Times New Roman"/>
        <family val="1"/>
      </rPr>
      <t xml:space="preserve">         </t>
    </r>
    <r>
      <rPr>
        <sz val="10"/>
        <color theme="1"/>
        <rFont val="Times New Roman"/>
        <family val="1"/>
      </rPr>
      <t>Identitas sekolah diisi dengan data yang sesuai dengan keberadaan Madrasah</t>
    </r>
  </si>
  <si>
    <r>
      <t>3.</t>
    </r>
    <r>
      <rPr>
        <sz val="7"/>
        <color theme="1"/>
        <rFont val="Times New Roman"/>
        <family val="1"/>
      </rPr>
      <t xml:space="preserve">         </t>
    </r>
    <r>
      <rPr>
        <sz val="10"/>
        <color theme="1"/>
        <rFont val="Times New Roman"/>
        <family val="1"/>
      </rPr>
      <t>Rapor dilengkapi dengan pas foto berwarna (3 x 4) cm berwarna;</t>
    </r>
  </si>
  <si>
    <r>
      <t>4.</t>
    </r>
    <r>
      <rPr>
        <sz val="7"/>
        <color theme="1"/>
        <rFont val="Times New Roman"/>
        <family val="1"/>
      </rPr>
      <t xml:space="preserve">         </t>
    </r>
    <r>
      <rPr>
        <sz val="10"/>
        <color theme="1"/>
        <rFont val="Times New Roman"/>
        <family val="1"/>
      </rPr>
      <t xml:space="preserve">Deskripsi sikap spiritual dan sikap sosial diambil dari catatan ( jurnal) perkembangan sikap peserta </t>
    </r>
  </si>
  <si>
    <t xml:space="preserve">         didik yang ditulis oleh guru mata pelajaran, guru BK, dan wali kelas.</t>
  </si>
  <si>
    <t xml:space="preserve">5.      Capaian peserta didik dalam pengetahuan dan keterampilan ditulis dalam bentuk angka, predikat, dan </t>
  </si>
  <si>
    <t xml:space="preserve">         didik.</t>
  </si>
  <si>
    <r>
      <t>6.</t>
    </r>
    <r>
      <rPr>
        <sz val="7"/>
        <color theme="1"/>
        <rFont val="Times New Roman"/>
        <family val="1"/>
      </rPr>
      <t xml:space="preserve">         </t>
    </r>
    <r>
      <rPr>
        <sz val="10"/>
        <color theme="1"/>
        <rFont val="Times New Roman"/>
        <family val="1"/>
      </rPr>
      <t xml:space="preserve">Laporan ekstrakurikuler diisi dengan nama dan nilai kegiatan ekstrakurikuler yang diikuti oleh peserta </t>
    </r>
  </si>
  <si>
    <r>
      <t>7.</t>
    </r>
    <r>
      <rPr>
        <sz val="7"/>
        <color theme="1"/>
        <rFont val="Times New Roman"/>
        <family val="1"/>
      </rPr>
      <t xml:space="preserve">         </t>
    </r>
    <r>
      <rPr>
        <sz val="10"/>
        <color theme="1"/>
        <rFont val="Times New Roman"/>
        <family val="1"/>
      </rPr>
      <t>Saran­saran diisi dengan hal­hal yang perlu mendapatkan perhatian peserta didik.</t>
    </r>
  </si>
  <si>
    <r>
      <t>8.</t>
    </r>
    <r>
      <rPr>
        <sz val="7"/>
        <color theme="1"/>
        <rFont val="Times New Roman"/>
        <family val="1"/>
      </rPr>
      <t xml:space="preserve">         </t>
    </r>
    <r>
      <rPr>
        <sz val="10"/>
        <color theme="1"/>
        <rFont val="Times New Roman"/>
        <family val="1"/>
      </rPr>
      <t xml:space="preserve">Prestasi diisi dengan jenis prestasi peserta didik yang diraih dalam bidang akademik dan </t>
    </r>
  </si>
  <si>
    <r>
      <t>9.</t>
    </r>
    <r>
      <rPr>
        <sz val="7"/>
        <color theme="1"/>
        <rFont val="Times New Roman"/>
        <family val="1"/>
      </rPr>
      <t xml:space="preserve">        </t>
    </r>
    <r>
      <rPr>
        <sz val="10"/>
        <color theme="1"/>
        <rFont val="Times New Roman"/>
        <family val="1"/>
      </rPr>
      <t xml:space="preserve">Ketidakhadiran ditulis dengan data akumulasi ketidakhadiran peserta didik karena sakit, izin, atau </t>
    </r>
  </si>
  <si>
    <t xml:space="preserve">11.   Keterangan pindah  keluar  sekolah  diisi dengan  alasan kepindahan. Sedangkan pindah masuk diisi </t>
  </si>
  <si>
    <r>
      <t>10.</t>
    </r>
    <r>
      <rPr>
        <sz val="7"/>
        <color theme="1"/>
        <rFont val="Times New Roman"/>
        <family val="1"/>
      </rPr>
      <t>     </t>
    </r>
    <r>
      <rPr>
        <sz val="10"/>
        <color theme="1"/>
        <rFont val="Times New Roman"/>
        <family val="1"/>
      </rPr>
      <t>Tanggapan orangtua/wali adalah tanggapan atas pencapaian hasil belajar peserta didik.</t>
    </r>
  </si>
  <si>
    <r>
      <t>13.</t>
    </r>
    <r>
      <rPr>
        <sz val="7"/>
        <color theme="1"/>
        <rFont val="Times New Roman"/>
        <family val="1"/>
      </rPr>
      <t xml:space="preserve">      </t>
    </r>
    <r>
      <rPr>
        <sz val="10"/>
        <color theme="1"/>
        <rFont val="Times New Roman"/>
        <family val="1"/>
      </rPr>
      <t>Nilai diisi dengan nilai pencapaian kompetensi belajar peserta didik.</t>
    </r>
  </si>
  <si>
    <t xml:space="preserve">        tanpa keterangan selama satu semester.</t>
  </si>
  <si>
    <t xml:space="preserve">         deskripsi untuk masing­masing mata pelajaran.</t>
  </si>
  <si>
    <t>14.    Predikat untuk aspek pengetahuan dan keterampilan diisi dengan huruf A, B, C, atau D</t>
  </si>
  <si>
    <t xml:space="preserve">         sesuai panjang interval dan KKM yang sudah ditetapkan oleh satuan pendidikan.</t>
  </si>
  <si>
    <t xml:space="preserve">15.   Predikat untuk aspek sikap diisi dengan  Sangat Baik, Baik, Cukup, atau Kurang.
</t>
  </si>
  <si>
    <t xml:space="preserve">16.   Deskripsi diisi uraian tentang pencapaian kompetensi peserta didik. </t>
  </si>
  <si>
    <t xml:space="preserve">        dengan sekolah asal.
</t>
  </si>
  <si>
    <t>12.    KKM (Kriteria Ketuntasan Minimal) diisi dengan nilai minimal pencapaian ketuntasan kompetensi</t>
  </si>
  <si>
    <t xml:space="preserve">         belajar peserta didik yang ditetapkan oleh satuan pendidikan</t>
  </si>
  <si>
    <t xml:space="preserve">         non­akademik.</t>
  </si>
  <si>
    <t>MADRASAH TSANAWIYAH NEGERI INDONESIA JAYA</t>
  </si>
  <si>
    <t>EDUCATION MANAGEMENT INFORMATION SYSTEM (EMIS)</t>
  </si>
  <si>
    <t xml:space="preserve">NILAI RAPORT SISWA CALON PESERTA UN </t>
  </si>
  <si>
    <t xml:space="preserve">NPSN </t>
  </si>
  <si>
    <t xml:space="preserve"> : 121135070004</t>
  </si>
  <si>
    <t xml:space="preserve">Nama Madrasah </t>
  </si>
  <si>
    <t xml:space="preserve"> : Nama Madrasah </t>
  </si>
  <si>
    <t xml:space="preserve">Kurikulum </t>
  </si>
  <si>
    <t xml:space="preserve"> : K-13</t>
  </si>
  <si>
    <t xml:space="preserve">Jurusan </t>
  </si>
  <si>
    <t xml:space="preserve"> : --</t>
  </si>
  <si>
    <t xml:space="preserve">Kelas </t>
  </si>
  <si>
    <t xml:space="preserve"> : 7</t>
  </si>
  <si>
    <t xml:space="preserve">Rombel </t>
  </si>
  <si>
    <t xml:space="preserve"> : 9</t>
  </si>
  <si>
    <t>NO-REG</t>
  </si>
  <si>
    <t>Al-Qur'an dan Hadist</t>
  </si>
  <si>
    <t>Aqidah Akhlak</t>
  </si>
  <si>
    <t>PKN</t>
  </si>
  <si>
    <t>B. Indonesia</t>
  </si>
  <si>
    <t>B. Arab</t>
  </si>
  <si>
    <t>Ilmu Pengetahuan Alam (IPA)</t>
  </si>
  <si>
    <t>Impu Pengetahuan Sosial (IPS)</t>
  </si>
  <si>
    <t>Bahsa Inggris</t>
  </si>
  <si>
    <t>Penjas</t>
  </si>
  <si>
    <t>Bahasa Jawa (Muatan Lokal)</t>
  </si>
  <si>
    <t xml:space="preserve"> (Muatan Lokal)</t>
  </si>
  <si>
    <t>EKSKUL I</t>
  </si>
  <si>
    <t>EKSKUL II</t>
  </si>
  <si>
    <t>EKSKUL III</t>
  </si>
  <si>
    <t>EKSKUL IV</t>
  </si>
  <si>
    <t>ABSENSI</t>
  </si>
  <si>
    <t>P-A</t>
  </si>
  <si>
    <t>P-P</t>
  </si>
  <si>
    <t>K-A</t>
  </si>
  <si>
    <t>K-P</t>
  </si>
  <si>
    <t>S</t>
  </si>
  <si>
    <t>P</t>
  </si>
  <si>
    <t>KODE</t>
  </si>
  <si>
    <t>I</t>
  </si>
  <si>
    <t>B</t>
  </si>
  <si>
    <t>NAMA EKSTRA</t>
  </si>
  <si>
    <t>PRESTASI 1</t>
  </si>
  <si>
    <t>PRESTASI 2</t>
  </si>
  <si>
    <t>PRESTASI 3</t>
  </si>
  <si>
    <t>C</t>
  </si>
  <si>
    <t>STATUS</t>
  </si>
  <si>
    <t>kode</t>
  </si>
  <si>
    <t>FORMAT SESUAI TEMPLATE EMIS</t>
  </si>
  <si>
    <t>EKSKUL 4</t>
  </si>
  <si>
    <t>BACK TO MENU UTAMA</t>
  </si>
  <si>
    <t>FORMAT TEMPLATE EMIS GANJIL</t>
  </si>
  <si>
    <t>BACK TO MENU</t>
  </si>
  <si>
    <t>BACK TO HOME</t>
  </si>
  <si>
    <t>Ekstra 4</t>
  </si>
  <si>
    <t>coba 1</t>
  </si>
  <si>
    <t>coba 3</t>
  </si>
  <si>
    <t>coba 4</t>
  </si>
  <si>
    <t>coba 2</t>
  </si>
  <si>
    <t>2017/2018</t>
  </si>
  <si>
    <t>D</t>
  </si>
  <si>
    <t>coba 5</t>
  </si>
  <si>
    <t>coba 6</t>
  </si>
  <si>
    <t>coba 7</t>
  </si>
  <si>
    <t>coba 8</t>
  </si>
  <si>
    <t>coba 9</t>
  </si>
  <si>
    <t>coba 10</t>
  </si>
  <si>
    <t>coba 11</t>
  </si>
  <si>
    <t>coba 12</t>
  </si>
  <si>
    <t>coba 13</t>
  </si>
  <si>
    <t>coba 14</t>
  </si>
  <si>
    <t>coba 15</t>
  </si>
  <si>
    <t>coba 16</t>
  </si>
  <si>
    <t>coba 17</t>
  </si>
  <si>
    <t>coba 18</t>
  </si>
  <si>
    <t>coba 19</t>
  </si>
  <si>
    <t>coba 20</t>
  </si>
  <si>
    <t>coba 21</t>
  </si>
  <si>
    <t>coba 22</t>
  </si>
  <si>
    <t>coba 23</t>
  </si>
  <si>
    <t>coba 24</t>
  </si>
  <si>
    <t>coba 25</t>
  </si>
  <si>
    <t>coba 26</t>
  </si>
  <si>
    <t>coba 27</t>
  </si>
  <si>
    <t>coba 28</t>
  </si>
  <si>
    <t>coba 29</t>
  </si>
  <si>
    <t>coba 30</t>
  </si>
  <si>
    <t>coba 31</t>
  </si>
  <si>
    <t>coba 32</t>
  </si>
  <si>
    <t>coba 33</t>
  </si>
  <si>
    <t>coba 34</t>
  </si>
  <si>
    <t>coba 35</t>
  </si>
  <si>
    <t>coba 36</t>
  </si>
  <si>
    <t>coba 37</t>
  </si>
  <si>
    <t>coba 38</t>
  </si>
  <si>
    <t>coba 39</t>
  </si>
  <si>
    <t>coba 40</t>
  </si>
  <si>
    <t>coba 41</t>
  </si>
  <si>
    <t>coba 42</t>
  </si>
  <si>
    <t>coba 43</t>
  </si>
  <si>
    <t>coba 44</t>
  </si>
  <si>
    <t>coba 45</t>
  </si>
  <si>
    <t>coba 46</t>
  </si>
  <si>
    <t>coba 47</t>
  </si>
  <si>
    <t>coba 48</t>
  </si>
  <si>
    <t>coba 49</t>
  </si>
  <si>
    <t>coba 50</t>
  </si>
  <si>
    <t>coba 51</t>
  </si>
  <si>
    <t>MANTAP</t>
  </si>
  <si>
    <t>siswa2</t>
  </si>
  <si>
    <t>siswa3</t>
  </si>
  <si>
    <t>siswa4</t>
  </si>
  <si>
    <t>siswa5</t>
  </si>
  <si>
    <t>siswa6</t>
  </si>
  <si>
    <t>siswa7</t>
  </si>
  <si>
    <t>siswa8</t>
  </si>
  <si>
    <t>siswa9</t>
  </si>
  <si>
    <t>siswa10</t>
  </si>
  <si>
    <t>siswa11</t>
  </si>
  <si>
    <t>siswa12</t>
  </si>
  <si>
    <t>siswa13</t>
  </si>
  <si>
    <t>siswa14</t>
  </si>
  <si>
    <t>siswa15</t>
  </si>
  <si>
    <t>siswa16</t>
  </si>
  <si>
    <t>siswa17</t>
  </si>
  <si>
    <t>siswa18</t>
  </si>
  <si>
    <t>siswa19</t>
  </si>
  <si>
    <t>siswa20</t>
  </si>
  <si>
    <t>siswa21</t>
  </si>
  <si>
    <t>siswa22</t>
  </si>
  <si>
    <t>siswa23</t>
  </si>
  <si>
    <t>siswa24</t>
  </si>
  <si>
    <t>siswa25</t>
  </si>
  <si>
    <t>siswa26</t>
  </si>
  <si>
    <t>siswa27</t>
  </si>
  <si>
    <t>siswa28</t>
  </si>
  <si>
    <t>siswa29</t>
  </si>
  <si>
    <t>siswa30</t>
  </si>
  <si>
    <t>siswa31</t>
  </si>
  <si>
    <t>siswa32</t>
  </si>
  <si>
    <t>siswa33</t>
  </si>
  <si>
    <t>siswa34</t>
  </si>
  <si>
    <t>siswa35</t>
  </si>
  <si>
    <t>siswa36</t>
  </si>
  <si>
    <t>siswa37</t>
  </si>
  <si>
    <t>siswa38</t>
  </si>
  <si>
    <t>siswa39</t>
  </si>
  <si>
    <t>siswa40</t>
  </si>
  <si>
    <t>siswa41</t>
  </si>
  <si>
    <t>siswa42</t>
  </si>
  <si>
    <t>siswa43</t>
  </si>
  <si>
    <t>siswa44</t>
  </si>
  <si>
    <t>siswa45</t>
  </si>
  <si>
    <t>siswa46</t>
  </si>
  <si>
    <t>siswa47</t>
  </si>
  <si>
    <t>siswa48</t>
  </si>
  <si>
    <t>ROFIAH</t>
  </si>
  <si>
    <t>p</t>
  </si>
  <si>
    <t>Islam</t>
  </si>
  <si>
    <t>Anak</t>
  </si>
  <si>
    <t>Krasaan Bandung Konang</t>
  </si>
  <si>
    <t>SDN. Bandung 4</t>
  </si>
  <si>
    <t>MOH. TAUFIK, S.Pd</t>
  </si>
  <si>
    <t>MTS BAHRUS SHOLIHIN</t>
  </si>
  <si>
    <t>JL. KH. Moh. Syarim Krasaan Bandung Konang</t>
  </si>
  <si>
    <t>Bangkalan</t>
  </si>
  <si>
    <t>RUDIANTO, M.Pd.I</t>
  </si>
  <si>
    <t>Konang, 6 Mei 2017</t>
  </si>
</sst>
</file>

<file path=xl/styles.xml><?xml version="1.0" encoding="utf-8"?>
<styleSheet xmlns="http://schemas.openxmlformats.org/spreadsheetml/2006/main">
  <numFmts count="2">
    <numFmt numFmtId="164" formatCode="0.0"/>
    <numFmt numFmtId="165" formatCode="0.000000"/>
  </numFmts>
  <fonts count="108">
    <font>
      <sz val="11"/>
      <color theme="1"/>
      <name val="Calibri"/>
      <family val="2"/>
      <charset val="1"/>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8"/>
      <color theme="1"/>
      <name val="Calibri"/>
      <family val="2"/>
      <scheme val="minor"/>
    </font>
    <font>
      <b/>
      <sz val="11"/>
      <color theme="1"/>
      <name val="Calibri"/>
      <family val="2"/>
      <scheme val="minor"/>
    </font>
    <font>
      <b/>
      <sz val="10"/>
      <color theme="1"/>
      <name val="Calibri"/>
      <family val="2"/>
      <scheme val="minor"/>
    </font>
    <font>
      <b/>
      <sz val="14"/>
      <color theme="1"/>
      <name val="Calibri"/>
      <family val="2"/>
      <scheme val="minor"/>
    </font>
    <font>
      <b/>
      <sz val="11"/>
      <color rgb="FFFF0000"/>
      <name val="Calibri"/>
      <family val="2"/>
      <scheme val="minor"/>
    </font>
    <font>
      <sz val="10"/>
      <color theme="1"/>
      <name val="Arial Narrow"/>
      <family val="2"/>
    </font>
    <font>
      <b/>
      <sz val="20"/>
      <color theme="1"/>
      <name val="Calibri"/>
      <family val="2"/>
      <scheme val="minor"/>
    </font>
    <font>
      <b/>
      <sz val="10"/>
      <color theme="1"/>
      <name val="Arial Narrow"/>
      <family val="2"/>
    </font>
    <font>
      <sz val="9"/>
      <color theme="1"/>
      <name val="Arial Narrow"/>
      <family val="2"/>
    </font>
    <font>
      <b/>
      <sz val="9"/>
      <color indexed="81"/>
      <name val="Tahoma"/>
      <family val="2"/>
    </font>
    <font>
      <sz val="10"/>
      <name val="Arial"/>
      <family val="2"/>
    </font>
    <font>
      <sz val="11"/>
      <name val="Arial"/>
      <family val="2"/>
    </font>
    <font>
      <sz val="7"/>
      <color theme="1"/>
      <name val="Arial"/>
      <family val="2"/>
    </font>
    <font>
      <sz val="12"/>
      <color theme="1"/>
      <name val="Calibri"/>
      <family val="2"/>
      <scheme val="minor"/>
    </font>
    <font>
      <b/>
      <sz val="7"/>
      <color theme="1"/>
      <name val="Arial Narrow"/>
      <family val="2"/>
    </font>
    <font>
      <b/>
      <sz val="16"/>
      <color theme="1"/>
      <name val="Calibri"/>
      <family val="2"/>
      <scheme val="minor"/>
    </font>
    <font>
      <sz val="12"/>
      <color theme="1"/>
      <name val="Arial"/>
      <family val="2"/>
    </font>
    <font>
      <sz val="11"/>
      <color theme="1"/>
      <name val="Arial Narrow"/>
      <family val="2"/>
    </font>
    <font>
      <b/>
      <sz val="11"/>
      <color theme="1"/>
      <name val="Arial Narrow"/>
      <family val="2"/>
    </font>
    <font>
      <b/>
      <i/>
      <sz val="12"/>
      <color theme="1"/>
      <name val="Calibri"/>
      <family val="2"/>
      <scheme val="minor"/>
    </font>
    <font>
      <b/>
      <i/>
      <sz val="14"/>
      <color theme="0"/>
      <name val="Arial Narrow"/>
      <family val="2"/>
    </font>
    <font>
      <b/>
      <i/>
      <sz val="14"/>
      <color rgb="FFFFFF00"/>
      <name val="Calibri"/>
      <family val="2"/>
      <scheme val="minor"/>
    </font>
    <font>
      <b/>
      <sz val="14"/>
      <color theme="1"/>
      <name val="Arial Narrow"/>
      <family val="2"/>
    </font>
    <font>
      <sz val="14"/>
      <color theme="1"/>
      <name val="Arial Narrow"/>
      <family val="2"/>
    </font>
    <font>
      <b/>
      <sz val="11"/>
      <color rgb="FF000000"/>
      <name val="Arial Narrow"/>
      <family val="2"/>
    </font>
    <font>
      <b/>
      <sz val="14"/>
      <color rgb="FFFFFF00"/>
      <name val="Arial Narrow"/>
      <family val="2"/>
    </font>
    <font>
      <b/>
      <sz val="28"/>
      <color rgb="FFFFFF00"/>
      <name val="Arial Narrow"/>
      <family val="2"/>
    </font>
    <font>
      <b/>
      <sz val="16"/>
      <color theme="1"/>
      <name val="Arial Narrow"/>
      <family val="2"/>
    </font>
    <font>
      <sz val="11"/>
      <color rgb="FFFFC000"/>
      <name val="Arial Narrow"/>
      <family val="2"/>
    </font>
    <font>
      <b/>
      <sz val="11"/>
      <color rgb="FFFFC000"/>
      <name val="Arial Narrow"/>
      <family val="2"/>
    </font>
    <font>
      <b/>
      <sz val="26"/>
      <color theme="1"/>
      <name val="Calibri"/>
      <family val="2"/>
      <scheme val="minor"/>
    </font>
    <font>
      <b/>
      <sz val="12"/>
      <color theme="1"/>
      <name val="Arial Narrow"/>
      <family val="2"/>
    </font>
    <font>
      <sz val="12"/>
      <color theme="1"/>
      <name val="Book Antiqua"/>
      <family val="1"/>
    </font>
    <font>
      <b/>
      <sz val="12"/>
      <color theme="1"/>
      <name val="Book Antiqua"/>
      <family val="1"/>
    </font>
    <font>
      <sz val="11"/>
      <color theme="1"/>
      <name val="Book Antiqua"/>
      <family val="1"/>
    </font>
    <font>
      <sz val="14"/>
      <color theme="1"/>
      <name val="Book Antiqua"/>
      <family val="1"/>
    </font>
    <font>
      <b/>
      <sz val="13"/>
      <color theme="1"/>
      <name val="Book Antiqua"/>
      <family val="1"/>
    </font>
    <font>
      <u/>
      <sz val="11"/>
      <color theme="10"/>
      <name val="Calibri"/>
      <family val="2"/>
      <charset val="1"/>
    </font>
    <font>
      <b/>
      <sz val="14"/>
      <color theme="1"/>
      <name val="Book Antiqua"/>
      <family val="1"/>
    </font>
    <font>
      <sz val="13"/>
      <color theme="1"/>
      <name val="Book Antiqua"/>
      <family val="1"/>
    </font>
    <font>
      <b/>
      <sz val="8"/>
      <color rgb="FFFFFF00"/>
      <name val="Arial Narrow"/>
      <family val="2"/>
    </font>
    <font>
      <b/>
      <sz val="11"/>
      <color theme="1"/>
      <name val="Book Antiqua"/>
      <family val="1"/>
    </font>
    <font>
      <b/>
      <sz val="11"/>
      <color theme="0" tint="-4.9989318521683403E-2"/>
      <name val="Arial Narrow"/>
      <family val="2"/>
    </font>
    <font>
      <b/>
      <i/>
      <sz val="11"/>
      <color theme="0"/>
      <name val="Gabriola"/>
      <family val="5"/>
    </font>
    <font>
      <b/>
      <sz val="14"/>
      <color theme="0"/>
      <name val="Arial Narrow"/>
      <family val="2"/>
    </font>
    <font>
      <b/>
      <i/>
      <sz val="11"/>
      <color rgb="FFFFFF00"/>
      <name val="Mistral"/>
      <family val="4"/>
    </font>
    <font>
      <b/>
      <sz val="28"/>
      <color theme="1"/>
      <name val="Aharoni"/>
    </font>
    <font>
      <sz val="8"/>
      <color theme="1"/>
      <name val="Calibri"/>
      <family val="2"/>
      <charset val="1"/>
      <scheme val="minor"/>
    </font>
    <font>
      <b/>
      <sz val="12"/>
      <color theme="0"/>
      <name val="Calibri"/>
      <family val="2"/>
      <scheme val="minor"/>
    </font>
    <font>
      <b/>
      <u/>
      <sz val="11"/>
      <color theme="1"/>
      <name val="Calibri"/>
      <family val="2"/>
      <scheme val="minor"/>
    </font>
    <font>
      <b/>
      <sz val="48"/>
      <color theme="0"/>
      <name val="Arial Narrow"/>
      <family val="2"/>
    </font>
    <font>
      <b/>
      <sz val="6"/>
      <color theme="1"/>
      <name val="Calibri"/>
      <family val="2"/>
      <scheme val="minor"/>
    </font>
    <font>
      <sz val="12"/>
      <color theme="1"/>
      <name val="Calibri"/>
      <family val="2"/>
      <charset val="1"/>
      <scheme val="minor"/>
    </font>
    <font>
      <sz val="12"/>
      <name val="Calibri"/>
      <family val="2"/>
      <scheme val="minor"/>
    </font>
    <font>
      <b/>
      <sz val="16"/>
      <color theme="0"/>
      <name val="Calibri"/>
      <family val="2"/>
      <scheme val="minor"/>
    </font>
    <font>
      <sz val="9"/>
      <color theme="1"/>
      <name val="Calibri"/>
      <family val="2"/>
      <charset val="1"/>
      <scheme val="minor"/>
    </font>
    <font>
      <b/>
      <sz val="9"/>
      <color theme="1"/>
      <name val="Calibri"/>
      <family val="2"/>
      <scheme val="minor"/>
    </font>
    <font>
      <b/>
      <sz val="28"/>
      <color theme="0"/>
      <name val="Calibri"/>
      <family val="2"/>
      <scheme val="minor"/>
    </font>
    <font>
      <sz val="10"/>
      <color theme="1"/>
      <name val="Times New Roman"/>
      <family val="1"/>
    </font>
    <font>
      <sz val="7"/>
      <color theme="1"/>
      <name val="Times New Roman"/>
      <family val="1"/>
    </font>
    <font>
      <sz val="10.5"/>
      <color theme="1"/>
      <name val="Times New Roman"/>
      <family val="1"/>
    </font>
    <font>
      <b/>
      <sz val="11"/>
      <color theme="1"/>
      <name val="Times New Roman"/>
      <family val="1"/>
    </font>
    <font>
      <sz val="11"/>
      <color theme="1"/>
      <name val="Times New Roman"/>
      <family val="1"/>
    </font>
    <font>
      <b/>
      <sz val="26"/>
      <color theme="1"/>
      <name val="Aharoni"/>
    </font>
    <font>
      <b/>
      <sz val="36"/>
      <color theme="1"/>
      <name val="Calibri"/>
      <family val="2"/>
      <scheme val="minor"/>
    </font>
    <font>
      <sz val="16"/>
      <color theme="1"/>
      <name val="Calibri"/>
      <family val="2"/>
      <charset val="1"/>
      <scheme val="minor"/>
    </font>
    <font>
      <b/>
      <sz val="8"/>
      <color theme="1"/>
      <name val="Calibri"/>
      <family val="2"/>
      <scheme val="minor"/>
    </font>
    <font>
      <sz val="9"/>
      <color indexed="81"/>
      <name val="Tahoma"/>
      <family val="2"/>
    </font>
    <font>
      <b/>
      <i/>
      <sz val="10"/>
      <color theme="1"/>
      <name val="Calibri"/>
      <family val="2"/>
      <scheme val="minor"/>
    </font>
    <font>
      <b/>
      <sz val="72"/>
      <color theme="9" tint="0.79998168889431442"/>
      <name val="Bodoni MT Black"/>
      <family val="1"/>
    </font>
    <font>
      <sz val="8"/>
      <color theme="0"/>
      <name val="Calibri"/>
      <family val="2"/>
      <charset val="1"/>
      <scheme val="minor"/>
    </font>
    <font>
      <sz val="14"/>
      <color theme="0"/>
      <name val="Arial Narrow"/>
      <family val="2"/>
    </font>
    <font>
      <b/>
      <i/>
      <sz val="12"/>
      <color theme="0"/>
      <name val="Arial Narrow"/>
      <family val="2"/>
    </font>
    <font>
      <b/>
      <sz val="12"/>
      <color rgb="FFFFFF00"/>
      <name val="Arial Narrow"/>
      <family val="2"/>
    </font>
    <font>
      <b/>
      <i/>
      <sz val="11"/>
      <color theme="0"/>
      <name val="Arial Narrow"/>
      <family val="2"/>
    </font>
    <font>
      <i/>
      <sz val="7"/>
      <color theme="1"/>
      <name val="Arial"/>
      <family val="2"/>
    </font>
    <font>
      <i/>
      <sz val="6"/>
      <color theme="1"/>
      <name val="Arial"/>
      <family val="2"/>
    </font>
    <font>
      <i/>
      <sz val="6"/>
      <color theme="1"/>
      <name val="Calibri"/>
      <family val="2"/>
      <scheme val="minor"/>
    </font>
    <font>
      <b/>
      <sz val="16"/>
      <color theme="1"/>
      <name val="Book Antiqua"/>
      <family val="1"/>
    </font>
    <font>
      <b/>
      <sz val="24"/>
      <color theme="2" tint="-0.89999084444715716"/>
      <name val="Calibri"/>
      <family val="2"/>
      <scheme val="minor"/>
    </font>
    <font>
      <sz val="8"/>
      <color theme="1"/>
      <name val="Arial"/>
      <family val="2"/>
    </font>
    <font>
      <b/>
      <sz val="72"/>
      <color theme="1"/>
      <name val="Calibri"/>
      <family val="2"/>
      <scheme val="minor"/>
    </font>
    <font>
      <sz val="9"/>
      <color theme="1"/>
      <name val="Arial"/>
      <family val="2"/>
    </font>
    <font>
      <b/>
      <sz val="11"/>
      <name val="Calibri"/>
      <family val="2"/>
      <scheme val="minor"/>
    </font>
    <font>
      <b/>
      <sz val="9"/>
      <color theme="1"/>
      <name val="Arial Narrow"/>
      <family val="2"/>
    </font>
    <font>
      <i/>
      <sz val="9"/>
      <color theme="1"/>
      <name val="Arial"/>
      <family val="2"/>
    </font>
    <font>
      <b/>
      <sz val="28"/>
      <color theme="6" tint="-0.499984740745262"/>
      <name val="Calibri"/>
      <family val="2"/>
      <scheme val="minor"/>
    </font>
    <font>
      <b/>
      <sz val="11"/>
      <color theme="3" tint="-0.499984740745262"/>
      <name val="Calibri"/>
      <family val="2"/>
      <scheme val="minor"/>
    </font>
    <font>
      <sz val="11"/>
      <color theme="3" tint="-0.499984740745262"/>
      <name val="Calibri"/>
      <family val="2"/>
      <scheme val="minor"/>
    </font>
    <font>
      <sz val="18"/>
      <color theme="1"/>
      <name val="Calibri"/>
      <family val="2"/>
      <charset val="1"/>
      <scheme val="minor"/>
    </font>
    <font>
      <b/>
      <sz val="18"/>
      <color rgb="FFFFFF00"/>
      <name val="Arial Black"/>
      <family val="2"/>
    </font>
    <font>
      <i/>
      <sz val="11"/>
      <color theme="1"/>
      <name val="Calibri"/>
      <family val="2"/>
      <scheme val="minor"/>
    </font>
    <font>
      <b/>
      <sz val="16"/>
      <color theme="3" tint="0.79998168889431442"/>
      <name val="Calibri"/>
      <family val="2"/>
      <scheme val="minor"/>
    </font>
    <font>
      <sz val="16"/>
      <color theme="3" tint="0.79998168889431442"/>
      <name val="Calibri"/>
      <family val="2"/>
      <scheme val="minor"/>
    </font>
    <font>
      <b/>
      <sz val="16"/>
      <color rgb="FFFFFF00"/>
      <name val="Calibri"/>
      <family val="2"/>
      <scheme val="minor"/>
    </font>
    <font>
      <sz val="18"/>
      <color rgb="FFFFFF00"/>
      <name val="Calibri"/>
      <family val="2"/>
      <scheme val="minor"/>
    </font>
    <font>
      <u/>
      <sz val="20"/>
      <color theme="10"/>
      <name val="Calibri"/>
      <family val="2"/>
      <charset val="1"/>
    </font>
    <font>
      <b/>
      <sz val="22"/>
      <color theme="1"/>
      <name val="Calibri"/>
      <family val="2"/>
      <scheme val="minor"/>
    </font>
    <font>
      <u/>
      <sz val="24"/>
      <color theme="10"/>
      <name val="Calibri"/>
      <family val="2"/>
      <charset val="1"/>
    </font>
    <font>
      <u/>
      <sz val="28"/>
      <color theme="10"/>
      <name val="Calibri"/>
      <family val="2"/>
      <charset val="1"/>
    </font>
    <font>
      <b/>
      <sz val="22"/>
      <color theme="1"/>
      <name val="Bodoni MT Black"/>
      <family val="1"/>
    </font>
    <font>
      <b/>
      <sz val="18"/>
      <color theme="1"/>
      <name val="Bodoni MT Black"/>
      <family val="1"/>
    </font>
  </fonts>
  <fills count="37">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CC"/>
        <bgColor indexed="64"/>
      </patternFill>
    </fill>
    <fill>
      <patternFill patternType="solid">
        <fgColor rgb="FFC00000"/>
        <bgColor indexed="64"/>
      </patternFill>
    </fill>
    <fill>
      <patternFill patternType="solid">
        <fgColor rgb="FF0070C0"/>
        <bgColor indexed="64"/>
      </patternFill>
    </fill>
    <fill>
      <patternFill patternType="solid">
        <fgColor rgb="FF3333CC"/>
        <bgColor indexed="64"/>
      </patternFill>
    </fill>
    <fill>
      <patternFill patternType="solid">
        <fgColor rgb="FFFFC000"/>
        <bgColor indexed="64"/>
      </patternFill>
    </fill>
    <fill>
      <patternFill patternType="solid">
        <fgColor theme="6" tint="0.79998168889431442"/>
        <bgColor indexed="64"/>
      </patternFill>
    </fill>
    <fill>
      <patternFill patternType="solid">
        <fgColor rgb="FF66FF33"/>
        <bgColor indexed="64"/>
      </patternFill>
    </fill>
    <fill>
      <patternFill patternType="solid">
        <fgColor rgb="FFFF0000"/>
        <bgColor indexed="64"/>
      </patternFill>
    </fill>
    <fill>
      <patternFill patternType="solid">
        <fgColor theme="0"/>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1" tint="0.14999847407452621"/>
        <bgColor indexed="64"/>
      </patternFill>
    </fill>
    <fill>
      <patternFill patternType="solid">
        <fgColor rgb="FF92D050"/>
        <bgColor indexed="64"/>
      </patternFill>
    </fill>
    <fill>
      <patternFill patternType="solid">
        <fgColor rgb="FF00B050"/>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rgb="FF00B0F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499984740745262"/>
        <bgColor indexed="64"/>
      </patternFill>
    </fill>
    <fill>
      <patternFill patternType="solid">
        <fgColor theme="2" tint="-0.749992370372631"/>
        <bgColor indexed="64"/>
      </patternFill>
    </fill>
    <fill>
      <patternFill patternType="solid">
        <fgColor rgb="FF7030A0"/>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rgb="FFFF00FF"/>
        <bgColor indexed="64"/>
      </patternFill>
    </fill>
  </fills>
  <borders count="6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dotted">
        <color indexed="64"/>
      </bottom>
      <diagonal/>
    </border>
    <border>
      <left style="hair">
        <color indexed="64"/>
      </left>
      <right style="hair">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FFFF00"/>
      </left>
      <right style="thin">
        <color rgb="FFFFFF00"/>
      </right>
      <top style="thin">
        <color rgb="FFFFFF00"/>
      </top>
      <bottom style="thin">
        <color rgb="FFFFFF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thin">
        <color rgb="FFFFFF00"/>
      </left>
      <right/>
      <top style="thin">
        <color rgb="FFFFFF00"/>
      </top>
      <bottom style="thin">
        <color rgb="FFFFFF00"/>
      </bottom>
      <diagonal/>
    </border>
    <border>
      <left/>
      <right/>
      <top style="thin">
        <color rgb="FFFFFF00"/>
      </top>
      <bottom style="thin">
        <color rgb="FFFFFF00"/>
      </bottom>
      <diagonal/>
    </border>
    <border>
      <left/>
      <right style="thin">
        <color rgb="FFFFFF00"/>
      </right>
      <top style="thin">
        <color rgb="FFFFFF00"/>
      </top>
      <bottom style="thin">
        <color rgb="FFFFFF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double">
        <color theme="0" tint="-4.9989318521683403E-2"/>
      </left>
      <right/>
      <top style="double">
        <color theme="0" tint="-4.9989318521683403E-2"/>
      </top>
      <bottom style="double">
        <color theme="0" tint="-4.9989318521683403E-2"/>
      </bottom>
      <diagonal/>
    </border>
    <border>
      <left/>
      <right/>
      <top style="double">
        <color theme="0" tint="-4.9989318521683403E-2"/>
      </top>
      <bottom style="double">
        <color theme="0" tint="-4.9989318521683403E-2"/>
      </bottom>
      <diagonal/>
    </border>
    <border>
      <left/>
      <right style="double">
        <color theme="0" tint="-4.9989318521683403E-2"/>
      </right>
      <top style="double">
        <color theme="0" tint="-4.9989318521683403E-2"/>
      </top>
      <bottom style="double">
        <color theme="0" tint="-4.9989318521683403E-2"/>
      </bottom>
      <diagonal/>
    </border>
    <border>
      <left/>
      <right/>
      <top style="thin">
        <color indexed="64"/>
      </top>
      <bottom style="double">
        <color theme="0" tint="-4.9989318521683403E-2"/>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theme="0" tint="-4.9989318521683403E-2"/>
      </left>
      <right style="double">
        <color theme="0" tint="-4.9989318521683403E-2"/>
      </right>
      <top style="double">
        <color theme="0" tint="-4.9989318521683403E-2"/>
      </top>
      <bottom style="double">
        <color theme="0" tint="-4.9989318521683403E-2"/>
      </bottom>
      <diagonal/>
    </border>
    <border>
      <left style="medium">
        <color rgb="FFFFFF00"/>
      </left>
      <right/>
      <top style="medium">
        <color rgb="FFFFFF00"/>
      </top>
      <bottom/>
      <diagonal/>
    </border>
    <border>
      <left/>
      <right/>
      <top style="medium">
        <color rgb="FFFFFF00"/>
      </top>
      <bottom/>
      <diagonal/>
    </border>
    <border>
      <left/>
      <right style="medium">
        <color rgb="FFFFFF00"/>
      </right>
      <top style="medium">
        <color rgb="FFFFFF00"/>
      </top>
      <bottom/>
      <diagonal/>
    </border>
    <border>
      <left style="medium">
        <color rgb="FFFFFF00"/>
      </left>
      <right/>
      <top/>
      <bottom/>
      <diagonal/>
    </border>
    <border>
      <left/>
      <right style="medium">
        <color rgb="FFFFFF00"/>
      </right>
      <top/>
      <bottom/>
      <diagonal/>
    </border>
    <border>
      <left style="medium">
        <color rgb="FFFFFF00"/>
      </left>
      <right/>
      <top/>
      <bottom style="medium">
        <color rgb="FFFFFF00"/>
      </bottom>
      <diagonal/>
    </border>
    <border>
      <left/>
      <right/>
      <top/>
      <bottom style="medium">
        <color rgb="FFFFFF00"/>
      </bottom>
      <diagonal/>
    </border>
    <border>
      <left/>
      <right style="medium">
        <color rgb="FFFFFF00"/>
      </right>
      <top/>
      <bottom style="medium">
        <color rgb="FFFFFF00"/>
      </bottom>
      <diagonal/>
    </border>
    <border>
      <left style="thin">
        <color indexed="64"/>
      </left>
      <right style="thin">
        <color indexed="64"/>
      </right>
      <top style="dotted">
        <color indexed="64"/>
      </top>
      <bottom/>
      <diagonal/>
    </border>
    <border>
      <left style="thin">
        <color indexed="64"/>
      </left>
      <right style="thin">
        <color indexed="64"/>
      </right>
      <top style="hair">
        <color indexed="64"/>
      </top>
      <bottom/>
      <diagonal/>
    </border>
  </borders>
  <cellStyleXfs count="4">
    <xf numFmtId="0" fontId="0" fillId="0" borderId="0"/>
    <xf numFmtId="0" fontId="16" fillId="0" borderId="0"/>
    <xf numFmtId="0" fontId="43" fillId="0" borderId="0" applyNumberFormat="0" applyFill="0" applyBorder="0" applyAlignment="0" applyProtection="0">
      <alignment vertical="top"/>
      <protection locked="0"/>
    </xf>
    <xf numFmtId="0" fontId="1" fillId="0" borderId="0"/>
  </cellStyleXfs>
  <cellXfs count="1032">
    <xf numFmtId="0" fontId="0" fillId="0" borderId="0" xfId="0"/>
    <xf numFmtId="0" fontId="0" fillId="0" borderId="0" xfId="0" applyAlignment="1">
      <alignment vertical="center"/>
    </xf>
    <xf numFmtId="0" fontId="0" fillId="0" borderId="0" xfId="0"/>
    <xf numFmtId="0" fontId="22" fillId="0" borderId="0" xfId="0" applyFont="1" applyAlignment="1">
      <alignment vertical="center"/>
    </xf>
    <xf numFmtId="0" fontId="22" fillId="0" borderId="0" xfId="0" applyFont="1" applyAlignment="1">
      <alignment horizontal="center" vertical="center"/>
    </xf>
    <xf numFmtId="0" fontId="22" fillId="0" borderId="0" xfId="0" applyFont="1" applyAlignment="1">
      <alignment horizontal="center"/>
    </xf>
    <xf numFmtId="0" fontId="0" fillId="0" borderId="0" xfId="0"/>
    <xf numFmtId="0" fontId="21" fillId="0" borderId="0" xfId="0" applyFont="1" applyAlignment="1">
      <alignment vertical="center"/>
    </xf>
    <xf numFmtId="0" fontId="0" fillId="10" borderId="0" xfId="0" applyFill="1"/>
    <xf numFmtId="0" fontId="21" fillId="10" borderId="0" xfId="0" applyFont="1" applyFill="1" applyAlignment="1">
      <alignment vertical="center"/>
    </xf>
    <xf numFmtId="0" fontId="22" fillId="10" borderId="0" xfId="0" applyFont="1" applyFill="1" applyAlignment="1">
      <alignment vertical="center"/>
    </xf>
    <xf numFmtId="0" fontId="0" fillId="10" borderId="0" xfId="0" applyFill="1" applyAlignment="1">
      <alignment vertical="center"/>
    </xf>
    <xf numFmtId="0" fontId="22" fillId="0" borderId="0" xfId="0" applyFont="1" applyAlignment="1">
      <alignment horizontal="left" vertical="center"/>
    </xf>
    <xf numFmtId="0" fontId="0" fillId="9" borderId="0" xfId="0" applyFill="1"/>
    <xf numFmtId="0" fontId="21" fillId="9" borderId="0" xfId="0" applyFont="1" applyFill="1" applyAlignment="1">
      <alignment vertical="center"/>
    </xf>
    <xf numFmtId="0" fontId="22" fillId="9" borderId="0" xfId="0" applyFont="1" applyFill="1" applyAlignment="1">
      <alignment vertical="center"/>
    </xf>
    <xf numFmtId="0" fontId="0" fillId="9" borderId="0" xfId="0" applyFill="1" applyAlignment="1">
      <alignment vertical="center"/>
    </xf>
    <xf numFmtId="2" fontId="0" fillId="0" borderId="9" xfId="0" applyNumberFormat="1" applyFill="1" applyBorder="1" applyAlignment="1" applyProtection="1">
      <alignment horizontal="right" vertical="center"/>
      <protection locked="0"/>
    </xf>
    <xf numFmtId="0" fontId="0" fillId="0" borderId="0" xfId="0" applyProtection="1"/>
    <xf numFmtId="16" fontId="4" fillId="0" borderId="0" xfId="0" applyNumberFormat="1" applyFont="1" applyBorder="1" applyAlignment="1" applyProtection="1">
      <alignment horizontal="left"/>
    </xf>
    <xf numFmtId="2" fontId="0" fillId="0" borderId="9" xfId="0" applyNumberFormat="1" applyFill="1" applyBorder="1" applyAlignment="1" applyProtection="1">
      <alignment horizontal="center"/>
    </xf>
    <xf numFmtId="0" fontId="0" fillId="0" borderId="9" xfId="0" applyBorder="1" applyAlignment="1" applyProtection="1">
      <alignment horizontal="right" vertical="center"/>
      <protection locked="0"/>
    </xf>
    <xf numFmtId="1" fontId="0" fillId="0" borderId="9" xfId="0" applyNumberFormat="1" applyFill="1" applyBorder="1" applyAlignment="1" applyProtection="1">
      <alignment horizontal="right" vertical="center"/>
      <protection locked="0"/>
    </xf>
    <xf numFmtId="1" fontId="7" fillId="0" borderId="9" xfId="0" applyNumberFormat="1" applyFont="1" applyFill="1" applyBorder="1" applyAlignment="1" applyProtection="1">
      <alignment horizontal="center" vertical="center"/>
      <protection locked="0"/>
    </xf>
    <xf numFmtId="0" fontId="0" fillId="0" borderId="16" xfId="0" applyFill="1" applyBorder="1" applyAlignment="1" applyProtection="1">
      <alignment horizontal="center" vertical="center"/>
      <protection locked="0"/>
    </xf>
    <xf numFmtId="0" fontId="23" fillId="0" borderId="16" xfId="0" applyFont="1" applyFill="1" applyBorder="1" applyAlignment="1" applyProtection="1">
      <alignment horizontal="left" vertical="center" wrapText="1"/>
      <protection locked="0"/>
    </xf>
    <xf numFmtId="0" fontId="0" fillId="0" borderId="18" xfId="0" applyFill="1" applyBorder="1" applyAlignment="1" applyProtection="1">
      <alignment horizontal="center" vertical="center"/>
      <protection locked="0"/>
    </xf>
    <xf numFmtId="0" fontId="23" fillId="0" borderId="18" xfId="0" applyFont="1" applyFill="1" applyBorder="1" applyAlignment="1" applyProtection="1">
      <alignment horizontal="left" vertical="center" wrapText="1"/>
      <protection locked="0"/>
    </xf>
    <xf numFmtId="0" fontId="30" fillId="0" borderId="18" xfId="0" applyFont="1" applyFill="1" applyBorder="1" applyAlignment="1" applyProtection="1">
      <alignment horizontal="left" vertical="center" wrapText="1"/>
      <protection locked="0"/>
    </xf>
    <xf numFmtId="0" fontId="23" fillId="0" borderId="19" xfId="0" applyFont="1" applyFill="1" applyBorder="1" applyAlignment="1" applyProtection="1">
      <alignment horizontal="left" vertical="center" wrapText="1"/>
      <protection locked="0"/>
    </xf>
    <xf numFmtId="0" fontId="33" fillId="3" borderId="9" xfId="0" applyFont="1" applyFill="1" applyBorder="1" applyAlignment="1" applyProtection="1">
      <alignment horizontal="center" vertical="center"/>
      <protection locked="0"/>
    </xf>
    <xf numFmtId="0" fontId="38" fillId="0" borderId="0" xfId="0" applyFont="1" applyAlignment="1">
      <alignment vertical="center"/>
    </xf>
    <xf numFmtId="0" fontId="38" fillId="0" borderId="0" xfId="0" applyFont="1" applyAlignment="1">
      <alignment horizontal="center" vertical="center"/>
    </xf>
    <xf numFmtId="0" fontId="39" fillId="0" borderId="0" xfId="0" applyFont="1" applyAlignment="1">
      <alignment horizontal="center" vertical="center"/>
    </xf>
    <xf numFmtId="0" fontId="38" fillId="0" borderId="0" xfId="0" applyFont="1" applyAlignment="1">
      <alignment horizontal="left" vertical="center"/>
    </xf>
    <xf numFmtId="0" fontId="0" fillId="0" borderId="0" xfId="0" quotePrefix="1" applyAlignment="1">
      <alignment vertical="center"/>
    </xf>
    <xf numFmtId="0" fontId="42" fillId="0" borderId="0" xfId="0" applyFont="1" applyAlignment="1">
      <alignment horizontal="center" vertical="center"/>
    </xf>
    <xf numFmtId="0" fontId="0" fillId="7" borderId="0" xfId="0" applyFill="1" applyAlignment="1">
      <alignment vertical="center"/>
    </xf>
    <xf numFmtId="0" fontId="38" fillId="7" borderId="0" xfId="0" applyFont="1" applyFill="1" applyAlignment="1">
      <alignment vertical="center"/>
    </xf>
    <xf numFmtId="0" fontId="9" fillId="7" borderId="9" xfId="0" applyFont="1" applyFill="1" applyBorder="1" applyAlignment="1" applyProtection="1">
      <alignment horizontal="center" vertical="center"/>
      <protection locked="0"/>
    </xf>
    <xf numFmtId="0" fontId="0" fillId="0" borderId="0" xfId="0"/>
    <xf numFmtId="0" fontId="7" fillId="3" borderId="0" xfId="0" applyFont="1" applyFill="1" applyAlignment="1">
      <alignment horizontal="center" vertical="center"/>
    </xf>
    <xf numFmtId="0" fontId="38" fillId="0" borderId="0" xfId="0" applyFont="1" applyBorder="1" applyAlignment="1">
      <alignment vertical="center"/>
    </xf>
    <xf numFmtId="0" fontId="0" fillId="0" borderId="0" xfId="0"/>
    <xf numFmtId="0" fontId="40" fillId="0" borderId="0" xfId="0" applyFont="1" applyBorder="1" applyAlignment="1" applyProtection="1">
      <alignment vertical="center"/>
      <protection locked="0"/>
    </xf>
    <xf numFmtId="0" fontId="40" fillId="0" borderId="5" xfId="0" applyFont="1" applyBorder="1" applyAlignment="1" applyProtection="1">
      <alignment vertical="center"/>
      <protection locked="0"/>
    </xf>
    <xf numFmtId="0" fontId="40" fillId="0" borderId="2" xfId="0" applyFont="1" applyBorder="1" applyAlignment="1" applyProtection="1">
      <alignment vertical="center"/>
      <protection locked="0"/>
    </xf>
    <xf numFmtId="0" fontId="40" fillId="0" borderId="10" xfId="0" applyFont="1" applyBorder="1" applyAlignment="1" applyProtection="1">
      <alignment vertical="center"/>
      <protection locked="0"/>
    </xf>
    <xf numFmtId="0" fontId="40" fillId="0" borderId="3" xfId="0" applyFont="1" applyBorder="1" applyAlignment="1" applyProtection="1">
      <alignment vertical="center"/>
      <protection locked="0"/>
    </xf>
    <xf numFmtId="0" fontId="40" fillId="0" borderId="15" xfId="0" applyFont="1" applyBorder="1" applyAlignment="1" applyProtection="1">
      <alignment vertical="center"/>
      <protection locked="0"/>
    </xf>
    <xf numFmtId="0" fontId="40" fillId="0" borderId="7" xfId="0" applyFont="1" applyBorder="1" applyAlignment="1" applyProtection="1">
      <alignment vertical="center"/>
      <protection locked="0"/>
    </xf>
    <xf numFmtId="0" fontId="40" fillId="0" borderId="11" xfId="0" applyFont="1" applyBorder="1" applyAlignment="1" applyProtection="1">
      <alignment vertical="center"/>
      <protection locked="0"/>
    </xf>
    <xf numFmtId="0" fontId="40" fillId="0" borderId="8" xfId="0" applyFont="1" applyBorder="1" applyAlignment="1" applyProtection="1">
      <alignment vertical="center"/>
      <protection locked="0"/>
    </xf>
    <xf numFmtId="0" fontId="47" fillId="0" borderId="10" xfId="0" applyFont="1" applyBorder="1" applyAlignment="1" applyProtection="1">
      <alignment vertical="center"/>
      <protection locked="0"/>
    </xf>
    <xf numFmtId="0" fontId="47" fillId="0" borderId="15" xfId="0" applyFont="1" applyBorder="1" applyAlignment="1" applyProtection="1">
      <alignment vertical="center"/>
      <protection locked="0"/>
    </xf>
    <xf numFmtId="2" fontId="18" fillId="0" borderId="9" xfId="0" applyNumberFormat="1" applyFont="1" applyFill="1" applyBorder="1" applyAlignment="1" applyProtection="1">
      <alignment horizontal="left" vertical="center" wrapText="1"/>
      <protection locked="0"/>
    </xf>
    <xf numFmtId="1" fontId="18" fillId="0" borderId="9" xfId="0" applyNumberFormat="1" applyFont="1" applyFill="1" applyBorder="1" applyAlignment="1" applyProtection="1">
      <alignment horizontal="left" vertical="center" wrapText="1"/>
      <protection locked="0"/>
    </xf>
    <xf numFmtId="0" fontId="33" fillId="3" borderId="0" xfId="0" applyFont="1" applyFill="1" applyBorder="1" applyAlignment="1" applyProtection="1">
      <alignment horizontal="center" vertical="center"/>
      <protection locked="0"/>
    </xf>
    <xf numFmtId="0" fontId="0" fillId="0" borderId="0" xfId="0" applyProtection="1">
      <protection locked="0"/>
    </xf>
    <xf numFmtId="0" fontId="0" fillId="13" borderId="0" xfId="0" applyFill="1" applyProtection="1">
      <protection locked="0"/>
    </xf>
    <xf numFmtId="0" fontId="10" fillId="13" borderId="0" xfId="0" applyFont="1" applyFill="1" applyProtection="1">
      <protection locked="0"/>
    </xf>
    <xf numFmtId="0" fontId="7" fillId="13" borderId="0" xfId="0" applyFont="1" applyFill="1" applyProtection="1">
      <protection locked="0"/>
    </xf>
    <xf numFmtId="0" fontId="0" fillId="13" borderId="0" xfId="0" applyFill="1" applyAlignment="1" applyProtection="1">
      <alignment horizontal="center"/>
      <protection locked="0"/>
    </xf>
    <xf numFmtId="0" fontId="0" fillId="13" borderId="0" xfId="0" applyFill="1" applyBorder="1" applyAlignment="1" applyProtection="1">
      <alignment horizontal="left" vertical="center"/>
      <protection locked="0"/>
    </xf>
    <xf numFmtId="0" fontId="0" fillId="13" borderId="0" xfId="0" applyFill="1" applyBorder="1" applyAlignment="1" applyProtection="1">
      <alignment horizontal="left" vertical="center" wrapText="1"/>
      <protection locked="0"/>
    </xf>
    <xf numFmtId="0" fontId="0" fillId="0" borderId="9" xfId="0" applyBorder="1" applyProtection="1">
      <protection locked="0"/>
    </xf>
    <xf numFmtId="0" fontId="0" fillId="0" borderId="0" xfId="0" applyAlignment="1" applyProtection="1">
      <alignment horizontal="center"/>
      <protection locked="0"/>
    </xf>
    <xf numFmtId="1" fontId="0" fillId="0" borderId="0" xfId="0" applyNumberFormat="1" applyAlignment="1" applyProtection="1">
      <alignment horizontal="center"/>
      <protection locked="0"/>
    </xf>
    <xf numFmtId="0" fontId="7" fillId="0" borderId="0" xfId="0" applyFont="1" applyBorder="1" applyAlignment="1" applyProtection="1">
      <alignment horizontal="left"/>
      <protection locked="0"/>
    </xf>
    <xf numFmtId="0" fontId="20" fillId="3" borderId="9" xfId="0" applyFont="1" applyFill="1" applyBorder="1" applyAlignment="1" applyProtection="1">
      <alignment horizontal="center"/>
      <protection locked="0"/>
    </xf>
    <xf numFmtId="1" fontId="20" fillId="7" borderId="9" xfId="0" applyNumberFormat="1" applyFont="1" applyFill="1" applyBorder="1" applyAlignment="1" applyProtection="1">
      <alignment horizontal="center"/>
      <protection locked="0"/>
    </xf>
    <xf numFmtId="0" fontId="14" fillId="0" borderId="0" xfId="0" applyFont="1" applyProtection="1">
      <protection locked="0"/>
    </xf>
    <xf numFmtId="0" fontId="0" fillId="0" borderId="9" xfId="0" applyBorder="1" applyAlignment="1" applyProtection="1">
      <alignment horizontal="center"/>
      <protection locked="0"/>
    </xf>
    <xf numFmtId="0" fontId="23" fillId="0" borderId="9" xfId="0" applyFont="1" applyBorder="1" applyAlignment="1" applyProtection="1">
      <alignment horizontal="center"/>
      <protection locked="0"/>
    </xf>
    <xf numFmtId="0" fontId="23" fillId="0" borderId="9" xfId="0" applyFont="1" applyBorder="1" applyAlignment="1" applyProtection="1">
      <alignment horizontal="right"/>
      <protection locked="0"/>
    </xf>
    <xf numFmtId="0" fontId="23" fillId="0" borderId="0" xfId="0" applyFont="1" applyProtection="1">
      <protection locked="0"/>
    </xf>
    <xf numFmtId="0" fontId="0" fillId="0" borderId="9" xfId="0" applyBorder="1" applyProtection="1"/>
    <xf numFmtId="2" fontId="23" fillId="0" borderId="9" xfId="0" applyNumberFormat="1" applyFont="1" applyBorder="1" applyProtection="1"/>
    <xf numFmtId="0" fontId="0" fillId="14" borderId="0" xfId="0" applyFill="1" applyProtection="1">
      <protection locked="0"/>
    </xf>
    <xf numFmtId="0" fontId="0" fillId="0" borderId="0" xfId="0" applyAlignment="1" applyProtection="1">
      <alignment vertical="top"/>
      <protection locked="0"/>
    </xf>
    <xf numFmtId="0" fontId="0" fillId="0" borderId="3" xfId="0" applyBorder="1" applyProtection="1">
      <protection locked="0"/>
    </xf>
    <xf numFmtId="0" fontId="7" fillId="0" borderId="0" xfId="0" applyFont="1" applyProtection="1">
      <protection locked="0"/>
    </xf>
    <xf numFmtId="0" fontId="0" fillId="0" borderId="0" xfId="0" applyAlignment="1" applyProtection="1">
      <alignment vertical="center"/>
      <protection locked="0"/>
    </xf>
    <xf numFmtId="0" fontId="0" fillId="0" borderId="7" xfId="0" applyBorder="1" applyProtection="1">
      <protection locked="0"/>
    </xf>
    <xf numFmtId="0" fontId="7" fillId="3" borderId="0" xfId="0" applyFont="1" applyFill="1" applyAlignment="1" applyProtection="1">
      <alignment horizontal="center" vertical="center"/>
      <protection locked="0"/>
    </xf>
    <xf numFmtId="0" fontId="0" fillId="0" borderId="0" xfId="0" applyAlignment="1" applyProtection="1">
      <alignment horizontal="left" vertical="top"/>
      <protection locked="0"/>
    </xf>
    <xf numFmtId="0" fontId="0" fillId="0" borderId="0" xfId="0" applyAlignment="1" applyProtection="1">
      <alignment horizontal="left" vertical="center"/>
      <protection locked="0"/>
    </xf>
    <xf numFmtId="0" fontId="0" fillId="0" borderId="2" xfId="0" applyBorder="1" applyProtection="1">
      <protection locked="0"/>
    </xf>
    <xf numFmtId="0" fontId="0" fillId="0" borderId="0" xfId="0" applyBorder="1" applyProtection="1">
      <protection locked="0"/>
    </xf>
    <xf numFmtId="0" fontId="0" fillId="0" borderId="0" xfId="0" applyAlignment="1" applyProtection="1">
      <alignment vertical="top"/>
    </xf>
    <xf numFmtId="0" fontId="0" fillId="0" borderId="0"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8" xfId="0" applyBorder="1" applyProtection="1">
      <protection locked="0"/>
    </xf>
    <xf numFmtId="0" fontId="0" fillId="0" borderId="0" xfId="0" applyBorder="1" applyAlignment="1" applyProtection="1">
      <alignment horizontal="center" vertical="center"/>
      <protection locked="0"/>
    </xf>
    <xf numFmtId="0" fontId="0" fillId="0" borderId="0" xfId="0" quotePrefix="1" applyAlignment="1" applyProtection="1">
      <alignment horizontal="center"/>
      <protection locked="0"/>
    </xf>
    <xf numFmtId="0" fontId="5" fillId="0" borderId="0" xfId="0" applyFont="1" applyBorder="1" applyAlignment="1" applyProtection="1">
      <alignment horizontal="left"/>
      <protection locked="0"/>
    </xf>
    <xf numFmtId="0" fontId="7" fillId="0" borderId="0" xfId="0" applyFont="1" applyAlignment="1" applyProtection="1"/>
    <xf numFmtId="0" fontId="54" fillId="16" borderId="0" xfId="0" applyFont="1" applyFill="1" applyBorder="1" applyAlignment="1" applyProtection="1">
      <alignment horizontal="center"/>
      <protection locked="0"/>
    </xf>
    <xf numFmtId="0" fontId="0" fillId="0" borderId="0" xfId="0" applyBorder="1" applyAlignment="1" applyProtection="1">
      <alignment horizontal="left" vertical="center"/>
      <protection locked="0"/>
    </xf>
    <xf numFmtId="0" fontId="25" fillId="0" borderId="0" xfId="0" applyFont="1" applyProtection="1"/>
    <xf numFmtId="0" fontId="0" fillId="0" borderId="0" xfId="0" applyFill="1" applyProtection="1">
      <protection locked="0"/>
    </xf>
    <xf numFmtId="1" fontId="18" fillId="0" borderId="12" xfId="0" applyNumberFormat="1" applyFont="1" applyBorder="1" applyAlignment="1" applyProtection="1">
      <alignment vertical="center" wrapText="1"/>
    </xf>
    <xf numFmtId="0" fontId="0" fillId="0" borderId="13" xfId="0" applyBorder="1" applyAlignment="1" applyProtection="1">
      <alignment vertical="center"/>
    </xf>
    <xf numFmtId="0" fontId="5" fillId="6" borderId="12" xfId="0" applyFont="1" applyFill="1" applyBorder="1" applyAlignment="1" applyProtection="1">
      <protection locked="0"/>
    </xf>
    <xf numFmtId="0" fontId="0" fillId="0" borderId="12" xfId="0" applyBorder="1" applyAlignment="1" applyProtection="1">
      <protection locked="0"/>
    </xf>
    <xf numFmtId="0" fontId="5" fillId="0" borderId="0" xfId="0" applyFont="1" applyFill="1" applyProtection="1">
      <protection locked="0"/>
    </xf>
    <xf numFmtId="0" fontId="0" fillId="0" borderId="9" xfId="0" applyBorder="1" applyAlignment="1" applyProtection="1">
      <alignment vertical="center" wrapText="1"/>
      <protection locked="0"/>
    </xf>
    <xf numFmtId="0" fontId="0" fillId="0" borderId="13" xfId="0" applyBorder="1" applyAlignment="1" applyProtection="1">
      <alignment vertical="center"/>
      <protection locked="0"/>
    </xf>
    <xf numFmtId="0" fontId="9" fillId="0" borderId="0" xfId="0" applyFont="1" applyBorder="1" applyAlignment="1" applyProtection="1">
      <alignment horizontal="left" vertical="center"/>
      <protection locked="0"/>
    </xf>
    <xf numFmtId="0" fontId="5" fillId="6" borderId="13" xfId="0" applyFont="1" applyFill="1" applyBorder="1" applyAlignment="1" applyProtection="1">
      <protection locked="0"/>
    </xf>
    <xf numFmtId="0" fontId="0" fillId="0" borderId="0" xfId="0" applyAlignment="1" applyProtection="1">
      <alignment vertical="center"/>
    </xf>
    <xf numFmtId="0" fontId="0" fillId="0" borderId="12" xfId="0" applyBorder="1" applyAlignment="1" applyProtection="1">
      <alignment vertical="center"/>
    </xf>
    <xf numFmtId="0" fontId="9" fillId="0" borderId="0" xfId="0" applyFont="1" applyFill="1" applyBorder="1" applyAlignment="1" applyProtection="1">
      <alignment horizontal="left" vertical="center"/>
      <protection locked="0"/>
    </xf>
    <xf numFmtId="0" fontId="5" fillId="0" borderId="0" xfId="0" applyFont="1" applyFill="1" applyBorder="1" applyAlignment="1" applyProtection="1">
      <alignment horizontal="left" vertical="center"/>
      <protection locked="0"/>
    </xf>
    <xf numFmtId="0" fontId="5" fillId="0" borderId="0" xfId="0" applyFont="1" applyProtection="1">
      <protection locked="0"/>
    </xf>
    <xf numFmtId="0" fontId="7" fillId="0" borderId="9" xfId="0" applyFont="1" applyBorder="1" applyAlignment="1" applyProtection="1">
      <alignment horizontal="left"/>
      <protection locked="0"/>
    </xf>
    <xf numFmtId="0" fontId="0" fillId="0" borderId="9" xfId="0" applyBorder="1" applyAlignment="1" applyProtection="1">
      <protection locked="0"/>
    </xf>
    <xf numFmtId="0" fontId="38" fillId="0" borderId="0" xfId="0" applyFont="1" applyAlignment="1">
      <alignment horizontal="left" vertical="center"/>
    </xf>
    <xf numFmtId="0" fontId="39" fillId="0" borderId="0" xfId="0" applyFont="1" applyAlignment="1" applyProtection="1">
      <alignment horizontal="left" vertical="center"/>
      <protection locked="0"/>
    </xf>
    <xf numFmtId="0" fontId="0" fillId="0" borderId="0" xfId="0" applyFill="1" applyBorder="1" applyProtection="1">
      <protection locked="0"/>
    </xf>
    <xf numFmtId="49" fontId="39" fillId="0" borderId="0" xfId="0" applyNumberFormat="1" applyFont="1" applyAlignment="1" applyProtection="1">
      <alignment horizontal="left" vertical="center"/>
      <protection locked="0"/>
    </xf>
    <xf numFmtId="0" fontId="38" fillId="0" borderId="0" xfId="0" applyFont="1" applyBorder="1" applyAlignment="1">
      <alignment horizontal="center" vertical="center"/>
    </xf>
    <xf numFmtId="0" fontId="55" fillId="0" borderId="0" xfId="0" applyFont="1" applyAlignment="1" applyProtection="1">
      <alignment vertical="center"/>
    </xf>
    <xf numFmtId="0" fontId="4" fillId="0" borderId="0" xfId="0" applyFont="1" applyAlignment="1" applyProtection="1">
      <alignment horizontal="left"/>
    </xf>
    <xf numFmtId="0" fontId="8" fillId="4" borderId="11" xfId="0" applyFont="1" applyFill="1" applyBorder="1" applyAlignment="1" applyProtection="1">
      <alignment horizontal="center" vertical="center"/>
      <protection locked="0"/>
    </xf>
    <xf numFmtId="0" fontId="8" fillId="5" borderId="9" xfId="0" applyFont="1" applyFill="1" applyBorder="1" applyAlignment="1" applyProtection="1">
      <alignment horizontal="center" vertical="center"/>
      <protection locked="0"/>
    </xf>
    <xf numFmtId="2" fontId="18" fillId="0" borderId="12" xfId="0" applyNumberFormat="1" applyFont="1" applyFill="1" applyBorder="1" applyAlignment="1" applyProtection="1">
      <alignment horizontal="left" vertical="center" wrapText="1"/>
      <protection locked="0"/>
    </xf>
    <xf numFmtId="0" fontId="57" fillId="4" borderId="11" xfId="0" applyFont="1" applyFill="1" applyBorder="1" applyAlignment="1" applyProtection="1">
      <alignment horizontal="center" vertical="center"/>
      <protection locked="0"/>
    </xf>
    <xf numFmtId="0" fontId="57" fillId="0" borderId="9" xfId="0" applyFont="1" applyBorder="1" applyAlignment="1" applyProtection="1">
      <alignment horizontal="center" vertical="center"/>
      <protection locked="0"/>
    </xf>
    <xf numFmtId="0" fontId="57" fillId="5" borderId="9" xfId="0" applyFont="1" applyFill="1" applyBorder="1" applyAlignment="1" applyProtection="1">
      <alignment horizontal="center" vertical="center"/>
      <protection locked="0"/>
    </xf>
    <xf numFmtId="0" fontId="57" fillId="0" borderId="11" xfId="0" applyFont="1" applyBorder="1" applyAlignment="1" applyProtection="1">
      <alignment horizontal="center" vertical="center"/>
      <protection locked="0"/>
    </xf>
    <xf numFmtId="0" fontId="57" fillId="5" borderId="11" xfId="0" applyFont="1" applyFill="1" applyBorder="1" applyAlignment="1" applyProtection="1">
      <alignment horizontal="center" vertical="center"/>
      <protection locked="0"/>
    </xf>
    <xf numFmtId="1" fontId="20" fillId="7" borderId="11" xfId="0" applyNumberFormat="1" applyFont="1" applyFill="1" applyBorder="1" applyAlignment="1" applyProtection="1">
      <alignment horizontal="center"/>
      <protection locked="0"/>
    </xf>
    <xf numFmtId="0" fontId="20" fillId="3" borderId="11" xfId="0" applyFont="1" applyFill="1" applyBorder="1" applyAlignment="1" applyProtection="1">
      <alignment horizontal="center"/>
      <protection locked="0"/>
    </xf>
    <xf numFmtId="0" fontId="7" fillId="0" borderId="10" xfId="0" applyFont="1" applyFill="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2" fontId="18" fillId="0" borderId="9" xfId="0" applyNumberFormat="1" applyFont="1" applyFill="1" applyBorder="1" applyAlignment="1" applyProtection="1">
      <alignment horizontal="center" vertical="center" wrapText="1"/>
      <protection locked="0"/>
    </xf>
    <xf numFmtId="0" fontId="11" fillId="0" borderId="9" xfId="0" applyNumberFormat="1" applyFont="1" applyBorder="1" applyProtection="1"/>
    <xf numFmtId="0" fontId="11" fillId="0" borderId="9" xfId="0" applyNumberFormat="1" applyFont="1" applyBorder="1" applyAlignment="1" applyProtection="1">
      <alignment horizontal="center"/>
    </xf>
    <xf numFmtId="0" fontId="11" fillId="3" borderId="9" xfId="0" applyNumberFormat="1" applyFont="1" applyFill="1" applyBorder="1" applyAlignment="1" applyProtection="1">
      <alignment wrapText="1"/>
    </xf>
    <xf numFmtId="0" fontId="23" fillId="0" borderId="9" xfId="0" applyNumberFormat="1" applyFont="1" applyBorder="1" applyProtection="1"/>
    <xf numFmtId="0" fontId="23" fillId="0" borderId="9" xfId="0" applyNumberFormat="1" applyFont="1" applyBorder="1" applyProtection="1">
      <protection locked="0"/>
    </xf>
    <xf numFmtId="0" fontId="0" fillId="0" borderId="9" xfId="0" applyNumberFormat="1" applyFont="1" applyFill="1" applyBorder="1" applyAlignment="1" applyProtection="1">
      <alignment horizontal="left" vertical="center" wrapText="1"/>
    </xf>
    <xf numFmtId="0" fontId="0" fillId="3" borderId="9" xfId="0" applyNumberFormat="1" applyFont="1" applyFill="1" applyBorder="1" applyAlignment="1" applyProtection="1">
      <alignment horizontal="center" vertical="center" wrapText="1"/>
    </xf>
    <xf numFmtId="0" fontId="11" fillId="0" borderId="9" xfId="0" applyNumberFormat="1" applyFont="1" applyBorder="1" applyAlignment="1" applyProtection="1">
      <alignment wrapText="1"/>
    </xf>
    <xf numFmtId="0" fontId="11" fillId="0" borderId="9" xfId="0" applyNumberFormat="1" applyFont="1" applyBorder="1" applyAlignment="1" applyProtection="1">
      <alignment vertical="top" wrapText="1"/>
    </xf>
    <xf numFmtId="0" fontId="0" fillId="0" borderId="9" xfId="0" applyNumberFormat="1" applyBorder="1" applyProtection="1"/>
    <xf numFmtId="0" fontId="0" fillId="0" borderId="0" xfId="0" applyNumberFormat="1" applyProtection="1">
      <protection locked="0"/>
    </xf>
    <xf numFmtId="0" fontId="0" fillId="0" borderId="0" xfId="0" applyNumberFormat="1" applyAlignment="1" applyProtection="1">
      <alignment horizontal="center"/>
      <protection locked="0"/>
    </xf>
    <xf numFmtId="0" fontId="0" fillId="0" borderId="0" xfId="0" applyFill="1" applyAlignment="1" applyProtection="1">
      <alignment horizontal="left"/>
      <protection locked="0"/>
    </xf>
    <xf numFmtId="0" fontId="23" fillId="0" borderId="0" xfId="0" applyNumberFormat="1" applyFont="1" applyProtection="1">
      <protection locked="0"/>
    </xf>
    <xf numFmtId="0" fontId="0" fillId="0" borderId="0" xfId="0" applyAlignment="1" applyProtection="1">
      <protection locked="0"/>
    </xf>
    <xf numFmtId="0" fontId="7" fillId="0" borderId="1" xfId="0" applyFont="1" applyBorder="1" applyProtection="1">
      <protection locked="0"/>
    </xf>
    <xf numFmtId="0" fontId="54" fillId="16" borderId="2" xfId="0" applyFont="1" applyFill="1" applyBorder="1" applyAlignment="1" applyProtection="1">
      <alignment horizontal="center"/>
      <protection locked="0"/>
    </xf>
    <xf numFmtId="0" fontId="59" fillId="16" borderId="4" xfId="0" applyFont="1" applyFill="1" applyBorder="1" applyAlignment="1" applyProtection="1">
      <alignment horizontal="left"/>
      <protection locked="0"/>
    </xf>
    <xf numFmtId="0" fontId="0" fillId="0" borderId="5" xfId="0" applyBorder="1" applyProtection="1">
      <protection locked="0"/>
    </xf>
    <xf numFmtId="0" fontId="0" fillId="0" borderId="4" xfId="0" applyBorder="1" applyProtection="1">
      <protection locked="0"/>
    </xf>
    <xf numFmtId="0" fontId="53" fillId="0" borderId="6" xfId="0" applyFont="1" applyBorder="1" applyProtection="1">
      <protection locked="0"/>
    </xf>
    <xf numFmtId="0" fontId="0" fillId="17" borderId="0" xfId="0" applyFill="1" applyProtection="1">
      <protection locked="0"/>
    </xf>
    <xf numFmtId="0" fontId="7" fillId="17" borderId="0" xfId="0" applyFont="1" applyFill="1" applyAlignment="1" applyProtection="1">
      <alignment horizontal="center" vertical="center"/>
      <protection locked="0"/>
    </xf>
    <xf numFmtId="0" fontId="0" fillId="18" borderId="0" xfId="0" applyFill="1" applyProtection="1">
      <protection locked="0"/>
    </xf>
    <xf numFmtId="0" fontId="0" fillId="18" borderId="0" xfId="0" applyFill="1" applyBorder="1" applyProtection="1">
      <protection locked="0"/>
    </xf>
    <xf numFmtId="0" fontId="0" fillId="19" borderId="0" xfId="0" applyFill="1" applyAlignment="1" applyProtection="1">
      <alignment vertical="center"/>
      <protection locked="0"/>
    </xf>
    <xf numFmtId="0" fontId="0" fillId="19" borderId="0" xfId="0" applyFill="1" applyProtection="1">
      <protection locked="0"/>
    </xf>
    <xf numFmtId="0" fontId="37" fillId="19" borderId="0" xfId="0" applyFont="1" applyFill="1" applyBorder="1" applyAlignment="1" applyProtection="1">
      <alignment vertical="center" wrapText="1"/>
      <protection locked="0"/>
    </xf>
    <xf numFmtId="0" fontId="0" fillId="3" borderId="0" xfId="0" applyFill="1" applyProtection="1">
      <protection locked="0"/>
    </xf>
    <xf numFmtId="0" fontId="0" fillId="3" borderId="0" xfId="0" applyFill="1" applyBorder="1" applyProtection="1">
      <protection locked="0"/>
    </xf>
    <xf numFmtId="0" fontId="0" fillId="19" borderId="0" xfId="0" applyFill="1" applyAlignment="1" applyProtection="1">
      <alignment horizontal="center"/>
      <protection locked="0"/>
    </xf>
    <xf numFmtId="1" fontId="18" fillId="0" borderId="12" xfId="0" applyNumberFormat="1" applyFont="1" applyFill="1" applyBorder="1" applyAlignment="1" applyProtection="1">
      <alignment vertical="center" wrapText="1"/>
    </xf>
    <xf numFmtId="2" fontId="4" fillId="0" borderId="0" xfId="0" applyNumberFormat="1" applyFont="1" applyAlignment="1" applyProtection="1">
      <alignment vertical="top"/>
      <protection locked="0"/>
    </xf>
    <xf numFmtId="16" fontId="0" fillId="0" borderId="0" xfId="0" applyNumberFormat="1" applyAlignment="1" applyProtection="1">
      <alignment vertical="top"/>
      <protection locked="0"/>
    </xf>
    <xf numFmtId="2" fontId="0" fillId="0" borderId="0" xfId="0" applyNumberFormat="1" applyAlignment="1" applyProtection="1">
      <alignment vertical="top" wrapText="1"/>
      <protection locked="0"/>
    </xf>
    <xf numFmtId="0" fontId="7" fillId="0" borderId="0" xfId="0" applyFont="1" applyAlignment="1" applyProtection="1">
      <protection locked="0"/>
    </xf>
    <xf numFmtId="0" fontId="19" fillId="0" borderId="0" xfId="0" applyFont="1" applyBorder="1" applyAlignment="1" applyProtection="1">
      <alignment vertical="center" wrapText="1"/>
      <protection locked="0"/>
    </xf>
    <xf numFmtId="1" fontId="18" fillId="0" borderId="0" xfId="0" applyNumberFormat="1" applyFont="1" applyBorder="1" applyAlignment="1" applyProtection="1">
      <alignment vertical="center" wrapText="1"/>
      <protection locked="0"/>
    </xf>
    <xf numFmtId="0" fontId="0" fillId="0" borderId="14"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left" vertical="center" wrapText="1"/>
      <protection locked="0"/>
    </xf>
    <xf numFmtId="0" fontId="0" fillId="0" borderId="0" xfId="0" applyBorder="1" applyAlignment="1" applyProtection="1">
      <alignment horizontal="center"/>
      <protection locked="0"/>
    </xf>
    <xf numFmtId="2" fontId="0" fillId="0" borderId="0" xfId="0" applyNumberFormat="1" applyAlignment="1" applyProtection="1">
      <alignment horizontal="left" vertical="top"/>
      <protection locked="0"/>
    </xf>
    <xf numFmtId="2" fontId="0" fillId="0" borderId="0" xfId="0" applyNumberFormat="1" applyAlignment="1" applyProtection="1">
      <alignment horizontal="left" vertical="top" wrapText="1"/>
      <protection locked="0"/>
    </xf>
    <xf numFmtId="0" fontId="8" fillId="6" borderId="9" xfId="0" applyFont="1" applyFill="1" applyBorder="1" applyAlignment="1" applyProtection="1">
      <alignment horizontal="center" vertical="center" wrapText="1"/>
      <protection locked="0"/>
    </xf>
    <xf numFmtId="0" fontId="8" fillId="6" borderId="9" xfId="0" applyFont="1" applyFill="1" applyBorder="1" applyAlignment="1" applyProtection="1">
      <alignment horizontal="center" vertical="center"/>
      <protection locked="0"/>
    </xf>
    <xf numFmtId="0" fontId="0" fillId="0" borderId="24" xfId="0" applyFill="1" applyBorder="1" applyAlignment="1" applyProtection="1">
      <alignment vertical="center"/>
      <protection locked="0"/>
    </xf>
    <xf numFmtId="0" fontId="0" fillId="0" borderId="26" xfId="0" applyFill="1" applyBorder="1" applyAlignment="1" applyProtection="1">
      <alignment vertical="center"/>
      <protection locked="0"/>
    </xf>
    <xf numFmtId="0" fontId="0" fillId="0" borderId="28" xfId="0" applyFill="1" applyBorder="1" applyAlignment="1" applyProtection="1">
      <alignment vertical="center"/>
      <protection locked="0"/>
    </xf>
    <xf numFmtId="0" fontId="0" fillId="0" borderId="12" xfId="0" applyFill="1" applyBorder="1" applyAlignment="1" applyProtection="1">
      <alignment vertical="center"/>
      <protection locked="0"/>
    </xf>
    <xf numFmtId="0" fontId="31" fillId="11" borderId="9" xfId="0" applyFont="1" applyFill="1" applyBorder="1" applyAlignment="1" applyProtection="1">
      <alignment horizontal="left" vertical="center"/>
      <protection locked="0"/>
    </xf>
    <xf numFmtId="0" fontId="31" fillId="11" borderId="9" xfId="0" applyNumberFormat="1" applyFont="1" applyFill="1" applyBorder="1" applyAlignment="1" applyProtection="1">
      <alignment horizontal="left" vertical="center"/>
      <protection locked="0"/>
    </xf>
    <xf numFmtId="0" fontId="5" fillId="13" borderId="9" xfId="0" applyNumberFormat="1" applyFont="1" applyFill="1" applyBorder="1" applyAlignment="1" applyProtection="1">
      <alignment horizontal="left"/>
      <protection locked="0"/>
    </xf>
    <xf numFmtId="0" fontId="23" fillId="0" borderId="9" xfId="0" applyNumberFormat="1" applyFont="1" applyFill="1" applyBorder="1" applyAlignment="1" applyProtection="1">
      <alignment vertical="center"/>
    </xf>
    <xf numFmtId="0" fontId="0" fillId="0" borderId="39" xfId="0" applyBorder="1" applyProtection="1">
      <protection locked="0"/>
    </xf>
    <xf numFmtId="0" fontId="0" fillId="0" borderId="40" xfId="0" applyBorder="1" applyProtection="1">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0" xfId="0" applyAlignment="1" applyProtection="1">
      <alignment horizontal="left"/>
      <protection locked="0"/>
    </xf>
    <xf numFmtId="0" fontId="0" fillId="0" borderId="0" xfId="0" applyAlignment="1" applyProtection="1">
      <alignment horizontal="center"/>
      <protection locked="0"/>
    </xf>
    <xf numFmtId="0" fontId="7" fillId="0" borderId="0" xfId="0" applyFont="1" applyBorder="1" applyAlignment="1" applyProtection="1">
      <alignment horizontal="center"/>
      <protection locked="0"/>
    </xf>
    <xf numFmtId="0" fontId="5" fillId="0" borderId="0" xfId="0" applyFont="1" applyBorder="1" applyAlignment="1" applyProtection="1">
      <alignment horizontal="center"/>
      <protection locked="0"/>
    </xf>
    <xf numFmtId="0" fontId="12" fillId="0" borderId="0" xfId="0" applyFont="1" applyBorder="1" applyAlignment="1" applyProtection="1">
      <alignment horizontal="center"/>
      <protection locked="0"/>
    </xf>
    <xf numFmtId="0" fontId="6" fillId="0" borderId="0" xfId="0" applyFont="1" applyFill="1" applyBorder="1" applyAlignment="1" applyProtection="1">
      <alignment horizontal="center" vertical="center"/>
      <protection locked="0"/>
    </xf>
    <xf numFmtId="0" fontId="5" fillId="0" borderId="0" xfId="0" applyFont="1" applyFill="1" applyBorder="1" applyAlignment="1" applyProtection="1">
      <protection locked="0"/>
    </xf>
    <xf numFmtId="0" fontId="0" fillId="0" borderId="0" xfId="0" applyFont="1" applyAlignment="1" applyProtection="1">
      <alignment horizontal="right"/>
      <protection locked="0"/>
    </xf>
    <xf numFmtId="0" fontId="7" fillId="0" borderId="0" xfId="0" applyFont="1" applyBorder="1" applyAlignment="1" applyProtection="1">
      <protection locked="0"/>
    </xf>
    <xf numFmtId="0" fontId="4" fillId="0" borderId="0" xfId="0" applyFont="1" applyBorder="1" applyAlignment="1" applyProtection="1">
      <alignment horizontal="right"/>
      <protection locked="0"/>
    </xf>
    <xf numFmtId="16" fontId="4" fillId="0" borderId="0" xfId="0" applyNumberFormat="1" applyFont="1" applyBorder="1" applyAlignment="1" applyProtection="1">
      <alignment horizontal="left"/>
      <protection locked="0"/>
    </xf>
    <xf numFmtId="0" fontId="4" fillId="0" borderId="0" xfId="0" applyFont="1" applyAlignment="1" applyProtection="1">
      <alignment horizontal="right"/>
      <protection locked="0"/>
    </xf>
    <xf numFmtId="0" fontId="4" fillId="0" borderId="0" xfId="0" applyFont="1" applyAlignment="1" applyProtection="1">
      <alignment horizontal="left"/>
      <protection locked="0"/>
    </xf>
    <xf numFmtId="0" fontId="0" fillId="0" borderId="0" xfId="0" applyAlignment="1" applyProtection="1">
      <alignment horizontal="right" vertical="center"/>
      <protection locked="0"/>
    </xf>
    <xf numFmtId="164" fontId="0" fillId="0" borderId="9" xfId="0" applyNumberFormat="1" applyFill="1" applyBorder="1" applyAlignment="1" applyProtection="1">
      <alignment horizontal="center"/>
      <protection locked="0"/>
    </xf>
    <xf numFmtId="2" fontId="0" fillId="0" borderId="9" xfId="0" applyNumberFormat="1" applyFill="1" applyBorder="1" applyAlignment="1" applyProtection="1">
      <alignment horizontal="center"/>
      <protection locked="0"/>
    </xf>
    <xf numFmtId="0" fontId="13" fillId="0" borderId="9" xfId="0" applyFont="1" applyBorder="1" applyAlignment="1" applyProtection="1">
      <alignment horizontal="left" vertical="center"/>
    </xf>
    <xf numFmtId="164" fontId="0" fillId="0" borderId="9" xfId="0" applyNumberFormat="1" applyFill="1" applyBorder="1" applyAlignment="1" applyProtection="1">
      <alignment horizontal="center"/>
    </xf>
    <xf numFmtId="0" fontId="7" fillId="2" borderId="9" xfId="0" quotePrefix="1" applyFont="1" applyFill="1" applyBorder="1" applyAlignment="1" applyProtection="1">
      <alignment horizontal="center" vertical="center"/>
      <protection locked="0"/>
    </xf>
    <xf numFmtId="0" fontId="7" fillId="2" borderId="9" xfId="0" applyFont="1" applyFill="1" applyBorder="1" applyAlignment="1" applyProtection="1">
      <alignment horizontal="center" vertical="center"/>
      <protection locked="0"/>
    </xf>
    <xf numFmtId="0" fontId="7" fillId="4" borderId="9" xfId="0" quotePrefix="1" applyFont="1" applyFill="1" applyBorder="1" applyAlignment="1" applyProtection="1">
      <alignment horizontal="center" vertical="center"/>
      <protection locked="0"/>
    </xf>
    <xf numFmtId="0" fontId="7" fillId="4" borderId="9" xfId="0" applyFont="1" applyFill="1" applyBorder="1" applyAlignment="1" applyProtection="1">
      <alignment horizontal="center" vertical="center"/>
      <protection locked="0"/>
    </xf>
    <xf numFmtId="2" fontId="0" fillId="0" borderId="12" xfId="0" applyNumberFormat="1" applyFill="1" applyBorder="1" applyAlignment="1" applyProtection="1">
      <alignment horizontal="center"/>
      <protection locked="0"/>
    </xf>
    <xf numFmtId="0" fontId="7" fillId="0" borderId="0" xfId="0" applyFont="1" applyAlignment="1" applyProtection="1">
      <alignment horizontal="center"/>
      <protection locked="0"/>
    </xf>
    <xf numFmtId="0" fontId="7" fillId="0" borderId="0" xfId="0"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0" fillId="0" borderId="9" xfId="0" applyBorder="1" applyAlignment="1" applyProtection="1">
      <alignment horizontal="right"/>
      <protection locked="0"/>
    </xf>
    <xf numFmtId="0" fontId="62" fillId="0" borderId="9" xfId="0" applyNumberFormat="1" applyFont="1" applyBorder="1" applyProtection="1"/>
    <xf numFmtId="0" fontId="62" fillId="0" borderId="9" xfId="0" applyNumberFormat="1" applyFont="1" applyBorder="1" applyAlignment="1" applyProtection="1">
      <alignment horizontal="center"/>
    </xf>
    <xf numFmtId="0" fontId="62" fillId="0" borderId="9" xfId="0" applyNumberFormat="1" applyFont="1" applyBorder="1" applyAlignment="1" applyProtection="1">
      <alignment horizontal="center" vertical="center"/>
    </xf>
    <xf numFmtId="1" fontId="8" fillId="0" borderId="9" xfId="0" applyNumberFormat="1" applyFont="1" applyBorder="1" applyAlignment="1" applyProtection="1">
      <alignment horizontal="center" vertical="center"/>
    </xf>
    <xf numFmtId="2" fontId="8" fillId="0" borderId="9" xfId="0" applyNumberFormat="1" applyFont="1" applyBorder="1" applyProtection="1"/>
    <xf numFmtId="1" fontId="0" fillId="0" borderId="0" xfId="0" applyNumberFormat="1" applyAlignment="1" applyProtection="1">
      <protection locked="0"/>
    </xf>
    <xf numFmtId="0" fontId="62" fillId="0" borderId="9" xfId="0" applyNumberFormat="1" applyFont="1" applyFill="1" applyBorder="1" applyProtection="1"/>
    <xf numFmtId="0" fontId="62" fillId="0" borderId="9" xfId="0" applyNumberFormat="1" applyFont="1" applyFill="1" applyBorder="1" applyAlignment="1" applyProtection="1">
      <alignment horizontal="center"/>
    </xf>
    <xf numFmtId="0" fontId="62" fillId="0" borderId="9" xfId="0" applyNumberFormat="1" applyFont="1" applyFill="1" applyBorder="1" applyAlignment="1" applyProtection="1">
      <alignment horizontal="center" vertical="center"/>
    </xf>
    <xf numFmtId="1" fontId="8" fillId="0" borderId="9" xfId="0" applyNumberFormat="1" applyFont="1" applyFill="1" applyBorder="1" applyAlignment="1" applyProtection="1">
      <alignment horizontal="center" vertical="center"/>
    </xf>
    <xf numFmtId="0" fontId="61" fillId="0" borderId="9" xfId="0" applyFont="1" applyBorder="1" applyProtection="1">
      <protection locked="0"/>
    </xf>
    <xf numFmtId="0" fontId="34" fillId="12" borderId="0" xfId="0" applyFont="1" applyFill="1" applyAlignment="1" applyProtection="1">
      <alignment vertical="center"/>
      <protection locked="0"/>
    </xf>
    <xf numFmtId="0" fontId="23" fillId="0" borderId="0" xfId="0" applyFont="1" applyAlignment="1" applyProtection="1">
      <alignment vertical="center"/>
      <protection locked="0"/>
    </xf>
    <xf numFmtId="0" fontId="34" fillId="12" borderId="0" xfId="0" applyFont="1" applyFill="1" applyAlignment="1" applyProtection="1">
      <alignment horizontal="center" vertical="center"/>
      <protection locked="0"/>
    </xf>
    <xf numFmtId="0" fontId="35" fillId="12" borderId="0" xfId="0" applyFont="1" applyFill="1" applyAlignment="1" applyProtection="1">
      <alignment horizontal="center" vertical="center"/>
      <protection locked="0"/>
    </xf>
    <xf numFmtId="0" fontId="23" fillId="0" borderId="0" xfId="0" applyFont="1" applyAlignment="1" applyProtection="1">
      <alignment horizontal="center" vertical="center"/>
      <protection locked="0"/>
    </xf>
    <xf numFmtId="0" fontId="24" fillId="0" borderId="10" xfId="0" applyFont="1" applyBorder="1" applyAlignment="1" applyProtection="1">
      <alignment horizontal="center" vertical="center" wrapText="1"/>
      <protection locked="0"/>
    </xf>
    <xf numFmtId="0" fontId="24" fillId="0" borderId="10" xfId="0" applyFont="1" applyBorder="1" applyAlignment="1" applyProtection="1">
      <alignment horizontal="center" vertical="center"/>
      <protection locked="0"/>
    </xf>
    <xf numFmtId="0" fontId="24" fillId="0" borderId="0" xfId="0" applyFont="1" applyAlignment="1" applyProtection="1">
      <alignment horizontal="center" vertical="center" wrapText="1"/>
      <protection locked="0"/>
    </xf>
    <xf numFmtId="0" fontId="24" fillId="0" borderId="0" xfId="0" applyFont="1" applyAlignment="1" applyProtection="1">
      <alignment horizontal="center" vertical="center"/>
      <protection locked="0"/>
    </xf>
    <xf numFmtId="0" fontId="23" fillId="0" borderId="16" xfId="0" applyFont="1" applyBorder="1" applyAlignment="1" applyProtection="1">
      <alignment vertical="center"/>
    </xf>
    <xf numFmtId="0" fontId="23" fillId="0" borderId="16" xfId="0" applyNumberFormat="1" applyFont="1" applyBorder="1" applyAlignment="1" applyProtection="1">
      <alignment vertical="center"/>
    </xf>
    <xf numFmtId="0" fontId="7" fillId="0" borderId="9" xfId="0" applyNumberFormat="1" applyFont="1" applyBorder="1" applyAlignment="1" applyProtection="1">
      <alignment horizontal="center"/>
      <protection locked="0"/>
    </xf>
    <xf numFmtId="1" fontId="0" fillId="0" borderId="9" xfId="0" applyNumberFormat="1" applyBorder="1" applyProtection="1">
      <protection locked="0"/>
    </xf>
    <xf numFmtId="2" fontId="5" fillId="0" borderId="0" xfId="0" applyNumberFormat="1" applyFont="1" applyBorder="1" applyAlignment="1" applyProtection="1">
      <alignment horizontal="center" vertical="center"/>
      <protection locked="0"/>
    </xf>
    <xf numFmtId="0" fontId="5" fillId="0" borderId="0" xfId="0" applyNumberFormat="1" applyFont="1" applyBorder="1" applyAlignment="1" applyProtection="1">
      <alignment horizontal="center" vertical="center"/>
      <protection locked="0"/>
    </xf>
    <xf numFmtId="0" fontId="0" fillId="0" borderId="0" xfId="0" applyFont="1" applyBorder="1" applyAlignment="1" applyProtection="1">
      <protection locked="0"/>
    </xf>
    <xf numFmtId="0" fontId="0" fillId="0" borderId="0" xfId="0" applyBorder="1" applyAlignment="1" applyProtection="1">
      <protection locked="0"/>
    </xf>
    <xf numFmtId="0" fontId="0" fillId="0" borderId="0" xfId="0" applyBorder="1" applyAlignment="1" applyProtection="1">
      <alignment horizontal="left" indent="1"/>
      <protection locked="0"/>
    </xf>
    <xf numFmtId="0" fontId="0" fillId="0" borderId="0" xfId="0" applyBorder="1" applyAlignment="1" applyProtection="1">
      <alignment horizontal="left"/>
      <protection locked="0"/>
    </xf>
    <xf numFmtId="0" fontId="55" fillId="0" borderId="0" xfId="0" applyFont="1" applyBorder="1" applyAlignment="1" applyProtection="1">
      <protection locked="0"/>
    </xf>
    <xf numFmtId="0" fontId="5" fillId="0" borderId="9" xfId="0" applyNumberFormat="1" applyFont="1" applyBorder="1" applyAlignment="1" applyProtection="1">
      <alignment horizontal="center" vertical="center"/>
    </xf>
    <xf numFmtId="0" fontId="5" fillId="0" borderId="9" xfId="0" applyNumberFormat="1" applyFont="1" applyFill="1" applyBorder="1" applyAlignment="1" applyProtection="1">
      <alignment horizontal="center" vertical="center"/>
    </xf>
    <xf numFmtId="1" fontId="5" fillId="0" borderId="9" xfId="0" applyNumberFormat="1" applyFont="1" applyFill="1" applyBorder="1" applyAlignment="1" applyProtection="1">
      <alignment horizontal="center" vertical="center"/>
    </xf>
    <xf numFmtId="2" fontId="5" fillId="0" borderId="9" xfId="0" applyNumberFormat="1" applyFont="1" applyBorder="1" applyAlignment="1" applyProtection="1">
      <alignment horizontal="center" vertical="center"/>
    </xf>
    <xf numFmtId="0" fontId="55" fillId="0" borderId="0" xfId="0" applyFont="1" applyBorder="1" applyAlignment="1" applyProtection="1">
      <alignment horizontal="center"/>
    </xf>
    <xf numFmtId="0" fontId="0" fillId="0" borderId="0" xfId="0" applyBorder="1" applyAlignment="1" applyProtection="1">
      <alignment horizontal="center" vertical="center"/>
    </xf>
    <xf numFmtId="0" fontId="12" fillId="0" borderId="0" xfId="0" applyFont="1" applyAlignment="1" applyProtection="1">
      <protection locked="0"/>
    </xf>
    <xf numFmtId="1" fontId="9" fillId="0" borderId="0" xfId="0" applyNumberFormat="1" applyFont="1" applyAlignment="1" applyProtection="1">
      <protection locked="0"/>
    </xf>
    <xf numFmtId="0" fontId="0" fillId="0" borderId="14" xfId="0" applyBorder="1" applyAlignment="1" applyProtection="1">
      <protection locked="0"/>
    </xf>
    <xf numFmtId="1" fontId="9" fillId="0" borderId="0" xfId="0" applyNumberFormat="1" applyFont="1" applyAlignment="1" applyProtection="1">
      <alignment horizontal="center" vertical="top"/>
    </xf>
    <xf numFmtId="2" fontId="24" fillId="0" borderId="10" xfId="0" applyNumberFormat="1" applyFont="1" applyBorder="1" applyAlignment="1" applyProtection="1">
      <alignment horizontal="center" vertical="center"/>
      <protection locked="0"/>
    </xf>
    <xf numFmtId="2" fontId="24" fillId="0" borderId="11" xfId="0" applyNumberFormat="1" applyFont="1" applyBorder="1" applyAlignment="1" applyProtection="1">
      <alignment horizontal="center" vertical="center"/>
      <protection locked="0"/>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0" xfId="0" applyAlignment="1" applyProtection="1">
      <alignment horizontal="right"/>
      <protection locked="0"/>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0" fillId="21" borderId="0" xfId="0" applyFill="1" applyProtection="1"/>
    <xf numFmtId="0" fontId="0" fillId="21" borderId="0" xfId="0" applyFill="1" applyBorder="1" applyProtection="1"/>
    <xf numFmtId="0" fontId="60" fillId="21" borderId="0" xfId="0" applyFont="1" applyFill="1" applyBorder="1" applyAlignment="1" applyProtection="1">
      <alignment vertical="center"/>
    </xf>
    <xf numFmtId="0" fontId="52" fillId="21" borderId="0" xfId="0" applyFont="1" applyFill="1" applyBorder="1" applyAlignment="1" applyProtection="1">
      <alignment vertical="center"/>
      <protection locked="0"/>
    </xf>
    <xf numFmtId="0" fontId="25" fillId="21" borderId="0" xfId="0" applyFont="1" applyFill="1" applyProtection="1"/>
    <xf numFmtId="0" fontId="46" fillId="21" borderId="0" xfId="0" applyFont="1" applyFill="1" applyAlignment="1" applyProtection="1">
      <alignment horizontal="right" vertical="center"/>
    </xf>
    <xf numFmtId="16" fontId="3" fillId="0" borderId="0" xfId="0" applyNumberFormat="1" applyFont="1" applyBorder="1" applyAlignment="1" applyProtection="1">
      <alignment horizontal="left"/>
    </xf>
    <xf numFmtId="49" fontId="4" fillId="0" borderId="0" xfId="0" applyNumberFormat="1" applyFont="1" applyAlignment="1" applyProtection="1">
      <alignment horizontal="left"/>
    </xf>
    <xf numFmtId="0" fontId="7" fillId="0" borderId="0" xfId="0" applyFont="1" applyBorder="1" applyAlignment="1" applyProtection="1">
      <alignment horizontal="left"/>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vertical="center" wrapText="1"/>
      <protection locked="0"/>
    </xf>
    <xf numFmtId="0" fontId="5" fillId="6" borderId="9" xfId="0" applyFont="1" applyFill="1" applyBorder="1" applyAlignment="1" applyProtection="1">
      <alignment horizontal="center" vertical="center"/>
      <protection locked="0"/>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0" xfId="0" applyFont="1" applyBorder="1" applyAlignment="1" applyProtection="1">
      <alignment horizontal="right"/>
      <protection locked="0"/>
    </xf>
    <xf numFmtId="1" fontId="0" fillId="0" borderId="9" xfId="0" applyNumberFormat="1" applyFill="1" applyBorder="1" applyAlignment="1" applyProtection="1">
      <alignment horizontal="center"/>
    </xf>
    <xf numFmtId="16" fontId="2" fillId="0" borderId="0" xfId="0" applyNumberFormat="1" applyFont="1" applyBorder="1" applyAlignment="1" applyProtection="1">
      <alignment horizontal="left"/>
    </xf>
    <xf numFmtId="16" fontId="0" fillId="0" borderId="0" xfId="0" applyNumberFormat="1" applyAlignment="1" applyProtection="1">
      <alignment horizontal="left"/>
      <protection locked="0"/>
    </xf>
    <xf numFmtId="0" fontId="62" fillId="0" borderId="9" xfId="0" applyNumberFormat="1" applyFont="1" applyBorder="1" applyProtection="1">
      <protection locked="0"/>
    </xf>
    <xf numFmtId="0" fontId="23" fillId="0" borderId="9" xfId="0" applyNumberFormat="1" applyFont="1" applyFill="1" applyBorder="1" applyAlignment="1" applyProtection="1">
      <alignment horizontal="center" vertical="center"/>
    </xf>
    <xf numFmtId="49" fontId="0" fillId="0" borderId="0" xfId="0" applyNumberFormat="1" applyAlignment="1" applyProtection="1">
      <alignment vertical="top"/>
    </xf>
    <xf numFmtId="0" fontId="37" fillId="3" borderId="0" xfId="0" applyFont="1" applyFill="1" applyBorder="1" applyAlignment="1" applyProtection="1">
      <alignment horizontal="center" vertical="center" wrapText="1"/>
      <protection locked="0"/>
    </xf>
    <xf numFmtId="0" fontId="7" fillId="0" borderId="0" xfId="0" applyFont="1" applyBorder="1" applyAlignment="1" applyProtection="1">
      <alignment horizontal="left"/>
      <protection locked="0"/>
    </xf>
    <xf numFmtId="0" fontId="23" fillId="0" borderId="18" xfId="0" applyFont="1" applyBorder="1" applyAlignment="1" applyProtection="1">
      <alignment vertical="center"/>
    </xf>
    <xf numFmtId="0" fontId="0" fillId="8" borderId="0" xfId="0" applyFill="1" applyProtection="1"/>
    <xf numFmtId="0" fontId="25" fillId="8" borderId="0" xfId="0" applyFont="1" applyFill="1" applyProtection="1"/>
    <xf numFmtId="0" fontId="0" fillId="23" borderId="0" xfId="0" applyFill="1" applyProtection="1"/>
    <xf numFmtId="0" fontId="25" fillId="23" borderId="0" xfId="0" applyFont="1" applyFill="1" applyProtection="1"/>
    <xf numFmtId="0" fontId="31" fillId="23" borderId="0" xfId="0" applyNumberFormat="1" applyFont="1" applyFill="1" applyBorder="1" applyAlignment="1" applyProtection="1">
      <alignment horizontal="left" vertical="center"/>
      <protection locked="0"/>
    </xf>
    <xf numFmtId="0" fontId="79" fillId="24" borderId="49" xfId="0" applyFont="1" applyFill="1" applyBorder="1" applyAlignment="1" applyProtection="1">
      <alignment horizontal="left" vertical="center"/>
      <protection locked="0"/>
    </xf>
    <xf numFmtId="0" fontId="79" fillId="24" borderId="49" xfId="0" applyNumberFormat="1" applyFont="1" applyFill="1" applyBorder="1" applyAlignment="1" applyProtection="1">
      <alignment horizontal="left" vertical="center"/>
      <protection locked="0"/>
    </xf>
    <xf numFmtId="0" fontId="7" fillId="0" borderId="0" xfId="0" applyFont="1" applyBorder="1" applyAlignment="1" applyProtection="1">
      <alignment horizontal="left"/>
      <protection locked="0"/>
    </xf>
    <xf numFmtId="0" fontId="0" fillId="0" borderId="0" xfId="0" applyAlignment="1" applyProtection="1">
      <alignment horizontal="left"/>
    </xf>
    <xf numFmtId="1" fontId="5" fillId="0" borderId="9" xfId="0" applyNumberFormat="1" applyFont="1" applyBorder="1" applyAlignment="1" applyProtection="1">
      <alignment horizontal="center" vertical="center"/>
    </xf>
    <xf numFmtId="1" fontId="18" fillId="0" borderId="12" xfId="0" applyNumberFormat="1" applyFont="1" applyBorder="1" applyAlignment="1" applyProtection="1">
      <alignment horizontal="left" vertical="center" wrapText="1"/>
    </xf>
    <xf numFmtId="49" fontId="39" fillId="0" borderId="0" xfId="0" applyNumberFormat="1" applyFont="1" applyAlignment="1" applyProtection="1">
      <alignment horizontal="left" vertical="center"/>
      <protection locked="0"/>
    </xf>
    <xf numFmtId="0" fontId="23" fillId="0" borderId="17" xfId="0" quotePrefix="1" applyNumberFormat="1" applyFont="1" applyFill="1" applyBorder="1" applyAlignment="1" applyProtection="1">
      <alignment vertical="center"/>
      <protection locked="0"/>
    </xf>
    <xf numFmtId="0" fontId="7" fillId="0" borderId="0" xfId="0" applyFont="1" applyAlignment="1" applyProtection="1">
      <alignment vertical="top"/>
    </xf>
    <xf numFmtId="16" fontId="7" fillId="0" borderId="0" xfId="0" applyNumberFormat="1" applyFont="1" applyAlignment="1" applyProtection="1">
      <alignment vertical="top"/>
      <protection locked="0"/>
    </xf>
    <xf numFmtId="49" fontId="7" fillId="0" borderId="0" xfId="0" applyNumberFormat="1" applyFont="1" applyAlignment="1" applyProtection="1">
      <alignment vertical="top"/>
    </xf>
    <xf numFmtId="0" fontId="7" fillId="0" borderId="0" xfId="0" applyFont="1" applyAlignment="1" applyProtection="1">
      <alignment horizontal="left"/>
    </xf>
    <xf numFmtId="0" fontId="83" fillId="0" borderId="0" xfId="0" applyFont="1" applyFill="1" applyAlignment="1" applyProtection="1">
      <alignment horizontal="right"/>
    </xf>
    <xf numFmtId="1" fontId="82" fillId="0" borderId="0" xfId="0" applyNumberFormat="1" applyFont="1" applyBorder="1" applyAlignment="1" applyProtection="1">
      <alignment horizontal="right" vertical="top" wrapText="1"/>
    </xf>
    <xf numFmtId="0" fontId="83" fillId="0" borderId="0" xfId="0" applyFont="1" applyAlignment="1" applyProtection="1">
      <alignment horizontal="right"/>
    </xf>
    <xf numFmtId="0" fontId="83" fillId="0" borderId="0" xfId="0" applyFont="1" applyProtection="1"/>
    <xf numFmtId="1" fontId="81" fillId="0" borderId="0" xfId="0" applyNumberFormat="1" applyFont="1" applyBorder="1" applyAlignment="1" applyProtection="1">
      <alignment horizontal="right" vertical="top" wrapText="1"/>
    </xf>
    <xf numFmtId="1" fontId="8" fillId="0" borderId="9" xfId="0" applyNumberFormat="1" applyFont="1" applyBorder="1" applyProtection="1"/>
    <xf numFmtId="0" fontId="12" fillId="0" borderId="0" xfId="0" applyFont="1" applyAlignment="1" applyProtection="1"/>
    <xf numFmtId="0" fontId="7" fillId="0" borderId="0" xfId="0" applyFont="1" applyBorder="1" applyAlignment="1" applyProtection="1">
      <alignment horizontal="left"/>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5" fillId="0" borderId="12" xfId="0" applyFont="1" applyBorder="1" applyAlignment="1" applyProtection="1">
      <protection locked="0"/>
    </xf>
    <xf numFmtId="0" fontId="5" fillId="0" borderId="14" xfId="0" applyFont="1" applyBorder="1" applyAlignment="1" applyProtection="1">
      <protection locked="0"/>
    </xf>
    <xf numFmtId="0" fontId="0" fillId="0" borderId="12" xfId="0" applyBorder="1" applyAlignment="1" applyProtection="1">
      <alignment vertical="center" wrapText="1"/>
      <protection locked="0"/>
    </xf>
    <xf numFmtId="0" fontId="0" fillId="0" borderId="14" xfId="0" applyBorder="1" applyAlignment="1" applyProtection="1">
      <alignment vertical="center" wrapText="1"/>
      <protection locked="0"/>
    </xf>
    <xf numFmtId="1" fontId="5" fillId="0" borderId="12" xfId="0" applyNumberFormat="1" applyFont="1" applyBorder="1" applyAlignment="1" applyProtection="1">
      <protection locked="0"/>
    </xf>
    <xf numFmtId="0" fontId="8" fillId="6" borderId="12" xfId="0" applyFont="1" applyFill="1" applyBorder="1" applyAlignment="1" applyProtection="1">
      <alignment vertical="center"/>
      <protection locked="0"/>
    </xf>
    <xf numFmtId="0" fontId="0" fillId="0" borderId="0" xfId="0" applyAlignment="1" applyProtection="1">
      <alignment horizontal="left" vertical="top"/>
    </xf>
    <xf numFmtId="0" fontId="0" fillId="0" borderId="15" xfId="0" applyBorder="1" applyAlignment="1" applyProtection="1">
      <alignment horizontal="center" vertical="center"/>
      <protection locked="0"/>
    </xf>
    <xf numFmtId="0" fontId="5" fillId="0" borderId="6" xfId="0" applyFont="1" applyBorder="1" applyAlignment="1" applyProtection="1">
      <protection locked="0"/>
    </xf>
    <xf numFmtId="0" fontId="5" fillId="0" borderId="8" xfId="0" applyFont="1" applyBorder="1" applyAlignment="1" applyProtection="1">
      <protection locked="0"/>
    </xf>
    <xf numFmtId="0" fontId="7" fillId="0" borderId="11" xfId="0" applyFont="1" applyBorder="1" applyAlignment="1" applyProtection="1">
      <alignment horizontal="left"/>
      <protection locked="0"/>
    </xf>
    <xf numFmtId="0" fontId="8" fillId="6" borderId="9" xfId="0" applyFont="1" applyFill="1" applyBorder="1" applyAlignment="1" applyProtection="1">
      <alignment vertical="center"/>
      <protection locked="0"/>
    </xf>
    <xf numFmtId="0" fontId="0" fillId="0" borderId="13" xfId="0" applyBorder="1" applyAlignment="1" applyProtection="1">
      <protection locked="0"/>
    </xf>
    <xf numFmtId="0" fontId="5" fillId="0" borderId="9" xfId="0" applyFont="1" applyBorder="1" applyAlignment="1" applyProtection="1">
      <protection locked="0"/>
    </xf>
    <xf numFmtId="1" fontId="5" fillId="0" borderId="11" xfId="0" applyNumberFormat="1" applyFont="1" applyBorder="1" applyAlignment="1" applyProtection="1">
      <alignment horizontal="center" vertical="center"/>
    </xf>
    <xf numFmtId="0" fontId="0" fillId="0" borderId="15" xfId="0"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9"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right"/>
      <protection locked="0"/>
    </xf>
    <xf numFmtId="0" fontId="0" fillId="0" borderId="0" xfId="0" applyAlignment="1" applyProtection="1">
      <alignment horizontal="left"/>
    </xf>
    <xf numFmtId="0" fontId="0" fillId="0" borderId="9" xfId="0" applyBorder="1" applyAlignment="1" applyProtection="1">
      <alignment horizontal="center" vertical="center" wrapText="1"/>
      <protection locked="0"/>
    </xf>
    <xf numFmtId="1" fontId="5" fillId="0" borderId="9" xfId="0" applyNumberFormat="1" applyFont="1" applyBorder="1" applyAlignment="1" applyProtection="1">
      <alignment horizontal="center" vertical="center"/>
    </xf>
    <xf numFmtId="0" fontId="0" fillId="0" borderId="0" xfId="0" applyBorder="1" applyAlignment="1" applyProtection="1">
      <alignment horizontal="center" vertical="center"/>
      <protection locked="0"/>
    </xf>
    <xf numFmtId="0" fontId="0" fillId="0" borderId="13" xfId="0" applyBorder="1" applyAlignment="1" applyProtection="1">
      <alignment horizontal="left" vertical="center"/>
      <protection locked="0"/>
    </xf>
    <xf numFmtId="0" fontId="61" fillId="0" borderId="12" xfId="0" applyFont="1" applyBorder="1" applyAlignment="1" applyProtection="1">
      <alignment horizontal="center"/>
      <protection locked="0"/>
    </xf>
    <xf numFmtId="0" fontId="61" fillId="0" borderId="13" xfId="0" applyFont="1" applyBorder="1" applyAlignment="1" applyProtection="1">
      <alignment horizontal="center"/>
      <protection locked="0"/>
    </xf>
    <xf numFmtId="0" fontId="61" fillId="0" borderId="14" xfId="0" applyFont="1" applyBorder="1" applyAlignment="1" applyProtection="1">
      <alignment horizontal="center"/>
      <protection locked="0"/>
    </xf>
    <xf numFmtId="1" fontId="5" fillId="0" borderId="9" xfId="0" applyNumberFormat="1" applyFont="1" applyFill="1" applyBorder="1" applyAlignment="1" applyProtection="1">
      <alignment horizontal="center" vertical="center"/>
    </xf>
    <xf numFmtId="1" fontId="5" fillId="0" borderId="12" xfId="0" applyNumberFormat="1" applyFont="1"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7" fillId="0" borderId="0" xfId="0" applyFont="1" applyBorder="1" applyAlignment="1" applyProtection="1">
      <alignment horizontal="left"/>
    </xf>
    <xf numFmtId="1" fontId="0" fillId="0" borderId="0" xfId="0" applyNumberFormat="1" applyAlignment="1" applyProtection="1">
      <alignment horizontal="left"/>
    </xf>
    <xf numFmtId="0" fontId="0" fillId="0" borderId="15" xfId="0" applyBorder="1" applyAlignment="1" applyProtection="1">
      <alignment horizontal="center" vertical="center"/>
      <protection locked="0"/>
    </xf>
    <xf numFmtId="0" fontId="40" fillId="0" borderId="15" xfId="0" applyFont="1" applyBorder="1" applyAlignment="1" applyProtection="1">
      <alignment horizontal="center" vertical="center"/>
      <protection locked="0"/>
    </xf>
    <xf numFmtId="0" fontId="40" fillId="0" borderId="3" xfId="0" applyFont="1" applyBorder="1" applyAlignment="1" applyProtection="1">
      <alignment horizontal="left" vertical="center"/>
      <protection locked="0"/>
    </xf>
    <xf numFmtId="1" fontId="81" fillId="0" borderId="0" xfId="0" applyNumberFormat="1" applyFont="1" applyBorder="1" applyAlignment="1" applyProtection="1">
      <alignment horizontal="right" wrapText="1"/>
    </xf>
    <xf numFmtId="0" fontId="37" fillId="19" borderId="0" xfId="0" applyFont="1" applyFill="1" applyBorder="1" applyAlignment="1" applyProtection="1">
      <alignment horizontal="center" vertical="center" wrapText="1"/>
      <protection locked="0"/>
    </xf>
    <xf numFmtId="0" fontId="83" fillId="0" borderId="0" xfId="0" applyFont="1" applyFill="1" applyAlignment="1" applyProtection="1">
      <alignment horizontal="right"/>
      <protection locked="0"/>
    </xf>
    <xf numFmtId="1" fontId="81" fillId="0" borderId="0" xfId="0" applyNumberFormat="1" applyFont="1" applyBorder="1" applyAlignment="1" applyProtection="1">
      <alignment horizontal="right" vertical="top" wrapText="1"/>
      <protection locked="0"/>
    </xf>
    <xf numFmtId="1" fontId="81" fillId="0" borderId="0" xfId="0" applyNumberFormat="1" applyFont="1" applyBorder="1" applyAlignment="1" applyProtection="1">
      <alignment horizontal="right" wrapText="1"/>
      <protection locked="0"/>
    </xf>
    <xf numFmtId="1" fontId="18" fillId="0" borderId="0" xfId="0" applyNumberFormat="1" applyFont="1" applyBorder="1" applyAlignment="1" applyProtection="1">
      <alignment horizontal="right" wrapText="1"/>
    </xf>
    <xf numFmtId="0" fontId="46" fillId="8" borderId="0" xfId="0" applyFont="1" applyFill="1" applyAlignment="1" applyProtection="1">
      <alignment horizontal="right" vertical="center"/>
    </xf>
    <xf numFmtId="0" fontId="0" fillId="11" borderId="0" xfId="0" applyFill="1" applyProtection="1"/>
    <xf numFmtId="0" fontId="0" fillId="11" borderId="0" xfId="0" applyFill="1" applyBorder="1" applyProtection="1"/>
    <xf numFmtId="0" fontId="60" fillId="11" borderId="0" xfId="0" applyFont="1" applyFill="1" applyBorder="1" applyAlignment="1" applyProtection="1">
      <alignment vertical="center"/>
    </xf>
    <xf numFmtId="0" fontId="52" fillId="11" borderId="0" xfId="0" applyFont="1" applyFill="1" applyBorder="1" applyAlignment="1" applyProtection="1">
      <alignment vertical="center"/>
      <protection locked="0"/>
    </xf>
    <xf numFmtId="0" fontId="25" fillId="11" borderId="0" xfId="0" applyFont="1" applyFill="1" applyProtection="1"/>
    <xf numFmtId="0" fontId="46" fillId="11" borderId="0" xfId="0" applyFont="1" applyFill="1" applyAlignment="1" applyProtection="1">
      <alignment horizontal="right" vertical="center"/>
    </xf>
    <xf numFmtId="1" fontId="5" fillId="0" borderId="13" xfId="0" applyNumberFormat="1" applyFont="1" applyBorder="1" applyAlignment="1" applyProtection="1">
      <alignment horizontal="center" vertical="center"/>
    </xf>
    <xf numFmtId="1" fontId="5" fillId="0" borderId="13" xfId="0" applyNumberFormat="1" applyFont="1" applyFill="1" applyBorder="1" applyAlignment="1" applyProtection="1">
      <alignment horizontal="center" vertical="center"/>
    </xf>
    <xf numFmtId="1" fontId="5" fillId="0" borderId="13" xfId="0" applyNumberFormat="1" applyFont="1" applyBorder="1" applyAlignment="1" applyProtection="1">
      <alignment horizontal="center"/>
      <protection locked="0"/>
    </xf>
    <xf numFmtId="0" fontId="7" fillId="0" borderId="0" xfId="0" applyFont="1" applyAlignment="1" applyProtection="1">
      <alignment horizontal="left" vertical="top"/>
    </xf>
    <xf numFmtId="0" fontId="5" fillId="0" borderId="0" xfId="0" applyFont="1" applyBorder="1" applyAlignment="1" applyProtection="1">
      <alignment horizontal="center" vertical="center"/>
      <protection locked="0"/>
    </xf>
    <xf numFmtId="1" fontId="5" fillId="0" borderId="0" xfId="0" applyNumberFormat="1" applyFont="1" applyBorder="1" applyAlignment="1" applyProtection="1">
      <alignment horizontal="center" vertical="center"/>
      <protection locked="0"/>
    </xf>
    <xf numFmtId="1" fontId="18" fillId="0" borderId="0" xfId="0" applyNumberFormat="1" applyFont="1" applyBorder="1" applyAlignment="1" applyProtection="1">
      <alignment horizontal="left" vertical="center" wrapText="1"/>
      <protection locked="0"/>
    </xf>
    <xf numFmtId="1" fontId="88" fillId="0" borderId="0" xfId="0" applyNumberFormat="1" applyFont="1" applyBorder="1" applyAlignment="1" applyProtection="1">
      <alignment horizontal="left" vertical="center" wrapText="1"/>
      <protection locked="0"/>
    </xf>
    <xf numFmtId="0" fontId="91" fillId="0" borderId="0" xfId="0" applyFont="1" applyBorder="1" applyAlignment="1" applyProtection="1">
      <alignment horizontal="right" vertical="center" wrapText="1"/>
    </xf>
    <xf numFmtId="0" fontId="63" fillId="8" borderId="0" xfId="0" applyFont="1" applyFill="1" applyBorder="1" applyAlignment="1" applyProtection="1">
      <alignment horizontal="center" vertical="center"/>
      <protection locked="0"/>
    </xf>
    <xf numFmtId="0" fontId="69" fillId="8" borderId="0" xfId="0" applyFont="1" applyFill="1" applyBorder="1" applyAlignment="1" applyProtection="1">
      <alignment horizontal="center" vertical="center"/>
      <protection locked="0"/>
    </xf>
    <xf numFmtId="0" fontId="76" fillId="8" borderId="0" xfId="0" applyFont="1" applyFill="1" applyProtection="1"/>
    <xf numFmtId="0" fontId="0" fillId="8" borderId="0" xfId="0" applyFill="1" applyBorder="1" applyAlignment="1" applyProtection="1">
      <alignment horizontal="center"/>
      <protection locked="0"/>
    </xf>
    <xf numFmtId="0" fontId="48" fillId="8" borderId="0" xfId="0" applyFont="1" applyFill="1" applyBorder="1" applyAlignment="1" applyProtection="1">
      <alignment horizontal="center"/>
    </xf>
    <xf numFmtId="0" fontId="50" fillId="8" borderId="0" xfId="0" applyFont="1" applyFill="1" applyBorder="1" applyAlignment="1" applyProtection="1">
      <alignment vertical="center"/>
    </xf>
    <xf numFmtId="0" fontId="26" fillId="8" borderId="0" xfId="0" applyFont="1" applyFill="1" applyBorder="1" applyAlignment="1" applyProtection="1">
      <alignment vertical="center"/>
      <protection locked="0"/>
    </xf>
    <xf numFmtId="0" fontId="27" fillId="8" borderId="0" xfId="0" applyFont="1" applyFill="1" applyBorder="1" applyAlignment="1" applyProtection="1">
      <alignment horizontal="center"/>
    </xf>
    <xf numFmtId="0" fontId="29" fillId="8" borderId="0" xfId="0" applyFont="1" applyFill="1" applyBorder="1" applyAlignment="1" applyProtection="1">
      <alignment vertical="center"/>
    </xf>
    <xf numFmtId="0" fontId="77" fillId="8" borderId="0" xfId="0" quotePrefix="1" applyFont="1" applyFill="1" applyBorder="1" applyAlignment="1" applyProtection="1">
      <alignment vertical="center"/>
      <protection locked="0"/>
    </xf>
    <xf numFmtId="49" fontId="26" fillId="8" borderId="0" xfId="0" applyNumberFormat="1" applyFont="1" applyFill="1" applyBorder="1" applyAlignment="1" applyProtection="1">
      <alignment horizontal="left" vertical="center"/>
      <protection locked="0"/>
    </xf>
    <xf numFmtId="0" fontId="77" fillId="8" borderId="0" xfId="0" applyFont="1" applyFill="1" applyBorder="1" applyAlignment="1" applyProtection="1">
      <alignment vertical="center"/>
      <protection locked="0"/>
    </xf>
    <xf numFmtId="1" fontId="26" fillId="8" borderId="0" xfId="0" applyNumberFormat="1" applyFont="1" applyFill="1" applyBorder="1" applyAlignment="1" applyProtection="1">
      <alignment vertical="center"/>
      <protection locked="0"/>
    </xf>
    <xf numFmtId="0" fontId="29" fillId="8" borderId="0" xfId="0" applyFont="1" applyFill="1" applyBorder="1" applyAlignment="1" applyProtection="1">
      <alignment vertical="center"/>
      <protection locked="0"/>
    </xf>
    <xf numFmtId="16" fontId="50" fillId="8" borderId="0" xfId="0" applyNumberFormat="1" applyFont="1" applyFill="1" applyBorder="1" applyAlignment="1" applyProtection="1">
      <alignment vertical="center"/>
    </xf>
    <xf numFmtId="49" fontId="26" fillId="8" borderId="0" xfId="0" applyNumberFormat="1" applyFont="1" applyFill="1" applyBorder="1" applyAlignment="1" applyProtection="1">
      <alignment vertical="center"/>
      <protection locked="0"/>
    </xf>
    <xf numFmtId="0" fontId="28" fillId="8" borderId="0" xfId="0" applyFont="1" applyFill="1" applyBorder="1" applyProtection="1"/>
    <xf numFmtId="0" fontId="77" fillId="8" borderId="0" xfId="0" applyFont="1" applyFill="1" applyBorder="1" applyAlignment="1" applyProtection="1">
      <alignment horizontal="center"/>
    </xf>
    <xf numFmtId="0" fontId="50" fillId="8" borderId="0" xfId="0" applyFont="1" applyFill="1" applyBorder="1" applyProtection="1"/>
    <xf numFmtId="0" fontId="51" fillId="8" borderId="0" xfId="0" applyFont="1" applyFill="1" applyAlignment="1" applyProtection="1">
      <alignment horizontal="left"/>
    </xf>
    <xf numFmtId="0" fontId="49" fillId="8" borderId="0" xfId="0" applyFont="1" applyFill="1" applyAlignment="1" applyProtection="1">
      <alignment horizontal="right"/>
    </xf>
    <xf numFmtId="0" fontId="0" fillId="8" borderId="50" xfId="0" applyFill="1" applyBorder="1" applyProtection="1"/>
    <xf numFmtId="0" fontId="0" fillId="8" borderId="51" xfId="0" applyFill="1" applyBorder="1" applyProtection="1"/>
    <xf numFmtId="0" fontId="0" fillId="8" borderId="52" xfId="0" applyFill="1" applyBorder="1" applyProtection="1"/>
    <xf numFmtId="0" fontId="26" fillId="8" borderId="53" xfId="0" applyFont="1" applyFill="1" applyBorder="1" applyAlignment="1" applyProtection="1">
      <alignment horizontal="right" vertical="center"/>
    </xf>
    <xf numFmtId="0" fontId="26" fillId="8" borderId="54" xfId="0" applyFont="1" applyFill="1" applyBorder="1" applyAlignment="1" applyProtection="1">
      <alignment vertical="center"/>
      <protection locked="0"/>
    </xf>
    <xf numFmtId="0" fontId="29" fillId="8" borderId="53" xfId="0" applyFont="1" applyFill="1" applyBorder="1" applyAlignment="1" applyProtection="1">
      <alignment vertical="center"/>
    </xf>
    <xf numFmtId="0" fontId="77" fillId="8" borderId="54" xfId="0" quotePrefix="1" applyFont="1" applyFill="1" applyBorder="1" applyAlignment="1" applyProtection="1">
      <alignment vertical="center"/>
      <protection locked="0"/>
    </xf>
    <xf numFmtId="49" fontId="26" fillId="8" borderId="54" xfId="0" applyNumberFormat="1" applyFont="1" applyFill="1" applyBorder="1" applyAlignment="1" applyProtection="1">
      <alignment horizontal="left" vertical="center"/>
      <protection locked="0"/>
    </xf>
    <xf numFmtId="0" fontId="77" fillId="8" borderId="54" xfId="0" applyFont="1" applyFill="1" applyBorder="1" applyAlignment="1" applyProtection="1">
      <alignment vertical="center"/>
      <protection locked="0"/>
    </xf>
    <xf numFmtId="49" fontId="26" fillId="8" borderId="54" xfId="0" applyNumberFormat="1" applyFont="1" applyFill="1" applyBorder="1" applyAlignment="1" applyProtection="1">
      <alignment vertical="center"/>
      <protection locked="0"/>
    </xf>
    <xf numFmtId="0" fontId="29" fillId="8" borderId="54" xfId="0" applyFont="1" applyFill="1" applyBorder="1" applyAlignment="1" applyProtection="1">
      <alignment vertical="center"/>
      <protection locked="0"/>
    </xf>
    <xf numFmtId="16" fontId="50" fillId="8" borderId="54" xfId="0" applyNumberFormat="1" applyFont="1" applyFill="1" applyBorder="1" applyAlignment="1" applyProtection="1">
      <alignment vertical="center"/>
    </xf>
    <xf numFmtId="0" fontId="26" fillId="8" borderId="53" xfId="0" applyFont="1" applyFill="1" applyBorder="1" applyAlignment="1" applyProtection="1">
      <alignment vertical="center"/>
    </xf>
    <xf numFmtId="0" fontId="29" fillId="8" borderId="53" xfId="0" applyFont="1" applyFill="1" applyBorder="1" applyProtection="1"/>
    <xf numFmtId="0" fontId="77" fillId="8" borderId="54" xfId="0" applyFont="1" applyFill="1" applyBorder="1" applyAlignment="1" applyProtection="1">
      <alignment horizontal="center"/>
    </xf>
    <xf numFmtId="0" fontId="26" fillId="8" borderId="55" xfId="0" applyFont="1" applyFill="1" applyBorder="1" applyAlignment="1" applyProtection="1">
      <alignment horizontal="right"/>
    </xf>
    <xf numFmtId="0" fontId="28" fillId="8" borderId="56" xfId="0" applyFont="1" applyFill="1" applyBorder="1" applyProtection="1"/>
    <xf numFmtId="0" fontId="0" fillId="4" borderId="0" xfId="0" applyFill="1" applyProtection="1"/>
    <xf numFmtId="0" fontId="0" fillId="4" borderId="0" xfId="0" applyFill="1" applyBorder="1" applyProtection="1"/>
    <xf numFmtId="0" fontId="60" fillId="4" borderId="0" xfId="0" applyFont="1" applyFill="1" applyBorder="1" applyAlignment="1" applyProtection="1">
      <alignment vertical="center"/>
    </xf>
    <xf numFmtId="0" fontId="52" fillId="4" borderId="0" xfId="0" applyFont="1" applyFill="1" applyBorder="1" applyAlignment="1" applyProtection="1">
      <alignment vertical="center"/>
      <protection locked="0"/>
    </xf>
    <xf numFmtId="0" fontId="5" fillId="8" borderId="0" xfId="0" applyFont="1" applyFill="1" applyBorder="1" applyAlignment="1" applyProtection="1">
      <alignment vertical="center" wrapText="1"/>
    </xf>
    <xf numFmtId="0" fontId="25" fillId="8" borderId="0" xfId="0" applyFont="1" applyFill="1" applyBorder="1" applyAlignment="1" applyProtection="1">
      <alignment horizontal="center"/>
    </xf>
    <xf numFmtId="0" fontId="74" fillId="8" borderId="0" xfId="0" applyFont="1" applyFill="1" applyBorder="1" applyAlignment="1" applyProtection="1">
      <alignment horizontal="center" vertical="center"/>
    </xf>
    <xf numFmtId="0" fontId="71" fillId="8" borderId="0" xfId="0" applyFont="1" applyFill="1" applyBorder="1" applyAlignment="1" applyProtection="1">
      <alignment vertical="center"/>
      <protection locked="0"/>
    </xf>
    <xf numFmtId="0" fontId="21" fillId="8" borderId="0" xfId="0" applyFont="1" applyFill="1" applyBorder="1" applyAlignment="1" applyProtection="1">
      <alignment vertical="center"/>
      <protection locked="0"/>
    </xf>
    <xf numFmtId="1" fontId="20" fillId="28" borderId="9" xfId="0" applyNumberFormat="1" applyFont="1" applyFill="1" applyBorder="1" applyAlignment="1" applyProtection="1">
      <alignment horizontal="center"/>
      <protection locked="0"/>
    </xf>
    <xf numFmtId="0" fontId="38" fillId="0" borderId="0" xfId="0" applyFont="1" applyAlignment="1" applyProtection="1">
      <alignment vertical="center"/>
      <protection locked="0"/>
    </xf>
    <xf numFmtId="0" fontId="38" fillId="11" borderId="0" xfId="0" applyFont="1" applyFill="1" applyAlignment="1" applyProtection="1">
      <alignment vertical="center"/>
      <protection locked="0"/>
    </xf>
    <xf numFmtId="0" fontId="39" fillId="0" borderId="0" xfId="0" applyFont="1" applyAlignment="1" applyProtection="1">
      <alignment vertical="center"/>
      <protection locked="0"/>
    </xf>
    <xf numFmtId="0" fontId="84" fillId="3" borderId="0" xfId="0" applyFont="1" applyFill="1" applyAlignment="1" applyProtection="1">
      <alignment horizontal="center" vertical="center"/>
      <protection locked="0"/>
    </xf>
    <xf numFmtId="0" fontId="47" fillId="0" borderId="9" xfId="0" applyFont="1" applyBorder="1" applyAlignment="1" applyProtection="1">
      <alignment horizontal="center" vertical="center" wrapText="1"/>
      <protection locked="0"/>
    </xf>
    <xf numFmtId="0" fontId="39" fillId="3" borderId="0" xfId="0" applyFont="1" applyFill="1" applyAlignment="1" applyProtection="1">
      <alignment horizontal="center" vertical="center"/>
      <protection locked="0"/>
    </xf>
    <xf numFmtId="0" fontId="38" fillId="0" borderId="9" xfId="0" applyFont="1" applyBorder="1" applyAlignment="1" applyProtection="1">
      <alignment horizontal="center" vertical="center"/>
      <protection locked="0"/>
    </xf>
    <xf numFmtId="0" fontId="44" fillId="0" borderId="0" xfId="0" applyFont="1" applyBorder="1" applyAlignment="1" applyProtection="1">
      <alignment vertical="center"/>
      <protection locked="0"/>
    </xf>
    <xf numFmtId="0" fontId="40" fillId="0" borderId="10" xfId="0" quotePrefix="1" applyFont="1" applyBorder="1" applyAlignment="1" applyProtection="1">
      <alignment horizontal="center" vertical="center"/>
      <protection locked="0"/>
    </xf>
    <xf numFmtId="0" fontId="45" fillId="0" borderId="0" xfId="0" applyFont="1" applyBorder="1" applyAlignment="1" applyProtection="1">
      <alignment vertical="center"/>
      <protection locked="0"/>
    </xf>
    <xf numFmtId="0" fontId="38" fillId="0" borderId="0" xfId="0" applyFont="1" applyBorder="1" applyAlignment="1" applyProtection="1">
      <alignment vertical="center"/>
      <protection locked="0"/>
    </xf>
    <xf numFmtId="0" fontId="40" fillId="0" borderId="15" xfId="0" quotePrefix="1" applyFont="1" applyBorder="1" applyAlignment="1" applyProtection="1">
      <alignment horizontal="center" vertical="center"/>
      <protection locked="0"/>
    </xf>
    <xf numFmtId="0" fontId="40" fillId="0" borderId="9" xfId="0" applyFont="1" applyBorder="1" applyAlignment="1" applyProtection="1">
      <alignment vertical="center"/>
      <protection locked="0"/>
    </xf>
    <xf numFmtId="0" fontId="40" fillId="0" borderId="9" xfId="0" applyFont="1" applyBorder="1" applyAlignment="1" applyProtection="1">
      <alignment vertical="center" wrapText="1"/>
      <protection locked="0"/>
    </xf>
    <xf numFmtId="0" fontId="0" fillId="0" borderId="0" xfId="0" applyBorder="1" applyAlignment="1">
      <alignment vertical="center"/>
    </xf>
    <xf numFmtId="0" fontId="67" fillId="0" borderId="0" xfId="0" applyFont="1" applyBorder="1" applyAlignment="1">
      <alignment horizontal="left" vertical="top" wrapText="1" indent="5"/>
    </xf>
    <xf numFmtId="0" fontId="68" fillId="0" borderId="0" xfId="0" applyFont="1" applyBorder="1" applyAlignment="1">
      <alignment horizontal="left" vertical="top" wrapText="1" indent="3"/>
    </xf>
    <xf numFmtId="0" fontId="7" fillId="6" borderId="0" xfId="0" applyFont="1" applyFill="1" applyBorder="1" applyAlignment="1" applyProtection="1">
      <alignment vertical="center"/>
      <protection locked="0"/>
    </xf>
    <xf numFmtId="0" fontId="33" fillId="10" borderId="0" xfId="0" applyFont="1" applyFill="1" applyBorder="1" applyAlignment="1" applyProtection="1">
      <alignment horizontal="center" vertical="center"/>
      <protection locked="0"/>
    </xf>
    <xf numFmtId="0" fontId="37" fillId="10" borderId="0" xfId="0" applyFont="1" applyFill="1" applyBorder="1" applyAlignment="1" applyProtection="1">
      <alignment horizontal="center" vertical="center" wrapText="1"/>
      <protection locked="0"/>
    </xf>
    <xf numFmtId="0" fontId="0" fillId="10" borderId="0" xfId="0" applyFill="1" applyBorder="1" applyProtection="1">
      <protection locked="0"/>
    </xf>
    <xf numFmtId="0" fontId="0" fillId="29" borderId="0" xfId="0" applyFill="1" applyAlignment="1" applyProtection="1">
      <alignment vertical="center"/>
      <protection locked="0"/>
    </xf>
    <xf numFmtId="0" fontId="0" fillId="29" borderId="0" xfId="0" applyFill="1" applyProtection="1">
      <protection locked="0"/>
    </xf>
    <xf numFmtId="0" fontId="7" fillId="29" borderId="0" xfId="0" applyFont="1" applyFill="1" applyAlignment="1" applyProtection="1">
      <alignment horizontal="center" vertical="center"/>
      <protection locked="0"/>
    </xf>
    <xf numFmtId="0" fontId="7" fillId="23" borderId="0" xfId="0" applyFont="1" applyFill="1" applyAlignment="1" applyProtection="1">
      <alignment horizontal="center" vertical="center"/>
      <protection locked="0"/>
    </xf>
    <xf numFmtId="0" fontId="0" fillId="23" borderId="0" xfId="0" applyFill="1" applyProtection="1">
      <protection locked="0"/>
    </xf>
    <xf numFmtId="0" fontId="0" fillId="23" borderId="0" xfId="0" applyFill="1" applyBorder="1" applyProtection="1">
      <protection locked="0"/>
    </xf>
    <xf numFmtId="0" fontId="7" fillId="30" borderId="0" xfId="0" applyFont="1" applyFill="1" applyAlignment="1" applyProtection="1">
      <alignment horizontal="center" vertical="center"/>
      <protection locked="0"/>
    </xf>
    <xf numFmtId="0" fontId="0" fillId="30" borderId="0" xfId="0" applyFill="1" applyProtection="1">
      <protection locked="0"/>
    </xf>
    <xf numFmtId="0" fontId="33" fillId="14" borderId="0" xfId="0" applyFont="1" applyFill="1" applyBorder="1" applyAlignment="1" applyProtection="1">
      <alignment horizontal="center" vertical="center"/>
      <protection locked="0"/>
    </xf>
    <xf numFmtId="0" fontId="0" fillId="31" borderId="0" xfId="0" applyFill="1" applyAlignment="1" applyProtection="1">
      <alignment vertical="center"/>
      <protection locked="0"/>
    </xf>
    <xf numFmtId="0" fontId="0" fillId="31" borderId="0" xfId="0" applyFill="1" applyProtection="1">
      <protection locked="0"/>
    </xf>
    <xf numFmtId="0" fontId="0" fillId="15" borderId="0" xfId="0" applyFill="1" applyProtection="1">
      <protection locked="0"/>
    </xf>
    <xf numFmtId="0" fontId="7" fillId="15" borderId="0" xfId="0" applyFont="1" applyFill="1" applyAlignment="1" applyProtection="1">
      <alignment horizontal="center" vertical="center"/>
      <protection locked="0"/>
    </xf>
    <xf numFmtId="0" fontId="7" fillId="18" borderId="0" xfId="0" applyFon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0" fillId="12" borderId="9" xfId="0" applyFill="1" applyBorder="1" applyAlignment="1" applyProtection="1">
      <alignment horizontal="center"/>
      <protection locked="0"/>
    </xf>
    <xf numFmtId="0" fontId="0" fillId="0" borderId="9"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23" fillId="0" borderId="17" xfId="0" applyNumberFormat="1" applyFont="1" applyFill="1" applyBorder="1" applyAlignment="1" applyProtection="1">
      <alignment vertical="center"/>
      <protection locked="0"/>
    </xf>
    <xf numFmtId="0" fontId="7" fillId="0" borderId="9" xfId="0" applyFont="1" applyBorder="1" applyAlignment="1" applyProtection="1">
      <alignment horizontal="center" vertical="center"/>
    </xf>
    <xf numFmtId="0" fontId="98" fillId="34" borderId="9" xfId="0" applyFont="1" applyFill="1" applyBorder="1" applyAlignment="1" applyProtection="1">
      <alignment horizontal="center" vertical="center"/>
    </xf>
    <xf numFmtId="0" fontId="99" fillId="34" borderId="9" xfId="0" applyFont="1" applyFill="1" applyBorder="1" applyAlignment="1" applyProtection="1">
      <alignment horizontal="center"/>
    </xf>
    <xf numFmtId="0" fontId="100" fillId="33" borderId="9" xfId="0" applyFont="1" applyFill="1" applyBorder="1" applyAlignment="1" applyProtection="1">
      <alignment horizontal="center" vertical="center"/>
    </xf>
    <xf numFmtId="0" fontId="101" fillId="33" borderId="9" xfId="0" applyFont="1" applyFill="1" applyBorder="1" applyProtection="1">
      <protection locked="0"/>
    </xf>
    <xf numFmtId="0" fontId="0" fillId="0" borderId="9" xfId="0" quotePrefix="1" applyFont="1" applyBorder="1" applyAlignment="1">
      <alignment horizontal="center" vertical="center"/>
    </xf>
    <xf numFmtId="0" fontId="0" fillId="27" borderId="9" xfId="0" applyFill="1" applyBorder="1"/>
    <xf numFmtId="0" fontId="0" fillId="35" borderId="9" xfId="0" applyFill="1" applyBorder="1"/>
    <xf numFmtId="0" fontId="0" fillId="14" borderId="9" xfId="0" applyFill="1" applyBorder="1"/>
    <xf numFmtId="0" fontId="0" fillId="0" borderId="9" xfId="0" applyFill="1" applyBorder="1" applyAlignment="1" applyProtection="1">
      <alignment horizontal="center" vertical="center"/>
      <protection locked="0"/>
    </xf>
    <xf numFmtId="0" fontId="7" fillId="27" borderId="9" xfId="0" quotePrefix="1" applyFont="1" applyFill="1" applyBorder="1" applyAlignment="1">
      <alignment horizontal="center" vertical="center"/>
    </xf>
    <xf numFmtId="0" fontId="7" fillId="27" borderId="9" xfId="0" applyFont="1" applyFill="1" applyBorder="1" applyAlignment="1">
      <alignment horizontal="center" vertical="center"/>
    </xf>
    <xf numFmtId="0" fontId="7" fillId="35" borderId="9" xfId="0" quotePrefix="1" applyFont="1" applyFill="1" applyBorder="1" applyAlignment="1">
      <alignment horizontal="center" vertical="center"/>
    </xf>
    <xf numFmtId="0" fontId="7" fillId="35" borderId="9" xfId="0" applyFont="1" applyFill="1" applyBorder="1" applyAlignment="1">
      <alignment horizontal="center" vertical="center"/>
    </xf>
    <xf numFmtId="0" fontId="7" fillId="14" borderId="9" xfId="0" quotePrefix="1" applyFont="1" applyFill="1" applyBorder="1" applyAlignment="1">
      <alignment horizontal="center" vertical="center"/>
    </xf>
    <xf numFmtId="0" fontId="7" fillId="14" borderId="9" xfId="0" applyFont="1" applyFill="1" applyBorder="1" applyAlignment="1">
      <alignment horizontal="center" vertical="center"/>
    </xf>
    <xf numFmtId="0" fontId="0" fillId="27" borderId="9" xfId="0" applyFill="1" applyBorder="1" applyProtection="1">
      <protection locked="0"/>
    </xf>
    <xf numFmtId="0" fontId="0" fillId="35" borderId="9" xfId="0" applyFill="1" applyBorder="1" applyAlignment="1" applyProtection="1">
      <alignment horizontal="center"/>
      <protection locked="0"/>
    </xf>
    <xf numFmtId="0" fontId="0" fillId="35" borderId="9" xfId="0" applyFill="1" applyBorder="1" applyProtection="1">
      <protection locked="0"/>
    </xf>
    <xf numFmtId="0" fontId="0" fillId="14" borderId="9" xfId="0" applyFill="1" applyBorder="1" applyAlignment="1" applyProtection="1">
      <alignment horizontal="center"/>
      <protection locked="0"/>
    </xf>
    <xf numFmtId="0" fontId="0" fillId="14" borderId="9" xfId="0" applyFill="1" applyBorder="1" applyProtection="1">
      <protection locked="0"/>
    </xf>
    <xf numFmtId="0" fontId="0" fillId="0" borderId="9" xfId="0" applyFill="1" applyBorder="1" applyAlignment="1" applyProtection="1">
      <alignment horizontal="center" vertical="center"/>
    </xf>
    <xf numFmtId="0" fontId="1" fillId="0" borderId="9" xfId="3" applyFont="1" applyBorder="1" applyAlignment="1" applyProtection="1">
      <alignment horizontal="center" vertical="center"/>
      <protection locked="0"/>
    </xf>
    <xf numFmtId="0" fontId="1" fillId="32" borderId="9" xfId="3" applyFont="1" applyFill="1" applyBorder="1" applyAlignment="1" applyProtection="1">
      <alignment horizontal="center" vertical="center"/>
      <protection locked="0"/>
    </xf>
    <xf numFmtId="0" fontId="1" fillId="0" borderId="9" xfId="3" applyFont="1" applyBorder="1" applyAlignment="1" applyProtection="1">
      <alignment horizontal="center" vertical="center"/>
    </xf>
    <xf numFmtId="0" fontId="1" fillId="0" borderId="9" xfId="3" applyFont="1" applyFill="1" applyBorder="1" applyAlignment="1" applyProtection="1">
      <alignment horizontal="center" vertical="center"/>
    </xf>
    <xf numFmtId="165" fontId="0" fillId="0" borderId="9" xfId="0" applyNumberFormat="1" applyFill="1" applyBorder="1" applyAlignment="1" applyProtection="1">
      <alignment horizontal="center"/>
    </xf>
    <xf numFmtId="1" fontId="0" fillId="0" borderId="9" xfId="0" applyNumberFormat="1" applyFill="1" applyBorder="1" applyAlignment="1" applyProtection="1">
      <alignment horizontal="center" vertical="center"/>
      <protection locked="0"/>
    </xf>
    <xf numFmtId="2" fontId="0" fillId="0" borderId="9" xfId="0" applyNumberFormat="1" applyFill="1" applyBorder="1" applyAlignment="1" applyProtection="1">
      <alignment horizontal="center" vertical="center"/>
      <protection locked="0"/>
    </xf>
    <xf numFmtId="0" fontId="21" fillId="0" borderId="0" xfId="3" quotePrefix="1" applyFont="1" applyProtection="1">
      <protection locked="0"/>
    </xf>
    <xf numFmtId="0" fontId="21" fillId="0" borderId="0" xfId="3" applyFont="1" applyProtection="1">
      <protection locked="0"/>
    </xf>
    <xf numFmtId="0" fontId="1" fillId="0" borderId="0" xfId="3" applyProtection="1">
      <protection locked="0"/>
    </xf>
    <xf numFmtId="0" fontId="7" fillId="0" borderId="0" xfId="3" quotePrefix="1" applyFont="1" applyProtection="1">
      <protection locked="0"/>
    </xf>
    <xf numFmtId="0" fontId="7" fillId="0" borderId="0" xfId="3" applyFont="1" applyProtection="1">
      <protection locked="0"/>
    </xf>
    <xf numFmtId="0" fontId="97" fillId="0" borderId="0" xfId="3" quotePrefix="1" applyFont="1" applyProtection="1">
      <protection locked="0"/>
    </xf>
    <xf numFmtId="0" fontId="97" fillId="0" borderId="0" xfId="3" applyFont="1" applyProtection="1">
      <protection locked="0"/>
    </xf>
    <xf numFmtId="0" fontId="1" fillId="0" borderId="9" xfId="3" quotePrefix="1" applyFont="1" applyBorder="1" applyAlignment="1" applyProtection="1">
      <alignment horizontal="center" vertical="center"/>
      <protection locked="0"/>
    </xf>
    <xf numFmtId="0" fontId="1" fillId="0" borderId="9" xfId="3" quotePrefix="1" applyFont="1" applyFill="1" applyBorder="1" applyAlignment="1" applyProtection="1">
      <alignment horizontal="center" vertical="center"/>
      <protection locked="0"/>
    </xf>
    <xf numFmtId="0" fontId="1" fillId="32" borderId="9" xfId="3" quotePrefix="1" applyFont="1" applyFill="1" applyBorder="1" applyAlignment="1" applyProtection="1">
      <alignment horizontal="center" vertical="center"/>
      <protection locked="0"/>
    </xf>
    <xf numFmtId="0" fontId="1" fillId="0" borderId="0" xfId="3" quotePrefix="1" applyProtection="1">
      <protection locked="0"/>
    </xf>
    <xf numFmtId="0" fontId="7" fillId="0" borderId="9" xfId="3" applyFont="1" applyBorder="1" applyAlignment="1" applyProtection="1">
      <alignment horizontal="center" vertical="center"/>
    </xf>
    <xf numFmtId="0" fontId="1" fillId="0" borderId="9" xfId="3" applyBorder="1" applyAlignment="1" applyProtection="1">
      <alignment vertical="center"/>
    </xf>
    <xf numFmtId="0" fontId="7" fillId="3" borderId="9" xfId="0" quotePrefix="1" applyFont="1" applyFill="1" applyBorder="1" applyAlignment="1">
      <alignment horizontal="center" vertical="center"/>
    </xf>
    <xf numFmtId="0" fontId="7" fillId="3" borderId="9" xfId="0" applyFont="1" applyFill="1" applyBorder="1" applyAlignment="1">
      <alignment horizontal="center" vertical="center"/>
    </xf>
    <xf numFmtId="0" fontId="7" fillId="36" borderId="9" xfId="0" quotePrefix="1" applyFont="1" applyFill="1" applyBorder="1" applyAlignment="1">
      <alignment horizontal="center" vertical="center"/>
    </xf>
    <xf numFmtId="0" fontId="7" fillId="36" borderId="9" xfId="0" applyFont="1" applyFill="1" applyBorder="1" applyAlignment="1">
      <alignment horizontal="center" vertical="center"/>
    </xf>
    <xf numFmtId="0" fontId="0" fillId="36" borderId="9" xfId="0" applyFill="1" applyBorder="1" applyAlignment="1" applyProtection="1">
      <alignment horizontal="center"/>
      <protection locked="0"/>
    </xf>
    <xf numFmtId="0" fontId="0" fillId="36" borderId="9" xfId="0" applyFill="1" applyBorder="1" applyProtection="1">
      <protection locked="0"/>
    </xf>
    <xf numFmtId="0" fontId="17" fillId="0" borderId="25" xfId="1" applyNumberFormat="1" applyFont="1" applyFill="1" applyBorder="1" applyAlignment="1" applyProtection="1">
      <alignment horizontal="center" vertical="center"/>
    </xf>
    <xf numFmtId="0" fontId="23" fillId="0" borderId="16" xfId="0" applyFont="1" applyFill="1" applyBorder="1" applyAlignment="1" applyProtection="1">
      <alignment horizontal="left" vertical="center" wrapText="1"/>
    </xf>
    <xf numFmtId="0" fontId="0" fillId="0" borderId="1" xfId="0" applyFill="1" applyBorder="1" applyAlignment="1" applyProtection="1">
      <alignment vertical="center"/>
      <protection locked="0"/>
    </xf>
    <xf numFmtId="0" fontId="0" fillId="0" borderId="10" xfId="0" applyBorder="1" applyProtection="1">
      <protection locked="0"/>
    </xf>
    <xf numFmtId="0" fontId="0" fillId="0" borderId="0" xfId="0" applyBorder="1" applyAlignment="1" applyProtection="1">
      <alignment vertical="center"/>
    </xf>
    <xf numFmtId="0" fontId="0" fillId="0" borderId="9" xfId="0" applyBorder="1" applyAlignment="1" applyProtection="1">
      <alignment horizontal="center" vertical="center"/>
    </xf>
    <xf numFmtId="0" fontId="0" fillId="0" borderId="14" xfId="0" applyBorder="1" applyAlignment="1" applyProtection="1">
      <alignment vertical="center"/>
    </xf>
    <xf numFmtId="0" fontId="1" fillId="0" borderId="9" xfId="3" applyFont="1" applyBorder="1" applyAlignment="1" applyProtection="1">
      <alignment horizontal="left" vertical="center"/>
    </xf>
    <xf numFmtId="0" fontId="0" fillId="3" borderId="9" xfId="0" applyFill="1" applyBorder="1" applyProtection="1">
      <protection locked="0"/>
    </xf>
    <xf numFmtId="0" fontId="23" fillId="0" borderId="10" xfId="0" applyNumberFormat="1" applyFont="1" applyFill="1" applyBorder="1" applyAlignment="1" applyProtection="1">
      <alignment vertical="center"/>
    </xf>
    <xf numFmtId="0" fontId="23" fillId="0" borderId="10" xfId="0" applyNumberFormat="1" applyFont="1" applyFill="1" applyBorder="1" applyAlignment="1" applyProtection="1">
      <alignment horizontal="center" vertical="center"/>
    </xf>
    <xf numFmtId="0" fontId="0" fillId="0" borderId="58" xfId="0" applyFill="1" applyBorder="1" applyAlignment="1" applyProtection="1">
      <alignment horizontal="center" vertical="center"/>
      <protection locked="0"/>
    </xf>
    <xf numFmtId="0" fontId="23" fillId="0" borderId="10" xfId="0" applyFont="1" applyFill="1" applyBorder="1" applyAlignment="1" applyProtection="1">
      <alignment horizontal="left" vertical="center" wrapText="1"/>
    </xf>
    <xf numFmtId="0" fontId="0" fillId="0" borderId="59" xfId="0" applyBorder="1" applyProtection="1">
      <protection locked="0"/>
    </xf>
    <xf numFmtId="0" fontId="0" fillId="0" borderId="9" xfId="0" applyBorder="1" applyAlignment="1" applyProtection="1">
      <alignment wrapText="1"/>
      <protection locked="0"/>
    </xf>
    <xf numFmtId="0" fontId="23" fillId="0" borderId="10" xfId="0" applyNumberFormat="1" applyFont="1" applyFill="1" applyBorder="1" applyAlignment="1" applyProtection="1">
      <alignment horizontal="left" vertical="center"/>
      <protection locked="0"/>
    </xf>
    <xf numFmtId="49" fontId="17" fillId="0" borderId="3" xfId="1" applyNumberFormat="1" applyFont="1" applyFill="1" applyBorder="1" applyAlignment="1" applyProtection="1">
      <alignment horizontal="center" vertical="center"/>
      <protection locked="0"/>
    </xf>
    <xf numFmtId="0" fontId="51" fillId="8" borderId="0" xfId="0" applyFont="1" applyFill="1" applyAlignment="1" applyProtection="1">
      <alignment horizontal="left"/>
    </xf>
    <xf numFmtId="0" fontId="49" fillId="8" borderId="0" xfId="0" applyFont="1" applyFill="1" applyAlignment="1" applyProtection="1">
      <alignment horizontal="right"/>
    </xf>
    <xf numFmtId="0" fontId="92" fillId="3" borderId="0" xfId="0" applyFont="1" applyFill="1" applyBorder="1" applyAlignment="1" applyProtection="1">
      <alignment horizontal="center" vertical="center"/>
      <protection locked="0"/>
    </xf>
    <xf numFmtId="0" fontId="96" fillId="22" borderId="0" xfId="0" applyFont="1" applyFill="1" applyBorder="1" applyAlignment="1" applyProtection="1">
      <alignment horizontal="center" vertical="center" wrapText="1"/>
      <protection locked="0"/>
    </xf>
    <xf numFmtId="0" fontId="93" fillId="25" borderId="0" xfId="0" applyFont="1" applyFill="1" applyBorder="1" applyAlignment="1" applyProtection="1">
      <alignment horizontal="center"/>
      <protection locked="0"/>
    </xf>
    <xf numFmtId="0" fontId="94" fillId="25" borderId="0" xfId="0" applyFont="1" applyFill="1" applyBorder="1" applyAlignment="1" applyProtection="1">
      <alignment horizontal="center"/>
      <protection locked="0"/>
    </xf>
    <xf numFmtId="0" fontId="48" fillId="8" borderId="41" xfId="0" applyFont="1" applyFill="1" applyBorder="1" applyAlignment="1" applyProtection="1">
      <alignment horizontal="center"/>
    </xf>
    <xf numFmtId="0" fontId="48" fillId="8" borderId="42" xfId="0" applyFont="1" applyFill="1" applyBorder="1" applyAlignment="1" applyProtection="1">
      <alignment horizontal="center"/>
    </xf>
    <xf numFmtId="0" fontId="48" fillId="8" borderId="43" xfId="0" applyFont="1" applyFill="1" applyBorder="1" applyAlignment="1" applyProtection="1">
      <alignment horizontal="center"/>
    </xf>
    <xf numFmtId="0" fontId="27" fillId="8" borderId="0" xfId="0" applyFont="1" applyFill="1" applyBorder="1" applyAlignment="1" applyProtection="1">
      <alignment horizontal="center"/>
    </xf>
    <xf numFmtId="0" fontId="75" fillId="26" borderId="45" xfId="0" applyFont="1" applyFill="1" applyBorder="1" applyAlignment="1" applyProtection="1">
      <alignment horizontal="center" vertical="center"/>
    </xf>
    <xf numFmtId="0" fontId="75" fillId="26" borderId="0" xfId="0" applyFont="1" applyFill="1" applyBorder="1" applyAlignment="1" applyProtection="1">
      <alignment horizontal="center" vertical="center"/>
    </xf>
    <xf numFmtId="2" fontId="78" fillId="8" borderId="0" xfId="0" applyNumberFormat="1" applyFont="1" applyFill="1" applyBorder="1" applyAlignment="1" applyProtection="1">
      <alignment horizontal="left" vertical="top" wrapText="1"/>
    </xf>
    <xf numFmtId="2" fontId="78" fillId="8" borderId="54" xfId="0" applyNumberFormat="1" applyFont="1" applyFill="1" applyBorder="1" applyAlignment="1" applyProtection="1">
      <alignment horizontal="left" vertical="top" wrapText="1"/>
    </xf>
    <xf numFmtId="2" fontId="78" fillId="8" borderId="56" xfId="0" applyNumberFormat="1" applyFont="1" applyFill="1" applyBorder="1" applyAlignment="1" applyProtection="1">
      <alignment horizontal="left" vertical="top" wrapText="1"/>
    </xf>
    <xf numFmtId="2" fontId="78" fillId="8" borderId="57" xfId="0" applyNumberFormat="1" applyFont="1" applyFill="1" applyBorder="1" applyAlignment="1" applyProtection="1">
      <alignment horizontal="left" vertical="top" wrapText="1"/>
    </xf>
    <xf numFmtId="2" fontId="80" fillId="8" borderId="0" xfId="0" applyNumberFormat="1" applyFont="1" applyFill="1" applyBorder="1" applyAlignment="1" applyProtection="1">
      <alignment horizontal="left" vertical="center" wrapText="1"/>
    </xf>
    <xf numFmtId="2" fontId="80" fillId="8" borderId="54" xfId="0" applyNumberFormat="1" applyFont="1" applyFill="1" applyBorder="1" applyAlignment="1" applyProtection="1">
      <alignment horizontal="left" vertical="center" wrapText="1"/>
    </xf>
    <xf numFmtId="0" fontId="31" fillId="23" borderId="0" xfId="0" applyFont="1" applyFill="1" applyBorder="1" applyAlignment="1" applyProtection="1">
      <alignment vertical="center"/>
      <protection locked="0"/>
    </xf>
    <xf numFmtId="0" fontId="79" fillId="24" borderId="49" xfId="0" applyFont="1" applyFill="1" applyBorder="1" applyAlignment="1" applyProtection="1">
      <alignment vertical="center"/>
      <protection locked="0"/>
    </xf>
    <xf numFmtId="0" fontId="32" fillId="24" borderId="49" xfId="0" applyFont="1" applyFill="1" applyBorder="1" applyAlignment="1" applyProtection="1">
      <alignment horizontal="center"/>
      <protection locked="0"/>
    </xf>
    <xf numFmtId="0" fontId="79" fillId="24" borderId="49" xfId="0" applyFont="1" applyFill="1" applyBorder="1" applyAlignment="1" applyProtection="1">
      <alignment horizontal="left" vertical="center"/>
      <protection locked="0"/>
    </xf>
    <xf numFmtId="2" fontId="79" fillId="24" borderId="49" xfId="0" applyNumberFormat="1" applyFont="1" applyFill="1" applyBorder="1" applyAlignment="1" applyProtection="1">
      <alignment horizontal="left" vertical="center"/>
    </xf>
    <xf numFmtId="0" fontId="79" fillId="24" borderId="49" xfId="0" applyFont="1" applyFill="1" applyBorder="1" applyAlignment="1" applyProtection="1">
      <alignment horizontal="left" vertical="center"/>
    </xf>
    <xf numFmtId="2" fontId="79" fillId="24" borderId="49" xfId="0" applyNumberFormat="1" applyFont="1" applyFill="1" applyBorder="1" applyAlignment="1" applyProtection="1">
      <alignment vertical="center" wrapText="1"/>
    </xf>
    <xf numFmtId="0" fontId="79" fillId="24" borderId="49" xfId="0" applyFont="1" applyFill="1" applyBorder="1" applyAlignment="1" applyProtection="1">
      <alignment vertical="center" wrapText="1"/>
    </xf>
    <xf numFmtId="0" fontId="51" fillId="21" borderId="0" xfId="0" applyFont="1" applyFill="1" applyAlignment="1" applyProtection="1">
      <alignment horizontal="left"/>
    </xf>
    <xf numFmtId="0" fontId="49" fillId="21" borderId="0" xfId="0" applyFont="1" applyFill="1" applyAlignment="1" applyProtection="1">
      <alignment horizontal="right"/>
    </xf>
    <xf numFmtId="0" fontId="63" fillId="21" borderId="0" xfId="0" applyFont="1" applyFill="1" applyBorder="1" applyAlignment="1" applyProtection="1">
      <alignment horizontal="center" vertical="center"/>
      <protection locked="0"/>
    </xf>
    <xf numFmtId="0" fontId="106" fillId="12" borderId="0" xfId="0" applyFont="1" applyFill="1" applyBorder="1" applyAlignment="1" applyProtection="1">
      <alignment horizontal="center" vertical="center" wrapText="1"/>
    </xf>
    <xf numFmtId="0" fontId="106" fillId="12" borderId="5" xfId="0" applyFont="1" applyFill="1" applyBorder="1" applyAlignment="1" applyProtection="1">
      <alignment horizontal="center" vertical="center" wrapText="1"/>
    </xf>
    <xf numFmtId="0" fontId="106" fillId="12" borderId="7" xfId="0" applyFont="1" applyFill="1" applyBorder="1" applyAlignment="1" applyProtection="1">
      <alignment horizontal="center" vertical="center" wrapText="1"/>
    </xf>
    <xf numFmtId="0" fontId="106" fillId="12" borderId="8" xfId="0" applyFont="1" applyFill="1" applyBorder="1" applyAlignment="1" applyProtection="1">
      <alignment horizontal="center" vertical="center" wrapText="1"/>
    </xf>
    <xf numFmtId="0" fontId="7" fillId="21" borderId="44" xfId="0" applyFont="1" applyFill="1" applyBorder="1" applyAlignment="1" applyProtection="1">
      <alignment horizontal="center"/>
    </xf>
    <xf numFmtId="0" fontId="2" fillId="21" borderId="44" xfId="0" applyFont="1" applyFill="1" applyBorder="1" applyAlignment="1" applyProtection="1">
      <alignment horizontal="center"/>
    </xf>
    <xf numFmtId="0" fontId="48" fillId="20" borderId="41" xfId="0" applyFont="1" applyFill="1" applyBorder="1" applyAlignment="1" applyProtection="1">
      <alignment horizontal="center"/>
    </xf>
    <xf numFmtId="0" fontId="48" fillId="20" borderId="42" xfId="0" applyFont="1" applyFill="1" applyBorder="1" applyAlignment="1" applyProtection="1">
      <alignment horizontal="center"/>
    </xf>
    <xf numFmtId="0" fontId="48" fillId="20" borderId="43" xfId="0" applyFont="1" applyFill="1" applyBorder="1" applyAlignment="1" applyProtection="1">
      <alignment horizontal="center"/>
    </xf>
    <xf numFmtId="0" fontId="25" fillId="15" borderId="47" xfId="0" applyFont="1" applyFill="1" applyBorder="1" applyAlignment="1" applyProtection="1">
      <alignment horizontal="center"/>
    </xf>
    <xf numFmtId="0" fontId="25" fillId="15" borderId="48" xfId="0" applyFont="1" applyFill="1" applyBorder="1" applyAlignment="1" applyProtection="1">
      <alignment horizontal="center"/>
    </xf>
    <xf numFmtId="0" fontId="71" fillId="3" borderId="33" xfId="0" applyFont="1" applyFill="1" applyBorder="1" applyAlignment="1" applyProtection="1">
      <alignment horizontal="center" vertical="center"/>
      <protection locked="0"/>
    </xf>
    <xf numFmtId="0" fontId="71" fillId="3" borderId="35" xfId="0" applyFont="1" applyFill="1" applyBorder="1" applyAlignment="1" applyProtection="1">
      <alignment horizontal="center" vertical="center"/>
      <protection locked="0"/>
    </xf>
    <xf numFmtId="0" fontId="71" fillId="3" borderId="45" xfId="0" applyFont="1" applyFill="1" applyBorder="1" applyAlignment="1" applyProtection="1">
      <alignment horizontal="center" vertical="center"/>
      <protection locked="0"/>
    </xf>
    <xf numFmtId="0" fontId="71" fillId="3" borderId="46" xfId="0" applyFont="1" applyFill="1" applyBorder="1" applyAlignment="1" applyProtection="1">
      <alignment horizontal="center" vertical="center"/>
      <protection locked="0"/>
    </xf>
    <xf numFmtId="0" fontId="71" fillId="3" borderId="36" xfId="0" applyFont="1" applyFill="1" applyBorder="1" applyAlignment="1" applyProtection="1">
      <alignment horizontal="center" vertical="center"/>
      <protection locked="0"/>
    </xf>
    <xf numFmtId="0" fontId="71" fillId="3" borderId="38" xfId="0" applyFont="1" applyFill="1" applyBorder="1" applyAlignment="1" applyProtection="1">
      <alignment horizontal="center" vertical="center"/>
      <protection locked="0"/>
    </xf>
    <xf numFmtId="0" fontId="31" fillId="11" borderId="20" xfId="0" applyFont="1" applyFill="1" applyBorder="1" applyAlignment="1" applyProtection="1">
      <alignment vertical="center"/>
      <protection locked="0"/>
    </xf>
    <xf numFmtId="49" fontId="31" fillId="11" borderId="20" xfId="0" applyNumberFormat="1" applyFont="1" applyFill="1" applyBorder="1" applyAlignment="1" applyProtection="1">
      <alignment vertical="center"/>
      <protection locked="0"/>
    </xf>
    <xf numFmtId="2" fontId="46" fillId="11" borderId="30" xfId="0" applyNumberFormat="1" applyFont="1" applyFill="1" applyBorder="1" applyAlignment="1" applyProtection="1">
      <alignment horizontal="left" vertical="center"/>
    </xf>
    <xf numFmtId="0" fontId="46" fillId="11" borderId="31" xfId="0" applyFont="1" applyFill="1" applyBorder="1" applyAlignment="1" applyProtection="1">
      <alignment horizontal="left" vertical="center"/>
    </xf>
    <xf numFmtId="0" fontId="46" fillId="11" borderId="32" xfId="0" applyFont="1" applyFill="1" applyBorder="1" applyAlignment="1" applyProtection="1">
      <alignment horizontal="left" vertical="center"/>
    </xf>
    <xf numFmtId="0" fontId="32" fillId="11" borderId="9" xfId="0" applyFont="1" applyFill="1" applyBorder="1" applyAlignment="1" applyProtection="1">
      <alignment horizontal="center"/>
      <protection locked="0"/>
    </xf>
    <xf numFmtId="0" fontId="32" fillId="11" borderId="10" xfId="0" applyFont="1" applyFill="1" applyBorder="1" applyAlignment="1" applyProtection="1">
      <alignment horizontal="center"/>
      <protection locked="0"/>
    </xf>
    <xf numFmtId="0" fontId="31" fillId="11" borderId="20" xfId="0" applyFont="1" applyFill="1" applyBorder="1" applyAlignment="1" applyProtection="1">
      <alignment horizontal="left" vertical="center"/>
      <protection locked="0"/>
    </xf>
    <xf numFmtId="2" fontId="46" fillId="11" borderId="30" xfId="0" applyNumberFormat="1" applyFont="1" applyFill="1" applyBorder="1" applyAlignment="1" applyProtection="1">
      <alignment vertical="center" wrapText="1"/>
    </xf>
    <xf numFmtId="0" fontId="46" fillId="11" borderId="31" xfId="0" applyFont="1" applyFill="1" applyBorder="1" applyAlignment="1" applyProtection="1">
      <alignment vertical="center" wrapText="1"/>
    </xf>
    <xf numFmtId="0" fontId="46" fillId="11" borderId="32" xfId="0" applyFont="1" applyFill="1" applyBorder="1" applyAlignment="1" applyProtection="1">
      <alignment vertical="center" wrapText="1"/>
    </xf>
    <xf numFmtId="0" fontId="107" fillId="12" borderId="0" xfId="0" applyFont="1" applyFill="1" applyBorder="1" applyAlignment="1" applyProtection="1">
      <alignment horizontal="center" vertical="center" wrapText="1"/>
      <protection locked="0"/>
    </xf>
    <xf numFmtId="0" fontId="107" fillId="12" borderId="5" xfId="0" applyFont="1" applyFill="1" applyBorder="1" applyAlignment="1" applyProtection="1">
      <alignment horizontal="center" vertical="center" wrapText="1"/>
      <protection locked="0"/>
    </xf>
    <xf numFmtId="0" fontId="107" fillId="12" borderId="7" xfId="0" applyFont="1" applyFill="1" applyBorder="1" applyAlignment="1" applyProtection="1">
      <alignment horizontal="center" vertical="center" wrapText="1"/>
      <protection locked="0"/>
    </xf>
    <xf numFmtId="0" fontId="107" fillId="12" borderId="8" xfId="0" applyFont="1" applyFill="1" applyBorder="1" applyAlignment="1" applyProtection="1">
      <alignment horizontal="center" vertical="center" wrapText="1"/>
      <protection locked="0"/>
    </xf>
    <xf numFmtId="0" fontId="60" fillId="11" borderId="0" xfId="0" applyFont="1" applyFill="1" applyBorder="1" applyAlignment="1" applyProtection="1">
      <alignment horizontal="center" vertical="center"/>
      <protection locked="0"/>
    </xf>
    <xf numFmtId="0" fontId="51" fillId="11" borderId="0" xfId="0" applyFont="1" applyFill="1" applyAlignment="1" applyProtection="1">
      <alignment horizontal="left"/>
    </xf>
    <xf numFmtId="0" fontId="49" fillId="11" borderId="0" xfId="0" applyFont="1" applyFill="1" applyAlignment="1" applyProtection="1">
      <alignment horizontal="right"/>
    </xf>
    <xf numFmtId="0" fontId="48" fillId="11" borderId="41" xfId="0" applyFont="1" applyFill="1" applyBorder="1" applyAlignment="1" applyProtection="1">
      <alignment horizontal="center"/>
    </xf>
    <xf numFmtId="0" fontId="48" fillId="11" borderId="42" xfId="0" applyFont="1" applyFill="1" applyBorder="1" applyAlignment="1" applyProtection="1">
      <alignment horizontal="center"/>
    </xf>
    <xf numFmtId="0" fontId="48" fillId="11" borderId="43" xfId="0" applyFont="1" applyFill="1" applyBorder="1" applyAlignment="1" applyProtection="1">
      <alignment horizontal="center"/>
    </xf>
    <xf numFmtId="0" fontId="7" fillId="14" borderId="44" xfId="0" applyFont="1" applyFill="1" applyBorder="1" applyAlignment="1" applyProtection="1">
      <alignment horizontal="center"/>
      <protection locked="0"/>
    </xf>
    <xf numFmtId="0" fontId="2" fillId="14" borderId="44" xfId="0" applyFont="1" applyFill="1" applyBorder="1" applyAlignment="1" applyProtection="1">
      <alignment horizontal="center"/>
      <protection locked="0"/>
    </xf>
    <xf numFmtId="0" fontId="25" fillId="13" borderId="47" xfId="0" applyFont="1" applyFill="1" applyBorder="1" applyAlignment="1" applyProtection="1">
      <alignment horizontal="center"/>
    </xf>
    <xf numFmtId="0" fontId="25" fillId="13" borderId="48" xfId="0" applyFont="1" applyFill="1" applyBorder="1" applyAlignment="1" applyProtection="1">
      <alignment horizontal="center"/>
    </xf>
    <xf numFmtId="0" fontId="24" fillId="0" borderId="9" xfId="0" applyFont="1" applyBorder="1" applyAlignment="1" applyProtection="1">
      <alignment horizontal="center" vertical="center" wrapText="1"/>
      <protection locked="0"/>
    </xf>
    <xf numFmtId="0" fontId="24" fillId="0" borderId="10" xfId="0" applyFont="1" applyBorder="1" applyAlignment="1" applyProtection="1">
      <alignment horizontal="center" vertical="center" wrapText="1"/>
      <protection locked="0"/>
    </xf>
    <xf numFmtId="0" fontId="24" fillId="0" borderId="9" xfId="0" applyFont="1" applyBorder="1" applyAlignment="1" applyProtection="1">
      <alignment horizontal="center" vertical="center"/>
      <protection locked="0"/>
    </xf>
    <xf numFmtId="0" fontId="24" fillId="0" borderId="11" xfId="0" applyFont="1" applyBorder="1" applyAlignment="1" applyProtection="1">
      <alignment horizontal="center" vertical="center" wrapText="1"/>
      <protection locked="0"/>
    </xf>
    <xf numFmtId="0" fontId="7" fillId="33" borderId="12" xfId="0" applyFont="1" applyFill="1" applyBorder="1" applyAlignment="1" applyProtection="1">
      <alignment horizontal="center" vertical="center"/>
      <protection locked="0"/>
    </xf>
    <xf numFmtId="0" fontId="7" fillId="33" borderId="1" xfId="0" applyFont="1" applyFill="1" applyBorder="1" applyAlignment="1" applyProtection="1">
      <alignment horizontal="center" vertical="center"/>
      <protection locked="0"/>
    </xf>
    <xf numFmtId="0" fontId="7" fillId="33" borderId="9" xfId="0" applyFont="1" applyFill="1" applyBorder="1" applyAlignment="1" applyProtection="1">
      <alignment horizontal="center" vertical="center"/>
      <protection locked="0"/>
    </xf>
    <xf numFmtId="0" fontId="7" fillId="27" borderId="12" xfId="0" applyFont="1" applyFill="1" applyBorder="1" applyAlignment="1">
      <alignment horizontal="center" vertical="center"/>
    </xf>
    <xf numFmtId="0" fontId="7" fillId="27" borderId="13" xfId="0" quotePrefix="1" applyFont="1" applyFill="1" applyBorder="1" applyAlignment="1">
      <alignment horizontal="center" vertical="center"/>
    </xf>
    <xf numFmtId="0" fontId="7" fillId="27" borderId="14" xfId="0" quotePrefix="1" applyFont="1" applyFill="1" applyBorder="1" applyAlignment="1">
      <alignment horizontal="center" vertical="center"/>
    </xf>
    <xf numFmtId="0" fontId="7" fillId="35" borderId="12" xfId="0" quotePrefix="1" applyFont="1" applyFill="1" applyBorder="1" applyAlignment="1">
      <alignment horizontal="center" vertical="center"/>
    </xf>
    <xf numFmtId="0" fontId="7" fillId="35" borderId="13" xfId="0" quotePrefix="1" applyFont="1" applyFill="1" applyBorder="1" applyAlignment="1">
      <alignment horizontal="center" vertical="center"/>
    </xf>
    <xf numFmtId="0" fontId="7" fillId="35" borderId="14" xfId="0" quotePrefix="1" applyFont="1" applyFill="1" applyBorder="1" applyAlignment="1">
      <alignment horizontal="center" vertical="center"/>
    </xf>
    <xf numFmtId="0" fontId="7" fillId="14" borderId="12" xfId="0" quotePrefix="1" applyFont="1" applyFill="1" applyBorder="1" applyAlignment="1">
      <alignment horizontal="center" vertical="center"/>
    </xf>
    <xf numFmtId="0" fontId="7" fillId="14" borderId="13" xfId="0" quotePrefix="1" applyFont="1" applyFill="1" applyBorder="1" applyAlignment="1">
      <alignment horizontal="center" vertical="center"/>
    </xf>
    <xf numFmtId="0" fontId="7" fillId="14" borderId="14" xfId="0" quotePrefix="1" applyFont="1" applyFill="1" applyBorder="1" applyAlignment="1">
      <alignment horizontal="center" vertical="center"/>
    </xf>
    <xf numFmtId="0" fontId="7" fillId="3" borderId="12" xfId="0" quotePrefix="1" applyFont="1" applyFill="1" applyBorder="1" applyAlignment="1">
      <alignment horizontal="center" vertical="center"/>
    </xf>
    <xf numFmtId="0" fontId="7" fillId="3" borderId="13" xfId="0" quotePrefix="1" applyFont="1" applyFill="1" applyBorder="1" applyAlignment="1">
      <alignment horizontal="center" vertical="center"/>
    </xf>
    <xf numFmtId="0" fontId="7" fillId="3" borderId="14" xfId="0" quotePrefix="1" applyFont="1" applyFill="1" applyBorder="1" applyAlignment="1">
      <alignment horizontal="center" vertical="center"/>
    </xf>
    <xf numFmtId="0" fontId="105" fillId="7" borderId="0" xfId="2" applyFont="1" applyFill="1" applyAlignment="1" applyProtection="1">
      <alignment horizontal="center" vertical="center"/>
    </xf>
    <xf numFmtId="0" fontId="105" fillId="7" borderId="7" xfId="2" applyFont="1" applyFill="1" applyBorder="1" applyAlignment="1" applyProtection="1">
      <alignment horizontal="center" vertical="center"/>
    </xf>
    <xf numFmtId="0" fontId="7" fillId="27" borderId="12" xfId="0" quotePrefix="1" applyFont="1" applyFill="1" applyBorder="1" applyAlignment="1">
      <alignment horizontal="center" vertical="center"/>
    </xf>
    <xf numFmtId="0" fontId="7" fillId="36" borderId="12" xfId="0" quotePrefix="1" applyFont="1" applyFill="1" applyBorder="1" applyAlignment="1">
      <alignment horizontal="center" vertical="center"/>
    </xf>
    <xf numFmtId="0" fontId="7" fillId="36" borderId="13" xfId="0" quotePrefix="1" applyFont="1" applyFill="1" applyBorder="1" applyAlignment="1">
      <alignment horizontal="center" vertical="center"/>
    </xf>
    <xf numFmtId="0" fontId="7" fillId="36" borderId="14" xfId="0" quotePrefix="1" applyFont="1" applyFill="1" applyBorder="1" applyAlignment="1">
      <alignment horizontal="center" vertical="center"/>
    </xf>
    <xf numFmtId="0" fontId="104" fillId="15" borderId="0" xfId="2" applyFont="1" applyFill="1" applyAlignment="1" applyProtection="1">
      <alignment horizontal="center" vertical="center"/>
    </xf>
    <xf numFmtId="0" fontId="104" fillId="15" borderId="7" xfId="2" applyFont="1" applyFill="1" applyBorder="1" applyAlignment="1" applyProtection="1">
      <alignment horizontal="center" vertical="center"/>
    </xf>
    <xf numFmtId="0" fontId="0" fillId="12" borderId="9" xfId="0" applyFill="1" applyBorder="1" applyAlignment="1" applyProtection="1">
      <alignment horizontal="center"/>
      <protection locked="0"/>
    </xf>
    <xf numFmtId="0" fontId="0" fillId="18" borderId="9" xfId="0" applyFill="1" applyBorder="1" applyAlignment="1" applyProtection="1">
      <alignment horizontal="center" vertical="center"/>
      <protection locked="0"/>
    </xf>
    <xf numFmtId="0" fontId="7" fillId="0" borderId="12" xfId="0" applyFont="1" applyFill="1" applyBorder="1" applyAlignment="1" applyProtection="1">
      <alignment horizontal="center" vertical="center"/>
      <protection locked="0"/>
    </xf>
    <xf numFmtId="0" fontId="7" fillId="0" borderId="1"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wrapText="1"/>
      <protection locked="0"/>
    </xf>
    <xf numFmtId="0" fontId="7" fillId="0" borderId="11" xfId="0" applyFont="1" applyFill="1" applyBorder="1" applyAlignment="1" applyProtection="1">
      <alignment horizontal="center" vertical="center" wrapText="1"/>
      <protection locked="0"/>
    </xf>
    <xf numFmtId="0" fontId="7" fillId="0" borderId="9" xfId="0" applyFont="1" applyBorder="1" applyAlignment="1" applyProtection="1">
      <alignment horizontal="center" vertical="center"/>
    </xf>
    <xf numFmtId="0" fontId="7" fillId="0" borderId="9" xfId="0" applyFont="1" applyBorder="1" applyAlignment="1" applyProtection="1">
      <alignment horizontal="center" vertical="center"/>
      <protection locked="0"/>
    </xf>
    <xf numFmtId="0" fontId="7" fillId="5" borderId="12" xfId="0" applyFont="1" applyFill="1" applyBorder="1" applyAlignment="1" applyProtection="1">
      <alignment horizontal="center" vertical="center"/>
      <protection locked="0"/>
    </xf>
    <xf numFmtId="0" fontId="7" fillId="5" borderId="13" xfId="0" applyFont="1" applyFill="1" applyBorder="1" applyAlignment="1" applyProtection="1">
      <alignment horizontal="center" vertical="center"/>
      <protection locked="0"/>
    </xf>
    <xf numFmtId="0" fontId="7" fillId="5" borderId="14" xfId="0" applyFont="1" applyFill="1" applyBorder="1" applyAlignment="1" applyProtection="1">
      <alignment horizontal="center" vertical="center"/>
      <protection locked="0"/>
    </xf>
    <xf numFmtId="0" fontId="7" fillId="0" borderId="0" xfId="0" applyFont="1" applyBorder="1" applyAlignment="1" applyProtection="1">
      <alignment horizontal="center"/>
      <protection locked="0"/>
    </xf>
    <xf numFmtId="0" fontId="5" fillId="0" borderId="0" xfId="0" applyFont="1" applyBorder="1" applyAlignment="1" applyProtection="1">
      <alignment horizontal="center"/>
    </xf>
    <xf numFmtId="0" fontId="12" fillId="0" borderId="0" xfId="0" applyFont="1" applyBorder="1" applyAlignment="1" applyProtection="1">
      <alignment horizontal="center"/>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xf>
    <xf numFmtId="0" fontId="7" fillId="2" borderId="12" xfId="0" applyFont="1" applyFill="1" applyBorder="1" applyAlignment="1" applyProtection="1">
      <alignment horizontal="center" vertical="center"/>
      <protection locked="0"/>
    </xf>
    <xf numFmtId="0" fontId="7" fillId="2" borderId="13" xfId="0" applyFont="1" applyFill="1" applyBorder="1" applyAlignment="1" applyProtection="1">
      <alignment horizontal="center" vertical="center"/>
      <protection locked="0"/>
    </xf>
    <xf numFmtId="0" fontId="7" fillId="2" borderId="14" xfId="0" applyFont="1" applyFill="1" applyBorder="1" applyAlignment="1" applyProtection="1">
      <alignment horizontal="center" vertical="center"/>
      <protection locked="0"/>
    </xf>
    <xf numFmtId="0" fontId="7" fillId="4" borderId="12" xfId="0" quotePrefix="1" applyFont="1" applyFill="1" applyBorder="1" applyAlignment="1" applyProtection="1">
      <alignment horizontal="center" vertical="center"/>
      <protection locked="0"/>
    </xf>
    <xf numFmtId="0" fontId="7" fillId="4" borderId="13" xfId="0" quotePrefix="1" applyFont="1" applyFill="1" applyBorder="1" applyAlignment="1" applyProtection="1">
      <alignment horizontal="center" vertical="center"/>
      <protection locked="0"/>
    </xf>
    <xf numFmtId="0" fontId="7" fillId="4" borderId="14" xfId="0" quotePrefix="1" applyFont="1" applyFill="1" applyBorder="1" applyAlignment="1" applyProtection="1">
      <alignment horizontal="center" vertical="center"/>
      <protection locked="0"/>
    </xf>
    <xf numFmtId="0" fontId="7" fillId="4" borderId="12" xfId="0" applyFont="1" applyFill="1" applyBorder="1" applyAlignment="1" applyProtection="1">
      <alignment horizontal="center" vertical="center"/>
      <protection locked="0"/>
    </xf>
    <xf numFmtId="0" fontId="7" fillId="4" borderId="14" xfId="0" applyFont="1" applyFill="1" applyBorder="1" applyAlignment="1" applyProtection="1">
      <alignment horizontal="center" vertical="center"/>
      <protection locked="0"/>
    </xf>
    <xf numFmtId="0" fontId="7" fillId="0" borderId="0" xfId="0" applyFont="1" applyBorder="1" applyAlignment="1" applyProtection="1">
      <alignment horizontal="left" vertical="center"/>
      <protection locked="0"/>
    </xf>
    <xf numFmtId="0" fontId="7" fillId="0" borderId="0" xfId="0" applyFont="1" applyBorder="1" applyAlignment="1" applyProtection="1">
      <alignment horizontal="left"/>
      <protection locked="0"/>
    </xf>
    <xf numFmtId="0" fontId="6" fillId="15" borderId="0" xfId="3" applyFont="1" applyFill="1" applyAlignment="1" applyProtection="1">
      <alignment horizontal="center" vertical="center"/>
      <protection locked="0"/>
    </xf>
    <xf numFmtId="0" fontId="6" fillId="15" borderId="0" xfId="3" quotePrefix="1" applyFont="1" applyFill="1" applyAlignment="1" applyProtection="1">
      <alignment horizontal="center" vertical="center"/>
      <protection locked="0"/>
    </xf>
    <xf numFmtId="0" fontId="0" fillId="0" borderId="9" xfId="0" quotePrefix="1" applyFont="1" applyBorder="1" applyAlignment="1">
      <alignment horizontal="center" vertical="center"/>
    </xf>
    <xf numFmtId="0" fontId="0" fillId="0" borderId="9" xfId="0" applyFont="1" applyBorder="1" applyAlignment="1">
      <alignment horizontal="center" vertical="center"/>
    </xf>
    <xf numFmtId="0" fontId="102" fillId="36" borderId="0" xfId="2" applyFont="1" applyFill="1" applyAlignment="1" applyProtection="1">
      <alignment horizontal="center" vertical="center"/>
      <protection locked="0"/>
    </xf>
    <xf numFmtId="0" fontId="1" fillId="0" borderId="9" xfId="3" quotePrefix="1" applyFont="1" applyBorder="1" applyAlignment="1" applyProtection="1">
      <alignment horizontal="center" vertical="center"/>
      <protection locked="0"/>
    </xf>
    <xf numFmtId="0" fontId="1" fillId="0" borderId="9" xfId="3" applyFont="1" applyBorder="1" applyAlignment="1" applyProtection="1">
      <alignment horizontal="center" vertical="center"/>
      <protection locked="0"/>
    </xf>
    <xf numFmtId="0" fontId="1" fillId="0" borderId="10" xfId="3" applyBorder="1" applyAlignment="1" applyProtection="1">
      <alignment horizontal="center" vertical="center"/>
      <protection locked="0"/>
    </xf>
    <xf numFmtId="0" fontId="1" fillId="0" borderId="11" xfId="3" applyBorder="1" applyAlignment="1" applyProtection="1">
      <alignment horizontal="center" vertical="center"/>
      <protection locked="0"/>
    </xf>
    <xf numFmtId="0" fontId="1" fillId="0" borderId="9" xfId="3" quotePrefix="1" applyFont="1" applyFill="1" applyBorder="1" applyAlignment="1" applyProtection="1">
      <alignment horizontal="center" vertical="center"/>
      <protection locked="0"/>
    </xf>
    <xf numFmtId="0" fontId="1" fillId="0" borderId="9" xfId="3" applyFont="1" applyFill="1" applyBorder="1" applyAlignment="1" applyProtection="1">
      <alignment horizontal="center" vertical="center"/>
      <protection locked="0"/>
    </xf>
    <xf numFmtId="0" fontId="1" fillId="32" borderId="9" xfId="3" quotePrefix="1" applyFont="1" applyFill="1" applyBorder="1" applyAlignment="1" applyProtection="1">
      <alignment horizontal="center" vertical="center"/>
      <protection locked="0"/>
    </xf>
    <xf numFmtId="0" fontId="1" fillId="32" borderId="9" xfId="3" applyFont="1" applyFill="1" applyBorder="1" applyAlignment="1" applyProtection="1">
      <alignment horizontal="center" vertical="center"/>
      <protection locked="0"/>
    </xf>
    <xf numFmtId="0" fontId="0" fillId="0" borderId="33"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35" xfId="0" applyBorder="1" applyAlignment="1" applyProtection="1">
      <alignment horizontal="center"/>
      <protection locked="0"/>
    </xf>
    <xf numFmtId="0" fontId="0" fillId="0" borderId="36" xfId="0" applyBorder="1" applyAlignment="1" applyProtection="1">
      <alignment horizontal="center"/>
      <protection locked="0"/>
    </xf>
    <xf numFmtId="0" fontId="0" fillId="0" borderId="37"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9" fillId="0" borderId="0" xfId="0" applyFont="1" applyAlignment="1" applyProtection="1">
      <alignment horizontal="center"/>
      <protection locked="0"/>
    </xf>
    <xf numFmtId="0" fontId="12" fillId="0" borderId="0" xfId="0" applyFont="1" applyAlignment="1" applyProtection="1">
      <alignment horizontal="center"/>
    </xf>
    <xf numFmtId="0" fontId="36" fillId="0" borderId="0" xfId="0" applyFont="1" applyAlignment="1" applyProtection="1">
      <alignment horizontal="center"/>
    </xf>
    <xf numFmtId="1" fontId="9" fillId="0" borderId="0" xfId="0" applyNumberFormat="1" applyFont="1" applyAlignment="1" applyProtection="1">
      <alignment horizontal="center"/>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0" xfId="0" applyAlignment="1" applyProtection="1">
      <alignment horizontal="left"/>
    </xf>
    <xf numFmtId="1" fontId="0" fillId="0" borderId="0" xfId="0" applyNumberFormat="1" applyAlignment="1" applyProtection="1">
      <alignment horizontal="right"/>
      <protection locked="0"/>
    </xf>
    <xf numFmtId="1" fontId="0" fillId="0" borderId="0" xfId="0" applyNumberFormat="1" applyAlignment="1" applyProtection="1">
      <alignment horizontal="left"/>
    </xf>
    <xf numFmtId="0" fontId="87" fillId="3" borderId="33" xfId="0" applyFont="1" applyFill="1" applyBorder="1" applyAlignment="1" applyProtection="1">
      <alignment horizontal="center" vertical="center"/>
    </xf>
    <xf numFmtId="0" fontId="87" fillId="3" borderId="35" xfId="0" applyFont="1" applyFill="1" applyBorder="1" applyAlignment="1" applyProtection="1">
      <alignment horizontal="center" vertical="center"/>
    </xf>
    <xf numFmtId="0" fontId="87" fillId="3" borderId="45" xfId="0" applyFont="1" applyFill="1" applyBorder="1" applyAlignment="1" applyProtection="1">
      <alignment horizontal="center" vertical="center"/>
    </xf>
    <xf numFmtId="0" fontId="87" fillId="3" borderId="46" xfId="0" applyFont="1" applyFill="1" applyBorder="1" applyAlignment="1" applyProtection="1">
      <alignment horizontal="center" vertical="center"/>
    </xf>
    <xf numFmtId="0" fontId="87" fillId="3" borderId="36" xfId="0" applyFont="1" applyFill="1" applyBorder="1" applyAlignment="1" applyProtection="1">
      <alignment horizontal="center" vertical="center"/>
    </xf>
    <xf numFmtId="0" fontId="87" fillId="3" borderId="38" xfId="0" applyFont="1" applyFill="1" applyBorder="1" applyAlignment="1" applyProtection="1">
      <alignment horizontal="center" vertical="center"/>
    </xf>
    <xf numFmtId="0" fontId="0" fillId="0" borderId="9" xfId="0" applyBorder="1" applyAlignment="1" applyProtection="1">
      <alignment horizontal="center" vertical="center" wrapText="1"/>
      <protection locked="0"/>
    </xf>
    <xf numFmtId="0" fontId="0" fillId="21" borderId="12" xfId="0" applyFill="1" applyBorder="1" applyAlignment="1" applyProtection="1">
      <alignment horizontal="center" vertical="center" wrapText="1"/>
    </xf>
    <xf numFmtId="0" fontId="0" fillId="21" borderId="14" xfId="0" applyFill="1" applyBorder="1" applyAlignment="1" applyProtection="1">
      <alignment horizontal="center" vertical="center" wrapText="1"/>
    </xf>
    <xf numFmtId="0" fontId="12" fillId="0" borderId="0" xfId="0" applyFont="1" applyAlignment="1" applyProtection="1">
      <alignment horizontal="center"/>
      <protection locked="0"/>
    </xf>
    <xf numFmtId="0" fontId="12" fillId="0" borderId="0" xfId="0" applyFont="1" applyFill="1" applyBorder="1" applyAlignment="1" applyProtection="1">
      <alignment horizontal="center"/>
    </xf>
    <xf numFmtId="2" fontId="12" fillId="0" borderId="0" xfId="0" applyNumberFormat="1" applyFont="1" applyAlignment="1" applyProtection="1">
      <alignment horizontal="center"/>
    </xf>
    <xf numFmtId="1" fontId="85" fillId="0" borderId="0" xfId="0" applyNumberFormat="1" applyFont="1" applyFill="1" applyBorder="1" applyAlignment="1" applyProtection="1">
      <alignment horizontal="center" vertical="center"/>
    </xf>
    <xf numFmtId="0" fontId="85" fillId="0" borderId="0" xfId="0" applyFont="1" applyFill="1" applyBorder="1" applyAlignment="1" applyProtection="1">
      <alignment horizontal="center" vertical="center"/>
    </xf>
    <xf numFmtId="0" fontId="7" fillId="0" borderId="9"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7" fillId="0" borderId="4" xfId="0" applyFont="1" applyBorder="1" applyAlignment="1" applyProtection="1">
      <alignment horizontal="center" vertical="center" wrapText="1"/>
      <protection locked="0"/>
    </xf>
    <xf numFmtId="0" fontId="7" fillId="0" borderId="6" xfId="0" applyFont="1" applyBorder="1" applyAlignment="1" applyProtection="1">
      <alignment horizontal="center" vertical="center" wrapText="1"/>
      <protection locked="0"/>
    </xf>
    <xf numFmtId="0" fontId="20" fillId="3" borderId="3" xfId="0" applyFont="1" applyFill="1" applyBorder="1" applyAlignment="1" applyProtection="1">
      <alignment horizontal="center" textRotation="255"/>
      <protection locked="0"/>
    </xf>
    <xf numFmtId="0" fontId="20" fillId="3" borderId="5" xfId="0" applyFont="1" applyFill="1" applyBorder="1" applyAlignment="1" applyProtection="1">
      <alignment horizontal="center" textRotation="255"/>
      <protection locked="0"/>
    </xf>
    <xf numFmtId="0" fontId="20" fillId="3" borderId="8" xfId="0" applyFont="1" applyFill="1" applyBorder="1" applyAlignment="1" applyProtection="1">
      <alignment horizontal="center" textRotation="255"/>
      <protection locked="0"/>
    </xf>
    <xf numFmtId="1" fontId="7" fillId="0" borderId="10" xfId="0" applyNumberFormat="1" applyFont="1" applyBorder="1" applyAlignment="1" applyProtection="1">
      <alignment horizontal="center" wrapText="1"/>
      <protection locked="0"/>
    </xf>
    <xf numFmtId="1" fontId="7" fillId="0" borderId="15" xfId="0" applyNumberFormat="1" applyFont="1" applyBorder="1" applyAlignment="1" applyProtection="1">
      <alignment horizontal="center" wrapText="1"/>
      <protection locked="0"/>
    </xf>
    <xf numFmtId="1" fontId="7" fillId="0" borderId="11" xfId="0" applyNumberFormat="1" applyFont="1" applyBorder="1" applyAlignment="1" applyProtection="1">
      <alignment horizontal="center" wrapText="1"/>
      <protection locked="0"/>
    </xf>
    <xf numFmtId="0" fontId="8" fillId="0" borderId="10" xfId="0" applyFont="1" applyBorder="1" applyAlignment="1" applyProtection="1">
      <alignment horizontal="center" vertical="center"/>
    </xf>
    <xf numFmtId="0" fontId="8" fillId="0" borderId="11" xfId="0" applyFont="1" applyBorder="1" applyAlignment="1" applyProtection="1">
      <alignment horizontal="center" vertical="center"/>
    </xf>
    <xf numFmtId="1" fontId="72" fillId="0" borderId="10" xfId="0" applyNumberFormat="1" applyFont="1" applyBorder="1" applyAlignment="1" applyProtection="1">
      <alignment horizontal="center" vertical="center"/>
    </xf>
    <xf numFmtId="1" fontId="72" fillId="0" borderId="11" xfId="0" applyNumberFormat="1" applyFont="1" applyBorder="1" applyAlignment="1" applyProtection="1">
      <alignment horizontal="center" vertical="center"/>
    </xf>
    <xf numFmtId="1" fontId="0" fillId="0" borderId="9" xfId="0" applyNumberFormat="1" applyBorder="1" applyAlignment="1" applyProtection="1">
      <alignment horizontal="center" vertical="center"/>
    </xf>
    <xf numFmtId="0" fontId="0" fillId="0" borderId="10" xfId="0" applyBorder="1" applyAlignment="1" applyProtection="1">
      <alignment horizontal="left" vertical="center" wrapText="1"/>
    </xf>
    <xf numFmtId="0" fontId="0" fillId="0" borderId="11" xfId="0" applyBorder="1" applyAlignment="1" applyProtection="1">
      <alignment horizontal="left" vertical="center" wrapText="1"/>
    </xf>
    <xf numFmtId="1" fontId="37" fillId="0" borderId="10" xfId="0" applyNumberFormat="1" applyFont="1" applyBorder="1" applyAlignment="1" applyProtection="1">
      <alignment horizontal="center" vertical="center"/>
    </xf>
    <xf numFmtId="1" fontId="37" fillId="0" borderId="11" xfId="0" applyNumberFormat="1" applyFont="1" applyBorder="1" applyAlignment="1" applyProtection="1">
      <alignment horizontal="center" vertical="center"/>
    </xf>
    <xf numFmtId="1" fontId="0" fillId="0" borderId="10" xfId="0" applyNumberFormat="1" applyBorder="1" applyAlignment="1" applyProtection="1">
      <alignment horizontal="center" vertical="center"/>
    </xf>
    <xf numFmtId="1" fontId="0" fillId="0" borderId="11" xfId="0" applyNumberFormat="1" applyBorder="1" applyAlignment="1" applyProtection="1">
      <alignment horizontal="center" vertical="center"/>
    </xf>
    <xf numFmtId="1" fontId="24" fillId="0" borderId="10" xfId="0" applyNumberFormat="1" applyFont="1" applyBorder="1" applyAlignment="1" applyProtection="1">
      <alignment horizontal="center" vertical="center"/>
    </xf>
    <xf numFmtId="1" fontId="24" fillId="0" borderId="11" xfId="0" applyNumberFormat="1" applyFont="1" applyBorder="1" applyAlignment="1" applyProtection="1">
      <alignment horizontal="center" vertical="center"/>
    </xf>
    <xf numFmtId="0" fontId="12" fillId="0" borderId="0" xfId="0" applyFont="1" applyFill="1" applyBorder="1" applyAlignment="1" applyProtection="1">
      <alignment horizontal="center"/>
      <protection locked="0"/>
    </xf>
    <xf numFmtId="1" fontId="85" fillId="0" borderId="0" xfId="0" applyNumberFormat="1" applyFont="1" applyFill="1" applyBorder="1" applyAlignment="1" applyProtection="1">
      <alignment horizontal="center" vertical="center"/>
      <protection locked="0"/>
    </xf>
    <xf numFmtId="0" fontId="85" fillId="0" borderId="0" xfId="0" applyFont="1" applyFill="1" applyBorder="1" applyAlignment="1" applyProtection="1">
      <alignment horizontal="center" vertical="center"/>
      <protection locked="0"/>
    </xf>
    <xf numFmtId="0" fontId="20" fillId="3" borderId="9" xfId="0" applyFont="1" applyFill="1" applyBorder="1" applyAlignment="1" applyProtection="1">
      <alignment horizontal="center" textRotation="255"/>
      <protection locked="0"/>
    </xf>
    <xf numFmtId="0" fontId="62" fillId="0" borderId="10" xfId="0" applyNumberFormat="1" applyFont="1" applyBorder="1" applyAlignment="1" applyProtection="1">
      <alignment horizontal="center" vertical="center"/>
    </xf>
    <xf numFmtId="0" fontId="62" fillId="0" borderId="11" xfId="0" applyNumberFormat="1" applyFont="1" applyBorder="1" applyAlignment="1" applyProtection="1">
      <alignment horizontal="center" vertical="center"/>
    </xf>
    <xf numFmtId="0" fontId="62" fillId="25" borderId="10" xfId="0" applyNumberFormat="1" applyFont="1" applyFill="1" applyBorder="1" applyAlignment="1" applyProtection="1">
      <alignment horizontal="center" vertical="center"/>
    </xf>
    <xf numFmtId="0" fontId="62" fillId="25" borderId="11" xfId="0" applyNumberFormat="1" applyFont="1" applyFill="1" applyBorder="1" applyAlignment="1" applyProtection="1">
      <alignment horizontal="center" vertical="center"/>
    </xf>
    <xf numFmtId="0" fontId="36" fillId="3" borderId="33" xfId="0" applyFont="1" applyFill="1" applyBorder="1" applyAlignment="1" applyProtection="1">
      <alignment horizontal="center" vertical="center"/>
      <protection locked="0"/>
    </xf>
    <xf numFmtId="0" fontId="36" fillId="3" borderId="35" xfId="0" applyFont="1" applyFill="1" applyBorder="1" applyAlignment="1" applyProtection="1">
      <alignment horizontal="center" vertical="center"/>
      <protection locked="0"/>
    </xf>
    <xf numFmtId="0" fontId="36" fillId="3" borderId="45" xfId="0" applyFont="1" applyFill="1" applyBorder="1" applyAlignment="1" applyProtection="1">
      <alignment horizontal="center" vertical="center"/>
      <protection locked="0"/>
    </xf>
    <xf numFmtId="0" fontId="36" fillId="3" borderId="46" xfId="0" applyFont="1" applyFill="1" applyBorder="1" applyAlignment="1" applyProtection="1">
      <alignment horizontal="center" vertical="center"/>
      <protection locked="0"/>
    </xf>
    <xf numFmtId="0" fontId="36" fillId="3" borderId="36" xfId="0" applyFont="1" applyFill="1" applyBorder="1" applyAlignment="1" applyProtection="1">
      <alignment horizontal="center" vertical="center"/>
      <protection locked="0"/>
    </xf>
    <xf numFmtId="0" fontId="36" fillId="3" borderId="38" xfId="0" applyFont="1" applyFill="1" applyBorder="1" applyAlignment="1" applyProtection="1">
      <alignment horizontal="center" vertical="center"/>
      <protection locked="0"/>
    </xf>
    <xf numFmtId="0" fontId="7" fillId="0" borderId="10" xfId="0" applyFont="1" applyBorder="1" applyAlignment="1" applyProtection="1">
      <alignment horizontal="center" vertical="center"/>
    </xf>
    <xf numFmtId="0" fontId="7" fillId="0" borderId="11" xfId="0" applyFont="1" applyBorder="1" applyAlignment="1" applyProtection="1">
      <alignment horizontal="center" vertical="center"/>
    </xf>
    <xf numFmtId="0" fontId="0" fillId="10" borderId="12" xfId="0" applyFill="1" applyBorder="1" applyAlignment="1" applyProtection="1">
      <alignment horizontal="center" vertical="center" wrapText="1"/>
    </xf>
    <xf numFmtId="0" fontId="0" fillId="10" borderId="14" xfId="0" applyFill="1" applyBorder="1" applyAlignment="1" applyProtection="1">
      <alignment horizontal="center" vertical="center" wrapText="1"/>
    </xf>
    <xf numFmtId="0" fontId="70" fillId="3" borderId="33" xfId="0" applyFont="1" applyFill="1" applyBorder="1" applyAlignment="1" applyProtection="1">
      <alignment horizontal="center" vertical="center"/>
      <protection locked="0"/>
    </xf>
    <xf numFmtId="0" fontId="70" fillId="3" borderId="35" xfId="0" applyFont="1" applyFill="1" applyBorder="1" applyAlignment="1" applyProtection="1">
      <alignment horizontal="center" vertical="center"/>
      <protection locked="0"/>
    </xf>
    <xf numFmtId="0" fontId="70" fillId="3" borderId="45" xfId="0" applyFont="1" applyFill="1" applyBorder="1" applyAlignment="1" applyProtection="1">
      <alignment horizontal="center" vertical="center"/>
      <protection locked="0"/>
    </xf>
    <xf numFmtId="0" fontId="70" fillId="3" borderId="46" xfId="0" applyFont="1" applyFill="1" applyBorder="1" applyAlignment="1" applyProtection="1">
      <alignment horizontal="center" vertical="center"/>
      <protection locked="0"/>
    </xf>
    <xf numFmtId="0" fontId="70" fillId="3" borderId="36" xfId="0" applyFont="1" applyFill="1" applyBorder="1" applyAlignment="1" applyProtection="1">
      <alignment horizontal="center" vertical="center"/>
      <protection locked="0"/>
    </xf>
    <xf numFmtId="0" fontId="70" fillId="3" borderId="38" xfId="0" applyFont="1" applyFill="1" applyBorder="1" applyAlignment="1" applyProtection="1">
      <alignment horizontal="center" vertical="center"/>
      <protection locked="0"/>
    </xf>
    <xf numFmtId="1" fontId="70" fillId="0" borderId="0" xfId="0" applyNumberFormat="1" applyFont="1" applyBorder="1" applyAlignment="1" applyProtection="1">
      <alignment horizontal="center"/>
    </xf>
    <xf numFmtId="0" fontId="70" fillId="0" borderId="0" xfId="0" applyFont="1" applyBorder="1" applyAlignment="1" applyProtection="1">
      <alignment horizontal="center"/>
    </xf>
    <xf numFmtId="0" fontId="0" fillId="27" borderId="12" xfId="0" applyFill="1" applyBorder="1" applyAlignment="1" applyProtection="1">
      <alignment horizontal="center" vertical="center" wrapText="1"/>
    </xf>
    <xf numFmtId="0" fontId="0" fillId="27" borderId="14" xfId="0" applyFill="1" applyBorder="1" applyAlignment="1" applyProtection="1">
      <alignment horizontal="center" vertical="center" wrapText="1"/>
    </xf>
    <xf numFmtId="1" fontId="7" fillId="0" borderId="9" xfId="0" applyNumberFormat="1" applyFont="1" applyBorder="1" applyAlignment="1" applyProtection="1">
      <alignment horizontal="center" wrapText="1"/>
      <protection locked="0"/>
    </xf>
    <xf numFmtId="0" fontId="12" fillId="28" borderId="9" xfId="0" applyFont="1" applyFill="1" applyBorder="1" applyAlignment="1" applyProtection="1">
      <alignment horizontal="center"/>
      <protection locked="0"/>
    </xf>
    <xf numFmtId="1" fontId="70" fillId="15" borderId="9" xfId="0" applyNumberFormat="1" applyFont="1" applyFill="1" applyBorder="1" applyAlignment="1" applyProtection="1">
      <alignment horizontal="center"/>
      <protection locked="0"/>
    </xf>
    <xf numFmtId="0" fontId="0" fillId="22" borderId="12" xfId="0" applyFill="1" applyBorder="1" applyAlignment="1" applyProtection="1">
      <alignment horizontal="center" vertical="center" wrapText="1"/>
    </xf>
    <xf numFmtId="0" fontId="0" fillId="22" borderId="14" xfId="0" applyFill="1" applyBorder="1" applyAlignment="1" applyProtection="1">
      <alignment horizontal="center" vertical="center" wrapText="1"/>
    </xf>
    <xf numFmtId="2" fontId="90" fillId="0" borderId="10" xfId="0" applyNumberFormat="1" applyFont="1" applyBorder="1" applyAlignment="1" applyProtection="1">
      <alignment horizontal="center" vertical="center"/>
    </xf>
    <xf numFmtId="2" fontId="90" fillId="0" borderId="11" xfId="0" applyNumberFormat="1" applyFont="1" applyBorder="1" applyAlignment="1" applyProtection="1">
      <alignment horizontal="center" vertical="center"/>
    </xf>
    <xf numFmtId="1" fontId="87" fillId="15" borderId="1" xfId="0" applyNumberFormat="1" applyFont="1" applyFill="1" applyBorder="1" applyAlignment="1" applyProtection="1">
      <alignment horizontal="center" vertical="center"/>
      <protection locked="0"/>
    </xf>
    <xf numFmtId="1" fontId="87" fillId="15" borderId="2" xfId="0" applyNumberFormat="1" applyFont="1" applyFill="1" applyBorder="1" applyAlignment="1" applyProtection="1">
      <alignment horizontal="center" vertical="center"/>
      <protection locked="0"/>
    </xf>
    <xf numFmtId="1" fontId="87" fillId="15" borderId="3" xfId="0" applyNumberFormat="1" applyFont="1" applyFill="1" applyBorder="1" applyAlignment="1" applyProtection="1">
      <alignment horizontal="center" vertical="center"/>
      <protection locked="0"/>
    </xf>
    <xf numFmtId="1" fontId="87" fillId="15" borderId="4" xfId="0" applyNumberFormat="1" applyFont="1" applyFill="1" applyBorder="1" applyAlignment="1" applyProtection="1">
      <alignment horizontal="center" vertical="center"/>
      <protection locked="0"/>
    </xf>
    <xf numFmtId="1" fontId="87" fillId="15" borderId="0" xfId="0" applyNumberFormat="1" applyFont="1" applyFill="1" applyBorder="1" applyAlignment="1" applyProtection="1">
      <alignment horizontal="center" vertical="center"/>
      <protection locked="0"/>
    </xf>
    <xf numFmtId="1" fontId="87" fillId="15" borderId="5" xfId="0" applyNumberFormat="1" applyFont="1" applyFill="1" applyBorder="1" applyAlignment="1" applyProtection="1">
      <alignment horizontal="center" vertical="center"/>
      <protection locked="0"/>
    </xf>
    <xf numFmtId="1" fontId="87" fillId="15" borderId="6" xfId="0" applyNumberFormat="1" applyFont="1" applyFill="1" applyBorder="1" applyAlignment="1" applyProtection="1">
      <alignment horizontal="center" vertical="center"/>
      <protection locked="0"/>
    </xf>
    <xf numFmtId="1" fontId="87" fillId="15" borderId="7" xfId="0" applyNumberFormat="1" applyFont="1" applyFill="1" applyBorder="1" applyAlignment="1" applyProtection="1">
      <alignment horizontal="center" vertical="center"/>
      <protection locked="0"/>
    </xf>
    <xf numFmtId="1" fontId="87" fillId="15" borderId="8"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protection locked="0"/>
    </xf>
    <xf numFmtId="0" fontId="12" fillId="3" borderId="13" xfId="0" applyFont="1" applyFill="1" applyBorder="1" applyAlignment="1" applyProtection="1">
      <alignment horizontal="center"/>
      <protection locked="0"/>
    </xf>
    <xf numFmtId="0" fontId="12" fillId="3" borderId="14" xfId="0" applyFont="1" applyFill="1" applyBorder="1" applyAlignment="1" applyProtection="1">
      <alignment horizontal="center"/>
      <protection locked="0"/>
    </xf>
    <xf numFmtId="0" fontId="103" fillId="36" borderId="33" xfId="3" applyFont="1" applyFill="1" applyBorder="1" applyAlignment="1" applyProtection="1">
      <alignment horizontal="center" vertical="center"/>
      <protection locked="0"/>
    </xf>
    <xf numFmtId="0" fontId="103" fillId="36" borderId="34" xfId="3" quotePrefix="1" applyFont="1" applyFill="1" applyBorder="1" applyAlignment="1" applyProtection="1">
      <alignment horizontal="center" vertical="center"/>
      <protection locked="0"/>
    </xf>
    <xf numFmtId="0" fontId="103" fillId="36" borderId="35" xfId="3" quotePrefix="1" applyFont="1" applyFill="1" applyBorder="1" applyAlignment="1" applyProtection="1">
      <alignment horizontal="center" vertical="center"/>
      <protection locked="0"/>
    </xf>
    <xf numFmtId="0" fontId="103" fillId="36" borderId="45" xfId="3" quotePrefix="1" applyFont="1" applyFill="1" applyBorder="1" applyAlignment="1" applyProtection="1">
      <alignment horizontal="center" vertical="center"/>
      <protection locked="0"/>
    </xf>
    <xf numFmtId="0" fontId="103" fillId="36" borderId="0" xfId="3" quotePrefix="1" applyFont="1" applyFill="1" applyBorder="1" applyAlignment="1" applyProtection="1">
      <alignment horizontal="center" vertical="center"/>
      <protection locked="0"/>
    </xf>
    <xf numFmtId="0" fontId="103" fillId="36" borderId="46" xfId="3" quotePrefix="1" applyFont="1" applyFill="1" applyBorder="1" applyAlignment="1" applyProtection="1">
      <alignment horizontal="center" vertical="center"/>
      <protection locked="0"/>
    </xf>
    <xf numFmtId="0" fontId="103" fillId="36" borderId="36" xfId="3" quotePrefix="1" applyFont="1" applyFill="1" applyBorder="1" applyAlignment="1" applyProtection="1">
      <alignment horizontal="center" vertical="center"/>
      <protection locked="0"/>
    </xf>
    <xf numFmtId="0" fontId="103" fillId="36" borderId="37" xfId="3" quotePrefix="1" applyFont="1" applyFill="1" applyBorder="1" applyAlignment="1" applyProtection="1">
      <alignment horizontal="center" vertical="center"/>
      <protection locked="0"/>
    </xf>
    <xf numFmtId="0" fontId="103" fillId="36" borderId="38" xfId="3" quotePrefix="1" applyFont="1" applyFill="1" applyBorder="1" applyAlignment="1" applyProtection="1">
      <alignment horizontal="center" vertical="center"/>
      <protection locked="0"/>
    </xf>
    <xf numFmtId="0" fontId="105" fillId="19" borderId="0" xfId="2" applyFont="1" applyFill="1" applyAlignment="1" applyProtection="1">
      <alignment horizontal="center" vertical="center"/>
      <protection locked="0"/>
    </xf>
    <xf numFmtId="2" fontId="37" fillId="0" borderId="10" xfId="0" applyNumberFormat="1" applyFont="1" applyBorder="1" applyAlignment="1" applyProtection="1">
      <alignment horizontal="center" vertical="center"/>
    </xf>
    <xf numFmtId="2" fontId="37" fillId="0" borderId="11" xfId="0" applyNumberFormat="1" applyFont="1" applyBorder="1" applyAlignment="1" applyProtection="1">
      <alignment horizontal="center" vertical="center"/>
    </xf>
    <xf numFmtId="0" fontId="0" fillId="0" borderId="9" xfId="0" applyBorder="1" applyAlignment="1" applyProtection="1">
      <alignment horizontal="left" vertical="center" wrapText="1"/>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0" fillId="0" borderId="14" xfId="0" applyBorder="1" applyAlignment="1" applyProtection="1">
      <alignment horizontal="left" vertical="center"/>
    </xf>
    <xf numFmtId="1" fontId="88" fillId="0" borderId="12" xfId="0" applyNumberFormat="1" applyFont="1" applyBorder="1" applyAlignment="1" applyProtection="1">
      <alignment horizontal="left" vertical="center" wrapText="1"/>
    </xf>
    <xf numFmtId="1" fontId="88" fillId="0" borderId="13" xfId="0" applyNumberFormat="1" applyFont="1" applyBorder="1" applyAlignment="1" applyProtection="1">
      <alignment horizontal="left" vertical="center" wrapText="1"/>
    </xf>
    <xf numFmtId="1" fontId="88" fillId="0" borderId="14" xfId="0" applyNumberFormat="1" applyFont="1" applyBorder="1" applyAlignment="1" applyProtection="1">
      <alignment horizontal="left" vertical="center" wrapText="1"/>
    </xf>
    <xf numFmtId="0" fontId="5" fillId="0" borderId="12" xfId="0" applyFont="1" applyBorder="1" applyAlignment="1" applyProtection="1">
      <alignment horizontal="left" vertical="center"/>
      <protection locked="0"/>
    </xf>
    <xf numFmtId="0" fontId="5" fillId="0" borderId="14" xfId="0" applyFont="1" applyBorder="1" applyAlignment="1" applyProtection="1">
      <alignment horizontal="left" vertical="center"/>
      <protection locked="0"/>
    </xf>
    <xf numFmtId="1" fontId="5" fillId="0" borderId="9" xfId="0" applyNumberFormat="1" applyFont="1" applyBorder="1" applyAlignment="1" applyProtection="1">
      <alignment horizontal="center" vertical="center"/>
    </xf>
    <xf numFmtId="1" fontId="5" fillId="0" borderId="9"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xf>
    <xf numFmtId="0" fontId="58" fillId="0" borderId="12" xfId="0" applyFont="1" applyFill="1" applyBorder="1" applyAlignment="1" applyProtection="1">
      <alignment horizontal="left" vertical="center" wrapText="1"/>
    </xf>
    <xf numFmtId="0" fontId="58" fillId="0" borderId="13" xfId="0" applyFont="1" applyFill="1" applyBorder="1" applyAlignment="1" applyProtection="1">
      <alignment horizontal="left" vertical="center" wrapText="1"/>
    </xf>
    <xf numFmtId="0" fontId="58" fillId="0" borderId="14" xfId="0" applyFont="1" applyFill="1" applyBorder="1" applyAlignment="1" applyProtection="1">
      <alignment horizontal="left" vertical="center" wrapText="1"/>
    </xf>
    <xf numFmtId="0" fontId="58" fillId="0" borderId="12" xfId="0" applyFont="1" applyFill="1" applyBorder="1" applyAlignment="1" applyProtection="1">
      <alignment horizontal="left" vertical="center" wrapText="1"/>
      <protection locked="0"/>
    </xf>
    <xf numFmtId="0" fontId="58" fillId="0" borderId="13" xfId="0" applyFont="1" applyFill="1" applyBorder="1" applyAlignment="1" applyProtection="1">
      <alignment horizontal="left" vertical="center" wrapText="1"/>
      <protection locked="0"/>
    </xf>
    <xf numFmtId="0" fontId="58" fillId="0" borderId="14" xfId="0" applyFont="1" applyFill="1" applyBorder="1" applyAlignment="1" applyProtection="1">
      <alignment horizontal="left" vertical="center" wrapText="1"/>
      <protection locked="0"/>
    </xf>
    <xf numFmtId="1" fontId="5" fillId="0" borderId="1" xfId="0" applyNumberFormat="1" applyFont="1" applyBorder="1" applyAlignment="1" applyProtection="1">
      <alignment horizontal="center" vertical="center"/>
      <protection locked="0"/>
    </xf>
    <xf numFmtId="1" fontId="5" fillId="0" borderId="3" xfId="0" applyNumberFormat="1" applyFont="1" applyBorder="1" applyAlignment="1" applyProtection="1">
      <alignment horizontal="center" vertical="center"/>
      <protection locked="0"/>
    </xf>
    <xf numFmtId="0" fontId="9" fillId="0" borderId="4" xfId="0" applyFont="1" applyBorder="1" applyAlignment="1" applyProtection="1">
      <alignment horizontal="center" vertical="center"/>
    </xf>
    <xf numFmtId="0" fontId="71"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21" fillId="0" borderId="5" xfId="0" applyFont="1" applyBorder="1" applyAlignment="1" applyProtection="1">
      <alignment horizontal="left" vertical="center"/>
    </xf>
    <xf numFmtId="0" fontId="5" fillId="6" borderId="9" xfId="0" applyFont="1" applyFill="1" applyBorder="1" applyAlignment="1" applyProtection="1">
      <alignment horizontal="center"/>
      <protection locked="0"/>
    </xf>
    <xf numFmtId="0" fontId="0" fillId="0" borderId="12" xfId="0" applyBorder="1" applyAlignment="1" applyProtection="1">
      <alignment horizontal="left" vertical="center"/>
      <protection locked="0"/>
    </xf>
    <xf numFmtId="0" fontId="0" fillId="0" borderId="13" xfId="0" applyBorder="1" applyAlignment="1" applyProtection="1">
      <alignment horizontal="left" vertical="center"/>
      <protection locked="0"/>
    </xf>
    <xf numFmtId="1" fontId="88" fillId="0" borderId="12" xfId="0" applyNumberFormat="1" applyFont="1" applyFill="1" applyBorder="1" applyAlignment="1" applyProtection="1">
      <alignment horizontal="left" vertical="center" wrapText="1"/>
    </xf>
    <xf numFmtId="1" fontId="88" fillId="0" borderId="13" xfId="0" applyNumberFormat="1" applyFont="1" applyFill="1" applyBorder="1" applyAlignment="1" applyProtection="1">
      <alignment horizontal="left" vertical="center" wrapText="1"/>
    </xf>
    <xf numFmtId="1" fontId="88" fillId="0" borderId="14" xfId="0" applyNumberFormat="1" applyFont="1" applyFill="1" applyBorder="1" applyAlignment="1" applyProtection="1">
      <alignment horizontal="left" vertical="center" wrapText="1"/>
    </xf>
    <xf numFmtId="1" fontId="5" fillId="0" borderId="9" xfId="0" applyNumberFormat="1" applyFont="1" applyFill="1" applyBorder="1" applyAlignment="1" applyProtection="1">
      <alignment horizontal="center" vertical="center"/>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61" fillId="0" borderId="12" xfId="0" applyFont="1" applyBorder="1" applyAlignment="1" applyProtection="1">
      <alignment horizontal="center"/>
      <protection locked="0"/>
    </xf>
    <xf numFmtId="0" fontId="61" fillId="0" borderId="13" xfId="0" applyFont="1" applyBorder="1" applyAlignment="1" applyProtection="1">
      <alignment horizontal="center"/>
      <protection locked="0"/>
    </xf>
    <xf numFmtId="0" fontId="61" fillId="0" borderId="14" xfId="0" applyFont="1" applyBorder="1" applyAlignment="1" applyProtection="1">
      <alignment horizontal="center"/>
      <protection locked="0"/>
    </xf>
    <xf numFmtId="0" fontId="0" fillId="0" borderId="1"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1" fontId="88" fillId="0" borderId="11" xfId="0" applyNumberFormat="1" applyFont="1" applyBorder="1" applyAlignment="1" applyProtection="1">
      <alignment horizontal="left" vertical="center" wrapText="1"/>
    </xf>
    <xf numFmtId="1" fontId="88" fillId="0" borderId="9" xfId="0" applyNumberFormat="1" applyFont="1" applyBorder="1" applyAlignment="1" applyProtection="1">
      <alignment horizontal="left" vertical="center" wrapText="1"/>
    </xf>
    <xf numFmtId="0" fontId="5" fillId="6" borderId="1" xfId="0" applyFont="1" applyFill="1" applyBorder="1" applyAlignment="1" applyProtection="1">
      <alignment horizontal="center" vertical="center"/>
      <protection locked="0"/>
    </xf>
    <xf numFmtId="0" fontId="5" fillId="6" borderId="3" xfId="0" applyFont="1" applyFill="1" applyBorder="1" applyAlignment="1" applyProtection="1">
      <alignment horizontal="center" vertical="center"/>
      <protection locked="0"/>
    </xf>
    <xf numFmtId="0" fontId="5" fillId="6" borderId="4" xfId="0" applyFont="1" applyFill="1" applyBorder="1" applyAlignment="1" applyProtection="1">
      <alignment horizontal="center" vertical="center"/>
      <protection locked="0"/>
    </xf>
    <xf numFmtId="0" fontId="5" fillId="6" borderId="5" xfId="0" applyFont="1" applyFill="1" applyBorder="1" applyAlignment="1" applyProtection="1">
      <alignment horizontal="center" vertical="center"/>
      <protection locked="0"/>
    </xf>
    <xf numFmtId="0" fontId="5" fillId="6" borderId="6" xfId="0" applyFont="1" applyFill="1" applyBorder="1" applyAlignment="1" applyProtection="1">
      <alignment horizontal="center" vertical="center"/>
      <protection locked="0"/>
    </xf>
    <xf numFmtId="0" fontId="5" fillId="6" borderId="8" xfId="0" applyFont="1" applyFill="1" applyBorder="1" applyAlignment="1" applyProtection="1">
      <alignment horizontal="center" vertical="center"/>
      <protection locked="0"/>
    </xf>
    <xf numFmtId="0" fontId="5" fillId="6" borderId="9" xfId="0" applyFont="1" applyFill="1" applyBorder="1" applyAlignment="1" applyProtection="1">
      <alignment horizontal="center" vertical="center"/>
      <protection locked="0"/>
    </xf>
    <xf numFmtId="0" fontId="8" fillId="6" borderId="9" xfId="0" applyFont="1" applyFill="1" applyBorder="1" applyAlignment="1" applyProtection="1">
      <alignment horizontal="center" vertical="center"/>
      <protection locked="0"/>
    </xf>
    <xf numFmtId="1" fontId="5" fillId="0" borderId="9" xfId="0" applyNumberFormat="1" applyFont="1" applyBorder="1" applyAlignment="1" applyProtection="1">
      <alignment horizontal="center"/>
      <protection locked="0"/>
    </xf>
    <xf numFmtId="0" fontId="62" fillId="0" borderId="9" xfId="0" applyNumberFormat="1" applyFont="1" applyBorder="1" applyAlignment="1" applyProtection="1">
      <alignment horizontal="left"/>
      <protection locked="0"/>
    </xf>
    <xf numFmtId="1" fontId="5" fillId="0" borderId="12" xfId="0" applyNumberFormat="1" applyFont="1" applyBorder="1" applyAlignment="1" applyProtection="1">
      <alignment horizontal="center" vertical="center"/>
    </xf>
    <xf numFmtId="1" fontId="5" fillId="0" borderId="14" xfId="0" applyNumberFormat="1" applyFont="1"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1" fontId="5" fillId="0" borderId="14" xfId="0" applyNumberFormat="1" applyFont="1" applyFill="1" applyBorder="1" applyAlignment="1" applyProtection="1">
      <alignment horizontal="center" vertical="center"/>
    </xf>
    <xf numFmtId="1" fontId="88" fillId="0" borderId="9" xfId="0" applyNumberFormat="1" applyFont="1" applyFill="1" applyBorder="1" applyAlignment="1" applyProtection="1">
      <alignment horizontal="left" vertical="center" wrapText="1"/>
    </xf>
    <xf numFmtId="1" fontId="5" fillId="0" borderId="1" xfId="0" applyNumberFormat="1" applyFont="1" applyBorder="1" applyAlignment="1" applyProtection="1">
      <alignment horizontal="center" vertical="center"/>
    </xf>
    <xf numFmtId="1" fontId="0" fillId="0" borderId="3" xfId="0" applyNumberFormat="1" applyBorder="1" applyProtection="1"/>
    <xf numFmtId="0" fontId="21" fillId="0" borderId="0" xfId="0" applyFont="1" applyFill="1" applyAlignment="1" applyProtection="1">
      <alignment horizontal="center" wrapText="1"/>
      <protection locked="0"/>
    </xf>
    <xf numFmtId="0" fontId="21" fillId="0" borderId="0" xfId="0" applyFont="1" applyFill="1" applyAlignment="1" applyProtection="1">
      <alignment horizontal="center"/>
      <protection locked="0"/>
    </xf>
    <xf numFmtId="2" fontId="7" fillId="0" borderId="0" xfId="0" applyNumberFormat="1" applyFont="1" applyAlignment="1" applyProtection="1">
      <alignment horizontal="left" vertical="top" wrapText="1"/>
    </xf>
    <xf numFmtId="0" fontId="56" fillId="14" borderId="21" xfId="0" applyFont="1" applyFill="1" applyBorder="1" applyAlignment="1" applyProtection="1">
      <alignment horizontal="center" vertical="center"/>
      <protection locked="0"/>
    </xf>
    <xf numFmtId="0" fontId="56" fillId="14" borderId="22" xfId="0" applyFont="1" applyFill="1" applyBorder="1" applyAlignment="1" applyProtection="1">
      <alignment horizontal="center" vertical="center"/>
      <protection locked="0"/>
    </xf>
    <xf numFmtId="0" fontId="56" fillId="14" borderId="23" xfId="0" applyFont="1" applyFill="1" applyBorder="1" applyAlignment="1" applyProtection="1">
      <alignment horizontal="center" vertical="center"/>
      <protection locked="0"/>
    </xf>
    <xf numFmtId="0" fontId="37" fillId="14" borderId="0" xfId="0" applyFont="1" applyFill="1" applyBorder="1" applyAlignment="1" applyProtection="1">
      <alignment horizontal="center" vertical="center" wrapText="1"/>
      <protection locked="0"/>
    </xf>
    <xf numFmtId="1" fontId="9" fillId="0" borderId="0" xfId="0" applyNumberFormat="1" applyFont="1" applyAlignment="1" applyProtection="1">
      <alignment horizontal="left" vertical="top"/>
    </xf>
    <xf numFmtId="0" fontId="5" fillId="0" borderId="7" xfId="0" applyFont="1" applyBorder="1" applyAlignment="1" applyProtection="1">
      <alignment horizontal="left"/>
      <protection locked="0"/>
    </xf>
    <xf numFmtId="0" fontId="8" fillId="6" borderId="12" xfId="0" applyFont="1" applyFill="1" applyBorder="1" applyAlignment="1" applyProtection="1">
      <alignment horizontal="center" vertical="center"/>
      <protection locked="0"/>
    </xf>
    <xf numFmtId="0" fontId="8" fillId="6" borderId="14" xfId="0" applyFont="1" applyFill="1" applyBorder="1" applyAlignment="1" applyProtection="1">
      <alignment horizontal="center" vertical="center"/>
      <protection locked="0"/>
    </xf>
    <xf numFmtId="0" fontId="5" fillId="6" borderId="2" xfId="0" applyFont="1" applyFill="1" applyBorder="1" applyAlignment="1" applyProtection="1">
      <alignment horizontal="center" vertical="center"/>
      <protection locked="0"/>
    </xf>
    <xf numFmtId="0" fontId="5" fillId="6" borderId="7" xfId="0" applyFont="1" applyFill="1" applyBorder="1" applyAlignment="1" applyProtection="1">
      <alignment horizontal="center" vertical="center"/>
      <protection locked="0"/>
    </xf>
    <xf numFmtId="0" fontId="5" fillId="6" borderId="12" xfId="0" applyFont="1" applyFill="1" applyBorder="1" applyAlignment="1" applyProtection="1">
      <alignment horizontal="center" vertical="center"/>
      <protection locked="0"/>
    </xf>
    <xf numFmtId="0" fontId="5" fillId="6" borderId="13" xfId="0" applyFont="1" applyFill="1" applyBorder="1" applyAlignment="1" applyProtection="1">
      <alignment horizontal="center" vertical="center"/>
      <protection locked="0"/>
    </xf>
    <xf numFmtId="0" fontId="5" fillId="6" borderId="14" xfId="0" applyFont="1" applyFill="1" applyBorder="1" applyAlignment="1" applyProtection="1">
      <alignment horizontal="center" vertical="center"/>
      <protection locked="0"/>
    </xf>
    <xf numFmtId="0" fontId="0" fillId="0" borderId="12" xfId="0" applyFill="1" applyBorder="1" applyAlignment="1" applyProtection="1">
      <alignment horizontal="left" vertical="center" wrapText="1"/>
    </xf>
    <xf numFmtId="0" fontId="0" fillId="0" borderId="13" xfId="0" applyFill="1" applyBorder="1" applyAlignment="1" applyProtection="1">
      <alignment horizontal="left" vertical="center" wrapText="1"/>
    </xf>
    <xf numFmtId="0" fontId="0" fillId="0" borderId="14" xfId="0" applyFill="1" applyBorder="1" applyAlignment="1" applyProtection="1">
      <alignment horizontal="left" vertical="center" wrapText="1"/>
    </xf>
    <xf numFmtId="0" fontId="7" fillId="6" borderId="9" xfId="0" applyFont="1" applyFill="1" applyBorder="1" applyAlignment="1" applyProtection="1">
      <alignment horizontal="center" vertical="center"/>
      <protection locked="0"/>
    </xf>
    <xf numFmtId="0" fontId="95" fillId="0" borderId="12" xfId="0" applyFont="1" applyBorder="1" applyAlignment="1" applyProtection="1">
      <alignment horizontal="center" vertical="center"/>
    </xf>
    <xf numFmtId="0" fontId="95" fillId="0" borderId="13" xfId="0" applyFont="1" applyBorder="1" applyAlignment="1" applyProtection="1">
      <alignment horizontal="center" vertical="center"/>
    </xf>
    <xf numFmtId="0" fontId="95" fillId="0" borderId="14" xfId="0" applyFont="1" applyBorder="1" applyAlignment="1" applyProtection="1">
      <alignment horizontal="center" vertical="center"/>
    </xf>
    <xf numFmtId="0" fontId="5" fillId="0" borderId="12" xfId="0" applyFont="1" applyBorder="1" applyAlignment="1" applyProtection="1">
      <alignment horizontal="center"/>
      <protection locked="0"/>
    </xf>
    <xf numFmtId="0" fontId="5" fillId="0" borderId="14" xfId="0" applyFont="1" applyBorder="1" applyAlignment="1" applyProtection="1">
      <alignment horizontal="center"/>
      <protection locked="0"/>
    </xf>
    <xf numFmtId="0" fontId="7" fillId="0" borderId="12" xfId="0" applyFont="1" applyBorder="1" applyAlignment="1" applyProtection="1">
      <alignment horizontal="center"/>
      <protection locked="0"/>
    </xf>
    <xf numFmtId="0" fontId="7" fillId="0" borderId="13" xfId="0" applyFont="1" applyBorder="1" applyAlignment="1" applyProtection="1">
      <alignment horizontal="center"/>
      <protection locked="0"/>
    </xf>
    <xf numFmtId="0" fontId="7" fillId="0" borderId="14" xfId="0" applyFont="1" applyBorder="1" applyAlignment="1" applyProtection="1">
      <alignment horizontal="center"/>
      <protection locked="0"/>
    </xf>
    <xf numFmtId="0" fontId="0" fillId="0" borderId="12" xfId="0" applyBorder="1" applyAlignment="1" applyProtection="1">
      <alignment horizontal="center" vertical="center" wrapText="1"/>
      <protection locked="0"/>
    </xf>
    <xf numFmtId="0" fontId="0" fillId="0" borderId="14" xfId="0" applyBorder="1" applyAlignment="1" applyProtection="1">
      <alignment horizontal="center" vertical="center" wrapText="1"/>
      <protection locked="0"/>
    </xf>
    <xf numFmtId="0" fontId="55" fillId="0" borderId="0" xfId="0" applyFont="1" applyBorder="1" applyAlignment="1" applyProtection="1">
      <alignment horizontal="center"/>
    </xf>
    <xf numFmtId="0" fontId="0" fillId="0" borderId="9" xfId="0" applyFill="1" applyBorder="1" applyAlignment="1" applyProtection="1">
      <alignment horizontal="left" vertical="center" wrapText="1"/>
    </xf>
    <xf numFmtId="0" fontId="7" fillId="6" borderId="12" xfId="0" applyFont="1" applyFill="1" applyBorder="1" applyAlignment="1" applyProtection="1">
      <alignment horizontal="center" vertical="center"/>
      <protection locked="0"/>
    </xf>
    <xf numFmtId="0" fontId="7" fillId="6" borderId="14" xfId="0" applyFont="1" applyFill="1" applyBorder="1" applyAlignment="1" applyProtection="1">
      <alignment horizontal="center" vertical="center"/>
      <protection locked="0"/>
    </xf>
    <xf numFmtId="0" fontId="7" fillId="6" borderId="13" xfId="0" applyFont="1" applyFill="1" applyBorder="1" applyAlignment="1" applyProtection="1">
      <alignment horizontal="center" vertical="center"/>
      <protection locked="0"/>
    </xf>
    <xf numFmtId="0" fontId="5" fillId="0" borderId="9" xfId="0" applyFont="1" applyBorder="1" applyAlignment="1" applyProtection="1">
      <alignment horizontal="center"/>
      <protection locked="0"/>
    </xf>
    <xf numFmtId="0" fontId="5" fillId="0" borderId="12"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12"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5" fillId="0" borderId="9" xfId="0" applyFont="1" applyBorder="1" applyAlignment="1" applyProtection="1">
      <alignment horizontal="center" vertical="center"/>
    </xf>
    <xf numFmtId="0" fontId="8" fillId="6" borderId="12" xfId="0" applyFont="1" applyFill="1" applyBorder="1" applyAlignment="1" applyProtection="1">
      <alignment horizontal="center"/>
      <protection locked="0"/>
    </xf>
    <xf numFmtId="0" fontId="8" fillId="6" borderId="14" xfId="0" applyFont="1" applyFill="1" applyBorder="1" applyAlignment="1" applyProtection="1">
      <alignment horizontal="center"/>
      <protection locked="0"/>
    </xf>
    <xf numFmtId="0" fontId="5" fillId="0" borderId="9" xfId="0" applyFont="1" applyBorder="1" applyAlignment="1" applyProtection="1">
      <alignment horizontal="center" vertical="center"/>
      <protection locked="0"/>
    </xf>
    <xf numFmtId="0" fontId="56" fillId="10" borderId="0" xfId="0" applyFont="1" applyFill="1" applyBorder="1" applyAlignment="1" applyProtection="1">
      <alignment horizontal="center" vertical="center"/>
      <protection locked="0"/>
    </xf>
    <xf numFmtId="0" fontId="37" fillId="10" borderId="0" xfId="0" applyFont="1" applyFill="1" applyBorder="1" applyAlignment="1" applyProtection="1">
      <alignment horizontal="center" vertical="center" wrapText="1"/>
      <protection locked="0"/>
    </xf>
    <xf numFmtId="0" fontId="89" fillId="6" borderId="12" xfId="0" applyFont="1" applyFill="1" applyBorder="1" applyAlignment="1" applyProtection="1">
      <alignment horizontal="center"/>
      <protection locked="0"/>
    </xf>
    <xf numFmtId="0" fontId="89" fillId="6" borderId="14" xfId="0" applyFont="1" applyFill="1" applyBorder="1" applyAlignment="1" applyProtection="1">
      <alignment horizontal="center"/>
      <protection locked="0"/>
    </xf>
    <xf numFmtId="0" fontId="7" fillId="0" borderId="9" xfId="0" applyFont="1" applyBorder="1" applyAlignment="1" applyProtection="1">
      <alignment horizontal="center"/>
      <protection locked="0"/>
    </xf>
    <xf numFmtId="1" fontId="18" fillId="0" borderId="12" xfId="0" applyNumberFormat="1" applyFont="1" applyBorder="1" applyAlignment="1" applyProtection="1">
      <alignment horizontal="left" vertical="center" wrapText="1"/>
    </xf>
    <xf numFmtId="1" fontId="18" fillId="0" borderId="14" xfId="0" applyNumberFormat="1" applyFont="1" applyBorder="1" applyAlignment="1" applyProtection="1">
      <alignment horizontal="left" vertical="center" wrapText="1"/>
    </xf>
    <xf numFmtId="1" fontId="18" fillId="0" borderId="9" xfId="0" applyNumberFormat="1" applyFont="1" applyBorder="1" applyAlignment="1" applyProtection="1">
      <alignment horizontal="left" vertical="center" wrapText="1"/>
    </xf>
    <xf numFmtId="0" fontId="7" fillId="0" borderId="12" xfId="0" applyNumberFormat="1" applyFont="1" applyBorder="1" applyAlignment="1" applyProtection="1">
      <alignment horizontal="center"/>
      <protection locked="0"/>
    </xf>
    <xf numFmtId="0" fontId="7" fillId="0" borderId="14" xfId="0" applyNumberFormat="1" applyFont="1" applyBorder="1" applyAlignment="1" applyProtection="1">
      <alignment horizontal="center"/>
      <protection locked="0"/>
    </xf>
    <xf numFmtId="0" fontId="0" fillId="0" borderId="9" xfId="0" applyBorder="1" applyAlignment="1" applyProtection="1">
      <alignment horizontal="center"/>
      <protection locked="0"/>
    </xf>
    <xf numFmtId="1" fontId="18" fillId="0" borderId="12" xfId="0" applyNumberFormat="1" applyFont="1" applyFill="1" applyBorder="1" applyAlignment="1" applyProtection="1">
      <alignment horizontal="left" vertical="center" wrapText="1"/>
    </xf>
    <xf numFmtId="1" fontId="18" fillId="0" borderId="14" xfId="0" applyNumberFormat="1" applyFont="1" applyFill="1" applyBorder="1" applyAlignment="1" applyProtection="1">
      <alignment horizontal="left" vertical="center" wrapText="1"/>
    </xf>
    <xf numFmtId="1" fontId="18" fillId="0" borderId="9" xfId="0" applyNumberFormat="1" applyFont="1" applyFill="1" applyBorder="1" applyAlignment="1" applyProtection="1">
      <alignment horizontal="left" vertical="center" wrapText="1"/>
    </xf>
    <xf numFmtId="0" fontId="5" fillId="6" borderId="0" xfId="0" applyFont="1" applyFill="1" applyBorder="1" applyAlignment="1" applyProtection="1">
      <alignment horizontal="center" vertical="center"/>
      <protection locked="0"/>
    </xf>
    <xf numFmtId="0" fontId="37" fillId="3" borderId="21" xfId="0" applyFont="1" applyFill="1" applyBorder="1" applyAlignment="1" applyProtection="1">
      <alignment horizontal="center" vertical="center" wrapText="1"/>
      <protection locked="0"/>
    </xf>
    <xf numFmtId="0" fontId="37" fillId="3" borderId="22" xfId="0" applyFont="1" applyFill="1" applyBorder="1" applyAlignment="1" applyProtection="1">
      <alignment horizontal="center" vertical="center" wrapText="1"/>
      <protection locked="0"/>
    </xf>
    <xf numFmtId="0" fontId="37" fillId="3" borderId="23" xfId="0" applyFont="1" applyFill="1" applyBorder="1" applyAlignment="1" applyProtection="1">
      <alignment horizontal="center" vertical="center" wrapText="1"/>
      <protection locked="0"/>
    </xf>
    <xf numFmtId="2" fontId="7" fillId="0" borderId="0" xfId="0" applyNumberFormat="1" applyFont="1" applyAlignment="1" applyProtection="1">
      <alignment horizontal="left" vertical="center" wrapText="1"/>
    </xf>
    <xf numFmtId="0" fontId="56" fillId="15" borderId="21" xfId="0" applyFont="1" applyFill="1" applyBorder="1" applyAlignment="1" applyProtection="1">
      <alignment horizontal="center" vertical="center"/>
      <protection locked="0"/>
    </xf>
    <xf numFmtId="0" fontId="56" fillId="15" borderId="22" xfId="0" applyFont="1" applyFill="1" applyBorder="1" applyAlignment="1" applyProtection="1">
      <alignment horizontal="center" vertical="center"/>
      <protection locked="0"/>
    </xf>
    <xf numFmtId="0" fontId="56" fillId="15" borderId="23" xfId="0" applyFont="1" applyFill="1" applyBorder="1" applyAlignment="1" applyProtection="1">
      <alignment horizontal="center" vertical="center"/>
      <protection locked="0"/>
    </xf>
    <xf numFmtId="0" fontId="7" fillId="0" borderId="9" xfId="0" applyFont="1" applyBorder="1" applyAlignment="1" applyProtection="1">
      <alignment horizontal="center" vertical="center" wrapText="1"/>
    </xf>
    <xf numFmtId="0" fontId="37" fillId="3" borderId="34" xfId="0" applyFont="1" applyFill="1" applyBorder="1" applyAlignment="1" applyProtection="1">
      <alignment horizontal="center" vertical="center" wrapText="1"/>
      <protection locked="0"/>
    </xf>
    <xf numFmtId="0" fontId="37" fillId="3" borderId="0" xfId="0" applyFont="1" applyFill="1" applyBorder="1" applyAlignment="1" applyProtection="1">
      <alignment horizontal="center" vertical="center" wrapText="1"/>
      <protection locked="0"/>
    </xf>
    <xf numFmtId="0" fontId="7" fillId="6" borderId="9" xfId="0" applyFont="1" applyFill="1" applyBorder="1" applyAlignment="1" applyProtection="1">
      <alignment horizontal="center"/>
      <protection locked="0"/>
    </xf>
    <xf numFmtId="1" fontId="86" fillId="0" borderId="9" xfId="0" applyNumberFormat="1" applyFont="1" applyBorder="1" applyAlignment="1" applyProtection="1">
      <alignment horizontal="left" vertical="center" wrapText="1"/>
    </xf>
    <xf numFmtId="1" fontId="86" fillId="0" borderId="9" xfId="0" applyNumberFormat="1" applyFont="1" applyFill="1" applyBorder="1" applyAlignment="1" applyProtection="1">
      <alignment horizontal="left" vertical="center" wrapText="1"/>
    </xf>
    <xf numFmtId="0" fontId="53" fillId="0" borderId="9" xfId="0" applyFont="1" applyBorder="1" applyAlignment="1" applyProtection="1">
      <alignment horizontal="left"/>
      <protection locked="0"/>
    </xf>
    <xf numFmtId="1" fontId="86" fillId="0" borderId="12" xfId="0" applyNumberFormat="1" applyFont="1" applyBorder="1" applyAlignment="1" applyProtection="1">
      <alignment horizontal="left" vertical="center" wrapText="1"/>
    </xf>
    <xf numFmtId="1" fontId="86" fillId="0" borderId="13" xfId="0" applyNumberFormat="1" applyFont="1" applyBorder="1" applyAlignment="1" applyProtection="1">
      <alignment horizontal="left" vertical="center" wrapText="1"/>
    </xf>
    <xf numFmtId="1" fontId="86" fillId="0" borderId="14" xfId="0" applyNumberFormat="1" applyFont="1" applyBorder="1" applyAlignment="1" applyProtection="1">
      <alignment horizontal="left" vertical="center" wrapText="1"/>
    </xf>
    <xf numFmtId="1" fontId="86" fillId="0" borderId="12" xfId="0" applyNumberFormat="1" applyFont="1" applyFill="1" applyBorder="1" applyAlignment="1" applyProtection="1">
      <alignment horizontal="left" vertical="center" wrapText="1"/>
    </xf>
    <xf numFmtId="1" fontId="86" fillId="0" borderId="13" xfId="0" applyNumberFormat="1" applyFont="1" applyFill="1" applyBorder="1" applyAlignment="1" applyProtection="1">
      <alignment horizontal="left" vertical="center" wrapText="1"/>
    </xf>
    <xf numFmtId="1" fontId="86" fillId="0" borderId="14" xfId="0" applyNumberFormat="1" applyFont="1" applyFill="1" applyBorder="1" applyAlignment="1" applyProtection="1">
      <alignment horizontal="left" vertical="center" wrapText="1"/>
    </xf>
    <xf numFmtId="0" fontId="53" fillId="0" borderId="12" xfId="0" applyFont="1" applyBorder="1" applyAlignment="1" applyProtection="1">
      <alignment horizontal="center"/>
      <protection locked="0"/>
    </xf>
    <xf numFmtId="0" fontId="53" fillId="0" borderId="13" xfId="0" applyFont="1" applyBorder="1" applyAlignment="1" applyProtection="1">
      <alignment horizontal="center"/>
      <protection locked="0"/>
    </xf>
    <xf numFmtId="0" fontId="53" fillId="0" borderId="14" xfId="0" applyFont="1" applyBorder="1" applyAlignment="1" applyProtection="1">
      <alignment horizontal="center"/>
      <protection locked="0"/>
    </xf>
    <xf numFmtId="0" fontId="0" fillId="0" borderId="0" xfId="0" applyAlignment="1" applyProtection="1">
      <alignment horizontal="center"/>
      <protection locked="0"/>
    </xf>
    <xf numFmtId="0" fontId="56" fillId="3" borderId="21" xfId="0" applyFont="1" applyFill="1" applyBorder="1" applyAlignment="1" applyProtection="1">
      <alignment horizontal="center" vertical="center"/>
      <protection locked="0"/>
    </xf>
    <xf numFmtId="0" fontId="56" fillId="3" borderId="22" xfId="0" applyFont="1" applyFill="1" applyBorder="1" applyAlignment="1" applyProtection="1">
      <alignment horizontal="center" vertical="center"/>
      <protection locked="0"/>
    </xf>
    <xf numFmtId="0" fontId="56" fillId="3" borderId="38" xfId="0" applyFont="1" applyFill="1" applyBorder="1" applyAlignment="1" applyProtection="1">
      <alignment horizontal="center" vertical="center"/>
      <protection locked="0"/>
    </xf>
    <xf numFmtId="0" fontId="58" fillId="0" borderId="6" xfId="0" applyFont="1" applyFill="1" applyBorder="1" applyAlignment="1" applyProtection="1">
      <alignment horizontal="left" vertical="center" wrapText="1"/>
    </xf>
    <xf numFmtId="0" fontId="58" fillId="0" borderId="7" xfId="0" applyFont="1" applyFill="1" applyBorder="1" applyAlignment="1" applyProtection="1">
      <alignment horizontal="left" vertical="center" wrapText="1"/>
    </xf>
    <xf numFmtId="0" fontId="58" fillId="0" borderId="8" xfId="0" applyFont="1" applyFill="1" applyBorder="1" applyAlignment="1" applyProtection="1">
      <alignment horizontal="left" vertical="center" wrapText="1"/>
    </xf>
    <xf numFmtId="1" fontId="5" fillId="0" borderId="12" xfId="0" applyNumberFormat="1" applyFont="1" applyBorder="1" applyAlignment="1" applyProtection="1">
      <alignment horizontal="center"/>
      <protection locked="0"/>
    </xf>
    <xf numFmtId="1" fontId="5" fillId="0" borderId="14" xfId="0" applyNumberFormat="1" applyFont="1" applyBorder="1" applyAlignment="1" applyProtection="1">
      <alignment horizontal="center"/>
      <protection locked="0"/>
    </xf>
    <xf numFmtId="0" fontId="7" fillId="0" borderId="14" xfId="0" applyFont="1" applyFill="1" applyBorder="1" applyAlignment="1" applyProtection="1">
      <alignment horizontal="center" vertical="center"/>
      <protection locked="0"/>
    </xf>
    <xf numFmtId="0" fontId="7" fillId="0" borderId="3" xfId="0" applyFont="1" applyFill="1" applyBorder="1" applyAlignment="1" applyProtection="1">
      <alignment horizontal="center" vertical="center"/>
      <protection locked="0"/>
    </xf>
    <xf numFmtId="0" fontId="0" fillId="12" borderId="12" xfId="0" applyFill="1" applyBorder="1" applyAlignment="1" applyProtection="1">
      <alignment horizontal="center"/>
      <protection locked="0"/>
    </xf>
    <xf numFmtId="0" fontId="0" fillId="12" borderId="13" xfId="0" applyFill="1" applyBorder="1" applyAlignment="1" applyProtection="1">
      <alignment horizontal="center"/>
      <protection locked="0"/>
    </xf>
    <xf numFmtId="0" fontId="0" fillId="12" borderId="14" xfId="0" applyFill="1" applyBorder="1" applyAlignment="1" applyProtection="1">
      <alignment horizontal="center"/>
      <protection locked="0"/>
    </xf>
    <xf numFmtId="0" fontId="21" fillId="0" borderId="0" xfId="0" applyFont="1" applyAlignment="1" applyProtection="1">
      <alignment horizontal="center"/>
    </xf>
    <xf numFmtId="2" fontId="36" fillId="0" borderId="0" xfId="0" applyNumberFormat="1" applyFont="1" applyAlignment="1" applyProtection="1">
      <alignment horizontal="center"/>
    </xf>
    <xf numFmtId="0" fontId="21" fillId="0" borderId="0" xfId="0" applyFont="1" applyAlignment="1">
      <alignment horizontal="center" vertical="center"/>
    </xf>
    <xf numFmtId="0" fontId="37" fillId="3" borderId="21" xfId="0" applyFont="1" applyFill="1" applyBorder="1" applyAlignment="1">
      <alignment horizontal="center" vertical="center" wrapText="1"/>
    </xf>
    <xf numFmtId="0" fontId="37" fillId="3" borderId="22" xfId="0" applyFont="1" applyFill="1" applyBorder="1" applyAlignment="1">
      <alignment horizontal="center" vertical="center" wrapText="1"/>
    </xf>
    <xf numFmtId="0" fontId="37" fillId="3" borderId="23" xfId="0" applyFont="1" applyFill="1" applyBorder="1" applyAlignment="1">
      <alignment horizontal="center" vertical="center" wrapText="1"/>
    </xf>
    <xf numFmtId="0" fontId="64" fillId="0" borderId="0" xfId="0" applyFont="1" applyAlignment="1">
      <alignment horizontal="left" vertical="center" wrapText="1"/>
    </xf>
    <xf numFmtId="20" fontId="64" fillId="0" borderId="0" xfId="0" applyNumberFormat="1" applyFont="1" applyAlignment="1">
      <alignment horizontal="left" vertical="center" wrapText="1"/>
    </xf>
    <xf numFmtId="0" fontId="64" fillId="0" borderId="0" xfId="0" applyFont="1" applyAlignment="1">
      <alignment horizontal="left" vertical="top"/>
    </xf>
    <xf numFmtId="0" fontId="64" fillId="0" borderId="0" xfId="0" applyFont="1" applyAlignment="1">
      <alignment horizontal="left" vertical="center"/>
    </xf>
    <xf numFmtId="0" fontId="68" fillId="0" borderId="0" xfId="0" applyFont="1" applyBorder="1" applyAlignment="1">
      <alignment horizontal="center" vertical="top" wrapText="1"/>
    </xf>
    <xf numFmtId="0" fontId="42" fillId="0" borderId="0" xfId="0" applyFont="1" applyAlignment="1">
      <alignment horizontal="center" vertical="center"/>
    </xf>
    <xf numFmtId="0" fontId="39" fillId="0" borderId="0" xfId="0" applyFont="1" applyAlignment="1" applyProtection="1">
      <alignment horizontal="left" vertical="center"/>
      <protection locked="0"/>
    </xf>
    <xf numFmtId="49" fontId="39" fillId="0" borderId="0" xfId="0" applyNumberFormat="1" applyFont="1" applyAlignment="1" applyProtection="1">
      <alignment horizontal="left" vertical="center"/>
      <protection locked="0"/>
    </xf>
    <xf numFmtId="0" fontId="43" fillId="0" borderId="0" xfId="2" applyAlignment="1" applyProtection="1">
      <alignment horizontal="left" vertical="center"/>
      <protection locked="0"/>
    </xf>
    <xf numFmtId="0" fontId="66" fillId="0" borderId="0" xfId="0" applyFont="1" applyAlignment="1">
      <alignment horizontal="left" vertical="center" wrapText="1"/>
    </xf>
    <xf numFmtId="0" fontId="67" fillId="0" borderId="0" xfId="0" applyFont="1" applyBorder="1" applyAlignment="1">
      <alignment horizontal="center" vertical="top" wrapText="1"/>
    </xf>
    <xf numFmtId="0" fontId="42" fillId="0" borderId="0" xfId="0" applyFont="1" applyAlignment="1" applyProtection="1">
      <alignment horizontal="center" vertical="center"/>
      <protection locked="0"/>
    </xf>
    <xf numFmtId="0" fontId="38" fillId="0" borderId="0" xfId="0" applyFont="1" applyAlignment="1">
      <alignment horizontal="center" vertical="center"/>
    </xf>
    <xf numFmtId="0" fontId="44" fillId="0" borderId="12" xfId="0" applyFont="1" applyBorder="1" applyAlignment="1">
      <alignment horizontal="center" vertical="center"/>
    </xf>
    <xf numFmtId="0" fontId="44" fillId="0" borderId="13" xfId="0" applyFont="1" applyBorder="1" applyAlignment="1">
      <alignment horizontal="center" vertical="center"/>
    </xf>
    <xf numFmtId="0" fontId="44" fillId="0" borderId="14" xfId="0" applyFont="1" applyBorder="1" applyAlignment="1">
      <alignment horizontal="center" vertical="center"/>
    </xf>
    <xf numFmtId="0" fontId="41" fillId="0" borderId="0" xfId="0" applyFont="1" applyAlignment="1">
      <alignment horizontal="center" vertical="center"/>
    </xf>
    <xf numFmtId="0" fontId="38" fillId="0" borderId="0" xfId="0" applyFont="1" applyAlignment="1">
      <alignment horizontal="left" vertical="center"/>
    </xf>
    <xf numFmtId="0" fontId="39" fillId="0" borderId="0" xfId="0" applyFont="1" applyAlignment="1" applyProtection="1">
      <alignment horizontal="left" wrapText="1"/>
      <protection locked="0"/>
    </xf>
    <xf numFmtId="0" fontId="47" fillId="0" borderId="9" xfId="0" applyFont="1" applyBorder="1" applyAlignment="1" applyProtection="1">
      <alignment horizontal="center" vertical="center" wrapText="1"/>
      <protection locked="0"/>
    </xf>
    <xf numFmtId="0" fontId="40" fillId="0" borderId="9" xfId="0" applyFont="1" applyBorder="1" applyAlignment="1" applyProtection="1">
      <alignment horizontal="center" vertical="center" wrapText="1"/>
      <protection locked="0"/>
    </xf>
    <xf numFmtId="0" fontId="39" fillId="0" borderId="9" xfId="0" applyFont="1" applyBorder="1" applyAlignment="1" applyProtection="1">
      <alignment horizontal="center" vertical="center"/>
      <protection locked="0"/>
    </xf>
    <xf numFmtId="0" fontId="39" fillId="0" borderId="0" xfId="0" applyFont="1" applyAlignment="1" applyProtection="1">
      <alignment horizontal="center" vertical="center"/>
      <protection locked="0"/>
    </xf>
    <xf numFmtId="0" fontId="40" fillId="0" borderId="1" xfId="0" applyFont="1" applyBorder="1" applyAlignment="1" applyProtection="1">
      <alignment horizontal="center" vertical="center"/>
      <protection locked="0"/>
    </xf>
    <xf numFmtId="0" fontId="40" fillId="0" borderId="3" xfId="0" applyFont="1" applyBorder="1" applyAlignment="1" applyProtection="1">
      <alignment horizontal="center" vertical="center"/>
      <protection locked="0"/>
    </xf>
    <xf numFmtId="0" fontId="40" fillId="0" borderId="4" xfId="0" applyFont="1" applyBorder="1" applyAlignment="1" applyProtection="1">
      <alignment horizontal="center" vertical="center"/>
      <protection locked="0"/>
    </xf>
    <xf numFmtId="0" fontId="40" fillId="0" borderId="5" xfId="0" applyFont="1" applyBorder="1" applyAlignment="1" applyProtection="1">
      <alignment horizontal="center" vertical="center"/>
      <protection locked="0"/>
    </xf>
    <xf numFmtId="0" fontId="40" fillId="0" borderId="6" xfId="0" applyFont="1" applyBorder="1" applyAlignment="1" applyProtection="1">
      <alignment horizontal="center" vertical="center"/>
      <protection locked="0"/>
    </xf>
    <xf numFmtId="0" fontId="40" fillId="0" borderId="8" xfId="0" applyFont="1" applyBorder="1" applyAlignment="1" applyProtection="1">
      <alignment horizontal="center" vertical="center"/>
      <protection locked="0"/>
    </xf>
    <xf numFmtId="0" fontId="40" fillId="0" borderId="10" xfId="0" applyFont="1" applyBorder="1" applyAlignment="1" applyProtection="1">
      <alignment horizontal="center" vertical="center"/>
      <protection locked="0"/>
    </xf>
    <xf numFmtId="0" fontId="40" fillId="0" borderId="15" xfId="0" applyFont="1" applyBorder="1" applyAlignment="1" applyProtection="1">
      <alignment horizontal="center" vertical="center"/>
      <protection locked="0"/>
    </xf>
    <xf numFmtId="0" fontId="40" fillId="0" borderId="11" xfId="0" applyFont="1" applyBorder="1" applyAlignment="1" applyProtection="1">
      <alignment horizontal="center" vertical="center"/>
      <protection locked="0"/>
    </xf>
    <xf numFmtId="0" fontId="40" fillId="0" borderId="7" xfId="0" applyFont="1" applyBorder="1" applyAlignment="1" applyProtection="1">
      <alignment horizontal="center" vertical="center"/>
      <protection locked="0"/>
    </xf>
    <xf numFmtId="0" fontId="40" fillId="0" borderId="2" xfId="0" applyFont="1" applyBorder="1" applyAlignment="1" applyProtection="1">
      <alignment horizontal="left" vertical="center"/>
      <protection locked="0"/>
    </xf>
    <xf numFmtId="0" fontId="40" fillId="0" borderId="3" xfId="0" applyFont="1" applyBorder="1" applyAlignment="1" applyProtection="1">
      <alignment horizontal="left" vertical="center"/>
      <protection locked="0"/>
    </xf>
    <xf numFmtId="0" fontId="40" fillId="0" borderId="0" xfId="0" applyFont="1" applyBorder="1" applyAlignment="1" applyProtection="1">
      <alignment horizontal="left" vertical="center"/>
      <protection locked="0"/>
    </xf>
    <xf numFmtId="0" fontId="40" fillId="0" borderId="5" xfId="0" applyFont="1" applyBorder="1" applyAlignment="1" applyProtection="1">
      <alignment horizontal="left" vertical="center"/>
      <protection locked="0"/>
    </xf>
    <xf numFmtId="0" fontId="42" fillId="0" borderId="12" xfId="0" applyFont="1" applyBorder="1" applyAlignment="1" applyProtection="1">
      <alignment horizontal="center" vertical="center"/>
      <protection locked="0"/>
    </xf>
    <xf numFmtId="0" fontId="42" fillId="0" borderId="13" xfId="0" applyFont="1" applyBorder="1" applyAlignment="1" applyProtection="1">
      <alignment horizontal="center" vertical="center"/>
      <protection locked="0"/>
    </xf>
    <xf numFmtId="0" fontId="42" fillId="0" borderId="14" xfId="0" applyFont="1" applyBorder="1" applyAlignment="1" applyProtection="1">
      <alignment horizontal="center" vertical="center"/>
      <protection locked="0"/>
    </xf>
    <xf numFmtId="0" fontId="40" fillId="0" borderId="26" xfId="0" applyFont="1" applyBorder="1" applyAlignment="1" applyProtection="1">
      <alignment horizontal="left" vertical="center"/>
      <protection locked="0"/>
    </xf>
    <xf numFmtId="0" fontId="40" fillId="0" borderId="27" xfId="0" applyFont="1" applyBorder="1" applyAlignment="1" applyProtection="1">
      <alignment horizontal="left" vertical="center"/>
      <protection locked="0"/>
    </xf>
    <xf numFmtId="0" fontId="40" fillId="0" borderId="6" xfId="0" applyFont="1" applyBorder="1" applyAlignment="1" applyProtection="1">
      <alignment horizontal="left" vertical="center"/>
      <protection locked="0"/>
    </xf>
    <xf numFmtId="0" fontId="40" fillId="0" borderId="8" xfId="0" applyFont="1" applyBorder="1" applyAlignment="1" applyProtection="1">
      <alignment horizontal="left" vertical="center"/>
      <protection locked="0"/>
    </xf>
    <xf numFmtId="0" fontId="40" fillId="0" borderId="24" xfId="0" applyFont="1" applyBorder="1" applyAlignment="1" applyProtection="1">
      <alignment horizontal="left" vertical="center"/>
      <protection locked="0"/>
    </xf>
    <xf numFmtId="0" fontId="40" fillId="0" borderId="25" xfId="0" applyFont="1" applyBorder="1" applyAlignment="1" applyProtection="1">
      <alignment horizontal="left" vertical="center"/>
      <protection locked="0"/>
    </xf>
    <xf numFmtId="0" fontId="28" fillId="3" borderId="21" xfId="0" applyFont="1" applyFill="1" applyBorder="1" applyAlignment="1" applyProtection="1">
      <alignment horizontal="center" vertical="center" wrapText="1"/>
      <protection locked="0"/>
    </xf>
    <xf numFmtId="0" fontId="28" fillId="3" borderId="22" xfId="0" applyFont="1" applyFill="1" applyBorder="1" applyAlignment="1" applyProtection="1">
      <alignment horizontal="center" vertical="center" wrapText="1"/>
      <protection locked="0"/>
    </xf>
    <xf numFmtId="0" fontId="28" fillId="3" borderId="23" xfId="0" applyFont="1" applyFill="1" applyBorder="1" applyAlignment="1" applyProtection="1">
      <alignment horizontal="center" vertical="center" wrapText="1"/>
      <protection locked="0"/>
    </xf>
    <xf numFmtId="0" fontId="40" fillId="0" borderId="28" xfId="0" applyFont="1" applyBorder="1" applyAlignment="1" applyProtection="1">
      <alignment horizontal="left" vertical="center"/>
      <protection locked="0"/>
    </xf>
    <xf numFmtId="0" fontId="40" fillId="0" borderId="29" xfId="0" applyFont="1" applyBorder="1" applyAlignment="1" applyProtection="1">
      <alignment horizontal="left" vertical="center"/>
      <protection locked="0"/>
    </xf>
    <xf numFmtId="0" fontId="47" fillId="0" borderId="0" xfId="0" applyFont="1" applyAlignment="1" applyProtection="1">
      <alignment horizontal="left" vertical="center" wrapText="1"/>
      <protection locked="0"/>
    </xf>
    <xf numFmtId="0" fontId="40" fillId="0" borderId="9" xfId="0" applyFont="1" applyBorder="1" applyAlignment="1" applyProtection="1">
      <alignment horizontal="center" vertical="center"/>
      <protection locked="0"/>
    </xf>
  </cellXfs>
  <cellStyles count="4">
    <cellStyle name="Hyperlink" xfId="2" builtinId="8"/>
    <cellStyle name="Normal" xfId="0" builtinId="0"/>
    <cellStyle name="Normal 2" xfId="1"/>
    <cellStyle name="Normal 3" xfId="3"/>
  </cellStyles>
  <dxfs count="15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colors>
    <mruColors>
      <color rgb="FFFF00FF"/>
      <color rgb="FF66FF33"/>
      <color rgb="FF0000CC"/>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trlProps/ctrlProp1.xml><?xml version="1.0" encoding="utf-8"?>
<formControlPr xmlns="http://schemas.microsoft.com/office/spreadsheetml/2009/9/main" objectType="Spin" dx="15" fmlaLink="$O$11" max="48" min="1" page="10"/>
</file>

<file path=xl/ctrlProps/ctrlProp2.xml><?xml version="1.0" encoding="utf-8"?>
<formControlPr xmlns="http://schemas.microsoft.com/office/spreadsheetml/2009/9/main" objectType="Spin" dx="15" fmlaLink="$P$11" max="48" min="1" page="10"/>
</file>

<file path=xl/ctrlProps/ctrlProp3.xml><?xml version="1.0" encoding="utf-8"?>
<formControlPr xmlns="http://schemas.microsoft.com/office/spreadsheetml/2009/9/main" objectType="Spin" dx="15" fmlaLink="$O$11" max="48" min="1" page="10" val="15"/>
</file>

<file path=xl/ctrlProps/ctrlProp4.xml><?xml version="1.0" encoding="utf-8"?>
<formControlPr xmlns="http://schemas.microsoft.com/office/spreadsheetml/2009/9/main" objectType="Spin" dx="15" fmlaLink="$O$11" max="48" min="1" page="10"/>
</file>

<file path=xl/ctrlProps/ctrlProp5.xml><?xml version="1.0" encoding="utf-8"?>
<formControlPr xmlns="http://schemas.microsoft.com/office/spreadsheetml/2009/9/main" objectType="Spin" dx="15" fmlaLink="$N$11" max="48" min="1" page="10"/>
</file>

<file path=xl/ctrlProps/ctrlProp6.xml><?xml version="1.0" encoding="utf-8"?>
<formControlPr xmlns="http://schemas.microsoft.com/office/spreadsheetml/2009/9/main" objectType="Spin" dx="15" fmlaLink="$N$11" max="48" min="1" page="10"/>
</file>

<file path=xl/ctrlProps/ctrlProp7.xml><?xml version="1.0" encoding="utf-8"?>
<formControlPr xmlns="http://schemas.microsoft.com/office/spreadsheetml/2009/9/main" objectType="Spin" dx="15" fmlaLink="$H$6" max="48" min="1" page="10"/>
</file>

<file path=xl/ctrlProps/ctrlProp8.xml><?xml version="1.0" encoding="utf-8"?>
<formControlPr xmlns="http://schemas.microsoft.com/office/spreadsheetml/2009/9/main" objectType="Spin" dx="15" fmlaLink="$J$13" max="45" min="1" page="10"/>
</file>

<file path=xl/ctrlProps/ctrlProp9.xml><?xml version="1.0" encoding="utf-8"?>
<formControlPr xmlns="http://schemas.microsoft.com/office/spreadsheetml/2009/9/main" objectType="Scroll" dx="16" fmlaLink="$H$4" horiz="1" max="48" min="1" page="10" val="44"/>
</file>

<file path=xl/drawings/_rels/drawing1.xml.rels><?xml version="1.0" encoding="UTF-8" standalone="yes"?>
<Relationships xmlns="http://schemas.openxmlformats.org/package/2006/relationships"><Relationship Id="rId8" Type="http://schemas.openxmlformats.org/officeDocument/2006/relationships/hyperlink" Target="#'LEDGER GANJIL'!A1"/><Relationship Id="rId13" Type="http://schemas.openxmlformats.org/officeDocument/2006/relationships/hyperlink" Target="#'Ket Pindah &amp; Prestasi'!A1"/><Relationship Id="rId3" Type="http://schemas.openxmlformats.org/officeDocument/2006/relationships/hyperlink" Target="#Raport_Ganjil_1KKM!A1"/><Relationship Id="rId7" Type="http://schemas.openxmlformats.org/officeDocument/2006/relationships/hyperlink" Target="#'LEDGER GENAP2'!A1"/><Relationship Id="rId12" Type="http://schemas.openxmlformats.org/officeDocument/2006/relationships/hyperlink" Target="#'UTAMA 2'!A1"/><Relationship Id="rId2" Type="http://schemas.openxmlformats.org/officeDocument/2006/relationships/hyperlink" Target="#Home!A1"/><Relationship Id="rId16" Type="http://schemas.openxmlformats.org/officeDocument/2006/relationships/hyperlink" Target="#EKSTRA"/><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hyperlink" Target="#'hal depan'!A1"/><Relationship Id="rId5" Type="http://schemas.openxmlformats.org/officeDocument/2006/relationships/hyperlink" Target="#'NK2'!A1"/><Relationship Id="rId15" Type="http://schemas.openxmlformats.org/officeDocument/2006/relationships/hyperlink" Target="#RaportGENAPMULTIKKM!A1"/><Relationship Id="rId10" Type="http://schemas.openxmlformats.org/officeDocument/2006/relationships/hyperlink" Target="#'Coper dan Petunjuk'!A1"/><Relationship Id="rId4" Type="http://schemas.openxmlformats.org/officeDocument/2006/relationships/hyperlink" Target="#'Data Identitas'!A1"/><Relationship Id="rId9" Type="http://schemas.openxmlformats.org/officeDocument/2006/relationships/hyperlink" Target="#'Raport GENAP1KKM'!A1"/><Relationship Id="rId14" Type="http://schemas.openxmlformats.org/officeDocument/2006/relationships/hyperlink" Target="#'Raport_Ganjil multi_KKM'!A1"/></Relationships>
</file>

<file path=xl/drawings/_rels/drawing2.xml.rels><?xml version="1.0" encoding="UTF-8" standalone="yes"?>
<Relationships xmlns="http://schemas.openxmlformats.org/package/2006/relationships"><Relationship Id="rId8" Type="http://schemas.openxmlformats.org/officeDocument/2006/relationships/hyperlink" Target="#TAMB12!A1"/><Relationship Id="rId13" Type="http://schemas.openxmlformats.org/officeDocument/2006/relationships/hyperlink" Target="#B.Ind2!A1"/><Relationship Id="rId18" Type="http://schemas.openxmlformats.org/officeDocument/2006/relationships/hyperlink" Target="#B.ARAB2!A1"/><Relationship Id="rId26" Type="http://schemas.openxmlformats.org/officeDocument/2006/relationships/hyperlink" Target="#RaportGENAPMULTIKKM!A1"/><Relationship Id="rId3" Type="http://schemas.openxmlformats.org/officeDocument/2006/relationships/hyperlink" Target="#'Data Raport2'!A1"/><Relationship Id="rId21" Type="http://schemas.openxmlformats.org/officeDocument/2006/relationships/hyperlink" Target="#'IPA2'!A1"/><Relationship Id="rId7" Type="http://schemas.openxmlformats.org/officeDocument/2006/relationships/hyperlink" Target="#'SKI2'!A1"/><Relationship Id="rId12" Type="http://schemas.openxmlformats.org/officeDocument/2006/relationships/hyperlink" Target="#UTAMA!A1"/><Relationship Id="rId17" Type="http://schemas.openxmlformats.org/officeDocument/2006/relationships/hyperlink" Target="#'MAT2'!A1"/><Relationship Id="rId25" Type="http://schemas.openxmlformats.org/officeDocument/2006/relationships/hyperlink" Target="#'Raport GENAP1KKM'!A1"/><Relationship Id="rId2" Type="http://schemas.openxmlformats.org/officeDocument/2006/relationships/hyperlink" Target="#DESKRIPSI2!A1"/><Relationship Id="rId16" Type="http://schemas.openxmlformats.org/officeDocument/2006/relationships/hyperlink" Target="#'Pjk2'!A1"/><Relationship Id="rId20" Type="http://schemas.openxmlformats.org/officeDocument/2006/relationships/hyperlink" Target="#'IPS2'!A1"/><Relationship Id="rId1" Type="http://schemas.openxmlformats.org/officeDocument/2006/relationships/image" Target="../media/image1.png"/><Relationship Id="rId6" Type="http://schemas.openxmlformats.org/officeDocument/2006/relationships/hyperlink" Target="#FIQIH2!A1"/><Relationship Id="rId11" Type="http://schemas.openxmlformats.org/officeDocument/2006/relationships/hyperlink" Target="#'LEDGER GENAP2'!A1"/><Relationship Id="rId24" Type="http://schemas.openxmlformats.org/officeDocument/2006/relationships/hyperlink" Target="#'LEDGER GENAP2'!A1"/><Relationship Id="rId5" Type="http://schemas.openxmlformats.org/officeDocument/2006/relationships/hyperlink" Target="#'QH2'!A1"/><Relationship Id="rId15" Type="http://schemas.openxmlformats.org/officeDocument/2006/relationships/hyperlink" Target="#PPKn2!A1"/><Relationship Id="rId23" Type="http://schemas.openxmlformats.org/officeDocument/2006/relationships/hyperlink" Target="#'Prk2'!A1"/><Relationship Id="rId28" Type="http://schemas.openxmlformats.org/officeDocument/2006/relationships/hyperlink" Target="#ISIEKSTRA2!A1"/><Relationship Id="rId10" Type="http://schemas.openxmlformats.org/officeDocument/2006/relationships/image" Target="../media/image2.png"/><Relationship Id="rId19" Type="http://schemas.openxmlformats.org/officeDocument/2006/relationships/hyperlink" Target="#'SBd2'!A1"/><Relationship Id="rId4" Type="http://schemas.openxmlformats.org/officeDocument/2006/relationships/hyperlink" Target="#'AA2'!A1"/><Relationship Id="rId9" Type="http://schemas.openxmlformats.org/officeDocument/2006/relationships/hyperlink" Target="#TAMB22!A1"/><Relationship Id="rId14" Type="http://schemas.openxmlformats.org/officeDocument/2006/relationships/hyperlink" Target="#BIng2!A1"/><Relationship Id="rId22" Type="http://schemas.openxmlformats.org/officeDocument/2006/relationships/hyperlink" Target="#BADER2!A1"/><Relationship Id="rId27" Type="http://schemas.openxmlformats.org/officeDocument/2006/relationships/hyperlink" Target="#EMIS2!A1"/></Relationships>
</file>

<file path=xl/drawings/_rels/drawing3.xml.rels><?xml version="1.0" encoding="UTF-8" standalone="yes"?>
<Relationships xmlns="http://schemas.openxmlformats.org/package/2006/relationships"><Relationship Id="rId8" Type="http://schemas.openxmlformats.org/officeDocument/2006/relationships/hyperlink" Target="#TAMB1!A1"/><Relationship Id="rId13" Type="http://schemas.openxmlformats.org/officeDocument/2006/relationships/hyperlink" Target="#B.Ind!A1"/><Relationship Id="rId18" Type="http://schemas.openxmlformats.org/officeDocument/2006/relationships/hyperlink" Target="#B.ARAB!A1"/><Relationship Id="rId26" Type="http://schemas.openxmlformats.org/officeDocument/2006/relationships/hyperlink" Target="#'Raport_Ganjil multi_KKM'!A1"/><Relationship Id="rId3" Type="http://schemas.openxmlformats.org/officeDocument/2006/relationships/hyperlink" Target="#'Data Raport'!A1"/><Relationship Id="rId21" Type="http://schemas.openxmlformats.org/officeDocument/2006/relationships/hyperlink" Target="#IPA!A1"/><Relationship Id="rId7" Type="http://schemas.openxmlformats.org/officeDocument/2006/relationships/hyperlink" Target="#SKI!A1"/><Relationship Id="rId12" Type="http://schemas.openxmlformats.org/officeDocument/2006/relationships/hyperlink" Target="#UTAMA!A1"/><Relationship Id="rId17" Type="http://schemas.openxmlformats.org/officeDocument/2006/relationships/hyperlink" Target="#MAT!A1"/><Relationship Id="rId25" Type="http://schemas.openxmlformats.org/officeDocument/2006/relationships/hyperlink" Target="#'LEDGER GANJIL'!A1"/><Relationship Id="rId2" Type="http://schemas.openxmlformats.org/officeDocument/2006/relationships/hyperlink" Target="#DESKRIPSI!A1"/><Relationship Id="rId16" Type="http://schemas.openxmlformats.org/officeDocument/2006/relationships/hyperlink" Target="#Pjk!A1"/><Relationship Id="rId20" Type="http://schemas.openxmlformats.org/officeDocument/2006/relationships/hyperlink" Target="#IPS!A1"/><Relationship Id="rId1" Type="http://schemas.openxmlformats.org/officeDocument/2006/relationships/image" Target="../media/image1.png"/><Relationship Id="rId6" Type="http://schemas.openxmlformats.org/officeDocument/2006/relationships/hyperlink" Target="#FIQIH!A1"/><Relationship Id="rId11" Type="http://schemas.openxmlformats.org/officeDocument/2006/relationships/hyperlink" Target="#'LEDGER GANJIL'!A1"/><Relationship Id="rId24" Type="http://schemas.openxmlformats.org/officeDocument/2006/relationships/hyperlink" Target="#Raport_Ganjil_1KKM!A1"/><Relationship Id="rId5" Type="http://schemas.openxmlformats.org/officeDocument/2006/relationships/hyperlink" Target="#QH!A1"/><Relationship Id="rId15" Type="http://schemas.openxmlformats.org/officeDocument/2006/relationships/hyperlink" Target="#PPKn!A1"/><Relationship Id="rId23" Type="http://schemas.openxmlformats.org/officeDocument/2006/relationships/hyperlink" Target="#Prk!A1"/><Relationship Id="rId28" Type="http://schemas.openxmlformats.org/officeDocument/2006/relationships/hyperlink" Target="#ISIEKSTRA1!A1"/><Relationship Id="rId10" Type="http://schemas.openxmlformats.org/officeDocument/2006/relationships/image" Target="../media/image2.png"/><Relationship Id="rId19" Type="http://schemas.openxmlformats.org/officeDocument/2006/relationships/hyperlink" Target="#SBd!A1"/><Relationship Id="rId4" Type="http://schemas.openxmlformats.org/officeDocument/2006/relationships/hyperlink" Target="#AA!A1"/><Relationship Id="rId9" Type="http://schemas.openxmlformats.org/officeDocument/2006/relationships/hyperlink" Target="#TAMB2!A1"/><Relationship Id="rId14" Type="http://schemas.openxmlformats.org/officeDocument/2006/relationships/hyperlink" Target="#BIng!A1"/><Relationship Id="rId22" Type="http://schemas.openxmlformats.org/officeDocument/2006/relationships/hyperlink" Target="#BADER!A1"/><Relationship Id="rId27" Type="http://schemas.openxmlformats.org/officeDocument/2006/relationships/hyperlink" Target="#EMIS1!A1"/></Relationships>
</file>

<file path=xl/drawings/_rels/drawing4.xml.rels><?xml version="1.0" encoding="UTF-8" standalone="yes"?>
<Relationships xmlns="http://schemas.openxmlformats.org/package/2006/relationships"><Relationship Id="rId1827" Type="http://schemas.openxmlformats.org/officeDocument/2006/relationships/hyperlink" Target="#Home!A1"/><Relationship Id="rId3182" Type="http://schemas.openxmlformats.org/officeDocument/2006/relationships/hyperlink" Target="#Home!A1"/><Relationship Id="rId4026" Type="http://schemas.openxmlformats.org/officeDocument/2006/relationships/hyperlink" Target="#Home!A1"/><Relationship Id="rId4233" Type="http://schemas.openxmlformats.org/officeDocument/2006/relationships/hyperlink" Target="#Home!A1"/><Relationship Id="rId4440" Type="http://schemas.openxmlformats.org/officeDocument/2006/relationships/hyperlink" Target="#Home!A1"/><Relationship Id="rId3042" Type="http://schemas.openxmlformats.org/officeDocument/2006/relationships/hyperlink" Target="#Home!A1"/><Relationship Id="rId3999" Type="http://schemas.openxmlformats.org/officeDocument/2006/relationships/hyperlink" Target="#Home!A1"/><Relationship Id="rId4300" Type="http://schemas.openxmlformats.org/officeDocument/2006/relationships/hyperlink" Target="#Home!A1"/><Relationship Id="rId170" Type="http://schemas.openxmlformats.org/officeDocument/2006/relationships/hyperlink" Target="#Home!A1"/><Relationship Id="rId3859" Type="http://schemas.openxmlformats.org/officeDocument/2006/relationships/hyperlink" Target="#Home!A1"/><Relationship Id="rId987" Type="http://schemas.openxmlformats.org/officeDocument/2006/relationships/hyperlink" Target="#Home!A1"/><Relationship Id="rId2668" Type="http://schemas.openxmlformats.org/officeDocument/2006/relationships/hyperlink" Target="#Home!A1"/><Relationship Id="rId2875" Type="http://schemas.openxmlformats.org/officeDocument/2006/relationships/hyperlink" Target="#Home!A1"/><Relationship Id="rId3719" Type="http://schemas.openxmlformats.org/officeDocument/2006/relationships/hyperlink" Target="#Home!A1"/><Relationship Id="rId3926" Type="http://schemas.openxmlformats.org/officeDocument/2006/relationships/hyperlink" Target="#Home!A1"/><Relationship Id="rId4090" Type="http://schemas.openxmlformats.org/officeDocument/2006/relationships/hyperlink" Target="#Home!A1"/><Relationship Id="rId847" Type="http://schemas.openxmlformats.org/officeDocument/2006/relationships/hyperlink" Target="#Home!A1"/><Relationship Id="rId1477" Type="http://schemas.openxmlformats.org/officeDocument/2006/relationships/hyperlink" Target="#Home!A1"/><Relationship Id="rId1684" Type="http://schemas.openxmlformats.org/officeDocument/2006/relationships/hyperlink" Target="#Home!A1"/><Relationship Id="rId1891" Type="http://schemas.openxmlformats.org/officeDocument/2006/relationships/hyperlink" Target="#Home!A1"/><Relationship Id="rId2528" Type="http://schemas.openxmlformats.org/officeDocument/2006/relationships/hyperlink" Target="#Home!A1"/><Relationship Id="rId2735" Type="http://schemas.openxmlformats.org/officeDocument/2006/relationships/hyperlink" Target="#Home!A1"/><Relationship Id="rId2942" Type="http://schemas.openxmlformats.org/officeDocument/2006/relationships/hyperlink" Target="#Home!A1"/><Relationship Id="rId707" Type="http://schemas.openxmlformats.org/officeDocument/2006/relationships/hyperlink" Target="#Home!A1"/><Relationship Id="rId914" Type="http://schemas.openxmlformats.org/officeDocument/2006/relationships/hyperlink" Target="#Home!A1"/><Relationship Id="rId1337" Type="http://schemas.openxmlformats.org/officeDocument/2006/relationships/hyperlink" Target="#Home!A1"/><Relationship Id="rId1544" Type="http://schemas.openxmlformats.org/officeDocument/2006/relationships/hyperlink" Target="#Home!A1"/><Relationship Id="rId1751" Type="http://schemas.openxmlformats.org/officeDocument/2006/relationships/hyperlink" Target="#Home!A1"/><Relationship Id="rId2802" Type="http://schemas.openxmlformats.org/officeDocument/2006/relationships/hyperlink" Target="#Home!A1"/><Relationship Id="rId43" Type="http://schemas.openxmlformats.org/officeDocument/2006/relationships/hyperlink" Target="#Home!A1"/><Relationship Id="rId1404" Type="http://schemas.openxmlformats.org/officeDocument/2006/relationships/hyperlink" Target="#Home!A1"/><Relationship Id="rId1611" Type="http://schemas.openxmlformats.org/officeDocument/2006/relationships/hyperlink" Target="#Home!A1"/><Relationship Id="rId4767" Type="http://schemas.openxmlformats.org/officeDocument/2006/relationships/hyperlink" Target="#Home!A1"/><Relationship Id="rId3369" Type="http://schemas.openxmlformats.org/officeDocument/2006/relationships/hyperlink" Target="#Home!A1"/><Relationship Id="rId3576" Type="http://schemas.openxmlformats.org/officeDocument/2006/relationships/hyperlink" Target="#Home!A1"/><Relationship Id="rId4627" Type="http://schemas.openxmlformats.org/officeDocument/2006/relationships/hyperlink" Target="#Home!A1"/><Relationship Id="rId497" Type="http://schemas.openxmlformats.org/officeDocument/2006/relationships/hyperlink" Target="#Home!A1"/><Relationship Id="rId2178" Type="http://schemas.openxmlformats.org/officeDocument/2006/relationships/hyperlink" Target="#Home!A1"/><Relationship Id="rId2385" Type="http://schemas.openxmlformats.org/officeDocument/2006/relationships/hyperlink" Target="#Home!A1"/><Relationship Id="rId3229" Type="http://schemas.openxmlformats.org/officeDocument/2006/relationships/hyperlink" Target="#Home!A1"/><Relationship Id="rId3783" Type="http://schemas.openxmlformats.org/officeDocument/2006/relationships/hyperlink" Target="#Home!A1"/><Relationship Id="rId3990" Type="http://schemas.openxmlformats.org/officeDocument/2006/relationships/hyperlink" Target="#Home!A1"/><Relationship Id="rId357" Type="http://schemas.openxmlformats.org/officeDocument/2006/relationships/hyperlink" Target="#Home!A1"/><Relationship Id="rId1194" Type="http://schemas.openxmlformats.org/officeDocument/2006/relationships/hyperlink" Target="#Home!A1"/><Relationship Id="rId2038" Type="http://schemas.openxmlformats.org/officeDocument/2006/relationships/hyperlink" Target="#Home!A1"/><Relationship Id="rId2592" Type="http://schemas.openxmlformats.org/officeDocument/2006/relationships/hyperlink" Target="#Home!A1"/><Relationship Id="rId3436" Type="http://schemas.openxmlformats.org/officeDocument/2006/relationships/hyperlink" Target="#Home!A1"/><Relationship Id="rId3643" Type="http://schemas.openxmlformats.org/officeDocument/2006/relationships/hyperlink" Target="#Home!A1"/><Relationship Id="rId3850" Type="http://schemas.openxmlformats.org/officeDocument/2006/relationships/hyperlink" Target="#Home!A1"/><Relationship Id="rId217" Type="http://schemas.openxmlformats.org/officeDocument/2006/relationships/hyperlink" Target="#Home!A1"/><Relationship Id="rId564" Type="http://schemas.openxmlformats.org/officeDocument/2006/relationships/hyperlink" Target="#Home!A1"/><Relationship Id="rId771" Type="http://schemas.openxmlformats.org/officeDocument/2006/relationships/hyperlink" Target="#Home!A1"/><Relationship Id="rId2245" Type="http://schemas.openxmlformats.org/officeDocument/2006/relationships/hyperlink" Target="#Home!A1"/><Relationship Id="rId2452" Type="http://schemas.openxmlformats.org/officeDocument/2006/relationships/hyperlink" Target="#Home!A1"/><Relationship Id="rId3503" Type="http://schemas.openxmlformats.org/officeDocument/2006/relationships/hyperlink" Target="#Home!A1"/><Relationship Id="rId3710" Type="http://schemas.openxmlformats.org/officeDocument/2006/relationships/hyperlink" Target="#Home!A1"/><Relationship Id="rId424" Type="http://schemas.openxmlformats.org/officeDocument/2006/relationships/hyperlink" Target="#Home!A1"/><Relationship Id="rId631" Type="http://schemas.openxmlformats.org/officeDocument/2006/relationships/hyperlink" Target="#Home!A1"/><Relationship Id="rId1054" Type="http://schemas.openxmlformats.org/officeDocument/2006/relationships/hyperlink" Target="#Home!A1"/><Relationship Id="rId1261" Type="http://schemas.openxmlformats.org/officeDocument/2006/relationships/hyperlink" Target="#Home!A1"/><Relationship Id="rId2105" Type="http://schemas.openxmlformats.org/officeDocument/2006/relationships/hyperlink" Target="#Home!A1"/><Relationship Id="rId2312" Type="http://schemas.openxmlformats.org/officeDocument/2006/relationships/hyperlink" Target="#Home!A1"/><Relationship Id="rId1121" Type="http://schemas.openxmlformats.org/officeDocument/2006/relationships/hyperlink" Target="#Home!A1"/><Relationship Id="rId4277" Type="http://schemas.openxmlformats.org/officeDocument/2006/relationships/hyperlink" Target="#Home!A1"/><Relationship Id="rId4484" Type="http://schemas.openxmlformats.org/officeDocument/2006/relationships/hyperlink" Target="#Home!A1"/><Relationship Id="rId4691" Type="http://schemas.openxmlformats.org/officeDocument/2006/relationships/hyperlink" Target="#Home!A1"/><Relationship Id="rId3086" Type="http://schemas.openxmlformats.org/officeDocument/2006/relationships/hyperlink" Target="#Home!A1"/><Relationship Id="rId3293" Type="http://schemas.openxmlformats.org/officeDocument/2006/relationships/hyperlink" Target="#Home!A1"/><Relationship Id="rId4137" Type="http://schemas.openxmlformats.org/officeDocument/2006/relationships/hyperlink" Target="#Home!A1"/><Relationship Id="rId4344" Type="http://schemas.openxmlformats.org/officeDocument/2006/relationships/hyperlink" Target="#Home!A1"/><Relationship Id="rId4551" Type="http://schemas.openxmlformats.org/officeDocument/2006/relationships/hyperlink" Target="#Home!A1"/><Relationship Id="rId1938" Type="http://schemas.openxmlformats.org/officeDocument/2006/relationships/hyperlink" Target="#Home!A1"/><Relationship Id="rId3153" Type="http://schemas.openxmlformats.org/officeDocument/2006/relationships/hyperlink" Target="#Home!A1"/><Relationship Id="rId3360" Type="http://schemas.openxmlformats.org/officeDocument/2006/relationships/hyperlink" Target="#Home!A1"/><Relationship Id="rId4204" Type="http://schemas.openxmlformats.org/officeDocument/2006/relationships/hyperlink" Target="#Home!A1"/><Relationship Id="rId281" Type="http://schemas.openxmlformats.org/officeDocument/2006/relationships/hyperlink" Target="#Home!A1"/><Relationship Id="rId3013" Type="http://schemas.openxmlformats.org/officeDocument/2006/relationships/hyperlink" Target="#Home!A1"/><Relationship Id="rId4411" Type="http://schemas.openxmlformats.org/officeDocument/2006/relationships/hyperlink" Target="#Home!A1"/><Relationship Id="rId141" Type="http://schemas.openxmlformats.org/officeDocument/2006/relationships/hyperlink" Target="#Home!A1"/><Relationship Id="rId3220" Type="http://schemas.openxmlformats.org/officeDocument/2006/relationships/hyperlink" Target="#Home!A1"/><Relationship Id="rId7" Type="http://schemas.openxmlformats.org/officeDocument/2006/relationships/hyperlink" Target="#Home!A1"/><Relationship Id="rId2779" Type="http://schemas.openxmlformats.org/officeDocument/2006/relationships/hyperlink" Target="#Home!A1"/><Relationship Id="rId2986" Type="http://schemas.openxmlformats.org/officeDocument/2006/relationships/hyperlink" Target="#Home!A1"/><Relationship Id="rId958" Type="http://schemas.openxmlformats.org/officeDocument/2006/relationships/hyperlink" Target="#Home!A1"/><Relationship Id="rId1588" Type="http://schemas.openxmlformats.org/officeDocument/2006/relationships/hyperlink" Target="#Home!A1"/><Relationship Id="rId1795" Type="http://schemas.openxmlformats.org/officeDocument/2006/relationships/hyperlink" Target="#Home!A1"/><Relationship Id="rId2639" Type="http://schemas.openxmlformats.org/officeDocument/2006/relationships/hyperlink" Target="#Home!A1"/><Relationship Id="rId2846" Type="http://schemas.openxmlformats.org/officeDocument/2006/relationships/hyperlink" Target="#Home!A1"/><Relationship Id="rId87" Type="http://schemas.openxmlformats.org/officeDocument/2006/relationships/hyperlink" Target="#Home!A1"/><Relationship Id="rId818" Type="http://schemas.openxmlformats.org/officeDocument/2006/relationships/hyperlink" Target="#Home!A1"/><Relationship Id="rId1448" Type="http://schemas.openxmlformats.org/officeDocument/2006/relationships/hyperlink" Target="#Home!A1"/><Relationship Id="rId1655" Type="http://schemas.openxmlformats.org/officeDocument/2006/relationships/hyperlink" Target="#Home!A1"/><Relationship Id="rId2706" Type="http://schemas.openxmlformats.org/officeDocument/2006/relationships/hyperlink" Target="#Home!A1"/><Relationship Id="rId4061" Type="http://schemas.openxmlformats.org/officeDocument/2006/relationships/hyperlink" Target="#Home!A1"/><Relationship Id="rId1308" Type="http://schemas.openxmlformats.org/officeDocument/2006/relationships/hyperlink" Target="#Home!A1"/><Relationship Id="rId1862" Type="http://schemas.openxmlformats.org/officeDocument/2006/relationships/hyperlink" Target="#Home!A1"/><Relationship Id="rId2913" Type="http://schemas.openxmlformats.org/officeDocument/2006/relationships/hyperlink" Target="#Home!A1"/><Relationship Id="rId1515" Type="http://schemas.openxmlformats.org/officeDocument/2006/relationships/hyperlink" Target="#Home!A1"/><Relationship Id="rId1722" Type="http://schemas.openxmlformats.org/officeDocument/2006/relationships/hyperlink" Target="#Home!A1"/><Relationship Id="rId14" Type="http://schemas.openxmlformats.org/officeDocument/2006/relationships/hyperlink" Target="#Home!A1"/><Relationship Id="rId3687" Type="http://schemas.openxmlformats.org/officeDocument/2006/relationships/hyperlink" Target="#Home!A1"/><Relationship Id="rId3894" Type="http://schemas.openxmlformats.org/officeDocument/2006/relationships/hyperlink" Target="#Home!A1"/><Relationship Id="rId4738" Type="http://schemas.openxmlformats.org/officeDocument/2006/relationships/hyperlink" Target="#Home!A1"/><Relationship Id="rId2289" Type="http://schemas.openxmlformats.org/officeDocument/2006/relationships/hyperlink" Target="#Home!A1"/><Relationship Id="rId2496" Type="http://schemas.openxmlformats.org/officeDocument/2006/relationships/hyperlink" Target="#Home!A1"/><Relationship Id="rId3547" Type="http://schemas.openxmlformats.org/officeDocument/2006/relationships/hyperlink" Target="#Home!A1"/><Relationship Id="rId3754" Type="http://schemas.openxmlformats.org/officeDocument/2006/relationships/hyperlink" Target="#Home!A1"/><Relationship Id="rId3961" Type="http://schemas.openxmlformats.org/officeDocument/2006/relationships/hyperlink" Target="#Home!A1"/><Relationship Id="rId4805" Type="http://schemas.openxmlformats.org/officeDocument/2006/relationships/hyperlink" Target="#Home!A1"/><Relationship Id="rId468" Type="http://schemas.openxmlformats.org/officeDocument/2006/relationships/hyperlink" Target="#Home!A1"/><Relationship Id="rId675" Type="http://schemas.openxmlformats.org/officeDocument/2006/relationships/hyperlink" Target="#Home!A1"/><Relationship Id="rId882" Type="http://schemas.openxmlformats.org/officeDocument/2006/relationships/hyperlink" Target="#Home!A1"/><Relationship Id="rId1098" Type="http://schemas.openxmlformats.org/officeDocument/2006/relationships/hyperlink" Target="#Home!A1"/><Relationship Id="rId2149" Type="http://schemas.openxmlformats.org/officeDocument/2006/relationships/hyperlink" Target="#Home!A1"/><Relationship Id="rId2356" Type="http://schemas.openxmlformats.org/officeDocument/2006/relationships/hyperlink" Target="#Home!A1"/><Relationship Id="rId2563" Type="http://schemas.openxmlformats.org/officeDocument/2006/relationships/hyperlink" Target="#Home!A1"/><Relationship Id="rId2770" Type="http://schemas.openxmlformats.org/officeDocument/2006/relationships/hyperlink" Target="#Home!A1"/><Relationship Id="rId3407" Type="http://schemas.openxmlformats.org/officeDocument/2006/relationships/hyperlink" Target="#Home!A1"/><Relationship Id="rId3614" Type="http://schemas.openxmlformats.org/officeDocument/2006/relationships/hyperlink" Target="#Home!A1"/><Relationship Id="rId3821" Type="http://schemas.openxmlformats.org/officeDocument/2006/relationships/hyperlink" Target="#Home!A1"/><Relationship Id="rId328" Type="http://schemas.openxmlformats.org/officeDocument/2006/relationships/hyperlink" Target="#Home!A1"/><Relationship Id="rId535" Type="http://schemas.openxmlformats.org/officeDocument/2006/relationships/hyperlink" Target="#Home!A1"/><Relationship Id="rId742" Type="http://schemas.openxmlformats.org/officeDocument/2006/relationships/hyperlink" Target="#Home!A1"/><Relationship Id="rId1165" Type="http://schemas.openxmlformats.org/officeDocument/2006/relationships/hyperlink" Target="#Home!A1"/><Relationship Id="rId1372" Type="http://schemas.openxmlformats.org/officeDocument/2006/relationships/hyperlink" Target="#Home!A1"/><Relationship Id="rId2009" Type="http://schemas.openxmlformats.org/officeDocument/2006/relationships/hyperlink" Target="#Home!A1"/><Relationship Id="rId2216" Type="http://schemas.openxmlformats.org/officeDocument/2006/relationships/hyperlink" Target="#Home!A1"/><Relationship Id="rId2423" Type="http://schemas.openxmlformats.org/officeDocument/2006/relationships/hyperlink" Target="#Home!A1"/><Relationship Id="rId2630" Type="http://schemas.openxmlformats.org/officeDocument/2006/relationships/hyperlink" Target="#Home!A1"/><Relationship Id="rId602" Type="http://schemas.openxmlformats.org/officeDocument/2006/relationships/hyperlink" Target="#Home!A1"/><Relationship Id="rId1025" Type="http://schemas.openxmlformats.org/officeDocument/2006/relationships/hyperlink" Target="#Home!A1"/><Relationship Id="rId1232" Type="http://schemas.openxmlformats.org/officeDocument/2006/relationships/hyperlink" Target="#Home!A1"/><Relationship Id="rId4388" Type="http://schemas.openxmlformats.org/officeDocument/2006/relationships/hyperlink" Target="#Home!A1"/><Relationship Id="rId4595" Type="http://schemas.openxmlformats.org/officeDocument/2006/relationships/hyperlink" Target="#Home!A1"/><Relationship Id="rId3197" Type="http://schemas.openxmlformats.org/officeDocument/2006/relationships/hyperlink" Target="#Home!A1"/><Relationship Id="rId4248" Type="http://schemas.openxmlformats.org/officeDocument/2006/relationships/hyperlink" Target="#Home!A1"/><Relationship Id="rId3057" Type="http://schemas.openxmlformats.org/officeDocument/2006/relationships/hyperlink" Target="#Home!A1"/><Relationship Id="rId4108" Type="http://schemas.openxmlformats.org/officeDocument/2006/relationships/hyperlink" Target="#Home!A1"/><Relationship Id="rId4455" Type="http://schemas.openxmlformats.org/officeDocument/2006/relationships/hyperlink" Target="#Home!A1"/><Relationship Id="rId4662" Type="http://schemas.openxmlformats.org/officeDocument/2006/relationships/hyperlink" Target="#Home!A1"/><Relationship Id="rId185" Type="http://schemas.openxmlformats.org/officeDocument/2006/relationships/hyperlink" Target="#Home!A1"/><Relationship Id="rId1909" Type="http://schemas.openxmlformats.org/officeDocument/2006/relationships/hyperlink" Target="#Home!A1"/><Relationship Id="rId3264" Type="http://schemas.openxmlformats.org/officeDocument/2006/relationships/hyperlink" Target="#Home!A1"/><Relationship Id="rId3471" Type="http://schemas.openxmlformats.org/officeDocument/2006/relationships/hyperlink" Target="#Home!A1"/><Relationship Id="rId4315" Type="http://schemas.openxmlformats.org/officeDocument/2006/relationships/hyperlink" Target="#Home!A1"/><Relationship Id="rId4522" Type="http://schemas.openxmlformats.org/officeDocument/2006/relationships/hyperlink" Target="#Home!A1"/><Relationship Id="rId392" Type="http://schemas.openxmlformats.org/officeDocument/2006/relationships/hyperlink" Target="#Home!A1"/><Relationship Id="rId2073" Type="http://schemas.openxmlformats.org/officeDocument/2006/relationships/hyperlink" Target="#Home!A1"/><Relationship Id="rId2280" Type="http://schemas.openxmlformats.org/officeDocument/2006/relationships/hyperlink" Target="#Home!A1"/><Relationship Id="rId3124" Type="http://schemas.openxmlformats.org/officeDocument/2006/relationships/hyperlink" Target="#Home!A1"/><Relationship Id="rId3331" Type="http://schemas.openxmlformats.org/officeDocument/2006/relationships/hyperlink" Target="#Home!A1"/><Relationship Id="rId252" Type="http://schemas.openxmlformats.org/officeDocument/2006/relationships/hyperlink" Target="#Home!A1"/><Relationship Id="rId2140" Type="http://schemas.openxmlformats.org/officeDocument/2006/relationships/hyperlink" Target="#Home!A1"/><Relationship Id="rId112" Type="http://schemas.openxmlformats.org/officeDocument/2006/relationships/hyperlink" Target="#Home!A1"/><Relationship Id="rId1699" Type="http://schemas.openxmlformats.org/officeDocument/2006/relationships/hyperlink" Target="#Home!A1"/><Relationship Id="rId2000" Type="http://schemas.openxmlformats.org/officeDocument/2006/relationships/hyperlink" Target="#Home!A1"/><Relationship Id="rId2957" Type="http://schemas.openxmlformats.org/officeDocument/2006/relationships/hyperlink" Target="#Home!A1"/><Relationship Id="rId4172" Type="http://schemas.openxmlformats.org/officeDocument/2006/relationships/hyperlink" Target="#Home!A1"/><Relationship Id="rId929" Type="http://schemas.openxmlformats.org/officeDocument/2006/relationships/hyperlink" Target="#Home!A1"/><Relationship Id="rId1559" Type="http://schemas.openxmlformats.org/officeDocument/2006/relationships/hyperlink" Target="#Home!A1"/><Relationship Id="rId1766" Type="http://schemas.openxmlformats.org/officeDocument/2006/relationships/hyperlink" Target="#Home!A1"/><Relationship Id="rId1973" Type="http://schemas.openxmlformats.org/officeDocument/2006/relationships/hyperlink" Target="#Home!A1"/><Relationship Id="rId2817" Type="http://schemas.openxmlformats.org/officeDocument/2006/relationships/hyperlink" Target="#Home!A1"/><Relationship Id="rId4032" Type="http://schemas.openxmlformats.org/officeDocument/2006/relationships/hyperlink" Target="#Home!A1"/><Relationship Id="rId58" Type="http://schemas.openxmlformats.org/officeDocument/2006/relationships/hyperlink" Target="#Home!A1"/><Relationship Id="rId1419" Type="http://schemas.openxmlformats.org/officeDocument/2006/relationships/hyperlink" Target="#Home!A1"/><Relationship Id="rId1626" Type="http://schemas.openxmlformats.org/officeDocument/2006/relationships/hyperlink" Target="#Home!A1"/><Relationship Id="rId1833" Type="http://schemas.openxmlformats.org/officeDocument/2006/relationships/hyperlink" Target="#Home!A1"/><Relationship Id="rId1900" Type="http://schemas.openxmlformats.org/officeDocument/2006/relationships/hyperlink" Target="#Home!A1"/><Relationship Id="rId3798" Type="http://schemas.openxmlformats.org/officeDocument/2006/relationships/hyperlink" Target="#Home!A1"/><Relationship Id="rId3658" Type="http://schemas.openxmlformats.org/officeDocument/2006/relationships/hyperlink" Target="#Home!A1"/><Relationship Id="rId3865" Type="http://schemas.openxmlformats.org/officeDocument/2006/relationships/hyperlink" Target="#Home!A1"/><Relationship Id="rId4709" Type="http://schemas.openxmlformats.org/officeDocument/2006/relationships/hyperlink" Target="#Home!A1"/><Relationship Id="rId579" Type="http://schemas.openxmlformats.org/officeDocument/2006/relationships/hyperlink" Target="#Home!A1"/><Relationship Id="rId786" Type="http://schemas.openxmlformats.org/officeDocument/2006/relationships/hyperlink" Target="#Home!A1"/><Relationship Id="rId993" Type="http://schemas.openxmlformats.org/officeDocument/2006/relationships/hyperlink" Target="#Home!A1"/><Relationship Id="rId2467" Type="http://schemas.openxmlformats.org/officeDocument/2006/relationships/hyperlink" Target="#Home!A1"/><Relationship Id="rId2674" Type="http://schemas.openxmlformats.org/officeDocument/2006/relationships/hyperlink" Target="#Home!A1"/><Relationship Id="rId3518" Type="http://schemas.openxmlformats.org/officeDocument/2006/relationships/hyperlink" Target="#Home!A1"/><Relationship Id="rId439" Type="http://schemas.openxmlformats.org/officeDocument/2006/relationships/hyperlink" Target="#Home!A1"/><Relationship Id="rId646" Type="http://schemas.openxmlformats.org/officeDocument/2006/relationships/hyperlink" Target="#Home!A1"/><Relationship Id="rId1069" Type="http://schemas.openxmlformats.org/officeDocument/2006/relationships/hyperlink" Target="#Home!A1"/><Relationship Id="rId1276" Type="http://schemas.openxmlformats.org/officeDocument/2006/relationships/hyperlink" Target="#Home!A1"/><Relationship Id="rId1483" Type="http://schemas.openxmlformats.org/officeDocument/2006/relationships/hyperlink" Target="#Home!A1"/><Relationship Id="rId2327" Type="http://schemas.openxmlformats.org/officeDocument/2006/relationships/hyperlink" Target="#Home!A1"/><Relationship Id="rId2881" Type="http://schemas.openxmlformats.org/officeDocument/2006/relationships/hyperlink" Target="#Home!A1"/><Relationship Id="rId3725" Type="http://schemas.openxmlformats.org/officeDocument/2006/relationships/hyperlink" Target="#Home!A1"/><Relationship Id="rId3932" Type="http://schemas.openxmlformats.org/officeDocument/2006/relationships/hyperlink" Target="#Home!A1"/><Relationship Id="rId506" Type="http://schemas.openxmlformats.org/officeDocument/2006/relationships/hyperlink" Target="#Home!A1"/><Relationship Id="rId853" Type="http://schemas.openxmlformats.org/officeDocument/2006/relationships/hyperlink" Target="#Home!A1"/><Relationship Id="rId1136" Type="http://schemas.openxmlformats.org/officeDocument/2006/relationships/hyperlink" Target="#Home!A1"/><Relationship Id="rId1690" Type="http://schemas.openxmlformats.org/officeDocument/2006/relationships/hyperlink" Target="#Home!A1"/><Relationship Id="rId2534" Type="http://schemas.openxmlformats.org/officeDocument/2006/relationships/hyperlink" Target="#Home!A1"/><Relationship Id="rId2741" Type="http://schemas.openxmlformats.org/officeDocument/2006/relationships/hyperlink" Target="#Home!A1"/><Relationship Id="rId713" Type="http://schemas.openxmlformats.org/officeDocument/2006/relationships/hyperlink" Target="#Home!A1"/><Relationship Id="rId920" Type="http://schemas.openxmlformats.org/officeDocument/2006/relationships/hyperlink" Target="#Home!A1"/><Relationship Id="rId1343" Type="http://schemas.openxmlformats.org/officeDocument/2006/relationships/hyperlink" Target="#Home!A1"/><Relationship Id="rId1550" Type="http://schemas.openxmlformats.org/officeDocument/2006/relationships/hyperlink" Target="#Home!A1"/><Relationship Id="rId2601" Type="http://schemas.openxmlformats.org/officeDocument/2006/relationships/hyperlink" Target="#Home!A1"/><Relationship Id="rId4499" Type="http://schemas.openxmlformats.org/officeDocument/2006/relationships/hyperlink" Target="#Home!A1"/><Relationship Id="rId1203" Type="http://schemas.openxmlformats.org/officeDocument/2006/relationships/hyperlink" Target="#Home!A1"/><Relationship Id="rId1410" Type="http://schemas.openxmlformats.org/officeDocument/2006/relationships/hyperlink" Target="#Home!A1"/><Relationship Id="rId4359" Type="http://schemas.openxmlformats.org/officeDocument/2006/relationships/hyperlink" Target="#Home!A1"/><Relationship Id="rId4566" Type="http://schemas.openxmlformats.org/officeDocument/2006/relationships/hyperlink" Target="#Home!A1"/><Relationship Id="rId4773" Type="http://schemas.openxmlformats.org/officeDocument/2006/relationships/hyperlink" Target="#Home!A1"/><Relationship Id="rId3168" Type="http://schemas.openxmlformats.org/officeDocument/2006/relationships/hyperlink" Target="#Home!A1"/><Relationship Id="rId3375" Type="http://schemas.openxmlformats.org/officeDocument/2006/relationships/hyperlink" Target="#Home!A1"/><Relationship Id="rId3582" Type="http://schemas.openxmlformats.org/officeDocument/2006/relationships/hyperlink" Target="#Home!A1"/><Relationship Id="rId4219" Type="http://schemas.openxmlformats.org/officeDocument/2006/relationships/hyperlink" Target="#Home!A1"/><Relationship Id="rId4426" Type="http://schemas.openxmlformats.org/officeDocument/2006/relationships/hyperlink" Target="#Home!A1"/><Relationship Id="rId4633" Type="http://schemas.openxmlformats.org/officeDocument/2006/relationships/hyperlink" Target="#Home!A1"/><Relationship Id="rId296" Type="http://schemas.openxmlformats.org/officeDocument/2006/relationships/hyperlink" Target="#Home!A1"/><Relationship Id="rId2184" Type="http://schemas.openxmlformats.org/officeDocument/2006/relationships/hyperlink" Target="#Home!A1"/><Relationship Id="rId2391" Type="http://schemas.openxmlformats.org/officeDocument/2006/relationships/hyperlink" Target="#Home!A1"/><Relationship Id="rId3028" Type="http://schemas.openxmlformats.org/officeDocument/2006/relationships/hyperlink" Target="#Home!A1"/><Relationship Id="rId3235" Type="http://schemas.openxmlformats.org/officeDocument/2006/relationships/hyperlink" Target="#Home!A1"/><Relationship Id="rId3442" Type="http://schemas.openxmlformats.org/officeDocument/2006/relationships/hyperlink" Target="#Home!A1"/><Relationship Id="rId156" Type="http://schemas.openxmlformats.org/officeDocument/2006/relationships/hyperlink" Target="#Home!A1"/><Relationship Id="rId363" Type="http://schemas.openxmlformats.org/officeDocument/2006/relationships/hyperlink" Target="#Home!A1"/><Relationship Id="rId570" Type="http://schemas.openxmlformats.org/officeDocument/2006/relationships/hyperlink" Target="#Home!A1"/><Relationship Id="rId2044" Type="http://schemas.openxmlformats.org/officeDocument/2006/relationships/hyperlink" Target="#Home!A1"/><Relationship Id="rId2251" Type="http://schemas.openxmlformats.org/officeDocument/2006/relationships/hyperlink" Target="#Home!A1"/><Relationship Id="rId3302" Type="http://schemas.openxmlformats.org/officeDocument/2006/relationships/hyperlink" Target="#Home!A1"/><Relationship Id="rId4700" Type="http://schemas.openxmlformats.org/officeDocument/2006/relationships/hyperlink" Target="#Home!A1"/><Relationship Id="rId223" Type="http://schemas.openxmlformats.org/officeDocument/2006/relationships/hyperlink" Target="#Home!A1"/><Relationship Id="rId430" Type="http://schemas.openxmlformats.org/officeDocument/2006/relationships/hyperlink" Target="#Home!A1"/><Relationship Id="rId1060" Type="http://schemas.openxmlformats.org/officeDocument/2006/relationships/hyperlink" Target="#Home!A1"/><Relationship Id="rId2111" Type="http://schemas.openxmlformats.org/officeDocument/2006/relationships/hyperlink" Target="#Home!A1"/><Relationship Id="rId4076" Type="http://schemas.openxmlformats.org/officeDocument/2006/relationships/hyperlink" Target="#Home!A1"/><Relationship Id="rId1877" Type="http://schemas.openxmlformats.org/officeDocument/2006/relationships/hyperlink" Target="#Home!A1"/><Relationship Id="rId2928" Type="http://schemas.openxmlformats.org/officeDocument/2006/relationships/hyperlink" Target="#Home!A1"/><Relationship Id="rId4283" Type="http://schemas.openxmlformats.org/officeDocument/2006/relationships/hyperlink" Target="#Home!A1"/><Relationship Id="rId4490" Type="http://schemas.openxmlformats.org/officeDocument/2006/relationships/hyperlink" Target="#Home!A1"/><Relationship Id="rId1737" Type="http://schemas.openxmlformats.org/officeDocument/2006/relationships/hyperlink" Target="#Home!A1"/><Relationship Id="rId1944" Type="http://schemas.openxmlformats.org/officeDocument/2006/relationships/hyperlink" Target="#Home!A1"/><Relationship Id="rId3092" Type="http://schemas.openxmlformats.org/officeDocument/2006/relationships/hyperlink" Target="#Home!A1"/><Relationship Id="rId4143" Type="http://schemas.openxmlformats.org/officeDocument/2006/relationships/hyperlink" Target="#Home!A1"/><Relationship Id="rId4350" Type="http://schemas.openxmlformats.org/officeDocument/2006/relationships/hyperlink" Target="#Home!A1"/><Relationship Id="rId29" Type="http://schemas.openxmlformats.org/officeDocument/2006/relationships/hyperlink" Target="#Home!A1"/><Relationship Id="rId4003" Type="http://schemas.openxmlformats.org/officeDocument/2006/relationships/hyperlink" Target="#Home!A1"/><Relationship Id="rId4210" Type="http://schemas.openxmlformats.org/officeDocument/2006/relationships/hyperlink" Target="#Home!A1"/><Relationship Id="rId1804" Type="http://schemas.openxmlformats.org/officeDocument/2006/relationships/hyperlink" Target="#Home!A1"/><Relationship Id="rId3769" Type="http://schemas.openxmlformats.org/officeDocument/2006/relationships/hyperlink" Target="#Home!A1"/><Relationship Id="rId3976" Type="http://schemas.openxmlformats.org/officeDocument/2006/relationships/hyperlink" Target="#Home!A1"/><Relationship Id="rId897" Type="http://schemas.openxmlformats.org/officeDocument/2006/relationships/hyperlink" Target="#Home!A1"/><Relationship Id="rId2578" Type="http://schemas.openxmlformats.org/officeDocument/2006/relationships/hyperlink" Target="#Home!A1"/><Relationship Id="rId2785" Type="http://schemas.openxmlformats.org/officeDocument/2006/relationships/hyperlink" Target="#Home!A1"/><Relationship Id="rId2992" Type="http://schemas.openxmlformats.org/officeDocument/2006/relationships/hyperlink" Target="#Home!A1"/><Relationship Id="rId3629" Type="http://schemas.openxmlformats.org/officeDocument/2006/relationships/hyperlink" Target="#Home!A1"/><Relationship Id="rId3836" Type="http://schemas.openxmlformats.org/officeDocument/2006/relationships/hyperlink" Target="#Home!A1"/><Relationship Id="rId757" Type="http://schemas.openxmlformats.org/officeDocument/2006/relationships/hyperlink" Target="#Home!A1"/><Relationship Id="rId964" Type="http://schemas.openxmlformats.org/officeDocument/2006/relationships/hyperlink" Target="#Home!A1"/><Relationship Id="rId1387" Type="http://schemas.openxmlformats.org/officeDocument/2006/relationships/hyperlink" Target="#Home!A1"/><Relationship Id="rId1594" Type="http://schemas.openxmlformats.org/officeDocument/2006/relationships/hyperlink" Target="#Home!A1"/><Relationship Id="rId2438" Type="http://schemas.openxmlformats.org/officeDocument/2006/relationships/hyperlink" Target="#Home!A1"/><Relationship Id="rId2645" Type="http://schemas.openxmlformats.org/officeDocument/2006/relationships/hyperlink" Target="#Home!A1"/><Relationship Id="rId2852" Type="http://schemas.openxmlformats.org/officeDocument/2006/relationships/hyperlink" Target="#Home!A1"/><Relationship Id="rId3903" Type="http://schemas.openxmlformats.org/officeDocument/2006/relationships/hyperlink" Target="#Home!A1"/><Relationship Id="rId93" Type="http://schemas.openxmlformats.org/officeDocument/2006/relationships/hyperlink" Target="#Home!A1"/><Relationship Id="rId617" Type="http://schemas.openxmlformats.org/officeDocument/2006/relationships/hyperlink" Target="#Home!A1"/><Relationship Id="rId824" Type="http://schemas.openxmlformats.org/officeDocument/2006/relationships/hyperlink" Target="#Home!A1"/><Relationship Id="rId1247" Type="http://schemas.openxmlformats.org/officeDocument/2006/relationships/hyperlink" Target="#Home!A1"/><Relationship Id="rId1454" Type="http://schemas.openxmlformats.org/officeDocument/2006/relationships/hyperlink" Target="#Home!A1"/><Relationship Id="rId1661" Type="http://schemas.openxmlformats.org/officeDocument/2006/relationships/hyperlink" Target="#Home!A1"/><Relationship Id="rId2505" Type="http://schemas.openxmlformats.org/officeDocument/2006/relationships/hyperlink" Target="#Home!A1"/><Relationship Id="rId2712" Type="http://schemas.openxmlformats.org/officeDocument/2006/relationships/hyperlink" Target="#Home!A1"/><Relationship Id="rId1107" Type="http://schemas.openxmlformats.org/officeDocument/2006/relationships/hyperlink" Target="#Home!A1"/><Relationship Id="rId1314" Type="http://schemas.openxmlformats.org/officeDocument/2006/relationships/hyperlink" Target="#Home!A1"/><Relationship Id="rId1521" Type="http://schemas.openxmlformats.org/officeDocument/2006/relationships/hyperlink" Target="#Home!A1"/><Relationship Id="rId4677" Type="http://schemas.openxmlformats.org/officeDocument/2006/relationships/hyperlink" Target="#Home!A1"/><Relationship Id="rId3279" Type="http://schemas.openxmlformats.org/officeDocument/2006/relationships/hyperlink" Target="#Home!A1"/><Relationship Id="rId3486" Type="http://schemas.openxmlformats.org/officeDocument/2006/relationships/hyperlink" Target="#Home!A1"/><Relationship Id="rId3693" Type="http://schemas.openxmlformats.org/officeDocument/2006/relationships/hyperlink" Target="#Home!A1"/><Relationship Id="rId4537" Type="http://schemas.openxmlformats.org/officeDocument/2006/relationships/hyperlink" Target="#Home!A1"/><Relationship Id="rId20" Type="http://schemas.openxmlformats.org/officeDocument/2006/relationships/hyperlink" Target="#Home!A1"/><Relationship Id="rId2088" Type="http://schemas.openxmlformats.org/officeDocument/2006/relationships/hyperlink" Target="#Home!A1"/><Relationship Id="rId2295" Type="http://schemas.openxmlformats.org/officeDocument/2006/relationships/hyperlink" Target="#Home!A1"/><Relationship Id="rId3139" Type="http://schemas.openxmlformats.org/officeDocument/2006/relationships/hyperlink" Target="#Home!A1"/><Relationship Id="rId3346" Type="http://schemas.openxmlformats.org/officeDocument/2006/relationships/hyperlink" Target="#Home!A1"/><Relationship Id="rId4744" Type="http://schemas.openxmlformats.org/officeDocument/2006/relationships/hyperlink" Target="#Home!A1"/><Relationship Id="rId267" Type="http://schemas.openxmlformats.org/officeDocument/2006/relationships/hyperlink" Target="#Home!A1"/><Relationship Id="rId474" Type="http://schemas.openxmlformats.org/officeDocument/2006/relationships/hyperlink" Target="#Home!A1"/><Relationship Id="rId2155" Type="http://schemas.openxmlformats.org/officeDocument/2006/relationships/hyperlink" Target="#Home!A1"/><Relationship Id="rId3553" Type="http://schemas.openxmlformats.org/officeDocument/2006/relationships/hyperlink" Target="#Home!A1"/><Relationship Id="rId3760" Type="http://schemas.openxmlformats.org/officeDocument/2006/relationships/hyperlink" Target="#Home!A1"/><Relationship Id="rId4604" Type="http://schemas.openxmlformats.org/officeDocument/2006/relationships/hyperlink" Target="#Home!A1"/><Relationship Id="rId4811" Type="http://schemas.openxmlformats.org/officeDocument/2006/relationships/hyperlink" Target="#Home!A1"/><Relationship Id="rId127" Type="http://schemas.openxmlformats.org/officeDocument/2006/relationships/hyperlink" Target="#Home!A1"/><Relationship Id="rId681" Type="http://schemas.openxmlformats.org/officeDocument/2006/relationships/hyperlink" Target="#Home!A1"/><Relationship Id="rId2362" Type="http://schemas.openxmlformats.org/officeDocument/2006/relationships/hyperlink" Target="#Home!A1"/><Relationship Id="rId3206" Type="http://schemas.openxmlformats.org/officeDocument/2006/relationships/hyperlink" Target="#Home!A1"/><Relationship Id="rId3413" Type="http://schemas.openxmlformats.org/officeDocument/2006/relationships/hyperlink" Target="#Home!A1"/><Relationship Id="rId3620" Type="http://schemas.openxmlformats.org/officeDocument/2006/relationships/hyperlink" Target="#Home!A1"/><Relationship Id="rId334" Type="http://schemas.openxmlformats.org/officeDocument/2006/relationships/hyperlink" Target="#Home!A1"/><Relationship Id="rId541" Type="http://schemas.openxmlformats.org/officeDocument/2006/relationships/hyperlink" Target="#Home!A1"/><Relationship Id="rId1171" Type="http://schemas.openxmlformats.org/officeDocument/2006/relationships/hyperlink" Target="#Home!A1"/><Relationship Id="rId2015" Type="http://schemas.openxmlformats.org/officeDocument/2006/relationships/hyperlink" Target="#Home!A1"/><Relationship Id="rId2222" Type="http://schemas.openxmlformats.org/officeDocument/2006/relationships/hyperlink" Target="#Home!A1"/><Relationship Id="rId401" Type="http://schemas.openxmlformats.org/officeDocument/2006/relationships/hyperlink" Target="#Home!A1"/><Relationship Id="rId1031" Type="http://schemas.openxmlformats.org/officeDocument/2006/relationships/hyperlink" Target="#Home!A1"/><Relationship Id="rId1988" Type="http://schemas.openxmlformats.org/officeDocument/2006/relationships/hyperlink" Target="#Home!A1"/><Relationship Id="rId4187" Type="http://schemas.openxmlformats.org/officeDocument/2006/relationships/hyperlink" Target="#Home!A1"/><Relationship Id="rId4394" Type="http://schemas.openxmlformats.org/officeDocument/2006/relationships/hyperlink" Target="#Home!A1"/><Relationship Id="rId4047" Type="http://schemas.openxmlformats.org/officeDocument/2006/relationships/hyperlink" Target="#Home!A1"/><Relationship Id="rId4254" Type="http://schemas.openxmlformats.org/officeDocument/2006/relationships/hyperlink" Target="#Home!A1"/><Relationship Id="rId4461" Type="http://schemas.openxmlformats.org/officeDocument/2006/relationships/hyperlink" Target="#Home!A1"/><Relationship Id="rId1848" Type="http://schemas.openxmlformats.org/officeDocument/2006/relationships/hyperlink" Target="#Home!A1"/><Relationship Id="rId3063" Type="http://schemas.openxmlformats.org/officeDocument/2006/relationships/hyperlink" Target="#Home!A1"/><Relationship Id="rId3270" Type="http://schemas.openxmlformats.org/officeDocument/2006/relationships/hyperlink" Target="#Home!A1"/><Relationship Id="rId4114" Type="http://schemas.openxmlformats.org/officeDocument/2006/relationships/hyperlink" Target="#Home!A1"/><Relationship Id="rId4321" Type="http://schemas.openxmlformats.org/officeDocument/2006/relationships/hyperlink" Target="#Home!A1"/><Relationship Id="rId191" Type="http://schemas.openxmlformats.org/officeDocument/2006/relationships/hyperlink" Target="#Home!A1"/><Relationship Id="rId1708" Type="http://schemas.openxmlformats.org/officeDocument/2006/relationships/hyperlink" Target="#Home!A1"/><Relationship Id="rId1915" Type="http://schemas.openxmlformats.org/officeDocument/2006/relationships/hyperlink" Target="#Home!A1"/><Relationship Id="rId3130" Type="http://schemas.openxmlformats.org/officeDocument/2006/relationships/hyperlink" Target="#Home!A1"/><Relationship Id="rId2689" Type="http://schemas.openxmlformats.org/officeDocument/2006/relationships/hyperlink" Target="#Home!A1"/><Relationship Id="rId2896" Type="http://schemas.openxmlformats.org/officeDocument/2006/relationships/hyperlink" Target="#Home!A1"/><Relationship Id="rId3947" Type="http://schemas.openxmlformats.org/officeDocument/2006/relationships/hyperlink" Target="#Home!A1"/><Relationship Id="rId868" Type="http://schemas.openxmlformats.org/officeDocument/2006/relationships/hyperlink" Target="#Home!A1"/><Relationship Id="rId1498" Type="http://schemas.openxmlformats.org/officeDocument/2006/relationships/hyperlink" Target="#Home!A1"/><Relationship Id="rId2549" Type="http://schemas.openxmlformats.org/officeDocument/2006/relationships/hyperlink" Target="#Home!A1"/><Relationship Id="rId2756" Type="http://schemas.openxmlformats.org/officeDocument/2006/relationships/hyperlink" Target="#Home!A1"/><Relationship Id="rId2963" Type="http://schemas.openxmlformats.org/officeDocument/2006/relationships/hyperlink" Target="#Home!A1"/><Relationship Id="rId3807" Type="http://schemas.openxmlformats.org/officeDocument/2006/relationships/hyperlink" Target="#Home!A1"/><Relationship Id="rId728" Type="http://schemas.openxmlformats.org/officeDocument/2006/relationships/hyperlink" Target="#Home!A1"/><Relationship Id="rId935" Type="http://schemas.openxmlformats.org/officeDocument/2006/relationships/hyperlink" Target="#Home!A1"/><Relationship Id="rId1358" Type="http://schemas.openxmlformats.org/officeDocument/2006/relationships/hyperlink" Target="#Home!A1"/><Relationship Id="rId1565" Type="http://schemas.openxmlformats.org/officeDocument/2006/relationships/hyperlink" Target="#Home!A1"/><Relationship Id="rId1772" Type="http://schemas.openxmlformats.org/officeDocument/2006/relationships/hyperlink" Target="#Home!A1"/><Relationship Id="rId2409" Type="http://schemas.openxmlformats.org/officeDocument/2006/relationships/hyperlink" Target="#Home!A1"/><Relationship Id="rId2616" Type="http://schemas.openxmlformats.org/officeDocument/2006/relationships/hyperlink" Target="#Home!A1"/><Relationship Id="rId64" Type="http://schemas.openxmlformats.org/officeDocument/2006/relationships/hyperlink" Target="#Home!A1"/><Relationship Id="rId1218" Type="http://schemas.openxmlformats.org/officeDocument/2006/relationships/hyperlink" Target="#Home!A1"/><Relationship Id="rId1425" Type="http://schemas.openxmlformats.org/officeDocument/2006/relationships/hyperlink" Target="#Home!A1"/><Relationship Id="rId2823" Type="http://schemas.openxmlformats.org/officeDocument/2006/relationships/hyperlink" Target="#Home!A1"/><Relationship Id="rId1632" Type="http://schemas.openxmlformats.org/officeDocument/2006/relationships/hyperlink" Target="#Home!A1"/><Relationship Id="rId4788" Type="http://schemas.openxmlformats.org/officeDocument/2006/relationships/hyperlink" Target="#Home!A1"/><Relationship Id="rId2199" Type="http://schemas.openxmlformats.org/officeDocument/2006/relationships/hyperlink" Target="#Home!A1"/><Relationship Id="rId3597" Type="http://schemas.openxmlformats.org/officeDocument/2006/relationships/hyperlink" Target="#Home!A1"/><Relationship Id="rId4648" Type="http://schemas.openxmlformats.org/officeDocument/2006/relationships/hyperlink" Target="#Home!A1"/><Relationship Id="rId3457" Type="http://schemas.openxmlformats.org/officeDocument/2006/relationships/hyperlink" Target="#Home!A1"/><Relationship Id="rId3664" Type="http://schemas.openxmlformats.org/officeDocument/2006/relationships/hyperlink" Target="#Home!A1"/><Relationship Id="rId3871" Type="http://schemas.openxmlformats.org/officeDocument/2006/relationships/hyperlink" Target="#Home!A1"/><Relationship Id="rId4508" Type="http://schemas.openxmlformats.org/officeDocument/2006/relationships/hyperlink" Target="#Home!A1"/><Relationship Id="rId4715" Type="http://schemas.openxmlformats.org/officeDocument/2006/relationships/hyperlink" Target="#Home!A1"/><Relationship Id="rId378" Type="http://schemas.openxmlformats.org/officeDocument/2006/relationships/hyperlink" Target="#Home!A1"/><Relationship Id="rId585" Type="http://schemas.openxmlformats.org/officeDocument/2006/relationships/hyperlink" Target="#Home!A1"/><Relationship Id="rId792" Type="http://schemas.openxmlformats.org/officeDocument/2006/relationships/hyperlink" Target="#Home!A1"/><Relationship Id="rId2059" Type="http://schemas.openxmlformats.org/officeDocument/2006/relationships/hyperlink" Target="#Home!A1"/><Relationship Id="rId2266" Type="http://schemas.openxmlformats.org/officeDocument/2006/relationships/hyperlink" Target="#Home!A1"/><Relationship Id="rId2473" Type="http://schemas.openxmlformats.org/officeDocument/2006/relationships/hyperlink" Target="#Home!A1"/><Relationship Id="rId2680" Type="http://schemas.openxmlformats.org/officeDocument/2006/relationships/hyperlink" Target="#Home!A1"/><Relationship Id="rId3317" Type="http://schemas.openxmlformats.org/officeDocument/2006/relationships/hyperlink" Target="#Home!A1"/><Relationship Id="rId3524" Type="http://schemas.openxmlformats.org/officeDocument/2006/relationships/hyperlink" Target="#Home!A1"/><Relationship Id="rId3731" Type="http://schemas.openxmlformats.org/officeDocument/2006/relationships/hyperlink" Target="#Home!A1"/><Relationship Id="rId238" Type="http://schemas.openxmlformats.org/officeDocument/2006/relationships/hyperlink" Target="#Home!A1"/><Relationship Id="rId445" Type="http://schemas.openxmlformats.org/officeDocument/2006/relationships/hyperlink" Target="#Home!A1"/><Relationship Id="rId652" Type="http://schemas.openxmlformats.org/officeDocument/2006/relationships/hyperlink" Target="#Home!A1"/><Relationship Id="rId1075" Type="http://schemas.openxmlformats.org/officeDocument/2006/relationships/hyperlink" Target="#Home!A1"/><Relationship Id="rId1282" Type="http://schemas.openxmlformats.org/officeDocument/2006/relationships/hyperlink" Target="#Home!A1"/><Relationship Id="rId2126" Type="http://schemas.openxmlformats.org/officeDocument/2006/relationships/hyperlink" Target="#Home!A1"/><Relationship Id="rId2333" Type="http://schemas.openxmlformats.org/officeDocument/2006/relationships/hyperlink" Target="#Home!A1"/><Relationship Id="rId2540" Type="http://schemas.openxmlformats.org/officeDocument/2006/relationships/hyperlink" Target="#Home!A1"/><Relationship Id="rId305" Type="http://schemas.openxmlformats.org/officeDocument/2006/relationships/hyperlink" Target="#Home!A1"/><Relationship Id="rId512" Type="http://schemas.openxmlformats.org/officeDocument/2006/relationships/hyperlink" Target="#Home!A1"/><Relationship Id="rId1142" Type="http://schemas.openxmlformats.org/officeDocument/2006/relationships/hyperlink" Target="#Home!A1"/><Relationship Id="rId2400" Type="http://schemas.openxmlformats.org/officeDocument/2006/relationships/hyperlink" Target="#Home!A1"/><Relationship Id="rId4298" Type="http://schemas.openxmlformats.org/officeDocument/2006/relationships/hyperlink" Target="#Home!A1"/><Relationship Id="rId1002" Type="http://schemas.openxmlformats.org/officeDocument/2006/relationships/hyperlink" Target="#Home!A1"/><Relationship Id="rId4158" Type="http://schemas.openxmlformats.org/officeDocument/2006/relationships/hyperlink" Target="#Home!A1"/><Relationship Id="rId4365" Type="http://schemas.openxmlformats.org/officeDocument/2006/relationships/hyperlink" Target="#Home!A1"/><Relationship Id="rId1959" Type="http://schemas.openxmlformats.org/officeDocument/2006/relationships/hyperlink" Target="#Home!A1"/><Relationship Id="rId3174" Type="http://schemas.openxmlformats.org/officeDocument/2006/relationships/hyperlink" Target="#Home!A1"/><Relationship Id="rId4018" Type="http://schemas.openxmlformats.org/officeDocument/2006/relationships/hyperlink" Target="#Home!A1"/><Relationship Id="rId4572" Type="http://schemas.openxmlformats.org/officeDocument/2006/relationships/hyperlink" Target="#Home!A1"/><Relationship Id="rId1819" Type="http://schemas.openxmlformats.org/officeDocument/2006/relationships/hyperlink" Target="#Home!A1"/><Relationship Id="rId3381" Type="http://schemas.openxmlformats.org/officeDocument/2006/relationships/hyperlink" Target="#Home!A1"/><Relationship Id="rId4225" Type="http://schemas.openxmlformats.org/officeDocument/2006/relationships/hyperlink" Target="#Home!A1"/><Relationship Id="rId4432" Type="http://schemas.openxmlformats.org/officeDocument/2006/relationships/hyperlink" Target="#Home!A1"/><Relationship Id="rId2190" Type="http://schemas.openxmlformats.org/officeDocument/2006/relationships/hyperlink" Target="#Home!A1"/><Relationship Id="rId3034" Type="http://schemas.openxmlformats.org/officeDocument/2006/relationships/hyperlink" Target="#Home!A1"/><Relationship Id="rId3241" Type="http://schemas.openxmlformats.org/officeDocument/2006/relationships/hyperlink" Target="#Home!A1"/><Relationship Id="rId162" Type="http://schemas.openxmlformats.org/officeDocument/2006/relationships/hyperlink" Target="#Home!A1"/><Relationship Id="rId2050" Type="http://schemas.openxmlformats.org/officeDocument/2006/relationships/hyperlink" Target="#Home!A1"/><Relationship Id="rId3101" Type="http://schemas.openxmlformats.org/officeDocument/2006/relationships/hyperlink" Target="#Home!A1"/><Relationship Id="rId979" Type="http://schemas.openxmlformats.org/officeDocument/2006/relationships/hyperlink" Target="#Home!A1"/><Relationship Id="rId839" Type="http://schemas.openxmlformats.org/officeDocument/2006/relationships/hyperlink" Target="#Home!A1"/><Relationship Id="rId1469" Type="http://schemas.openxmlformats.org/officeDocument/2006/relationships/hyperlink" Target="#Home!A1"/><Relationship Id="rId2867" Type="http://schemas.openxmlformats.org/officeDocument/2006/relationships/hyperlink" Target="#Home!A1"/><Relationship Id="rId3918" Type="http://schemas.openxmlformats.org/officeDocument/2006/relationships/hyperlink" Target="#Home!A1"/><Relationship Id="rId4082" Type="http://schemas.openxmlformats.org/officeDocument/2006/relationships/hyperlink" Target="#Home!A1"/><Relationship Id="rId1676" Type="http://schemas.openxmlformats.org/officeDocument/2006/relationships/hyperlink" Target="#Home!A1"/><Relationship Id="rId1883" Type="http://schemas.openxmlformats.org/officeDocument/2006/relationships/hyperlink" Target="#Home!A1"/><Relationship Id="rId2727" Type="http://schemas.openxmlformats.org/officeDocument/2006/relationships/hyperlink" Target="#Home!A1"/><Relationship Id="rId2934" Type="http://schemas.openxmlformats.org/officeDocument/2006/relationships/hyperlink" Target="#Home!A1"/><Relationship Id="rId906" Type="http://schemas.openxmlformats.org/officeDocument/2006/relationships/hyperlink" Target="#Home!A1"/><Relationship Id="rId1329" Type="http://schemas.openxmlformats.org/officeDocument/2006/relationships/hyperlink" Target="#Home!A1"/><Relationship Id="rId1536" Type="http://schemas.openxmlformats.org/officeDocument/2006/relationships/hyperlink" Target="#Home!A1"/><Relationship Id="rId1743" Type="http://schemas.openxmlformats.org/officeDocument/2006/relationships/hyperlink" Target="#Home!A1"/><Relationship Id="rId1950" Type="http://schemas.openxmlformats.org/officeDocument/2006/relationships/hyperlink" Target="#Home!A1"/><Relationship Id="rId35" Type="http://schemas.openxmlformats.org/officeDocument/2006/relationships/hyperlink" Target="#Home!A1"/><Relationship Id="rId1603" Type="http://schemas.openxmlformats.org/officeDocument/2006/relationships/hyperlink" Target="#Home!A1"/><Relationship Id="rId1810" Type="http://schemas.openxmlformats.org/officeDocument/2006/relationships/hyperlink" Target="#Home!A1"/><Relationship Id="rId4759" Type="http://schemas.openxmlformats.org/officeDocument/2006/relationships/hyperlink" Target="#Home!A1"/><Relationship Id="rId3568" Type="http://schemas.openxmlformats.org/officeDocument/2006/relationships/hyperlink" Target="#Home!A1"/><Relationship Id="rId3775" Type="http://schemas.openxmlformats.org/officeDocument/2006/relationships/hyperlink" Target="#Home!A1"/><Relationship Id="rId3982" Type="http://schemas.openxmlformats.org/officeDocument/2006/relationships/hyperlink" Target="#Home!A1"/><Relationship Id="rId4619" Type="http://schemas.openxmlformats.org/officeDocument/2006/relationships/hyperlink" Target="#Home!A1"/><Relationship Id="rId4826" Type="http://schemas.openxmlformats.org/officeDocument/2006/relationships/hyperlink" Target="#Home!A1"/><Relationship Id="rId489" Type="http://schemas.openxmlformats.org/officeDocument/2006/relationships/hyperlink" Target="#Home!A1"/><Relationship Id="rId696" Type="http://schemas.openxmlformats.org/officeDocument/2006/relationships/hyperlink" Target="#Home!A1"/><Relationship Id="rId2377" Type="http://schemas.openxmlformats.org/officeDocument/2006/relationships/hyperlink" Target="#Home!A1"/><Relationship Id="rId2584" Type="http://schemas.openxmlformats.org/officeDocument/2006/relationships/hyperlink" Target="#Home!A1"/><Relationship Id="rId2791" Type="http://schemas.openxmlformats.org/officeDocument/2006/relationships/hyperlink" Target="#Home!A1"/><Relationship Id="rId3428" Type="http://schemas.openxmlformats.org/officeDocument/2006/relationships/hyperlink" Target="#Home!A1"/><Relationship Id="rId3635" Type="http://schemas.openxmlformats.org/officeDocument/2006/relationships/hyperlink" Target="#Home!A1"/><Relationship Id="rId349" Type="http://schemas.openxmlformats.org/officeDocument/2006/relationships/hyperlink" Target="#Home!A1"/><Relationship Id="rId556" Type="http://schemas.openxmlformats.org/officeDocument/2006/relationships/hyperlink" Target="#Home!A1"/><Relationship Id="rId763" Type="http://schemas.openxmlformats.org/officeDocument/2006/relationships/hyperlink" Target="#Home!A1"/><Relationship Id="rId1186" Type="http://schemas.openxmlformats.org/officeDocument/2006/relationships/hyperlink" Target="#Home!A1"/><Relationship Id="rId1393" Type="http://schemas.openxmlformats.org/officeDocument/2006/relationships/hyperlink" Target="#Home!A1"/><Relationship Id="rId2237" Type="http://schemas.openxmlformats.org/officeDocument/2006/relationships/hyperlink" Target="#Home!A1"/><Relationship Id="rId2444" Type="http://schemas.openxmlformats.org/officeDocument/2006/relationships/hyperlink" Target="#Home!A1"/><Relationship Id="rId3842" Type="http://schemas.openxmlformats.org/officeDocument/2006/relationships/hyperlink" Target="#Home!A1"/><Relationship Id="rId209" Type="http://schemas.openxmlformats.org/officeDocument/2006/relationships/hyperlink" Target="#Home!A1"/><Relationship Id="rId416" Type="http://schemas.openxmlformats.org/officeDocument/2006/relationships/hyperlink" Target="#Home!A1"/><Relationship Id="rId970" Type="http://schemas.openxmlformats.org/officeDocument/2006/relationships/hyperlink" Target="#Home!A1"/><Relationship Id="rId1046" Type="http://schemas.openxmlformats.org/officeDocument/2006/relationships/hyperlink" Target="#Home!A1"/><Relationship Id="rId1253" Type="http://schemas.openxmlformats.org/officeDocument/2006/relationships/hyperlink" Target="#Home!A1"/><Relationship Id="rId2651" Type="http://schemas.openxmlformats.org/officeDocument/2006/relationships/hyperlink" Target="#Home!A1"/><Relationship Id="rId3702" Type="http://schemas.openxmlformats.org/officeDocument/2006/relationships/hyperlink" Target="#Home!A1"/><Relationship Id="rId623" Type="http://schemas.openxmlformats.org/officeDocument/2006/relationships/hyperlink" Target="#Home!A1"/><Relationship Id="rId830" Type="http://schemas.openxmlformats.org/officeDocument/2006/relationships/hyperlink" Target="#Home!A1"/><Relationship Id="rId1460" Type="http://schemas.openxmlformats.org/officeDocument/2006/relationships/hyperlink" Target="#Home!A1"/><Relationship Id="rId2304" Type="http://schemas.openxmlformats.org/officeDocument/2006/relationships/hyperlink" Target="#Home!A1"/><Relationship Id="rId2511" Type="http://schemas.openxmlformats.org/officeDocument/2006/relationships/hyperlink" Target="#Home!A1"/><Relationship Id="rId1113" Type="http://schemas.openxmlformats.org/officeDocument/2006/relationships/hyperlink" Target="#Home!A1"/><Relationship Id="rId1320" Type="http://schemas.openxmlformats.org/officeDocument/2006/relationships/hyperlink" Target="#Home!A1"/><Relationship Id="rId4269" Type="http://schemas.openxmlformats.org/officeDocument/2006/relationships/hyperlink" Target="#Home!A1"/><Relationship Id="rId4476" Type="http://schemas.openxmlformats.org/officeDocument/2006/relationships/hyperlink" Target="#Home!A1"/><Relationship Id="rId4683" Type="http://schemas.openxmlformats.org/officeDocument/2006/relationships/hyperlink" Target="#Home!A1"/><Relationship Id="rId3078" Type="http://schemas.openxmlformats.org/officeDocument/2006/relationships/hyperlink" Target="#Home!A1"/><Relationship Id="rId3285" Type="http://schemas.openxmlformats.org/officeDocument/2006/relationships/hyperlink" Target="#Home!A1"/><Relationship Id="rId3492" Type="http://schemas.openxmlformats.org/officeDocument/2006/relationships/hyperlink" Target="#Home!A1"/><Relationship Id="rId4129" Type="http://schemas.openxmlformats.org/officeDocument/2006/relationships/hyperlink" Target="#Home!A1"/><Relationship Id="rId4336" Type="http://schemas.openxmlformats.org/officeDocument/2006/relationships/hyperlink" Target="#Home!A1"/><Relationship Id="rId4543" Type="http://schemas.openxmlformats.org/officeDocument/2006/relationships/hyperlink" Target="#Home!A1"/><Relationship Id="rId4750" Type="http://schemas.openxmlformats.org/officeDocument/2006/relationships/hyperlink" Target="#Home!A1"/><Relationship Id="rId2094" Type="http://schemas.openxmlformats.org/officeDocument/2006/relationships/hyperlink" Target="#Home!A1"/><Relationship Id="rId3145" Type="http://schemas.openxmlformats.org/officeDocument/2006/relationships/hyperlink" Target="#Home!A1"/><Relationship Id="rId3352" Type="http://schemas.openxmlformats.org/officeDocument/2006/relationships/hyperlink" Target="#Home!A1"/><Relationship Id="rId4403" Type="http://schemas.openxmlformats.org/officeDocument/2006/relationships/hyperlink" Target="#Home!A1"/><Relationship Id="rId4610" Type="http://schemas.openxmlformats.org/officeDocument/2006/relationships/hyperlink" Target="#Home!A1"/><Relationship Id="rId273" Type="http://schemas.openxmlformats.org/officeDocument/2006/relationships/hyperlink" Target="#Home!A1"/><Relationship Id="rId480" Type="http://schemas.openxmlformats.org/officeDocument/2006/relationships/hyperlink" Target="#Home!A1"/><Relationship Id="rId2161" Type="http://schemas.openxmlformats.org/officeDocument/2006/relationships/hyperlink" Target="#Home!A1"/><Relationship Id="rId3005" Type="http://schemas.openxmlformats.org/officeDocument/2006/relationships/hyperlink" Target="#Home!A1"/><Relationship Id="rId3212" Type="http://schemas.openxmlformats.org/officeDocument/2006/relationships/hyperlink" Target="#Home!A1"/><Relationship Id="rId133" Type="http://schemas.openxmlformats.org/officeDocument/2006/relationships/hyperlink" Target="#Home!A1"/><Relationship Id="rId340" Type="http://schemas.openxmlformats.org/officeDocument/2006/relationships/hyperlink" Target="#Home!A1"/><Relationship Id="rId2021" Type="http://schemas.openxmlformats.org/officeDocument/2006/relationships/hyperlink" Target="#Home!A1"/><Relationship Id="rId200" Type="http://schemas.openxmlformats.org/officeDocument/2006/relationships/hyperlink" Target="#Home!A1"/><Relationship Id="rId2978" Type="http://schemas.openxmlformats.org/officeDocument/2006/relationships/hyperlink" Target="#Home!A1"/><Relationship Id="rId4193" Type="http://schemas.openxmlformats.org/officeDocument/2006/relationships/hyperlink" Target="#Home!A1"/><Relationship Id="rId1787" Type="http://schemas.openxmlformats.org/officeDocument/2006/relationships/hyperlink" Target="#Home!A1"/><Relationship Id="rId1994" Type="http://schemas.openxmlformats.org/officeDocument/2006/relationships/hyperlink" Target="#Home!A1"/><Relationship Id="rId2838" Type="http://schemas.openxmlformats.org/officeDocument/2006/relationships/hyperlink" Target="#Home!A1"/><Relationship Id="rId79" Type="http://schemas.openxmlformats.org/officeDocument/2006/relationships/hyperlink" Target="#Home!A1"/><Relationship Id="rId1647" Type="http://schemas.openxmlformats.org/officeDocument/2006/relationships/hyperlink" Target="#Home!A1"/><Relationship Id="rId1854" Type="http://schemas.openxmlformats.org/officeDocument/2006/relationships/hyperlink" Target="#Home!A1"/><Relationship Id="rId2905" Type="http://schemas.openxmlformats.org/officeDocument/2006/relationships/hyperlink" Target="#Home!A1"/><Relationship Id="rId4053" Type="http://schemas.openxmlformats.org/officeDocument/2006/relationships/hyperlink" Target="#Home!A1"/><Relationship Id="rId4260" Type="http://schemas.openxmlformats.org/officeDocument/2006/relationships/hyperlink" Target="#Home!A1"/><Relationship Id="rId1507" Type="http://schemas.openxmlformats.org/officeDocument/2006/relationships/hyperlink" Target="#Home!A1"/><Relationship Id="rId1714" Type="http://schemas.openxmlformats.org/officeDocument/2006/relationships/hyperlink" Target="#Home!A1"/><Relationship Id="rId4120" Type="http://schemas.openxmlformats.org/officeDocument/2006/relationships/hyperlink" Target="#Home!A1"/><Relationship Id="rId1921" Type="http://schemas.openxmlformats.org/officeDocument/2006/relationships/hyperlink" Target="#Home!A1"/><Relationship Id="rId3679" Type="http://schemas.openxmlformats.org/officeDocument/2006/relationships/hyperlink" Target="#Home!A1"/><Relationship Id="rId2488" Type="http://schemas.openxmlformats.org/officeDocument/2006/relationships/hyperlink" Target="#Home!A1"/><Relationship Id="rId3886" Type="http://schemas.openxmlformats.org/officeDocument/2006/relationships/hyperlink" Target="#Home!A1"/><Relationship Id="rId1297" Type="http://schemas.openxmlformats.org/officeDocument/2006/relationships/hyperlink" Target="#Home!A1"/><Relationship Id="rId2695" Type="http://schemas.openxmlformats.org/officeDocument/2006/relationships/hyperlink" Target="#Home!A1"/><Relationship Id="rId3539" Type="http://schemas.openxmlformats.org/officeDocument/2006/relationships/hyperlink" Target="#Home!A1"/><Relationship Id="rId3746" Type="http://schemas.openxmlformats.org/officeDocument/2006/relationships/hyperlink" Target="#Home!A1"/><Relationship Id="rId3953" Type="http://schemas.openxmlformats.org/officeDocument/2006/relationships/hyperlink" Target="#Home!A1"/><Relationship Id="rId667" Type="http://schemas.openxmlformats.org/officeDocument/2006/relationships/hyperlink" Target="#Home!A1"/><Relationship Id="rId874" Type="http://schemas.openxmlformats.org/officeDocument/2006/relationships/hyperlink" Target="#Home!A1"/><Relationship Id="rId2348" Type="http://schemas.openxmlformats.org/officeDocument/2006/relationships/hyperlink" Target="#Home!A1"/><Relationship Id="rId2555" Type="http://schemas.openxmlformats.org/officeDocument/2006/relationships/hyperlink" Target="#Home!A1"/><Relationship Id="rId2762" Type="http://schemas.openxmlformats.org/officeDocument/2006/relationships/hyperlink" Target="#Home!A1"/><Relationship Id="rId3606" Type="http://schemas.openxmlformats.org/officeDocument/2006/relationships/hyperlink" Target="#Home!A1"/><Relationship Id="rId3813" Type="http://schemas.openxmlformats.org/officeDocument/2006/relationships/hyperlink" Target="#Home!A1"/><Relationship Id="rId527" Type="http://schemas.openxmlformats.org/officeDocument/2006/relationships/hyperlink" Target="#Home!A1"/><Relationship Id="rId734" Type="http://schemas.openxmlformats.org/officeDocument/2006/relationships/hyperlink" Target="#Home!A1"/><Relationship Id="rId941" Type="http://schemas.openxmlformats.org/officeDocument/2006/relationships/hyperlink" Target="#Home!A1"/><Relationship Id="rId1157" Type="http://schemas.openxmlformats.org/officeDocument/2006/relationships/hyperlink" Target="#Home!A1"/><Relationship Id="rId1364" Type="http://schemas.openxmlformats.org/officeDocument/2006/relationships/hyperlink" Target="#Home!A1"/><Relationship Id="rId1571" Type="http://schemas.openxmlformats.org/officeDocument/2006/relationships/hyperlink" Target="#Home!A1"/><Relationship Id="rId2208" Type="http://schemas.openxmlformats.org/officeDocument/2006/relationships/hyperlink" Target="#Home!A1"/><Relationship Id="rId2415" Type="http://schemas.openxmlformats.org/officeDocument/2006/relationships/hyperlink" Target="#Home!A1"/><Relationship Id="rId2622" Type="http://schemas.openxmlformats.org/officeDocument/2006/relationships/hyperlink" Target="#Home!A1"/><Relationship Id="rId70" Type="http://schemas.openxmlformats.org/officeDocument/2006/relationships/hyperlink" Target="#Home!A1"/><Relationship Id="rId801" Type="http://schemas.openxmlformats.org/officeDocument/2006/relationships/hyperlink" Target="#Home!A1"/><Relationship Id="rId1017" Type="http://schemas.openxmlformats.org/officeDocument/2006/relationships/hyperlink" Target="#Home!A1"/><Relationship Id="rId1224" Type="http://schemas.openxmlformats.org/officeDocument/2006/relationships/hyperlink" Target="#Home!A1"/><Relationship Id="rId1431" Type="http://schemas.openxmlformats.org/officeDocument/2006/relationships/hyperlink" Target="#Home!A1"/><Relationship Id="rId4587" Type="http://schemas.openxmlformats.org/officeDocument/2006/relationships/hyperlink" Target="#Home!A1"/><Relationship Id="rId4794" Type="http://schemas.openxmlformats.org/officeDocument/2006/relationships/hyperlink" Target="#Home!A1"/><Relationship Id="rId3189" Type="http://schemas.openxmlformats.org/officeDocument/2006/relationships/hyperlink" Target="#Home!A1"/><Relationship Id="rId3396" Type="http://schemas.openxmlformats.org/officeDocument/2006/relationships/hyperlink" Target="#Home!A1"/><Relationship Id="rId4447" Type="http://schemas.openxmlformats.org/officeDocument/2006/relationships/hyperlink" Target="#Home!A1"/><Relationship Id="rId4654" Type="http://schemas.openxmlformats.org/officeDocument/2006/relationships/hyperlink" Target="#Home!A1"/><Relationship Id="rId3049" Type="http://schemas.openxmlformats.org/officeDocument/2006/relationships/hyperlink" Target="#Home!A1"/><Relationship Id="rId3256" Type="http://schemas.openxmlformats.org/officeDocument/2006/relationships/hyperlink" Target="#Home!A1"/><Relationship Id="rId3463" Type="http://schemas.openxmlformats.org/officeDocument/2006/relationships/hyperlink" Target="#Home!A1"/><Relationship Id="rId4307" Type="http://schemas.openxmlformats.org/officeDocument/2006/relationships/hyperlink" Target="#Home!A1"/><Relationship Id="rId177" Type="http://schemas.openxmlformats.org/officeDocument/2006/relationships/hyperlink" Target="#Home!A1"/><Relationship Id="rId384" Type="http://schemas.openxmlformats.org/officeDocument/2006/relationships/hyperlink" Target="#Home!A1"/><Relationship Id="rId591" Type="http://schemas.openxmlformats.org/officeDocument/2006/relationships/hyperlink" Target="#Home!A1"/><Relationship Id="rId2065" Type="http://schemas.openxmlformats.org/officeDocument/2006/relationships/hyperlink" Target="#Home!A1"/><Relationship Id="rId2272" Type="http://schemas.openxmlformats.org/officeDocument/2006/relationships/hyperlink" Target="#Home!A1"/><Relationship Id="rId3116" Type="http://schemas.openxmlformats.org/officeDocument/2006/relationships/hyperlink" Target="#Home!A1"/><Relationship Id="rId3670" Type="http://schemas.openxmlformats.org/officeDocument/2006/relationships/hyperlink" Target="#Home!A1"/><Relationship Id="rId4514" Type="http://schemas.openxmlformats.org/officeDocument/2006/relationships/hyperlink" Target="#Home!A1"/><Relationship Id="rId4721" Type="http://schemas.openxmlformats.org/officeDocument/2006/relationships/hyperlink" Target="#Home!A1"/><Relationship Id="rId244" Type="http://schemas.openxmlformats.org/officeDocument/2006/relationships/hyperlink" Target="#Home!A1"/><Relationship Id="rId1081" Type="http://schemas.openxmlformats.org/officeDocument/2006/relationships/hyperlink" Target="#Home!A1"/><Relationship Id="rId3323" Type="http://schemas.openxmlformats.org/officeDocument/2006/relationships/hyperlink" Target="#Home!A1"/><Relationship Id="rId3530" Type="http://schemas.openxmlformats.org/officeDocument/2006/relationships/hyperlink" Target="#Home!A1"/><Relationship Id="rId451" Type="http://schemas.openxmlformats.org/officeDocument/2006/relationships/hyperlink" Target="#Home!A1"/><Relationship Id="rId2132" Type="http://schemas.openxmlformats.org/officeDocument/2006/relationships/hyperlink" Target="#Home!A1"/><Relationship Id="rId104" Type="http://schemas.openxmlformats.org/officeDocument/2006/relationships/hyperlink" Target="#Home!A1"/><Relationship Id="rId311" Type="http://schemas.openxmlformats.org/officeDocument/2006/relationships/hyperlink" Target="#Home!A1"/><Relationship Id="rId1898" Type="http://schemas.openxmlformats.org/officeDocument/2006/relationships/hyperlink" Target="#Home!A1"/><Relationship Id="rId2949" Type="http://schemas.openxmlformats.org/officeDocument/2006/relationships/hyperlink" Target="#Home!A1"/><Relationship Id="rId4097" Type="http://schemas.openxmlformats.org/officeDocument/2006/relationships/hyperlink" Target="#Home!A1"/><Relationship Id="rId1758" Type="http://schemas.openxmlformats.org/officeDocument/2006/relationships/hyperlink" Target="#Home!A1"/><Relationship Id="rId2809" Type="http://schemas.openxmlformats.org/officeDocument/2006/relationships/hyperlink" Target="#Home!A1"/><Relationship Id="rId4164" Type="http://schemas.openxmlformats.org/officeDocument/2006/relationships/hyperlink" Target="#Home!A1"/><Relationship Id="rId4371" Type="http://schemas.openxmlformats.org/officeDocument/2006/relationships/hyperlink" Target="#Home!A1"/><Relationship Id="rId1965" Type="http://schemas.openxmlformats.org/officeDocument/2006/relationships/hyperlink" Target="#Home!A1"/><Relationship Id="rId3180" Type="http://schemas.openxmlformats.org/officeDocument/2006/relationships/hyperlink" Target="#Home!A1"/><Relationship Id="rId4024" Type="http://schemas.openxmlformats.org/officeDocument/2006/relationships/hyperlink" Target="#Home!A1"/><Relationship Id="rId4231" Type="http://schemas.openxmlformats.org/officeDocument/2006/relationships/hyperlink" Target="#Home!A1"/><Relationship Id="rId1618" Type="http://schemas.openxmlformats.org/officeDocument/2006/relationships/hyperlink" Target="#Home!A1"/><Relationship Id="rId1825" Type="http://schemas.openxmlformats.org/officeDocument/2006/relationships/hyperlink" Target="#Home!A1"/><Relationship Id="rId3040" Type="http://schemas.openxmlformats.org/officeDocument/2006/relationships/hyperlink" Target="#Home!A1"/><Relationship Id="rId3997" Type="http://schemas.openxmlformats.org/officeDocument/2006/relationships/hyperlink" Target="#Home!A1"/><Relationship Id="rId2599" Type="http://schemas.openxmlformats.org/officeDocument/2006/relationships/hyperlink" Target="#Home!A1"/><Relationship Id="rId3857" Type="http://schemas.openxmlformats.org/officeDocument/2006/relationships/hyperlink" Target="#Home!A1"/><Relationship Id="rId778" Type="http://schemas.openxmlformats.org/officeDocument/2006/relationships/hyperlink" Target="#Home!A1"/><Relationship Id="rId985" Type="http://schemas.openxmlformats.org/officeDocument/2006/relationships/hyperlink" Target="#Home!A1"/><Relationship Id="rId2459" Type="http://schemas.openxmlformats.org/officeDocument/2006/relationships/hyperlink" Target="#Home!A1"/><Relationship Id="rId2666" Type="http://schemas.openxmlformats.org/officeDocument/2006/relationships/hyperlink" Target="#Home!A1"/><Relationship Id="rId2873" Type="http://schemas.openxmlformats.org/officeDocument/2006/relationships/hyperlink" Target="#Home!A1"/><Relationship Id="rId3717" Type="http://schemas.openxmlformats.org/officeDocument/2006/relationships/hyperlink" Target="#Home!A1"/><Relationship Id="rId3924" Type="http://schemas.openxmlformats.org/officeDocument/2006/relationships/hyperlink" Target="#Home!A1"/><Relationship Id="rId638" Type="http://schemas.openxmlformats.org/officeDocument/2006/relationships/hyperlink" Target="#Home!A1"/><Relationship Id="rId845" Type="http://schemas.openxmlformats.org/officeDocument/2006/relationships/hyperlink" Target="#Home!A1"/><Relationship Id="rId1268" Type="http://schemas.openxmlformats.org/officeDocument/2006/relationships/hyperlink" Target="#Home!A1"/><Relationship Id="rId1475" Type="http://schemas.openxmlformats.org/officeDocument/2006/relationships/hyperlink" Target="#Home!A1"/><Relationship Id="rId1682" Type="http://schemas.openxmlformats.org/officeDocument/2006/relationships/hyperlink" Target="#Home!A1"/><Relationship Id="rId2319" Type="http://schemas.openxmlformats.org/officeDocument/2006/relationships/hyperlink" Target="#Home!A1"/><Relationship Id="rId2526" Type="http://schemas.openxmlformats.org/officeDocument/2006/relationships/hyperlink" Target="#Home!A1"/><Relationship Id="rId2733" Type="http://schemas.openxmlformats.org/officeDocument/2006/relationships/hyperlink" Target="#Home!A1"/><Relationship Id="rId705" Type="http://schemas.openxmlformats.org/officeDocument/2006/relationships/hyperlink" Target="#Home!A1"/><Relationship Id="rId1128" Type="http://schemas.openxmlformats.org/officeDocument/2006/relationships/hyperlink" Target="#Home!A1"/><Relationship Id="rId1335" Type="http://schemas.openxmlformats.org/officeDocument/2006/relationships/hyperlink" Target="#Home!A1"/><Relationship Id="rId1542" Type="http://schemas.openxmlformats.org/officeDocument/2006/relationships/hyperlink" Target="#Home!A1"/><Relationship Id="rId2940" Type="http://schemas.openxmlformats.org/officeDocument/2006/relationships/hyperlink" Target="#Home!A1"/><Relationship Id="rId4698" Type="http://schemas.openxmlformats.org/officeDocument/2006/relationships/hyperlink" Target="#Home!A1"/><Relationship Id="rId912" Type="http://schemas.openxmlformats.org/officeDocument/2006/relationships/hyperlink" Target="#Home!A1"/><Relationship Id="rId2800" Type="http://schemas.openxmlformats.org/officeDocument/2006/relationships/hyperlink" Target="#Home!A1"/><Relationship Id="rId41" Type="http://schemas.openxmlformats.org/officeDocument/2006/relationships/hyperlink" Target="#Home!A1"/><Relationship Id="rId1402" Type="http://schemas.openxmlformats.org/officeDocument/2006/relationships/hyperlink" Target="#Home!A1"/><Relationship Id="rId4558" Type="http://schemas.openxmlformats.org/officeDocument/2006/relationships/hyperlink" Target="#Home!A1"/><Relationship Id="rId4765" Type="http://schemas.openxmlformats.org/officeDocument/2006/relationships/hyperlink" Target="#Home!A1"/><Relationship Id="rId288" Type="http://schemas.openxmlformats.org/officeDocument/2006/relationships/hyperlink" Target="#Home!A1"/><Relationship Id="rId3367" Type="http://schemas.openxmlformats.org/officeDocument/2006/relationships/hyperlink" Target="#Home!A1"/><Relationship Id="rId3574" Type="http://schemas.openxmlformats.org/officeDocument/2006/relationships/hyperlink" Target="#Home!A1"/><Relationship Id="rId3781" Type="http://schemas.openxmlformats.org/officeDocument/2006/relationships/hyperlink" Target="#Home!A1"/><Relationship Id="rId4418" Type="http://schemas.openxmlformats.org/officeDocument/2006/relationships/hyperlink" Target="#Home!A1"/><Relationship Id="rId4625" Type="http://schemas.openxmlformats.org/officeDocument/2006/relationships/hyperlink" Target="#Home!A1"/><Relationship Id="rId4832" Type="http://schemas.openxmlformats.org/officeDocument/2006/relationships/hyperlink" Target="#Home!A1"/><Relationship Id="rId495" Type="http://schemas.openxmlformats.org/officeDocument/2006/relationships/hyperlink" Target="#Home!A1"/><Relationship Id="rId2176" Type="http://schemas.openxmlformats.org/officeDocument/2006/relationships/hyperlink" Target="#Home!A1"/><Relationship Id="rId2383" Type="http://schemas.openxmlformats.org/officeDocument/2006/relationships/hyperlink" Target="#Home!A1"/><Relationship Id="rId2590" Type="http://schemas.openxmlformats.org/officeDocument/2006/relationships/hyperlink" Target="#Home!A1"/><Relationship Id="rId3227" Type="http://schemas.openxmlformats.org/officeDocument/2006/relationships/hyperlink" Target="#Home!A1"/><Relationship Id="rId3434" Type="http://schemas.openxmlformats.org/officeDocument/2006/relationships/hyperlink" Target="#Home!A1"/><Relationship Id="rId3641" Type="http://schemas.openxmlformats.org/officeDocument/2006/relationships/hyperlink" Target="#Home!A1"/><Relationship Id="rId148" Type="http://schemas.openxmlformats.org/officeDocument/2006/relationships/hyperlink" Target="#Home!A1"/><Relationship Id="rId355" Type="http://schemas.openxmlformats.org/officeDocument/2006/relationships/hyperlink" Target="#Home!A1"/><Relationship Id="rId562" Type="http://schemas.openxmlformats.org/officeDocument/2006/relationships/hyperlink" Target="#Home!A1"/><Relationship Id="rId1192" Type="http://schemas.openxmlformats.org/officeDocument/2006/relationships/hyperlink" Target="#Home!A1"/><Relationship Id="rId2036" Type="http://schemas.openxmlformats.org/officeDocument/2006/relationships/hyperlink" Target="#Home!A1"/><Relationship Id="rId2243" Type="http://schemas.openxmlformats.org/officeDocument/2006/relationships/hyperlink" Target="#Home!A1"/><Relationship Id="rId2450" Type="http://schemas.openxmlformats.org/officeDocument/2006/relationships/hyperlink" Target="#Home!A1"/><Relationship Id="rId3501" Type="http://schemas.openxmlformats.org/officeDocument/2006/relationships/hyperlink" Target="#Home!A1"/><Relationship Id="rId215" Type="http://schemas.openxmlformats.org/officeDocument/2006/relationships/hyperlink" Target="#Home!A1"/><Relationship Id="rId422" Type="http://schemas.openxmlformats.org/officeDocument/2006/relationships/hyperlink" Target="#Home!A1"/><Relationship Id="rId1052" Type="http://schemas.openxmlformats.org/officeDocument/2006/relationships/hyperlink" Target="#Home!A1"/><Relationship Id="rId2103" Type="http://schemas.openxmlformats.org/officeDocument/2006/relationships/hyperlink" Target="#Home!A1"/><Relationship Id="rId2310" Type="http://schemas.openxmlformats.org/officeDocument/2006/relationships/hyperlink" Target="#Home!A1"/><Relationship Id="rId4068" Type="http://schemas.openxmlformats.org/officeDocument/2006/relationships/hyperlink" Target="#Home!A1"/><Relationship Id="rId4275" Type="http://schemas.openxmlformats.org/officeDocument/2006/relationships/hyperlink" Target="#Home!A1"/><Relationship Id="rId4482" Type="http://schemas.openxmlformats.org/officeDocument/2006/relationships/hyperlink" Target="#Home!A1"/><Relationship Id="rId1869" Type="http://schemas.openxmlformats.org/officeDocument/2006/relationships/hyperlink" Target="#Home!A1"/><Relationship Id="rId3084" Type="http://schemas.openxmlformats.org/officeDocument/2006/relationships/hyperlink" Target="#Home!A1"/><Relationship Id="rId3291" Type="http://schemas.openxmlformats.org/officeDocument/2006/relationships/hyperlink" Target="#Home!A1"/><Relationship Id="rId4135" Type="http://schemas.openxmlformats.org/officeDocument/2006/relationships/hyperlink" Target="#Home!A1"/><Relationship Id="rId1729" Type="http://schemas.openxmlformats.org/officeDocument/2006/relationships/hyperlink" Target="#Home!A1"/><Relationship Id="rId1936" Type="http://schemas.openxmlformats.org/officeDocument/2006/relationships/hyperlink" Target="#Home!A1"/><Relationship Id="rId4342" Type="http://schemas.openxmlformats.org/officeDocument/2006/relationships/hyperlink" Target="#Home!A1"/><Relationship Id="rId3151" Type="http://schemas.openxmlformats.org/officeDocument/2006/relationships/hyperlink" Target="#Home!A1"/><Relationship Id="rId4202" Type="http://schemas.openxmlformats.org/officeDocument/2006/relationships/hyperlink" Target="#Home!A1"/><Relationship Id="rId3011" Type="http://schemas.openxmlformats.org/officeDocument/2006/relationships/hyperlink" Target="#Home!A1"/><Relationship Id="rId3968" Type="http://schemas.openxmlformats.org/officeDocument/2006/relationships/hyperlink" Target="#Home!A1"/><Relationship Id="rId5" Type="http://schemas.openxmlformats.org/officeDocument/2006/relationships/hyperlink" Target="#UTAMA!A1"/><Relationship Id="rId889" Type="http://schemas.openxmlformats.org/officeDocument/2006/relationships/hyperlink" Target="#Home!A1"/><Relationship Id="rId2777" Type="http://schemas.openxmlformats.org/officeDocument/2006/relationships/hyperlink" Target="#Home!A1"/><Relationship Id="rId749" Type="http://schemas.openxmlformats.org/officeDocument/2006/relationships/hyperlink" Target="#Home!A1"/><Relationship Id="rId1379" Type="http://schemas.openxmlformats.org/officeDocument/2006/relationships/hyperlink" Target="#Home!A1"/><Relationship Id="rId1586" Type="http://schemas.openxmlformats.org/officeDocument/2006/relationships/hyperlink" Target="#Home!A1"/><Relationship Id="rId2984" Type="http://schemas.openxmlformats.org/officeDocument/2006/relationships/hyperlink" Target="#Home!A1"/><Relationship Id="rId3828" Type="http://schemas.openxmlformats.org/officeDocument/2006/relationships/hyperlink" Target="#Home!A1"/><Relationship Id="rId609" Type="http://schemas.openxmlformats.org/officeDocument/2006/relationships/hyperlink" Target="#Home!A1"/><Relationship Id="rId956" Type="http://schemas.openxmlformats.org/officeDocument/2006/relationships/hyperlink" Target="#Home!A1"/><Relationship Id="rId1239" Type="http://schemas.openxmlformats.org/officeDocument/2006/relationships/hyperlink" Target="#Home!A1"/><Relationship Id="rId1793" Type="http://schemas.openxmlformats.org/officeDocument/2006/relationships/hyperlink" Target="#Home!A1"/><Relationship Id="rId2637" Type="http://schemas.openxmlformats.org/officeDocument/2006/relationships/hyperlink" Target="#Home!A1"/><Relationship Id="rId2844" Type="http://schemas.openxmlformats.org/officeDocument/2006/relationships/hyperlink" Target="#Home!A1"/><Relationship Id="rId85" Type="http://schemas.openxmlformats.org/officeDocument/2006/relationships/hyperlink" Target="#Home!A1"/><Relationship Id="rId816" Type="http://schemas.openxmlformats.org/officeDocument/2006/relationships/hyperlink" Target="#Home!A1"/><Relationship Id="rId1446" Type="http://schemas.openxmlformats.org/officeDocument/2006/relationships/hyperlink" Target="#Home!A1"/><Relationship Id="rId1653" Type="http://schemas.openxmlformats.org/officeDocument/2006/relationships/hyperlink" Target="#Home!A1"/><Relationship Id="rId1860" Type="http://schemas.openxmlformats.org/officeDocument/2006/relationships/hyperlink" Target="#Home!A1"/><Relationship Id="rId2704" Type="http://schemas.openxmlformats.org/officeDocument/2006/relationships/hyperlink" Target="#Home!A1"/><Relationship Id="rId2911" Type="http://schemas.openxmlformats.org/officeDocument/2006/relationships/hyperlink" Target="#Home!A1"/><Relationship Id="rId1306" Type="http://schemas.openxmlformats.org/officeDocument/2006/relationships/hyperlink" Target="#Home!A1"/><Relationship Id="rId1513" Type="http://schemas.openxmlformats.org/officeDocument/2006/relationships/hyperlink" Target="#Home!A1"/><Relationship Id="rId1720" Type="http://schemas.openxmlformats.org/officeDocument/2006/relationships/hyperlink" Target="#Home!A1"/><Relationship Id="rId4669" Type="http://schemas.openxmlformats.org/officeDocument/2006/relationships/hyperlink" Target="#Home!A1"/><Relationship Id="rId12" Type="http://schemas.openxmlformats.org/officeDocument/2006/relationships/hyperlink" Target="#Home!A1"/><Relationship Id="rId3478" Type="http://schemas.openxmlformats.org/officeDocument/2006/relationships/hyperlink" Target="#Home!A1"/><Relationship Id="rId3685" Type="http://schemas.openxmlformats.org/officeDocument/2006/relationships/hyperlink" Target="#Home!A1"/><Relationship Id="rId3892" Type="http://schemas.openxmlformats.org/officeDocument/2006/relationships/hyperlink" Target="#Home!A1"/><Relationship Id="rId4529" Type="http://schemas.openxmlformats.org/officeDocument/2006/relationships/hyperlink" Target="#Home!A1"/><Relationship Id="rId4736" Type="http://schemas.openxmlformats.org/officeDocument/2006/relationships/hyperlink" Target="#Home!A1"/><Relationship Id="rId399" Type="http://schemas.openxmlformats.org/officeDocument/2006/relationships/hyperlink" Target="#Home!A1"/><Relationship Id="rId2287" Type="http://schemas.openxmlformats.org/officeDocument/2006/relationships/hyperlink" Target="#Home!A1"/><Relationship Id="rId2494" Type="http://schemas.openxmlformats.org/officeDocument/2006/relationships/hyperlink" Target="#Home!A1"/><Relationship Id="rId3338" Type="http://schemas.openxmlformats.org/officeDocument/2006/relationships/hyperlink" Target="#Home!A1"/><Relationship Id="rId3545" Type="http://schemas.openxmlformats.org/officeDocument/2006/relationships/hyperlink" Target="#Home!A1"/><Relationship Id="rId3752" Type="http://schemas.openxmlformats.org/officeDocument/2006/relationships/hyperlink" Target="#Home!A1"/><Relationship Id="rId259" Type="http://schemas.openxmlformats.org/officeDocument/2006/relationships/hyperlink" Target="#Home!A1"/><Relationship Id="rId466" Type="http://schemas.openxmlformats.org/officeDocument/2006/relationships/hyperlink" Target="#Home!A1"/><Relationship Id="rId673" Type="http://schemas.openxmlformats.org/officeDocument/2006/relationships/hyperlink" Target="#Home!A1"/><Relationship Id="rId880" Type="http://schemas.openxmlformats.org/officeDocument/2006/relationships/hyperlink" Target="#Home!A1"/><Relationship Id="rId1096" Type="http://schemas.openxmlformats.org/officeDocument/2006/relationships/hyperlink" Target="#Home!A1"/><Relationship Id="rId2147" Type="http://schemas.openxmlformats.org/officeDocument/2006/relationships/hyperlink" Target="#Home!A1"/><Relationship Id="rId2354" Type="http://schemas.openxmlformats.org/officeDocument/2006/relationships/hyperlink" Target="#Home!A1"/><Relationship Id="rId2561" Type="http://schemas.openxmlformats.org/officeDocument/2006/relationships/hyperlink" Target="#Home!A1"/><Relationship Id="rId3405" Type="http://schemas.openxmlformats.org/officeDocument/2006/relationships/hyperlink" Target="#Home!A1"/><Relationship Id="rId4803" Type="http://schemas.openxmlformats.org/officeDocument/2006/relationships/hyperlink" Target="#Home!A1"/><Relationship Id="rId119" Type="http://schemas.openxmlformats.org/officeDocument/2006/relationships/hyperlink" Target="#Home!A1"/><Relationship Id="rId326" Type="http://schemas.openxmlformats.org/officeDocument/2006/relationships/hyperlink" Target="#Home!A1"/><Relationship Id="rId533" Type="http://schemas.openxmlformats.org/officeDocument/2006/relationships/hyperlink" Target="#Home!A1"/><Relationship Id="rId1163" Type="http://schemas.openxmlformats.org/officeDocument/2006/relationships/hyperlink" Target="#Home!A1"/><Relationship Id="rId1370" Type="http://schemas.openxmlformats.org/officeDocument/2006/relationships/hyperlink" Target="#Home!A1"/><Relationship Id="rId2007" Type="http://schemas.openxmlformats.org/officeDocument/2006/relationships/hyperlink" Target="#Home!A1"/><Relationship Id="rId2214" Type="http://schemas.openxmlformats.org/officeDocument/2006/relationships/hyperlink" Target="#Home!A1"/><Relationship Id="rId3612" Type="http://schemas.openxmlformats.org/officeDocument/2006/relationships/hyperlink" Target="#Home!A1"/><Relationship Id="rId740" Type="http://schemas.openxmlformats.org/officeDocument/2006/relationships/hyperlink" Target="#Home!A1"/><Relationship Id="rId1023" Type="http://schemas.openxmlformats.org/officeDocument/2006/relationships/hyperlink" Target="#Home!A1"/><Relationship Id="rId2421" Type="http://schemas.openxmlformats.org/officeDocument/2006/relationships/hyperlink" Target="#Home!A1"/><Relationship Id="rId4179" Type="http://schemas.openxmlformats.org/officeDocument/2006/relationships/hyperlink" Target="#Home!A1"/><Relationship Id="rId600" Type="http://schemas.openxmlformats.org/officeDocument/2006/relationships/hyperlink" Target="#Home!A1"/><Relationship Id="rId1230" Type="http://schemas.openxmlformats.org/officeDocument/2006/relationships/hyperlink" Target="#Home!A1"/><Relationship Id="rId4386" Type="http://schemas.openxmlformats.org/officeDocument/2006/relationships/hyperlink" Target="#Home!A1"/><Relationship Id="rId4593" Type="http://schemas.openxmlformats.org/officeDocument/2006/relationships/hyperlink" Target="#Home!A1"/><Relationship Id="rId3195" Type="http://schemas.openxmlformats.org/officeDocument/2006/relationships/hyperlink" Target="#Home!A1"/><Relationship Id="rId4039" Type="http://schemas.openxmlformats.org/officeDocument/2006/relationships/hyperlink" Target="#Home!A1"/><Relationship Id="rId4246" Type="http://schemas.openxmlformats.org/officeDocument/2006/relationships/hyperlink" Target="#Home!A1"/><Relationship Id="rId4453" Type="http://schemas.openxmlformats.org/officeDocument/2006/relationships/hyperlink" Target="#Home!A1"/><Relationship Id="rId4660" Type="http://schemas.openxmlformats.org/officeDocument/2006/relationships/hyperlink" Target="#Home!A1"/><Relationship Id="rId3055" Type="http://schemas.openxmlformats.org/officeDocument/2006/relationships/hyperlink" Target="#Home!A1"/><Relationship Id="rId3262" Type="http://schemas.openxmlformats.org/officeDocument/2006/relationships/hyperlink" Target="#Home!A1"/><Relationship Id="rId4106" Type="http://schemas.openxmlformats.org/officeDocument/2006/relationships/hyperlink" Target="#Home!A1"/><Relationship Id="rId4313" Type="http://schemas.openxmlformats.org/officeDocument/2006/relationships/hyperlink" Target="#Home!A1"/><Relationship Id="rId4520" Type="http://schemas.openxmlformats.org/officeDocument/2006/relationships/hyperlink" Target="#Home!A1"/><Relationship Id="rId183" Type="http://schemas.openxmlformats.org/officeDocument/2006/relationships/hyperlink" Target="#Home!A1"/><Relationship Id="rId390" Type="http://schemas.openxmlformats.org/officeDocument/2006/relationships/hyperlink" Target="#Home!A1"/><Relationship Id="rId1907" Type="http://schemas.openxmlformats.org/officeDocument/2006/relationships/hyperlink" Target="#Home!A1"/><Relationship Id="rId2071" Type="http://schemas.openxmlformats.org/officeDocument/2006/relationships/hyperlink" Target="#Home!A1"/><Relationship Id="rId3122" Type="http://schemas.openxmlformats.org/officeDocument/2006/relationships/hyperlink" Target="#Home!A1"/><Relationship Id="rId250" Type="http://schemas.openxmlformats.org/officeDocument/2006/relationships/hyperlink" Target="#Home!A1"/><Relationship Id="rId110" Type="http://schemas.openxmlformats.org/officeDocument/2006/relationships/hyperlink" Target="#Home!A1"/><Relationship Id="rId2888" Type="http://schemas.openxmlformats.org/officeDocument/2006/relationships/hyperlink" Target="#Home!A1"/><Relationship Id="rId3939" Type="http://schemas.openxmlformats.org/officeDocument/2006/relationships/hyperlink" Target="#Home!A1"/><Relationship Id="rId1697" Type="http://schemas.openxmlformats.org/officeDocument/2006/relationships/hyperlink" Target="#Home!A1"/><Relationship Id="rId2748" Type="http://schemas.openxmlformats.org/officeDocument/2006/relationships/hyperlink" Target="#Home!A1"/><Relationship Id="rId2955" Type="http://schemas.openxmlformats.org/officeDocument/2006/relationships/hyperlink" Target="#Home!A1"/><Relationship Id="rId927" Type="http://schemas.openxmlformats.org/officeDocument/2006/relationships/hyperlink" Target="#Home!A1"/><Relationship Id="rId1557" Type="http://schemas.openxmlformats.org/officeDocument/2006/relationships/hyperlink" Target="#Home!A1"/><Relationship Id="rId1764" Type="http://schemas.openxmlformats.org/officeDocument/2006/relationships/hyperlink" Target="#Home!A1"/><Relationship Id="rId1971" Type="http://schemas.openxmlformats.org/officeDocument/2006/relationships/hyperlink" Target="#Home!A1"/><Relationship Id="rId2608" Type="http://schemas.openxmlformats.org/officeDocument/2006/relationships/hyperlink" Target="#Home!A1"/><Relationship Id="rId2815" Type="http://schemas.openxmlformats.org/officeDocument/2006/relationships/hyperlink" Target="#Home!A1"/><Relationship Id="rId4170" Type="http://schemas.openxmlformats.org/officeDocument/2006/relationships/hyperlink" Target="#Home!A1"/><Relationship Id="rId56" Type="http://schemas.openxmlformats.org/officeDocument/2006/relationships/hyperlink" Target="#Home!A1"/><Relationship Id="rId1417" Type="http://schemas.openxmlformats.org/officeDocument/2006/relationships/hyperlink" Target="#Home!A1"/><Relationship Id="rId1624" Type="http://schemas.openxmlformats.org/officeDocument/2006/relationships/hyperlink" Target="#Home!A1"/><Relationship Id="rId1831" Type="http://schemas.openxmlformats.org/officeDocument/2006/relationships/hyperlink" Target="#Home!A1"/><Relationship Id="rId4030" Type="http://schemas.openxmlformats.org/officeDocument/2006/relationships/hyperlink" Target="#Home!A1"/><Relationship Id="rId3589" Type="http://schemas.openxmlformats.org/officeDocument/2006/relationships/hyperlink" Target="#Home!A1"/><Relationship Id="rId3796" Type="http://schemas.openxmlformats.org/officeDocument/2006/relationships/hyperlink" Target="#Home!A1"/><Relationship Id="rId2398" Type="http://schemas.openxmlformats.org/officeDocument/2006/relationships/hyperlink" Target="#Home!A1"/><Relationship Id="rId3449" Type="http://schemas.openxmlformats.org/officeDocument/2006/relationships/hyperlink" Target="#Home!A1"/><Relationship Id="rId577" Type="http://schemas.openxmlformats.org/officeDocument/2006/relationships/hyperlink" Target="#Home!A1"/><Relationship Id="rId2258" Type="http://schemas.openxmlformats.org/officeDocument/2006/relationships/hyperlink" Target="#Home!A1"/><Relationship Id="rId3656" Type="http://schemas.openxmlformats.org/officeDocument/2006/relationships/hyperlink" Target="#Home!A1"/><Relationship Id="rId3863" Type="http://schemas.openxmlformats.org/officeDocument/2006/relationships/hyperlink" Target="#Home!A1"/><Relationship Id="rId4707" Type="http://schemas.openxmlformats.org/officeDocument/2006/relationships/hyperlink" Target="#Home!A1"/><Relationship Id="rId784" Type="http://schemas.openxmlformats.org/officeDocument/2006/relationships/hyperlink" Target="#Home!A1"/><Relationship Id="rId991" Type="http://schemas.openxmlformats.org/officeDocument/2006/relationships/hyperlink" Target="#Home!A1"/><Relationship Id="rId1067" Type="http://schemas.openxmlformats.org/officeDocument/2006/relationships/hyperlink" Target="#Home!A1"/><Relationship Id="rId2465" Type="http://schemas.openxmlformats.org/officeDocument/2006/relationships/hyperlink" Target="#Home!A1"/><Relationship Id="rId2672" Type="http://schemas.openxmlformats.org/officeDocument/2006/relationships/hyperlink" Target="#Home!A1"/><Relationship Id="rId3309" Type="http://schemas.openxmlformats.org/officeDocument/2006/relationships/hyperlink" Target="#Home!A1"/><Relationship Id="rId3516" Type="http://schemas.openxmlformats.org/officeDocument/2006/relationships/hyperlink" Target="#Home!A1"/><Relationship Id="rId3723" Type="http://schemas.openxmlformats.org/officeDocument/2006/relationships/hyperlink" Target="#Home!A1"/><Relationship Id="rId3930" Type="http://schemas.openxmlformats.org/officeDocument/2006/relationships/hyperlink" Target="#Home!A1"/><Relationship Id="rId437" Type="http://schemas.openxmlformats.org/officeDocument/2006/relationships/hyperlink" Target="#Home!A1"/><Relationship Id="rId644" Type="http://schemas.openxmlformats.org/officeDocument/2006/relationships/hyperlink" Target="#Home!A1"/><Relationship Id="rId851" Type="http://schemas.openxmlformats.org/officeDocument/2006/relationships/hyperlink" Target="#Home!A1"/><Relationship Id="rId1274" Type="http://schemas.openxmlformats.org/officeDocument/2006/relationships/hyperlink" Target="#Home!A1"/><Relationship Id="rId1481" Type="http://schemas.openxmlformats.org/officeDocument/2006/relationships/hyperlink" Target="#Home!A1"/><Relationship Id="rId2118" Type="http://schemas.openxmlformats.org/officeDocument/2006/relationships/hyperlink" Target="#Home!A1"/><Relationship Id="rId2325" Type="http://schemas.openxmlformats.org/officeDocument/2006/relationships/hyperlink" Target="#Home!A1"/><Relationship Id="rId2532" Type="http://schemas.openxmlformats.org/officeDocument/2006/relationships/hyperlink" Target="#Home!A1"/><Relationship Id="rId504" Type="http://schemas.openxmlformats.org/officeDocument/2006/relationships/hyperlink" Target="#Home!A1"/><Relationship Id="rId711" Type="http://schemas.openxmlformats.org/officeDocument/2006/relationships/hyperlink" Target="#Home!A1"/><Relationship Id="rId1134" Type="http://schemas.openxmlformats.org/officeDocument/2006/relationships/hyperlink" Target="#Home!A1"/><Relationship Id="rId1341" Type="http://schemas.openxmlformats.org/officeDocument/2006/relationships/hyperlink" Target="#Home!A1"/><Relationship Id="rId4497" Type="http://schemas.openxmlformats.org/officeDocument/2006/relationships/hyperlink" Target="#Home!A1"/><Relationship Id="rId1201" Type="http://schemas.openxmlformats.org/officeDocument/2006/relationships/hyperlink" Target="#Home!A1"/><Relationship Id="rId3099" Type="http://schemas.openxmlformats.org/officeDocument/2006/relationships/hyperlink" Target="#Home!A1"/><Relationship Id="rId4357" Type="http://schemas.openxmlformats.org/officeDocument/2006/relationships/hyperlink" Target="#Home!A1"/><Relationship Id="rId4564" Type="http://schemas.openxmlformats.org/officeDocument/2006/relationships/hyperlink" Target="#Home!A1"/><Relationship Id="rId4771" Type="http://schemas.openxmlformats.org/officeDocument/2006/relationships/hyperlink" Target="#Home!A1"/><Relationship Id="rId3166" Type="http://schemas.openxmlformats.org/officeDocument/2006/relationships/hyperlink" Target="#Home!A1"/><Relationship Id="rId3373" Type="http://schemas.openxmlformats.org/officeDocument/2006/relationships/hyperlink" Target="#Home!A1"/><Relationship Id="rId3580" Type="http://schemas.openxmlformats.org/officeDocument/2006/relationships/hyperlink" Target="#Home!A1"/><Relationship Id="rId4217" Type="http://schemas.openxmlformats.org/officeDocument/2006/relationships/hyperlink" Target="#Home!A1"/><Relationship Id="rId4424" Type="http://schemas.openxmlformats.org/officeDocument/2006/relationships/hyperlink" Target="#Home!A1"/><Relationship Id="rId294" Type="http://schemas.openxmlformats.org/officeDocument/2006/relationships/hyperlink" Target="#Home!A1"/><Relationship Id="rId2182" Type="http://schemas.openxmlformats.org/officeDocument/2006/relationships/hyperlink" Target="#Home!A1"/><Relationship Id="rId3026" Type="http://schemas.openxmlformats.org/officeDocument/2006/relationships/hyperlink" Target="#Home!A1"/><Relationship Id="rId3233" Type="http://schemas.openxmlformats.org/officeDocument/2006/relationships/hyperlink" Target="#Home!A1"/><Relationship Id="rId4631" Type="http://schemas.openxmlformats.org/officeDocument/2006/relationships/hyperlink" Target="#Home!A1"/><Relationship Id="rId154" Type="http://schemas.openxmlformats.org/officeDocument/2006/relationships/hyperlink" Target="#Home!A1"/><Relationship Id="rId361" Type="http://schemas.openxmlformats.org/officeDocument/2006/relationships/hyperlink" Target="#Home!A1"/><Relationship Id="rId2042" Type="http://schemas.openxmlformats.org/officeDocument/2006/relationships/hyperlink" Target="#Home!A1"/><Relationship Id="rId3440" Type="http://schemas.openxmlformats.org/officeDocument/2006/relationships/hyperlink" Target="#Home!A1"/><Relationship Id="rId2999" Type="http://schemas.openxmlformats.org/officeDocument/2006/relationships/hyperlink" Target="#Home!A1"/><Relationship Id="rId3300" Type="http://schemas.openxmlformats.org/officeDocument/2006/relationships/hyperlink" Target="#Home!A1"/><Relationship Id="rId221" Type="http://schemas.openxmlformats.org/officeDocument/2006/relationships/hyperlink" Target="#Home!A1"/><Relationship Id="rId2859" Type="http://schemas.openxmlformats.org/officeDocument/2006/relationships/hyperlink" Target="#Home!A1"/><Relationship Id="rId1668" Type="http://schemas.openxmlformats.org/officeDocument/2006/relationships/hyperlink" Target="#Home!A1"/><Relationship Id="rId1875" Type="http://schemas.openxmlformats.org/officeDocument/2006/relationships/hyperlink" Target="#Home!A1"/><Relationship Id="rId2719" Type="http://schemas.openxmlformats.org/officeDocument/2006/relationships/hyperlink" Target="#Home!A1"/><Relationship Id="rId4074" Type="http://schemas.openxmlformats.org/officeDocument/2006/relationships/hyperlink" Target="#Home!A1"/><Relationship Id="rId4281" Type="http://schemas.openxmlformats.org/officeDocument/2006/relationships/hyperlink" Target="#Home!A1"/><Relationship Id="rId1528" Type="http://schemas.openxmlformats.org/officeDocument/2006/relationships/hyperlink" Target="#Home!A1"/><Relationship Id="rId2926" Type="http://schemas.openxmlformats.org/officeDocument/2006/relationships/hyperlink" Target="#Home!A1"/><Relationship Id="rId3090" Type="http://schemas.openxmlformats.org/officeDocument/2006/relationships/hyperlink" Target="#Home!A1"/><Relationship Id="rId4141" Type="http://schemas.openxmlformats.org/officeDocument/2006/relationships/hyperlink" Target="#Home!A1"/><Relationship Id="rId1735" Type="http://schemas.openxmlformats.org/officeDocument/2006/relationships/hyperlink" Target="#Home!A1"/><Relationship Id="rId1942" Type="http://schemas.openxmlformats.org/officeDocument/2006/relationships/hyperlink" Target="#Home!A1"/><Relationship Id="rId4001" Type="http://schemas.openxmlformats.org/officeDocument/2006/relationships/hyperlink" Target="#Home!A1"/><Relationship Id="rId27" Type="http://schemas.openxmlformats.org/officeDocument/2006/relationships/hyperlink" Target="#Home!A1"/><Relationship Id="rId1802" Type="http://schemas.openxmlformats.org/officeDocument/2006/relationships/hyperlink" Target="#Home!A1"/><Relationship Id="rId3767" Type="http://schemas.openxmlformats.org/officeDocument/2006/relationships/hyperlink" Target="#Home!A1"/><Relationship Id="rId3974" Type="http://schemas.openxmlformats.org/officeDocument/2006/relationships/hyperlink" Target="#Home!A1"/><Relationship Id="rId4818" Type="http://schemas.openxmlformats.org/officeDocument/2006/relationships/hyperlink" Target="#Home!A1"/><Relationship Id="rId688" Type="http://schemas.openxmlformats.org/officeDocument/2006/relationships/hyperlink" Target="#Home!A1"/><Relationship Id="rId895" Type="http://schemas.openxmlformats.org/officeDocument/2006/relationships/hyperlink" Target="#Home!A1"/><Relationship Id="rId2369" Type="http://schemas.openxmlformats.org/officeDocument/2006/relationships/hyperlink" Target="#Home!A1"/><Relationship Id="rId2576" Type="http://schemas.openxmlformats.org/officeDocument/2006/relationships/hyperlink" Target="#Home!A1"/><Relationship Id="rId2783" Type="http://schemas.openxmlformats.org/officeDocument/2006/relationships/hyperlink" Target="#Home!A1"/><Relationship Id="rId2990" Type="http://schemas.openxmlformats.org/officeDocument/2006/relationships/hyperlink" Target="#Home!A1"/><Relationship Id="rId3627" Type="http://schemas.openxmlformats.org/officeDocument/2006/relationships/hyperlink" Target="#Home!A1"/><Relationship Id="rId3834" Type="http://schemas.openxmlformats.org/officeDocument/2006/relationships/hyperlink" Target="#Home!A1"/><Relationship Id="rId548" Type="http://schemas.openxmlformats.org/officeDocument/2006/relationships/hyperlink" Target="#Home!A1"/><Relationship Id="rId755" Type="http://schemas.openxmlformats.org/officeDocument/2006/relationships/hyperlink" Target="#Home!A1"/><Relationship Id="rId962" Type="http://schemas.openxmlformats.org/officeDocument/2006/relationships/hyperlink" Target="#Home!A1"/><Relationship Id="rId1178" Type="http://schemas.openxmlformats.org/officeDocument/2006/relationships/hyperlink" Target="#Home!A1"/><Relationship Id="rId1385" Type="http://schemas.openxmlformats.org/officeDocument/2006/relationships/hyperlink" Target="#Home!A1"/><Relationship Id="rId1592" Type="http://schemas.openxmlformats.org/officeDocument/2006/relationships/hyperlink" Target="#Home!A1"/><Relationship Id="rId2229" Type="http://schemas.openxmlformats.org/officeDocument/2006/relationships/hyperlink" Target="#Home!A1"/><Relationship Id="rId2436" Type="http://schemas.openxmlformats.org/officeDocument/2006/relationships/hyperlink" Target="#Home!A1"/><Relationship Id="rId2643" Type="http://schemas.openxmlformats.org/officeDocument/2006/relationships/hyperlink" Target="#Home!A1"/><Relationship Id="rId2850" Type="http://schemas.openxmlformats.org/officeDocument/2006/relationships/hyperlink" Target="#Home!A1"/><Relationship Id="rId91" Type="http://schemas.openxmlformats.org/officeDocument/2006/relationships/hyperlink" Target="#Home!A1"/><Relationship Id="rId408" Type="http://schemas.openxmlformats.org/officeDocument/2006/relationships/hyperlink" Target="#Home!A1"/><Relationship Id="rId615" Type="http://schemas.openxmlformats.org/officeDocument/2006/relationships/hyperlink" Target="#Home!A1"/><Relationship Id="rId822" Type="http://schemas.openxmlformats.org/officeDocument/2006/relationships/hyperlink" Target="#Home!A1"/><Relationship Id="rId1038" Type="http://schemas.openxmlformats.org/officeDocument/2006/relationships/hyperlink" Target="#Home!A1"/><Relationship Id="rId1245" Type="http://schemas.openxmlformats.org/officeDocument/2006/relationships/hyperlink" Target="#Home!A1"/><Relationship Id="rId1452" Type="http://schemas.openxmlformats.org/officeDocument/2006/relationships/hyperlink" Target="#Home!A1"/><Relationship Id="rId2503" Type="http://schemas.openxmlformats.org/officeDocument/2006/relationships/hyperlink" Target="#Home!A1"/><Relationship Id="rId3901" Type="http://schemas.openxmlformats.org/officeDocument/2006/relationships/hyperlink" Target="#Home!A1"/><Relationship Id="rId1105" Type="http://schemas.openxmlformats.org/officeDocument/2006/relationships/hyperlink" Target="#Home!A1"/><Relationship Id="rId1312" Type="http://schemas.openxmlformats.org/officeDocument/2006/relationships/hyperlink" Target="#Home!A1"/><Relationship Id="rId2710" Type="http://schemas.openxmlformats.org/officeDocument/2006/relationships/hyperlink" Target="#Home!A1"/><Relationship Id="rId4468" Type="http://schemas.openxmlformats.org/officeDocument/2006/relationships/hyperlink" Target="#Home!A1"/><Relationship Id="rId3277" Type="http://schemas.openxmlformats.org/officeDocument/2006/relationships/hyperlink" Target="#Home!A1"/><Relationship Id="rId4675" Type="http://schemas.openxmlformats.org/officeDocument/2006/relationships/hyperlink" Target="#Home!A1"/><Relationship Id="rId198" Type="http://schemas.openxmlformats.org/officeDocument/2006/relationships/hyperlink" Target="#Home!A1"/><Relationship Id="rId2086" Type="http://schemas.openxmlformats.org/officeDocument/2006/relationships/hyperlink" Target="#Home!A1"/><Relationship Id="rId3484" Type="http://schemas.openxmlformats.org/officeDocument/2006/relationships/hyperlink" Target="#Home!A1"/><Relationship Id="rId3691" Type="http://schemas.openxmlformats.org/officeDocument/2006/relationships/hyperlink" Target="#Home!A1"/><Relationship Id="rId4328" Type="http://schemas.openxmlformats.org/officeDocument/2006/relationships/hyperlink" Target="#Home!A1"/><Relationship Id="rId4535" Type="http://schemas.openxmlformats.org/officeDocument/2006/relationships/hyperlink" Target="#Home!A1"/><Relationship Id="rId4742" Type="http://schemas.openxmlformats.org/officeDocument/2006/relationships/hyperlink" Target="#Home!A1"/><Relationship Id="rId2293" Type="http://schemas.openxmlformats.org/officeDocument/2006/relationships/hyperlink" Target="#Home!A1"/><Relationship Id="rId3137" Type="http://schemas.openxmlformats.org/officeDocument/2006/relationships/hyperlink" Target="#Home!A1"/><Relationship Id="rId3344" Type="http://schemas.openxmlformats.org/officeDocument/2006/relationships/hyperlink" Target="#Home!A1"/><Relationship Id="rId3551" Type="http://schemas.openxmlformats.org/officeDocument/2006/relationships/hyperlink" Target="#Home!A1"/><Relationship Id="rId4602" Type="http://schemas.openxmlformats.org/officeDocument/2006/relationships/hyperlink" Target="#Home!A1"/><Relationship Id="rId265" Type="http://schemas.openxmlformats.org/officeDocument/2006/relationships/hyperlink" Target="#Home!A1"/><Relationship Id="rId472" Type="http://schemas.openxmlformats.org/officeDocument/2006/relationships/hyperlink" Target="#Home!A1"/><Relationship Id="rId2153" Type="http://schemas.openxmlformats.org/officeDocument/2006/relationships/hyperlink" Target="#Home!A1"/><Relationship Id="rId2360" Type="http://schemas.openxmlformats.org/officeDocument/2006/relationships/hyperlink" Target="#Home!A1"/><Relationship Id="rId3204" Type="http://schemas.openxmlformats.org/officeDocument/2006/relationships/hyperlink" Target="#Home!A1"/><Relationship Id="rId3411" Type="http://schemas.openxmlformats.org/officeDocument/2006/relationships/hyperlink" Target="#Home!A1"/><Relationship Id="rId125" Type="http://schemas.openxmlformats.org/officeDocument/2006/relationships/hyperlink" Target="#Home!A1"/><Relationship Id="rId332" Type="http://schemas.openxmlformats.org/officeDocument/2006/relationships/hyperlink" Target="#Home!A1"/><Relationship Id="rId2013" Type="http://schemas.openxmlformats.org/officeDocument/2006/relationships/hyperlink" Target="#Home!A1"/><Relationship Id="rId2220" Type="http://schemas.openxmlformats.org/officeDocument/2006/relationships/hyperlink" Target="#Home!A1"/><Relationship Id="rId4185" Type="http://schemas.openxmlformats.org/officeDocument/2006/relationships/hyperlink" Target="#Home!A1"/><Relationship Id="rId4392" Type="http://schemas.openxmlformats.org/officeDocument/2006/relationships/hyperlink" Target="#Home!A1"/><Relationship Id="rId1779" Type="http://schemas.openxmlformats.org/officeDocument/2006/relationships/hyperlink" Target="#Home!A1"/><Relationship Id="rId1986" Type="http://schemas.openxmlformats.org/officeDocument/2006/relationships/hyperlink" Target="#Home!A1"/><Relationship Id="rId4045" Type="http://schemas.openxmlformats.org/officeDocument/2006/relationships/hyperlink" Target="#Home!A1"/><Relationship Id="rId4252" Type="http://schemas.openxmlformats.org/officeDocument/2006/relationships/hyperlink" Target="#Home!A1"/><Relationship Id="rId1639" Type="http://schemas.openxmlformats.org/officeDocument/2006/relationships/hyperlink" Target="#Home!A1"/><Relationship Id="rId1846" Type="http://schemas.openxmlformats.org/officeDocument/2006/relationships/hyperlink" Target="#Home!A1"/><Relationship Id="rId3061" Type="http://schemas.openxmlformats.org/officeDocument/2006/relationships/hyperlink" Target="#Home!A1"/><Relationship Id="rId1706" Type="http://schemas.openxmlformats.org/officeDocument/2006/relationships/hyperlink" Target="#Home!A1"/><Relationship Id="rId1913" Type="http://schemas.openxmlformats.org/officeDocument/2006/relationships/hyperlink" Target="#Home!A1"/><Relationship Id="rId4112" Type="http://schemas.openxmlformats.org/officeDocument/2006/relationships/hyperlink" Target="#Home!A1"/><Relationship Id="rId3878" Type="http://schemas.openxmlformats.org/officeDocument/2006/relationships/hyperlink" Target="#Home!A1"/><Relationship Id="rId799" Type="http://schemas.openxmlformats.org/officeDocument/2006/relationships/hyperlink" Target="#Home!A1"/><Relationship Id="rId2687" Type="http://schemas.openxmlformats.org/officeDocument/2006/relationships/hyperlink" Target="#Home!A1"/><Relationship Id="rId2894" Type="http://schemas.openxmlformats.org/officeDocument/2006/relationships/hyperlink" Target="#Home!A1"/><Relationship Id="rId3738" Type="http://schemas.openxmlformats.org/officeDocument/2006/relationships/hyperlink" Target="#Home!A1"/><Relationship Id="rId659" Type="http://schemas.openxmlformats.org/officeDocument/2006/relationships/hyperlink" Target="#Home!A1"/><Relationship Id="rId866" Type="http://schemas.openxmlformats.org/officeDocument/2006/relationships/hyperlink" Target="#Home!A1"/><Relationship Id="rId1289" Type="http://schemas.openxmlformats.org/officeDocument/2006/relationships/hyperlink" Target="#Home!A1"/><Relationship Id="rId1496" Type="http://schemas.openxmlformats.org/officeDocument/2006/relationships/hyperlink" Target="#Home!A1"/><Relationship Id="rId2547" Type="http://schemas.openxmlformats.org/officeDocument/2006/relationships/hyperlink" Target="#Home!A1"/><Relationship Id="rId3945" Type="http://schemas.openxmlformats.org/officeDocument/2006/relationships/hyperlink" Target="#Home!A1"/><Relationship Id="rId519" Type="http://schemas.openxmlformats.org/officeDocument/2006/relationships/hyperlink" Target="#Home!A1"/><Relationship Id="rId1149" Type="http://schemas.openxmlformats.org/officeDocument/2006/relationships/hyperlink" Target="#Home!A1"/><Relationship Id="rId1356" Type="http://schemas.openxmlformats.org/officeDocument/2006/relationships/hyperlink" Target="#Home!A1"/><Relationship Id="rId2754" Type="http://schemas.openxmlformats.org/officeDocument/2006/relationships/hyperlink" Target="#Home!A1"/><Relationship Id="rId2961" Type="http://schemas.openxmlformats.org/officeDocument/2006/relationships/hyperlink" Target="#Home!A1"/><Relationship Id="rId3805" Type="http://schemas.openxmlformats.org/officeDocument/2006/relationships/hyperlink" Target="#Home!A1"/><Relationship Id="rId726" Type="http://schemas.openxmlformats.org/officeDocument/2006/relationships/hyperlink" Target="#Home!A1"/><Relationship Id="rId933" Type="http://schemas.openxmlformats.org/officeDocument/2006/relationships/hyperlink" Target="#Home!A1"/><Relationship Id="rId1009" Type="http://schemas.openxmlformats.org/officeDocument/2006/relationships/hyperlink" Target="#Home!A1"/><Relationship Id="rId1563" Type="http://schemas.openxmlformats.org/officeDocument/2006/relationships/hyperlink" Target="#Home!A1"/><Relationship Id="rId1770" Type="http://schemas.openxmlformats.org/officeDocument/2006/relationships/hyperlink" Target="#Home!A1"/><Relationship Id="rId2407" Type="http://schemas.openxmlformats.org/officeDocument/2006/relationships/hyperlink" Target="#Home!A1"/><Relationship Id="rId2614" Type="http://schemas.openxmlformats.org/officeDocument/2006/relationships/hyperlink" Target="#Home!A1"/><Relationship Id="rId2821" Type="http://schemas.openxmlformats.org/officeDocument/2006/relationships/hyperlink" Target="#Home!A1"/><Relationship Id="rId62" Type="http://schemas.openxmlformats.org/officeDocument/2006/relationships/hyperlink" Target="#Home!A1"/><Relationship Id="rId1216" Type="http://schemas.openxmlformats.org/officeDocument/2006/relationships/hyperlink" Target="#Home!A1"/><Relationship Id="rId1423" Type="http://schemas.openxmlformats.org/officeDocument/2006/relationships/hyperlink" Target="#Home!A1"/><Relationship Id="rId1630" Type="http://schemas.openxmlformats.org/officeDocument/2006/relationships/hyperlink" Target="#Home!A1"/><Relationship Id="rId4579" Type="http://schemas.openxmlformats.org/officeDocument/2006/relationships/hyperlink" Target="#Home!A1"/><Relationship Id="rId4786" Type="http://schemas.openxmlformats.org/officeDocument/2006/relationships/hyperlink" Target="#Home!A1"/><Relationship Id="rId3388" Type="http://schemas.openxmlformats.org/officeDocument/2006/relationships/hyperlink" Target="#Home!A1"/><Relationship Id="rId3595" Type="http://schemas.openxmlformats.org/officeDocument/2006/relationships/hyperlink" Target="#Home!A1"/><Relationship Id="rId4439" Type="http://schemas.openxmlformats.org/officeDocument/2006/relationships/hyperlink" Target="#Home!A1"/><Relationship Id="rId4646" Type="http://schemas.openxmlformats.org/officeDocument/2006/relationships/hyperlink" Target="#Home!A1"/><Relationship Id="rId2197" Type="http://schemas.openxmlformats.org/officeDocument/2006/relationships/hyperlink" Target="#Home!A1"/><Relationship Id="rId3248" Type="http://schemas.openxmlformats.org/officeDocument/2006/relationships/hyperlink" Target="#Home!A1"/><Relationship Id="rId3455" Type="http://schemas.openxmlformats.org/officeDocument/2006/relationships/hyperlink" Target="#Home!A1"/><Relationship Id="rId3662" Type="http://schemas.openxmlformats.org/officeDocument/2006/relationships/hyperlink" Target="#Home!A1"/><Relationship Id="rId4506" Type="http://schemas.openxmlformats.org/officeDocument/2006/relationships/hyperlink" Target="#Home!A1"/><Relationship Id="rId4713" Type="http://schemas.openxmlformats.org/officeDocument/2006/relationships/hyperlink" Target="#Home!A1"/><Relationship Id="rId169" Type="http://schemas.openxmlformats.org/officeDocument/2006/relationships/hyperlink" Target="#Home!A1"/><Relationship Id="rId376" Type="http://schemas.openxmlformats.org/officeDocument/2006/relationships/hyperlink" Target="#Home!A1"/><Relationship Id="rId583" Type="http://schemas.openxmlformats.org/officeDocument/2006/relationships/hyperlink" Target="#Home!A1"/><Relationship Id="rId790" Type="http://schemas.openxmlformats.org/officeDocument/2006/relationships/hyperlink" Target="#Home!A1"/><Relationship Id="rId2057" Type="http://schemas.openxmlformats.org/officeDocument/2006/relationships/hyperlink" Target="#Home!A1"/><Relationship Id="rId2264" Type="http://schemas.openxmlformats.org/officeDocument/2006/relationships/hyperlink" Target="#Home!A1"/><Relationship Id="rId2471" Type="http://schemas.openxmlformats.org/officeDocument/2006/relationships/hyperlink" Target="#Home!A1"/><Relationship Id="rId3108" Type="http://schemas.openxmlformats.org/officeDocument/2006/relationships/hyperlink" Target="#Home!A1"/><Relationship Id="rId3315" Type="http://schemas.openxmlformats.org/officeDocument/2006/relationships/hyperlink" Target="#Home!A1"/><Relationship Id="rId3522" Type="http://schemas.openxmlformats.org/officeDocument/2006/relationships/hyperlink" Target="#Home!A1"/><Relationship Id="rId236" Type="http://schemas.openxmlformats.org/officeDocument/2006/relationships/hyperlink" Target="#Home!A1"/><Relationship Id="rId443" Type="http://schemas.openxmlformats.org/officeDocument/2006/relationships/hyperlink" Target="#Home!A1"/><Relationship Id="rId650" Type="http://schemas.openxmlformats.org/officeDocument/2006/relationships/hyperlink" Target="#Home!A1"/><Relationship Id="rId1073" Type="http://schemas.openxmlformats.org/officeDocument/2006/relationships/hyperlink" Target="#Home!A1"/><Relationship Id="rId1280" Type="http://schemas.openxmlformats.org/officeDocument/2006/relationships/hyperlink" Target="#Home!A1"/><Relationship Id="rId2124" Type="http://schemas.openxmlformats.org/officeDocument/2006/relationships/hyperlink" Target="#Home!A1"/><Relationship Id="rId2331" Type="http://schemas.openxmlformats.org/officeDocument/2006/relationships/hyperlink" Target="#Home!A1"/><Relationship Id="rId303" Type="http://schemas.openxmlformats.org/officeDocument/2006/relationships/hyperlink" Target="#Home!A1"/><Relationship Id="rId1140" Type="http://schemas.openxmlformats.org/officeDocument/2006/relationships/hyperlink" Target="#Home!A1"/><Relationship Id="rId4089" Type="http://schemas.openxmlformats.org/officeDocument/2006/relationships/hyperlink" Target="#Home!A1"/><Relationship Id="rId4296" Type="http://schemas.openxmlformats.org/officeDocument/2006/relationships/hyperlink" Target="#Home!A1"/><Relationship Id="rId510" Type="http://schemas.openxmlformats.org/officeDocument/2006/relationships/hyperlink" Target="#Home!A1"/><Relationship Id="rId1000" Type="http://schemas.openxmlformats.org/officeDocument/2006/relationships/hyperlink" Target="#Home!A1"/><Relationship Id="rId1957" Type="http://schemas.openxmlformats.org/officeDocument/2006/relationships/hyperlink" Target="#Home!A1"/><Relationship Id="rId4156" Type="http://schemas.openxmlformats.org/officeDocument/2006/relationships/hyperlink" Target="#Home!A1"/><Relationship Id="rId4363" Type="http://schemas.openxmlformats.org/officeDocument/2006/relationships/hyperlink" Target="#Home!A1"/><Relationship Id="rId4570" Type="http://schemas.openxmlformats.org/officeDocument/2006/relationships/hyperlink" Target="#Home!A1"/><Relationship Id="rId1817" Type="http://schemas.openxmlformats.org/officeDocument/2006/relationships/hyperlink" Target="#Home!A1"/><Relationship Id="rId3172" Type="http://schemas.openxmlformats.org/officeDocument/2006/relationships/hyperlink" Target="#Home!A1"/><Relationship Id="rId4016" Type="http://schemas.openxmlformats.org/officeDocument/2006/relationships/hyperlink" Target="#Home!A1"/><Relationship Id="rId4223" Type="http://schemas.openxmlformats.org/officeDocument/2006/relationships/hyperlink" Target="#Home!A1"/><Relationship Id="rId4430" Type="http://schemas.openxmlformats.org/officeDocument/2006/relationships/hyperlink" Target="#Home!A1"/><Relationship Id="rId3032" Type="http://schemas.openxmlformats.org/officeDocument/2006/relationships/hyperlink" Target="#Home!A1"/><Relationship Id="rId160" Type="http://schemas.openxmlformats.org/officeDocument/2006/relationships/hyperlink" Target="#Home!A1"/><Relationship Id="rId3989" Type="http://schemas.openxmlformats.org/officeDocument/2006/relationships/hyperlink" Target="#Home!A1"/><Relationship Id="rId2798" Type="http://schemas.openxmlformats.org/officeDocument/2006/relationships/hyperlink" Target="#Home!A1"/><Relationship Id="rId3849" Type="http://schemas.openxmlformats.org/officeDocument/2006/relationships/hyperlink" Target="#Home!A1"/><Relationship Id="rId977" Type="http://schemas.openxmlformats.org/officeDocument/2006/relationships/hyperlink" Target="#Home!A1"/><Relationship Id="rId2658" Type="http://schemas.openxmlformats.org/officeDocument/2006/relationships/hyperlink" Target="#Home!A1"/><Relationship Id="rId2865" Type="http://schemas.openxmlformats.org/officeDocument/2006/relationships/hyperlink" Target="#Home!A1"/><Relationship Id="rId3709" Type="http://schemas.openxmlformats.org/officeDocument/2006/relationships/hyperlink" Target="#Home!A1"/><Relationship Id="rId3916" Type="http://schemas.openxmlformats.org/officeDocument/2006/relationships/hyperlink" Target="#Home!A1"/><Relationship Id="rId4080" Type="http://schemas.openxmlformats.org/officeDocument/2006/relationships/hyperlink" Target="#Home!A1"/><Relationship Id="rId837" Type="http://schemas.openxmlformats.org/officeDocument/2006/relationships/hyperlink" Target="#Home!A1"/><Relationship Id="rId1467" Type="http://schemas.openxmlformats.org/officeDocument/2006/relationships/hyperlink" Target="#Home!A1"/><Relationship Id="rId1674" Type="http://schemas.openxmlformats.org/officeDocument/2006/relationships/hyperlink" Target="#Home!A1"/><Relationship Id="rId1881" Type="http://schemas.openxmlformats.org/officeDocument/2006/relationships/hyperlink" Target="#Home!A1"/><Relationship Id="rId2518" Type="http://schemas.openxmlformats.org/officeDocument/2006/relationships/hyperlink" Target="#Home!A1"/><Relationship Id="rId2725" Type="http://schemas.openxmlformats.org/officeDocument/2006/relationships/hyperlink" Target="#Home!A1"/><Relationship Id="rId2932" Type="http://schemas.openxmlformats.org/officeDocument/2006/relationships/hyperlink" Target="#Home!A1"/><Relationship Id="rId904" Type="http://schemas.openxmlformats.org/officeDocument/2006/relationships/hyperlink" Target="#Home!A1"/><Relationship Id="rId1327" Type="http://schemas.openxmlformats.org/officeDocument/2006/relationships/hyperlink" Target="#Home!A1"/><Relationship Id="rId1534" Type="http://schemas.openxmlformats.org/officeDocument/2006/relationships/hyperlink" Target="#Home!A1"/><Relationship Id="rId1741" Type="http://schemas.openxmlformats.org/officeDocument/2006/relationships/hyperlink" Target="#Home!A1"/><Relationship Id="rId33" Type="http://schemas.openxmlformats.org/officeDocument/2006/relationships/hyperlink" Target="#Home!A1"/><Relationship Id="rId1601" Type="http://schemas.openxmlformats.org/officeDocument/2006/relationships/hyperlink" Target="#Home!A1"/><Relationship Id="rId3499" Type="http://schemas.openxmlformats.org/officeDocument/2006/relationships/hyperlink" Target="#Home!A1"/><Relationship Id="rId4757" Type="http://schemas.openxmlformats.org/officeDocument/2006/relationships/hyperlink" Target="#Home!A1"/><Relationship Id="rId3359" Type="http://schemas.openxmlformats.org/officeDocument/2006/relationships/hyperlink" Target="#Home!A1"/><Relationship Id="rId3566" Type="http://schemas.openxmlformats.org/officeDocument/2006/relationships/hyperlink" Target="#Home!A1"/><Relationship Id="rId487" Type="http://schemas.openxmlformats.org/officeDocument/2006/relationships/hyperlink" Target="#Home!A1"/><Relationship Id="rId694" Type="http://schemas.openxmlformats.org/officeDocument/2006/relationships/hyperlink" Target="#Home!A1"/><Relationship Id="rId2168" Type="http://schemas.openxmlformats.org/officeDocument/2006/relationships/hyperlink" Target="#Home!A1"/><Relationship Id="rId2375" Type="http://schemas.openxmlformats.org/officeDocument/2006/relationships/hyperlink" Target="#Home!A1"/><Relationship Id="rId3219" Type="http://schemas.openxmlformats.org/officeDocument/2006/relationships/hyperlink" Target="#Home!A1"/><Relationship Id="rId3773" Type="http://schemas.openxmlformats.org/officeDocument/2006/relationships/hyperlink" Target="#Home!A1"/><Relationship Id="rId3980" Type="http://schemas.openxmlformats.org/officeDocument/2006/relationships/hyperlink" Target="#Home!A1"/><Relationship Id="rId4617" Type="http://schemas.openxmlformats.org/officeDocument/2006/relationships/hyperlink" Target="#Home!A1"/><Relationship Id="rId4824" Type="http://schemas.openxmlformats.org/officeDocument/2006/relationships/hyperlink" Target="#Home!A1"/><Relationship Id="rId347" Type="http://schemas.openxmlformats.org/officeDocument/2006/relationships/hyperlink" Target="#Home!A1"/><Relationship Id="rId1184" Type="http://schemas.openxmlformats.org/officeDocument/2006/relationships/hyperlink" Target="#Home!A1"/><Relationship Id="rId2028" Type="http://schemas.openxmlformats.org/officeDocument/2006/relationships/hyperlink" Target="#Home!A1"/><Relationship Id="rId2582" Type="http://schemas.openxmlformats.org/officeDocument/2006/relationships/hyperlink" Target="#Home!A1"/><Relationship Id="rId3426" Type="http://schemas.openxmlformats.org/officeDocument/2006/relationships/hyperlink" Target="#Home!A1"/><Relationship Id="rId3633" Type="http://schemas.openxmlformats.org/officeDocument/2006/relationships/hyperlink" Target="#Home!A1"/><Relationship Id="rId3840" Type="http://schemas.openxmlformats.org/officeDocument/2006/relationships/hyperlink" Target="#Home!A1"/><Relationship Id="rId554" Type="http://schemas.openxmlformats.org/officeDocument/2006/relationships/hyperlink" Target="#Home!A1"/><Relationship Id="rId761" Type="http://schemas.openxmlformats.org/officeDocument/2006/relationships/hyperlink" Target="#Home!A1"/><Relationship Id="rId1391" Type="http://schemas.openxmlformats.org/officeDocument/2006/relationships/hyperlink" Target="#Home!A1"/><Relationship Id="rId2235" Type="http://schemas.openxmlformats.org/officeDocument/2006/relationships/hyperlink" Target="#Home!A1"/><Relationship Id="rId2442" Type="http://schemas.openxmlformats.org/officeDocument/2006/relationships/hyperlink" Target="#Home!A1"/><Relationship Id="rId3700" Type="http://schemas.openxmlformats.org/officeDocument/2006/relationships/hyperlink" Target="#Home!A1"/><Relationship Id="rId207" Type="http://schemas.openxmlformats.org/officeDocument/2006/relationships/hyperlink" Target="#Home!A1"/><Relationship Id="rId414" Type="http://schemas.openxmlformats.org/officeDocument/2006/relationships/hyperlink" Target="#Home!A1"/><Relationship Id="rId621" Type="http://schemas.openxmlformats.org/officeDocument/2006/relationships/hyperlink" Target="#Home!A1"/><Relationship Id="rId1044" Type="http://schemas.openxmlformats.org/officeDocument/2006/relationships/hyperlink" Target="#Home!A1"/><Relationship Id="rId1251" Type="http://schemas.openxmlformats.org/officeDocument/2006/relationships/hyperlink" Target="#Home!A1"/><Relationship Id="rId2302" Type="http://schemas.openxmlformats.org/officeDocument/2006/relationships/hyperlink" Target="#Home!A1"/><Relationship Id="rId1111" Type="http://schemas.openxmlformats.org/officeDocument/2006/relationships/hyperlink" Target="#Home!A1"/><Relationship Id="rId4267" Type="http://schemas.openxmlformats.org/officeDocument/2006/relationships/hyperlink" Target="#Home!A1"/><Relationship Id="rId4474" Type="http://schemas.openxmlformats.org/officeDocument/2006/relationships/hyperlink" Target="#Home!A1"/><Relationship Id="rId4681" Type="http://schemas.openxmlformats.org/officeDocument/2006/relationships/hyperlink" Target="#Home!A1"/><Relationship Id="rId3076" Type="http://schemas.openxmlformats.org/officeDocument/2006/relationships/hyperlink" Target="#Home!A1"/><Relationship Id="rId3283" Type="http://schemas.openxmlformats.org/officeDocument/2006/relationships/hyperlink" Target="#Home!A1"/><Relationship Id="rId3490" Type="http://schemas.openxmlformats.org/officeDocument/2006/relationships/hyperlink" Target="#Home!A1"/><Relationship Id="rId4127" Type="http://schemas.openxmlformats.org/officeDocument/2006/relationships/hyperlink" Target="#Home!A1"/><Relationship Id="rId4334" Type="http://schemas.openxmlformats.org/officeDocument/2006/relationships/hyperlink" Target="#Home!A1"/><Relationship Id="rId4541" Type="http://schemas.openxmlformats.org/officeDocument/2006/relationships/hyperlink" Target="#Home!A1"/><Relationship Id="rId1928" Type="http://schemas.openxmlformats.org/officeDocument/2006/relationships/hyperlink" Target="#Home!A1"/><Relationship Id="rId2092" Type="http://schemas.openxmlformats.org/officeDocument/2006/relationships/hyperlink" Target="#Home!A1"/><Relationship Id="rId3143" Type="http://schemas.openxmlformats.org/officeDocument/2006/relationships/hyperlink" Target="#Home!A1"/><Relationship Id="rId3350" Type="http://schemas.openxmlformats.org/officeDocument/2006/relationships/hyperlink" Target="#Home!A1"/><Relationship Id="rId271" Type="http://schemas.openxmlformats.org/officeDocument/2006/relationships/hyperlink" Target="#Home!A1"/><Relationship Id="rId3003" Type="http://schemas.openxmlformats.org/officeDocument/2006/relationships/hyperlink" Target="#Home!A1"/><Relationship Id="rId4401" Type="http://schemas.openxmlformats.org/officeDocument/2006/relationships/hyperlink" Target="#Home!A1"/><Relationship Id="rId131" Type="http://schemas.openxmlformats.org/officeDocument/2006/relationships/hyperlink" Target="#Home!A1"/><Relationship Id="rId3210" Type="http://schemas.openxmlformats.org/officeDocument/2006/relationships/hyperlink" Target="#Home!A1"/><Relationship Id="rId2769" Type="http://schemas.openxmlformats.org/officeDocument/2006/relationships/hyperlink" Target="#Home!A1"/><Relationship Id="rId2976" Type="http://schemas.openxmlformats.org/officeDocument/2006/relationships/hyperlink" Target="#Home!A1"/><Relationship Id="rId948" Type="http://schemas.openxmlformats.org/officeDocument/2006/relationships/hyperlink" Target="#Home!A1"/><Relationship Id="rId1578" Type="http://schemas.openxmlformats.org/officeDocument/2006/relationships/hyperlink" Target="#Home!A1"/><Relationship Id="rId1785" Type="http://schemas.openxmlformats.org/officeDocument/2006/relationships/hyperlink" Target="#Home!A1"/><Relationship Id="rId1992" Type="http://schemas.openxmlformats.org/officeDocument/2006/relationships/hyperlink" Target="#Home!A1"/><Relationship Id="rId2629" Type="http://schemas.openxmlformats.org/officeDocument/2006/relationships/hyperlink" Target="#Home!A1"/><Relationship Id="rId2836" Type="http://schemas.openxmlformats.org/officeDocument/2006/relationships/hyperlink" Target="#Home!A1"/><Relationship Id="rId4191" Type="http://schemas.openxmlformats.org/officeDocument/2006/relationships/hyperlink" Target="#Home!A1"/><Relationship Id="rId77" Type="http://schemas.openxmlformats.org/officeDocument/2006/relationships/hyperlink" Target="#Home!A1"/><Relationship Id="rId808" Type="http://schemas.openxmlformats.org/officeDocument/2006/relationships/hyperlink" Target="#Home!A1"/><Relationship Id="rId1438" Type="http://schemas.openxmlformats.org/officeDocument/2006/relationships/hyperlink" Target="#Home!A1"/><Relationship Id="rId1645" Type="http://schemas.openxmlformats.org/officeDocument/2006/relationships/hyperlink" Target="#Home!A1"/><Relationship Id="rId4051" Type="http://schemas.openxmlformats.org/officeDocument/2006/relationships/hyperlink" Target="#Home!A1"/><Relationship Id="rId1852" Type="http://schemas.openxmlformats.org/officeDocument/2006/relationships/hyperlink" Target="#Home!A1"/><Relationship Id="rId2903" Type="http://schemas.openxmlformats.org/officeDocument/2006/relationships/hyperlink" Target="#Home!A1"/><Relationship Id="rId1505" Type="http://schemas.openxmlformats.org/officeDocument/2006/relationships/hyperlink" Target="#Home!A1"/><Relationship Id="rId1712" Type="http://schemas.openxmlformats.org/officeDocument/2006/relationships/hyperlink" Target="#Home!A1"/><Relationship Id="rId3677" Type="http://schemas.openxmlformats.org/officeDocument/2006/relationships/hyperlink" Target="#Home!A1"/><Relationship Id="rId3884" Type="http://schemas.openxmlformats.org/officeDocument/2006/relationships/hyperlink" Target="#Home!A1"/><Relationship Id="rId4728" Type="http://schemas.openxmlformats.org/officeDocument/2006/relationships/hyperlink" Target="#Home!A1"/><Relationship Id="rId598" Type="http://schemas.openxmlformats.org/officeDocument/2006/relationships/hyperlink" Target="#Home!A1"/><Relationship Id="rId2279" Type="http://schemas.openxmlformats.org/officeDocument/2006/relationships/hyperlink" Target="#Home!A1"/><Relationship Id="rId2486" Type="http://schemas.openxmlformats.org/officeDocument/2006/relationships/hyperlink" Target="#Home!A1"/><Relationship Id="rId2693" Type="http://schemas.openxmlformats.org/officeDocument/2006/relationships/hyperlink" Target="#Home!A1"/><Relationship Id="rId3537" Type="http://schemas.openxmlformats.org/officeDocument/2006/relationships/hyperlink" Target="#Home!A1"/><Relationship Id="rId3744" Type="http://schemas.openxmlformats.org/officeDocument/2006/relationships/hyperlink" Target="#Home!A1"/><Relationship Id="rId3951" Type="http://schemas.openxmlformats.org/officeDocument/2006/relationships/hyperlink" Target="#Home!A1"/><Relationship Id="rId458" Type="http://schemas.openxmlformats.org/officeDocument/2006/relationships/hyperlink" Target="#Home!A1"/><Relationship Id="rId665" Type="http://schemas.openxmlformats.org/officeDocument/2006/relationships/hyperlink" Target="#Home!A1"/><Relationship Id="rId872" Type="http://schemas.openxmlformats.org/officeDocument/2006/relationships/hyperlink" Target="#Home!A1"/><Relationship Id="rId1088" Type="http://schemas.openxmlformats.org/officeDocument/2006/relationships/hyperlink" Target="#Home!A1"/><Relationship Id="rId1295" Type="http://schemas.openxmlformats.org/officeDocument/2006/relationships/hyperlink" Target="#Home!A1"/><Relationship Id="rId2139" Type="http://schemas.openxmlformats.org/officeDocument/2006/relationships/hyperlink" Target="#Home!A1"/><Relationship Id="rId2346" Type="http://schemas.openxmlformats.org/officeDocument/2006/relationships/hyperlink" Target="#Home!A1"/><Relationship Id="rId2553" Type="http://schemas.openxmlformats.org/officeDocument/2006/relationships/hyperlink" Target="#Home!A1"/><Relationship Id="rId2760" Type="http://schemas.openxmlformats.org/officeDocument/2006/relationships/hyperlink" Target="#Home!A1"/><Relationship Id="rId3604" Type="http://schemas.openxmlformats.org/officeDocument/2006/relationships/hyperlink" Target="#Home!A1"/><Relationship Id="rId3811" Type="http://schemas.openxmlformats.org/officeDocument/2006/relationships/hyperlink" Target="#Home!A1"/><Relationship Id="rId318" Type="http://schemas.openxmlformats.org/officeDocument/2006/relationships/hyperlink" Target="#Home!A1"/><Relationship Id="rId525" Type="http://schemas.openxmlformats.org/officeDocument/2006/relationships/hyperlink" Target="#Home!A1"/><Relationship Id="rId732" Type="http://schemas.openxmlformats.org/officeDocument/2006/relationships/hyperlink" Target="#Home!A1"/><Relationship Id="rId1155" Type="http://schemas.openxmlformats.org/officeDocument/2006/relationships/hyperlink" Target="#Home!A1"/><Relationship Id="rId1362" Type="http://schemas.openxmlformats.org/officeDocument/2006/relationships/hyperlink" Target="#Home!A1"/><Relationship Id="rId2206" Type="http://schemas.openxmlformats.org/officeDocument/2006/relationships/hyperlink" Target="#Home!A1"/><Relationship Id="rId2413" Type="http://schemas.openxmlformats.org/officeDocument/2006/relationships/hyperlink" Target="#Home!A1"/><Relationship Id="rId2620" Type="http://schemas.openxmlformats.org/officeDocument/2006/relationships/hyperlink" Target="#Home!A1"/><Relationship Id="rId1015" Type="http://schemas.openxmlformats.org/officeDocument/2006/relationships/hyperlink" Target="#Home!A1"/><Relationship Id="rId1222" Type="http://schemas.openxmlformats.org/officeDocument/2006/relationships/hyperlink" Target="#Home!A1"/><Relationship Id="rId4378" Type="http://schemas.openxmlformats.org/officeDocument/2006/relationships/hyperlink" Target="#Home!A1"/><Relationship Id="rId4585" Type="http://schemas.openxmlformats.org/officeDocument/2006/relationships/hyperlink" Target="#Home!A1"/><Relationship Id="rId3187" Type="http://schemas.openxmlformats.org/officeDocument/2006/relationships/hyperlink" Target="#Home!A1"/><Relationship Id="rId3394" Type="http://schemas.openxmlformats.org/officeDocument/2006/relationships/hyperlink" Target="#Home!A1"/><Relationship Id="rId4238" Type="http://schemas.openxmlformats.org/officeDocument/2006/relationships/hyperlink" Target="#Home!A1"/><Relationship Id="rId4792" Type="http://schemas.openxmlformats.org/officeDocument/2006/relationships/hyperlink" Target="#Home!A1"/><Relationship Id="rId3047" Type="http://schemas.openxmlformats.org/officeDocument/2006/relationships/hyperlink" Target="#Home!A1"/><Relationship Id="rId4445" Type="http://schemas.openxmlformats.org/officeDocument/2006/relationships/hyperlink" Target="#Home!A1"/><Relationship Id="rId4652" Type="http://schemas.openxmlformats.org/officeDocument/2006/relationships/hyperlink" Target="#Home!A1"/><Relationship Id="rId175" Type="http://schemas.openxmlformats.org/officeDocument/2006/relationships/hyperlink" Target="#Home!A1"/><Relationship Id="rId3254" Type="http://schemas.openxmlformats.org/officeDocument/2006/relationships/hyperlink" Target="#Home!A1"/><Relationship Id="rId3461" Type="http://schemas.openxmlformats.org/officeDocument/2006/relationships/hyperlink" Target="#Home!A1"/><Relationship Id="rId4305" Type="http://schemas.openxmlformats.org/officeDocument/2006/relationships/hyperlink" Target="#Home!A1"/><Relationship Id="rId4512" Type="http://schemas.openxmlformats.org/officeDocument/2006/relationships/hyperlink" Target="#Home!A1"/><Relationship Id="rId382" Type="http://schemas.openxmlformats.org/officeDocument/2006/relationships/hyperlink" Target="#Home!A1"/><Relationship Id="rId2063" Type="http://schemas.openxmlformats.org/officeDocument/2006/relationships/hyperlink" Target="#Home!A1"/><Relationship Id="rId2270" Type="http://schemas.openxmlformats.org/officeDocument/2006/relationships/hyperlink" Target="#Home!A1"/><Relationship Id="rId3114" Type="http://schemas.openxmlformats.org/officeDocument/2006/relationships/hyperlink" Target="#Home!A1"/><Relationship Id="rId3321" Type="http://schemas.openxmlformats.org/officeDocument/2006/relationships/hyperlink" Target="#Home!A1"/><Relationship Id="rId242" Type="http://schemas.openxmlformats.org/officeDocument/2006/relationships/hyperlink" Target="#Home!A1"/><Relationship Id="rId2130" Type="http://schemas.openxmlformats.org/officeDocument/2006/relationships/hyperlink" Target="#Home!A1"/><Relationship Id="rId102" Type="http://schemas.openxmlformats.org/officeDocument/2006/relationships/hyperlink" Target="#Home!A1"/><Relationship Id="rId1689" Type="http://schemas.openxmlformats.org/officeDocument/2006/relationships/hyperlink" Target="#Home!A1"/><Relationship Id="rId4095" Type="http://schemas.openxmlformats.org/officeDocument/2006/relationships/hyperlink" Target="#Home!A1"/><Relationship Id="rId1896" Type="http://schemas.openxmlformats.org/officeDocument/2006/relationships/hyperlink" Target="#Home!A1"/><Relationship Id="rId2947" Type="http://schemas.openxmlformats.org/officeDocument/2006/relationships/hyperlink" Target="#Home!A1"/><Relationship Id="rId4162" Type="http://schemas.openxmlformats.org/officeDocument/2006/relationships/hyperlink" Target="#Home!A1"/><Relationship Id="rId919" Type="http://schemas.openxmlformats.org/officeDocument/2006/relationships/hyperlink" Target="#Home!A1"/><Relationship Id="rId1549" Type="http://schemas.openxmlformats.org/officeDocument/2006/relationships/hyperlink" Target="#Home!A1"/><Relationship Id="rId1756" Type="http://schemas.openxmlformats.org/officeDocument/2006/relationships/hyperlink" Target="#Home!A1"/><Relationship Id="rId1963" Type="http://schemas.openxmlformats.org/officeDocument/2006/relationships/hyperlink" Target="#Home!A1"/><Relationship Id="rId2807" Type="http://schemas.openxmlformats.org/officeDocument/2006/relationships/hyperlink" Target="#Home!A1"/><Relationship Id="rId4022" Type="http://schemas.openxmlformats.org/officeDocument/2006/relationships/hyperlink" Target="#Home!A1"/><Relationship Id="rId48" Type="http://schemas.openxmlformats.org/officeDocument/2006/relationships/hyperlink" Target="#Home!A1"/><Relationship Id="rId1409" Type="http://schemas.openxmlformats.org/officeDocument/2006/relationships/hyperlink" Target="#Home!A1"/><Relationship Id="rId1616" Type="http://schemas.openxmlformats.org/officeDocument/2006/relationships/hyperlink" Target="#Home!A1"/><Relationship Id="rId1823" Type="http://schemas.openxmlformats.org/officeDocument/2006/relationships/hyperlink" Target="#Home!A1"/><Relationship Id="rId3788" Type="http://schemas.openxmlformats.org/officeDocument/2006/relationships/hyperlink" Target="#Home!A1"/><Relationship Id="rId3995" Type="http://schemas.openxmlformats.org/officeDocument/2006/relationships/hyperlink" Target="#Home!A1"/><Relationship Id="rId2597" Type="http://schemas.openxmlformats.org/officeDocument/2006/relationships/hyperlink" Target="#Home!A1"/><Relationship Id="rId3648" Type="http://schemas.openxmlformats.org/officeDocument/2006/relationships/hyperlink" Target="#Home!A1"/><Relationship Id="rId3855" Type="http://schemas.openxmlformats.org/officeDocument/2006/relationships/hyperlink" Target="#Home!A1"/><Relationship Id="rId569" Type="http://schemas.openxmlformats.org/officeDocument/2006/relationships/hyperlink" Target="#Home!A1"/><Relationship Id="rId776" Type="http://schemas.openxmlformats.org/officeDocument/2006/relationships/hyperlink" Target="#Home!A1"/><Relationship Id="rId983" Type="http://schemas.openxmlformats.org/officeDocument/2006/relationships/hyperlink" Target="#Home!A1"/><Relationship Id="rId1199" Type="http://schemas.openxmlformats.org/officeDocument/2006/relationships/hyperlink" Target="#Home!A1"/><Relationship Id="rId2457" Type="http://schemas.openxmlformats.org/officeDocument/2006/relationships/hyperlink" Target="#Home!A1"/><Relationship Id="rId2664" Type="http://schemas.openxmlformats.org/officeDocument/2006/relationships/hyperlink" Target="#Home!A1"/><Relationship Id="rId3508" Type="http://schemas.openxmlformats.org/officeDocument/2006/relationships/hyperlink" Target="#Home!A1"/><Relationship Id="rId429" Type="http://schemas.openxmlformats.org/officeDocument/2006/relationships/hyperlink" Target="#Home!A1"/><Relationship Id="rId636" Type="http://schemas.openxmlformats.org/officeDocument/2006/relationships/hyperlink" Target="#Home!A1"/><Relationship Id="rId1059" Type="http://schemas.openxmlformats.org/officeDocument/2006/relationships/hyperlink" Target="#Home!A1"/><Relationship Id="rId1266" Type="http://schemas.openxmlformats.org/officeDocument/2006/relationships/hyperlink" Target="#Home!A1"/><Relationship Id="rId1473" Type="http://schemas.openxmlformats.org/officeDocument/2006/relationships/hyperlink" Target="#Home!A1"/><Relationship Id="rId2317" Type="http://schemas.openxmlformats.org/officeDocument/2006/relationships/hyperlink" Target="#Home!A1"/><Relationship Id="rId2871" Type="http://schemas.openxmlformats.org/officeDocument/2006/relationships/hyperlink" Target="#Home!A1"/><Relationship Id="rId3715" Type="http://schemas.openxmlformats.org/officeDocument/2006/relationships/hyperlink" Target="#Home!A1"/><Relationship Id="rId3922" Type="http://schemas.openxmlformats.org/officeDocument/2006/relationships/hyperlink" Target="#Home!A1"/><Relationship Id="rId843" Type="http://schemas.openxmlformats.org/officeDocument/2006/relationships/hyperlink" Target="#Home!A1"/><Relationship Id="rId1126" Type="http://schemas.openxmlformats.org/officeDocument/2006/relationships/hyperlink" Target="#Home!A1"/><Relationship Id="rId1680" Type="http://schemas.openxmlformats.org/officeDocument/2006/relationships/hyperlink" Target="#Home!A1"/><Relationship Id="rId2524" Type="http://schemas.openxmlformats.org/officeDocument/2006/relationships/hyperlink" Target="#Home!A1"/><Relationship Id="rId2731" Type="http://schemas.openxmlformats.org/officeDocument/2006/relationships/hyperlink" Target="#Home!A1"/><Relationship Id="rId703" Type="http://schemas.openxmlformats.org/officeDocument/2006/relationships/hyperlink" Target="#Home!A1"/><Relationship Id="rId910" Type="http://schemas.openxmlformats.org/officeDocument/2006/relationships/hyperlink" Target="#Home!A1"/><Relationship Id="rId1333" Type="http://schemas.openxmlformats.org/officeDocument/2006/relationships/hyperlink" Target="#Home!A1"/><Relationship Id="rId1540" Type="http://schemas.openxmlformats.org/officeDocument/2006/relationships/hyperlink" Target="#Home!A1"/><Relationship Id="rId4489" Type="http://schemas.openxmlformats.org/officeDocument/2006/relationships/hyperlink" Target="#Home!A1"/><Relationship Id="rId4696" Type="http://schemas.openxmlformats.org/officeDocument/2006/relationships/hyperlink" Target="#Home!A1"/><Relationship Id="rId1400" Type="http://schemas.openxmlformats.org/officeDocument/2006/relationships/hyperlink" Target="#Home!A1"/><Relationship Id="rId3298" Type="http://schemas.openxmlformats.org/officeDocument/2006/relationships/hyperlink" Target="#Home!A1"/><Relationship Id="rId4349" Type="http://schemas.openxmlformats.org/officeDocument/2006/relationships/hyperlink" Target="#Home!A1"/><Relationship Id="rId4556" Type="http://schemas.openxmlformats.org/officeDocument/2006/relationships/hyperlink" Target="#Home!A1"/><Relationship Id="rId4763" Type="http://schemas.openxmlformats.org/officeDocument/2006/relationships/hyperlink" Target="#Home!A1"/><Relationship Id="rId3158" Type="http://schemas.openxmlformats.org/officeDocument/2006/relationships/hyperlink" Target="#Home!A1"/><Relationship Id="rId3365" Type="http://schemas.openxmlformats.org/officeDocument/2006/relationships/hyperlink" Target="#Home!A1"/><Relationship Id="rId3572" Type="http://schemas.openxmlformats.org/officeDocument/2006/relationships/hyperlink" Target="#Home!A1"/><Relationship Id="rId4209" Type="http://schemas.openxmlformats.org/officeDocument/2006/relationships/hyperlink" Target="#Home!A1"/><Relationship Id="rId4416" Type="http://schemas.openxmlformats.org/officeDocument/2006/relationships/hyperlink" Target="#Home!A1"/><Relationship Id="rId4623" Type="http://schemas.openxmlformats.org/officeDocument/2006/relationships/hyperlink" Target="#Home!A1"/><Relationship Id="rId4830" Type="http://schemas.openxmlformats.org/officeDocument/2006/relationships/hyperlink" Target="#Home!A1"/><Relationship Id="rId286" Type="http://schemas.openxmlformats.org/officeDocument/2006/relationships/hyperlink" Target="#Home!A1"/><Relationship Id="rId493" Type="http://schemas.openxmlformats.org/officeDocument/2006/relationships/hyperlink" Target="#Home!A1"/><Relationship Id="rId2174" Type="http://schemas.openxmlformats.org/officeDocument/2006/relationships/hyperlink" Target="#Home!A1"/><Relationship Id="rId2381" Type="http://schemas.openxmlformats.org/officeDocument/2006/relationships/hyperlink" Target="#Home!A1"/><Relationship Id="rId3018" Type="http://schemas.openxmlformats.org/officeDocument/2006/relationships/hyperlink" Target="#Home!A1"/><Relationship Id="rId3225" Type="http://schemas.openxmlformats.org/officeDocument/2006/relationships/hyperlink" Target="#Home!A1"/><Relationship Id="rId3432" Type="http://schemas.openxmlformats.org/officeDocument/2006/relationships/hyperlink" Target="#Home!A1"/><Relationship Id="rId146" Type="http://schemas.openxmlformats.org/officeDocument/2006/relationships/hyperlink" Target="#Home!A1"/><Relationship Id="rId353" Type="http://schemas.openxmlformats.org/officeDocument/2006/relationships/hyperlink" Target="#Home!A1"/><Relationship Id="rId560" Type="http://schemas.openxmlformats.org/officeDocument/2006/relationships/hyperlink" Target="#Home!A1"/><Relationship Id="rId1190" Type="http://schemas.openxmlformats.org/officeDocument/2006/relationships/hyperlink" Target="#Home!A1"/><Relationship Id="rId2034" Type="http://schemas.openxmlformats.org/officeDocument/2006/relationships/hyperlink" Target="#Home!A1"/><Relationship Id="rId2241" Type="http://schemas.openxmlformats.org/officeDocument/2006/relationships/hyperlink" Target="#Home!A1"/><Relationship Id="rId213" Type="http://schemas.openxmlformats.org/officeDocument/2006/relationships/hyperlink" Target="#Home!A1"/><Relationship Id="rId420" Type="http://schemas.openxmlformats.org/officeDocument/2006/relationships/hyperlink" Target="#Home!A1"/><Relationship Id="rId1050" Type="http://schemas.openxmlformats.org/officeDocument/2006/relationships/hyperlink" Target="#Home!A1"/><Relationship Id="rId2101" Type="http://schemas.openxmlformats.org/officeDocument/2006/relationships/hyperlink" Target="#Home!A1"/><Relationship Id="rId4066" Type="http://schemas.openxmlformats.org/officeDocument/2006/relationships/hyperlink" Target="#Home!A1"/><Relationship Id="rId1867" Type="http://schemas.openxmlformats.org/officeDocument/2006/relationships/hyperlink" Target="#Home!A1"/><Relationship Id="rId2918" Type="http://schemas.openxmlformats.org/officeDocument/2006/relationships/hyperlink" Target="#Home!A1"/><Relationship Id="rId4273" Type="http://schemas.openxmlformats.org/officeDocument/2006/relationships/hyperlink" Target="#Home!A1"/><Relationship Id="rId4480" Type="http://schemas.openxmlformats.org/officeDocument/2006/relationships/hyperlink" Target="#Home!A1"/><Relationship Id="rId1727" Type="http://schemas.openxmlformats.org/officeDocument/2006/relationships/hyperlink" Target="#Home!A1"/><Relationship Id="rId1934" Type="http://schemas.openxmlformats.org/officeDocument/2006/relationships/hyperlink" Target="#Home!A1"/><Relationship Id="rId3082" Type="http://schemas.openxmlformats.org/officeDocument/2006/relationships/hyperlink" Target="#Home!A1"/><Relationship Id="rId4133" Type="http://schemas.openxmlformats.org/officeDocument/2006/relationships/hyperlink" Target="#Home!A1"/><Relationship Id="rId4340" Type="http://schemas.openxmlformats.org/officeDocument/2006/relationships/hyperlink" Target="#Home!A1"/><Relationship Id="rId19" Type="http://schemas.openxmlformats.org/officeDocument/2006/relationships/hyperlink" Target="#Home!A1"/><Relationship Id="rId3899" Type="http://schemas.openxmlformats.org/officeDocument/2006/relationships/hyperlink" Target="#Home!A1"/><Relationship Id="rId4200" Type="http://schemas.openxmlformats.org/officeDocument/2006/relationships/hyperlink" Target="#Home!A1"/><Relationship Id="rId3759" Type="http://schemas.openxmlformats.org/officeDocument/2006/relationships/hyperlink" Target="#Home!A1"/><Relationship Id="rId3966" Type="http://schemas.openxmlformats.org/officeDocument/2006/relationships/hyperlink" Target="#Home!A1"/><Relationship Id="rId3" Type="http://schemas.openxmlformats.org/officeDocument/2006/relationships/hyperlink" Target="#Home!A1"/><Relationship Id="rId887" Type="http://schemas.openxmlformats.org/officeDocument/2006/relationships/hyperlink" Target="#Home!A1"/><Relationship Id="rId2568" Type="http://schemas.openxmlformats.org/officeDocument/2006/relationships/hyperlink" Target="#Home!A1"/><Relationship Id="rId2775" Type="http://schemas.openxmlformats.org/officeDocument/2006/relationships/hyperlink" Target="#Home!A1"/><Relationship Id="rId2982" Type="http://schemas.openxmlformats.org/officeDocument/2006/relationships/hyperlink" Target="#Home!A1"/><Relationship Id="rId3619" Type="http://schemas.openxmlformats.org/officeDocument/2006/relationships/hyperlink" Target="#Home!A1"/><Relationship Id="rId3826" Type="http://schemas.openxmlformats.org/officeDocument/2006/relationships/hyperlink" Target="#Home!A1"/><Relationship Id="rId747" Type="http://schemas.openxmlformats.org/officeDocument/2006/relationships/hyperlink" Target="#Home!A1"/><Relationship Id="rId954" Type="http://schemas.openxmlformats.org/officeDocument/2006/relationships/hyperlink" Target="#Home!A1"/><Relationship Id="rId1377" Type="http://schemas.openxmlformats.org/officeDocument/2006/relationships/hyperlink" Target="#Home!A1"/><Relationship Id="rId1584" Type="http://schemas.openxmlformats.org/officeDocument/2006/relationships/hyperlink" Target="#Home!A1"/><Relationship Id="rId1791" Type="http://schemas.openxmlformats.org/officeDocument/2006/relationships/hyperlink" Target="#Home!A1"/><Relationship Id="rId2428" Type="http://schemas.openxmlformats.org/officeDocument/2006/relationships/hyperlink" Target="#Home!A1"/><Relationship Id="rId2635" Type="http://schemas.openxmlformats.org/officeDocument/2006/relationships/hyperlink" Target="#Home!A1"/><Relationship Id="rId2842" Type="http://schemas.openxmlformats.org/officeDocument/2006/relationships/hyperlink" Target="#Home!A1"/><Relationship Id="rId83" Type="http://schemas.openxmlformats.org/officeDocument/2006/relationships/hyperlink" Target="#Home!A1"/><Relationship Id="rId607" Type="http://schemas.openxmlformats.org/officeDocument/2006/relationships/hyperlink" Target="#Home!A1"/><Relationship Id="rId814" Type="http://schemas.openxmlformats.org/officeDocument/2006/relationships/hyperlink" Target="#Home!A1"/><Relationship Id="rId1237" Type="http://schemas.openxmlformats.org/officeDocument/2006/relationships/hyperlink" Target="#Home!A1"/><Relationship Id="rId1444" Type="http://schemas.openxmlformats.org/officeDocument/2006/relationships/hyperlink" Target="#Home!A1"/><Relationship Id="rId1651" Type="http://schemas.openxmlformats.org/officeDocument/2006/relationships/hyperlink" Target="#Home!A1"/><Relationship Id="rId2702" Type="http://schemas.openxmlformats.org/officeDocument/2006/relationships/hyperlink" Target="#Home!A1"/><Relationship Id="rId1304" Type="http://schemas.openxmlformats.org/officeDocument/2006/relationships/hyperlink" Target="#Home!A1"/><Relationship Id="rId1511" Type="http://schemas.openxmlformats.org/officeDocument/2006/relationships/hyperlink" Target="#Home!A1"/><Relationship Id="rId4667" Type="http://schemas.openxmlformats.org/officeDocument/2006/relationships/hyperlink" Target="#Home!A1"/><Relationship Id="rId3269" Type="http://schemas.openxmlformats.org/officeDocument/2006/relationships/hyperlink" Target="#Home!A1"/><Relationship Id="rId3476" Type="http://schemas.openxmlformats.org/officeDocument/2006/relationships/hyperlink" Target="#Home!A1"/><Relationship Id="rId3683" Type="http://schemas.openxmlformats.org/officeDocument/2006/relationships/hyperlink" Target="#Home!A1"/><Relationship Id="rId4527" Type="http://schemas.openxmlformats.org/officeDocument/2006/relationships/hyperlink" Target="#Home!A1"/><Relationship Id="rId10" Type="http://schemas.openxmlformats.org/officeDocument/2006/relationships/hyperlink" Target="#Home!A1"/><Relationship Id="rId397" Type="http://schemas.openxmlformats.org/officeDocument/2006/relationships/hyperlink" Target="#Home!A1"/><Relationship Id="rId2078" Type="http://schemas.openxmlformats.org/officeDocument/2006/relationships/hyperlink" Target="#Home!A1"/><Relationship Id="rId2285" Type="http://schemas.openxmlformats.org/officeDocument/2006/relationships/hyperlink" Target="#Home!A1"/><Relationship Id="rId2492" Type="http://schemas.openxmlformats.org/officeDocument/2006/relationships/hyperlink" Target="#Home!A1"/><Relationship Id="rId3129" Type="http://schemas.openxmlformats.org/officeDocument/2006/relationships/hyperlink" Target="#Home!A1"/><Relationship Id="rId3336" Type="http://schemas.openxmlformats.org/officeDocument/2006/relationships/hyperlink" Target="#Home!A1"/><Relationship Id="rId3890" Type="http://schemas.openxmlformats.org/officeDocument/2006/relationships/hyperlink" Target="#Home!A1"/><Relationship Id="rId4734" Type="http://schemas.openxmlformats.org/officeDocument/2006/relationships/hyperlink" Target="#Home!A1"/><Relationship Id="rId257" Type="http://schemas.openxmlformats.org/officeDocument/2006/relationships/hyperlink" Target="#Home!A1"/><Relationship Id="rId464" Type="http://schemas.openxmlformats.org/officeDocument/2006/relationships/hyperlink" Target="#Home!A1"/><Relationship Id="rId1094" Type="http://schemas.openxmlformats.org/officeDocument/2006/relationships/hyperlink" Target="#Home!A1"/><Relationship Id="rId2145" Type="http://schemas.openxmlformats.org/officeDocument/2006/relationships/hyperlink" Target="#Home!A1"/><Relationship Id="rId3543" Type="http://schemas.openxmlformats.org/officeDocument/2006/relationships/hyperlink" Target="#Home!A1"/><Relationship Id="rId3750" Type="http://schemas.openxmlformats.org/officeDocument/2006/relationships/hyperlink" Target="#Home!A1"/><Relationship Id="rId4801" Type="http://schemas.openxmlformats.org/officeDocument/2006/relationships/hyperlink" Target="#Home!A1"/><Relationship Id="rId117" Type="http://schemas.openxmlformats.org/officeDocument/2006/relationships/hyperlink" Target="#Home!A1"/><Relationship Id="rId671" Type="http://schemas.openxmlformats.org/officeDocument/2006/relationships/hyperlink" Target="#Home!A1"/><Relationship Id="rId2352" Type="http://schemas.openxmlformats.org/officeDocument/2006/relationships/hyperlink" Target="#Home!A1"/><Relationship Id="rId3403" Type="http://schemas.openxmlformats.org/officeDocument/2006/relationships/hyperlink" Target="#Home!A1"/><Relationship Id="rId3610" Type="http://schemas.openxmlformats.org/officeDocument/2006/relationships/hyperlink" Target="#Home!A1"/><Relationship Id="rId324" Type="http://schemas.openxmlformats.org/officeDocument/2006/relationships/hyperlink" Target="#Home!A1"/><Relationship Id="rId531" Type="http://schemas.openxmlformats.org/officeDocument/2006/relationships/hyperlink" Target="#Home!A1"/><Relationship Id="rId1161" Type="http://schemas.openxmlformats.org/officeDocument/2006/relationships/hyperlink" Target="#Home!A1"/><Relationship Id="rId2005" Type="http://schemas.openxmlformats.org/officeDocument/2006/relationships/hyperlink" Target="#Home!A1"/><Relationship Id="rId2212" Type="http://schemas.openxmlformats.org/officeDocument/2006/relationships/hyperlink" Target="#Home!A1"/><Relationship Id="rId1021" Type="http://schemas.openxmlformats.org/officeDocument/2006/relationships/hyperlink" Target="#Home!A1"/><Relationship Id="rId1978" Type="http://schemas.openxmlformats.org/officeDocument/2006/relationships/hyperlink" Target="#Home!A1"/><Relationship Id="rId4177" Type="http://schemas.openxmlformats.org/officeDocument/2006/relationships/hyperlink" Target="#Home!A1"/><Relationship Id="rId4384" Type="http://schemas.openxmlformats.org/officeDocument/2006/relationships/hyperlink" Target="#Home!A1"/><Relationship Id="rId4591" Type="http://schemas.openxmlformats.org/officeDocument/2006/relationships/hyperlink" Target="#Home!A1"/><Relationship Id="rId3193" Type="http://schemas.openxmlformats.org/officeDocument/2006/relationships/hyperlink" Target="#Home!A1"/><Relationship Id="rId4037" Type="http://schemas.openxmlformats.org/officeDocument/2006/relationships/hyperlink" Target="#Home!A1"/><Relationship Id="rId4244" Type="http://schemas.openxmlformats.org/officeDocument/2006/relationships/hyperlink" Target="#Home!A1"/><Relationship Id="rId4451" Type="http://schemas.openxmlformats.org/officeDocument/2006/relationships/hyperlink" Target="#Home!A1"/><Relationship Id="rId1838" Type="http://schemas.openxmlformats.org/officeDocument/2006/relationships/hyperlink" Target="#Home!A1"/><Relationship Id="rId3053" Type="http://schemas.openxmlformats.org/officeDocument/2006/relationships/hyperlink" Target="#Home!A1"/><Relationship Id="rId3260" Type="http://schemas.openxmlformats.org/officeDocument/2006/relationships/hyperlink" Target="#Home!A1"/><Relationship Id="rId4104" Type="http://schemas.openxmlformats.org/officeDocument/2006/relationships/hyperlink" Target="#Home!A1"/><Relationship Id="rId4311" Type="http://schemas.openxmlformats.org/officeDocument/2006/relationships/hyperlink" Target="#Home!A1"/><Relationship Id="rId181" Type="http://schemas.openxmlformats.org/officeDocument/2006/relationships/hyperlink" Target="#Home!A1"/><Relationship Id="rId1905" Type="http://schemas.openxmlformats.org/officeDocument/2006/relationships/hyperlink" Target="#Home!A1"/><Relationship Id="rId3120" Type="http://schemas.openxmlformats.org/officeDocument/2006/relationships/hyperlink" Target="#Home!A1"/><Relationship Id="rId998" Type="http://schemas.openxmlformats.org/officeDocument/2006/relationships/hyperlink" Target="#Home!A1"/><Relationship Id="rId2679" Type="http://schemas.openxmlformats.org/officeDocument/2006/relationships/hyperlink" Target="#Home!A1"/><Relationship Id="rId2886" Type="http://schemas.openxmlformats.org/officeDocument/2006/relationships/hyperlink" Target="#Home!A1"/><Relationship Id="rId3937" Type="http://schemas.openxmlformats.org/officeDocument/2006/relationships/hyperlink" Target="#Home!A1"/><Relationship Id="rId858" Type="http://schemas.openxmlformats.org/officeDocument/2006/relationships/hyperlink" Target="#Home!A1"/><Relationship Id="rId1488" Type="http://schemas.openxmlformats.org/officeDocument/2006/relationships/hyperlink" Target="#Home!A1"/><Relationship Id="rId1695" Type="http://schemas.openxmlformats.org/officeDocument/2006/relationships/hyperlink" Target="#Home!A1"/><Relationship Id="rId2539" Type="http://schemas.openxmlformats.org/officeDocument/2006/relationships/hyperlink" Target="#Home!A1"/><Relationship Id="rId2746" Type="http://schemas.openxmlformats.org/officeDocument/2006/relationships/hyperlink" Target="#Home!A1"/><Relationship Id="rId2953" Type="http://schemas.openxmlformats.org/officeDocument/2006/relationships/hyperlink" Target="#Home!A1"/><Relationship Id="rId718" Type="http://schemas.openxmlformats.org/officeDocument/2006/relationships/hyperlink" Target="#Home!A1"/><Relationship Id="rId925" Type="http://schemas.openxmlformats.org/officeDocument/2006/relationships/hyperlink" Target="#Home!A1"/><Relationship Id="rId1348" Type="http://schemas.openxmlformats.org/officeDocument/2006/relationships/hyperlink" Target="#Home!A1"/><Relationship Id="rId1555" Type="http://schemas.openxmlformats.org/officeDocument/2006/relationships/hyperlink" Target="#Home!A1"/><Relationship Id="rId1762" Type="http://schemas.openxmlformats.org/officeDocument/2006/relationships/hyperlink" Target="#Home!A1"/><Relationship Id="rId2606" Type="http://schemas.openxmlformats.org/officeDocument/2006/relationships/hyperlink" Target="#Home!A1"/><Relationship Id="rId1208" Type="http://schemas.openxmlformats.org/officeDocument/2006/relationships/hyperlink" Target="#Home!A1"/><Relationship Id="rId1415" Type="http://schemas.openxmlformats.org/officeDocument/2006/relationships/hyperlink" Target="#Home!A1"/><Relationship Id="rId2813" Type="http://schemas.openxmlformats.org/officeDocument/2006/relationships/hyperlink" Target="#Home!A1"/><Relationship Id="rId54" Type="http://schemas.openxmlformats.org/officeDocument/2006/relationships/hyperlink" Target="#Home!A1"/><Relationship Id="rId1622" Type="http://schemas.openxmlformats.org/officeDocument/2006/relationships/hyperlink" Target="#Home!A1"/><Relationship Id="rId4778" Type="http://schemas.openxmlformats.org/officeDocument/2006/relationships/hyperlink" Target="#Home!A1"/><Relationship Id="rId2189" Type="http://schemas.openxmlformats.org/officeDocument/2006/relationships/hyperlink" Target="#Home!A1"/><Relationship Id="rId3587" Type="http://schemas.openxmlformats.org/officeDocument/2006/relationships/hyperlink" Target="#Home!A1"/><Relationship Id="rId3794" Type="http://schemas.openxmlformats.org/officeDocument/2006/relationships/hyperlink" Target="#Home!A1"/><Relationship Id="rId4638" Type="http://schemas.openxmlformats.org/officeDocument/2006/relationships/hyperlink" Target="#Home!A1"/><Relationship Id="rId2396" Type="http://schemas.openxmlformats.org/officeDocument/2006/relationships/hyperlink" Target="#Home!A1"/><Relationship Id="rId3447" Type="http://schemas.openxmlformats.org/officeDocument/2006/relationships/hyperlink" Target="#Home!A1"/><Relationship Id="rId3654" Type="http://schemas.openxmlformats.org/officeDocument/2006/relationships/hyperlink" Target="#Home!A1"/><Relationship Id="rId3861" Type="http://schemas.openxmlformats.org/officeDocument/2006/relationships/hyperlink" Target="#Home!A1"/><Relationship Id="rId4705" Type="http://schemas.openxmlformats.org/officeDocument/2006/relationships/hyperlink" Target="#Home!A1"/><Relationship Id="rId368" Type="http://schemas.openxmlformats.org/officeDocument/2006/relationships/hyperlink" Target="#Home!A1"/><Relationship Id="rId575" Type="http://schemas.openxmlformats.org/officeDocument/2006/relationships/hyperlink" Target="#Home!A1"/><Relationship Id="rId782" Type="http://schemas.openxmlformats.org/officeDocument/2006/relationships/hyperlink" Target="#Home!A1"/><Relationship Id="rId2049" Type="http://schemas.openxmlformats.org/officeDocument/2006/relationships/hyperlink" Target="#Home!A1"/><Relationship Id="rId2256" Type="http://schemas.openxmlformats.org/officeDocument/2006/relationships/hyperlink" Target="#Home!A1"/><Relationship Id="rId2463" Type="http://schemas.openxmlformats.org/officeDocument/2006/relationships/hyperlink" Target="#Home!A1"/><Relationship Id="rId2670" Type="http://schemas.openxmlformats.org/officeDocument/2006/relationships/hyperlink" Target="#Home!A1"/><Relationship Id="rId3307" Type="http://schemas.openxmlformats.org/officeDocument/2006/relationships/hyperlink" Target="#Home!A1"/><Relationship Id="rId3514" Type="http://schemas.openxmlformats.org/officeDocument/2006/relationships/hyperlink" Target="#Home!A1"/><Relationship Id="rId3721" Type="http://schemas.openxmlformats.org/officeDocument/2006/relationships/hyperlink" Target="#Home!A1"/><Relationship Id="rId228" Type="http://schemas.openxmlformats.org/officeDocument/2006/relationships/hyperlink" Target="#Home!A1"/><Relationship Id="rId435" Type="http://schemas.openxmlformats.org/officeDocument/2006/relationships/hyperlink" Target="#Home!A1"/><Relationship Id="rId642" Type="http://schemas.openxmlformats.org/officeDocument/2006/relationships/hyperlink" Target="#Home!A1"/><Relationship Id="rId1065" Type="http://schemas.openxmlformats.org/officeDocument/2006/relationships/hyperlink" Target="#Home!A1"/><Relationship Id="rId1272" Type="http://schemas.openxmlformats.org/officeDocument/2006/relationships/hyperlink" Target="#Home!A1"/><Relationship Id="rId2116" Type="http://schemas.openxmlformats.org/officeDocument/2006/relationships/hyperlink" Target="#Home!A1"/><Relationship Id="rId2323" Type="http://schemas.openxmlformats.org/officeDocument/2006/relationships/hyperlink" Target="#Home!A1"/><Relationship Id="rId2530" Type="http://schemas.openxmlformats.org/officeDocument/2006/relationships/hyperlink" Target="#Home!A1"/><Relationship Id="rId502" Type="http://schemas.openxmlformats.org/officeDocument/2006/relationships/hyperlink" Target="#Home!A1"/><Relationship Id="rId1132" Type="http://schemas.openxmlformats.org/officeDocument/2006/relationships/hyperlink" Target="#Home!A1"/><Relationship Id="rId4288" Type="http://schemas.openxmlformats.org/officeDocument/2006/relationships/hyperlink" Target="#Home!A1"/><Relationship Id="rId4495" Type="http://schemas.openxmlformats.org/officeDocument/2006/relationships/hyperlink" Target="#Home!A1"/><Relationship Id="rId3097" Type="http://schemas.openxmlformats.org/officeDocument/2006/relationships/hyperlink" Target="#Home!A1"/><Relationship Id="rId4148" Type="http://schemas.openxmlformats.org/officeDocument/2006/relationships/hyperlink" Target="#Home!A1"/><Relationship Id="rId4355" Type="http://schemas.openxmlformats.org/officeDocument/2006/relationships/hyperlink" Target="#Home!A1"/><Relationship Id="rId1949" Type="http://schemas.openxmlformats.org/officeDocument/2006/relationships/hyperlink" Target="#Home!A1"/><Relationship Id="rId3164" Type="http://schemas.openxmlformats.org/officeDocument/2006/relationships/hyperlink" Target="#Home!A1"/><Relationship Id="rId4008" Type="http://schemas.openxmlformats.org/officeDocument/2006/relationships/hyperlink" Target="#Home!A1"/><Relationship Id="rId4562" Type="http://schemas.openxmlformats.org/officeDocument/2006/relationships/hyperlink" Target="#Home!A1"/><Relationship Id="rId292" Type="http://schemas.openxmlformats.org/officeDocument/2006/relationships/hyperlink" Target="#Home!A1"/><Relationship Id="rId1809" Type="http://schemas.openxmlformats.org/officeDocument/2006/relationships/hyperlink" Target="#Home!A1"/><Relationship Id="rId3371" Type="http://schemas.openxmlformats.org/officeDocument/2006/relationships/hyperlink" Target="#Home!A1"/><Relationship Id="rId4215" Type="http://schemas.openxmlformats.org/officeDocument/2006/relationships/hyperlink" Target="#Home!A1"/><Relationship Id="rId4422" Type="http://schemas.openxmlformats.org/officeDocument/2006/relationships/hyperlink" Target="#Home!A1"/><Relationship Id="rId2180" Type="http://schemas.openxmlformats.org/officeDocument/2006/relationships/hyperlink" Target="#Home!A1"/><Relationship Id="rId3024" Type="http://schemas.openxmlformats.org/officeDocument/2006/relationships/hyperlink" Target="#Home!A1"/><Relationship Id="rId3231" Type="http://schemas.openxmlformats.org/officeDocument/2006/relationships/hyperlink" Target="#Home!A1"/><Relationship Id="rId152" Type="http://schemas.openxmlformats.org/officeDocument/2006/relationships/hyperlink" Target="#Home!A1"/><Relationship Id="rId2040" Type="http://schemas.openxmlformats.org/officeDocument/2006/relationships/hyperlink" Target="#Home!A1"/><Relationship Id="rId2997" Type="http://schemas.openxmlformats.org/officeDocument/2006/relationships/hyperlink" Target="#Home!A1"/><Relationship Id="rId969" Type="http://schemas.openxmlformats.org/officeDocument/2006/relationships/hyperlink" Target="#Home!A1"/><Relationship Id="rId1599" Type="http://schemas.openxmlformats.org/officeDocument/2006/relationships/hyperlink" Target="#Home!A1"/><Relationship Id="rId1459" Type="http://schemas.openxmlformats.org/officeDocument/2006/relationships/hyperlink" Target="#Home!A1"/><Relationship Id="rId2857" Type="http://schemas.openxmlformats.org/officeDocument/2006/relationships/hyperlink" Target="#Home!A1"/><Relationship Id="rId3908" Type="http://schemas.openxmlformats.org/officeDocument/2006/relationships/hyperlink" Target="#Home!A1"/><Relationship Id="rId4072" Type="http://schemas.openxmlformats.org/officeDocument/2006/relationships/hyperlink" Target="#Home!A1"/><Relationship Id="rId98" Type="http://schemas.openxmlformats.org/officeDocument/2006/relationships/hyperlink" Target="#Home!A1"/><Relationship Id="rId829" Type="http://schemas.openxmlformats.org/officeDocument/2006/relationships/hyperlink" Target="#Home!A1"/><Relationship Id="rId1666" Type="http://schemas.openxmlformats.org/officeDocument/2006/relationships/hyperlink" Target="#Home!A1"/><Relationship Id="rId1873" Type="http://schemas.openxmlformats.org/officeDocument/2006/relationships/hyperlink" Target="#Home!A1"/><Relationship Id="rId2717" Type="http://schemas.openxmlformats.org/officeDocument/2006/relationships/hyperlink" Target="#Home!A1"/><Relationship Id="rId2924" Type="http://schemas.openxmlformats.org/officeDocument/2006/relationships/hyperlink" Target="#Home!A1"/><Relationship Id="rId1319" Type="http://schemas.openxmlformats.org/officeDocument/2006/relationships/hyperlink" Target="#Home!A1"/><Relationship Id="rId1526" Type="http://schemas.openxmlformats.org/officeDocument/2006/relationships/hyperlink" Target="#Home!A1"/><Relationship Id="rId1733" Type="http://schemas.openxmlformats.org/officeDocument/2006/relationships/hyperlink" Target="#Home!A1"/><Relationship Id="rId1940" Type="http://schemas.openxmlformats.org/officeDocument/2006/relationships/hyperlink" Target="#Home!A1"/><Relationship Id="rId25" Type="http://schemas.openxmlformats.org/officeDocument/2006/relationships/hyperlink" Target="#Home!A1"/><Relationship Id="rId1800" Type="http://schemas.openxmlformats.org/officeDocument/2006/relationships/hyperlink" Target="#Home!A1"/><Relationship Id="rId3698" Type="http://schemas.openxmlformats.org/officeDocument/2006/relationships/hyperlink" Target="#Home!A1"/><Relationship Id="rId4749" Type="http://schemas.openxmlformats.org/officeDocument/2006/relationships/hyperlink" Target="#Home!A1"/><Relationship Id="rId3558" Type="http://schemas.openxmlformats.org/officeDocument/2006/relationships/hyperlink" Target="#Home!A1"/><Relationship Id="rId3765" Type="http://schemas.openxmlformats.org/officeDocument/2006/relationships/hyperlink" Target="#Home!A1"/><Relationship Id="rId3972" Type="http://schemas.openxmlformats.org/officeDocument/2006/relationships/hyperlink" Target="#Home!A1"/><Relationship Id="rId4609" Type="http://schemas.openxmlformats.org/officeDocument/2006/relationships/hyperlink" Target="#Home!A1"/><Relationship Id="rId4816" Type="http://schemas.openxmlformats.org/officeDocument/2006/relationships/hyperlink" Target="#Home!A1"/><Relationship Id="rId479" Type="http://schemas.openxmlformats.org/officeDocument/2006/relationships/hyperlink" Target="#Home!A1"/><Relationship Id="rId686" Type="http://schemas.openxmlformats.org/officeDocument/2006/relationships/hyperlink" Target="#Home!A1"/><Relationship Id="rId893" Type="http://schemas.openxmlformats.org/officeDocument/2006/relationships/hyperlink" Target="#Home!A1"/><Relationship Id="rId2367" Type="http://schemas.openxmlformats.org/officeDocument/2006/relationships/hyperlink" Target="#Home!A1"/><Relationship Id="rId2574" Type="http://schemas.openxmlformats.org/officeDocument/2006/relationships/hyperlink" Target="#Home!A1"/><Relationship Id="rId2781" Type="http://schemas.openxmlformats.org/officeDocument/2006/relationships/hyperlink" Target="#Home!A1"/><Relationship Id="rId3418" Type="http://schemas.openxmlformats.org/officeDocument/2006/relationships/hyperlink" Target="#Home!A1"/><Relationship Id="rId3625" Type="http://schemas.openxmlformats.org/officeDocument/2006/relationships/hyperlink" Target="#Home!A1"/><Relationship Id="rId339" Type="http://schemas.openxmlformats.org/officeDocument/2006/relationships/hyperlink" Target="#Home!A1"/><Relationship Id="rId546" Type="http://schemas.openxmlformats.org/officeDocument/2006/relationships/hyperlink" Target="#Home!A1"/><Relationship Id="rId753" Type="http://schemas.openxmlformats.org/officeDocument/2006/relationships/hyperlink" Target="#Home!A1"/><Relationship Id="rId1176" Type="http://schemas.openxmlformats.org/officeDocument/2006/relationships/hyperlink" Target="#Home!A1"/><Relationship Id="rId1383" Type="http://schemas.openxmlformats.org/officeDocument/2006/relationships/hyperlink" Target="#Home!A1"/><Relationship Id="rId2227" Type="http://schemas.openxmlformats.org/officeDocument/2006/relationships/hyperlink" Target="#Home!A1"/><Relationship Id="rId2434" Type="http://schemas.openxmlformats.org/officeDocument/2006/relationships/hyperlink" Target="#Home!A1"/><Relationship Id="rId3832" Type="http://schemas.openxmlformats.org/officeDocument/2006/relationships/hyperlink" Target="#Home!A1"/><Relationship Id="rId406" Type="http://schemas.openxmlformats.org/officeDocument/2006/relationships/hyperlink" Target="#Home!A1"/><Relationship Id="rId960" Type="http://schemas.openxmlformats.org/officeDocument/2006/relationships/hyperlink" Target="#Home!A1"/><Relationship Id="rId1036" Type="http://schemas.openxmlformats.org/officeDocument/2006/relationships/hyperlink" Target="#Home!A1"/><Relationship Id="rId1243" Type="http://schemas.openxmlformats.org/officeDocument/2006/relationships/hyperlink" Target="#Home!A1"/><Relationship Id="rId1590" Type="http://schemas.openxmlformats.org/officeDocument/2006/relationships/hyperlink" Target="#Home!A1"/><Relationship Id="rId2641" Type="http://schemas.openxmlformats.org/officeDocument/2006/relationships/hyperlink" Target="#Home!A1"/><Relationship Id="rId4399" Type="http://schemas.openxmlformats.org/officeDocument/2006/relationships/hyperlink" Target="#Home!A1"/><Relationship Id="rId613" Type="http://schemas.openxmlformats.org/officeDocument/2006/relationships/hyperlink" Target="#Home!A1"/><Relationship Id="rId820" Type="http://schemas.openxmlformats.org/officeDocument/2006/relationships/hyperlink" Target="#Home!A1"/><Relationship Id="rId1450" Type="http://schemas.openxmlformats.org/officeDocument/2006/relationships/hyperlink" Target="#Home!A1"/><Relationship Id="rId2501" Type="http://schemas.openxmlformats.org/officeDocument/2006/relationships/hyperlink" Target="#Home!A1"/><Relationship Id="rId1103" Type="http://schemas.openxmlformats.org/officeDocument/2006/relationships/hyperlink" Target="#Home!A1"/><Relationship Id="rId1310" Type="http://schemas.openxmlformats.org/officeDocument/2006/relationships/hyperlink" Target="#Home!A1"/><Relationship Id="rId4259" Type="http://schemas.openxmlformats.org/officeDocument/2006/relationships/hyperlink" Target="#Home!A1"/><Relationship Id="rId4466" Type="http://schemas.openxmlformats.org/officeDocument/2006/relationships/hyperlink" Target="#Home!A1"/><Relationship Id="rId4673" Type="http://schemas.openxmlformats.org/officeDocument/2006/relationships/hyperlink" Target="#Home!A1"/><Relationship Id="rId3068" Type="http://schemas.openxmlformats.org/officeDocument/2006/relationships/hyperlink" Target="#Home!A1"/><Relationship Id="rId3275" Type="http://schemas.openxmlformats.org/officeDocument/2006/relationships/hyperlink" Target="#Home!A1"/><Relationship Id="rId3482" Type="http://schemas.openxmlformats.org/officeDocument/2006/relationships/hyperlink" Target="#Home!A1"/><Relationship Id="rId4119" Type="http://schemas.openxmlformats.org/officeDocument/2006/relationships/hyperlink" Target="#Home!A1"/><Relationship Id="rId4326" Type="http://schemas.openxmlformats.org/officeDocument/2006/relationships/hyperlink" Target="#Home!A1"/><Relationship Id="rId4533" Type="http://schemas.openxmlformats.org/officeDocument/2006/relationships/hyperlink" Target="#Home!A1"/><Relationship Id="rId4740" Type="http://schemas.openxmlformats.org/officeDocument/2006/relationships/hyperlink" Target="#Home!A1"/><Relationship Id="rId196" Type="http://schemas.openxmlformats.org/officeDocument/2006/relationships/hyperlink" Target="#Home!A1"/><Relationship Id="rId2084" Type="http://schemas.openxmlformats.org/officeDocument/2006/relationships/hyperlink" Target="#Home!A1"/><Relationship Id="rId2291" Type="http://schemas.openxmlformats.org/officeDocument/2006/relationships/hyperlink" Target="#Home!A1"/><Relationship Id="rId3135" Type="http://schemas.openxmlformats.org/officeDocument/2006/relationships/hyperlink" Target="#Home!A1"/><Relationship Id="rId3342" Type="http://schemas.openxmlformats.org/officeDocument/2006/relationships/hyperlink" Target="#Home!A1"/><Relationship Id="rId4600" Type="http://schemas.openxmlformats.org/officeDocument/2006/relationships/hyperlink" Target="#Home!A1"/><Relationship Id="rId263" Type="http://schemas.openxmlformats.org/officeDocument/2006/relationships/hyperlink" Target="#Home!A1"/><Relationship Id="rId470" Type="http://schemas.openxmlformats.org/officeDocument/2006/relationships/hyperlink" Target="#Home!A1"/><Relationship Id="rId2151" Type="http://schemas.openxmlformats.org/officeDocument/2006/relationships/hyperlink" Target="#Home!A1"/><Relationship Id="rId3202" Type="http://schemas.openxmlformats.org/officeDocument/2006/relationships/hyperlink" Target="#Home!A1"/><Relationship Id="rId123" Type="http://schemas.openxmlformats.org/officeDocument/2006/relationships/hyperlink" Target="#Home!A1"/><Relationship Id="rId330" Type="http://schemas.openxmlformats.org/officeDocument/2006/relationships/hyperlink" Target="#Home!A1"/><Relationship Id="rId2011" Type="http://schemas.openxmlformats.org/officeDocument/2006/relationships/hyperlink" Target="#Home!A1"/><Relationship Id="rId2968" Type="http://schemas.openxmlformats.org/officeDocument/2006/relationships/hyperlink" Target="#Home!A1"/><Relationship Id="rId4183" Type="http://schemas.openxmlformats.org/officeDocument/2006/relationships/hyperlink" Target="#Home!A1"/><Relationship Id="rId702" Type="http://schemas.openxmlformats.org/officeDocument/2006/relationships/hyperlink" Target="#Home!A1"/><Relationship Id="rId1125" Type="http://schemas.openxmlformats.org/officeDocument/2006/relationships/hyperlink" Target="#Home!A1"/><Relationship Id="rId1332" Type="http://schemas.openxmlformats.org/officeDocument/2006/relationships/hyperlink" Target="#Home!A1"/><Relationship Id="rId1777" Type="http://schemas.openxmlformats.org/officeDocument/2006/relationships/hyperlink" Target="#Home!A1"/><Relationship Id="rId1984" Type="http://schemas.openxmlformats.org/officeDocument/2006/relationships/hyperlink" Target="#Home!A1"/><Relationship Id="rId2828" Type="http://schemas.openxmlformats.org/officeDocument/2006/relationships/hyperlink" Target="#Home!A1"/><Relationship Id="rId4390" Type="http://schemas.openxmlformats.org/officeDocument/2006/relationships/hyperlink" Target="#Home!A1"/><Relationship Id="rId4488" Type="http://schemas.openxmlformats.org/officeDocument/2006/relationships/hyperlink" Target="#Home!A1"/><Relationship Id="rId4695" Type="http://schemas.openxmlformats.org/officeDocument/2006/relationships/hyperlink" Target="#Home!A1"/><Relationship Id="rId69" Type="http://schemas.openxmlformats.org/officeDocument/2006/relationships/hyperlink" Target="#Home!A1"/><Relationship Id="rId1637" Type="http://schemas.openxmlformats.org/officeDocument/2006/relationships/hyperlink" Target="#Home!A1"/><Relationship Id="rId1844" Type="http://schemas.openxmlformats.org/officeDocument/2006/relationships/hyperlink" Target="#Home!A1"/><Relationship Id="rId3297" Type="http://schemas.openxmlformats.org/officeDocument/2006/relationships/hyperlink" Target="#Home!A1"/><Relationship Id="rId4043" Type="http://schemas.openxmlformats.org/officeDocument/2006/relationships/hyperlink" Target="#Home!A1"/><Relationship Id="rId4250" Type="http://schemas.openxmlformats.org/officeDocument/2006/relationships/hyperlink" Target="#Home!A1"/><Relationship Id="rId4348" Type="http://schemas.openxmlformats.org/officeDocument/2006/relationships/hyperlink" Target="#Home!A1"/><Relationship Id="rId1704" Type="http://schemas.openxmlformats.org/officeDocument/2006/relationships/hyperlink" Target="#Home!A1"/><Relationship Id="rId3157" Type="http://schemas.openxmlformats.org/officeDocument/2006/relationships/hyperlink" Target="#Home!A1"/><Relationship Id="rId4110" Type="http://schemas.openxmlformats.org/officeDocument/2006/relationships/hyperlink" Target="#Home!A1"/><Relationship Id="rId4555" Type="http://schemas.openxmlformats.org/officeDocument/2006/relationships/hyperlink" Target="#Home!A1"/><Relationship Id="rId4762" Type="http://schemas.openxmlformats.org/officeDocument/2006/relationships/hyperlink" Target="#Home!A1"/><Relationship Id="rId285" Type="http://schemas.openxmlformats.org/officeDocument/2006/relationships/hyperlink" Target="#Home!A1"/><Relationship Id="rId1911" Type="http://schemas.openxmlformats.org/officeDocument/2006/relationships/hyperlink" Target="#Home!A1"/><Relationship Id="rId3364" Type="http://schemas.openxmlformats.org/officeDocument/2006/relationships/hyperlink" Target="#Home!A1"/><Relationship Id="rId3571" Type="http://schemas.openxmlformats.org/officeDocument/2006/relationships/hyperlink" Target="#Home!A1"/><Relationship Id="rId3669" Type="http://schemas.openxmlformats.org/officeDocument/2006/relationships/hyperlink" Target="#Home!A1"/><Relationship Id="rId4208" Type="http://schemas.openxmlformats.org/officeDocument/2006/relationships/hyperlink" Target="#Home!A1"/><Relationship Id="rId4415" Type="http://schemas.openxmlformats.org/officeDocument/2006/relationships/hyperlink" Target="#Home!A1"/><Relationship Id="rId4622" Type="http://schemas.openxmlformats.org/officeDocument/2006/relationships/hyperlink" Target="#Home!A1"/><Relationship Id="rId492" Type="http://schemas.openxmlformats.org/officeDocument/2006/relationships/hyperlink" Target="#Home!A1"/><Relationship Id="rId797" Type="http://schemas.openxmlformats.org/officeDocument/2006/relationships/hyperlink" Target="#Home!A1"/><Relationship Id="rId2173" Type="http://schemas.openxmlformats.org/officeDocument/2006/relationships/hyperlink" Target="#Home!A1"/><Relationship Id="rId2380" Type="http://schemas.openxmlformats.org/officeDocument/2006/relationships/hyperlink" Target="#Home!A1"/><Relationship Id="rId2478" Type="http://schemas.openxmlformats.org/officeDocument/2006/relationships/hyperlink" Target="#Home!A1"/><Relationship Id="rId3017" Type="http://schemas.openxmlformats.org/officeDocument/2006/relationships/hyperlink" Target="#Home!A1"/><Relationship Id="rId3224" Type="http://schemas.openxmlformats.org/officeDocument/2006/relationships/hyperlink" Target="#Home!A1"/><Relationship Id="rId3431" Type="http://schemas.openxmlformats.org/officeDocument/2006/relationships/hyperlink" Target="#Home!A1"/><Relationship Id="rId3876" Type="http://schemas.openxmlformats.org/officeDocument/2006/relationships/hyperlink" Target="#Home!A1"/><Relationship Id="rId145" Type="http://schemas.openxmlformats.org/officeDocument/2006/relationships/hyperlink" Target="#Home!A1"/><Relationship Id="rId352" Type="http://schemas.openxmlformats.org/officeDocument/2006/relationships/hyperlink" Target="#Home!A1"/><Relationship Id="rId1287" Type="http://schemas.openxmlformats.org/officeDocument/2006/relationships/hyperlink" Target="#Home!A1"/><Relationship Id="rId2033" Type="http://schemas.openxmlformats.org/officeDocument/2006/relationships/hyperlink" Target="#Home!A1"/><Relationship Id="rId2240" Type="http://schemas.openxmlformats.org/officeDocument/2006/relationships/hyperlink" Target="#Home!A1"/><Relationship Id="rId2685" Type="http://schemas.openxmlformats.org/officeDocument/2006/relationships/hyperlink" Target="#Home!A1"/><Relationship Id="rId2892" Type="http://schemas.openxmlformats.org/officeDocument/2006/relationships/hyperlink" Target="#Home!A1"/><Relationship Id="rId3529" Type="http://schemas.openxmlformats.org/officeDocument/2006/relationships/hyperlink" Target="#Home!A1"/><Relationship Id="rId3736" Type="http://schemas.openxmlformats.org/officeDocument/2006/relationships/hyperlink" Target="#Home!A1"/><Relationship Id="rId3943" Type="http://schemas.openxmlformats.org/officeDocument/2006/relationships/hyperlink" Target="#Home!A1"/><Relationship Id="rId212" Type="http://schemas.openxmlformats.org/officeDocument/2006/relationships/hyperlink" Target="#Home!A1"/><Relationship Id="rId657" Type="http://schemas.openxmlformats.org/officeDocument/2006/relationships/hyperlink" Target="#Home!A1"/><Relationship Id="rId864" Type="http://schemas.openxmlformats.org/officeDocument/2006/relationships/hyperlink" Target="#Home!A1"/><Relationship Id="rId1494" Type="http://schemas.openxmlformats.org/officeDocument/2006/relationships/hyperlink" Target="#Home!A1"/><Relationship Id="rId1799" Type="http://schemas.openxmlformats.org/officeDocument/2006/relationships/hyperlink" Target="#Home!A1"/><Relationship Id="rId2100" Type="http://schemas.openxmlformats.org/officeDocument/2006/relationships/hyperlink" Target="#Home!A1"/><Relationship Id="rId2338" Type="http://schemas.openxmlformats.org/officeDocument/2006/relationships/hyperlink" Target="#Home!A1"/><Relationship Id="rId2545" Type="http://schemas.openxmlformats.org/officeDocument/2006/relationships/hyperlink" Target="#Home!A1"/><Relationship Id="rId2752" Type="http://schemas.openxmlformats.org/officeDocument/2006/relationships/hyperlink" Target="#Home!A1"/><Relationship Id="rId3803" Type="http://schemas.openxmlformats.org/officeDocument/2006/relationships/hyperlink" Target="#Home!A1"/><Relationship Id="rId517" Type="http://schemas.openxmlformats.org/officeDocument/2006/relationships/hyperlink" Target="#Home!A1"/><Relationship Id="rId724" Type="http://schemas.openxmlformats.org/officeDocument/2006/relationships/hyperlink" Target="#Home!A1"/><Relationship Id="rId931" Type="http://schemas.openxmlformats.org/officeDocument/2006/relationships/hyperlink" Target="#Home!A1"/><Relationship Id="rId1147" Type="http://schemas.openxmlformats.org/officeDocument/2006/relationships/hyperlink" Target="#Home!A1"/><Relationship Id="rId1354" Type="http://schemas.openxmlformats.org/officeDocument/2006/relationships/hyperlink" Target="#Home!A1"/><Relationship Id="rId1561" Type="http://schemas.openxmlformats.org/officeDocument/2006/relationships/hyperlink" Target="#Home!A1"/><Relationship Id="rId2405" Type="http://schemas.openxmlformats.org/officeDocument/2006/relationships/hyperlink" Target="#Home!A1"/><Relationship Id="rId2612" Type="http://schemas.openxmlformats.org/officeDocument/2006/relationships/hyperlink" Target="#Home!A1"/><Relationship Id="rId4065" Type="http://schemas.openxmlformats.org/officeDocument/2006/relationships/hyperlink" Target="#Home!A1"/><Relationship Id="rId4272" Type="http://schemas.openxmlformats.org/officeDocument/2006/relationships/hyperlink" Target="#Home!A1"/><Relationship Id="rId60" Type="http://schemas.openxmlformats.org/officeDocument/2006/relationships/hyperlink" Target="#Home!A1"/><Relationship Id="rId1007" Type="http://schemas.openxmlformats.org/officeDocument/2006/relationships/hyperlink" Target="#Home!A1"/><Relationship Id="rId1214" Type="http://schemas.openxmlformats.org/officeDocument/2006/relationships/hyperlink" Target="#Home!A1"/><Relationship Id="rId1421" Type="http://schemas.openxmlformats.org/officeDocument/2006/relationships/hyperlink" Target="#Home!A1"/><Relationship Id="rId1659" Type="http://schemas.openxmlformats.org/officeDocument/2006/relationships/hyperlink" Target="#Home!A1"/><Relationship Id="rId1866" Type="http://schemas.openxmlformats.org/officeDocument/2006/relationships/hyperlink" Target="#Home!A1"/><Relationship Id="rId2917" Type="http://schemas.openxmlformats.org/officeDocument/2006/relationships/hyperlink" Target="#Home!A1"/><Relationship Id="rId3081" Type="http://schemas.openxmlformats.org/officeDocument/2006/relationships/hyperlink" Target="#Home!A1"/><Relationship Id="rId4132" Type="http://schemas.openxmlformats.org/officeDocument/2006/relationships/hyperlink" Target="#Home!A1"/><Relationship Id="rId4577" Type="http://schemas.openxmlformats.org/officeDocument/2006/relationships/hyperlink" Target="#Home!A1"/><Relationship Id="rId4784" Type="http://schemas.openxmlformats.org/officeDocument/2006/relationships/hyperlink" Target="#Home!A1"/><Relationship Id="rId1519" Type="http://schemas.openxmlformats.org/officeDocument/2006/relationships/hyperlink" Target="#Home!A1"/><Relationship Id="rId1726" Type="http://schemas.openxmlformats.org/officeDocument/2006/relationships/hyperlink" Target="#Home!A1"/><Relationship Id="rId1933" Type="http://schemas.openxmlformats.org/officeDocument/2006/relationships/hyperlink" Target="#Home!A1"/><Relationship Id="rId3179" Type="http://schemas.openxmlformats.org/officeDocument/2006/relationships/hyperlink" Target="#Home!A1"/><Relationship Id="rId3386" Type="http://schemas.openxmlformats.org/officeDocument/2006/relationships/hyperlink" Target="#Home!A1"/><Relationship Id="rId3593" Type="http://schemas.openxmlformats.org/officeDocument/2006/relationships/hyperlink" Target="#Home!A1"/><Relationship Id="rId4437" Type="http://schemas.openxmlformats.org/officeDocument/2006/relationships/hyperlink" Target="#Home!A1"/><Relationship Id="rId4644" Type="http://schemas.openxmlformats.org/officeDocument/2006/relationships/hyperlink" Target="#Home!A1"/><Relationship Id="rId18" Type="http://schemas.openxmlformats.org/officeDocument/2006/relationships/hyperlink" Target="#Home!A1"/><Relationship Id="rId2195" Type="http://schemas.openxmlformats.org/officeDocument/2006/relationships/hyperlink" Target="#Home!A1"/><Relationship Id="rId3039" Type="http://schemas.openxmlformats.org/officeDocument/2006/relationships/hyperlink" Target="#Home!A1"/><Relationship Id="rId3246" Type="http://schemas.openxmlformats.org/officeDocument/2006/relationships/hyperlink" Target="#Home!A1"/><Relationship Id="rId3453" Type="http://schemas.openxmlformats.org/officeDocument/2006/relationships/hyperlink" Target="#Home!A1"/><Relationship Id="rId3898" Type="http://schemas.openxmlformats.org/officeDocument/2006/relationships/hyperlink" Target="#Home!A1"/><Relationship Id="rId167" Type="http://schemas.openxmlformats.org/officeDocument/2006/relationships/hyperlink" Target="#Home!A1"/><Relationship Id="rId374" Type="http://schemas.openxmlformats.org/officeDocument/2006/relationships/hyperlink" Target="#Home!A1"/><Relationship Id="rId581" Type="http://schemas.openxmlformats.org/officeDocument/2006/relationships/hyperlink" Target="#Home!A1"/><Relationship Id="rId2055" Type="http://schemas.openxmlformats.org/officeDocument/2006/relationships/hyperlink" Target="#Home!A1"/><Relationship Id="rId2262" Type="http://schemas.openxmlformats.org/officeDocument/2006/relationships/hyperlink" Target="#Home!A1"/><Relationship Id="rId3106" Type="http://schemas.openxmlformats.org/officeDocument/2006/relationships/hyperlink" Target="#Home!A1"/><Relationship Id="rId3660" Type="http://schemas.openxmlformats.org/officeDocument/2006/relationships/hyperlink" Target="#Home!A1"/><Relationship Id="rId3758" Type="http://schemas.openxmlformats.org/officeDocument/2006/relationships/hyperlink" Target="#Home!A1"/><Relationship Id="rId3965" Type="http://schemas.openxmlformats.org/officeDocument/2006/relationships/hyperlink" Target="#Home!A1"/><Relationship Id="rId4504" Type="http://schemas.openxmlformats.org/officeDocument/2006/relationships/hyperlink" Target="#Home!A1"/><Relationship Id="rId4711" Type="http://schemas.openxmlformats.org/officeDocument/2006/relationships/hyperlink" Target="#Home!A1"/><Relationship Id="rId4809" Type="http://schemas.openxmlformats.org/officeDocument/2006/relationships/hyperlink" Target="#Home!A1"/><Relationship Id="rId234" Type="http://schemas.openxmlformats.org/officeDocument/2006/relationships/hyperlink" Target="#Home!A1"/><Relationship Id="rId679" Type="http://schemas.openxmlformats.org/officeDocument/2006/relationships/hyperlink" Target="#Home!A1"/><Relationship Id="rId886" Type="http://schemas.openxmlformats.org/officeDocument/2006/relationships/hyperlink" Target="#Home!A1"/><Relationship Id="rId2567" Type="http://schemas.openxmlformats.org/officeDocument/2006/relationships/hyperlink" Target="#Home!A1"/><Relationship Id="rId2774" Type="http://schemas.openxmlformats.org/officeDocument/2006/relationships/hyperlink" Target="#Home!A1"/><Relationship Id="rId3313" Type="http://schemas.openxmlformats.org/officeDocument/2006/relationships/hyperlink" Target="#Home!A1"/><Relationship Id="rId3520" Type="http://schemas.openxmlformats.org/officeDocument/2006/relationships/hyperlink" Target="#Home!A1"/><Relationship Id="rId3618" Type="http://schemas.openxmlformats.org/officeDocument/2006/relationships/hyperlink" Target="#Home!A1"/><Relationship Id="rId2" Type="http://schemas.openxmlformats.org/officeDocument/2006/relationships/hyperlink" Target="#Home!A1"/><Relationship Id="rId441" Type="http://schemas.openxmlformats.org/officeDocument/2006/relationships/hyperlink" Target="#Home!A1"/><Relationship Id="rId539" Type="http://schemas.openxmlformats.org/officeDocument/2006/relationships/hyperlink" Target="#Home!A1"/><Relationship Id="rId746" Type="http://schemas.openxmlformats.org/officeDocument/2006/relationships/hyperlink" Target="#Home!A1"/><Relationship Id="rId1071" Type="http://schemas.openxmlformats.org/officeDocument/2006/relationships/hyperlink" Target="#Home!A1"/><Relationship Id="rId1169" Type="http://schemas.openxmlformats.org/officeDocument/2006/relationships/hyperlink" Target="#Home!A1"/><Relationship Id="rId1376" Type="http://schemas.openxmlformats.org/officeDocument/2006/relationships/hyperlink" Target="#Home!A1"/><Relationship Id="rId1583" Type="http://schemas.openxmlformats.org/officeDocument/2006/relationships/hyperlink" Target="#Home!A1"/><Relationship Id="rId2122" Type="http://schemas.openxmlformats.org/officeDocument/2006/relationships/hyperlink" Target="#Home!A1"/><Relationship Id="rId2427" Type="http://schemas.openxmlformats.org/officeDocument/2006/relationships/hyperlink" Target="#Home!A1"/><Relationship Id="rId2981" Type="http://schemas.openxmlformats.org/officeDocument/2006/relationships/hyperlink" Target="#Home!A1"/><Relationship Id="rId3825" Type="http://schemas.openxmlformats.org/officeDocument/2006/relationships/hyperlink" Target="#Home!A1"/><Relationship Id="rId301" Type="http://schemas.openxmlformats.org/officeDocument/2006/relationships/hyperlink" Target="#Home!A1"/><Relationship Id="rId953" Type="http://schemas.openxmlformats.org/officeDocument/2006/relationships/hyperlink" Target="#Home!A1"/><Relationship Id="rId1029" Type="http://schemas.openxmlformats.org/officeDocument/2006/relationships/hyperlink" Target="#Home!A1"/><Relationship Id="rId1236" Type="http://schemas.openxmlformats.org/officeDocument/2006/relationships/hyperlink" Target="#Home!A1"/><Relationship Id="rId1790" Type="http://schemas.openxmlformats.org/officeDocument/2006/relationships/hyperlink" Target="#Home!A1"/><Relationship Id="rId1888" Type="http://schemas.openxmlformats.org/officeDocument/2006/relationships/hyperlink" Target="#Home!A1"/><Relationship Id="rId2634" Type="http://schemas.openxmlformats.org/officeDocument/2006/relationships/hyperlink" Target="#Home!A1"/><Relationship Id="rId2841" Type="http://schemas.openxmlformats.org/officeDocument/2006/relationships/hyperlink" Target="#Home!A1"/><Relationship Id="rId2939" Type="http://schemas.openxmlformats.org/officeDocument/2006/relationships/hyperlink" Target="#Home!A1"/><Relationship Id="rId4087" Type="http://schemas.openxmlformats.org/officeDocument/2006/relationships/hyperlink" Target="#Home!A1"/><Relationship Id="rId4294" Type="http://schemas.openxmlformats.org/officeDocument/2006/relationships/hyperlink" Target="#Home!A1"/><Relationship Id="rId82" Type="http://schemas.openxmlformats.org/officeDocument/2006/relationships/hyperlink" Target="#Home!A1"/><Relationship Id="rId606" Type="http://schemas.openxmlformats.org/officeDocument/2006/relationships/hyperlink" Target="#Home!A1"/><Relationship Id="rId813" Type="http://schemas.openxmlformats.org/officeDocument/2006/relationships/hyperlink" Target="#Home!A1"/><Relationship Id="rId1443" Type="http://schemas.openxmlformats.org/officeDocument/2006/relationships/hyperlink" Target="#Home!A1"/><Relationship Id="rId1650" Type="http://schemas.openxmlformats.org/officeDocument/2006/relationships/hyperlink" Target="#Home!A1"/><Relationship Id="rId1748" Type="http://schemas.openxmlformats.org/officeDocument/2006/relationships/hyperlink" Target="#Home!A1"/><Relationship Id="rId2701" Type="http://schemas.openxmlformats.org/officeDocument/2006/relationships/hyperlink" Target="#Home!A1"/><Relationship Id="rId4154" Type="http://schemas.openxmlformats.org/officeDocument/2006/relationships/hyperlink" Target="#Home!A1"/><Relationship Id="rId4361" Type="http://schemas.openxmlformats.org/officeDocument/2006/relationships/hyperlink" Target="#Home!A1"/><Relationship Id="rId4599" Type="http://schemas.openxmlformats.org/officeDocument/2006/relationships/hyperlink" Target="#Home!A1"/><Relationship Id="rId1303" Type="http://schemas.openxmlformats.org/officeDocument/2006/relationships/hyperlink" Target="#Home!A1"/><Relationship Id="rId1510" Type="http://schemas.openxmlformats.org/officeDocument/2006/relationships/hyperlink" Target="#Home!A1"/><Relationship Id="rId1955" Type="http://schemas.openxmlformats.org/officeDocument/2006/relationships/hyperlink" Target="#Home!A1"/><Relationship Id="rId3170" Type="http://schemas.openxmlformats.org/officeDocument/2006/relationships/hyperlink" Target="#Home!A1"/><Relationship Id="rId4014" Type="http://schemas.openxmlformats.org/officeDocument/2006/relationships/hyperlink" Target="#Home!A1"/><Relationship Id="rId4221" Type="http://schemas.openxmlformats.org/officeDocument/2006/relationships/hyperlink" Target="#Home!A1"/><Relationship Id="rId4459" Type="http://schemas.openxmlformats.org/officeDocument/2006/relationships/hyperlink" Target="#Home!A1"/><Relationship Id="rId4666" Type="http://schemas.openxmlformats.org/officeDocument/2006/relationships/hyperlink" Target="#Home!A1"/><Relationship Id="rId1608" Type="http://schemas.openxmlformats.org/officeDocument/2006/relationships/hyperlink" Target="#Home!A1"/><Relationship Id="rId1815" Type="http://schemas.openxmlformats.org/officeDocument/2006/relationships/hyperlink" Target="#Home!A1"/><Relationship Id="rId3030" Type="http://schemas.openxmlformats.org/officeDocument/2006/relationships/hyperlink" Target="#Home!A1"/><Relationship Id="rId3268" Type="http://schemas.openxmlformats.org/officeDocument/2006/relationships/hyperlink" Target="#Home!A1"/><Relationship Id="rId3475" Type="http://schemas.openxmlformats.org/officeDocument/2006/relationships/hyperlink" Target="#Home!A1"/><Relationship Id="rId3682" Type="http://schemas.openxmlformats.org/officeDocument/2006/relationships/hyperlink" Target="#Home!A1"/><Relationship Id="rId4319" Type="http://schemas.openxmlformats.org/officeDocument/2006/relationships/hyperlink" Target="#Home!A1"/><Relationship Id="rId4526" Type="http://schemas.openxmlformats.org/officeDocument/2006/relationships/hyperlink" Target="#Home!A1"/><Relationship Id="rId4733" Type="http://schemas.openxmlformats.org/officeDocument/2006/relationships/hyperlink" Target="#Home!A1"/><Relationship Id="rId189" Type="http://schemas.openxmlformats.org/officeDocument/2006/relationships/hyperlink" Target="#Home!A1"/><Relationship Id="rId396" Type="http://schemas.openxmlformats.org/officeDocument/2006/relationships/hyperlink" Target="#Home!A1"/><Relationship Id="rId2077" Type="http://schemas.openxmlformats.org/officeDocument/2006/relationships/hyperlink" Target="#Home!A1"/><Relationship Id="rId2284" Type="http://schemas.openxmlformats.org/officeDocument/2006/relationships/hyperlink" Target="#Home!A1"/><Relationship Id="rId2491" Type="http://schemas.openxmlformats.org/officeDocument/2006/relationships/hyperlink" Target="#Home!A1"/><Relationship Id="rId3128" Type="http://schemas.openxmlformats.org/officeDocument/2006/relationships/hyperlink" Target="#Home!A1"/><Relationship Id="rId3335" Type="http://schemas.openxmlformats.org/officeDocument/2006/relationships/hyperlink" Target="#Home!A1"/><Relationship Id="rId3542" Type="http://schemas.openxmlformats.org/officeDocument/2006/relationships/hyperlink" Target="#Home!A1"/><Relationship Id="rId3987" Type="http://schemas.openxmlformats.org/officeDocument/2006/relationships/hyperlink" Target="#Home!A1"/><Relationship Id="rId256" Type="http://schemas.openxmlformats.org/officeDocument/2006/relationships/hyperlink" Target="#Home!A1"/><Relationship Id="rId463" Type="http://schemas.openxmlformats.org/officeDocument/2006/relationships/hyperlink" Target="#Home!A1"/><Relationship Id="rId670" Type="http://schemas.openxmlformats.org/officeDocument/2006/relationships/hyperlink" Target="#Home!A1"/><Relationship Id="rId1093" Type="http://schemas.openxmlformats.org/officeDocument/2006/relationships/hyperlink" Target="#Home!A1"/><Relationship Id="rId2144" Type="http://schemas.openxmlformats.org/officeDocument/2006/relationships/hyperlink" Target="#Home!A1"/><Relationship Id="rId2351" Type="http://schemas.openxmlformats.org/officeDocument/2006/relationships/hyperlink" Target="#Home!A1"/><Relationship Id="rId2589" Type="http://schemas.openxmlformats.org/officeDocument/2006/relationships/hyperlink" Target="#Home!A1"/><Relationship Id="rId2796" Type="http://schemas.openxmlformats.org/officeDocument/2006/relationships/hyperlink" Target="#Home!A1"/><Relationship Id="rId3402" Type="http://schemas.openxmlformats.org/officeDocument/2006/relationships/hyperlink" Target="#Home!A1"/><Relationship Id="rId3847" Type="http://schemas.openxmlformats.org/officeDocument/2006/relationships/hyperlink" Target="#Home!A1"/><Relationship Id="rId4800" Type="http://schemas.openxmlformats.org/officeDocument/2006/relationships/hyperlink" Target="#Home!A1"/><Relationship Id="rId116" Type="http://schemas.openxmlformats.org/officeDocument/2006/relationships/hyperlink" Target="#Home!A1"/><Relationship Id="rId323" Type="http://schemas.openxmlformats.org/officeDocument/2006/relationships/hyperlink" Target="#Home!A1"/><Relationship Id="rId530" Type="http://schemas.openxmlformats.org/officeDocument/2006/relationships/hyperlink" Target="#Home!A1"/><Relationship Id="rId768" Type="http://schemas.openxmlformats.org/officeDocument/2006/relationships/hyperlink" Target="#Home!A1"/><Relationship Id="rId975" Type="http://schemas.openxmlformats.org/officeDocument/2006/relationships/hyperlink" Target="#Home!A1"/><Relationship Id="rId1160" Type="http://schemas.openxmlformats.org/officeDocument/2006/relationships/hyperlink" Target="#Home!A1"/><Relationship Id="rId1398" Type="http://schemas.openxmlformats.org/officeDocument/2006/relationships/hyperlink" Target="#Home!A1"/><Relationship Id="rId2004" Type="http://schemas.openxmlformats.org/officeDocument/2006/relationships/hyperlink" Target="#Home!A1"/><Relationship Id="rId2211" Type="http://schemas.openxmlformats.org/officeDocument/2006/relationships/hyperlink" Target="#Home!A1"/><Relationship Id="rId2449" Type="http://schemas.openxmlformats.org/officeDocument/2006/relationships/hyperlink" Target="#Home!A1"/><Relationship Id="rId2656" Type="http://schemas.openxmlformats.org/officeDocument/2006/relationships/hyperlink" Target="#Home!A1"/><Relationship Id="rId2863" Type="http://schemas.openxmlformats.org/officeDocument/2006/relationships/hyperlink" Target="#Home!A1"/><Relationship Id="rId3707" Type="http://schemas.openxmlformats.org/officeDocument/2006/relationships/hyperlink" Target="#Home!A1"/><Relationship Id="rId3914" Type="http://schemas.openxmlformats.org/officeDocument/2006/relationships/hyperlink" Target="#Home!A1"/><Relationship Id="rId628" Type="http://schemas.openxmlformats.org/officeDocument/2006/relationships/hyperlink" Target="#Home!A1"/><Relationship Id="rId835" Type="http://schemas.openxmlformats.org/officeDocument/2006/relationships/hyperlink" Target="#Home!A1"/><Relationship Id="rId1258" Type="http://schemas.openxmlformats.org/officeDocument/2006/relationships/hyperlink" Target="#Home!A1"/><Relationship Id="rId1465" Type="http://schemas.openxmlformats.org/officeDocument/2006/relationships/hyperlink" Target="#Home!A1"/><Relationship Id="rId1672" Type="http://schemas.openxmlformats.org/officeDocument/2006/relationships/hyperlink" Target="#Home!A1"/><Relationship Id="rId2309" Type="http://schemas.openxmlformats.org/officeDocument/2006/relationships/hyperlink" Target="#Home!A1"/><Relationship Id="rId2516" Type="http://schemas.openxmlformats.org/officeDocument/2006/relationships/hyperlink" Target="#Home!A1"/><Relationship Id="rId2723" Type="http://schemas.openxmlformats.org/officeDocument/2006/relationships/hyperlink" Target="#Home!A1"/><Relationship Id="rId4176" Type="http://schemas.openxmlformats.org/officeDocument/2006/relationships/hyperlink" Target="#Home!A1"/><Relationship Id="rId1020" Type="http://schemas.openxmlformats.org/officeDocument/2006/relationships/hyperlink" Target="#Home!A1"/><Relationship Id="rId1118" Type="http://schemas.openxmlformats.org/officeDocument/2006/relationships/hyperlink" Target="#Home!A1"/><Relationship Id="rId1325" Type="http://schemas.openxmlformats.org/officeDocument/2006/relationships/hyperlink" Target="#Home!A1"/><Relationship Id="rId1532" Type="http://schemas.openxmlformats.org/officeDocument/2006/relationships/hyperlink" Target="#Home!A1"/><Relationship Id="rId1977" Type="http://schemas.openxmlformats.org/officeDocument/2006/relationships/hyperlink" Target="#Home!A1"/><Relationship Id="rId2930" Type="http://schemas.openxmlformats.org/officeDocument/2006/relationships/hyperlink" Target="#Home!A1"/><Relationship Id="rId4383" Type="http://schemas.openxmlformats.org/officeDocument/2006/relationships/hyperlink" Target="#Home!A1"/><Relationship Id="rId4590" Type="http://schemas.openxmlformats.org/officeDocument/2006/relationships/hyperlink" Target="#Home!A1"/><Relationship Id="rId4688" Type="http://schemas.openxmlformats.org/officeDocument/2006/relationships/hyperlink" Target="#Home!A1"/><Relationship Id="rId902" Type="http://schemas.openxmlformats.org/officeDocument/2006/relationships/hyperlink" Target="#Home!A1"/><Relationship Id="rId1837" Type="http://schemas.openxmlformats.org/officeDocument/2006/relationships/hyperlink" Target="#Home!A1"/><Relationship Id="rId3192" Type="http://schemas.openxmlformats.org/officeDocument/2006/relationships/hyperlink" Target="#Home!A1"/><Relationship Id="rId3497" Type="http://schemas.openxmlformats.org/officeDocument/2006/relationships/hyperlink" Target="#Home!A1"/><Relationship Id="rId4036" Type="http://schemas.openxmlformats.org/officeDocument/2006/relationships/hyperlink" Target="#Home!A1"/><Relationship Id="rId4243" Type="http://schemas.openxmlformats.org/officeDocument/2006/relationships/hyperlink" Target="#Home!A1"/><Relationship Id="rId4450" Type="http://schemas.openxmlformats.org/officeDocument/2006/relationships/hyperlink" Target="#Home!A1"/><Relationship Id="rId31" Type="http://schemas.openxmlformats.org/officeDocument/2006/relationships/hyperlink" Target="#Home!A1"/><Relationship Id="rId2099" Type="http://schemas.openxmlformats.org/officeDocument/2006/relationships/hyperlink" Target="#Home!A1"/><Relationship Id="rId3052" Type="http://schemas.openxmlformats.org/officeDocument/2006/relationships/hyperlink" Target="#Home!A1"/><Relationship Id="rId4103" Type="http://schemas.openxmlformats.org/officeDocument/2006/relationships/hyperlink" Target="#Home!A1"/><Relationship Id="rId4310" Type="http://schemas.openxmlformats.org/officeDocument/2006/relationships/hyperlink" Target="#Home!A1"/><Relationship Id="rId4548" Type="http://schemas.openxmlformats.org/officeDocument/2006/relationships/hyperlink" Target="#Home!A1"/><Relationship Id="rId4755" Type="http://schemas.openxmlformats.org/officeDocument/2006/relationships/hyperlink" Target="#Home!A1"/><Relationship Id="rId180" Type="http://schemas.openxmlformats.org/officeDocument/2006/relationships/hyperlink" Target="#Home!A1"/><Relationship Id="rId278" Type="http://schemas.openxmlformats.org/officeDocument/2006/relationships/hyperlink" Target="#Home!A1"/><Relationship Id="rId1904" Type="http://schemas.openxmlformats.org/officeDocument/2006/relationships/hyperlink" Target="#Home!A1"/><Relationship Id="rId3357" Type="http://schemas.openxmlformats.org/officeDocument/2006/relationships/hyperlink" Target="#Home!A1"/><Relationship Id="rId3564" Type="http://schemas.openxmlformats.org/officeDocument/2006/relationships/hyperlink" Target="#Home!A1"/><Relationship Id="rId3771" Type="http://schemas.openxmlformats.org/officeDocument/2006/relationships/hyperlink" Target="#Home!A1"/><Relationship Id="rId4408" Type="http://schemas.openxmlformats.org/officeDocument/2006/relationships/hyperlink" Target="#Home!A1"/><Relationship Id="rId4615" Type="http://schemas.openxmlformats.org/officeDocument/2006/relationships/hyperlink" Target="#Home!A1"/><Relationship Id="rId4822" Type="http://schemas.openxmlformats.org/officeDocument/2006/relationships/hyperlink" Target="#Home!A1"/><Relationship Id="rId485" Type="http://schemas.openxmlformats.org/officeDocument/2006/relationships/hyperlink" Target="#Home!A1"/><Relationship Id="rId692" Type="http://schemas.openxmlformats.org/officeDocument/2006/relationships/hyperlink" Target="#Home!A1"/><Relationship Id="rId2166" Type="http://schemas.openxmlformats.org/officeDocument/2006/relationships/hyperlink" Target="#Home!A1"/><Relationship Id="rId2373" Type="http://schemas.openxmlformats.org/officeDocument/2006/relationships/hyperlink" Target="#Home!A1"/><Relationship Id="rId2580" Type="http://schemas.openxmlformats.org/officeDocument/2006/relationships/hyperlink" Target="#Home!A1"/><Relationship Id="rId3217" Type="http://schemas.openxmlformats.org/officeDocument/2006/relationships/hyperlink" Target="#Home!A1"/><Relationship Id="rId3424" Type="http://schemas.openxmlformats.org/officeDocument/2006/relationships/hyperlink" Target="#Home!A1"/><Relationship Id="rId3631" Type="http://schemas.openxmlformats.org/officeDocument/2006/relationships/hyperlink" Target="#Home!A1"/><Relationship Id="rId3869" Type="http://schemas.openxmlformats.org/officeDocument/2006/relationships/hyperlink" Target="#Home!A1"/><Relationship Id="rId138" Type="http://schemas.openxmlformats.org/officeDocument/2006/relationships/hyperlink" Target="#Home!A1"/><Relationship Id="rId345" Type="http://schemas.openxmlformats.org/officeDocument/2006/relationships/hyperlink" Target="#Home!A1"/><Relationship Id="rId552" Type="http://schemas.openxmlformats.org/officeDocument/2006/relationships/hyperlink" Target="#Home!A1"/><Relationship Id="rId997" Type="http://schemas.openxmlformats.org/officeDocument/2006/relationships/hyperlink" Target="#Home!A1"/><Relationship Id="rId1182" Type="http://schemas.openxmlformats.org/officeDocument/2006/relationships/hyperlink" Target="#Home!A1"/><Relationship Id="rId2026" Type="http://schemas.openxmlformats.org/officeDocument/2006/relationships/hyperlink" Target="#Home!A1"/><Relationship Id="rId2233" Type="http://schemas.openxmlformats.org/officeDocument/2006/relationships/hyperlink" Target="#Home!A1"/><Relationship Id="rId2440" Type="http://schemas.openxmlformats.org/officeDocument/2006/relationships/hyperlink" Target="#Home!A1"/><Relationship Id="rId2678" Type="http://schemas.openxmlformats.org/officeDocument/2006/relationships/hyperlink" Target="#Home!A1"/><Relationship Id="rId2885" Type="http://schemas.openxmlformats.org/officeDocument/2006/relationships/hyperlink" Target="#Home!A1"/><Relationship Id="rId3729" Type="http://schemas.openxmlformats.org/officeDocument/2006/relationships/hyperlink" Target="#Home!A1"/><Relationship Id="rId3936" Type="http://schemas.openxmlformats.org/officeDocument/2006/relationships/hyperlink" Target="#Home!A1"/><Relationship Id="rId205" Type="http://schemas.openxmlformats.org/officeDocument/2006/relationships/hyperlink" Target="#Home!A1"/><Relationship Id="rId412" Type="http://schemas.openxmlformats.org/officeDocument/2006/relationships/hyperlink" Target="#Home!A1"/><Relationship Id="rId857" Type="http://schemas.openxmlformats.org/officeDocument/2006/relationships/hyperlink" Target="#Home!A1"/><Relationship Id="rId1042" Type="http://schemas.openxmlformats.org/officeDocument/2006/relationships/hyperlink" Target="#Home!A1"/><Relationship Id="rId1487" Type="http://schemas.openxmlformats.org/officeDocument/2006/relationships/hyperlink" Target="#Home!A1"/><Relationship Id="rId1694" Type="http://schemas.openxmlformats.org/officeDocument/2006/relationships/hyperlink" Target="#Home!A1"/><Relationship Id="rId2300" Type="http://schemas.openxmlformats.org/officeDocument/2006/relationships/hyperlink" Target="#Home!A1"/><Relationship Id="rId2538" Type="http://schemas.openxmlformats.org/officeDocument/2006/relationships/hyperlink" Target="#Home!A1"/><Relationship Id="rId2745" Type="http://schemas.openxmlformats.org/officeDocument/2006/relationships/hyperlink" Target="#Home!A1"/><Relationship Id="rId2952" Type="http://schemas.openxmlformats.org/officeDocument/2006/relationships/hyperlink" Target="#Home!A1"/><Relationship Id="rId4198" Type="http://schemas.openxmlformats.org/officeDocument/2006/relationships/hyperlink" Target="#Home!A1"/><Relationship Id="rId717" Type="http://schemas.openxmlformats.org/officeDocument/2006/relationships/hyperlink" Target="#Home!A1"/><Relationship Id="rId924" Type="http://schemas.openxmlformats.org/officeDocument/2006/relationships/hyperlink" Target="#Home!A1"/><Relationship Id="rId1347" Type="http://schemas.openxmlformats.org/officeDocument/2006/relationships/hyperlink" Target="#Home!A1"/><Relationship Id="rId1554" Type="http://schemas.openxmlformats.org/officeDocument/2006/relationships/hyperlink" Target="#Home!A1"/><Relationship Id="rId1761" Type="http://schemas.openxmlformats.org/officeDocument/2006/relationships/hyperlink" Target="#Home!A1"/><Relationship Id="rId1999" Type="http://schemas.openxmlformats.org/officeDocument/2006/relationships/hyperlink" Target="#Home!A1"/><Relationship Id="rId2605" Type="http://schemas.openxmlformats.org/officeDocument/2006/relationships/hyperlink" Target="#Home!A1"/><Relationship Id="rId2812" Type="http://schemas.openxmlformats.org/officeDocument/2006/relationships/hyperlink" Target="#Home!A1"/><Relationship Id="rId4058" Type="http://schemas.openxmlformats.org/officeDocument/2006/relationships/hyperlink" Target="#Home!A1"/><Relationship Id="rId4265" Type="http://schemas.openxmlformats.org/officeDocument/2006/relationships/hyperlink" Target="#Home!A1"/><Relationship Id="rId4472" Type="http://schemas.openxmlformats.org/officeDocument/2006/relationships/hyperlink" Target="#Home!A1"/><Relationship Id="rId53" Type="http://schemas.openxmlformats.org/officeDocument/2006/relationships/hyperlink" Target="#Home!A1"/><Relationship Id="rId1207" Type="http://schemas.openxmlformats.org/officeDocument/2006/relationships/hyperlink" Target="#Home!A1"/><Relationship Id="rId1414" Type="http://schemas.openxmlformats.org/officeDocument/2006/relationships/hyperlink" Target="#Home!A1"/><Relationship Id="rId1621" Type="http://schemas.openxmlformats.org/officeDocument/2006/relationships/hyperlink" Target="#Home!A1"/><Relationship Id="rId1859" Type="http://schemas.openxmlformats.org/officeDocument/2006/relationships/hyperlink" Target="#Home!A1"/><Relationship Id="rId3074" Type="http://schemas.openxmlformats.org/officeDocument/2006/relationships/hyperlink" Target="#Home!A1"/><Relationship Id="rId4125" Type="http://schemas.openxmlformats.org/officeDocument/2006/relationships/hyperlink" Target="#Home!A1"/><Relationship Id="rId4777" Type="http://schemas.openxmlformats.org/officeDocument/2006/relationships/hyperlink" Target="#Home!A1"/><Relationship Id="rId1719" Type="http://schemas.openxmlformats.org/officeDocument/2006/relationships/hyperlink" Target="#Home!A1"/><Relationship Id="rId1926" Type="http://schemas.openxmlformats.org/officeDocument/2006/relationships/hyperlink" Target="#Home!A1"/><Relationship Id="rId3281" Type="http://schemas.openxmlformats.org/officeDocument/2006/relationships/hyperlink" Target="#Home!A1"/><Relationship Id="rId3379" Type="http://schemas.openxmlformats.org/officeDocument/2006/relationships/hyperlink" Target="#Home!A1"/><Relationship Id="rId3586" Type="http://schemas.openxmlformats.org/officeDocument/2006/relationships/hyperlink" Target="#Home!A1"/><Relationship Id="rId3793" Type="http://schemas.openxmlformats.org/officeDocument/2006/relationships/hyperlink" Target="#Home!A1"/><Relationship Id="rId4332" Type="http://schemas.openxmlformats.org/officeDocument/2006/relationships/hyperlink" Target="#Home!A1"/><Relationship Id="rId4637" Type="http://schemas.openxmlformats.org/officeDocument/2006/relationships/hyperlink" Target="#Home!A1"/><Relationship Id="rId2090" Type="http://schemas.openxmlformats.org/officeDocument/2006/relationships/hyperlink" Target="#Home!A1"/><Relationship Id="rId2188" Type="http://schemas.openxmlformats.org/officeDocument/2006/relationships/hyperlink" Target="#Home!A1"/><Relationship Id="rId2395" Type="http://schemas.openxmlformats.org/officeDocument/2006/relationships/hyperlink" Target="#Home!A1"/><Relationship Id="rId3141" Type="http://schemas.openxmlformats.org/officeDocument/2006/relationships/hyperlink" Target="#Home!A1"/><Relationship Id="rId3239" Type="http://schemas.openxmlformats.org/officeDocument/2006/relationships/hyperlink" Target="#Home!A1"/><Relationship Id="rId3446" Type="http://schemas.openxmlformats.org/officeDocument/2006/relationships/hyperlink" Target="#Home!A1"/><Relationship Id="rId367" Type="http://schemas.openxmlformats.org/officeDocument/2006/relationships/hyperlink" Target="#Home!A1"/><Relationship Id="rId574" Type="http://schemas.openxmlformats.org/officeDocument/2006/relationships/hyperlink" Target="#Home!A1"/><Relationship Id="rId2048" Type="http://schemas.openxmlformats.org/officeDocument/2006/relationships/hyperlink" Target="#Home!A1"/><Relationship Id="rId2255" Type="http://schemas.openxmlformats.org/officeDocument/2006/relationships/hyperlink" Target="#Home!A1"/><Relationship Id="rId3001" Type="http://schemas.openxmlformats.org/officeDocument/2006/relationships/hyperlink" Target="#Home!A1"/><Relationship Id="rId3653" Type="http://schemas.openxmlformats.org/officeDocument/2006/relationships/hyperlink" Target="#Home!A1"/><Relationship Id="rId3860" Type="http://schemas.openxmlformats.org/officeDocument/2006/relationships/hyperlink" Target="#Home!A1"/><Relationship Id="rId3958" Type="http://schemas.openxmlformats.org/officeDocument/2006/relationships/hyperlink" Target="#Home!A1"/><Relationship Id="rId4704" Type="http://schemas.openxmlformats.org/officeDocument/2006/relationships/hyperlink" Target="#Home!A1"/><Relationship Id="rId227" Type="http://schemas.openxmlformats.org/officeDocument/2006/relationships/hyperlink" Target="#Home!A1"/><Relationship Id="rId781" Type="http://schemas.openxmlformats.org/officeDocument/2006/relationships/hyperlink" Target="#Home!A1"/><Relationship Id="rId879" Type="http://schemas.openxmlformats.org/officeDocument/2006/relationships/hyperlink" Target="#Home!A1"/><Relationship Id="rId2462" Type="http://schemas.openxmlformats.org/officeDocument/2006/relationships/hyperlink" Target="#Home!A1"/><Relationship Id="rId2767" Type="http://schemas.openxmlformats.org/officeDocument/2006/relationships/hyperlink" Target="#Home!A1"/><Relationship Id="rId3306" Type="http://schemas.openxmlformats.org/officeDocument/2006/relationships/hyperlink" Target="#Home!A1"/><Relationship Id="rId3513" Type="http://schemas.openxmlformats.org/officeDocument/2006/relationships/hyperlink" Target="#Home!A1"/><Relationship Id="rId3720" Type="http://schemas.openxmlformats.org/officeDocument/2006/relationships/hyperlink" Target="#Home!A1"/><Relationship Id="rId434" Type="http://schemas.openxmlformats.org/officeDocument/2006/relationships/hyperlink" Target="#Home!A1"/><Relationship Id="rId641" Type="http://schemas.openxmlformats.org/officeDocument/2006/relationships/hyperlink" Target="#Home!A1"/><Relationship Id="rId739" Type="http://schemas.openxmlformats.org/officeDocument/2006/relationships/hyperlink" Target="#Home!A1"/><Relationship Id="rId1064" Type="http://schemas.openxmlformats.org/officeDocument/2006/relationships/hyperlink" Target="#Home!A1"/><Relationship Id="rId1271" Type="http://schemas.openxmlformats.org/officeDocument/2006/relationships/hyperlink" Target="#Home!A1"/><Relationship Id="rId1369" Type="http://schemas.openxmlformats.org/officeDocument/2006/relationships/hyperlink" Target="#Home!A1"/><Relationship Id="rId1576" Type="http://schemas.openxmlformats.org/officeDocument/2006/relationships/hyperlink" Target="#Home!A1"/><Relationship Id="rId2115" Type="http://schemas.openxmlformats.org/officeDocument/2006/relationships/hyperlink" Target="#Home!A1"/><Relationship Id="rId2322" Type="http://schemas.openxmlformats.org/officeDocument/2006/relationships/hyperlink" Target="#Home!A1"/><Relationship Id="rId2974" Type="http://schemas.openxmlformats.org/officeDocument/2006/relationships/hyperlink" Target="#Home!A1"/><Relationship Id="rId3818" Type="http://schemas.openxmlformats.org/officeDocument/2006/relationships/hyperlink" Target="#Home!A1"/><Relationship Id="rId501" Type="http://schemas.openxmlformats.org/officeDocument/2006/relationships/hyperlink" Target="#Home!A1"/><Relationship Id="rId946" Type="http://schemas.openxmlformats.org/officeDocument/2006/relationships/hyperlink" Target="#Home!A1"/><Relationship Id="rId1131" Type="http://schemas.openxmlformats.org/officeDocument/2006/relationships/hyperlink" Target="#Home!A1"/><Relationship Id="rId1229" Type="http://schemas.openxmlformats.org/officeDocument/2006/relationships/hyperlink" Target="#Home!A1"/><Relationship Id="rId1783" Type="http://schemas.openxmlformats.org/officeDocument/2006/relationships/hyperlink" Target="#Home!A1"/><Relationship Id="rId1990" Type="http://schemas.openxmlformats.org/officeDocument/2006/relationships/hyperlink" Target="#Home!A1"/><Relationship Id="rId2627" Type="http://schemas.openxmlformats.org/officeDocument/2006/relationships/hyperlink" Target="#Home!A1"/><Relationship Id="rId2834" Type="http://schemas.openxmlformats.org/officeDocument/2006/relationships/hyperlink" Target="#Home!A1"/><Relationship Id="rId4287" Type="http://schemas.openxmlformats.org/officeDocument/2006/relationships/hyperlink" Target="#Home!A1"/><Relationship Id="rId4494" Type="http://schemas.openxmlformats.org/officeDocument/2006/relationships/hyperlink" Target="#Home!A1"/><Relationship Id="rId75" Type="http://schemas.openxmlformats.org/officeDocument/2006/relationships/hyperlink" Target="#Home!A1"/><Relationship Id="rId806" Type="http://schemas.openxmlformats.org/officeDocument/2006/relationships/hyperlink" Target="#Home!A1"/><Relationship Id="rId1436" Type="http://schemas.openxmlformats.org/officeDocument/2006/relationships/hyperlink" Target="#Home!A1"/><Relationship Id="rId1643" Type="http://schemas.openxmlformats.org/officeDocument/2006/relationships/hyperlink" Target="#Home!A1"/><Relationship Id="rId1850" Type="http://schemas.openxmlformats.org/officeDocument/2006/relationships/hyperlink" Target="#Home!A1"/><Relationship Id="rId2901" Type="http://schemas.openxmlformats.org/officeDocument/2006/relationships/hyperlink" Target="#Home!A1"/><Relationship Id="rId3096" Type="http://schemas.openxmlformats.org/officeDocument/2006/relationships/hyperlink" Target="#Home!A1"/><Relationship Id="rId4147" Type="http://schemas.openxmlformats.org/officeDocument/2006/relationships/hyperlink" Target="#Home!A1"/><Relationship Id="rId4354" Type="http://schemas.openxmlformats.org/officeDocument/2006/relationships/hyperlink" Target="#Home!A1"/><Relationship Id="rId4561" Type="http://schemas.openxmlformats.org/officeDocument/2006/relationships/hyperlink" Target="#Home!A1"/><Relationship Id="rId4799" Type="http://schemas.openxmlformats.org/officeDocument/2006/relationships/hyperlink" Target="#Home!A1"/><Relationship Id="rId1503" Type="http://schemas.openxmlformats.org/officeDocument/2006/relationships/hyperlink" Target="#Home!A1"/><Relationship Id="rId1710" Type="http://schemas.openxmlformats.org/officeDocument/2006/relationships/hyperlink" Target="#Home!A1"/><Relationship Id="rId1948" Type="http://schemas.openxmlformats.org/officeDocument/2006/relationships/hyperlink" Target="#Home!A1"/><Relationship Id="rId3163" Type="http://schemas.openxmlformats.org/officeDocument/2006/relationships/hyperlink" Target="#Home!A1"/><Relationship Id="rId3370" Type="http://schemas.openxmlformats.org/officeDocument/2006/relationships/hyperlink" Target="#Home!A1"/><Relationship Id="rId4007" Type="http://schemas.openxmlformats.org/officeDocument/2006/relationships/hyperlink" Target="#Home!A1"/><Relationship Id="rId4214" Type="http://schemas.openxmlformats.org/officeDocument/2006/relationships/hyperlink" Target="#Home!A1"/><Relationship Id="rId4421" Type="http://schemas.openxmlformats.org/officeDocument/2006/relationships/hyperlink" Target="#Home!A1"/><Relationship Id="rId4659" Type="http://schemas.openxmlformats.org/officeDocument/2006/relationships/hyperlink" Target="#Home!A1"/><Relationship Id="rId291" Type="http://schemas.openxmlformats.org/officeDocument/2006/relationships/hyperlink" Target="#Home!A1"/><Relationship Id="rId1808" Type="http://schemas.openxmlformats.org/officeDocument/2006/relationships/hyperlink" Target="#Home!A1"/><Relationship Id="rId3023" Type="http://schemas.openxmlformats.org/officeDocument/2006/relationships/hyperlink" Target="#Home!A1"/><Relationship Id="rId3468" Type="http://schemas.openxmlformats.org/officeDocument/2006/relationships/hyperlink" Target="#Home!A1"/><Relationship Id="rId3675" Type="http://schemas.openxmlformats.org/officeDocument/2006/relationships/hyperlink" Target="#Home!A1"/><Relationship Id="rId3882" Type="http://schemas.openxmlformats.org/officeDocument/2006/relationships/hyperlink" Target="#Home!A1"/><Relationship Id="rId4519" Type="http://schemas.openxmlformats.org/officeDocument/2006/relationships/hyperlink" Target="#Home!A1"/><Relationship Id="rId4726" Type="http://schemas.openxmlformats.org/officeDocument/2006/relationships/hyperlink" Target="#Home!A1"/><Relationship Id="rId151" Type="http://schemas.openxmlformats.org/officeDocument/2006/relationships/hyperlink" Target="#Home!A1"/><Relationship Id="rId389" Type="http://schemas.openxmlformats.org/officeDocument/2006/relationships/hyperlink" Target="#Home!A1"/><Relationship Id="rId596" Type="http://schemas.openxmlformats.org/officeDocument/2006/relationships/hyperlink" Target="#Home!A1"/><Relationship Id="rId2277" Type="http://schemas.openxmlformats.org/officeDocument/2006/relationships/hyperlink" Target="#Home!A1"/><Relationship Id="rId2484" Type="http://schemas.openxmlformats.org/officeDocument/2006/relationships/hyperlink" Target="#Home!A1"/><Relationship Id="rId2691" Type="http://schemas.openxmlformats.org/officeDocument/2006/relationships/hyperlink" Target="#Home!A1"/><Relationship Id="rId3230" Type="http://schemas.openxmlformats.org/officeDocument/2006/relationships/hyperlink" Target="#Home!A1"/><Relationship Id="rId3328" Type="http://schemas.openxmlformats.org/officeDocument/2006/relationships/hyperlink" Target="#Home!A1"/><Relationship Id="rId3535" Type="http://schemas.openxmlformats.org/officeDocument/2006/relationships/hyperlink" Target="#Home!A1"/><Relationship Id="rId3742" Type="http://schemas.openxmlformats.org/officeDocument/2006/relationships/hyperlink" Target="#Home!A1"/><Relationship Id="rId249" Type="http://schemas.openxmlformats.org/officeDocument/2006/relationships/hyperlink" Target="#Home!A1"/><Relationship Id="rId456" Type="http://schemas.openxmlformats.org/officeDocument/2006/relationships/hyperlink" Target="#Home!A1"/><Relationship Id="rId663" Type="http://schemas.openxmlformats.org/officeDocument/2006/relationships/hyperlink" Target="#Home!A1"/><Relationship Id="rId870" Type="http://schemas.openxmlformats.org/officeDocument/2006/relationships/hyperlink" Target="#Home!A1"/><Relationship Id="rId1086" Type="http://schemas.openxmlformats.org/officeDocument/2006/relationships/hyperlink" Target="#Home!A1"/><Relationship Id="rId1293" Type="http://schemas.openxmlformats.org/officeDocument/2006/relationships/hyperlink" Target="#Home!A1"/><Relationship Id="rId2137" Type="http://schemas.openxmlformats.org/officeDocument/2006/relationships/hyperlink" Target="#Home!A1"/><Relationship Id="rId2344" Type="http://schemas.openxmlformats.org/officeDocument/2006/relationships/hyperlink" Target="#Home!A1"/><Relationship Id="rId2551" Type="http://schemas.openxmlformats.org/officeDocument/2006/relationships/hyperlink" Target="#Home!A1"/><Relationship Id="rId2789" Type="http://schemas.openxmlformats.org/officeDocument/2006/relationships/hyperlink" Target="#Home!A1"/><Relationship Id="rId2996" Type="http://schemas.openxmlformats.org/officeDocument/2006/relationships/hyperlink" Target="#Home!A1"/><Relationship Id="rId109" Type="http://schemas.openxmlformats.org/officeDocument/2006/relationships/hyperlink" Target="#Home!A1"/><Relationship Id="rId316" Type="http://schemas.openxmlformats.org/officeDocument/2006/relationships/hyperlink" Target="#Home!A1"/><Relationship Id="rId523" Type="http://schemas.openxmlformats.org/officeDocument/2006/relationships/hyperlink" Target="#Home!A1"/><Relationship Id="rId968" Type="http://schemas.openxmlformats.org/officeDocument/2006/relationships/hyperlink" Target="#Home!A1"/><Relationship Id="rId1153" Type="http://schemas.openxmlformats.org/officeDocument/2006/relationships/hyperlink" Target="#Home!A1"/><Relationship Id="rId1598" Type="http://schemas.openxmlformats.org/officeDocument/2006/relationships/hyperlink" Target="#Home!A1"/><Relationship Id="rId2204" Type="http://schemas.openxmlformats.org/officeDocument/2006/relationships/hyperlink" Target="#Home!A1"/><Relationship Id="rId2649" Type="http://schemas.openxmlformats.org/officeDocument/2006/relationships/hyperlink" Target="#Home!A1"/><Relationship Id="rId2856" Type="http://schemas.openxmlformats.org/officeDocument/2006/relationships/hyperlink" Target="#Home!A1"/><Relationship Id="rId3602" Type="http://schemas.openxmlformats.org/officeDocument/2006/relationships/hyperlink" Target="#Home!A1"/><Relationship Id="rId3907" Type="http://schemas.openxmlformats.org/officeDocument/2006/relationships/hyperlink" Target="#Home!A1"/><Relationship Id="rId97" Type="http://schemas.openxmlformats.org/officeDocument/2006/relationships/hyperlink" Target="#Home!A1"/><Relationship Id="rId730" Type="http://schemas.openxmlformats.org/officeDocument/2006/relationships/hyperlink" Target="#Home!A1"/><Relationship Id="rId828" Type="http://schemas.openxmlformats.org/officeDocument/2006/relationships/hyperlink" Target="#Home!A1"/><Relationship Id="rId1013" Type="http://schemas.openxmlformats.org/officeDocument/2006/relationships/hyperlink" Target="#Home!A1"/><Relationship Id="rId1360" Type="http://schemas.openxmlformats.org/officeDocument/2006/relationships/hyperlink" Target="#Home!A1"/><Relationship Id="rId1458" Type="http://schemas.openxmlformats.org/officeDocument/2006/relationships/hyperlink" Target="#Home!A1"/><Relationship Id="rId1665" Type="http://schemas.openxmlformats.org/officeDocument/2006/relationships/hyperlink" Target="#Home!A1"/><Relationship Id="rId1872" Type="http://schemas.openxmlformats.org/officeDocument/2006/relationships/hyperlink" Target="#Home!A1"/><Relationship Id="rId2411" Type="http://schemas.openxmlformats.org/officeDocument/2006/relationships/hyperlink" Target="#Home!A1"/><Relationship Id="rId2509" Type="http://schemas.openxmlformats.org/officeDocument/2006/relationships/hyperlink" Target="#Home!A1"/><Relationship Id="rId2716" Type="http://schemas.openxmlformats.org/officeDocument/2006/relationships/hyperlink" Target="#Home!A1"/><Relationship Id="rId4071" Type="http://schemas.openxmlformats.org/officeDocument/2006/relationships/hyperlink" Target="#Home!A1"/><Relationship Id="rId4169" Type="http://schemas.openxmlformats.org/officeDocument/2006/relationships/hyperlink" Target="#Home!A1"/><Relationship Id="rId1220" Type="http://schemas.openxmlformats.org/officeDocument/2006/relationships/hyperlink" Target="#Home!A1"/><Relationship Id="rId1318" Type="http://schemas.openxmlformats.org/officeDocument/2006/relationships/hyperlink" Target="#Home!A1"/><Relationship Id="rId1525" Type="http://schemas.openxmlformats.org/officeDocument/2006/relationships/hyperlink" Target="#Home!A1"/><Relationship Id="rId2923" Type="http://schemas.openxmlformats.org/officeDocument/2006/relationships/hyperlink" Target="#Home!A1"/><Relationship Id="rId4376" Type="http://schemas.openxmlformats.org/officeDocument/2006/relationships/hyperlink" Target="#Home!A1"/><Relationship Id="rId4583" Type="http://schemas.openxmlformats.org/officeDocument/2006/relationships/hyperlink" Target="#Home!A1"/><Relationship Id="rId4790" Type="http://schemas.openxmlformats.org/officeDocument/2006/relationships/hyperlink" Target="#Home!A1"/><Relationship Id="rId1732" Type="http://schemas.openxmlformats.org/officeDocument/2006/relationships/hyperlink" Target="#Home!A1"/><Relationship Id="rId3185" Type="http://schemas.openxmlformats.org/officeDocument/2006/relationships/hyperlink" Target="#Home!A1"/><Relationship Id="rId3392" Type="http://schemas.openxmlformats.org/officeDocument/2006/relationships/hyperlink" Target="#Home!A1"/><Relationship Id="rId4029" Type="http://schemas.openxmlformats.org/officeDocument/2006/relationships/hyperlink" Target="#Home!A1"/><Relationship Id="rId4236" Type="http://schemas.openxmlformats.org/officeDocument/2006/relationships/hyperlink" Target="#Home!A1"/><Relationship Id="rId4443" Type="http://schemas.openxmlformats.org/officeDocument/2006/relationships/hyperlink" Target="#Home!A1"/><Relationship Id="rId4650" Type="http://schemas.openxmlformats.org/officeDocument/2006/relationships/hyperlink" Target="#Home!A1"/><Relationship Id="rId24" Type="http://schemas.openxmlformats.org/officeDocument/2006/relationships/hyperlink" Target="#Home!A1"/><Relationship Id="rId2299" Type="http://schemas.openxmlformats.org/officeDocument/2006/relationships/hyperlink" Target="#Home!A1"/><Relationship Id="rId3045" Type="http://schemas.openxmlformats.org/officeDocument/2006/relationships/hyperlink" Target="#Home!A1"/><Relationship Id="rId3252" Type="http://schemas.openxmlformats.org/officeDocument/2006/relationships/hyperlink" Target="#Home!A1"/><Relationship Id="rId3697" Type="http://schemas.openxmlformats.org/officeDocument/2006/relationships/hyperlink" Target="#Home!A1"/><Relationship Id="rId4303" Type="http://schemas.openxmlformats.org/officeDocument/2006/relationships/hyperlink" Target="#Home!A1"/><Relationship Id="rId4510" Type="http://schemas.openxmlformats.org/officeDocument/2006/relationships/hyperlink" Target="#Home!A1"/><Relationship Id="rId4748" Type="http://schemas.openxmlformats.org/officeDocument/2006/relationships/hyperlink" Target="#Home!A1"/><Relationship Id="rId173" Type="http://schemas.openxmlformats.org/officeDocument/2006/relationships/hyperlink" Target="#Home!A1"/><Relationship Id="rId380" Type="http://schemas.openxmlformats.org/officeDocument/2006/relationships/hyperlink" Target="#Home!A1"/><Relationship Id="rId2061" Type="http://schemas.openxmlformats.org/officeDocument/2006/relationships/hyperlink" Target="#Home!A1"/><Relationship Id="rId3112" Type="http://schemas.openxmlformats.org/officeDocument/2006/relationships/hyperlink" Target="#Home!A1"/><Relationship Id="rId3557" Type="http://schemas.openxmlformats.org/officeDocument/2006/relationships/hyperlink" Target="#Home!A1"/><Relationship Id="rId3764" Type="http://schemas.openxmlformats.org/officeDocument/2006/relationships/hyperlink" Target="#Home!A1"/><Relationship Id="rId3971" Type="http://schemas.openxmlformats.org/officeDocument/2006/relationships/hyperlink" Target="#Home!A1"/><Relationship Id="rId4608" Type="http://schemas.openxmlformats.org/officeDocument/2006/relationships/hyperlink" Target="#Home!A1"/><Relationship Id="rId4815" Type="http://schemas.openxmlformats.org/officeDocument/2006/relationships/hyperlink" Target="#Home!A1"/><Relationship Id="rId240" Type="http://schemas.openxmlformats.org/officeDocument/2006/relationships/hyperlink" Target="#Home!A1"/><Relationship Id="rId478" Type="http://schemas.openxmlformats.org/officeDocument/2006/relationships/hyperlink" Target="#Home!A1"/><Relationship Id="rId685" Type="http://schemas.openxmlformats.org/officeDocument/2006/relationships/hyperlink" Target="#Home!A1"/><Relationship Id="rId892" Type="http://schemas.openxmlformats.org/officeDocument/2006/relationships/hyperlink" Target="#Home!A1"/><Relationship Id="rId2159" Type="http://schemas.openxmlformats.org/officeDocument/2006/relationships/hyperlink" Target="#Home!A1"/><Relationship Id="rId2366" Type="http://schemas.openxmlformats.org/officeDocument/2006/relationships/hyperlink" Target="#Home!A1"/><Relationship Id="rId2573" Type="http://schemas.openxmlformats.org/officeDocument/2006/relationships/hyperlink" Target="#Home!A1"/><Relationship Id="rId2780" Type="http://schemas.openxmlformats.org/officeDocument/2006/relationships/hyperlink" Target="#Home!A1"/><Relationship Id="rId3417" Type="http://schemas.openxmlformats.org/officeDocument/2006/relationships/hyperlink" Target="#Home!A1"/><Relationship Id="rId3624" Type="http://schemas.openxmlformats.org/officeDocument/2006/relationships/hyperlink" Target="#Home!A1"/><Relationship Id="rId3831" Type="http://schemas.openxmlformats.org/officeDocument/2006/relationships/hyperlink" Target="#Home!A1"/><Relationship Id="rId100" Type="http://schemas.openxmlformats.org/officeDocument/2006/relationships/hyperlink" Target="#Home!A1"/><Relationship Id="rId338" Type="http://schemas.openxmlformats.org/officeDocument/2006/relationships/hyperlink" Target="#Home!A1"/><Relationship Id="rId545" Type="http://schemas.openxmlformats.org/officeDocument/2006/relationships/hyperlink" Target="#Home!A1"/><Relationship Id="rId752" Type="http://schemas.openxmlformats.org/officeDocument/2006/relationships/hyperlink" Target="#Home!A1"/><Relationship Id="rId1175" Type="http://schemas.openxmlformats.org/officeDocument/2006/relationships/hyperlink" Target="#Home!A1"/><Relationship Id="rId1382" Type="http://schemas.openxmlformats.org/officeDocument/2006/relationships/hyperlink" Target="#Home!A1"/><Relationship Id="rId2019" Type="http://schemas.openxmlformats.org/officeDocument/2006/relationships/hyperlink" Target="#Home!A1"/><Relationship Id="rId2226" Type="http://schemas.openxmlformats.org/officeDocument/2006/relationships/hyperlink" Target="#Home!A1"/><Relationship Id="rId2433" Type="http://schemas.openxmlformats.org/officeDocument/2006/relationships/hyperlink" Target="#Home!A1"/><Relationship Id="rId2640" Type="http://schemas.openxmlformats.org/officeDocument/2006/relationships/hyperlink" Target="#Home!A1"/><Relationship Id="rId2878" Type="http://schemas.openxmlformats.org/officeDocument/2006/relationships/hyperlink" Target="#Home!A1"/><Relationship Id="rId3929" Type="http://schemas.openxmlformats.org/officeDocument/2006/relationships/hyperlink" Target="#Home!A1"/><Relationship Id="rId4093" Type="http://schemas.openxmlformats.org/officeDocument/2006/relationships/hyperlink" Target="#Home!A1"/><Relationship Id="rId405" Type="http://schemas.openxmlformats.org/officeDocument/2006/relationships/hyperlink" Target="#Home!A1"/><Relationship Id="rId612" Type="http://schemas.openxmlformats.org/officeDocument/2006/relationships/hyperlink" Target="#Home!A1"/><Relationship Id="rId1035" Type="http://schemas.openxmlformats.org/officeDocument/2006/relationships/hyperlink" Target="#Home!A1"/><Relationship Id="rId1242" Type="http://schemas.openxmlformats.org/officeDocument/2006/relationships/hyperlink" Target="#Home!A1"/><Relationship Id="rId1687" Type="http://schemas.openxmlformats.org/officeDocument/2006/relationships/hyperlink" Target="#Home!A1"/><Relationship Id="rId1894" Type="http://schemas.openxmlformats.org/officeDocument/2006/relationships/hyperlink" Target="#Home!A1"/><Relationship Id="rId2500" Type="http://schemas.openxmlformats.org/officeDocument/2006/relationships/hyperlink" Target="#Home!A1"/><Relationship Id="rId2738" Type="http://schemas.openxmlformats.org/officeDocument/2006/relationships/hyperlink" Target="#Home!A1"/><Relationship Id="rId2945" Type="http://schemas.openxmlformats.org/officeDocument/2006/relationships/hyperlink" Target="#Home!A1"/><Relationship Id="rId4398" Type="http://schemas.openxmlformats.org/officeDocument/2006/relationships/hyperlink" Target="#Home!A1"/><Relationship Id="rId917" Type="http://schemas.openxmlformats.org/officeDocument/2006/relationships/hyperlink" Target="#Home!A1"/><Relationship Id="rId1102" Type="http://schemas.openxmlformats.org/officeDocument/2006/relationships/hyperlink" Target="#Home!A1"/><Relationship Id="rId1547" Type="http://schemas.openxmlformats.org/officeDocument/2006/relationships/hyperlink" Target="#Home!A1"/><Relationship Id="rId1754" Type="http://schemas.openxmlformats.org/officeDocument/2006/relationships/hyperlink" Target="#Home!A1"/><Relationship Id="rId1961" Type="http://schemas.openxmlformats.org/officeDocument/2006/relationships/hyperlink" Target="#Home!A1"/><Relationship Id="rId2805" Type="http://schemas.openxmlformats.org/officeDocument/2006/relationships/hyperlink" Target="#Home!A1"/><Relationship Id="rId4160" Type="http://schemas.openxmlformats.org/officeDocument/2006/relationships/hyperlink" Target="#Home!A1"/><Relationship Id="rId4258" Type="http://schemas.openxmlformats.org/officeDocument/2006/relationships/hyperlink" Target="#Home!A1"/><Relationship Id="rId4465" Type="http://schemas.openxmlformats.org/officeDocument/2006/relationships/hyperlink" Target="#Home!A1"/><Relationship Id="rId46" Type="http://schemas.openxmlformats.org/officeDocument/2006/relationships/hyperlink" Target="#Home!A1"/><Relationship Id="rId1407" Type="http://schemas.openxmlformats.org/officeDocument/2006/relationships/hyperlink" Target="#Home!A1"/><Relationship Id="rId1614" Type="http://schemas.openxmlformats.org/officeDocument/2006/relationships/hyperlink" Target="#Home!A1"/><Relationship Id="rId1821" Type="http://schemas.openxmlformats.org/officeDocument/2006/relationships/hyperlink" Target="#Home!A1"/><Relationship Id="rId3067" Type="http://schemas.openxmlformats.org/officeDocument/2006/relationships/hyperlink" Target="#Home!A1"/><Relationship Id="rId3274" Type="http://schemas.openxmlformats.org/officeDocument/2006/relationships/hyperlink" Target="#Home!A1"/><Relationship Id="rId4020" Type="http://schemas.openxmlformats.org/officeDocument/2006/relationships/hyperlink" Target="#Home!A1"/><Relationship Id="rId4118" Type="http://schemas.openxmlformats.org/officeDocument/2006/relationships/hyperlink" Target="#Home!A1"/><Relationship Id="rId4672" Type="http://schemas.openxmlformats.org/officeDocument/2006/relationships/hyperlink" Target="#Home!A1"/><Relationship Id="rId195" Type="http://schemas.openxmlformats.org/officeDocument/2006/relationships/hyperlink" Target="#Home!A1"/><Relationship Id="rId1919" Type="http://schemas.openxmlformats.org/officeDocument/2006/relationships/hyperlink" Target="#Home!A1"/><Relationship Id="rId3481" Type="http://schemas.openxmlformats.org/officeDocument/2006/relationships/hyperlink" Target="#Home!A1"/><Relationship Id="rId3579" Type="http://schemas.openxmlformats.org/officeDocument/2006/relationships/hyperlink" Target="#Home!A1"/><Relationship Id="rId3786" Type="http://schemas.openxmlformats.org/officeDocument/2006/relationships/hyperlink" Target="#Home!A1"/><Relationship Id="rId4325" Type="http://schemas.openxmlformats.org/officeDocument/2006/relationships/hyperlink" Target="#Home!A1"/><Relationship Id="rId4532" Type="http://schemas.openxmlformats.org/officeDocument/2006/relationships/hyperlink" Target="#Home!A1"/><Relationship Id="rId2083" Type="http://schemas.openxmlformats.org/officeDocument/2006/relationships/hyperlink" Target="#Home!A1"/><Relationship Id="rId2290" Type="http://schemas.openxmlformats.org/officeDocument/2006/relationships/hyperlink" Target="#Home!A1"/><Relationship Id="rId2388" Type="http://schemas.openxmlformats.org/officeDocument/2006/relationships/hyperlink" Target="#Home!A1"/><Relationship Id="rId2595" Type="http://schemas.openxmlformats.org/officeDocument/2006/relationships/hyperlink" Target="#Home!A1"/><Relationship Id="rId3134" Type="http://schemas.openxmlformats.org/officeDocument/2006/relationships/hyperlink" Target="#Home!A1"/><Relationship Id="rId3341" Type="http://schemas.openxmlformats.org/officeDocument/2006/relationships/hyperlink" Target="#Home!A1"/><Relationship Id="rId3439" Type="http://schemas.openxmlformats.org/officeDocument/2006/relationships/hyperlink" Target="#Home!A1"/><Relationship Id="rId3993" Type="http://schemas.openxmlformats.org/officeDocument/2006/relationships/hyperlink" Target="#Home!A1"/><Relationship Id="rId262" Type="http://schemas.openxmlformats.org/officeDocument/2006/relationships/hyperlink" Target="#Home!A1"/><Relationship Id="rId567" Type="http://schemas.openxmlformats.org/officeDocument/2006/relationships/hyperlink" Target="#Home!A1"/><Relationship Id="rId1197" Type="http://schemas.openxmlformats.org/officeDocument/2006/relationships/hyperlink" Target="#Home!A1"/><Relationship Id="rId2150" Type="http://schemas.openxmlformats.org/officeDocument/2006/relationships/hyperlink" Target="#Home!A1"/><Relationship Id="rId2248" Type="http://schemas.openxmlformats.org/officeDocument/2006/relationships/hyperlink" Target="#Home!A1"/><Relationship Id="rId3201" Type="http://schemas.openxmlformats.org/officeDocument/2006/relationships/hyperlink" Target="#Home!A1"/><Relationship Id="rId3646" Type="http://schemas.openxmlformats.org/officeDocument/2006/relationships/hyperlink" Target="#Home!A1"/><Relationship Id="rId3853" Type="http://schemas.openxmlformats.org/officeDocument/2006/relationships/hyperlink" Target="#Home!A1"/><Relationship Id="rId122" Type="http://schemas.openxmlformats.org/officeDocument/2006/relationships/hyperlink" Target="#Home!A1"/><Relationship Id="rId774" Type="http://schemas.openxmlformats.org/officeDocument/2006/relationships/hyperlink" Target="#Home!A1"/><Relationship Id="rId981" Type="http://schemas.openxmlformats.org/officeDocument/2006/relationships/hyperlink" Target="#Home!A1"/><Relationship Id="rId1057" Type="http://schemas.openxmlformats.org/officeDocument/2006/relationships/hyperlink" Target="#Home!A1"/><Relationship Id="rId2010" Type="http://schemas.openxmlformats.org/officeDocument/2006/relationships/hyperlink" Target="#Home!A1"/><Relationship Id="rId2455" Type="http://schemas.openxmlformats.org/officeDocument/2006/relationships/hyperlink" Target="#Home!A1"/><Relationship Id="rId2662" Type="http://schemas.openxmlformats.org/officeDocument/2006/relationships/hyperlink" Target="#Home!A1"/><Relationship Id="rId3506" Type="http://schemas.openxmlformats.org/officeDocument/2006/relationships/hyperlink" Target="#Home!A1"/><Relationship Id="rId3713" Type="http://schemas.openxmlformats.org/officeDocument/2006/relationships/hyperlink" Target="#Home!A1"/><Relationship Id="rId3920" Type="http://schemas.openxmlformats.org/officeDocument/2006/relationships/hyperlink" Target="#Home!A1"/><Relationship Id="rId427" Type="http://schemas.openxmlformats.org/officeDocument/2006/relationships/hyperlink" Target="#Home!A1"/><Relationship Id="rId634" Type="http://schemas.openxmlformats.org/officeDocument/2006/relationships/hyperlink" Target="#Home!A1"/><Relationship Id="rId841" Type="http://schemas.openxmlformats.org/officeDocument/2006/relationships/hyperlink" Target="#Home!A1"/><Relationship Id="rId1264" Type="http://schemas.openxmlformats.org/officeDocument/2006/relationships/hyperlink" Target="#Home!A1"/><Relationship Id="rId1471" Type="http://schemas.openxmlformats.org/officeDocument/2006/relationships/hyperlink" Target="#Home!A1"/><Relationship Id="rId1569" Type="http://schemas.openxmlformats.org/officeDocument/2006/relationships/hyperlink" Target="#Home!A1"/><Relationship Id="rId2108" Type="http://schemas.openxmlformats.org/officeDocument/2006/relationships/hyperlink" Target="#Home!A1"/><Relationship Id="rId2315" Type="http://schemas.openxmlformats.org/officeDocument/2006/relationships/hyperlink" Target="#Home!A1"/><Relationship Id="rId2522" Type="http://schemas.openxmlformats.org/officeDocument/2006/relationships/hyperlink" Target="#Home!A1"/><Relationship Id="rId2967" Type="http://schemas.openxmlformats.org/officeDocument/2006/relationships/hyperlink" Target="#Home!A1"/><Relationship Id="rId4182" Type="http://schemas.openxmlformats.org/officeDocument/2006/relationships/hyperlink" Target="#Home!A1"/><Relationship Id="rId701" Type="http://schemas.openxmlformats.org/officeDocument/2006/relationships/hyperlink" Target="#Home!A1"/><Relationship Id="rId939" Type="http://schemas.openxmlformats.org/officeDocument/2006/relationships/hyperlink" Target="#Home!A1"/><Relationship Id="rId1124" Type="http://schemas.openxmlformats.org/officeDocument/2006/relationships/hyperlink" Target="#Home!A1"/><Relationship Id="rId1331" Type="http://schemas.openxmlformats.org/officeDocument/2006/relationships/hyperlink" Target="#Home!A1"/><Relationship Id="rId1776" Type="http://schemas.openxmlformats.org/officeDocument/2006/relationships/hyperlink" Target="#Home!A1"/><Relationship Id="rId1983" Type="http://schemas.openxmlformats.org/officeDocument/2006/relationships/hyperlink" Target="#Home!A1"/><Relationship Id="rId2827" Type="http://schemas.openxmlformats.org/officeDocument/2006/relationships/hyperlink" Target="#Home!A1"/><Relationship Id="rId4042" Type="http://schemas.openxmlformats.org/officeDocument/2006/relationships/hyperlink" Target="#Home!A1"/><Relationship Id="rId4487" Type="http://schemas.openxmlformats.org/officeDocument/2006/relationships/hyperlink" Target="#Home!A1"/><Relationship Id="rId4694" Type="http://schemas.openxmlformats.org/officeDocument/2006/relationships/hyperlink" Target="#Home!A1"/><Relationship Id="rId68" Type="http://schemas.openxmlformats.org/officeDocument/2006/relationships/hyperlink" Target="#Home!A1"/><Relationship Id="rId1429" Type="http://schemas.openxmlformats.org/officeDocument/2006/relationships/hyperlink" Target="#Home!A1"/><Relationship Id="rId1636" Type="http://schemas.openxmlformats.org/officeDocument/2006/relationships/hyperlink" Target="#Home!A1"/><Relationship Id="rId1843" Type="http://schemas.openxmlformats.org/officeDocument/2006/relationships/hyperlink" Target="#Home!A1"/><Relationship Id="rId3089" Type="http://schemas.openxmlformats.org/officeDocument/2006/relationships/hyperlink" Target="#Home!A1"/><Relationship Id="rId3296" Type="http://schemas.openxmlformats.org/officeDocument/2006/relationships/hyperlink" Target="#Home!A1"/><Relationship Id="rId4347" Type="http://schemas.openxmlformats.org/officeDocument/2006/relationships/hyperlink" Target="#Home!A1"/><Relationship Id="rId4554" Type="http://schemas.openxmlformats.org/officeDocument/2006/relationships/hyperlink" Target="#Home!A1"/><Relationship Id="rId4761" Type="http://schemas.openxmlformats.org/officeDocument/2006/relationships/hyperlink" Target="#Home!A1"/><Relationship Id="rId1703" Type="http://schemas.openxmlformats.org/officeDocument/2006/relationships/hyperlink" Target="#Home!A1"/><Relationship Id="rId1910" Type="http://schemas.openxmlformats.org/officeDocument/2006/relationships/hyperlink" Target="#Home!A1"/><Relationship Id="rId3156" Type="http://schemas.openxmlformats.org/officeDocument/2006/relationships/hyperlink" Target="#Home!A1"/><Relationship Id="rId3363" Type="http://schemas.openxmlformats.org/officeDocument/2006/relationships/hyperlink" Target="#Home!A1"/><Relationship Id="rId4207" Type="http://schemas.openxmlformats.org/officeDocument/2006/relationships/hyperlink" Target="#Home!A1"/><Relationship Id="rId4414" Type="http://schemas.openxmlformats.org/officeDocument/2006/relationships/hyperlink" Target="#Home!A1"/><Relationship Id="rId284" Type="http://schemas.openxmlformats.org/officeDocument/2006/relationships/hyperlink" Target="#Home!A1"/><Relationship Id="rId491" Type="http://schemas.openxmlformats.org/officeDocument/2006/relationships/hyperlink" Target="#Home!A1"/><Relationship Id="rId2172" Type="http://schemas.openxmlformats.org/officeDocument/2006/relationships/hyperlink" Target="#Home!A1"/><Relationship Id="rId3016" Type="http://schemas.openxmlformats.org/officeDocument/2006/relationships/hyperlink" Target="#Home!A1"/><Relationship Id="rId3223" Type="http://schemas.openxmlformats.org/officeDocument/2006/relationships/hyperlink" Target="#Home!A1"/><Relationship Id="rId3570" Type="http://schemas.openxmlformats.org/officeDocument/2006/relationships/hyperlink" Target="#Home!A1"/><Relationship Id="rId3668" Type="http://schemas.openxmlformats.org/officeDocument/2006/relationships/hyperlink" Target="#Home!A1"/><Relationship Id="rId3875" Type="http://schemas.openxmlformats.org/officeDocument/2006/relationships/hyperlink" Target="#Home!A1"/><Relationship Id="rId4621" Type="http://schemas.openxmlformats.org/officeDocument/2006/relationships/hyperlink" Target="#Home!A1"/><Relationship Id="rId4719" Type="http://schemas.openxmlformats.org/officeDocument/2006/relationships/hyperlink" Target="#Home!A1"/><Relationship Id="rId144" Type="http://schemas.openxmlformats.org/officeDocument/2006/relationships/hyperlink" Target="#Home!A1"/><Relationship Id="rId589" Type="http://schemas.openxmlformats.org/officeDocument/2006/relationships/hyperlink" Target="#Home!A1"/><Relationship Id="rId796" Type="http://schemas.openxmlformats.org/officeDocument/2006/relationships/hyperlink" Target="#Home!A1"/><Relationship Id="rId2477" Type="http://schemas.openxmlformats.org/officeDocument/2006/relationships/hyperlink" Target="#Home!A1"/><Relationship Id="rId2684" Type="http://schemas.openxmlformats.org/officeDocument/2006/relationships/hyperlink" Target="#Home!A1"/><Relationship Id="rId3430" Type="http://schemas.openxmlformats.org/officeDocument/2006/relationships/hyperlink" Target="#Home!A1"/><Relationship Id="rId3528" Type="http://schemas.openxmlformats.org/officeDocument/2006/relationships/hyperlink" Target="#Home!A1"/><Relationship Id="rId3735" Type="http://schemas.openxmlformats.org/officeDocument/2006/relationships/hyperlink" Target="#Home!A1"/><Relationship Id="rId351" Type="http://schemas.openxmlformats.org/officeDocument/2006/relationships/hyperlink" Target="#Home!A1"/><Relationship Id="rId449" Type="http://schemas.openxmlformats.org/officeDocument/2006/relationships/hyperlink" Target="#Home!A1"/><Relationship Id="rId656" Type="http://schemas.openxmlformats.org/officeDocument/2006/relationships/hyperlink" Target="#Home!A1"/><Relationship Id="rId863" Type="http://schemas.openxmlformats.org/officeDocument/2006/relationships/hyperlink" Target="#Home!A1"/><Relationship Id="rId1079" Type="http://schemas.openxmlformats.org/officeDocument/2006/relationships/hyperlink" Target="#Home!A1"/><Relationship Id="rId1286" Type="http://schemas.openxmlformats.org/officeDocument/2006/relationships/hyperlink" Target="#Home!A1"/><Relationship Id="rId1493" Type="http://schemas.openxmlformats.org/officeDocument/2006/relationships/hyperlink" Target="#Home!A1"/><Relationship Id="rId2032" Type="http://schemas.openxmlformats.org/officeDocument/2006/relationships/hyperlink" Target="#Home!A1"/><Relationship Id="rId2337" Type="http://schemas.openxmlformats.org/officeDocument/2006/relationships/hyperlink" Target="#Home!A1"/><Relationship Id="rId2544" Type="http://schemas.openxmlformats.org/officeDocument/2006/relationships/hyperlink" Target="#Home!A1"/><Relationship Id="rId2891" Type="http://schemas.openxmlformats.org/officeDocument/2006/relationships/hyperlink" Target="#Home!A1"/><Relationship Id="rId2989" Type="http://schemas.openxmlformats.org/officeDocument/2006/relationships/hyperlink" Target="#Home!A1"/><Relationship Id="rId3942" Type="http://schemas.openxmlformats.org/officeDocument/2006/relationships/hyperlink" Target="#Home!A1"/><Relationship Id="rId211" Type="http://schemas.openxmlformats.org/officeDocument/2006/relationships/hyperlink" Target="#Home!A1"/><Relationship Id="rId309" Type="http://schemas.openxmlformats.org/officeDocument/2006/relationships/hyperlink" Target="#Home!A1"/><Relationship Id="rId516" Type="http://schemas.openxmlformats.org/officeDocument/2006/relationships/hyperlink" Target="#Home!A1"/><Relationship Id="rId1146" Type="http://schemas.openxmlformats.org/officeDocument/2006/relationships/hyperlink" Target="#Home!A1"/><Relationship Id="rId1798" Type="http://schemas.openxmlformats.org/officeDocument/2006/relationships/hyperlink" Target="#Home!A1"/><Relationship Id="rId2751" Type="http://schemas.openxmlformats.org/officeDocument/2006/relationships/hyperlink" Target="#Home!A1"/><Relationship Id="rId2849" Type="http://schemas.openxmlformats.org/officeDocument/2006/relationships/hyperlink" Target="#Home!A1"/><Relationship Id="rId3802" Type="http://schemas.openxmlformats.org/officeDocument/2006/relationships/hyperlink" Target="#Home!A1"/><Relationship Id="rId723" Type="http://schemas.openxmlformats.org/officeDocument/2006/relationships/hyperlink" Target="#Home!A1"/><Relationship Id="rId930" Type="http://schemas.openxmlformats.org/officeDocument/2006/relationships/hyperlink" Target="#Home!A1"/><Relationship Id="rId1006" Type="http://schemas.openxmlformats.org/officeDocument/2006/relationships/hyperlink" Target="#Home!A1"/><Relationship Id="rId1353" Type="http://schemas.openxmlformats.org/officeDocument/2006/relationships/hyperlink" Target="#Home!A1"/><Relationship Id="rId1560" Type="http://schemas.openxmlformats.org/officeDocument/2006/relationships/hyperlink" Target="#Home!A1"/><Relationship Id="rId1658" Type="http://schemas.openxmlformats.org/officeDocument/2006/relationships/hyperlink" Target="#Home!A1"/><Relationship Id="rId1865" Type="http://schemas.openxmlformats.org/officeDocument/2006/relationships/hyperlink" Target="#Home!A1"/><Relationship Id="rId2404" Type="http://schemas.openxmlformats.org/officeDocument/2006/relationships/hyperlink" Target="#Home!A1"/><Relationship Id="rId2611" Type="http://schemas.openxmlformats.org/officeDocument/2006/relationships/hyperlink" Target="#Home!A1"/><Relationship Id="rId2709" Type="http://schemas.openxmlformats.org/officeDocument/2006/relationships/hyperlink" Target="#Home!A1"/><Relationship Id="rId4064" Type="http://schemas.openxmlformats.org/officeDocument/2006/relationships/hyperlink" Target="#Home!A1"/><Relationship Id="rId4271" Type="http://schemas.openxmlformats.org/officeDocument/2006/relationships/hyperlink" Target="#Home!A1"/><Relationship Id="rId1213" Type="http://schemas.openxmlformats.org/officeDocument/2006/relationships/hyperlink" Target="#Home!A1"/><Relationship Id="rId1420" Type="http://schemas.openxmlformats.org/officeDocument/2006/relationships/hyperlink" Target="#Home!A1"/><Relationship Id="rId1518" Type="http://schemas.openxmlformats.org/officeDocument/2006/relationships/hyperlink" Target="#Home!A1"/><Relationship Id="rId2916" Type="http://schemas.openxmlformats.org/officeDocument/2006/relationships/hyperlink" Target="#Home!A1"/><Relationship Id="rId3080" Type="http://schemas.openxmlformats.org/officeDocument/2006/relationships/hyperlink" Target="#Home!A1"/><Relationship Id="rId4131" Type="http://schemas.openxmlformats.org/officeDocument/2006/relationships/hyperlink" Target="#Home!A1"/><Relationship Id="rId4369" Type="http://schemas.openxmlformats.org/officeDocument/2006/relationships/hyperlink" Target="#Home!A1"/><Relationship Id="rId4576" Type="http://schemas.openxmlformats.org/officeDocument/2006/relationships/hyperlink" Target="#Home!A1"/><Relationship Id="rId4783" Type="http://schemas.openxmlformats.org/officeDocument/2006/relationships/hyperlink" Target="#Home!A1"/><Relationship Id="rId1725" Type="http://schemas.openxmlformats.org/officeDocument/2006/relationships/hyperlink" Target="#Home!A1"/><Relationship Id="rId1932" Type="http://schemas.openxmlformats.org/officeDocument/2006/relationships/hyperlink" Target="#Home!A1"/><Relationship Id="rId3178" Type="http://schemas.openxmlformats.org/officeDocument/2006/relationships/hyperlink" Target="#Home!A1"/><Relationship Id="rId3385" Type="http://schemas.openxmlformats.org/officeDocument/2006/relationships/hyperlink" Target="#Home!A1"/><Relationship Id="rId3592" Type="http://schemas.openxmlformats.org/officeDocument/2006/relationships/hyperlink" Target="#Home!A1"/><Relationship Id="rId4229" Type="http://schemas.openxmlformats.org/officeDocument/2006/relationships/hyperlink" Target="#Home!A1"/><Relationship Id="rId4436" Type="http://schemas.openxmlformats.org/officeDocument/2006/relationships/hyperlink" Target="#Home!A1"/><Relationship Id="rId4643" Type="http://schemas.openxmlformats.org/officeDocument/2006/relationships/hyperlink" Target="#Home!A1"/><Relationship Id="rId17" Type="http://schemas.openxmlformats.org/officeDocument/2006/relationships/hyperlink" Target="#Home!A1"/><Relationship Id="rId2194" Type="http://schemas.openxmlformats.org/officeDocument/2006/relationships/hyperlink" Target="#Home!A1"/><Relationship Id="rId3038" Type="http://schemas.openxmlformats.org/officeDocument/2006/relationships/hyperlink" Target="#Home!A1"/><Relationship Id="rId3245" Type="http://schemas.openxmlformats.org/officeDocument/2006/relationships/hyperlink" Target="#Home!A1"/><Relationship Id="rId3452" Type="http://schemas.openxmlformats.org/officeDocument/2006/relationships/hyperlink" Target="#Home!A1"/><Relationship Id="rId3897" Type="http://schemas.openxmlformats.org/officeDocument/2006/relationships/hyperlink" Target="#Home!A1"/><Relationship Id="rId4503" Type="http://schemas.openxmlformats.org/officeDocument/2006/relationships/hyperlink" Target="#Home!A1"/><Relationship Id="rId4710" Type="http://schemas.openxmlformats.org/officeDocument/2006/relationships/hyperlink" Target="#Home!A1"/><Relationship Id="rId166" Type="http://schemas.openxmlformats.org/officeDocument/2006/relationships/hyperlink" Target="#Home!A1"/><Relationship Id="rId373" Type="http://schemas.openxmlformats.org/officeDocument/2006/relationships/hyperlink" Target="#Home!A1"/><Relationship Id="rId580" Type="http://schemas.openxmlformats.org/officeDocument/2006/relationships/hyperlink" Target="#Home!A1"/><Relationship Id="rId2054" Type="http://schemas.openxmlformats.org/officeDocument/2006/relationships/hyperlink" Target="#Home!A1"/><Relationship Id="rId2261" Type="http://schemas.openxmlformats.org/officeDocument/2006/relationships/hyperlink" Target="#Home!A1"/><Relationship Id="rId2499" Type="http://schemas.openxmlformats.org/officeDocument/2006/relationships/hyperlink" Target="#Home!A1"/><Relationship Id="rId3105" Type="http://schemas.openxmlformats.org/officeDocument/2006/relationships/hyperlink" Target="#Home!A1"/><Relationship Id="rId3312" Type="http://schemas.openxmlformats.org/officeDocument/2006/relationships/hyperlink" Target="#Home!A1"/><Relationship Id="rId3757" Type="http://schemas.openxmlformats.org/officeDocument/2006/relationships/hyperlink" Target="#Home!A1"/><Relationship Id="rId3964" Type="http://schemas.openxmlformats.org/officeDocument/2006/relationships/hyperlink" Target="#Home!A1"/><Relationship Id="rId4808" Type="http://schemas.openxmlformats.org/officeDocument/2006/relationships/hyperlink" Target="#Home!A1"/><Relationship Id="rId1" Type="http://schemas.openxmlformats.org/officeDocument/2006/relationships/hyperlink" Target="#Home!A1"/><Relationship Id="rId233" Type="http://schemas.openxmlformats.org/officeDocument/2006/relationships/hyperlink" Target="#Home!A1"/><Relationship Id="rId440" Type="http://schemas.openxmlformats.org/officeDocument/2006/relationships/hyperlink" Target="#Home!A1"/><Relationship Id="rId678" Type="http://schemas.openxmlformats.org/officeDocument/2006/relationships/hyperlink" Target="#Home!A1"/><Relationship Id="rId885" Type="http://schemas.openxmlformats.org/officeDocument/2006/relationships/hyperlink" Target="#Home!A1"/><Relationship Id="rId1070" Type="http://schemas.openxmlformats.org/officeDocument/2006/relationships/hyperlink" Target="#Home!A1"/><Relationship Id="rId2121" Type="http://schemas.openxmlformats.org/officeDocument/2006/relationships/hyperlink" Target="#Home!A1"/><Relationship Id="rId2359" Type="http://schemas.openxmlformats.org/officeDocument/2006/relationships/hyperlink" Target="#Home!A1"/><Relationship Id="rId2566" Type="http://schemas.openxmlformats.org/officeDocument/2006/relationships/hyperlink" Target="#Home!A1"/><Relationship Id="rId2773" Type="http://schemas.openxmlformats.org/officeDocument/2006/relationships/hyperlink" Target="#Home!A1"/><Relationship Id="rId2980" Type="http://schemas.openxmlformats.org/officeDocument/2006/relationships/hyperlink" Target="#Home!A1"/><Relationship Id="rId3617" Type="http://schemas.openxmlformats.org/officeDocument/2006/relationships/hyperlink" Target="#Home!A1"/><Relationship Id="rId3824" Type="http://schemas.openxmlformats.org/officeDocument/2006/relationships/hyperlink" Target="#Home!A1"/><Relationship Id="rId300" Type="http://schemas.openxmlformats.org/officeDocument/2006/relationships/hyperlink" Target="#Home!A1"/><Relationship Id="rId538" Type="http://schemas.openxmlformats.org/officeDocument/2006/relationships/hyperlink" Target="#Home!A1"/><Relationship Id="rId745" Type="http://schemas.openxmlformats.org/officeDocument/2006/relationships/hyperlink" Target="#Home!A1"/><Relationship Id="rId952" Type="http://schemas.openxmlformats.org/officeDocument/2006/relationships/hyperlink" Target="#Home!A1"/><Relationship Id="rId1168" Type="http://schemas.openxmlformats.org/officeDocument/2006/relationships/hyperlink" Target="#Home!A1"/><Relationship Id="rId1375" Type="http://schemas.openxmlformats.org/officeDocument/2006/relationships/hyperlink" Target="#Home!A1"/><Relationship Id="rId1582" Type="http://schemas.openxmlformats.org/officeDocument/2006/relationships/hyperlink" Target="#Home!A1"/><Relationship Id="rId2219" Type="http://schemas.openxmlformats.org/officeDocument/2006/relationships/hyperlink" Target="#Home!A1"/><Relationship Id="rId2426" Type="http://schemas.openxmlformats.org/officeDocument/2006/relationships/hyperlink" Target="#Home!A1"/><Relationship Id="rId2633" Type="http://schemas.openxmlformats.org/officeDocument/2006/relationships/hyperlink" Target="#Home!A1"/><Relationship Id="rId4086" Type="http://schemas.openxmlformats.org/officeDocument/2006/relationships/hyperlink" Target="#Home!A1"/><Relationship Id="rId81" Type="http://schemas.openxmlformats.org/officeDocument/2006/relationships/hyperlink" Target="#Home!A1"/><Relationship Id="rId605" Type="http://schemas.openxmlformats.org/officeDocument/2006/relationships/hyperlink" Target="#Home!A1"/><Relationship Id="rId812" Type="http://schemas.openxmlformats.org/officeDocument/2006/relationships/hyperlink" Target="#Home!A1"/><Relationship Id="rId1028" Type="http://schemas.openxmlformats.org/officeDocument/2006/relationships/hyperlink" Target="#Home!A1"/><Relationship Id="rId1235" Type="http://schemas.openxmlformats.org/officeDocument/2006/relationships/hyperlink" Target="#Home!A1"/><Relationship Id="rId1442" Type="http://schemas.openxmlformats.org/officeDocument/2006/relationships/hyperlink" Target="#Home!A1"/><Relationship Id="rId1887" Type="http://schemas.openxmlformats.org/officeDocument/2006/relationships/hyperlink" Target="#Home!A1"/><Relationship Id="rId2840" Type="http://schemas.openxmlformats.org/officeDocument/2006/relationships/hyperlink" Target="#Home!A1"/><Relationship Id="rId2938" Type="http://schemas.openxmlformats.org/officeDocument/2006/relationships/hyperlink" Target="#Home!A1"/><Relationship Id="rId4293" Type="http://schemas.openxmlformats.org/officeDocument/2006/relationships/hyperlink" Target="#Home!A1"/><Relationship Id="rId4598" Type="http://schemas.openxmlformats.org/officeDocument/2006/relationships/hyperlink" Target="#Home!A1"/><Relationship Id="rId1302" Type="http://schemas.openxmlformats.org/officeDocument/2006/relationships/hyperlink" Target="#Home!A1"/><Relationship Id="rId1747" Type="http://schemas.openxmlformats.org/officeDocument/2006/relationships/hyperlink" Target="#Home!A1"/><Relationship Id="rId1954" Type="http://schemas.openxmlformats.org/officeDocument/2006/relationships/hyperlink" Target="#Home!A1"/><Relationship Id="rId2700" Type="http://schemas.openxmlformats.org/officeDocument/2006/relationships/hyperlink" Target="#Home!A1"/><Relationship Id="rId4153" Type="http://schemas.openxmlformats.org/officeDocument/2006/relationships/hyperlink" Target="#Home!A1"/><Relationship Id="rId4360" Type="http://schemas.openxmlformats.org/officeDocument/2006/relationships/hyperlink" Target="#Home!A1"/><Relationship Id="rId4458" Type="http://schemas.openxmlformats.org/officeDocument/2006/relationships/hyperlink" Target="#Home!A1"/><Relationship Id="rId39" Type="http://schemas.openxmlformats.org/officeDocument/2006/relationships/hyperlink" Target="#Home!A1"/><Relationship Id="rId1607" Type="http://schemas.openxmlformats.org/officeDocument/2006/relationships/hyperlink" Target="#Home!A1"/><Relationship Id="rId1814" Type="http://schemas.openxmlformats.org/officeDocument/2006/relationships/hyperlink" Target="#Home!A1"/><Relationship Id="rId3267" Type="http://schemas.openxmlformats.org/officeDocument/2006/relationships/hyperlink" Target="#Home!A1"/><Relationship Id="rId4013" Type="http://schemas.openxmlformats.org/officeDocument/2006/relationships/hyperlink" Target="#Home!A1"/><Relationship Id="rId4220" Type="http://schemas.openxmlformats.org/officeDocument/2006/relationships/hyperlink" Target="#Home!A1"/><Relationship Id="rId4665" Type="http://schemas.openxmlformats.org/officeDocument/2006/relationships/hyperlink" Target="#Home!A1"/><Relationship Id="rId188" Type="http://schemas.openxmlformats.org/officeDocument/2006/relationships/hyperlink" Target="#Home!A1"/><Relationship Id="rId395" Type="http://schemas.openxmlformats.org/officeDocument/2006/relationships/hyperlink" Target="#Home!A1"/><Relationship Id="rId2076" Type="http://schemas.openxmlformats.org/officeDocument/2006/relationships/hyperlink" Target="#Home!A1"/><Relationship Id="rId3474" Type="http://schemas.openxmlformats.org/officeDocument/2006/relationships/hyperlink" Target="#Home!A1"/><Relationship Id="rId3681" Type="http://schemas.openxmlformats.org/officeDocument/2006/relationships/hyperlink" Target="#Home!A1"/><Relationship Id="rId3779" Type="http://schemas.openxmlformats.org/officeDocument/2006/relationships/hyperlink" Target="#Home!A1"/><Relationship Id="rId4318" Type="http://schemas.openxmlformats.org/officeDocument/2006/relationships/hyperlink" Target="#Home!A1"/><Relationship Id="rId4525" Type="http://schemas.openxmlformats.org/officeDocument/2006/relationships/hyperlink" Target="#Home!A1"/><Relationship Id="rId4732" Type="http://schemas.openxmlformats.org/officeDocument/2006/relationships/hyperlink" Target="#Home!A1"/><Relationship Id="rId2283" Type="http://schemas.openxmlformats.org/officeDocument/2006/relationships/hyperlink" Target="#Home!A1"/><Relationship Id="rId2490" Type="http://schemas.openxmlformats.org/officeDocument/2006/relationships/hyperlink" Target="#Home!A1"/><Relationship Id="rId2588" Type="http://schemas.openxmlformats.org/officeDocument/2006/relationships/hyperlink" Target="#Home!A1"/><Relationship Id="rId3127" Type="http://schemas.openxmlformats.org/officeDocument/2006/relationships/hyperlink" Target="#Home!A1"/><Relationship Id="rId3334" Type="http://schemas.openxmlformats.org/officeDocument/2006/relationships/hyperlink" Target="#Home!A1"/><Relationship Id="rId3541" Type="http://schemas.openxmlformats.org/officeDocument/2006/relationships/hyperlink" Target="#Home!A1"/><Relationship Id="rId3986" Type="http://schemas.openxmlformats.org/officeDocument/2006/relationships/hyperlink" Target="#Home!A1"/><Relationship Id="rId255" Type="http://schemas.openxmlformats.org/officeDocument/2006/relationships/hyperlink" Target="#Home!A1"/><Relationship Id="rId462" Type="http://schemas.openxmlformats.org/officeDocument/2006/relationships/hyperlink" Target="#Home!A1"/><Relationship Id="rId1092" Type="http://schemas.openxmlformats.org/officeDocument/2006/relationships/hyperlink" Target="#Home!A1"/><Relationship Id="rId1397" Type="http://schemas.openxmlformats.org/officeDocument/2006/relationships/hyperlink" Target="#Home!A1"/><Relationship Id="rId2143" Type="http://schemas.openxmlformats.org/officeDocument/2006/relationships/hyperlink" Target="#Home!A1"/><Relationship Id="rId2350" Type="http://schemas.openxmlformats.org/officeDocument/2006/relationships/hyperlink" Target="#Home!A1"/><Relationship Id="rId2795" Type="http://schemas.openxmlformats.org/officeDocument/2006/relationships/hyperlink" Target="#Home!A1"/><Relationship Id="rId3401" Type="http://schemas.openxmlformats.org/officeDocument/2006/relationships/hyperlink" Target="#Home!A1"/><Relationship Id="rId3639" Type="http://schemas.openxmlformats.org/officeDocument/2006/relationships/hyperlink" Target="#Home!A1"/><Relationship Id="rId3846" Type="http://schemas.openxmlformats.org/officeDocument/2006/relationships/hyperlink" Target="#Home!A1"/><Relationship Id="rId115" Type="http://schemas.openxmlformats.org/officeDocument/2006/relationships/hyperlink" Target="#Home!A1"/><Relationship Id="rId322" Type="http://schemas.openxmlformats.org/officeDocument/2006/relationships/hyperlink" Target="#Home!A1"/><Relationship Id="rId767" Type="http://schemas.openxmlformats.org/officeDocument/2006/relationships/hyperlink" Target="#Home!A1"/><Relationship Id="rId974" Type="http://schemas.openxmlformats.org/officeDocument/2006/relationships/hyperlink" Target="#Home!A1"/><Relationship Id="rId2003" Type="http://schemas.openxmlformats.org/officeDocument/2006/relationships/hyperlink" Target="#Home!A1"/><Relationship Id="rId2210" Type="http://schemas.openxmlformats.org/officeDocument/2006/relationships/hyperlink" Target="#Home!A1"/><Relationship Id="rId2448" Type="http://schemas.openxmlformats.org/officeDocument/2006/relationships/hyperlink" Target="#Home!A1"/><Relationship Id="rId2655" Type="http://schemas.openxmlformats.org/officeDocument/2006/relationships/hyperlink" Target="#Home!A1"/><Relationship Id="rId2862" Type="http://schemas.openxmlformats.org/officeDocument/2006/relationships/hyperlink" Target="#Home!A1"/><Relationship Id="rId3706" Type="http://schemas.openxmlformats.org/officeDocument/2006/relationships/hyperlink" Target="#Home!A1"/><Relationship Id="rId3913" Type="http://schemas.openxmlformats.org/officeDocument/2006/relationships/hyperlink" Target="#Home!A1"/><Relationship Id="rId627" Type="http://schemas.openxmlformats.org/officeDocument/2006/relationships/hyperlink" Target="#Home!A1"/><Relationship Id="rId834" Type="http://schemas.openxmlformats.org/officeDocument/2006/relationships/hyperlink" Target="#Home!A1"/><Relationship Id="rId1257" Type="http://schemas.openxmlformats.org/officeDocument/2006/relationships/hyperlink" Target="#Home!A1"/><Relationship Id="rId1464" Type="http://schemas.openxmlformats.org/officeDocument/2006/relationships/hyperlink" Target="#Home!A1"/><Relationship Id="rId1671" Type="http://schemas.openxmlformats.org/officeDocument/2006/relationships/hyperlink" Target="#Home!A1"/><Relationship Id="rId2308" Type="http://schemas.openxmlformats.org/officeDocument/2006/relationships/hyperlink" Target="#Home!A1"/><Relationship Id="rId2515" Type="http://schemas.openxmlformats.org/officeDocument/2006/relationships/hyperlink" Target="#Home!A1"/><Relationship Id="rId2722" Type="http://schemas.openxmlformats.org/officeDocument/2006/relationships/hyperlink" Target="#Home!A1"/><Relationship Id="rId4175" Type="http://schemas.openxmlformats.org/officeDocument/2006/relationships/hyperlink" Target="#Home!A1"/><Relationship Id="rId4382" Type="http://schemas.openxmlformats.org/officeDocument/2006/relationships/hyperlink" Target="#Home!A1"/><Relationship Id="rId901" Type="http://schemas.openxmlformats.org/officeDocument/2006/relationships/hyperlink" Target="#Home!A1"/><Relationship Id="rId1117" Type="http://schemas.openxmlformats.org/officeDocument/2006/relationships/hyperlink" Target="#Home!A1"/><Relationship Id="rId1324" Type="http://schemas.openxmlformats.org/officeDocument/2006/relationships/hyperlink" Target="#Home!A1"/><Relationship Id="rId1531" Type="http://schemas.openxmlformats.org/officeDocument/2006/relationships/hyperlink" Target="#Home!A1"/><Relationship Id="rId1769" Type="http://schemas.openxmlformats.org/officeDocument/2006/relationships/hyperlink" Target="#Home!A1"/><Relationship Id="rId1976" Type="http://schemas.openxmlformats.org/officeDocument/2006/relationships/hyperlink" Target="#Home!A1"/><Relationship Id="rId3191" Type="http://schemas.openxmlformats.org/officeDocument/2006/relationships/hyperlink" Target="#Home!A1"/><Relationship Id="rId4035" Type="http://schemas.openxmlformats.org/officeDocument/2006/relationships/hyperlink" Target="#Home!A1"/><Relationship Id="rId4242" Type="http://schemas.openxmlformats.org/officeDocument/2006/relationships/hyperlink" Target="#Home!A1"/><Relationship Id="rId4687" Type="http://schemas.openxmlformats.org/officeDocument/2006/relationships/hyperlink" Target="#Home!A1"/><Relationship Id="rId30" Type="http://schemas.openxmlformats.org/officeDocument/2006/relationships/hyperlink" Target="#Home!A1"/><Relationship Id="rId1629" Type="http://schemas.openxmlformats.org/officeDocument/2006/relationships/hyperlink" Target="#Home!A1"/><Relationship Id="rId1836" Type="http://schemas.openxmlformats.org/officeDocument/2006/relationships/hyperlink" Target="#Home!A1"/><Relationship Id="rId3289" Type="http://schemas.openxmlformats.org/officeDocument/2006/relationships/hyperlink" Target="#Home!A1"/><Relationship Id="rId3496" Type="http://schemas.openxmlformats.org/officeDocument/2006/relationships/hyperlink" Target="#Home!A1"/><Relationship Id="rId4547" Type="http://schemas.openxmlformats.org/officeDocument/2006/relationships/hyperlink" Target="#Home!A1"/><Relationship Id="rId4754" Type="http://schemas.openxmlformats.org/officeDocument/2006/relationships/hyperlink" Target="#Home!A1"/><Relationship Id="rId1903" Type="http://schemas.openxmlformats.org/officeDocument/2006/relationships/hyperlink" Target="#Home!A1"/><Relationship Id="rId2098" Type="http://schemas.openxmlformats.org/officeDocument/2006/relationships/hyperlink" Target="#Home!A1"/><Relationship Id="rId3051" Type="http://schemas.openxmlformats.org/officeDocument/2006/relationships/hyperlink" Target="#Home!A1"/><Relationship Id="rId3149" Type="http://schemas.openxmlformats.org/officeDocument/2006/relationships/hyperlink" Target="#Home!A1"/><Relationship Id="rId3356" Type="http://schemas.openxmlformats.org/officeDocument/2006/relationships/hyperlink" Target="#Home!A1"/><Relationship Id="rId3563" Type="http://schemas.openxmlformats.org/officeDocument/2006/relationships/hyperlink" Target="#Home!A1"/><Relationship Id="rId4102" Type="http://schemas.openxmlformats.org/officeDocument/2006/relationships/hyperlink" Target="#Home!A1"/><Relationship Id="rId4407" Type="http://schemas.openxmlformats.org/officeDocument/2006/relationships/hyperlink" Target="#Home!A1"/><Relationship Id="rId277" Type="http://schemas.openxmlformats.org/officeDocument/2006/relationships/hyperlink" Target="#Home!A1"/><Relationship Id="rId484" Type="http://schemas.openxmlformats.org/officeDocument/2006/relationships/hyperlink" Target="#Home!A1"/><Relationship Id="rId2165" Type="http://schemas.openxmlformats.org/officeDocument/2006/relationships/hyperlink" Target="#Home!A1"/><Relationship Id="rId3009" Type="http://schemas.openxmlformats.org/officeDocument/2006/relationships/hyperlink" Target="#Home!A1"/><Relationship Id="rId3216" Type="http://schemas.openxmlformats.org/officeDocument/2006/relationships/hyperlink" Target="#Home!A1"/><Relationship Id="rId3770" Type="http://schemas.openxmlformats.org/officeDocument/2006/relationships/hyperlink" Target="#Home!A1"/><Relationship Id="rId3868" Type="http://schemas.openxmlformats.org/officeDocument/2006/relationships/hyperlink" Target="#Home!A1"/><Relationship Id="rId4614" Type="http://schemas.openxmlformats.org/officeDocument/2006/relationships/hyperlink" Target="#Home!A1"/><Relationship Id="rId4821" Type="http://schemas.openxmlformats.org/officeDocument/2006/relationships/hyperlink" Target="#Home!A1"/><Relationship Id="rId137" Type="http://schemas.openxmlformats.org/officeDocument/2006/relationships/hyperlink" Target="#Home!A1"/><Relationship Id="rId344" Type="http://schemas.openxmlformats.org/officeDocument/2006/relationships/hyperlink" Target="#Home!A1"/><Relationship Id="rId691" Type="http://schemas.openxmlformats.org/officeDocument/2006/relationships/hyperlink" Target="#Home!A1"/><Relationship Id="rId789" Type="http://schemas.openxmlformats.org/officeDocument/2006/relationships/hyperlink" Target="#Home!A1"/><Relationship Id="rId996" Type="http://schemas.openxmlformats.org/officeDocument/2006/relationships/hyperlink" Target="#Home!A1"/><Relationship Id="rId2025" Type="http://schemas.openxmlformats.org/officeDocument/2006/relationships/hyperlink" Target="#Home!A1"/><Relationship Id="rId2372" Type="http://schemas.openxmlformats.org/officeDocument/2006/relationships/hyperlink" Target="#Home!A1"/><Relationship Id="rId2677" Type="http://schemas.openxmlformats.org/officeDocument/2006/relationships/hyperlink" Target="#Home!A1"/><Relationship Id="rId2884" Type="http://schemas.openxmlformats.org/officeDocument/2006/relationships/hyperlink" Target="#Home!A1"/><Relationship Id="rId3423" Type="http://schemas.openxmlformats.org/officeDocument/2006/relationships/hyperlink" Target="#Home!A1"/><Relationship Id="rId3630" Type="http://schemas.openxmlformats.org/officeDocument/2006/relationships/hyperlink" Target="#Home!A1"/><Relationship Id="rId3728" Type="http://schemas.openxmlformats.org/officeDocument/2006/relationships/hyperlink" Target="#Home!A1"/><Relationship Id="rId551" Type="http://schemas.openxmlformats.org/officeDocument/2006/relationships/hyperlink" Target="#Home!A1"/><Relationship Id="rId649" Type="http://schemas.openxmlformats.org/officeDocument/2006/relationships/hyperlink" Target="#Home!A1"/><Relationship Id="rId856" Type="http://schemas.openxmlformats.org/officeDocument/2006/relationships/hyperlink" Target="#Home!A1"/><Relationship Id="rId1181" Type="http://schemas.openxmlformats.org/officeDocument/2006/relationships/hyperlink" Target="#Home!A1"/><Relationship Id="rId1279" Type="http://schemas.openxmlformats.org/officeDocument/2006/relationships/hyperlink" Target="#Home!A1"/><Relationship Id="rId1486" Type="http://schemas.openxmlformats.org/officeDocument/2006/relationships/hyperlink" Target="#Home!A1"/><Relationship Id="rId2232" Type="http://schemas.openxmlformats.org/officeDocument/2006/relationships/hyperlink" Target="#Home!A1"/><Relationship Id="rId2537" Type="http://schemas.openxmlformats.org/officeDocument/2006/relationships/hyperlink" Target="#Home!A1"/><Relationship Id="rId3935" Type="http://schemas.openxmlformats.org/officeDocument/2006/relationships/hyperlink" Target="#Home!A1"/><Relationship Id="rId204" Type="http://schemas.openxmlformats.org/officeDocument/2006/relationships/hyperlink" Target="#Home!A1"/><Relationship Id="rId411" Type="http://schemas.openxmlformats.org/officeDocument/2006/relationships/hyperlink" Target="#Home!A1"/><Relationship Id="rId509" Type="http://schemas.openxmlformats.org/officeDocument/2006/relationships/hyperlink" Target="#Home!A1"/><Relationship Id="rId1041" Type="http://schemas.openxmlformats.org/officeDocument/2006/relationships/hyperlink" Target="#Home!A1"/><Relationship Id="rId1139" Type="http://schemas.openxmlformats.org/officeDocument/2006/relationships/hyperlink" Target="#Home!A1"/><Relationship Id="rId1346" Type="http://schemas.openxmlformats.org/officeDocument/2006/relationships/hyperlink" Target="#Home!A1"/><Relationship Id="rId1693" Type="http://schemas.openxmlformats.org/officeDocument/2006/relationships/hyperlink" Target="#Home!A1"/><Relationship Id="rId1998" Type="http://schemas.openxmlformats.org/officeDocument/2006/relationships/hyperlink" Target="#Home!A1"/><Relationship Id="rId2744" Type="http://schemas.openxmlformats.org/officeDocument/2006/relationships/hyperlink" Target="#Home!A1"/><Relationship Id="rId2951" Type="http://schemas.openxmlformats.org/officeDocument/2006/relationships/hyperlink" Target="#Home!A1"/><Relationship Id="rId4197" Type="http://schemas.openxmlformats.org/officeDocument/2006/relationships/hyperlink" Target="#Home!A1"/><Relationship Id="rId716" Type="http://schemas.openxmlformats.org/officeDocument/2006/relationships/hyperlink" Target="#Home!A1"/><Relationship Id="rId923" Type="http://schemas.openxmlformats.org/officeDocument/2006/relationships/hyperlink" Target="#Home!A1"/><Relationship Id="rId1553" Type="http://schemas.openxmlformats.org/officeDocument/2006/relationships/hyperlink" Target="#Home!A1"/><Relationship Id="rId1760" Type="http://schemas.openxmlformats.org/officeDocument/2006/relationships/hyperlink" Target="#Home!A1"/><Relationship Id="rId1858" Type="http://schemas.openxmlformats.org/officeDocument/2006/relationships/hyperlink" Target="#Home!A1"/><Relationship Id="rId2604" Type="http://schemas.openxmlformats.org/officeDocument/2006/relationships/hyperlink" Target="#Home!A1"/><Relationship Id="rId2811" Type="http://schemas.openxmlformats.org/officeDocument/2006/relationships/hyperlink" Target="#Home!A1"/><Relationship Id="rId4057" Type="http://schemas.openxmlformats.org/officeDocument/2006/relationships/hyperlink" Target="#Home!A1"/><Relationship Id="rId4264" Type="http://schemas.openxmlformats.org/officeDocument/2006/relationships/hyperlink" Target="#Home!A1"/><Relationship Id="rId4471" Type="http://schemas.openxmlformats.org/officeDocument/2006/relationships/hyperlink" Target="#Home!A1"/><Relationship Id="rId52" Type="http://schemas.openxmlformats.org/officeDocument/2006/relationships/hyperlink" Target="#Home!A1"/><Relationship Id="rId1206" Type="http://schemas.openxmlformats.org/officeDocument/2006/relationships/hyperlink" Target="#Home!A1"/><Relationship Id="rId1413" Type="http://schemas.openxmlformats.org/officeDocument/2006/relationships/hyperlink" Target="#Home!A1"/><Relationship Id="rId1620" Type="http://schemas.openxmlformats.org/officeDocument/2006/relationships/hyperlink" Target="#Home!A1"/><Relationship Id="rId2909" Type="http://schemas.openxmlformats.org/officeDocument/2006/relationships/hyperlink" Target="#Home!A1"/><Relationship Id="rId3073" Type="http://schemas.openxmlformats.org/officeDocument/2006/relationships/hyperlink" Target="#Home!A1"/><Relationship Id="rId3280" Type="http://schemas.openxmlformats.org/officeDocument/2006/relationships/hyperlink" Target="#Home!A1"/><Relationship Id="rId4124" Type="http://schemas.openxmlformats.org/officeDocument/2006/relationships/hyperlink" Target="#Home!A1"/><Relationship Id="rId4331" Type="http://schemas.openxmlformats.org/officeDocument/2006/relationships/hyperlink" Target="#Home!A1"/><Relationship Id="rId4569" Type="http://schemas.openxmlformats.org/officeDocument/2006/relationships/hyperlink" Target="#Home!A1"/><Relationship Id="rId4776" Type="http://schemas.openxmlformats.org/officeDocument/2006/relationships/hyperlink" Target="#Home!A1"/><Relationship Id="rId1718" Type="http://schemas.openxmlformats.org/officeDocument/2006/relationships/hyperlink" Target="#Home!A1"/><Relationship Id="rId1925" Type="http://schemas.openxmlformats.org/officeDocument/2006/relationships/hyperlink" Target="#Home!A1"/><Relationship Id="rId3140" Type="http://schemas.openxmlformats.org/officeDocument/2006/relationships/hyperlink" Target="#Home!A1"/><Relationship Id="rId3378" Type="http://schemas.openxmlformats.org/officeDocument/2006/relationships/hyperlink" Target="#Home!A1"/><Relationship Id="rId3585" Type="http://schemas.openxmlformats.org/officeDocument/2006/relationships/hyperlink" Target="#Home!A1"/><Relationship Id="rId3792" Type="http://schemas.openxmlformats.org/officeDocument/2006/relationships/hyperlink" Target="#Home!A1"/><Relationship Id="rId4429" Type="http://schemas.openxmlformats.org/officeDocument/2006/relationships/hyperlink" Target="#Home!A1"/><Relationship Id="rId4636" Type="http://schemas.openxmlformats.org/officeDocument/2006/relationships/hyperlink" Target="#Home!A1"/><Relationship Id="rId299" Type="http://schemas.openxmlformats.org/officeDocument/2006/relationships/hyperlink" Target="#Home!A1"/><Relationship Id="rId2187" Type="http://schemas.openxmlformats.org/officeDocument/2006/relationships/hyperlink" Target="#Home!A1"/><Relationship Id="rId2394" Type="http://schemas.openxmlformats.org/officeDocument/2006/relationships/hyperlink" Target="#Home!A1"/><Relationship Id="rId3238" Type="http://schemas.openxmlformats.org/officeDocument/2006/relationships/hyperlink" Target="#Home!A1"/><Relationship Id="rId3445" Type="http://schemas.openxmlformats.org/officeDocument/2006/relationships/hyperlink" Target="#Home!A1"/><Relationship Id="rId3652" Type="http://schemas.openxmlformats.org/officeDocument/2006/relationships/hyperlink" Target="#Home!A1"/><Relationship Id="rId4703" Type="http://schemas.openxmlformats.org/officeDocument/2006/relationships/hyperlink" Target="#Home!A1"/><Relationship Id="rId159" Type="http://schemas.openxmlformats.org/officeDocument/2006/relationships/hyperlink" Target="#Home!A1"/><Relationship Id="rId366" Type="http://schemas.openxmlformats.org/officeDocument/2006/relationships/hyperlink" Target="#Home!A1"/><Relationship Id="rId573" Type="http://schemas.openxmlformats.org/officeDocument/2006/relationships/hyperlink" Target="#Home!A1"/><Relationship Id="rId780" Type="http://schemas.openxmlformats.org/officeDocument/2006/relationships/hyperlink" Target="#Home!A1"/><Relationship Id="rId2047" Type="http://schemas.openxmlformats.org/officeDocument/2006/relationships/hyperlink" Target="#Home!A1"/><Relationship Id="rId2254" Type="http://schemas.openxmlformats.org/officeDocument/2006/relationships/hyperlink" Target="#Home!A1"/><Relationship Id="rId2461" Type="http://schemas.openxmlformats.org/officeDocument/2006/relationships/hyperlink" Target="#Home!A1"/><Relationship Id="rId2699" Type="http://schemas.openxmlformats.org/officeDocument/2006/relationships/hyperlink" Target="#Home!A1"/><Relationship Id="rId3000" Type="http://schemas.openxmlformats.org/officeDocument/2006/relationships/hyperlink" Target="#Home!A1"/><Relationship Id="rId3305" Type="http://schemas.openxmlformats.org/officeDocument/2006/relationships/hyperlink" Target="#Home!A1"/><Relationship Id="rId3512" Type="http://schemas.openxmlformats.org/officeDocument/2006/relationships/hyperlink" Target="#Home!A1"/><Relationship Id="rId3957" Type="http://schemas.openxmlformats.org/officeDocument/2006/relationships/hyperlink" Target="#Home!A1"/><Relationship Id="rId226" Type="http://schemas.openxmlformats.org/officeDocument/2006/relationships/hyperlink" Target="#Home!A1"/><Relationship Id="rId433" Type="http://schemas.openxmlformats.org/officeDocument/2006/relationships/hyperlink" Target="#Home!A1"/><Relationship Id="rId878" Type="http://schemas.openxmlformats.org/officeDocument/2006/relationships/hyperlink" Target="#Home!A1"/><Relationship Id="rId1063" Type="http://schemas.openxmlformats.org/officeDocument/2006/relationships/hyperlink" Target="#Home!A1"/><Relationship Id="rId1270" Type="http://schemas.openxmlformats.org/officeDocument/2006/relationships/hyperlink" Target="#Home!A1"/><Relationship Id="rId2114" Type="http://schemas.openxmlformats.org/officeDocument/2006/relationships/hyperlink" Target="#Home!A1"/><Relationship Id="rId2559" Type="http://schemas.openxmlformats.org/officeDocument/2006/relationships/hyperlink" Target="#Home!A1"/><Relationship Id="rId2766" Type="http://schemas.openxmlformats.org/officeDocument/2006/relationships/hyperlink" Target="#Home!A1"/><Relationship Id="rId2973" Type="http://schemas.openxmlformats.org/officeDocument/2006/relationships/hyperlink" Target="#Home!A1"/><Relationship Id="rId3817" Type="http://schemas.openxmlformats.org/officeDocument/2006/relationships/hyperlink" Target="#Home!A1"/><Relationship Id="rId640" Type="http://schemas.openxmlformats.org/officeDocument/2006/relationships/hyperlink" Target="#Home!A1"/><Relationship Id="rId738" Type="http://schemas.openxmlformats.org/officeDocument/2006/relationships/hyperlink" Target="#Home!A1"/><Relationship Id="rId945" Type="http://schemas.openxmlformats.org/officeDocument/2006/relationships/hyperlink" Target="#Home!A1"/><Relationship Id="rId1368" Type="http://schemas.openxmlformats.org/officeDocument/2006/relationships/hyperlink" Target="#Home!A1"/><Relationship Id="rId1575" Type="http://schemas.openxmlformats.org/officeDocument/2006/relationships/hyperlink" Target="#Home!A1"/><Relationship Id="rId1782" Type="http://schemas.openxmlformats.org/officeDocument/2006/relationships/hyperlink" Target="#Home!A1"/><Relationship Id="rId2321" Type="http://schemas.openxmlformats.org/officeDocument/2006/relationships/hyperlink" Target="#Home!A1"/><Relationship Id="rId2419" Type="http://schemas.openxmlformats.org/officeDocument/2006/relationships/hyperlink" Target="#Home!A1"/><Relationship Id="rId2626" Type="http://schemas.openxmlformats.org/officeDocument/2006/relationships/hyperlink" Target="#Home!A1"/><Relationship Id="rId2833" Type="http://schemas.openxmlformats.org/officeDocument/2006/relationships/hyperlink" Target="#Home!A1"/><Relationship Id="rId4079" Type="http://schemas.openxmlformats.org/officeDocument/2006/relationships/hyperlink" Target="#Home!A1"/><Relationship Id="rId4286" Type="http://schemas.openxmlformats.org/officeDocument/2006/relationships/hyperlink" Target="#Home!A1"/><Relationship Id="rId74" Type="http://schemas.openxmlformats.org/officeDocument/2006/relationships/hyperlink" Target="#Home!A1"/><Relationship Id="rId500" Type="http://schemas.openxmlformats.org/officeDocument/2006/relationships/hyperlink" Target="#Home!A1"/><Relationship Id="rId805" Type="http://schemas.openxmlformats.org/officeDocument/2006/relationships/hyperlink" Target="#Home!A1"/><Relationship Id="rId1130" Type="http://schemas.openxmlformats.org/officeDocument/2006/relationships/hyperlink" Target="#Home!A1"/><Relationship Id="rId1228" Type="http://schemas.openxmlformats.org/officeDocument/2006/relationships/hyperlink" Target="#Home!A1"/><Relationship Id="rId1435" Type="http://schemas.openxmlformats.org/officeDocument/2006/relationships/hyperlink" Target="#Home!A1"/><Relationship Id="rId4493" Type="http://schemas.openxmlformats.org/officeDocument/2006/relationships/hyperlink" Target="#Home!A1"/><Relationship Id="rId4798" Type="http://schemas.openxmlformats.org/officeDocument/2006/relationships/hyperlink" Target="#Home!A1"/><Relationship Id="rId1642" Type="http://schemas.openxmlformats.org/officeDocument/2006/relationships/hyperlink" Target="#Home!A1"/><Relationship Id="rId1947" Type="http://schemas.openxmlformats.org/officeDocument/2006/relationships/hyperlink" Target="#Home!A1"/><Relationship Id="rId2900" Type="http://schemas.openxmlformats.org/officeDocument/2006/relationships/hyperlink" Target="#Home!A1"/><Relationship Id="rId3095" Type="http://schemas.openxmlformats.org/officeDocument/2006/relationships/hyperlink" Target="#Home!A1"/><Relationship Id="rId4146" Type="http://schemas.openxmlformats.org/officeDocument/2006/relationships/hyperlink" Target="#Home!A1"/><Relationship Id="rId4353" Type="http://schemas.openxmlformats.org/officeDocument/2006/relationships/hyperlink" Target="#Home!A1"/><Relationship Id="rId4560" Type="http://schemas.openxmlformats.org/officeDocument/2006/relationships/hyperlink" Target="#Home!A1"/><Relationship Id="rId1502" Type="http://schemas.openxmlformats.org/officeDocument/2006/relationships/hyperlink" Target="#Home!A1"/><Relationship Id="rId1807" Type="http://schemas.openxmlformats.org/officeDocument/2006/relationships/hyperlink" Target="#Home!A1"/><Relationship Id="rId3162" Type="http://schemas.openxmlformats.org/officeDocument/2006/relationships/hyperlink" Target="#Home!A1"/><Relationship Id="rId4006" Type="http://schemas.openxmlformats.org/officeDocument/2006/relationships/hyperlink" Target="#Home!A1"/><Relationship Id="rId4213" Type="http://schemas.openxmlformats.org/officeDocument/2006/relationships/hyperlink" Target="#Home!A1"/><Relationship Id="rId4420" Type="http://schemas.openxmlformats.org/officeDocument/2006/relationships/hyperlink" Target="#Home!A1"/><Relationship Id="rId4658" Type="http://schemas.openxmlformats.org/officeDocument/2006/relationships/hyperlink" Target="#Home!A1"/><Relationship Id="rId290" Type="http://schemas.openxmlformats.org/officeDocument/2006/relationships/hyperlink" Target="#Home!A1"/><Relationship Id="rId388" Type="http://schemas.openxmlformats.org/officeDocument/2006/relationships/hyperlink" Target="#Home!A1"/><Relationship Id="rId2069" Type="http://schemas.openxmlformats.org/officeDocument/2006/relationships/hyperlink" Target="#Home!A1"/><Relationship Id="rId3022" Type="http://schemas.openxmlformats.org/officeDocument/2006/relationships/hyperlink" Target="#Home!A1"/><Relationship Id="rId3467" Type="http://schemas.openxmlformats.org/officeDocument/2006/relationships/hyperlink" Target="#Home!A1"/><Relationship Id="rId3674" Type="http://schemas.openxmlformats.org/officeDocument/2006/relationships/hyperlink" Target="#Home!A1"/><Relationship Id="rId3881" Type="http://schemas.openxmlformats.org/officeDocument/2006/relationships/hyperlink" Target="#Home!A1"/><Relationship Id="rId4518" Type="http://schemas.openxmlformats.org/officeDocument/2006/relationships/hyperlink" Target="#Home!A1"/><Relationship Id="rId4725" Type="http://schemas.openxmlformats.org/officeDocument/2006/relationships/hyperlink" Target="#Home!A1"/><Relationship Id="rId150" Type="http://schemas.openxmlformats.org/officeDocument/2006/relationships/hyperlink" Target="#Home!A1"/><Relationship Id="rId595" Type="http://schemas.openxmlformats.org/officeDocument/2006/relationships/hyperlink" Target="#Home!A1"/><Relationship Id="rId2276" Type="http://schemas.openxmlformats.org/officeDocument/2006/relationships/hyperlink" Target="#Home!A1"/><Relationship Id="rId2483" Type="http://schemas.openxmlformats.org/officeDocument/2006/relationships/hyperlink" Target="#Home!A1"/><Relationship Id="rId2690" Type="http://schemas.openxmlformats.org/officeDocument/2006/relationships/hyperlink" Target="#Home!A1"/><Relationship Id="rId3327" Type="http://schemas.openxmlformats.org/officeDocument/2006/relationships/hyperlink" Target="#Home!A1"/><Relationship Id="rId3534" Type="http://schemas.openxmlformats.org/officeDocument/2006/relationships/hyperlink" Target="#Home!A1"/><Relationship Id="rId3741" Type="http://schemas.openxmlformats.org/officeDocument/2006/relationships/hyperlink" Target="#Home!A1"/><Relationship Id="rId3979" Type="http://schemas.openxmlformats.org/officeDocument/2006/relationships/hyperlink" Target="#Home!A1"/><Relationship Id="rId248" Type="http://schemas.openxmlformats.org/officeDocument/2006/relationships/hyperlink" Target="#Home!A1"/><Relationship Id="rId455" Type="http://schemas.openxmlformats.org/officeDocument/2006/relationships/hyperlink" Target="#Home!A1"/><Relationship Id="rId662" Type="http://schemas.openxmlformats.org/officeDocument/2006/relationships/hyperlink" Target="#Home!A1"/><Relationship Id="rId1085" Type="http://schemas.openxmlformats.org/officeDocument/2006/relationships/hyperlink" Target="#Home!A1"/><Relationship Id="rId1292" Type="http://schemas.openxmlformats.org/officeDocument/2006/relationships/hyperlink" Target="#Home!A1"/><Relationship Id="rId2136" Type="http://schemas.openxmlformats.org/officeDocument/2006/relationships/hyperlink" Target="#Home!A1"/><Relationship Id="rId2343" Type="http://schemas.openxmlformats.org/officeDocument/2006/relationships/hyperlink" Target="#Home!A1"/><Relationship Id="rId2550" Type="http://schemas.openxmlformats.org/officeDocument/2006/relationships/hyperlink" Target="#Home!A1"/><Relationship Id="rId2788" Type="http://schemas.openxmlformats.org/officeDocument/2006/relationships/hyperlink" Target="#Home!A1"/><Relationship Id="rId2995" Type="http://schemas.openxmlformats.org/officeDocument/2006/relationships/hyperlink" Target="#Home!A1"/><Relationship Id="rId3601" Type="http://schemas.openxmlformats.org/officeDocument/2006/relationships/hyperlink" Target="#Home!A1"/><Relationship Id="rId3839" Type="http://schemas.openxmlformats.org/officeDocument/2006/relationships/hyperlink" Target="#Home!A1"/><Relationship Id="rId108" Type="http://schemas.openxmlformats.org/officeDocument/2006/relationships/hyperlink" Target="#Home!A1"/><Relationship Id="rId315" Type="http://schemas.openxmlformats.org/officeDocument/2006/relationships/hyperlink" Target="#Home!A1"/><Relationship Id="rId522" Type="http://schemas.openxmlformats.org/officeDocument/2006/relationships/hyperlink" Target="#Home!A1"/><Relationship Id="rId967" Type="http://schemas.openxmlformats.org/officeDocument/2006/relationships/hyperlink" Target="#Home!A1"/><Relationship Id="rId1152" Type="http://schemas.openxmlformats.org/officeDocument/2006/relationships/hyperlink" Target="#Home!A1"/><Relationship Id="rId1597" Type="http://schemas.openxmlformats.org/officeDocument/2006/relationships/hyperlink" Target="#Home!A1"/><Relationship Id="rId2203" Type="http://schemas.openxmlformats.org/officeDocument/2006/relationships/hyperlink" Target="#Home!A1"/><Relationship Id="rId2410" Type="http://schemas.openxmlformats.org/officeDocument/2006/relationships/hyperlink" Target="#Home!A1"/><Relationship Id="rId2648" Type="http://schemas.openxmlformats.org/officeDocument/2006/relationships/hyperlink" Target="#Home!A1"/><Relationship Id="rId2855" Type="http://schemas.openxmlformats.org/officeDocument/2006/relationships/hyperlink" Target="#Home!A1"/><Relationship Id="rId3906" Type="http://schemas.openxmlformats.org/officeDocument/2006/relationships/hyperlink" Target="#Home!A1"/><Relationship Id="rId96" Type="http://schemas.openxmlformats.org/officeDocument/2006/relationships/hyperlink" Target="#Home!A1"/><Relationship Id="rId827" Type="http://schemas.openxmlformats.org/officeDocument/2006/relationships/hyperlink" Target="#Home!A1"/><Relationship Id="rId1012" Type="http://schemas.openxmlformats.org/officeDocument/2006/relationships/hyperlink" Target="#Home!A1"/><Relationship Id="rId1457" Type="http://schemas.openxmlformats.org/officeDocument/2006/relationships/hyperlink" Target="#Home!A1"/><Relationship Id="rId1664" Type="http://schemas.openxmlformats.org/officeDocument/2006/relationships/hyperlink" Target="#Home!A1"/><Relationship Id="rId1871" Type="http://schemas.openxmlformats.org/officeDocument/2006/relationships/hyperlink" Target="#Home!A1"/><Relationship Id="rId2508" Type="http://schemas.openxmlformats.org/officeDocument/2006/relationships/hyperlink" Target="#Home!A1"/><Relationship Id="rId2715" Type="http://schemas.openxmlformats.org/officeDocument/2006/relationships/hyperlink" Target="#Home!A1"/><Relationship Id="rId2922" Type="http://schemas.openxmlformats.org/officeDocument/2006/relationships/hyperlink" Target="#Home!A1"/><Relationship Id="rId4070" Type="http://schemas.openxmlformats.org/officeDocument/2006/relationships/hyperlink" Target="#Home!A1"/><Relationship Id="rId4168" Type="http://schemas.openxmlformats.org/officeDocument/2006/relationships/hyperlink" Target="#Home!A1"/><Relationship Id="rId4375" Type="http://schemas.openxmlformats.org/officeDocument/2006/relationships/hyperlink" Target="#Home!A1"/><Relationship Id="rId1317" Type="http://schemas.openxmlformats.org/officeDocument/2006/relationships/hyperlink" Target="#Home!A1"/><Relationship Id="rId1524" Type="http://schemas.openxmlformats.org/officeDocument/2006/relationships/hyperlink" Target="#Home!A1"/><Relationship Id="rId1731" Type="http://schemas.openxmlformats.org/officeDocument/2006/relationships/hyperlink" Target="#Home!A1"/><Relationship Id="rId1969" Type="http://schemas.openxmlformats.org/officeDocument/2006/relationships/hyperlink" Target="#Home!A1"/><Relationship Id="rId3184" Type="http://schemas.openxmlformats.org/officeDocument/2006/relationships/hyperlink" Target="#Home!A1"/><Relationship Id="rId4028" Type="http://schemas.openxmlformats.org/officeDocument/2006/relationships/hyperlink" Target="#Home!A1"/><Relationship Id="rId4235" Type="http://schemas.openxmlformats.org/officeDocument/2006/relationships/hyperlink" Target="#Home!A1"/><Relationship Id="rId4582" Type="http://schemas.openxmlformats.org/officeDocument/2006/relationships/hyperlink" Target="#Home!A1"/><Relationship Id="rId23" Type="http://schemas.openxmlformats.org/officeDocument/2006/relationships/hyperlink" Target="#Home!A1"/><Relationship Id="rId1829" Type="http://schemas.openxmlformats.org/officeDocument/2006/relationships/hyperlink" Target="#Home!A1"/><Relationship Id="rId3391" Type="http://schemas.openxmlformats.org/officeDocument/2006/relationships/hyperlink" Target="#Home!A1"/><Relationship Id="rId3489" Type="http://schemas.openxmlformats.org/officeDocument/2006/relationships/hyperlink" Target="#Home!A1"/><Relationship Id="rId3696" Type="http://schemas.openxmlformats.org/officeDocument/2006/relationships/hyperlink" Target="#Home!A1"/><Relationship Id="rId4442" Type="http://schemas.openxmlformats.org/officeDocument/2006/relationships/hyperlink" Target="#Home!A1"/><Relationship Id="rId4747" Type="http://schemas.openxmlformats.org/officeDocument/2006/relationships/hyperlink" Target="#Home!A1"/><Relationship Id="rId2298" Type="http://schemas.openxmlformats.org/officeDocument/2006/relationships/hyperlink" Target="#Home!A1"/><Relationship Id="rId3044" Type="http://schemas.openxmlformats.org/officeDocument/2006/relationships/hyperlink" Target="#Home!A1"/><Relationship Id="rId3251" Type="http://schemas.openxmlformats.org/officeDocument/2006/relationships/hyperlink" Target="#Home!A1"/><Relationship Id="rId3349" Type="http://schemas.openxmlformats.org/officeDocument/2006/relationships/hyperlink" Target="#Home!A1"/><Relationship Id="rId3556" Type="http://schemas.openxmlformats.org/officeDocument/2006/relationships/hyperlink" Target="#Home!A1"/><Relationship Id="rId4302" Type="http://schemas.openxmlformats.org/officeDocument/2006/relationships/hyperlink" Target="#Home!A1"/><Relationship Id="rId172" Type="http://schemas.openxmlformats.org/officeDocument/2006/relationships/hyperlink" Target="#Home!A1"/><Relationship Id="rId477" Type="http://schemas.openxmlformats.org/officeDocument/2006/relationships/hyperlink" Target="#Home!A1"/><Relationship Id="rId684" Type="http://schemas.openxmlformats.org/officeDocument/2006/relationships/hyperlink" Target="#Home!A1"/><Relationship Id="rId2060" Type="http://schemas.openxmlformats.org/officeDocument/2006/relationships/hyperlink" Target="#Home!A1"/><Relationship Id="rId2158" Type="http://schemas.openxmlformats.org/officeDocument/2006/relationships/hyperlink" Target="#Home!A1"/><Relationship Id="rId2365" Type="http://schemas.openxmlformats.org/officeDocument/2006/relationships/hyperlink" Target="#Home!A1"/><Relationship Id="rId3111" Type="http://schemas.openxmlformats.org/officeDocument/2006/relationships/hyperlink" Target="#Home!A1"/><Relationship Id="rId3209" Type="http://schemas.openxmlformats.org/officeDocument/2006/relationships/hyperlink" Target="#Home!A1"/><Relationship Id="rId3763" Type="http://schemas.openxmlformats.org/officeDocument/2006/relationships/hyperlink" Target="#Home!A1"/><Relationship Id="rId3970" Type="http://schemas.openxmlformats.org/officeDocument/2006/relationships/hyperlink" Target="#Home!A1"/><Relationship Id="rId4607" Type="http://schemas.openxmlformats.org/officeDocument/2006/relationships/hyperlink" Target="#Home!A1"/><Relationship Id="rId4814" Type="http://schemas.openxmlformats.org/officeDocument/2006/relationships/hyperlink" Target="#Home!A1"/><Relationship Id="rId337" Type="http://schemas.openxmlformats.org/officeDocument/2006/relationships/hyperlink" Target="#Home!A1"/><Relationship Id="rId891" Type="http://schemas.openxmlformats.org/officeDocument/2006/relationships/hyperlink" Target="#Home!A1"/><Relationship Id="rId989" Type="http://schemas.openxmlformats.org/officeDocument/2006/relationships/hyperlink" Target="#Home!A1"/><Relationship Id="rId2018" Type="http://schemas.openxmlformats.org/officeDocument/2006/relationships/hyperlink" Target="#Home!A1"/><Relationship Id="rId2572" Type="http://schemas.openxmlformats.org/officeDocument/2006/relationships/hyperlink" Target="#Home!A1"/><Relationship Id="rId2877" Type="http://schemas.openxmlformats.org/officeDocument/2006/relationships/hyperlink" Target="#Home!A1"/><Relationship Id="rId3416" Type="http://schemas.openxmlformats.org/officeDocument/2006/relationships/hyperlink" Target="#Home!A1"/><Relationship Id="rId3623" Type="http://schemas.openxmlformats.org/officeDocument/2006/relationships/hyperlink" Target="#Home!A1"/><Relationship Id="rId3830" Type="http://schemas.openxmlformats.org/officeDocument/2006/relationships/hyperlink" Target="#Home!A1"/><Relationship Id="rId544" Type="http://schemas.openxmlformats.org/officeDocument/2006/relationships/hyperlink" Target="#Home!A1"/><Relationship Id="rId751" Type="http://schemas.openxmlformats.org/officeDocument/2006/relationships/hyperlink" Target="#Home!A1"/><Relationship Id="rId849" Type="http://schemas.openxmlformats.org/officeDocument/2006/relationships/hyperlink" Target="#Home!A1"/><Relationship Id="rId1174" Type="http://schemas.openxmlformats.org/officeDocument/2006/relationships/hyperlink" Target="#Home!A1"/><Relationship Id="rId1381" Type="http://schemas.openxmlformats.org/officeDocument/2006/relationships/hyperlink" Target="#Home!A1"/><Relationship Id="rId1479" Type="http://schemas.openxmlformats.org/officeDocument/2006/relationships/hyperlink" Target="#Home!A1"/><Relationship Id="rId1686" Type="http://schemas.openxmlformats.org/officeDocument/2006/relationships/hyperlink" Target="#Home!A1"/><Relationship Id="rId2225" Type="http://schemas.openxmlformats.org/officeDocument/2006/relationships/hyperlink" Target="#Home!A1"/><Relationship Id="rId2432" Type="http://schemas.openxmlformats.org/officeDocument/2006/relationships/hyperlink" Target="#Home!A1"/><Relationship Id="rId3928" Type="http://schemas.openxmlformats.org/officeDocument/2006/relationships/hyperlink" Target="#Home!A1"/><Relationship Id="rId4092" Type="http://schemas.openxmlformats.org/officeDocument/2006/relationships/hyperlink" Target="#Home!A1"/><Relationship Id="rId404" Type="http://schemas.openxmlformats.org/officeDocument/2006/relationships/hyperlink" Target="#Home!A1"/><Relationship Id="rId611" Type="http://schemas.openxmlformats.org/officeDocument/2006/relationships/hyperlink" Target="#Home!A1"/><Relationship Id="rId1034" Type="http://schemas.openxmlformats.org/officeDocument/2006/relationships/hyperlink" Target="#Home!A1"/><Relationship Id="rId1241" Type="http://schemas.openxmlformats.org/officeDocument/2006/relationships/hyperlink" Target="#Home!A1"/><Relationship Id="rId1339" Type="http://schemas.openxmlformats.org/officeDocument/2006/relationships/hyperlink" Target="#Home!A1"/><Relationship Id="rId1893" Type="http://schemas.openxmlformats.org/officeDocument/2006/relationships/hyperlink" Target="#Home!A1"/><Relationship Id="rId2737" Type="http://schemas.openxmlformats.org/officeDocument/2006/relationships/hyperlink" Target="#Home!A1"/><Relationship Id="rId2944" Type="http://schemas.openxmlformats.org/officeDocument/2006/relationships/hyperlink" Target="#Home!A1"/><Relationship Id="rId4397" Type="http://schemas.openxmlformats.org/officeDocument/2006/relationships/hyperlink" Target="#Home!A1"/><Relationship Id="rId709" Type="http://schemas.openxmlformats.org/officeDocument/2006/relationships/hyperlink" Target="#Home!A1"/><Relationship Id="rId916" Type="http://schemas.openxmlformats.org/officeDocument/2006/relationships/hyperlink" Target="#Home!A1"/><Relationship Id="rId1101" Type="http://schemas.openxmlformats.org/officeDocument/2006/relationships/hyperlink" Target="#Home!A1"/><Relationship Id="rId1546" Type="http://schemas.openxmlformats.org/officeDocument/2006/relationships/hyperlink" Target="#Home!A1"/><Relationship Id="rId1753" Type="http://schemas.openxmlformats.org/officeDocument/2006/relationships/hyperlink" Target="#Home!A1"/><Relationship Id="rId1960" Type="http://schemas.openxmlformats.org/officeDocument/2006/relationships/hyperlink" Target="#Home!A1"/><Relationship Id="rId2804" Type="http://schemas.openxmlformats.org/officeDocument/2006/relationships/hyperlink" Target="#Home!A1"/><Relationship Id="rId4257" Type="http://schemas.openxmlformats.org/officeDocument/2006/relationships/hyperlink" Target="#Home!A1"/><Relationship Id="rId4464" Type="http://schemas.openxmlformats.org/officeDocument/2006/relationships/hyperlink" Target="#Home!A1"/><Relationship Id="rId4671" Type="http://schemas.openxmlformats.org/officeDocument/2006/relationships/hyperlink" Target="#Home!A1"/><Relationship Id="rId45" Type="http://schemas.openxmlformats.org/officeDocument/2006/relationships/hyperlink" Target="#Home!A1"/><Relationship Id="rId1406" Type="http://schemas.openxmlformats.org/officeDocument/2006/relationships/hyperlink" Target="#Home!A1"/><Relationship Id="rId1613" Type="http://schemas.openxmlformats.org/officeDocument/2006/relationships/hyperlink" Target="#Home!A1"/><Relationship Id="rId1820" Type="http://schemas.openxmlformats.org/officeDocument/2006/relationships/hyperlink" Target="#Home!A1"/><Relationship Id="rId3066" Type="http://schemas.openxmlformats.org/officeDocument/2006/relationships/hyperlink" Target="#Home!A1"/><Relationship Id="rId3273" Type="http://schemas.openxmlformats.org/officeDocument/2006/relationships/hyperlink" Target="#Home!A1"/><Relationship Id="rId3480" Type="http://schemas.openxmlformats.org/officeDocument/2006/relationships/hyperlink" Target="#Home!A1"/><Relationship Id="rId4117" Type="http://schemas.openxmlformats.org/officeDocument/2006/relationships/hyperlink" Target="#Home!A1"/><Relationship Id="rId4324" Type="http://schemas.openxmlformats.org/officeDocument/2006/relationships/hyperlink" Target="#Home!A1"/><Relationship Id="rId4531" Type="http://schemas.openxmlformats.org/officeDocument/2006/relationships/hyperlink" Target="#Home!A1"/><Relationship Id="rId4769" Type="http://schemas.openxmlformats.org/officeDocument/2006/relationships/hyperlink" Target="#Home!A1"/><Relationship Id="rId194" Type="http://schemas.openxmlformats.org/officeDocument/2006/relationships/hyperlink" Target="#Home!A1"/><Relationship Id="rId1918" Type="http://schemas.openxmlformats.org/officeDocument/2006/relationships/hyperlink" Target="#Home!A1"/><Relationship Id="rId2082" Type="http://schemas.openxmlformats.org/officeDocument/2006/relationships/hyperlink" Target="#Home!A1"/><Relationship Id="rId3133" Type="http://schemas.openxmlformats.org/officeDocument/2006/relationships/hyperlink" Target="#Home!A1"/><Relationship Id="rId3578" Type="http://schemas.openxmlformats.org/officeDocument/2006/relationships/hyperlink" Target="#Home!A1"/><Relationship Id="rId3785" Type="http://schemas.openxmlformats.org/officeDocument/2006/relationships/hyperlink" Target="#Home!A1"/><Relationship Id="rId3992" Type="http://schemas.openxmlformats.org/officeDocument/2006/relationships/hyperlink" Target="#Home!A1"/><Relationship Id="rId4629" Type="http://schemas.openxmlformats.org/officeDocument/2006/relationships/hyperlink" Target="#Home!A1"/><Relationship Id="rId261" Type="http://schemas.openxmlformats.org/officeDocument/2006/relationships/hyperlink" Target="#Home!A1"/><Relationship Id="rId499" Type="http://schemas.openxmlformats.org/officeDocument/2006/relationships/hyperlink" Target="#Home!A1"/><Relationship Id="rId2387" Type="http://schemas.openxmlformats.org/officeDocument/2006/relationships/hyperlink" Target="#Home!A1"/><Relationship Id="rId2594" Type="http://schemas.openxmlformats.org/officeDocument/2006/relationships/hyperlink" Target="#Home!A1"/><Relationship Id="rId3340" Type="http://schemas.openxmlformats.org/officeDocument/2006/relationships/hyperlink" Target="#Home!A1"/><Relationship Id="rId3438" Type="http://schemas.openxmlformats.org/officeDocument/2006/relationships/hyperlink" Target="#Home!A1"/><Relationship Id="rId3645" Type="http://schemas.openxmlformats.org/officeDocument/2006/relationships/hyperlink" Target="#Home!A1"/><Relationship Id="rId3852" Type="http://schemas.openxmlformats.org/officeDocument/2006/relationships/hyperlink" Target="#Home!A1"/><Relationship Id="rId359" Type="http://schemas.openxmlformats.org/officeDocument/2006/relationships/hyperlink" Target="#Home!A1"/><Relationship Id="rId566" Type="http://schemas.openxmlformats.org/officeDocument/2006/relationships/hyperlink" Target="#Home!A1"/><Relationship Id="rId773" Type="http://schemas.openxmlformats.org/officeDocument/2006/relationships/hyperlink" Target="#Home!A1"/><Relationship Id="rId1196" Type="http://schemas.openxmlformats.org/officeDocument/2006/relationships/hyperlink" Target="#Home!A1"/><Relationship Id="rId2247" Type="http://schemas.openxmlformats.org/officeDocument/2006/relationships/hyperlink" Target="#Home!A1"/><Relationship Id="rId2454" Type="http://schemas.openxmlformats.org/officeDocument/2006/relationships/hyperlink" Target="#Home!A1"/><Relationship Id="rId2899" Type="http://schemas.openxmlformats.org/officeDocument/2006/relationships/hyperlink" Target="#Home!A1"/><Relationship Id="rId3200" Type="http://schemas.openxmlformats.org/officeDocument/2006/relationships/hyperlink" Target="#Home!A1"/><Relationship Id="rId3505" Type="http://schemas.openxmlformats.org/officeDocument/2006/relationships/hyperlink" Target="#Home!A1"/><Relationship Id="rId121" Type="http://schemas.openxmlformats.org/officeDocument/2006/relationships/hyperlink" Target="#Home!A1"/><Relationship Id="rId219" Type="http://schemas.openxmlformats.org/officeDocument/2006/relationships/hyperlink" Target="#Home!A1"/><Relationship Id="rId426" Type="http://schemas.openxmlformats.org/officeDocument/2006/relationships/hyperlink" Target="#Home!A1"/><Relationship Id="rId633" Type="http://schemas.openxmlformats.org/officeDocument/2006/relationships/hyperlink" Target="#Home!A1"/><Relationship Id="rId980" Type="http://schemas.openxmlformats.org/officeDocument/2006/relationships/hyperlink" Target="#Home!A1"/><Relationship Id="rId1056" Type="http://schemas.openxmlformats.org/officeDocument/2006/relationships/hyperlink" Target="#Home!A1"/><Relationship Id="rId1263" Type="http://schemas.openxmlformats.org/officeDocument/2006/relationships/hyperlink" Target="#Home!A1"/><Relationship Id="rId2107" Type="http://schemas.openxmlformats.org/officeDocument/2006/relationships/hyperlink" Target="#Home!A1"/><Relationship Id="rId2314" Type="http://schemas.openxmlformats.org/officeDocument/2006/relationships/hyperlink" Target="#Home!A1"/><Relationship Id="rId2661" Type="http://schemas.openxmlformats.org/officeDocument/2006/relationships/hyperlink" Target="#Home!A1"/><Relationship Id="rId2759" Type="http://schemas.openxmlformats.org/officeDocument/2006/relationships/hyperlink" Target="#Home!A1"/><Relationship Id="rId2966" Type="http://schemas.openxmlformats.org/officeDocument/2006/relationships/hyperlink" Target="#Home!A1"/><Relationship Id="rId3712" Type="http://schemas.openxmlformats.org/officeDocument/2006/relationships/hyperlink" Target="#Home!A1"/><Relationship Id="rId840" Type="http://schemas.openxmlformats.org/officeDocument/2006/relationships/hyperlink" Target="#Home!A1"/><Relationship Id="rId938" Type="http://schemas.openxmlformats.org/officeDocument/2006/relationships/hyperlink" Target="#Home!A1"/><Relationship Id="rId1470" Type="http://schemas.openxmlformats.org/officeDocument/2006/relationships/hyperlink" Target="#Home!A1"/><Relationship Id="rId1568" Type="http://schemas.openxmlformats.org/officeDocument/2006/relationships/hyperlink" Target="#Home!A1"/><Relationship Id="rId1775" Type="http://schemas.openxmlformats.org/officeDocument/2006/relationships/hyperlink" Target="#Home!A1"/><Relationship Id="rId2521" Type="http://schemas.openxmlformats.org/officeDocument/2006/relationships/hyperlink" Target="#Home!A1"/><Relationship Id="rId2619" Type="http://schemas.openxmlformats.org/officeDocument/2006/relationships/hyperlink" Target="#Home!A1"/><Relationship Id="rId2826" Type="http://schemas.openxmlformats.org/officeDocument/2006/relationships/hyperlink" Target="#Home!A1"/><Relationship Id="rId4181" Type="http://schemas.openxmlformats.org/officeDocument/2006/relationships/hyperlink" Target="#Home!A1"/><Relationship Id="rId4279" Type="http://schemas.openxmlformats.org/officeDocument/2006/relationships/hyperlink" Target="#Home!A1"/><Relationship Id="rId67" Type="http://schemas.openxmlformats.org/officeDocument/2006/relationships/hyperlink" Target="#Home!A1"/><Relationship Id="rId700" Type="http://schemas.openxmlformats.org/officeDocument/2006/relationships/hyperlink" Target="#Home!A1"/><Relationship Id="rId1123" Type="http://schemas.openxmlformats.org/officeDocument/2006/relationships/hyperlink" Target="#Home!A1"/><Relationship Id="rId1330" Type="http://schemas.openxmlformats.org/officeDocument/2006/relationships/hyperlink" Target="#Home!A1"/><Relationship Id="rId1428" Type="http://schemas.openxmlformats.org/officeDocument/2006/relationships/hyperlink" Target="#Home!A1"/><Relationship Id="rId1635" Type="http://schemas.openxmlformats.org/officeDocument/2006/relationships/hyperlink" Target="#Home!A1"/><Relationship Id="rId1982" Type="http://schemas.openxmlformats.org/officeDocument/2006/relationships/hyperlink" Target="#Home!A1"/><Relationship Id="rId3088" Type="http://schemas.openxmlformats.org/officeDocument/2006/relationships/hyperlink" Target="#Home!A1"/><Relationship Id="rId4041" Type="http://schemas.openxmlformats.org/officeDocument/2006/relationships/hyperlink" Target="#Home!A1"/><Relationship Id="rId4486" Type="http://schemas.openxmlformats.org/officeDocument/2006/relationships/hyperlink" Target="#Home!A1"/><Relationship Id="rId4693" Type="http://schemas.openxmlformats.org/officeDocument/2006/relationships/hyperlink" Target="#Home!A1"/><Relationship Id="rId1842" Type="http://schemas.openxmlformats.org/officeDocument/2006/relationships/hyperlink" Target="#Home!A1"/><Relationship Id="rId3295" Type="http://schemas.openxmlformats.org/officeDocument/2006/relationships/hyperlink" Target="#Home!A1"/><Relationship Id="rId4139" Type="http://schemas.openxmlformats.org/officeDocument/2006/relationships/hyperlink" Target="#Home!A1"/><Relationship Id="rId4346" Type="http://schemas.openxmlformats.org/officeDocument/2006/relationships/hyperlink" Target="#Home!A1"/><Relationship Id="rId4553" Type="http://schemas.openxmlformats.org/officeDocument/2006/relationships/hyperlink" Target="#Home!A1"/><Relationship Id="rId4760" Type="http://schemas.openxmlformats.org/officeDocument/2006/relationships/hyperlink" Target="#Home!A1"/><Relationship Id="rId1702" Type="http://schemas.openxmlformats.org/officeDocument/2006/relationships/hyperlink" Target="#Home!A1"/><Relationship Id="rId3155" Type="http://schemas.openxmlformats.org/officeDocument/2006/relationships/hyperlink" Target="#Home!A1"/><Relationship Id="rId3362" Type="http://schemas.openxmlformats.org/officeDocument/2006/relationships/hyperlink" Target="#Home!A1"/><Relationship Id="rId4206" Type="http://schemas.openxmlformats.org/officeDocument/2006/relationships/hyperlink" Target="#Home!A1"/><Relationship Id="rId4413" Type="http://schemas.openxmlformats.org/officeDocument/2006/relationships/hyperlink" Target="#Home!A1"/><Relationship Id="rId4620" Type="http://schemas.openxmlformats.org/officeDocument/2006/relationships/hyperlink" Target="#Home!A1"/><Relationship Id="rId283" Type="http://schemas.openxmlformats.org/officeDocument/2006/relationships/hyperlink" Target="#Home!A1"/><Relationship Id="rId490" Type="http://schemas.openxmlformats.org/officeDocument/2006/relationships/hyperlink" Target="#Home!A1"/><Relationship Id="rId2171" Type="http://schemas.openxmlformats.org/officeDocument/2006/relationships/hyperlink" Target="#Home!A1"/><Relationship Id="rId3015" Type="http://schemas.openxmlformats.org/officeDocument/2006/relationships/hyperlink" Target="#Home!A1"/><Relationship Id="rId3222" Type="http://schemas.openxmlformats.org/officeDocument/2006/relationships/hyperlink" Target="#Home!A1"/><Relationship Id="rId3667" Type="http://schemas.openxmlformats.org/officeDocument/2006/relationships/hyperlink" Target="#Home!A1"/><Relationship Id="rId3874" Type="http://schemas.openxmlformats.org/officeDocument/2006/relationships/hyperlink" Target="#Home!A1"/><Relationship Id="rId4718" Type="http://schemas.openxmlformats.org/officeDocument/2006/relationships/hyperlink" Target="#Home!A1"/><Relationship Id="rId143" Type="http://schemas.openxmlformats.org/officeDocument/2006/relationships/hyperlink" Target="#Home!A1"/><Relationship Id="rId350" Type="http://schemas.openxmlformats.org/officeDocument/2006/relationships/hyperlink" Target="#Home!A1"/><Relationship Id="rId588" Type="http://schemas.openxmlformats.org/officeDocument/2006/relationships/hyperlink" Target="#Home!A1"/><Relationship Id="rId795" Type="http://schemas.openxmlformats.org/officeDocument/2006/relationships/hyperlink" Target="#Home!A1"/><Relationship Id="rId2031" Type="http://schemas.openxmlformats.org/officeDocument/2006/relationships/hyperlink" Target="#Home!A1"/><Relationship Id="rId2269" Type="http://schemas.openxmlformats.org/officeDocument/2006/relationships/hyperlink" Target="#Home!A1"/><Relationship Id="rId2476" Type="http://schemas.openxmlformats.org/officeDocument/2006/relationships/hyperlink" Target="#Home!A1"/><Relationship Id="rId2683" Type="http://schemas.openxmlformats.org/officeDocument/2006/relationships/hyperlink" Target="#Home!A1"/><Relationship Id="rId2890" Type="http://schemas.openxmlformats.org/officeDocument/2006/relationships/hyperlink" Target="#Home!A1"/><Relationship Id="rId3527" Type="http://schemas.openxmlformats.org/officeDocument/2006/relationships/hyperlink" Target="#Home!A1"/><Relationship Id="rId3734" Type="http://schemas.openxmlformats.org/officeDocument/2006/relationships/hyperlink" Target="#Home!A1"/><Relationship Id="rId3941" Type="http://schemas.openxmlformats.org/officeDocument/2006/relationships/hyperlink" Target="#Home!A1"/><Relationship Id="rId9" Type="http://schemas.openxmlformats.org/officeDocument/2006/relationships/hyperlink" Target="#Home!A1"/><Relationship Id="rId210" Type="http://schemas.openxmlformats.org/officeDocument/2006/relationships/hyperlink" Target="#Home!A1"/><Relationship Id="rId448" Type="http://schemas.openxmlformats.org/officeDocument/2006/relationships/hyperlink" Target="#Home!A1"/><Relationship Id="rId655" Type="http://schemas.openxmlformats.org/officeDocument/2006/relationships/hyperlink" Target="#Home!A1"/><Relationship Id="rId862" Type="http://schemas.openxmlformats.org/officeDocument/2006/relationships/hyperlink" Target="#Home!A1"/><Relationship Id="rId1078" Type="http://schemas.openxmlformats.org/officeDocument/2006/relationships/hyperlink" Target="#Home!A1"/><Relationship Id="rId1285" Type="http://schemas.openxmlformats.org/officeDocument/2006/relationships/hyperlink" Target="#Home!A1"/><Relationship Id="rId1492" Type="http://schemas.openxmlformats.org/officeDocument/2006/relationships/hyperlink" Target="#Home!A1"/><Relationship Id="rId2129" Type="http://schemas.openxmlformats.org/officeDocument/2006/relationships/hyperlink" Target="#Home!A1"/><Relationship Id="rId2336" Type="http://schemas.openxmlformats.org/officeDocument/2006/relationships/hyperlink" Target="#Home!A1"/><Relationship Id="rId2543" Type="http://schemas.openxmlformats.org/officeDocument/2006/relationships/hyperlink" Target="#Home!A1"/><Relationship Id="rId2750" Type="http://schemas.openxmlformats.org/officeDocument/2006/relationships/hyperlink" Target="#Home!A1"/><Relationship Id="rId2988" Type="http://schemas.openxmlformats.org/officeDocument/2006/relationships/hyperlink" Target="#Home!A1"/><Relationship Id="rId3801" Type="http://schemas.openxmlformats.org/officeDocument/2006/relationships/hyperlink" Target="#Home!A1"/><Relationship Id="rId308" Type="http://schemas.openxmlformats.org/officeDocument/2006/relationships/hyperlink" Target="#Home!A1"/><Relationship Id="rId515" Type="http://schemas.openxmlformats.org/officeDocument/2006/relationships/hyperlink" Target="#Home!A1"/><Relationship Id="rId722" Type="http://schemas.openxmlformats.org/officeDocument/2006/relationships/hyperlink" Target="#Home!A1"/><Relationship Id="rId1145" Type="http://schemas.openxmlformats.org/officeDocument/2006/relationships/hyperlink" Target="#Home!A1"/><Relationship Id="rId1352" Type="http://schemas.openxmlformats.org/officeDocument/2006/relationships/hyperlink" Target="#Home!A1"/><Relationship Id="rId1797" Type="http://schemas.openxmlformats.org/officeDocument/2006/relationships/hyperlink" Target="#Home!A1"/><Relationship Id="rId2403" Type="http://schemas.openxmlformats.org/officeDocument/2006/relationships/hyperlink" Target="#Home!A1"/><Relationship Id="rId2848" Type="http://schemas.openxmlformats.org/officeDocument/2006/relationships/hyperlink" Target="#Home!A1"/><Relationship Id="rId89" Type="http://schemas.openxmlformats.org/officeDocument/2006/relationships/hyperlink" Target="#Home!A1"/><Relationship Id="rId1005" Type="http://schemas.openxmlformats.org/officeDocument/2006/relationships/hyperlink" Target="#Home!A1"/><Relationship Id="rId1212" Type="http://schemas.openxmlformats.org/officeDocument/2006/relationships/hyperlink" Target="#Home!A1"/><Relationship Id="rId1657" Type="http://schemas.openxmlformats.org/officeDocument/2006/relationships/hyperlink" Target="#Home!A1"/><Relationship Id="rId1864" Type="http://schemas.openxmlformats.org/officeDocument/2006/relationships/hyperlink" Target="#Home!A1"/><Relationship Id="rId2610" Type="http://schemas.openxmlformats.org/officeDocument/2006/relationships/hyperlink" Target="#Home!A1"/><Relationship Id="rId2708" Type="http://schemas.openxmlformats.org/officeDocument/2006/relationships/hyperlink" Target="#Home!A1"/><Relationship Id="rId2915" Type="http://schemas.openxmlformats.org/officeDocument/2006/relationships/hyperlink" Target="#Home!A1"/><Relationship Id="rId4063" Type="http://schemas.openxmlformats.org/officeDocument/2006/relationships/hyperlink" Target="#Home!A1"/><Relationship Id="rId4270" Type="http://schemas.openxmlformats.org/officeDocument/2006/relationships/hyperlink" Target="#Home!A1"/><Relationship Id="rId4368" Type="http://schemas.openxmlformats.org/officeDocument/2006/relationships/hyperlink" Target="#Home!A1"/><Relationship Id="rId4575" Type="http://schemas.openxmlformats.org/officeDocument/2006/relationships/hyperlink" Target="#Home!A1"/><Relationship Id="rId1517" Type="http://schemas.openxmlformats.org/officeDocument/2006/relationships/hyperlink" Target="#Home!A1"/><Relationship Id="rId1724" Type="http://schemas.openxmlformats.org/officeDocument/2006/relationships/hyperlink" Target="#Home!A1"/><Relationship Id="rId3177" Type="http://schemas.openxmlformats.org/officeDocument/2006/relationships/hyperlink" Target="#Home!A1"/><Relationship Id="rId4130" Type="http://schemas.openxmlformats.org/officeDocument/2006/relationships/hyperlink" Target="#Home!A1"/><Relationship Id="rId4228" Type="http://schemas.openxmlformats.org/officeDocument/2006/relationships/hyperlink" Target="#Home!A1"/><Relationship Id="rId4782" Type="http://schemas.openxmlformats.org/officeDocument/2006/relationships/hyperlink" Target="#Home!A1"/><Relationship Id="rId16" Type="http://schemas.openxmlformats.org/officeDocument/2006/relationships/hyperlink" Target="#Home!A1"/><Relationship Id="rId1931" Type="http://schemas.openxmlformats.org/officeDocument/2006/relationships/hyperlink" Target="#Home!A1"/><Relationship Id="rId3037" Type="http://schemas.openxmlformats.org/officeDocument/2006/relationships/hyperlink" Target="#Home!A1"/><Relationship Id="rId3384" Type="http://schemas.openxmlformats.org/officeDocument/2006/relationships/hyperlink" Target="#Home!A1"/><Relationship Id="rId3591" Type="http://schemas.openxmlformats.org/officeDocument/2006/relationships/hyperlink" Target="#Home!A1"/><Relationship Id="rId3689" Type="http://schemas.openxmlformats.org/officeDocument/2006/relationships/hyperlink" Target="#Home!A1"/><Relationship Id="rId3896" Type="http://schemas.openxmlformats.org/officeDocument/2006/relationships/hyperlink" Target="#Home!A1"/><Relationship Id="rId4435" Type="http://schemas.openxmlformats.org/officeDocument/2006/relationships/hyperlink" Target="#Home!A1"/><Relationship Id="rId4642" Type="http://schemas.openxmlformats.org/officeDocument/2006/relationships/hyperlink" Target="#Home!A1"/><Relationship Id="rId2193" Type="http://schemas.openxmlformats.org/officeDocument/2006/relationships/hyperlink" Target="#Home!A1"/><Relationship Id="rId2498" Type="http://schemas.openxmlformats.org/officeDocument/2006/relationships/hyperlink" Target="#Home!A1"/><Relationship Id="rId3244" Type="http://schemas.openxmlformats.org/officeDocument/2006/relationships/hyperlink" Target="#Home!A1"/><Relationship Id="rId3451" Type="http://schemas.openxmlformats.org/officeDocument/2006/relationships/hyperlink" Target="#Home!A1"/><Relationship Id="rId3549" Type="http://schemas.openxmlformats.org/officeDocument/2006/relationships/hyperlink" Target="#Home!A1"/><Relationship Id="rId4502" Type="http://schemas.openxmlformats.org/officeDocument/2006/relationships/hyperlink" Target="#Home!A1"/><Relationship Id="rId165" Type="http://schemas.openxmlformats.org/officeDocument/2006/relationships/hyperlink" Target="#Home!A1"/><Relationship Id="rId372" Type="http://schemas.openxmlformats.org/officeDocument/2006/relationships/hyperlink" Target="#Home!A1"/><Relationship Id="rId677" Type="http://schemas.openxmlformats.org/officeDocument/2006/relationships/hyperlink" Target="#Home!A1"/><Relationship Id="rId2053" Type="http://schemas.openxmlformats.org/officeDocument/2006/relationships/hyperlink" Target="#Home!A1"/><Relationship Id="rId2260" Type="http://schemas.openxmlformats.org/officeDocument/2006/relationships/hyperlink" Target="#Home!A1"/><Relationship Id="rId2358" Type="http://schemas.openxmlformats.org/officeDocument/2006/relationships/hyperlink" Target="#Home!A1"/><Relationship Id="rId3104" Type="http://schemas.openxmlformats.org/officeDocument/2006/relationships/hyperlink" Target="#Home!A1"/><Relationship Id="rId3311" Type="http://schemas.openxmlformats.org/officeDocument/2006/relationships/hyperlink" Target="#Home!A1"/><Relationship Id="rId3756" Type="http://schemas.openxmlformats.org/officeDocument/2006/relationships/hyperlink" Target="#Home!A1"/><Relationship Id="rId3963" Type="http://schemas.openxmlformats.org/officeDocument/2006/relationships/hyperlink" Target="#Home!A1"/><Relationship Id="rId4807" Type="http://schemas.openxmlformats.org/officeDocument/2006/relationships/hyperlink" Target="#Home!A1"/><Relationship Id="rId232" Type="http://schemas.openxmlformats.org/officeDocument/2006/relationships/hyperlink" Target="#Home!A1"/><Relationship Id="rId884" Type="http://schemas.openxmlformats.org/officeDocument/2006/relationships/hyperlink" Target="#Home!A1"/><Relationship Id="rId2120" Type="http://schemas.openxmlformats.org/officeDocument/2006/relationships/hyperlink" Target="#Home!A1"/><Relationship Id="rId2565" Type="http://schemas.openxmlformats.org/officeDocument/2006/relationships/hyperlink" Target="#Home!A1"/><Relationship Id="rId2772" Type="http://schemas.openxmlformats.org/officeDocument/2006/relationships/hyperlink" Target="#Home!A1"/><Relationship Id="rId3409" Type="http://schemas.openxmlformats.org/officeDocument/2006/relationships/hyperlink" Target="#Home!A1"/><Relationship Id="rId3616" Type="http://schemas.openxmlformats.org/officeDocument/2006/relationships/hyperlink" Target="#Home!A1"/><Relationship Id="rId3823" Type="http://schemas.openxmlformats.org/officeDocument/2006/relationships/hyperlink" Target="#Home!A1"/><Relationship Id="rId537" Type="http://schemas.openxmlformats.org/officeDocument/2006/relationships/hyperlink" Target="#Home!A1"/><Relationship Id="rId744" Type="http://schemas.openxmlformats.org/officeDocument/2006/relationships/hyperlink" Target="#Home!A1"/><Relationship Id="rId951" Type="http://schemas.openxmlformats.org/officeDocument/2006/relationships/hyperlink" Target="#Home!A1"/><Relationship Id="rId1167" Type="http://schemas.openxmlformats.org/officeDocument/2006/relationships/hyperlink" Target="#Home!A1"/><Relationship Id="rId1374" Type="http://schemas.openxmlformats.org/officeDocument/2006/relationships/hyperlink" Target="#Home!A1"/><Relationship Id="rId1581" Type="http://schemas.openxmlformats.org/officeDocument/2006/relationships/hyperlink" Target="#Home!A1"/><Relationship Id="rId1679" Type="http://schemas.openxmlformats.org/officeDocument/2006/relationships/hyperlink" Target="#Home!A1"/><Relationship Id="rId2218" Type="http://schemas.openxmlformats.org/officeDocument/2006/relationships/hyperlink" Target="#Home!A1"/><Relationship Id="rId2425" Type="http://schemas.openxmlformats.org/officeDocument/2006/relationships/hyperlink" Target="#Home!A1"/><Relationship Id="rId2632" Type="http://schemas.openxmlformats.org/officeDocument/2006/relationships/hyperlink" Target="#Home!A1"/><Relationship Id="rId4085" Type="http://schemas.openxmlformats.org/officeDocument/2006/relationships/hyperlink" Target="#Home!A1"/><Relationship Id="rId4292" Type="http://schemas.openxmlformats.org/officeDocument/2006/relationships/hyperlink" Target="#Home!A1"/><Relationship Id="rId80" Type="http://schemas.openxmlformats.org/officeDocument/2006/relationships/hyperlink" Target="#Home!A1"/><Relationship Id="rId604" Type="http://schemas.openxmlformats.org/officeDocument/2006/relationships/hyperlink" Target="#Home!A1"/><Relationship Id="rId811" Type="http://schemas.openxmlformats.org/officeDocument/2006/relationships/hyperlink" Target="#Home!A1"/><Relationship Id="rId1027" Type="http://schemas.openxmlformats.org/officeDocument/2006/relationships/hyperlink" Target="#Home!A1"/><Relationship Id="rId1234" Type="http://schemas.openxmlformats.org/officeDocument/2006/relationships/hyperlink" Target="#Home!A1"/><Relationship Id="rId1441" Type="http://schemas.openxmlformats.org/officeDocument/2006/relationships/hyperlink" Target="#Home!A1"/><Relationship Id="rId1886" Type="http://schemas.openxmlformats.org/officeDocument/2006/relationships/hyperlink" Target="#Home!A1"/><Relationship Id="rId2937" Type="http://schemas.openxmlformats.org/officeDocument/2006/relationships/hyperlink" Target="#Home!A1"/><Relationship Id="rId4152" Type="http://schemas.openxmlformats.org/officeDocument/2006/relationships/hyperlink" Target="#Home!A1"/><Relationship Id="rId4597" Type="http://schemas.openxmlformats.org/officeDocument/2006/relationships/hyperlink" Target="#Home!A1"/><Relationship Id="rId909" Type="http://schemas.openxmlformats.org/officeDocument/2006/relationships/hyperlink" Target="#Home!A1"/><Relationship Id="rId1301" Type="http://schemas.openxmlformats.org/officeDocument/2006/relationships/hyperlink" Target="#Home!A1"/><Relationship Id="rId1539" Type="http://schemas.openxmlformats.org/officeDocument/2006/relationships/hyperlink" Target="#Home!A1"/><Relationship Id="rId1746" Type="http://schemas.openxmlformats.org/officeDocument/2006/relationships/hyperlink" Target="#Home!A1"/><Relationship Id="rId1953" Type="http://schemas.openxmlformats.org/officeDocument/2006/relationships/hyperlink" Target="#Home!A1"/><Relationship Id="rId3199" Type="http://schemas.openxmlformats.org/officeDocument/2006/relationships/hyperlink" Target="#Home!A1"/><Relationship Id="rId4457" Type="http://schemas.openxmlformats.org/officeDocument/2006/relationships/hyperlink" Target="#Home!A1"/><Relationship Id="rId4664" Type="http://schemas.openxmlformats.org/officeDocument/2006/relationships/hyperlink" Target="#Home!A1"/><Relationship Id="rId38" Type="http://schemas.openxmlformats.org/officeDocument/2006/relationships/hyperlink" Target="#Home!A1"/><Relationship Id="rId1606" Type="http://schemas.openxmlformats.org/officeDocument/2006/relationships/hyperlink" Target="#Home!A1"/><Relationship Id="rId1813" Type="http://schemas.openxmlformats.org/officeDocument/2006/relationships/hyperlink" Target="#Home!A1"/><Relationship Id="rId3059" Type="http://schemas.openxmlformats.org/officeDocument/2006/relationships/hyperlink" Target="#Home!A1"/><Relationship Id="rId3266" Type="http://schemas.openxmlformats.org/officeDocument/2006/relationships/hyperlink" Target="#Home!A1"/><Relationship Id="rId3473" Type="http://schemas.openxmlformats.org/officeDocument/2006/relationships/hyperlink" Target="#Home!A1"/><Relationship Id="rId4012" Type="http://schemas.openxmlformats.org/officeDocument/2006/relationships/hyperlink" Target="#Home!A1"/><Relationship Id="rId4317" Type="http://schemas.openxmlformats.org/officeDocument/2006/relationships/hyperlink" Target="#Home!A1"/><Relationship Id="rId4524" Type="http://schemas.openxmlformats.org/officeDocument/2006/relationships/hyperlink" Target="#Home!A1"/><Relationship Id="rId187" Type="http://schemas.openxmlformats.org/officeDocument/2006/relationships/hyperlink" Target="#Home!A1"/><Relationship Id="rId394" Type="http://schemas.openxmlformats.org/officeDocument/2006/relationships/hyperlink" Target="#Home!A1"/><Relationship Id="rId2075" Type="http://schemas.openxmlformats.org/officeDocument/2006/relationships/hyperlink" Target="#Home!A1"/><Relationship Id="rId2282" Type="http://schemas.openxmlformats.org/officeDocument/2006/relationships/hyperlink" Target="#Home!A1"/><Relationship Id="rId3126" Type="http://schemas.openxmlformats.org/officeDocument/2006/relationships/hyperlink" Target="#Home!A1"/><Relationship Id="rId3680" Type="http://schemas.openxmlformats.org/officeDocument/2006/relationships/hyperlink" Target="#Home!A1"/><Relationship Id="rId3778" Type="http://schemas.openxmlformats.org/officeDocument/2006/relationships/hyperlink" Target="#Home!A1"/><Relationship Id="rId3985" Type="http://schemas.openxmlformats.org/officeDocument/2006/relationships/hyperlink" Target="#Home!A1"/><Relationship Id="rId4731" Type="http://schemas.openxmlformats.org/officeDocument/2006/relationships/hyperlink" Target="#Home!A1"/><Relationship Id="rId4829" Type="http://schemas.openxmlformats.org/officeDocument/2006/relationships/hyperlink" Target="#Home!A1"/><Relationship Id="rId254" Type="http://schemas.openxmlformats.org/officeDocument/2006/relationships/hyperlink" Target="#Home!A1"/><Relationship Id="rId699" Type="http://schemas.openxmlformats.org/officeDocument/2006/relationships/hyperlink" Target="#Home!A1"/><Relationship Id="rId1091" Type="http://schemas.openxmlformats.org/officeDocument/2006/relationships/hyperlink" Target="#Home!A1"/><Relationship Id="rId2587" Type="http://schemas.openxmlformats.org/officeDocument/2006/relationships/hyperlink" Target="#Home!A1"/><Relationship Id="rId2794" Type="http://schemas.openxmlformats.org/officeDocument/2006/relationships/hyperlink" Target="#Home!A1"/><Relationship Id="rId3333" Type="http://schemas.openxmlformats.org/officeDocument/2006/relationships/hyperlink" Target="#Home!A1"/><Relationship Id="rId3540" Type="http://schemas.openxmlformats.org/officeDocument/2006/relationships/hyperlink" Target="#Home!A1"/><Relationship Id="rId3638" Type="http://schemas.openxmlformats.org/officeDocument/2006/relationships/hyperlink" Target="#Home!A1"/><Relationship Id="rId3845" Type="http://schemas.openxmlformats.org/officeDocument/2006/relationships/hyperlink" Target="#Home!A1"/><Relationship Id="rId114" Type="http://schemas.openxmlformats.org/officeDocument/2006/relationships/hyperlink" Target="#Home!A1"/><Relationship Id="rId461" Type="http://schemas.openxmlformats.org/officeDocument/2006/relationships/hyperlink" Target="#Home!A1"/><Relationship Id="rId559" Type="http://schemas.openxmlformats.org/officeDocument/2006/relationships/hyperlink" Target="#Home!A1"/><Relationship Id="rId766" Type="http://schemas.openxmlformats.org/officeDocument/2006/relationships/hyperlink" Target="#Home!A1"/><Relationship Id="rId1189" Type="http://schemas.openxmlformats.org/officeDocument/2006/relationships/hyperlink" Target="#Home!A1"/><Relationship Id="rId1396" Type="http://schemas.openxmlformats.org/officeDocument/2006/relationships/hyperlink" Target="#Home!A1"/><Relationship Id="rId2142" Type="http://schemas.openxmlformats.org/officeDocument/2006/relationships/hyperlink" Target="#Home!A1"/><Relationship Id="rId2447" Type="http://schemas.openxmlformats.org/officeDocument/2006/relationships/hyperlink" Target="#Home!A1"/><Relationship Id="rId3400" Type="http://schemas.openxmlformats.org/officeDocument/2006/relationships/hyperlink" Target="#Home!A1"/><Relationship Id="rId321" Type="http://schemas.openxmlformats.org/officeDocument/2006/relationships/hyperlink" Target="#Home!A1"/><Relationship Id="rId419" Type="http://schemas.openxmlformats.org/officeDocument/2006/relationships/hyperlink" Target="#Home!A1"/><Relationship Id="rId626" Type="http://schemas.openxmlformats.org/officeDocument/2006/relationships/hyperlink" Target="#Home!A1"/><Relationship Id="rId973" Type="http://schemas.openxmlformats.org/officeDocument/2006/relationships/hyperlink" Target="#Home!A1"/><Relationship Id="rId1049" Type="http://schemas.openxmlformats.org/officeDocument/2006/relationships/hyperlink" Target="#Home!A1"/><Relationship Id="rId1256" Type="http://schemas.openxmlformats.org/officeDocument/2006/relationships/hyperlink" Target="#Home!A1"/><Relationship Id="rId2002" Type="http://schemas.openxmlformats.org/officeDocument/2006/relationships/hyperlink" Target="#Home!A1"/><Relationship Id="rId2307" Type="http://schemas.openxmlformats.org/officeDocument/2006/relationships/hyperlink" Target="#Home!A1"/><Relationship Id="rId2654" Type="http://schemas.openxmlformats.org/officeDocument/2006/relationships/hyperlink" Target="#Home!A1"/><Relationship Id="rId2861" Type="http://schemas.openxmlformats.org/officeDocument/2006/relationships/hyperlink" Target="#Home!A1"/><Relationship Id="rId2959" Type="http://schemas.openxmlformats.org/officeDocument/2006/relationships/hyperlink" Target="#Home!A1"/><Relationship Id="rId3705" Type="http://schemas.openxmlformats.org/officeDocument/2006/relationships/hyperlink" Target="#Home!A1"/><Relationship Id="rId3912" Type="http://schemas.openxmlformats.org/officeDocument/2006/relationships/hyperlink" Target="#Home!A1"/><Relationship Id="rId833" Type="http://schemas.openxmlformats.org/officeDocument/2006/relationships/hyperlink" Target="#Home!A1"/><Relationship Id="rId1116" Type="http://schemas.openxmlformats.org/officeDocument/2006/relationships/hyperlink" Target="#Home!A1"/><Relationship Id="rId1463" Type="http://schemas.openxmlformats.org/officeDocument/2006/relationships/hyperlink" Target="#Home!A1"/><Relationship Id="rId1670" Type="http://schemas.openxmlformats.org/officeDocument/2006/relationships/hyperlink" Target="#Home!A1"/><Relationship Id="rId1768" Type="http://schemas.openxmlformats.org/officeDocument/2006/relationships/hyperlink" Target="#Home!A1"/><Relationship Id="rId2514" Type="http://schemas.openxmlformats.org/officeDocument/2006/relationships/hyperlink" Target="#Home!A1"/><Relationship Id="rId2721" Type="http://schemas.openxmlformats.org/officeDocument/2006/relationships/hyperlink" Target="#Home!A1"/><Relationship Id="rId2819" Type="http://schemas.openxmlformats.org/officeDocument/2006/relationships/hyperlink" Target="#Home!A1"/><Relationship Id="rId4174" Type="http://schemas.openxmlformats.org/officeDocument/2006/relationships/hyperlink" Target="#Home!A1"/><Relationship Id="rId4381" Type="http://schemas.openxmlformats.org/officeDocument/2006/relationships/hyperlink" Target="#Home!A1"/><Relationship Id="rId900" Type="http://schemas.openxmlformats.org/officeDocument/2006/relationships/hyperlink" Target="#Home!A1"/><Relationship Id="rId1323" Type="http://schemas.openxmlformats.org/officeDocument/2006/relationships/hyperlink" Target="#Home!A1"/><Relationship Id="rId1530" Type="http://schemas.openxmlformats.org/officeDocument/2006/relationships/hyperlink" Target="#Home!A1"/><Relationship Id="rId1628" Type="http://schemas.openxmlformats.org/officeDocument/2006/relationships/hyperlink" Target="#Home!A1"/><Relationship Id="rId1975" Type="http://schemas.openxmlformats.org/officeDocument/2006/relationships/hyperlink" Target="#Home!A1"/><Relationship Id="rId3190" Type="http://schemas.openxmlformats.org/officeDocument/2006/relationships/hyperlink" Target="#Home!A1"/><Relationship Id="rId4034" Type="http://schemas.openxmlformats.org/officeDocument/2006/relationships/hyperlink" Target="#Home!A1"/><Relationship Id="rId4241" Type="http://schemas.openxmlformats.org/officeDocument/2006/relationships/hyperlink" Target="#Home!A1"/><Relationship Id="rId4479" Type="http://schemas.openxmlformats.org/officeDocument/2006/relationships/hyperlink" Target="#Home!A1"/><Relationship Id="rId4686" Type="http://schemas.openxmlformats.org/officeDocument/2006/relationships/hyperlink" Target="#Home!A1"/><Relationship Id="rId1835" Type="http://schemas.openxmlformats.org/officeDocument/2006/relationships/hyperlink" Target="#Home!A1"/><Relationship Id="rId3050" Type="http://schemas.openxmlformats.org/officeDocument/2006/relationships/hyperlink" Target="#Home!A1"/><Relationship Id="rId3288" Type="http://schemas.openxmlformats.org/officeDocument/2006/relationships/hyperlink" Target="#Home!A1"/><Relationship Id="rId3495" Type="http://schemas.openxmlformats.org/officeDocument/2006/relationships/hyperlink" Target="#Home!A1"/><Relationship Id="rId4101" Type="http://schemas.openxmlformats.org/officeDocument/2006/relationships/hyperlink" Target="#Home!A1"/><Relationship Id="rId4339" Type="http://schemas.openxmlformats.org/officeDocument/2006/relationships/hyperlink" Target="#Home!A1"/><Relationship Id="rId4546" Type="http://schemas.openxmlformats.org/officeDocument/2006/relationships/hyperlink" Target="#Home!A1"/><Relationship Id="rId4753" Type="http://schemas.openxmlformats.org/officeDocument/2006/relationships/hyperlink" Target="#Home!A1"/><Relationship Id="rId1902" Type="http://schemas.openxmlformats.org/officeDocument/2006/relationships/hyperlink" Target="#Home!A1"/><Relationship Id="rId2097" Type="http://schemas.openxmlformats.org/officeDocument/2006/relationships/hyperlink" Target="#Home!A1"/><Relationship Id="rId3148" Type="http://schemas.openxmlformats.org/officeDocument/2006/relationships/hyperlink" Target="#Home!A1"/><Relationship Id="rId3355" Type="http://schemas.openxmlformats.org/officeDocument/2006/relationships/hyperlink" Target="#Home!A1"/><Relationship Id="rId3562" Type="http://schemas.openxmlformats.org/officeDocument/2006/relationships/hyperlink" Target="#Home!A1"/><Relationship Id="rId4406" Type="http://schemas.openxmlformats.org/officeDocument/2006/relationships/hyperlink" Target="#Home!A1"/><Relationship Id="rId4613" Type="http://schemas.openxmlformats.org/officeDocument/2006/relationships/hyperlink" Target="#Home!A1"/><Relationship Id="rId276" Type="http://schemas.openxmlformats.org/officeDocument/2006/relationships/hyperlink" Target="#Home!A1"/><Relationship Id="rId483" Type="http://schemas.openxmlformats.org/officeDocument/2006/relationships/hyperlink" Target="#Home!A1"/><Relationship Id="rId690" Type="http://schemas.openxmlformats.org/officeDocument/2006/relationships/hyperlink" Target="#Home!A1"/><Relationship Id="rId2164" Type="http://schemas.openxmlformats.org/officeDocument/2006/relationships/hyperlink" Target="#Home!A1"/><Relationship Id="rId2371" Type="http://schemas.openxmlformats.org/officeDocument/2006/relationships/hyperlink" Target="#Home!A1"/><Relationship Id="rId3008" Type="http://schemas.openxmlformats.org/officeDocument/2006/relationships/hyperlink" Target="#Home!A1"/><Relationship Id="rId3215" Type="http://schemas.openxmlformats.org/officeDocument/2006/relationships/hyperlink" Target="#Home!A1"/><Relationship Id="rId3422" Type="http://schemas.openxmlformats.org/officeDocument/2006/relationships/hyperlink" Target="#Home!A1"/><Relationship Id="rId3867" Type="http://schemas.openxmlformats.org/officeDocument/2006/relationships/hyperlink" Target="#Home!A1"/><Relationship Id="rId4820" Type="http://schemas.openxmlformats.org/officeDocument/2006/relationships/hyperlink" Target="#Home!A1"/><Relationship Id="rId136" Type="http://schemas.openxmlformats.org/officeDocument/2006/relationships/hyperlink" Target="#Home!A1"/><Relationship Id="rId343" Type="http://schemas.openxmlformats.org/officeDocument/2006/relationships/hyperlink" Target="#Home!A1"/><Relationship Id="rId550" Type="http://schemas.openxmlformats.org/officeDocument/2006/relationships/hyperlink" Target="#Home!A1"/><Relationship Id="rId788" Type="http://schemas.openxmlformats.org/officeDocument/2006/relationships/hyperlink" Target="#Home!A1"/><Relationship Id="rId995" Type="http://schemas.openxmlformats.org/officeDocument/2006/relationships/hyperlink" Target="#Home!A1"/><Relationship Id="rId1180" Type="http://schemas.openxmlformats.org/officeDocument/2006/relationships/hyperlink" Target="#Home!A1"/><Relationship Id="rId2024" Type="http://schemas.openxmlformats.org/officeDocument/2006/relationships/hyperlink" Target="#Home!A1"/><Relationship Id="rId2231" Type="http://schemas.openxmlformats.org/officeDocument/2006/relationships/hyperlink" Target="#Home!A1"/><Relationship Id="rId2469" Type="http://schemas.openxmlformats.org/officeDocument/2006/relationships/hyperlink" Target="#Home!A1"/><Relationship Id="rId2676" Type="http://schemas.openxmlformats.org/officeDocument/2006/relationships/hyperlink" Target="#Home!A1"/><Relationship Id="rId2883" Type="http://schemas.openxmlformats.org/officeDocument/2006/relationships/hyperlink" Target="#Home!A1"/><Relationship Id="rId3727" Type="http://schemas.openxmlformats.org/officeDocument/2006/relationships/hyperlink" Target="#Home!A1"/><Relationship Id="rId3934" Type="http://schemas.openxmlformats.org/officeDocument/2006/relationships/hyperlink" Target="#Home!A1"/><Relationship Id="rId203" Type="http://schemas.openxmlformats.org/officeDocument/2006/relationships/hyperlink" Target="#Home!A1"/><Relationship Id="rId648" Type="http://schemas.openxmlformats.org/officeDocument/2006/relationships/hyperlink" Target="#Home!A1"/><Relationship Id="rId855" Type="http://schemas.openxmlformats.org/officeDocument/2006/relationships/hyperlink" Target="#Home!A1"/><Relationship Id="rId1040" Type="http://schemas.openxmlformats.org/officeDocument/2006/relationships/hyperlink" Target="#Home!A1"/><Relationship Id="rId1278" Type="http://schemas.openxmlformats.org/officeDocument/2006/relationships/hyperlink" Target="#Home!A1"/><Relationship Id="rId1485" Type="http://schemas.openxmlformats.org/officeDocument/2006/relationships/hyperlink" Target="#Home!A1"/><Relationship Id="rId1692" Type="http://schemas.openxmlformats.org/officeDocument/2006/relationships/hyperlink" Target="#Home!A1"/><Relationship Id="rId2329" Type="http://schemas.openxmlformats.org/officeDocument/2006/relationships/hyperlink" Target="#Home!A1"/><Relationship Id="rId2536" Type="http://schemas.openxmlformats.org/officeDocument/2006/relationships/hyperlink" Target="#Home!A1"/><Relationship Id="rId2743" Type="http://schemas.openxmlformats.org/officeDocument/2006/relationships/hyperlink" Target="#Home!A1"/><Relationship Id="rId4196" Type="http://schemas.openxmlformats.org/officeDocument/2006/relationships/hyperlink" Target="#Home!A1"/><Relationship Id="rId410" Type="http://schemas.openxmlformats.org/officeDocument/2006/relationships/hyperlink" Target="#Home!A1"/><Relationship Id="rId508" Type="http://schemas.openxmlformats.org/officeDocument/2006/relationships/hyperlink" Target="#Home!A1"/><Relationship Id="rId715" Type="http://schemas.openxmlformats.org/officeDocument/2006/relationships/hyperlink" Target="#Home!A1"/><Relationship Id="rId922" Type="http://schemas.openxmlformats.org/officeDocument/2006/relationships/hyperlink" Target="#Home!A1"/><Relationship Id="rId1138" Type="http://schemas.openxmlformats.org/officeDocument/2006/relationships/hyperlink" Target="#Home!A1"/><Relationship Id="rId1345" Type="http://schemas.openxmlformats.org/officeDocument/2006/relationships/hyperlink" Target="#Home!A1"/><Relationship Id="rId1552" Type="http://schemas.openxmlformats.org/officeDocument/2006/relationships/hyperlink" Target="#Home!A1"/><Relationship Id="rId1997" Type="http://schemas.openxmlformats.org/officeDocument/2006/relationships/hyperlink" Target="#Home!A1"/><Relationship Id="rId2603" Type="http://schemas.openxmlformats.org/officeDocument/2006/relationships/hyperlink" Target="#Home!A1"/><Relationship Id="rId2950" Type="http://schemas.openxmlformats.org/officeDocument/2006/relationships/hyperlink" Target="#Home!A1"/><Relationship Id="rId4056" Type="http://schemas.openxmlformats.org/officeDocument/2006/relationships/hyperlink" Target="#Home!A1"/><Relationship Id="rId1205" Type="http://schemas.openxmlformats.org/officeDocument/2006/relationships/hyperlink" Target="#Home!A1"/><Relationship Id="rId1857" Type="http://schemas.openxmlformats.org/officeDocument/2006/relationships/hyperlink" Target="#Home!A1"/><Relationship Id="rId2810" Type="http://schemas.openxmlformats.org/officeDocument/2006/relationships/hyperlink" Target="#Home!A1"/><Relationship Id="rId2908" Type="http://schemas.openxmlformats.org/officeDocument/2006/relationships/hyperlink" Target="#Home!A1"/><Relationship Id="rId4263" Type="http://schemas.openxmlformats.org/officeDocument/2006/relationships/hyperlink" Target="#Home!A1"/><Relationship Id="rId4470" Type="http://schemas.openxmlformats.org/officeDocument/2006/relationships/hyperlink" Target="#Home!A1"/><Relationship Id="rId4568" Type="http://schemas.openxmlformats.org/officeDocument/2006/relationships/hyperlink" Target="#Home!A1"/><Relationship Id="rId51" Type="http://schemas.openxmlformats.org/officeDocument/2006/relationships/hyperlink" Target="#Home!A1"/><Relationship Id="rId1412" Type="http://schemas.openxmlformats.org/officeDocument/2006/relationships/hyperlink" Target="#Home!A1"/><Relationship Id="rId1717" Type="http://schemas.openxmlformats.org/officeDocument/2006/relationships/hyperlink" Target="#Home!A1"/><Relationship Id="rId1924" Type="http://schemas.openxmlformats.org/officeDocument/2006/relationships/hyperlink" Target="#Home!A1"/><Relationship Id="rId3072" Type="http://schemas.openxmlformats.org/officeDocument/2006/relationships/hyperlink" Target="#Home!A1"/><Relationship Id="rId3377" Type="http://schemas.openxmlformats.org/officeDocument/2006/relationships/hyperlink" Target="#Home!A1"/><Relationship Id="rId4123" Type="http://schemas.openxmlformats.org/officeDocument/2006/relationships/hyperlink" Target="#Home!A1"/><Relationship Id="rId4330" Type="http://schemas.openxmlformats.org/officeDocument/2006/relationships/hyperlink" Target="#Home!A1"/><Relationship Id="rId4775" Type="http://schemas.openxmlformats.org/officeDocument/2006/relationships/hyperlink" Target="#Home!A1"/><Relationship Id="rId298" Type="http://schemas.openxmlformats.org/officeDocument/2006/relationships/hyperlink" Target="#Home!A1"/><Relationship Id="rId3584" Type="http://schemas.openxmlformats.org/officeDocument/2006/relationships/hyperlink" Target="#Home!A1"/><Relationship Id="rId3791" Type="http://schemas.openxmlformats.org/officeDocument/2006/relationships/hyperlink" Target="#Home!A1"/><Relationship Id="rId3889" Type="http://schemas.openxmlformats.org/officeDocument/2006/relationships/hyperlink" Target="#Home!A1"/><Relationship Id="rId4428" Type="http://schemas.openxmlformats.org/officeDocument/2006/relationships/hyperlink" Target="#Home!A1"/><Relationship Id="rId4635" Type="http://schemas.openxmlformats.org/officeDocument/2006/relationships/hyperlink" Target="#Home!A1"/><Relationship Id="rId158" Type="http://schemas.openxmlformats.org/officeDocument/2006/relationships/hyperlink" Target="#Home!A1"/><Relationship Id="rId2186" Type="http://schemas.openxmlformats.org/officeDocument/2006/relationships/hyperlink" Target="#Home!A1"/><Relationship Id="rId2393" Type="http://schemas.openxmlformats.org/officeDocument/2006/relationships/hyperlink" Target="#Home!A1"/><Relationship Id="rId2698" Type="http://schemas.openxmlformats.org/officeDocument/2006/relationships/hyperlink" Target="#Home!A1"/><Relationship Id="rId3237" Type="http://schemas.openxmlformats.org/officeDocument/2006/relationships/hyperlink" Target="#Home!A1"/><Relationship Id="rId3444" Type="http://schemas.openxmlformats.org/officeDocument/2006/relationships/hyperlink" Target="#Home!A1"/><Relationship Id="rId3651" Type="http://schemas.openxmlformats.org/officeDocument/2006/relationships/hyperlink" Target="#Home!A1"/><Relationship Id="rId4702" Type="http://schemas.openxmlformats.org/officeDocument/2006/relationships/hyperlink" Target="#Home!A1"/><Relationship Id="rId365" Type="http://schemas.openxmlformats.org/officeDocument/2006/relationships/hyperlink" Target="#Home!A1"/><Relationship Id="rId572" Type="http://schemas.openxmlformats.org/officeDocument/2006/relationships/hyperlink" Target="#Home!A1"/><Relationship Id="rId2046" Type="http://schemas.openxmlformats.org/officeDocument/2006/relationships/hyperlink" Target="#Home!A1"/><Relationship Id="rId2253" Type="http://schemas.openxmlformats.org/officeDocument/2006/relationships/hyperlink" Target="#Home!A1"/><Relationship Id="rId2460" Type="http://schemas.openxmlformats.org/officeDocument/2006/relationships/hyperlink" Target="#Home!A1"/><Relationship Id="rId3304" Type="http://schemas.openxmlformats.org/officeDocument/2006/relationships/hyperlink" Target="#Home!A1"/><Relationship Id="rId3511" Type="http://schemas.openxmlformats.org/officeDocument/2006/relationships/hyperlink" Target="#Home!A1"/><Relationship Id="rId3749" Type="http://schemas.openxmlformats.org/officeDocument/2006/relationships/hyperlink" Target="#Home!A1"/><Relationship Id="rId3956" Type="http://schemas.openxmlformats.org/officeDocument/2006/relationships/hyperlink" Target="#Home!A1"/><Relationship Id="rId225" Type="http://schemas.openxmlformats.org/officeDocument/2006/relationships/hyperlink" Target="#Home!A1"/><Relationship Id="rId432" Type="http://schemas.openxmlformats.org/officeDocument/2006/relationships/hyperlink" Target="#Home!A1"/><Relationship Id="rId877" Type="http://schemas.openxmlformats.org/officeDocument/2006/relationships/hyperlink" Target="#Home!A1"/><Relationship Id="rId1062" Type="http://schemas.openxmlformats.org/officeDocument/2006/relationships/hyperlink" Target="#Home!A1"/><Relationship Id="rId2113" Type="http://schemas.openxmlformats.org/officeDocument/2006/relationships/hyperlink" Target="#Home!A1"/><Relationship Id="rId2320" Type="http://schemas.openxmlformats.org/officeDocument/2006/relationships/hyperlink" Target="#Home!A1"/><Relationship Id="rId2558" Type="http://schemas.openxmlformats.org/officeDocument/2006/relationships/hyperlink" Target="#Home!A1"/><Relationship Id="rId2765" Type="http://schemas.openxmlformats.org/officeDocument/2006/relationships/hyperlink" Target="#Home!A1"/><Relationship Id="rId2972" Type="http://schemas.openxmlformats.org/officeDocument/2006/relationships/hyperlink" Target="#Home!A1"/><Relationship Id="rId3609" Type="http://schemas.openxmlformats.org/officeDocument/2006/relationships/hyperlink" Target="#Home!A1"/><Relationship Id="rId3816" Type="http://schemas.openxmlformats.org/officeDocument/2006/relationships/hyperlink" Target="#Home!A1"/><Relationship Id="rId737" Type="http://schemas.openxmlformats.org/officeDocument/2006/relationships/hyperlink" Target="#Home!A1"/><Relationship Id="rId944" Type="http://schemas.openxmlformats.org/officeDocument/2006/relationships/hyperlink" Target="#Home!A1"/><Relationship Id="rId1367" Type="http://schemas.openxmlformats.org/officeDocument/2006/relationships/hyperlink" Target="#Home!A1"/><Relationship Id="rId1574" Type="http://schemas.openxmlformats.org/officeDocument/2006/relationships/hyperlink" Target="#Home!A1"/><Relationship Id="rId1781" Type="http://schemas.openxmlformats.org/officeDocument/2006/relationships/hyperlink" Target="#Home!A1"/><Relationship Id="rId2418" Type="http://schemas.openxmlformats.org/officeDocument/2006/relationships/hyperlink" Target="#Home!A1"/><Relationship Id="rId2625" Type="http://schemas.openxmlformats.org/officeDocument/2006/relationships/hyperlink" Target="#Home!A1"/><Relationship Id="rId2832" Type="http://schemas.openxmlformats.org/officeDocument/2006/relationships/hyperlink" Target="#Home!A1"/><Relationship Id="rId4078" Type="http://schemas.openxmlformats.org/officeDocument/2006/relationships/hyperlink" Target="#Home!A1"/><Relationship Id="rId4285" Type="http://schemas.openxmlformats.org/officeDocument/2006/relationships/hyperlink" Target="#Home!A1"/><Relationship Id="rId4492" Type="http://schemas.openxmlformats.org/officeDocument/2006/relationships/hyperlink" Target="#Home!A1"/><Relationship Id="rId73" Type="http://schemas.openxmlformats.org/officeDocument/2006/relationships/hyperlink" Target="#Home!A1"/><Relationship Id="rId804" Type="http://schemas.openxmlformats.org/officeDocument/2006/relationships/hyperlink" Target="#Home!A1"/><Relationship Id="rId1227" Type="http://schemas.openxmlformats.org/officeDocument/2006/relationships/hyperlink" Target="#Home!A1"/><Relationship Id="rId1434" Type="http://schemas.openxmlformats.org/officeDocument/2006/relationships/hyperlink" Target="#Home!A1"/><Relationship Id="rId1641" Type="http://schemas.openxmlformats.org/officeDocument/2006/relationships/hyperlink" Target="#Home!A1"/><Relationship Id="rId1879" Type="http://schemas.openxmlformats.org/officeDocument/2006/relationships/hyperlink" Target="#Home!A1"/><Relationship Id="rId3094" Type="http://schemas.openxmlformats.org/officeDocument/2006/relationships/hyperlink" Target="#Home!A1"/><Relationship Id="rId4145" Type="http://schemas.openxmlformats.org/officeDocument/2006/relationships/hyperlink" Target="#Home!A1"/><Relationship Id="rId4797" Type="http://schemas.openxmlformats.org/officeDocument/2006/relationships/hyperlink" Target="#Home!A1"/><Relationship Id="rId1501" Type="http://schemas.openxmlformats.org/officeDocument/2006/relationships/hyperlink" Target="#Home!A1"/><Relationship Id="rId1739" Type="http://schemas.openxmlformats.org/officeDocument/2006/relationships/hyperlink" Target="#Home!A1"/><Relationship Id="rId1946" Type="http://schemas.openxmlformats.org/officeDocument/2006/relationships/hyperlink" Target="#Home!A1"/><Relationship Id="rId3399" Type="http://schemas.openxmlformats.org/officeDocument/2006/relationships/hyperlink" Target="#Home!A1"/><Relationship Id="rId4005" Type="http://schemas.openxmlformats.org/officeDocument/2006/relationships/hyperlink" Target="#Home!A1"/><Relationship Id="rId4352" Type="http://schemas.openxmlformats.org/officeDocument/2006/relationships/hyperlink" Target="#Home!A1"/><Relationship Id="rId4657" Type="http://schemas.openxmlformats.org/officeDocument/2006/relationships/hyperlink" Target="#Home!A1"/><Relationship Id="rId1806" Type="http://schemas.openxmlformats.org/officeDocument/2006/relationships/hyperlink" Target="#Home!A1"/><Relationship Id="rId3161" Type="http://schemas.openxmlformats.org/officeDocument/2006/relationships/hyperlink" Target="#Home!A1"/><Relationship Id="rId3259" Type="http://schemas.openxmlformats.org/officeDocument/2006/relationships/hyperlink" Target="#Home!A1"/><Relationship Id="rId3466" Type="http://schemas.openxmlformats.org/officeDocument/2006/relationships/hyperlink" Target="#Home!A1"/><Relationship Id="rId4212" Type="http://schemas.openxmlformats.org/officeDocument/2006/relationships/hyperlink" Target="#Home!A1"/><Relationship Id="rId4517" Type="http://schemas.openxmlformats.org/officeDocument/2006/relationships/hyperlink" Target="#Home!A1"/><Relationship Id="rId387" Type="http://schemas.openxmlformats.org/officeDocument/2006/relationships/hyperlink" Target="#Home!A1"/><Relationship Id="rId594" Type="http://schemas.openxmlformats.org/officeDocument/2006/relationships/hyperlink" Target="#Home!A1"/><Relationship Id="rId2068" Type="http://schemas.openxmlformats.org/officeDocument/2006/relationships/hyperlink" Target="#Home!A1"/><Relationship Id="rId2275" Type="http://schemas.openxmlformats.org/officeDocument/2006/relationships/hyperlink" Target="#Home!A1"/><Relationship Id="rId3021" Type="http://schemas.openxmlformats.org/officeDocument/2006/relationships/hyperlink" Target="#Home!A1"/><Relationship Id="rId3119" Type="http://schemas.openxmlformats.org/officeDocument/2006/relationships/hyperlink" Target="#Home!A1"/><Relationship Id="rId3326" Type="http://schemas.openxmlformats.org/officeDocument/2006/relationships/hyperlink" Target="#Home!A1"/><Relationship Id="rId3673" Type="http://schemas.openxmlformats.org/officeDocument/2006/relationships/hyperlink" Target="#Home!A1"/><Relationship Id="rId3880" Type="http://schemas.openxmlformats.org/officeDocument/2006/relationships/hyperlink" Target="#Home!A1"/><Relationship Id="rId3978" Type="http://schemas.openxmlformats.org/officeDocument/2006/relationships/hyperlink" Target="#Home!A1"/><Relationship Id="rId4724" Type="http://schemas.openxmlformats.org/officeDocument/2006/relationships/hyperlink" Target="#Home!A1"/><Relationship Id="rId247" Type="http://schemas.openxmlformats.org/officeDocument/2006/relationships/hyperlink" Target="#Home!A1"/><Relationship Id="rId899" Type="http://schemas.openxmlformats.org/officeDocument/2006/relationships/hyperlink" Target="#Home!A1"/><Relationship Id="rId1084" Type="http://schemas.openxmlformats.org/officeDocument/2006/relationships/hyperlink" Target="#Home!A1"/><Relationship Id="rId2482" Type="http://schemas.openxmlformats.org/officeDocument/2006/relationships/hyperlink" Target="#Home!A1"/><Relationship Id="rId2787" Type="http://schemas.openxmlformats.org/officeDocument/2006/relationships/hyperlink" Target="#Home!A1"/><Relationship Id="rId3533" Type="http://schemas.openxmlformats.org/officeDocument/2006/relationships/hyperlink" Target="#Home!A1"/><Relationship Id="rId3740" Type="http://schemas.openxmlformats.org/officeDocument/2006/relationships/hyperlink" Target="#Home!A1"/><Relationship Id="rId3838" Type="http://schemas.openxmlformats.org/officeDocument/2006/relationships/hyperlink" Target="#Home!A1"/><Relationship Id="rId107" Type="http://schemas.openxmlformats.org/officeDocument/2006/relationships/hyperlink" Target="#Home!A1"/><Relationship Id="rId454" Type="http://schemas.openxmlformats.org/officeDocument/2006/relationships/hyperlink" Target="#Home!A1"/><Relationship Id="rId661" Type="http://schemas.openxmlformats.org/officeDocument/2006/relationships/hyperlink" Target="#Home!A1"/><Relationship Id="rId759" Type="http://schemas.openxmlformats.org/officeDocument/2006/relationships/hyperlink" Target="#Home!A1"/><Relationship Id="rId966" Type="http://schemas.openxmlformats.org/officeDocument/2006/relationships/hyperlink" Target="#Home!A1"/><Relationship Id="rId1291" Type="http://schemas.openxmlformats.org/officeDocument/2006/relationships/hyperlink" Target="#Home!A1"/><Relationship Id="rId1389" Type="http://schemas.openxmlformats.org/officeDocument/2006/relationships/hyperlink" Target="#Home!A1"/><Relationship Id="rId1596" Type="http://schemas.openxmlformats.org/officeDocument/2006/relationships/hyperlink" Target="#Home!A1"/><Relationship Id="rId2135" Type="http://schemas.openxmlformats.org/officeDocument/2006/relationships/hyperlink" Target="#Home!A1"/><Relationship Id="rId2342" Type="http://schemas.openxmlformats.org/officeDocument/2006/relationships/hyperlink" Target="#Home!A1"/><Relationship Id="rId2647" Type="http://schemas.openxmlformats.org/officeDocument/2006/relationships/hyperlink" Target="#Home!A1"/><Relationship Id="rId2994" Type="http://schemas.openxmlformats.org/officeDocument/2006/relationships/hyperlink" Target="#Home!A1"/><Relationship Id="rId3600" Type="http://schemas.openxmlformats.org/officeDocument/2006/relationships/hyperlink" Target="#Home!A1"/><Relationship Id="rId314" Type="http://schemas.openxmlformats.org/officeDocument/2006/relationships/hyperlink" Target="#Home!A1"/><Relationship Id="rId521" Type="http://schemas.openxmlformats.org/officeDocument/2006/relationships/hyperlink" Target="#Home!A1"/><Relationship Id="rId619" Type="http://schemas.openxmlformats.org/officeDocument/2006/relationships/hyperlink" Target="#Home!A1"/><Relationship Id="rId1151" Type="http://schemas.openxmlformats.org/officeDocument/2006/relationships/hyperlink" Target="#Home!A1"/><Relationship Id="rId1249" Type="http://schemas.openxmlformats.org/officeDocument/2006/relationships/hyperlink" Target="#Home!A1"/><Relationship Id="rId2202" Type="http://schemas.openxmlformats.org/officeDocument/2006/relationships/hyperlink" Target="#Home!A1"/><Relationship Id="rId2854" Type="http://schemas.openxmlformats.org/officeDocument/2006/relationships/hyperlink" Target="#Home!A1"/><Relationship Id="rId3905" Type="http://schemas.openxmlformats.org/officeDocument/2006/relationships/hyperlink" Target="#Home!A1"/><Relationship Id="rId95" Type="http://schemas.openxmlformats.org/officeDocument/2006/relationships/hyperlink" Target="#Home!A1"/><Relationship Id="rId826" Type="http://schemas.openxmlformats.org/officeDocument/2006/relationships/hyperlink" Target="#Home!A1"/><Relationship Id="rId1011" Type="http://schemas.openxmlformats.org/officeDocument/2006/relationships/hyperlink" Target="#Home!A1"/><Relationship Id="rId1109" Type="http://schemas.openxmlformats.org/officeDocument/2006/relationships/hyperlink" Target="#Home!A1"/><Relationship Id="rId1456" Type="http://schemas.openxmlformats.org/officeDocument/2006/relationships/hyperlink" Target="#Home!A1"/><Relationship Id="rId1663" Type="http://schemas.openxmlformats.org/officeDocument/2006/relationships/hyperlink" Target="#Home!A1"/><Relationship Id="rId1870" Type="http://schemas.openxmlformats.org/officeDocument/2006/relationships/hyperlink" Target="#Home!A1"/><Relationship Id="rId1968" Type="http://schemas.openxmlformats.org/officeDocument/2006/relationships/hyperlink" Target="#Home!A1"/><Relationship Id="rId2507" Type="http://schemas.openxmlformats.org/officeDocument/2006/relationships/hyperlink" Target="#Home!A1"/><Relationship Id="rId2714" Type="http://schemas.openxmlformats.org/officeDocument/2006/relationships/hyperlink" Target="#Home!A1"/><Relationship Id="rId2921" Type="http://schemas.openxmlformats.org/officeDocument/2006/relationships/hyperlink" Target="#Home!A1"/><Relationship Id="rId4167" Type="http://schemas.openxmlformats.org/officeDocument/2006/relationships/hyperlink" Target="#Home!A1"/><Relationship Id="rId4374" Type="http://schemas.openxmlformats.org/officeDocument/2006/relationships/hyperlink" Target="#Home!A1"/><Relationship Id="rId4581" Type="http://schemas.openxmlformats.org/officeDocument/2006/relationships/hyperlink" Target="#Home!A1"/><Relationship Id="rId1316" Type="http://schemas.openxmlformats.org/officeDocument/2006/relationships/hyperlink" Target="#Home!A1"/><Relationship Id="rId1523" Type="http://schemas.openxmlformats.org/officeDocument/2006/relationships/hyperlink" Target="#Home!A1"/><Relationship Id="rId1730" Type="http://schemas.openxmlformats.org/officeDocument/2006/relationships/hyperlink" Target="#Home!A1"/><Relationship Id="rId3183" Type="http://schemas.openxmlformats.org/officeDocument/2006/relationships/hyperlink" Target="#Home!A1"/><Relationship Id="rId3390" Type="http://schemas.openxmlformats.org/officeDocument/2006/relationships/hyperlink" Target="#Home!A1"/><Relationship Id="rId4027" Type="http://schemas.openxmlformats.org/officeDocument/2006/relationships/hyperlink" Target="#Home!A1"/><Relationship Id="rId4234" Type="http://schemas.openxmlformats.org/officeDocument/2006/relationships/hyperlink" Target="#Home!A1"/><Relationship Id="rId4441" Type="http://schemas.openxmlformats.org/officeDocument/2006/relationships/hyperlink" Target="#Home!A1"/><Relationship Id="rId4679" Type="http://schemas.openxmlformats.org/officeDocument/2006/relationships/hyperlink" Target="#Home!A1"/><Relationship Id="rId22" Type="http://schemas.openxmlformats.org/officeDocument/2006/relationships/hyperlink" Target="#Home!A1"/><Relationship Id="rId1828" Type="http://schemas.openxmlformats.org/officeDocument/2006/relationships/hyperlink" Target="#Home!A1"/><Relationship Id="rId3043" Type="http://schemas.openxmlformats.org/officeDocument/2006/relationships/hyperlink" Target="#Home!A1"/><Relationship Id="rId3250" Type="http://schemas.openxmlformats.org/officeDocument/2006/relationships/hyperlink" Target="#Home!A1"/><Relationship Id="rId3488" Type="http://schemas.openxmlformats.org/officeDocument/2006/relationships/hyperlink" Target="#Home!A1"/><Relationship Id="rId3695" Type="http://schemas.openxmlformats.org/officeDocument/2006/relationships/hyperlink" Target="#Home!A1"/><Relationship Id="rId4539" Type="http://schemas.openxmlformats.org/officeDocument/2006/relationships/hyperlink" Target="#Home!A1"/><Relationship Id="rId4746" Type="http://schemas.openxmlformats.org/officeDocument/2006/relationships/hyperlink" Target="#Home!A1"/><Relationship Id="rId171" Type="http://schemas.openxmlformats.org/officeDocument/2006/relationships/hyperlink" Target="#Home!A1"/><Relationship Id="rId2297" Type="http://schemas.openxmlformats.org/officeDocument/2006/relationships/hyperlink" Target="#Home!A1"/><Relationship Id="rId3348" Type="http://schemas.openxmlformats.org/officeDocument/2006/relationships/hyperlink" Target="#Home!A1"/><Relationship Id="rId3555" Type="http://schemas.openxmlformats.org/officeDocument/2006/relationships/hyperlink" Target="#Home!A1"/><Relationship Id="rId3762" Type="http://schemas.openxmlformats.org/officeDocument/2006/relationships/hyperlink" Target="#Home!A1"/><Relationship Id="rId4301" Type="http://schemas.openxmlformats.org/officeDocument/2006/relationships/hyperlink" Target="#Home!A1"/><Relationship Id="rId4606" Type="http://schemas.openxmlformats.org/officeDocument/2006/relationships/hyperlink" Target="#Home!A1"/><Relationship Id="rId4813" Type="http://schemas.openxmlformats.org/officeDocument/2006/relationships/hyperlink" Target="#Home!A1"/><Relationship Id="rId269" Type="http://schemas.openxmlformats.org/officeDocument/2006/relationships/hyperlink" Target="#Home!A1"/><Relationship Id="rId476" Type="http://schemas.openxmlformats.org/officeDocument/2006/relationships/hyperlink" Target="#Home!A1"/><Relationship Id="rId683" Type="http://schemas.openxmlformats.org/officeDocument/2006/relationships/hyperlink" Target="#Home!A1"/><Relationship Id="rId890" Type="http://schemas.openxmlformats.org/officeDocument/2006/relationships/hyperlink" Target="#Home!A1"/><Relationship Id="rId2157" Type="http://schemas.openxmlformats.org/officeDocument/2006/relationships/hyperlink" Target="#Home!A1"/><Relationship Id="rId2364" Type="http://schemas.openxmlformats.org/officeDocument/2006/relationships/hyperlink" Target="#Home!A1"/><Relationship Id="rId2571" Type="http://schemas.openxmlformats.org/officeDocument/2006/relationships/hyperlink" Target="#Home!A1"/><Relationship Id="rId3110" Type="http://schemas.openxmlformats.org/officeDocument/2006/relationships/hyperlink" Target="#Home!A1"/><Relationship Id="rId3208" Type="http://schemas.openxmlformats.org/officeDocument/2006/relationships/hyperlink" Target="#Home!A1"/><Relationship Id="rId3415" Type="http://schemas.openxmlformats.org/officeDocument/2006/relationships/hyperlink" Target="#Home!A1"/><Relationship Id="rId129" Type="http://schemas.openxmlformats.org/officeDocument/2006/relationships/hyperlink" Target="#Home!A1"/><Relationship Id="rId336" Type="http://schemas.openxmlformats.org/officeDocument/2006/relationships/hyperlink" Target="#Home!A1"/><Relationship Id="rId543" Type="http://schemas.openxmlformats.org/officeDocument/2006/relationships/hyperlink" Target="#Home!A1"/><Relationship Id="rId988" Type="http://schemas.openxmlformats.org/officeDocument/2006/relationships/hyperlink" Target="#Home!A1"/><Relationship Id="rId1173" Type="http://schemas.openxmlformats.org/officeDocument/2006/relationships/hyperlink" Target="#Home!A1"/><Relationship Id="rId1380" Type="http://schemas.openxmlformats.org/officeDocument/2006/relationships/hyperlink" Target="#Home!A1"/><Relationship Id="rId2017" Type="http://schemas.openxmlformats.org/officeDocument/2006/relationships/hyperlink" Target="#Home!A1"/><Relationship Id="rId2224" Type="http://schemas.openxmlformats.org/officeDocument/2006/relationships/hyperlink" Target="#Home!A1"/><Relationship Id="rId2669" Type="http://schemas.openxmlformats.org/officeDocument/2006/relationships/hyperlink" Target="#Home!A1"/><Relationship Id="rId2876" Type="http://schemas.openxmlformats.org/officeDocument/2006/relationships/hyperlink" Target="#Home!A1"/><Relationship Id="rId3622" Type="http://schemas.openxmlformats.org/officeDocument/2006/relationships/hyperlink" Target="#Home!A1"/><Relationship Id="rId3927" Type="http://schemas.openxmlformats.org/officeDocument/2006/relationships/hyperlink" Target="#Home!A1"/><Relationship Id="rId403" Type="http://schemas.openxmlformats.org/officeDocument/2006/relationships/hyperlink" Target="#Home!A1"/><Relationship Id="rId750" Type="http://schemas.openxmlformats.org/officeDocument/2006/relationships/hyperlink" Target="#Home!A1"/><Relationship Id="rId848" Type="http://schemas.openxmlformats.org/officeDocument/2006/relationships/hyperlink" Target="#Home!A1"/><Relationship Id="rId1033" Type="http://schemas.openxmlformats.org/officeDocument/2006/relationships/hyperlink" Target="#Home!A1"/><Relationship Id="rId1478" Type="http://schemas.openxmlformats.org/officeDocument/2006/relationships/hyperlink" Target="#Home!A1"/><Relationship Id="rId1685" Type="http://schemas.openxmlformats.org/officeDocument/2006/relationships/hyperlink" Target="#Home!A1"/><Relationship Id="rId1892" Type="http://schemas.openxmlformats.org/officeDocument/2006/relationships/hyperlink" Target="#Home!A1"/><Relationship Id="rId2431" Type="http://schemas.openxmlformats.org/officeDocument/2006/relationships/hyperlink" Target="#Home!A1"/><Relationship Id="rId2529" Type="http://schemas.openxmlformats.org/officeDocument/2006/relationships/hyperlink" Target="#Home!A1"/><Relationship Id="rId2736" Type="http://schemas.openxmlformats.org/officeDocument/2006/relationships/hyperlink" Target="#Home!A1"/><Relationship Id="rId4091" Type="http://schemas.openxmlformats.org/officeDocument/2006/relationships/hyperlink" Target="#Home!A1"/><Relationship Id="rId4189" Type="http://schemas.openxmlformats.org/officeDocument/2006/relationships/hyperlink" Target="#Home!A1"/><Relationship Id="rId610" Type="http://schemas.openxmlformats.org/officeDocument/2006/relationships/hyperlink" Target="#Home!A1"/><Relationship Id="rId708" Type="http://schemas.openxmlformats.org/officeDocument/2006/relationships/hyperlink" Target="#Home!A1"/><Relationship Id="rId915" Type="http://schemas.openxmlformats.org/officeDocument/2006/relationships/hyperlink" Target="#Home!A1"/><Relationship Id="rId1240" Type="http://schemas.openxmlformats.org/officeDocument/2006/relationships/hyperlink" Target="#Home!A1"/><Relationship Id="rId1338" Type="http://schemas.openxmlformats.org/officeDocument/2006/relationships/hyperlink" Target="#Home!A1"/><Relationship Id="rId1545" Type="http://schemas.openxmlformats.org/officeDocument/2006/relationships/hyperlink" Target="#Home!A1"/><Relationship Id="rId2943" Type="http://schemas.openxmlformats.org/officeDocument/2006/relationships/hyperlink" Target="#Home!A1"/><Relationship Id="rId4049" Type="http://schemas.openxmlformats.org/officeDocument/2006/relationships/hyperlink" Target="#Home!A1"/><Relationship Id="rId4396" Type="http://schemas.openxmlformats.org/officeDocument/2006/relationships/hyperlink" Target="#Home!A1"/><Relationship Id="rId1100" Type="http://schemas.openxmlformats.org/officeDocument/2006/relationships/hyperlink" Target="#Home!A1"/><Relationship Id="rId1405" Type="http://schemas.openxmlformats.org/officeDocument/2006/relationships/hyperlink" Target="#Home!A1"/><Relationship Id="rId1752" Type="http://schemas.openxmlformats.org/officeDocument/2006/relationships/hyperlink" Target="#Home!A1"/><Relationship Id="rId2803" Type="http://schemas.openxmlformats.org/officeDocument/2006/relationships/hyperlink" Target="#Home!A1"/><Relationship Id="rId4256" Type="http://schemas.openxmlformats.org/officeDocument/2006/relationships/hyperlink" Target="#Home!A1"/><Relationship Id="rId4463" Type="http://schemas.openxmlformats.org/officeDocument/2006/relationships/hyperlink" Target="#Home!A1"/><Relationship Id="rId4670" Type="http://schemas.openxmlformats.org/officeDocument/2006/relationships/hyperlink" Target="#Home!A1"/><Relationship Id="rId44" Type="http://schemas.openxmlformats.org/officeDocument/2006/relationships/hyperlink" Target="#Home!A1"/><Relationship Id="rId1612" Type="http://schemas.openxmlformats.org/officeDocument/2006/relationships/hyperlink" Target="#Home!A1"/><Relationship Id="rId1917" Type="http://schemas.openxmlformats.org/officeDocument/2006/relationships/hyperlink" Target="#Home!A1"/><Relationship Id="rId3065" Type="http://schemas.openxmlformats.org/officeDocument/2006/relationships/hyperlink" Target="#Home!A1"/><Relationship Id="rId3272" Type="http://schemas.openxmlformats.org/officeDocument/2006/relationships/hyperlink" Target="#Home!A1"/><Relationship Id="rId4116" Type="http://schemas.openxmlformats.org/officeDocument/2006/relationships/hyperlink" Target="#Home!A1"/><Relationship Id="rId4323" Type="http://schemas.openxmlformats.org/officeDocument/2006/relationships/hyperlink" Target="#Home!A1"/><Relationship Id="rId4530" Type="http://schemas.openxmlformats.org/officeDocument/2006/relationships/hyperlink" Target="#Home!A1"/><Relationship Id="rId4768" Type="http://schemas.openxmlformats.org/officeDocument/2006/relationships/hyperlink" Target="#Home!A1"/><Relationship Id="rId193" Type="http://schemas.openxmlformats.org/officeDocument/2006/relationships/hyperlink" Target="#Home!A1"/><Relationship Id="rId498" Type="http://schemas.openxmlformats.org/officeDocument/2006/relationships/hyperlink" Target="#Home!A1"/><Relationship Id="rId2081" Type="http://schemas.openxmlformats.org/officeDocument/2006/relationships/hyperlink" Target="#Home!A1"/><Relationship Id="rId2179" Type="http://schemas.openxmlformats.org/officeDocument/2006/relationships/hyperlink" Target="#Home!A1"/><Relationship Id="rId3132" Type="http://schemas.openxmlformats.org/officeDocument/2006/relationships/hyperlink" Target="#Home!A1"/><Relationship Id="rId3577" Type="http://schemas.openxmlformats.org/officeDocument/2006/relationships/hyperlink" Target="#Home!A1"/><Relationship Id="rId3784" Type="http://schemas.openxmlformats.org/officeDocument/2006/relationships/hyperlink" Target="#Home!A1"/><Relationship Id="rId3991" Type="http://schemas.openxmlformats.org/officeDocument/2006/relationships/hyperlink" Target="#Home!A1"/><Relationship Id="rId4628" Type="http://schemas.openxmlformats.org/officeDocument/2006/relationships/hyperlink" Target="#Home!A1"/><Relationship Id="rId260" Type="http://schemas.openxmlformats.org/officeDocument/2006/relationships/hyperlink" Target="#Home!A1"/><Relationship Id="rId2386" Type="http://schemas.openxmlformats.org/officeDocument/2006/relationships/hyperlink" Target="#Home!A1"/><Relationship Id="rId2593" Type="http://schemas.openxmlformats.org/officeDocument/2006/relationships/hyperlink" Target="#Home!A1"/><Relationship Id="rId3437" Type="http://schemas.openxmlformats.org/officeDocument/2006/relationships/hyperlink" Target="#Home!A1"/><Relationship Id="rId3644" Type="http://schemas.openxmlformats.org/officeDocument/2006/relationships/hyperlink" Target="#Home!A1"/><Relationship Id="rId3851" Type="http://schemas.openxmlformats.org/officeDocument/2006/relationships/hyperlink" Target="#Home!A1"/><Relationship Id="rId120" Type="http://schemas.openxmlformats.org/officeDocument/2006/relationships/hyperlink" Target="#Home!A1"/><Relationship Id="rId358" Type="http://schemas.openxmlformats.org/officeDocument/2006/relationships/hyperlink" Target="#Home!A1"/><Relationship Id="rId565" Type="http://schemas.openxmlformats.org/officeDocument/2006/relationships/hyperlink" Target="#Home!A1"/><Relationship Id="rId772" Type="http://schemas.openxmlformats.org/officeDocument/2006/relationships/hyperlink" Target="#Home!A1"/><Relationship Id="rId1195" Type="http://schemas.openxmlformats.org/officeDocument/2006/relationships/hyperlink" Target="#Home!A1"/><Relationship Id="rId2039" Type="http://schemas.openxmlformats.org/officeDocument/2006/relationships/hyperlink" Target="#Home!A1"/><Relationship Id="rId2246" Type="http://schemas.openxmlformats.org/officeDocument/2006/relationships/hyperlink" Target="#Home!A1"/><Relationship Id="rId2453" Type="http://schemas.openxmlformats.org/officeDocument/2006/relationships/hyperlink" Target="#Home!A1"/><Relationship Id="rId2660" Type="http://schemas.openxmlformats.org/officeDocument/2006/relationships/hyperlink" Target="#Home!A1"/><Relationship Id="rId2898" Type="http://schemas.openxmlformats.org/officeDocument/2006/relationships/hyperlink" Target="#Home!A1"/><Relationship Id="rId3504" Type="http://schemas.openxmlformats.org/officeDocument/2006/relationships/hyperlink" Target="#Home!A1"/><Relationship Id="rId3711" Type="http://schemas.openxmlformats.org/officeDocument/2006/relationships/hyperlink" Target="#Home!A1"/><Relationship Id="rId3949" Type="http://schemas.openxmlformats.org/officeDocument/2006/relationships/hyperlink" Target="#Home!A1"/><Relationship Id="rId218" Type="http://schemas.openxmlformats.org/officeDocument/2006/relationships/hyperlink" Target="#Home!A1"/><Relationship Id="rId425" Type="http://schemas.openxmlformats.org/officeDocument/2006/relationships/hyperlink" Target="#Home!A1"/><Relationship Id="rId632" Type="http://schemas.openxmlformats.org/officeDocument/2006/relationships/hyperlink" Target="#Home!A1"/><Relationship Id="rId1055" Type="http://schemas.openxmlformats.org/officeDocument/2006/relationships/hyperlink" Target="#Home!A1"/><Relationship Id="rId1262" Type="http://schemas.openxmlformats.org/officeDocument/2006/relationships/hyperlink" Target="#Home!A1"/><Relationship Id="rId2106" Type="http://schemas.openxmlformats.org/officeDocument/2006/relationships/hyperlink" Target="#Home!A1"/><Relationship Id="rId2313" Type="http://schemas.openxmlformats.org/officeDocument/2006/relationships/hyperlink" Target="#Home!A1"/><Relationship Id="rId2520" Type="http://schemas.openxmlformats.org/officeDocument/2006/relationships/hyperlink" Target="#Home!A1"/><Relationship Id="rId2758" Type="http://schemas.openxmlformats.org/officeDocument/2006/relationships/hyperlink" Target="#Home!A1"/><Relationship Id="rId2965" Type="http://schemas.openxmlformats.org/officeDocument/2006/relationships/hyperlink" Target="#Home!A1"/><Relationship Id="rId3809" Type="http://schemas.openxmlformats.org/officeDocument/2006/relationships/hyperlink" Target="#Home!A1"/><Relationship Id="rId937" Type="http://schemas.openxmlformats.org/officeDocument/2006/relationships/hyperlink" Target="#Home!A1"/><Relationship Id="rId1122" Type="http://schemas.openxmlformats.org/officeDocument/2006/relationships/hyperlink" Target="#Home!A1"/><Relationship Id="rId1567" Type="http://schemas.openxmlformats.org/officeDocument/2006/relationships/hyperlink" Target="#Home!A1"/><Relationship Id="rId1774" Type="http://schemas.openxmlformats.org/officeDocument/2006/relationships/hyperlink" Target="#Home!A1"/><Relationship Id="rId1981" Type="http://schemas.openxmlformats.org/officeDocument/2006/relationships/hyperlink" Target="#Home!A1"/><Relationship Id="rId2618" Type="http://schemas.openxmlformats.org/officeDocument/2006/relationships/hyperlink" Target="#Home!A1"/><Relationship Id="rId2825" Type="http://schemas.openxmlformats.org/officeDocument/2006/relationships/hyperlink" Target="#Home!A1"/><Relationship Id="rId4180" Type="http://schemas.openxmlformats.org/officeDocument/2006/relationships/hyperlink" Target="#Home!A1"/><Relationship Id="rId4278" Type="http://schemas.openxmlformats.org/officeDocument/2006/relationships/hyperlink" Target="#Home!A1"/><Relationship Id="rId4485" Type="http://schemas.openxmlformats.org/officeDocument/2006/relationships/hyperlink" Target="#Home!A1"/><Relationship Id="rId66" Type="http://schemas.openxmlformats.org/officeDocument/2006/relationships/hyperlink" Target="#Home!A1"/><Relationship Id="rId1427" Type="http://schemas.openxmlformats.org/officeDocument/2006/relationships/hyperlink" Target="#Home!A1"/><Relationship Id="rId1634" Type="http://schemas.openxmlformats.org/officeDocument/2006/relationships/hyperlink" Target="#Home!A1"/><Relationship Id="rId1841" Type="http://schemas.openxmlformats.org/officeDocument/2006/relationships/hyperlink" Target="#Home!A1"/><Relationship Id="rId3087" Type="http://schemas.openxmlformats.org/officeDocument/2006/relationships/hyperlink" Target="#Home!A1"/><Relationship Id="rId3294" Type="http://schemas.openxmlformats.org/officeDocument/2006/relationships/hyperlink" Target="#Home!A1"/><Relationship Id="rId4040" Type="http://schemas.openxmlformats.org/officeDocument/2006/relationships/hyperlink" Target="#Home!A1"/><Relationship Id="rId4138" Type="http://schemas.openxmlformats.org/officeDocument/2006/relationships/hyperlink" Target="#Home!A1"/><Relationship Id="rId4345" Type="http://schemas.openxmlformats.org/officeDocument/2006/relationships/hyperlink" Target="#Home!A1"/><Relationship Id="rId4692" Type="http://schemas.openxmlformats.org/officeDocument/2006/relationships/hyperlink" Target="#Home!A1"/><Relationship Id="rId1939" Type="http://schemas.openxmlformats.org/officeDocument/2006/relationships/hyperlink" Target="#Home!A1"/><Relationship Id="rId3599" Type="http://schemas.openxmlformats.org/officeDocument/2006/relationships/hyperlink" Target="#Home!A1"/><Relationship Id="rId4552" Type="http://schemas.openxmlformats.org/officeDocument/2006/relationships/hyperlink" Target="#Home!A1"/><Relationship Id="rId1701" Type="http://schemas.openxmlformats.org/officeDocument/2006/relationships/hyperlink" Target="#Home!A1"/><Relationship Id="rId3154" Type="http://schemas.openxmlformats.org/officeDocument/2006/relationships/hyperlink" Target="#Home!A1"/><Relationship Id="rId3361" Type="http://schemas.openxmlformats.org/officeDocument/2006/relationships/hyperlink" Target="#Home!A1"/><Relationship Id="rId3459" Type="http://schemas.openxmlformats.org/officeDocument/2006/relationships/hyperlink" Target="#Home!A1"/><Relationship Id="rId3666" Type="http://schemas.openxmlformats.org/officeDocument/2006/relationships/hyperlink" Target="#Home!A1"/><Relationship Id="rId4205" Type="http://schemas.openxmlformats.org/officeDocument/2006/relationships/hyperlink" Target="#Home!A1"/><Relationship Id="rId4412" Type="http://schemas.openxmlformats.org/officeDocument/2006/relationships/hyperlink" Target="#Home!A1"/><Relationship Id="rId282" Type="http://schemas.openxmlformats.org/officeDocument/2006/relationships/hyperlink" Target="#Home!A1"/><Relationship Id="rId587" Type="http://schemas.openxmlformats.org/officeDocument/2006/relationships/hyperlink" Target="#Home!A1"/><Relationship Id="rId2170" Type="http://schemas.openxmlformats.org/officeDocument/2006/relationships/hyperlink" Target="#Home!A1"/><Relationship Id="rId2268" Type="http://schemas.openxmlformats.org/officeDocument/2006/relationships/hyperlink" Target="#Home!A1"/><Relationship Id="rId3014" Type="http://schemas.openxmlformats.org/officeDocument/2006/relationships/hyperlink" Target="#Home!A1"/><Relationship Id="rId3221" Type="http://schemas.openxmlformats.org/officeDocument/2006/relationships/hyperlink" Target="#Home!A1"/><Relationship Id="rId3319" Type="http://schemas.openxmlformats.org/officeDocument/2006/relationships/hyperlink" Target="#Home!A1"/><Relationship Id="rId3873" Type="http://schemas.openxmlformats.org/officeDocument/2006/relationships/hyperlink" Target="#Home!A1"/><Relationship Id="rId4717" Type="http://schemas.openxmlformats.org/officeDocument/2006/relationships/hyperlink" Target="#Home!A1"/><Relationship Id="rId8" Type="http://schemas.openxmlformats.org/officeDocument/2006/relationships/hyperlink" Target="#Home!A1"/><Relationship Id="rId142" Type="http://schemas.openxmlformats.org/officeDocument/2006/relationships/hyperlink" Target="#Home!A1"/><Relationship Id="rId447" Type="http://schemas.openxmlformats.org/officeDocument/2006/relationships/hyperlink" Target="#Home!A1"/><Relationship Id="rId794" Type="http://schemas.openxmlformats.org/officeDocument/2006/relationships/hyperlink" Target="#Home!A1"/><Relationship Id="rId1077" Type="http://schemas.openxmlformats.org/officeDocument/2006/relationships/hyperlink" Target="#Home!A1"/><Relationship Id="rId2030" Type="http://schemas.openxmlformats.org/officeDocument/2006/relationships/hyperlink" Target="#Home!A1"/><Relationship Id="rId2128" Type="http://schemas.openxmlformats.org/officeDocument/2006/relationships/hyperlink" Target="#Home!A1"/><Relationship Id="rId2475" Type="http://schemas.openxmlformats.org/officeDocument/2006/relationships/hyperlink" Target="#Home!A1"/><Relationship Id="rId2682" Type="http://schemas.openxmlformats.org/officeDocument/2006/relationships/hyperlink" Target="#Home!A1"/><Relationship Id="rId2987" Type="http://schemas.openxmlformats.org/officeDocument/2006/relationships/hyperlink" Target="#Home!A1"/><Relationship Id="rId3526" Type="http://schemas.openxmlformats.org/officeDocument/2006/relationships/hyperlink" Target="#Home!A1"/><Relationship Id="rId3733" Type="http://schemas.openxmlformats.org/officeDocument/2006/relationships/hyperlink" Target="#Home!A1"/><Relationship Id="rId3940" Type="http://schemas.openxmlformats.org/officeDocument/2006/relationships/hyperlink" Target="#Home!A1"/><Relationship Id="rId654" Type="http://schemas.openxmlformats.org/officeDocument/2006/relationships/hyperlink" Target="#Home!A1"/><Relationship Id="rId861" Type="http://schemas.openxmlformats.org/officeDocument/2006/relationships/hyperlink" Target="#Home!A1"/><Relationship Id="rId959" Type="http://schemas.openxmlformats.org/officeDocument/2006/relationships/hyperlink" Target="#Home!A1"/><Relationship Id="rId1284" Type="http://schemas.openxmlformats.org/officeDocument/2006/relationships/hyperlink" Target="#Home!A1"/><Relationship Id="rId1491" Type="http://schemas.openxmlformats.org/officeDocument/2006/relationships/hyperlink" Target="#Home!A1"/><Relationship Id="rId1589" Type="http://schemas.openxmlformats.org/officeDocument/2006/relationships/hyperlink" Target="#Home!A1"/><Relationship Id="rId2335" Type="http://schemas.openxmlformats.org/officeDocument/2006/relationships/hyperlink" Target="#Home!A1"/><Relationship Id="rId2542" Type="http://schemas.openxmlformats.org/officeDocument/2006/relationships/hyperlink" Target="#Home!A1"/><Relationship Id="rId3800" Type="http://schemas.openxmlformats.org/officeDocument/2006/relationships/hyperlink" Target="#Home!A1"/><Relationship Id="rId307" Type="http://schemas.openxmlformats.org/officeDocument/2006/relationships/hyperlink" Target="#Home!A1"/><Relationship Id="rId514" Type="http://schemas.openxmlformats.org/officeDocument/2006/relationships/hyperlink" Target="#Home!A1"/><Relationship Id="rId721" Type="http://schemas.openxmlformats.org/officeDocument/2006/relationships/hyperlink" Target="#Home!A1"/><Relationship Id="rId1144" Type="http://schemas.openxmlformats.org/officeDocument/2006/relationships/hyperlink" Target="#Home!A1"/><Relationship Id="rId1351" Type="http://schemas.openxmlformats.org/officeDocument/2006/relationships/hyperlink" Target="#Home!A1"/><Relationship Id="rId1449" Type="http://schemas.openxmlformats.org/officeDocument/2006/relationships/hyperlink" Target="#Home!A1"/><Relationship Id="rId1796" Type="http://schemas.openxmlformats.org/officeDocument/2006/relationships/hyperlink" Target="#Home!A1"/><Relationship Id="rId2402" Type="http://schemas.openxmlformats.org/officeDocument/2006/relationships/hyperlink" Target="#Home!A1"/><Relationship Id="rId2847" Type="http://schemas.openxmlformats.org/officeDocument/2006/relationships/hyperlink" Target="#Home!A1"/><Relationship Id="rId4062" Type="http://schemas.openxmlformats.org/officeDocument/2006/relationships/hyperlink" Target="#Home!A1"/><Relationship Id="rId88" Type="http://schemas.openxmlformats.org/officeDocument/2006/relationships/hyperlink" Target="#Home!A1"/><Relationship Id="rId819" Type="http://schemas.openxmlformats.org/officeDocument/2006/relationships/hyperlink" Target="#Home!A1"/><Relationship Id="rId1004" Type="http://schemas.openxmlformats.org/officeDocument/2006/relationships/hyperlink" Target="#Home!A1"/><Relationship Id="rId1211" Type="http://schemas.openxmlformats.org/officeDocument/2006/relationships/hyperlink" Target="#Home!A1"/><Relationship Id="rId1656" Type="http://schemas.openxmlformats.org/officeDocument/2006/relationships/hyperlink" Target="#Home!A1"/><Relationship Id="rId1863" Type="http://schemas.openxmlformats.org/officeDocument/2006/relationships/hyperlink" Target="#Home!A1"/><Relationship Id="rId2707" Type="http://schemas.openxmlformats.org/officeDocument/2006/relationships/hyperlink" Target="#Home!A1"/><Relationship Id="rId2914" Type="http://schemas.openxmlformats.org/officeDocument/2006/relationships/hyperlink" Target="#Home!A1"/><Relationship Id="rId4367" Type="http://schemas.openxmlformats.org/officeDocument/2006/relationships/hyperlink" Target="#Home!A1"/><Relationship Id="rId4574" Type="http://schemas.openxmlformats.org/officeDocument/2006/relationships/hyperlink" Target="#Home!A1"/><Relationship Id="rId4781" Type="http://schemas.openxmlformats.org/officeDocument/2006/relationships/hyperlink" Target="#Home!A1"/><Relationship Id="rId1309" Type="http://schemas.openxmlformats.org/officeDocument/2006/relationships/hyperlink" Target="#Home!A1"/><Relationship Id="rId1516" Type="http://schemas.openxmlformats.org/officeDocument/2006/relationships/hyperlink" Target="#Home!A1"/><Relationship Id="rId1723" Type="http://schemas.openxmlformats.org/officeDocument/2006/relationships/hyperlink" Target="#Home!A1"/><Relationship Id="rId1930" Type="http://schemas.openxmlformats.org/officeDocument/2006/relationships/hyperlink" Target="#Home!A1"/><Relationship Id="rId3176" Type="http://schemas.openxmlformats.org/officeDocument/2006/relationships/hyperlink" Target="#Home!A1"/><Relationship Id="rId3383" Type="http://schemas.openxmlformats.org/officeDocument/2006/relationships/hyperlink" Target="#Home!A1"/><Relationship Id="rId3590" Type="http://schemas.openxmlformats.org/officeDocument/2006/relationships/hyperlink" Target="#Home!A1"/><Relationship Id="rId4227" Type="http://schemas.openxmlformats.org/officeDocument/2006/relationships/hyperlink" Target="#Home!A1"/><Relationship Id="rId4434" Type="http://schemas.openxmlformats.org/officeDocument/2006/relationships/hyperlink" Target="#Home!A1"/><Relationship Id="rId15" Type="http://schemas.openxmlformats.org/officeDocument/2006/relationships/hyperlink" Target="#Home!A1"/><Relationship Id="rId2192" Type="http://schemas.openxmlformats.org/officeDocument/2006/relationships/hyperlink" Target="#Home!A1"/><Relationship Id="rId3036" Type="http://schemas.openxmlformats.org/officeDocument/2006/relationships/hyperlink" Target="#Home!A1"/><Relationship Id="rId3243" Type="http://schemas.openxmlformats.org/officeDocument/2006/relationships/hyperlink" Target="#Home!A1"/><Relationship Id="rId3688" Type="http://schemas.openxmlformats.org/officeDocument/2006/relationships/hyperlink" Target="#Home!A1"/><Relationship Id="rId3895" Type="http://schemas.openxmlformats.org/officeDocument/2006/relationships/hyperlink" Target="#Home!A1"/><Relationship Id="rId4641" Type="http://schemas.openxmlformats.org/officeDocument/2006/relationships/hyperlink" Target="#Home!A1"/><Relationship Id="rId4739" Type="http://schemas.openxmlformats.org/officeDocument/2006/relationships/hyperlink" Target="#Home!A1"/><Relationship Id="rId164" Type="http://schemas.openxmlformats.org/officeDocument/2006/relationships/hyperlink" Target="#Home!A1"/><Relationship Id="rId371" Type="http://schemas.openxmlformats.org/officeDocument/2006/relationships/hyperlink" Target="#Home!A1"/><Relationship Id="rId2052" Type="http://schemas.openxmlformats.org/officeDocument/2006/relationships/hyperlink" Target="#Home!A1"/><Relationship Id="rId2497" Type="http://schemas.openxmlformats.org/officeDocument/2006/relationships/hyperlink" Target="#Home!A1"/><Relationship Id="rId3450" Type="http://schemas.openxmlformats.org/officeDocument/2006/relationships/hyperlink" Target="#Home!A1"/><Relationship Id="rId3548" Type="http://schemas.openxmlformats.org/officeDocument/2006/relationships/hyperlink" Target="#Home!A1"/><Relationship Id="rId3755" Type="http://schemas.openxmlformats.org/officeDocument/2006/relationships/hyperlink" Target="#Home!A1"/><Relationship Id="rId4501" Type="http://schemas.openxmlformats.org/officeDocument/2006/relationships/hyperlink" Target="#Home!A1"/><Relationship Id="rId4806" Type="http://schemas.openxmlformats.org/officeDocument/2006/relationships/hyperlink" Target="#Home!A1"/><Relationship Id="rId469" Type="http://schemas.openxmlformats.org/officeDocument/2006/relationships/hyperlink" Target="#Home!A1"/><Relationship Id="rId676" Type="http://schemas.openxmlformats.org/officeDocument/2006/relationships/hyperlink" Target="#Home!A1"/><Relationship Id="rId883" Type="http://schemas.openxmlformats.org/officeDocument/2006/relationships/hyperlink" Target="#Home!A1"/><Relationship Id="rId1099" Type="http://schemas.openxmlformats.org/officeDocument/2006/relationships/hyperlink" Target="#Home!A1"/><Relationship Id="rId2357" Type="http://schemas.openxmlformats.org/officeDocument/2006/relationships/hyperlink" Target="#Home!A1"/><Relationship Id="rId2564" Type="http://schemas.openxmlformats.org/officeDocument/2006/relationships/hyperlink" Target="#Home!A1"/><Relationship Id="rId3103" Type="http://schemas.openxmlformats.org/officeDocument/2006/relationships/hyperlink" Target="#Home!A1"/><Relationship Id="rId3310" Type="http://schemas.openxmlformats.org/officeDocument/2006/relationships/hyperlink" Target="#Home!A1"/><Relationship Id="rId3408" Type="http://schemas.openxmlformats.org/officeDocument/2006/relationships/hyperlink" Target="#Home!A1"/><Relationship Id="rId3615" Type="http://schemas.openxmlformats.org/officeDocument/2006/relationships/hyperlink" Target="#Home!A1"/><Relationship Id="rId3962" Type="http://schemas.openxmlformats.org/officeDocument/2006/relationships/hyperlink" Target="#Home!A1"/><Relationship Id="rId231" Type="http://schemas.openxmlformats.org/officeDocument/2006/relationships/hyperlink" Target="#Home!A1"/><Relationship Id="rId329" Type="http://schemas.openxmlformats.org/officeDocument/2006/relationships/hyperlink" Target="#Home!A1"/><Relationship Id="rId536" Type="http://schemas.openxmlformats.org/officeDocument/2006/relationships/hyperlink" Target="#Home!A1"/><Relationship Id="rId1166" Type="http://schemas.openxmlformats.org/officeDocument/2006/relationships/hyperlink" Target="#Home!A1"/><Relationship Id="rId1373" Type="http://schemas.openxmlformats.org/officeDocument/2006/relationships/hyperlink" Target="#Home!A1"/><Relationship Id="rId2217" Type="http://schemas.openxmlformats.org/officeDocument/2006/relationships/hyperlink" Target="#Home!A1"/><Relationship Id="rId2771" Type="http://schemas.openxmlformats.org/officeDocument/2006/relationships/hyperlink" Target="#Home!A1"/><Relationship Id="rId2869" Type="http://schemas.openxmlformats.org/officeDocument/2006/relationships/hyperlink" Target="#Home!A1"/><Relationship Id="rId3822" Type="http://schemas.openxmlformats.org/officeDocument/2006/relationships/hyperlink" Target="#Home!A1"/><Relationship Id="rId743" Type="http://schemas.openxmlformats.org/officeDocument/2006/relationships/hyperlink" Target="#Home!A1"/><Relationship Id="rId950" Type="http://schemas.openxmlformats.org/officeDocument/2006/relationships/hyperlink" Target="#Home!A1"/><Relationship Id="rId1026" Type="http://schemas.openxmlformats.org/officeDocument/2006/relationships/hyperlink" Target="#Home!A1"/><Relationship Id="rId1580" Type="http://schemas.openxmlformats.org/officeDocument/2006/relationships/hyperlink" Target="#Home!A1"/><Relationship Id="rId1678" Type="http://schemas.openxmlformats.org/officeDocument/2006/relationships/hyperlink" Target="#Home!A1"/><Relationship Id="rId1885" Type="http://schemas.openxmlformats.org/officeDocument/2006/relationships/hyperlink" Target="#Home!A1"/><Relationship Id="rId2424" Type="http://schemas.openxmlformats.org/officeDocument/2006/relationships/hyperlink" Target="#Home!A1"/><Relationship Id="rId2631" Type="http://schemas.openxmlformats.org/officeDocument/2006/relationships/hyperlink" Target="#Home!A1"/><Relationship Id="rId2729" Type="http://schemas.openxmlformats.org/officeDocument/2006/relationships/hyperlink" Target="#Home!A1"/><Relationship Id="rId2936" Type="http://schemas.openxmlformats.org/officeDocument/2006/relationships/hyperlink" Target="#Home!A1"/><Relationship Id="rId4084" Type="http://schemas.openxmlformats.org/officeDocument/2006/relationships/hyperlink" Target="#Home!A1"/><Relationship Id="rId4291" Type="http://schemas.openxmlformats.org/officeDocument/2006/relationships/hyperlink" Target="#Home!A1"/><Relationship Id="rId4389" Type="http://schemas.openxmlformats.org/officeDocument/2006/relationships/hyperlink" Target="#Home!A1"/><Relationship Id="rId603" Type="http://schemas.openxmlformats.org/officeDocument/2006/relationships/hyperlink" Target="#Home!A1"/><Relationship Id="rId810" Type="http://schemas.openxmlformats.org/officeDocument/2006/relationships/hyperlink" Target="#Home!A1"/><Relationship Id="rId908" Type="http://schemas.openxmlformats.org/officeDocument/2006/relationships/hyperlink" Target="#Home!A1"/><Relationship Id="rId1233" Type="http://schemas.openxmlformats.org/officeDocument/2006/relationships/hyperlink" Target="#Home!A1"/><Relationship Id="rId1440" Type="http://schemas.openxmlformats.org/officeDocument/2006/relationships/hyperlink" Target="#Home!A1"/><Relationship Id="rId1538" Type="http://schemas.openxmlformats.org/officeDocument/2006/relationships/hyperlink" Target="#Home!A1"/><Relationship Id="rId4151" Type="http://schemas.openxmlformats.org/officeDocument/2006/relationships/hyperlink" Target="#Home!A1"/><Relationship Id="rId4596" Type="http://schemas.openxmlformats.org/officeDocument/2006/relationships/hyperlink" Target="#Home!A1"/><Relationship Id="rId1300" Type="http://schemas.openxmlformats.org/officeDocument/2006/relationships/hyperlink" Target="#Home!A1"/><Relationship Id="rId1745" Type="http://schemas.openxmlformats.org/officeDocument/2006/relationships/hyperlink" Target="#Home!A1"/><Relationship Id="rId1952" Type="http://schemas.openxmlformats.org/officeDocument/2006/relationships/hyperlink" Target="#Home!A1"/><Relationship Id="rId3198" Type="http://schemas.openxmlformats.org/officeDocument/2006/relationships/hyperlink" Target="#Home!A1"/><Relationship Id="rId4011" Type="http://schemas.openxmlformats.org/officeDocument/2006/relationships/hyperlink" Target="#Home!A1"/><Relationship Id="rId4249" Type="http://schemas.openxmlformats.org/officeDocument/2006/relationships/hyperlink" Target="#Home!A1"/><Relationship Id="rId4456" Type="http://schemas.openxmlformats.org/officeDocument/2006/relationships/hyperlink" Target="#Home!A1"/><Relationship Id="rId4663" Type="http://schemas.openxmlformats.org/officeDocument/2006/relationships/hyperlink" Target="#Home!A1"/><Relationship Id="rId37" Type="http://schemas.openxmlformats.org/officeDocument/2006/relationships/hyperlink" Target="#Home!A1"/><Relationship Id="rId1605" Type="http://schemas.openxmlformats.org/officeDocument/2006/relationships/hyperlink" Target="#Home!A1"/><Relationship Id="rId1812" Type="http://schemas.openxmlformats.org/officeDocument/2006/relationships/hyperlink" Target="#Home!A1"/><Relationship Id="rId3058" Type="http://schemas.openxmlformats.org/officeDocument/2006/relationships/hyperlink" Target="#Home!A1"/><Relationship Id="rId3265" Type="http://schemas.openxmlformats.org/officeDocument/2006/relationships/hyperlink" Target="#Home!A1"/><Relationship Id="rId3472" Type="http://schemas.openxmlformats.org/officeDocument/2006/relationships/hyperlink" Target="#Home!A1"/><Relationship Id="rId4109" Type="http://schemas.openxmlformats.org/officeDocument/2006/relationships/hyperlink" Target="#Home!A1"/><Relationship Id="rId4316" Type="http://schemas.openxmlformats.org/officeDocument/2006/relationships/hyperlink" Target="#Home!A1"/><Relationship Id="rId4523" Type="http://schemas.openxmlformats.org/officeDocument/2006/relationships/hyperlink" Target="#Home!A1"/><Relationship Id="rId4730" Type="http://schemas.openxmlformats.org/officeDocument/2006/relationships/hyperlink" Target="#Home!A1"/><Relationship Id="rId186" Type="http://schemas.openxmlformats.org/officeDocument/2006/relationships/hyperlink" Target="#Home!A1"/><Relationship Id="rId393" Type="http://schemas.openxmlformats.org/officeDocument/2006/relationships/hyperlink" Target="#Home!A1"/><Relationship Id="rId2074" Type="http://schemas.openxmlformats.org/officeDocument/2006/relationships/hyperlink" Target="#Home!A1"/><Relationship Id="rId2281" Type="http://schemas.openxmlformats.org/officeDocument/2006/relationships/hyperlink" Target="#Home!A1"/><Relationship Id="rId3125" Type="http://schemas.openxmlformats.org/officeDocument/2006/relationships/hyperlink" Target="#Home!A1"/><Relationship Id="rId3332" Type="http://schemas.openxmlformats.org/officeDocument/2006/relationships/hyperlink" Target="#Home!A1"/><Relationship Id="rId3777" Type="http://schemas.openxmlformats.org/officeDocument/2006/relationships/hyperlink" Target="#Home!A1"/><Relationship Id="rId3984" Type="http://schemas.openxmlformats.org/officeDocument/2006/relationships/hyperlink" Target="#Home!A1"/><Relationship Id="rId4828" Type="http://schemas.openxmlformats.org/officeDocument/2006/relationships/hyperlink" Target="#Home!A1"/><Relationship Id="rId253" Type="http://schemas.openxmlformats.org/officeDocument/2006/relationships/hyperlink" Target="#Home!A1"/><Relationship Id="rId460" Type="http://schemas.openxmlformats.org/officeDocument/2006/relationships/hyperlink" Target="#Home!A1"/><Relationship Id="rId698" Type="http://schemas.openxmlformats.org/officeDocument/2006/relationships/hyperlink" Target="#Home!A1"/><Relationship Id="rId1090" Type="http://schemas.openxmlformats.org/officeDocument/2006/relationships/hyperlink" Target="#Home!A1"/><Relationship Id="rId2141" Type="http://schemas.openxmlformats.org/officeDocument/2006/relationships/hyperlink" Target="#Home!A1"/><Relationship Id="rId2379" Type="http://schemas.openxmlformats.org/officeDocument/2006/relationships/hyperlink" Target="#Home!A1"/><Relationship Id="rId2586" Type="http://schemas.openxmlformats.org/officeDocument/2006/relationships/hyperlink" Target="#Home!A1"/><Relationship Id="rId2793" Type="http://schemas.openxmlformats.org/officeDocument/2006/relationships/hyperlink" Target="#Home!A1"/><Relationship Id="rId3637" Type="http://schemas.openxmlformats.org/officeDocument/2006/relationships/hyperlink" Target="#Home!A1"/><Relationship Id="rId3844" Type="http://schemas.openxmlformats.org/officeDocument/2006/relationships/hyperlink" Target="#Home!A1"/><Relationship Id="rId113" Type="http://schemas.openxmlformats.org/officeDocument/2006/relationships/hyperlink" Target="#Home!A1"/><Relationship Id="rId320" Type="http://schemas.openxmlformats.org/officeDocument/2006/relationships/hyperlink" Target="#Home!A1"/><Relationship Id="rId558" Type="http://schemas.openxmlformats.org/officeDocument/2006/relationships/hyperlink" Target="#Home!A1"/><Relationship Id="rId765" Type="http://schemas.openxmlformats.org/officeDocument/2006/relationships/hyperlink" Target="#Home!A1"/><Relationship Id="rId972" Type="http://schemas.openxmlformats.org/officeDocument/2006/relationships/hyperlink" Target="#Home!A1"/><Relationship Id="rId1188" Type="http://schemas.openxmlformats.org/officeDocument/2006/relationships/hyperlink" Target="#Home!A1"/><Relationship Id="rId1395" Type="http://schemas.openxmlformats.org/officeDocument/2006/relationships/hyperlink" Target="#Home!A1"/><Relationship Id="rId2001" Type="http://schemas.openxmlformats.org/officeDocument/2006/relationships/hyperlink" Target="#Home!A1"/><Relationship Id="rId2239" Type="http://schemas.openxmlformats.org/officeDocument/2006/relationships/hyperlink" Target="#Home!A1"/><Relationship Id="rId2446" Type="http://schemas.openxmlformats.org/officeDocument/2006/relationships/hyperlink" Target="#Home!A1"/><Relationship Id="rId2653" Type="http://schemas.openxmlformats.org/officeDocument/2006/relationships/hyperlink" Target="#Home!A1"/><Relationship Id="rId2860" Type="http://schemas.openxmlformats.org/officeDocument/2006/relationships/hyperlink" Target="#Home!A1"/><Relationship Id="rId3704" Type="http://schemas.openxmlformats.org/officeDocument/2006/relationships/hyperlink" Target="#Home!A1"/><Relationship Id="rId418" Type="http://schemas.openxmlformats.org/officeDocument/2006/relationships/hyperlink" Target="#Home!A1"/><Relationship Id="rId625" Type="http://schemas.openxmlformats.org/officeDocument/2006/relationships/hyperlink" Target="#Home!A1"/><Relationship Id="rId832" Type="http://schemas.openxmlformats.org/officeDocument/2006/relationships/hyperlink" Target="#Home!A1"/><Relationship Id="rId1048" Type="http://schemas.openxmlformats.org/officeDocument/2006/relationships/hyperlink" Target="#Home!A1"/><Relationship Id="rId1255" Type="http://schemas.openxmlformats.org/officeDocument/2006/relationships/hyperlink" Target="#Home!A1"/><Relationship Id="rId1462" Type="http://schemas.openxmlformats.org/officeDocument/2006/relationships/hyperlink" Target="#Home!A1"/><Relationship Id="rId2306" Type="http://schemas.openxmlformats.org/officeDocument/2006/relationships/hyperlink" Target="#Home!A1"/><Relationship Id="rId2513" Type="http://schemas.openxmlformats.org/officeDocument/2006/relationships/hyperlink" Target="#Home!A1"/><Relationship Id="rId2958" Type="http://schemas.openxmlformats.org/officeDocument/2006/relationships/hyperlink" Target="#Home!A1"/><Relationship Id="rId3911" Type="http://schemas.openxmlformats.org/officeDocument/2006/relationships/hyperlink" Target="#Home!A1"/><Relationship Id="rId1115" Type="http://schemas.openxmlformats.org/officeDocument/2006/relationships/hyperlink" Target="#Home!A1"/><Relationship Id="rId1322" Type="http://schemas.openxmlformats.org/officeDocument/2006/relationships/hyperlink" Target="#Home!A1"/><Relationship Id="rId1767" Type="http://schemas.openxmlformats.org/officeDocument/2006/relationships/hyperlink" Target="#Home!A1"/><Relationship Id="rId1974" Type="http://schemas.openxmlformats.org/officeDocument/2006/relationships/hyperlink" Target="#Home!A1"/><Relationship Id="rId2720" Type="http://schemas.openxmlformats.org/officeDocument/2006/relationships/hyperlink" Target="#Home!A1"/><Relationship Id="rId2818" Type="http://schemas.openxmlformats.org/officeDocument/2006/relationships/hyperlink" Target="#Home!A1"/><Relationship Id="rId4173" Type="http://schemas.openxmlformats.org/officeDocument/2006/relationships/hyperlink" Target="#Home!A1"/><Relationship Id="rId4380" Type="http://schemas.openxmlformats.org/officeDocument/2006/relationships/hyperlink" Target="#Home!A1"/><Relationship Id="rId4478" Type="http://schemas.openxmlformats.org/officeDocument/2006/relationships/hyperlink" Target="#Home!A1"/><Relationship Id="rId59" Type="http://schemas.openxmlformats.org/officeDocument/2006/relationships/hyperlink" Target="#Home!A1"/><Relationship Id="rId1627" Type="http://schemas.openxmlformats.org/officeDocument/2006/relationships/hyperlink" Target="#Home!A1"/><Relationship Id="rId1834" Type="http://schemas.openxmlformats.org/officeDocument/2006/relationships/hyperlink" Target="#Home!A1"/><Relationship Id="rId3287" Type="http://schemas.openxmlformats.org/officeDocument/2006/relationships/hyperlink" Target="#Home!A1"/><Relationship Id="rId4033" Type="http://schemas.openxmlformats.org/officeDocument/2006/relationships/hyperlink" Target="#Home!A1"/><Relationship Id="rId4240" Type="http://schemas.openxmlformats.org/officeDocument/2006/relationships/hyperlink" Target="#Home!A1"/><Relationship Id="rId4338" Type="http://schemas.openxmlformats.org/officeDocument/2006/relationships/hyperlink" Target="#Home!A1"/><Relationship Id="rId4685" Type="http://schemas.openxmlformats.org/officeDocument/2006/relationships/hyperlink" Target="#Home!A1"/><Relationship Id="rId2096" Type="http://schemas.openxmlformats.org/officeDocument/2006/relationships/hyperlink" Target="#Home!A1"/><Relationship Id="rId3494" Type="http://schemas.openxmlformats.org/officeDocument/2006/relationships/hyperlink" Target="#Home!A1"/><Relationship Id="rId3799" Type="http://schemas.openxmlformats.org/officeDocument/2006/relationships/hyperlink" Target="#Home!A1"/><Relationship Id="rId4100" Type="http://schemas.openxmlformats.org/officeDocument/2006/relationships/hyperlink" Target="#Home!A1"/><Relationship Id="rId4545" Type="http://schemas.openxmlformats.org/officeDocument/2006/relationships/hyperlink" Target="#Home!A1"/><Relationship Id="rId4752" Type="http://schemas.openxmlformats.org/officeDocument/2006/relationships/hyperlink" Target="#Home!A1"/><Relationship Id="rId1901" Type="http://schemas.openxmlformats.org/officeDocument/2006/relationships/hyperlink" Target="#Home!A1"/><Relationship Id="rId3147" Type="http://schemas.openxmlformats.org/officeDocument/2006/relationships/hyperlink" Target="#Home!A1"/><Relationship Id="rId3354" Type="http://schemas.openxmlformats.org/officeDocument/2006/relationships/hyperlink" Target="#Home!A1"/><Relationship Id="rId3561" Type="http://schemas.openxmlformats.org/officeDocument/2006/relationships/hyperlink" Target="#Home!A1"/><Relationship Id="rId3659" Type="http://schemas.openxmlformats.org/officeDocument/2006/relationships/hyperlink" Target="#Home!A1"/><Relationship Id="rId4405" Type="http://schemas.openxmlformats.org/officeDocument/2006/relationships/hyperlink" Target="#Home!A1"/><Relationship Id="rId4612" Type="http://schemas.openxmlformats.org/officeDocument/2006/relationships/hyperlink" Target="#Home!A1"/><Relationship Id="rId275" Type="http://schemas.openxmlformats.org/officeDocument/2006/relationships/hyperlink" Target="#Home!A1"/><Relationship Id="rId482" Type="http://schemas.openxmlformats.org/officeDocument/2006/relationships/hyperlink" Target="#Home!A1"/><Relationship Id="rId2163" Type="http://schemas.openxmlformats.org/officeDocument/2006/relationships/hyperlink" Target="#Home!A1"/><Relationship Id="rId2370" Type="http://schemas.openxmlformats.org/officeDocument/2006/relationships/hyperlink" Target="#Home!A1"/><Relationship Id="rId3007" Type="http://schemas.openxmlformats.org/officeDocument/2006/relationships/hyperlink" Target="#Home!A1"/><Relationship Id="rId3214" Type="http://schemas.openxmlformats.org/officeDocument/2006/relationships/hyperlink" Target="#Home!A1"/><Relationship Id="rId3421" Type="http://schemas.openxmlformats.org/officeDocument/2006/relationships/hyperlink" Target="#Home!A1"/><Relationship Id="rId3866" Type="http://schemas.openxmlformats.org/officeDocument/2006/relationships/hyperlink" Target="#Home!A1"/><Relationship Id="rId135" Type="http://schemas.openxmlformats.org/officeDocument/2006/relationships/hyperlink" Target="#Home!A1"/><Relationship Id="rId342" Type="http://schemas.openxmlformats.org/officeDocument/2006/relationships/hyperlink" Target="#Home!A1"/><Relationship Id="rId787" Type="http://schemas.openxmlformats.org/officeDocument/2006/relationships/hyperlink" Target="#Home!A1"/><Relationship Id="rId994" Type="http://schemas.openxmlformats.org/officeDocument/2006/relationships/hyperlink" Target="#Home!A1"/><Relationship Id="rId2023" Type="http://schemas.openxmlformats.org/officeDocument/2006/relationships/hyperlink" Target="#Home!A1"/><Relationship Id="rId2230" Type="http://schemas.openxmlformats.org/officeDocument/2006/relationships/hyperlink" Target="#Home!A1"/><Relationship Id="rId2468" Type="http://schemas.openxmlformats.org/officeDocument/2006/relationships/hyperlink" Target="#Home!A1"/><Relationship Id="rId2675" Type="http://schemas.openxmlformats.org/officeDocument/2006/relationships/hyperlink" Target="#Home!A1"/><Relationship Id="rId2882" Type="http://schemas.openxmlformats.org/officeDocument/2006/relationships/hyperlink" Target="#Home!A1"/><Relationship Id="rId3519" Type="http://schemas.openxmlformats.org/officeDocument/2006/relationships/hyperlink" Target="#Home!A1"/><Relationship Id="rId3726" Type="http://schemas.openxmlformats.org/officeDocument/2006/relationships/hyperlink" Target="#Home!A1"/><Relationship Id="rId3933" Type="http://schemas.openxmlformats.org/officeDocument/2006/relationships/hyperlink" Target="#Home!A1"/><Relationship Id="rId202" Type="http://schemas.openxmlformats.org/officeDocument/2006/relationships/hyperlink" Target="#Home!A1"/><Relationship Id="rId647" Type="http://schemas.openxmlformats.org/officeDocument/2006/relationships/hyperlink" Target="#Home!A1"/><Relationship Id="rId854" Type="http://schemas.openxmlformats.org/officeDocument/2006/relationships/hyperlink" Target="#Home!A1"/><Relationship Id="rId1277" Type="http://schemas.openxmlformats.org/officeDocument/2006/relationships/hyperlink" Target="#Home!A1"/><Relationship Id="rId1484" Type="http://schemas.openxmlformats.org/officeDocument/2006/relationships/hyperlink" Target="#Home!A1"/><Relationship Id="rId1691" Type="http://schemas.openxmlformats.org/officeDocument/2006/relationships/hyperlink" Target="#Home!A1"/><Relationship Id="rId2328" Type="http://schemas.openxmlformats.org/officeDocument/2006/relationships/hyperlink" Target="#Home!A1"/><Relationship Id="rId2535" Type="http://schemas.openxmlformats.org/officeDocument/2006/relationships/hyperlink" Target="#Home!A1"/><Relationship Id="rId2742" Type="http://schemas.openxmlformats.org/officeDocument/2006/relationships/hyperlink" Target="#Home!A1"/><Relationship Id="rId4195" Type="http://schemas.openxmlformats.org/officeDocument/2006/relationships/hyperlink" Target="#Home!A1"/><Relationship Id="rId507" Type="http://schemas.openxmlformats.org/officeDocument/2006/relationships/hyperlink" Target="#Home!A1"/><Relationship Id="rId714" Type="http://schemas.openxmlformats.org/officeDocument/2006/relationships/hyperlink" Target="#Home!A1"/><Relationship Id="rId921" Type="http://schemas.openxmlformats.org/officeDocument/2006/relationships/hyperlink" Target="#Home!A1"/><Relationship Id="rId1137" Type="http://schemas.openxmlformats.org/officeDocument/2006/relationships/hyperlink" Target="#Home!A1"/><Relationship Id="rId1344" Type="http://schemas.openxmlformats.org/officeDocument/2006/relationships/hyperlink" Target="#Home!A1"/><Relationship Id="rId1551" Type="http://schemas.openxmlformats.org/officeDocument/2006/relationships/hyperlink" Target="#Home!A1"/><Relationship Id="rId1789" Type="http://schemas.openxmlformats.org/officeDocument/2006/relationships/hyperlink" Target="#Home!A1"/><Relationship Id="rId1996" Type="http://schemas.openxmlformats.org/officeDocument/2006/relationships/hyperlink" Target="#Home!A1"/><Relationship Id="rId2602" Type="http://schemas.openxmlformats.org/officeDocument/2006/relationships/hyperlink" Target="#Home!A1"/><Relationship Id="rId4055" Type="http://schemas.openxmlformats.org/officeDocument/2006/relationships/hyperlink" Target="#Home!A1"/><Relationship Id="rId4262" Type="http://schemas.openxmlformats.org/officeDocument/2006/relationships/hyperlink" Target="#Home!A1"/><Relationship Id="rId50" Type="http://schemas.openxmlformats.org/officeDocument/2006/relationships/hyperlink" Target="#Home!A1"/><Relationship Id="rId1204" Type="http://schemas.openxmlformats.org/officeDocument/2006/relationships/hyperlink" Target="#Home!A1"/><Relationship Id="rId1411" Type="http://schemas.openxmlformats.org/officeDocument/2006/relationships/hyperlink" Target="#Home!A1"/><Relationship Id="rId1649" Type="http://schemas.openxmlformats.org/officeDocument/2006/relationships/hyperlink" Target="#Home!A1"/><Relationship Id="rId1856" Type="http://schemas.openxmlformats.org/officeDocument/2006/relationships/hyperlink" Target="#Home!A1"/><Relationship Id="rId2907" Type="http://schemas.openxmlformats.org/officeDocument/2006/relationships/hyperlink" Target="#Home!A1"/><Relationship Id="rId3071" Type="http://schemas.openxmlformats.org/officeDocument/2006/relationships/hyperlink" Target="#Home!A1"/><Relationship Id="rId4567" Type="http://schemas.openxmlformats.org/officeDocument/2006/relationships/hyperlink" Target="#Home!A1"/><Relationship Id="rId4774" Type="http://schemas.openxmlformats.org/officeDocument/2006/relationships/hyperlink" Target="#Home!A1"/><Relationship Id="rId1509" Type="http://schemas.openxmlformats.org/officeDocument/2006/relationships/hyperlink" Target="#Home!A1"/><Relationship Id="rId1716" Type="http://schemas.openxmlformats.org/officeDocument/2006/relationships/hyperlink" Target="#Home!A1"/><Relationship Id="rId1923" Type="http://schemas.openxmlformats.org/officeDocument/2006/relationships/hyperlink" Target="#Home!A1"/><Relationship Id="rId3169" Type="http://schemas.openxmlformats.org/officeDocument/2006/relationships/hyperlink" Target="#Home!A1"/><Relationship Id="rId3376" Type="http://schemas.openxmlformats.org/officeDocument/2006/relationships/hyperlink" Target="#Home!A1"/><Relationship Id="rId3583" Type="http://schemas.openxmlformats.org/officeDocument/2006/relationships/hyperlink" Target="#Home!A1"/><Relationship Id="rId4122" Type="http://schemas.openxmlformats.org/officeDocument/2006/relationships/hyperlink" Target="#Home!A1"/><Relationship Id="rId4427" Type="http://schemas.openxmlformats.org/officeDocument/2006/relationships/hyperlink" Target="#Home!A1"/><Relationship Id="rId297" Type="http://schemas.openxmlformats.org/officeDocument/2006/relationships/hyperlink" Target="#Home!A1"/><Relationship Id="rId2185" Type="http://schemas.openxmlformats.org/officeDocument/2006/relationships/hyperlink" Target="#Home!A1"/><Relationship Id="rId2392" Type="http://schemas.openxmlformats.org/officeDocument/2006/relationships/hyperlink" Target="#Home!A1"/><Relationship Id="rId3029" Type="http://schemas.openxmlformats.org/officeDocument/2006/relationships/hyperlink" Target="#Home!A1"/><Relationship Id="rId3236" Type="http://schemas.openxmlformats.org/officeDocument/2006/relationships/hyperlink" Target="#Home!A1"/><Relationship Id="rId3790" Type="http://schemas.openxmlformats.org/officeDocument/2006/relationships/hyperlink" Target="#Home!A1"/><Relationship Id="rId3888" Type="http://schemas.openxmlformats.org/officeDocument/2006/relationships/hyperlink" Target="#Home!A1"/><Relationship Id="rId4634" Type="http://schemas.openxmlformats.org/officeDocument/2006/relationships/hyperlink" Target="#Home!A1"/><Relationship Id="rId157" Type="http://schemas.openxmlformats.org/officeDocument/2006/relationships/hyperlink" Target="#Home!A1"/><Relationship Id="rId364" Type="http://schemas.openxmlformats.org/officeDocument/2006/relationships/hyperlink" Target="#Home!A1"/><Relationship Id="rId2045" Type="http://schemas.openxmlformats.org/officeDocument/2006/relationships/hyperlink" Target="#Home!A1"/><Relationship Id="rId2697" Type="http://schemas.openxmlformats.org/officeDocument/2006/relationships/hyperlink" Target="#Home!A1"/><Relationship Id="rId3443" Type="http://schemas.openxmlformats.org/officeDocument/2006/relationships/hyperlink" Target="#Home!A1"/><Relationship Id="rId3650" Type="http://schemas.openxmlformats.org/officeDocument/2006/relationships/hyperlink" Target="#Home!A1"/><Relationship Id="rId3748" Type="http://schemas.openxmlformats.org/officeDocument/2006/relationships/hyperlink" Target="#Home!A1"/><Relationship Id="rId4701" Type="http://schemas.openxmlformats.org/officeDocument/2006/relationships/hyperlink" Target="#Home!A1"/><Relationship Id="rId571" Type="http://schemas.openxmlformats.org/officeDocument/2006/relationships/hyperlink" Target="#Home!A1"/><Relationship Id="rId669" Type="http://schemas.openxmlformats.org/officeDocument/2006/relationships/hyperlink" Target="#Home!A1"/><Relationship Id="rId876" Type="http://schemas.openxmlformats.org/officeDocument/2006/relationships/hyperlink" Target="#Home!A1"/><Relationship Id="rId1299" Type="http://schemas.openxmlformats.org/officeDocument/2006/relationships/hyperlink" Target="#Home!A1"/><Relationship Id="rId2252" Type="http://schemas.openxmlformats.org/officeDocument/2006/relationships/hyperlink" Target="#Home!A1"/><Relationship Id="rId2557" Type="http://schemas.openxmlformats.org/officeDocument/2006/relationships/hyperlink" Target="#Home!A1"/><Relationship Id="rId3303" Type="http://schemas.openxmlformats.org/officeDocument/2006/relationships/hyperlink" Target="#Home!A1"/><Relationship Id="rId3510" Type="http://schemas.openxmlformats.org/officeDocument/2006/relationships/hyperlink" Target="#Home!A1"/><Relationship Id="rId3608" Type="http://schemas.openxmlformats.org/officeDocument/2006/relationships/hyperlink" Target="#Home!A1"/><Relationship Id="rId3955" Type="http://schemas.openxmlformats.org/officeDocument/2006/relationships/hyperlink" Target="#Home!A1"/><Relationship Id="rId224" Type="http://schemas.openxmlformats.org/officeDocument/2006/relationships/hyperlink" Target="#Home!A1"/><Relationship Id="rId431" Type="http://schemas.openxmlformats.org/officeDocument/2006/relationships/hyperlink" Target="#Home!A1"/><Relationship Id="rId529" Type="http://schemas.openxmlformats.org/officeDocument/2006/relationships/hyperlink" Target="#Home!A1"/><Relationship Id="rId736" Type="http://schemas.openxmlformats.org/officeDocument/2006/relationships/hyperlink" Target="#Home!A1"/><Relationship Id="rId1061" Type="http://schemas.openxmlformats.org/officeDocument/2006/relationships/hyperlink" Target="#Home!A1"/><Relationship Id="rId1159" Type="http://schemas.openxmlformats.org/officeDocument/2006/relationships/hyperlink" Target="#Home!A1"/><Relationship Id="rId1366" Type="http://schemas.openxmlformats.org/officeDocument/2006/relationships/hyperlink" Target="#Home!A1"/><Relationship Id="rId2112" Type="http://schemas.openxmlformats.org/officeDocument/2006/relationships/hyperlink" Target="#Home!A1"/><Relationship Id="rId2417" Type="http://schemas.openxmlformats.org/officeDocument/2006/relationships/hyperlink" Target="#Home!A1"/><Relationship Id="rId2764" Type="http://schemas.openxmlformats.org/officeDocument/2006/relationships/hyperlink" Target="#Home!A1"/><Relationship Id="rId2971" Type="http://schemas.openxmlformats.org/officeDocument/2006/relationships/hyperlink" Target="#Home!A1"/><Relationship Id="rId3815" Type="http://schemas.openxmlformats.org/officeDocument/2006/relationships/hyperlink" Target="#Home!A1"/><Relationship Id="rId943" Type="http://schemas.openxmlformats.org/officeDocument/2006/relationships/hyperlink" Target="#Home!A1"/><Relationship Id="rId1019" Type="http://schemas.openxmlformats.org/officeDocument/2006/relationships/hyperlink" Target="#Home!A1"/><Relationship Id="rId1573" Type="http://schemas.openxmlformats.org/officeDocument/2006/relationships/hyperlink" Target="#Home!A1"/><Relationship Id="rId1780" Type="http://schemas.openxmlformats.org/officeDocument/2006/relationships/hyperlink" Target="#Home!A1"/><Relationship Id="rId1878" Type="http://schemas.openxmlformats.org/officeDocument/2006/relationships/hyperlink" Target="#Home!A1"/><Relationship Id="rId2624" Type="http://schemas.openxmlformats.org/officeDocument/2006/relationships/hyperlink" Target="#Home!A1"/><Relationship Id="rId2831" Type="http://schemas.openxmlformats.org/officeDocument/2006/relationships/hyperlink" Target="#Home!A1"/><Relationship Id="rId2929" Type="http://schemas.openxmlformats.org/officeDocument/2006/relationships/hyperlink" Target="#Home!A1"/><Relationship Id="rId4077" Type="http://schemas.openxmlformats.org/officeDocument/2006/relationships/hyperlink" Target="#Home!A1"/><Relationship Id="rId4284" Type="http://schemas.openxmlformats.org/officeDocument/2006/relationships/hyperlink" Target="#Home!A1"/><Relationship Id="rId4491" Type="http://schemas.openxmlformats.org/officeDocument/2006/relationships/hyperlink" Target="#Home!A1"/><Relationship Id="rId72" Type="http://schemas.openxmlformats.org/officeDocument/2006/relationships/hyperlink" Target="#Home!A1"/><Relationship Id="rId803" Type="http://schemas.openxmlformats.org/officeDocument/2006/relationships/hyperlink" Target="#Home!A1"/><Relationship Id="rId1226" Type="http://schemas.openxmlformats.org/officeDocument/2006/relationships/hyperlink" Target="#Home!A1"/><Relationship Id="rId1433" Type="http://schemas.openxmlformats.org/officeDocument/2006/relationships/hyperlink" Target="#Home!A1"/><Relationship Id="rId1640" Type="http://schemas.openxmlformats.org/officeDocument/2006/relationships/hyperlink" Target="#Home!A1"/><Relationship Id="rId1738" Type="http://schemas.openxmlformats.org/officeDocument/2006/relationships/hyperlink" Target="#Home!A1"/><Relationship Id="rId3093" Type="http://schemas.openxmlformats.org/officeDocument/2006/relationships/hyperlink" Target="#Home!A1"/><Relationship Id="rId4144" Type="http://schemas.openxmlformats.org/officeDocument/2006/relationships/hyperlink" Target="#Home!A1"/><Relationship Id="rId4351" Type="http://schemas.openxmlformats.org/officeDocument/2006/relationships/hyperlink" Target="#Home!A1"/><Relationship Id="rId4589" Type="http://schemas.openxmlformats.org/officeDocument/2006/relationships/hyperlink" Target="#Home!A1"/><Relationship Id="rId4796" Type="http://schemas.openxmlformats.org/officeDocument/2006/relationships/hyperlink" Target="#Home!A1"/><Relationship Id="rId1500" Type="http://schemas.openxmlformats.org/officeDocument/2006/relationships/hyperlink" Target="#Home!A1"/><Relationship Id="rId1945" Type="http://schemas.openxmlformats.org/officeDocument/2006/relationships/hyperlink" Target="#Home!A1"/><Relationship Id="rId3160" Type="http://schemas.openxmlformats.org/officeDocument/2006/relationships/hyperlink" Target="#Home!A1"/><Relationship Id="rId3398" Type="http://schemas.openxmlformats.org/officeDocument/2006/relationships/hyperlink" Target="#Home!A1"/><Relationship Id="rId4004" Type="http://schemas.openxmlformats.org/officeDocument/2006/relationships/hyperlink" Target="#Home!A1"/><Relationship Id="rId4211" Type="http://schemas.openxmlformats.org/officeDocument/2006/relationships/hyperlink" Target="#Home!A1"/><Relationship Id="rId4449" Type="http://schemas.openxmlformats.org/officeDocument/2006/relationships/hyperlink" Target="#Home!A1"/><Relationship Id="rId4656" Type="http://schemas.openxmlformats.org/officeDocument/2006/relationships/hyperlink" Target="#Home!A1"/><Relationship Id="rId1805" Type="http://schemas.openxmlformats.org/officeDocument/2006/relationships/hyperlink" Target="#Home!A1"/><Relationship Id="rId3020" Type="http://schemas.openxmlformats.org/officeDocument/2006/relationships/hyperlink" Target="#Home!A1"/><Relationship Id="rId3258" Type="http://schemas.openxmlformats.org/officeDocument/2006/relationships/hyperlink" Target="#Home!A1"/><Relationship Id="rId3465" Type="http://schemas.openxmlformats.org/officeDocument/2006/relationships/hyperlink" Target="#Home!A1"/><Relationship Id="rId3672" Type="http://schemas.openxmlformats.org/officeDocument/2006/relationships/hyperlink" Target="#Home!A1"/><Relationship Id="rId4309" Type="http://schemas.openxmlformats.org/officeDocument/2006/relationships/hyperlink" Target="#Home!A1"/><Relationship Id="rId4516" Type="http://schemas.openxmlformats.org/officeDocument/2006/relationships/hyperlink" Target="#Home!A1"/><Relationship Id="rId4723" Type="http://schemas.openxmlformats.org/officeDocument/2006/relationships/hyperlink" Target="#Home!A1"/><Relationship Id="rId179" Type="http://schemas.openxmlformats.org/officeDocument/2006/relationships/hyperlink" Target="#Home!A1"/><Relationship Id="rId386" Type="http://schemas.openxmlformats.org/officeDocument/2006/relationships/hyperlink" Target="#Home!A1"/><Relationship Id="rId593" Type="http://schemas.openxmlformats.org/officeDocument/2006/relationships/hyperlink" Target="#Home!A1"/><Relationship Id="rId2067" Type="http://schemas.openxmlformats.org/officeDocument/2006/relationships/hyperlink" Target="#Home!A1"/><Relationship Id="rId2274" Type="http://schemas.openxmlformats.org/officeDocument/2006/relationships/hyperlink" Target="#Home!A1"/><Relationship Id="rId2481" Type="http://schemas.openxmlformats.org/officeDocument/2006/relationships/hyperlink" Target="#Home!A1"/><Relationship Id="rId3118" Type="http://schemas.openxmlformats.org/officeDocument/2006/relationships/hyperlink" Target="#Home!A1"/><Relationship Id="rId3325" Type="http://schemas.openxmlformats.org/officeDocument/2006/relationships/hyperlink" Target="#Home!A1"/><Relationship Id="rId3532" Type="http://schemas.openxmlformats.org/officeDocument/2006/relationships/hyperlink" Target="#Home!A1"/><Relationship Id="rId3977" Type="http://schemas.openxmlformats.org/officeDocument/2006/relationships/hyperlink" Target="#Home!A1"/><Relationship Id="rId246" Type="http://schemas.openxmlformats.org/officeDocument/2006/relationships/hyperlink" Target="#Home!A1"/><Relationship Id="rId453" Type="http://schemas.openxmlformats.org/officeDocument/2006/relationships/hyperlink" Target="#Home!A1"/><Relationship Id="rId660" Type="http://schemas.openxmlformats.org/officeDocument/2006/relationships/hyperlink" Target="#Home!A1"/><Relationship Id="rId898" Type="http://schemas.openxmlformats.org/officeDocument/2006/relationships/hyperlink" Target="#Home!A1"/><Relationship Id="rId1083" Type="http://schemas.openxmlformats.org/officeDocument/2006/relationships/hyperlink" Target="#Home!A1"/><Relationship Id="rId1290" Type="http://schemas.openxmlformats.org/officeDocument/2006/relationships/hyperlink" Target="#Home!A1"/><Relationship Id="rId2134" Type="http://schemas.openxmlformats.org/officeDocument/2006/relationships/hyperlink" Target="#Home!A1"/><Relationship Id="rId2341" Type="http://schemas.openxmlformats.org/officeDocument/2006/relationships/hyperlink" Target="#Home!A1"/><Relationship Id="rId2579" Type="http://schemas.openxmlformats.org/officeDocument/2006/relationships/hyperlink" Target="#Home!A1"/><Relationship Id="rId2786" Type="http://schemas.openxmlformats.org/officeDocument/2006/relationships/hyperlink" Target="#Home!A1"/><Relationship Id="rId2993" Type="http://schemas.openxmlformats.org/officeDocument/2006/relationships/hyperlink" Target="#Home!A1"/><Relationship Id="rId3837" Type="http://schemas.openxmlformats.org/officeDocument/2006/relationships/hyperlink" Target="#Home!A1"/><Relationship Id="rId106" Type="http://schemas.openxmlformats.org/officeDocument/2006/relationships/hyperlink" Target="#Home!A1"/><Relationship Id="rId313" Type="http://schemas.openxmlformats.org/officeDocument/2006/relationships/hyperlink" Target="#Home!A1"/><Relationship Id="rId758" Type="http://schemas.openxmlformats.org/officeDocument/2006/relationships/hyperlink" Target="#Home!A1"/><Relationship Id="rId965" Type="http://schemas.openxmlformats.org/officeDocument/2006/relationships/hyperlink" Target="#Home!A1"/><Relationship Id="rId1150" Type="http://schemas.openxmlformats.org/officeDocument/2006/relationships/hyperlink" Target="#Home!A1"/><Relationship Id="rId1388" Type="http://schemas.openxmlformats.org/officeDocument/2006/relationships/hyperlink" Target="#Home!A1"/><Relationship Id="rId1595" Type="http://schemas.openxmlformats.org/officeDocument/2006/relationships/hyperlink" Target="#Home!A1"/><Relationship Id="rId2439" Type="http://schemas.openxmlformats.org/officeDocument/2006/relationships/hyperlink" Target="#Home!A1"/><Relationship Id="rId2646" Type="http://schemas.openxmlformats.org/officeDocument/2006/relationships/hyperlink" Target="#Home!A1"/><Relationship Id="rId2853" Type="http://schemas.openxmlformats.org/officeDocument/2006/relationships/hyperlink" Target="#Home!A1"/><Relationship Id="rId3904" Type="http://schemas.openxmlformats.org/officeDocument/2006/relationships/hyperlink" Target="#Home!A1"/><Relationship Id="rId4099" Type="http://schemas.openxmlformats.org/officeDocument/2006/relationships/hyperlink" Target="#Home!A1"/><Relationship Id="rId94" Type="http://schemas.openxmlformats.org/officeDocument/2006/relationships/hyperlink" Target="#Home!A1"/><Relationship Id="rId520" Type="http://schemas.openxmlformats.org/officeDocument/2006/relationships/hyperlink" Target="#Home!A1"/><Relationship Id="rId618" Type="http://schemas.openxmlformats.org/officeDocument/2006/relationships/hyperlink" Target="#Home!A1"/><Relationship Id="rId825" Type="http://schemas.openxmlformats.org/officeDocument/2006/relationships/hyperlink" Target="#Home!A1"/><Relationship Id="rId1248" Type="http://schemas.openxmlformats.org/officeDocument/2006/relationships/hyperlink" Target="#Home!A1"/><Relationship Id="rId1455" Type="http://schemas.openxmlformats.org/officeDocument/2006/relationships/hyperlink" Target="#Home!A1"/><Relationship Id="rId1662" Type="http://schemas.openxmlformats.org/officeDocument/2006/relationships/hyperlink" Target="#Home!A1"/><Relationship Id="rId2201" Type="http://schemas.openxmlformats.org/officeDocument/2006/relationships/hyperlink" Target="#Home!A1"/><Relationship Id="rId2506" Type="http://schemas.openxmlformats.org/officeDocument/2006/relationships/hyperlink" Target="#Home!A1"/><Relationship Id="rId1010" Type="http://schemas.openxmlformats.org/officeDocument/2006/relationships/hyperlink" Target="#Home!A1"/><Relationship Id="rId1108" Type="http://schemas.openxmlformats.org/officeDocument/2006/relationships/hyperlink" Target="#Home!A1"/><Relationship Id="rId1315" Type="http://schemas.openxmlformats.org/officeDocument/2006/relationships/hyperlink" Target="#Home!A1"/><Relationship Id="rId1967" Type="http://schemas.openxmlformats.org/officeDocument/2006/relationships/hyperlink" Target="#Home!A1"/><Relationship Id="rId2713" Type="http://schemas.openxmlformats.org/officeDocument/2006/relationships/hyperlink" Target="#Home!A1"/><Relationship Id="rId2920" Type="http://schemas.openxmlformats.org/officeDocument/2006/relationships/hyperlink" Target="#Home!A1"/><Relationship Id="rId4166" Type="http://schemas.openxmlformats.org/officeDocument/2006/relationships/hyperlink" Target="#Home!A1"/><Relationship Id="rId4373" Type="http://schemas.openxmlformats.org/officeDocument/2006/relationships/hyperlink" Target="#Home!A1"/><Relationship Id="rId4580" Type="http://schemas.openxmlformats.org/officeDocument/2006/relationships/hyperlink" Target="#Home!A1"/><Relationship Id="rId4678" Type="http://schemas.openxmlformats.org/officeDocument/2006/relationships/hyperlink" Target="#Home!A1"/><Relationship Id="rId1522" Type="http://schemas.openxmlformats.org/officeDocument/2006/relationships/hyperlink" Target="#Home!A1"/><Relationship Id="rId21" Type="http://schemas.openxmlformats.org/officeDocument/2006/relationships/hyperlink" Target="#Home!A1"/><Relationship Id="rId2089" Type="http://schemas.openxmlformats.org/officeDocument/2006/relationships/hyperlink" Target="#Home!A1"/><Relationship Id="rId3487" Type="http://schemas.openxmlformats.org/officeDocument/2006/relationships/hyperlink" Target="#Home!A1"/><Relationship Id="rId3694" Type="http://schemas.openxmlformats.org/officeDocument/2006/relationships/hyperlink" Target="#Home!A1"/><Relationship Id="rId4538" Type="http://schemas.openxmlformats.org/officeDocument/2006/relationships/hyperlink" Target="#Home!A1"/><Relationship Id="rId4745" Type="http://schemas.openxmlformats.org/officeDocument/2006/relationships/hyperlink" Target="#Home!A1"/><Relationship Id="rId2296" Type="http://schemas.openxmlformats.org/officeDocument/2006/relationships/hyperlink" Target="#Home!A1"/><Relationship Id="rId3347" Type="http://schemas.openxmlformats.org/officeDocument/2006/relationships/hyperlink" Target="#Home!A1"/><Relationship Id="rId3554" Type="http://schemas.openxmlformats.org/officeDocument/2006/relationships/hyperlink" Target="#Home!A1"/><Relationship Id="rId3761" Type="http://schemas.openxmlformats.org/officeDocument/2006/relationships/hyperlink" Target="#Home!A1"/><Relationship Id="rId4605" Type="http://schemas.openxmlformats.org/officeDocument/2006/relationships/hyperlink" Target="#Home!A1"/><Relationship Id="rId4812" Type="http://schemas.openxmlformats.org/officeDocument/2006/relationships/hyperlink" Target="#Home!A1"/><Relationship Id="rId268" Type="http://schemas.openxmlformats.org/officeDocument/2006/relationships/hyperlink" Target="#Home!A1"/><Relationship Id="rId475" Type="http://schemas.openxmlformats.org/officeDocument/2006/relationships/hyperlink" Target="#Home!A1"/><Relationship Id="rId682" Type="http://schemas.openxmlformats.org/officeDocument/2006/relationships/hyperlink" Target="#Home!A1"/><Relationship Id="rId2156" Type="http://schemas.openxmlformats.org/officeDocument/2006/relationships/hyperlink" Target="#Home!A1"/><Relationship Id="rId2363" Type="http://schemas.openxmlformats.org/officeDocument/2006/relationships/hyperlink" Target="#Home!A1"/><Relationship Id="rId2570" Type="http://schemas.openxmlformats.org/officeDocument/2006/relationships/hyperlink" Target="#Home!A1"/><Relationship Id="rId3207" Type="http://schemas.openxmlformats.org/officeDocument/2006/relationships/hyperlink" Target="#Home!A1"/><Relationship Id="rId3414" Type="http://schemas.openxmlformats.org/officeDocument/2006/relationships/hyperlink" Target="#Home!A1"/><Relationship Id="rId3621" Type="http://schemas.openxmlformats.org/officeDocument/2006/relationships/hyperlink" Target="#Home!A1"/><Relationship Id="rId128" Type="http://schemas.openxmlformats.org/officeDocument/2006/relationships/hyperlink" Target="#Home!A1"/><Relationship Id="rId335" Type="http://schemas.openxmlformats.org/officeDocument/2006/relationships/hyperlink" Target="#Home!A1"/><Relationship Id="rId542" Type="http://schemas.openxmlformats.org/officeDocument/2006/relationships/hyperlink" Target="#Home!A1"/><Relationship Id="rId1172" Type="http://schemas.openxmlformats.org/officeDocument/2006/relationships/hyperlink" Target="#Home!A1"/><Relationship Id="rId2016" Type="http://schemas.openxmlformats.org/officeDocument/2006/relationships/hyperlink" Target="#Home!A1"/><Relationship Id="rId2223" Type="http://schemas.openxmlformats.org/officeDocument/2006/relationships/hyperlink" Target="#Home!A1"/><Relationship Id="rId2430" Type="http://schemas.openxmlformats.org/officeDocument/2006/relationships/hyperlink" Target="#Home!A1"/><Relationship Id="rId402" Type="http://schemas.openxmlformats.org/officeDocument/2006/relationships/hyperlink" Target="#Home!A1"/><Relationship Id="rId1032" Type="http://schemas.openxmlformats.org/officeDocument/2006/relationships/hyperlink" Target="#Home!A1"/><Relationship Id="rId4188" Type="http://schemas.openxmlformats.org/officeDocument/2006/relationships/hyperlink" Target="#Home!A1"/><Relationship Id="rId4395" Type="http://schemas.openxmlformats.org/officeDocument/2006/relationships/hyperlink" Target="#Home!A1"/><Relationship Id="rId1989" Type="http://schemas.openxmlformats.org/officeDocument/2006/relationships/hyperlink" Target="#Home!A1"/><Relationship Id="rId4048" Type="http://schemas.openxmlformats.org/officeDocument/2006/relationships/hyperlink" Target="#Home!A1"/><Relationship Id="rId4255" Type="http://schemas.openxmlformats.org/officeDocument/2006/relationships/hyperlink" Target="#Home!A1"/><Relationship Id="rId1849" Type="http://schemas.openxmlformats.org/officeDocument/2006/relationships/hyperlink" Target="#Home!A1"/><Relationship Id="rId3064" Type="http://schemas.openxmlformats.org/officeDocument/2006/relationships/hyperlink" Target="#Home!A1"/><Relationship Id="rId4462" Type="http://schemas.openxmlformats.org/officeDocument/2006/relationships/hyperlink" Target="#Home!A1"/><Relationship Id="rId192" Type="http://schemas.openxmlformats.org/officeDocument/2006/relationships/hyperlink" Target="#Home!A1"/><Relationship Id="rId1709" Type="http://schemas.openxmlformats.org/officeDocument/2006/relationships/hyperlink" Target="#Home!A1"/><Relationship Id="rId1916" Type="http://schemas.openxmlformats.org/officeDocument/2006/relationships/hyperlink" Target="#Home!A1"/><Relationship Id="rId3271" Type="http://schemas.openxmlformats.org/officeDocument/2006/relationships/hyperlink" Target="#Home!A1"/><Relationship Id="rId4115" Type="http://schemas.openxmlformats.org/officeDocument/2006/relationships/hyperlink" Target="#Home!A1"/><Relationship Id="rId4322" Type="http://schemas.openxmlformats.org/officeDocument/2006/relationships/hyperlink" Target="#Home!A1"/><Relationship Id="rId2080" Type="http://schemas.openxmlformats.org/officeDocument/2006/relationships/hyperlink" Target="#Home!A1"/><Relationship Id="rId3131" Type="http://schemas.openxmlformats.org/officeDocument/2006/relationships/hyperlink" Target="#Home!A1"/><Relationship Id="rId2897" Type="http://schemas.openxmlformats.org/officeDocument/2006/relationships/hyperlink" Target="#Home!A1"/><Relationship Id="rId3948" Type="http://schemas.openxmlformats.org/officeDocument/2006/relationships/hyperlink" Target="#Home!A1"/><Relationship Id="rId869" Type="http://schemas.openxmlformats.org/officeDocument/2006/relationships/hyperlink" Target="#Home!A1"/><Relationship Id="rId1499" Type="http://schemas.openxmlformats.org/officeDocument/2006/relationships/hyperlink" Target="#Home!A1"/><Relationship Id="rId729" Type="http://schemas.openxmlformats.org/officeDocument/2006/relationships/hyperlink" Target="#Home!A1"/><Relationship Id="rId1359" Type="http://schemas.openxmlformats.org/officeDocument/2006/relationships/hyperlink" Target="#Home!A1"/><Relationship Id="rId2757" Type="http://schemas.openxmlformats.org/officeDocument/2006/relationships/hyperlink" Target="#Home!A1"/><Relationship Id="rId2964" Type="http://schemas.openxmlformats.org/officeDocument/2006/relationships/hyperlink" Target="#Home!A1"/><Relationship Id="rId3808" Type="http://schemas.openxmlformats.org/officeDocument/2006/relationships/hyperlink" Target="#Home!A1"/><Relationship Id="rId936" Type="http://schemas.openxmlformats.org/officeDocument/2006/relationships/hyperlink" Target="#Home!A1"/><Relationship Id="rId1219" Type="http://schemas.openxmlformats.org/officeDocument/2006/relationships/hyperlink" Target="#Home!A1"/><Relationship Id="rId1566" Type="http://schemas.openxmlformats.org/officeDocument/2006/relationships/hyperlink" Target="#Home!A1"/><Relationship Id="rId1773" Type="http://schemas.openxmlformats.org/officeDocument/2006/relationships/hyperlink" Target="#Home!A1"/><Relationship Id="rId1980" Type="http://schemas.openxmlformats.org/officeDocument/2006/relationships/hyperlink" Target="#Home!A1"/><Relationship Id="rId2617" Type="http://schemas.openxmlformats.org/officeDocument/2006/relationships/hyperlink" Target="#Home!A1"/><Relationship Id="rId2824" Type="http://schemas.openxmlformats.org/officeDocument/2006/relationships/hyperlink" Target="#Home!A1"/><Relationship Id="rId65" Type="http://schemas.openxmlformats.org/officeDocument/2006/relationships/hyperlink" Target="#Home!A1"/><Relationship Id="rId1426" Type="http://schemas.openxmlformats.org/officeDocument/2006/relationships/hyperlink" Target="#Home!A1"/><Relationship Id="rId1633" Type="http://schemas.openxmlformats.org/officeDocument/2006/relationships/hyperlink" Target="#Home!A1"/><Relationship Id="rId1840" Type="http://schemas.openxmlformats.org/officeDocument/2006/relationships/hyperlink" Target="#Home!A1"/><Relationship Id="rId4789" Type="http://schemas.openxmlformats.org/officeDocument/2006/relationships/hyperlink" Target="#Home!A1"/><Relationship Id="rId1700" Type="http://schemas.openxmlformats.org/officeDocument/2006/relationships/hyperlink" Target="#Home!A1"/><Relationship Id="rId3598" Type="http://schemas.openxmlformats.org/officeDocument/2006/relationships/hyperlink" Target="#Home!A1"/><Relationship Id="rId4649" Type="http://schemas.openxmlformats.org/officeDocument/2006/relationships/hyperlink" Target="#Home!A1"/><Relationship Id="rId3458" Type="http://schemas.openxmlformats.org/officeDocument/2006/relationships/hyperlink" Target="#Home!A1"/><Relationship Id="rId3665" Type="http://schemas.openxmlformats.org/officeDocument/2006/relationships/hyperlink" Target="#Home!A1"/><Relationship Id="rId3872" Type="http://schemas.openxmlformats.org/officeDocument/2006/relationships/hyperlink" Target="#Home!A1"/><Relationship Id="rId4509" Type="http://schemas.openxmlformats.org/officeDocument/2006/relationships/hyperlink" Target="#Home!A1"/><Relationship Id="rId4716" Type="http://schemas.openxmlformats.org/officeDocument/2006/relationships/hyperlink" Target="#Home!A1"/><Relationship Id="rId379" Type="http://schemas.openxmlformats.org/officeDocument/2006/relationships/hyperlink" Target="#Home!A1"/><Relationship Id="rId586" Type="http://schemas.openxmlformats.org/officeDocument/2006/relationships/hyperlink" Target="#Home!A1"/><Relationship Id="rId793" Type="http://schemas.openxmlformats.org/officeDocument/2006/relationships/hyperlink" Target="#Home!A1"/><Relationship Id="rId2267" Type="http://schemas.openxmlformats.org/officeDocument/2006/relationships/hyperlink" Target="#Home!A1"/><Relationship Id="rId2474" Type="http://schemas.openxmlformats.org/officeDocument/2006/relationships/hyperlink" Target="#Home!A1"/><Relationship Id="rId2681" Type="http://schemas.openxmlformats.org/officeDocument/2006/relationships/hyperlink" Target="#Home!A1"/><Relationship Id="rId3318" Type="http://schemas.openxmlformats.org/officeDocument/2006/relationships/hyperlink" Target="#Home!A1"/><Relationship Id="rId3525" Type="http://schemas.openxmlformats.org/officeDocument/2006/relationships/hyperlink" Target="#Home!A1"/><Relationship Id="rId239" Type="http://schemas.openxmlformats.org/officeDocument/2006/relationships/hyperlink" Target="#Home!A1"/><Relationship Id="rId446" Type="http://schemas.openxmlformats.org/officeDocument/2006/relationships/hyperlink" Target="#Home!A1"/><Relationship Id="rId653" Type="http://schemas.openxmlformats.org/officeDocument/2006/relationships/hyperlink" Target="#Home!A1"/><Relationship Id="rId1076" Type="http://schemas.openxmlformats.org/officeDocument/2006/relationships/hyperlink" Target="#Home!A1"/><Relationship Id="rId1283" Type="http://schemas.openxmlformats.org/officeDocument/2006/relationships/hyperlink" Target="#Home!A1"/><Relationship Id="rId1490" Type="http://schemas.openxmlformats.org/officeDocument/2006/relationships/hyperlink" Target="#Home!A1"/><Relationship Id="rId2127" Type="http://schemas.openxmlformats.org/officeDocument/2006/relationships/hyperlink" Target="#Home!A1"/><Relationship Id="rId2334" Type="http://schemas.openxmlformats.org/officeDocument/2006/relationships/hyperlink" Target="#Home!A1"/><Relationship Id="rId3732" Type="http://schemas.openxmlformats.org/officeDocument/2006/relationships/hyperlink" Target="#Home!A1"/><Relationship Id="rId306" Type="http://schemas.openxmlformats.org/officeDocument/2006/relationships/hyperlink" Target="#Home!A1"/><Relationship Id="rId860" Type="http://schemas.openxmlformats.org/officeDocument/2006/relationships/hyperlink" Target="#Home!A1"/><Relationship Id="rId1143" Type="http://schemas.openxmlformats.org/officeDocument/2006/relationships/hyperlink" Target="#Home!A1"/><Relationship Id="rId2541" Type="http://schemas.openxmlformats.org/officeDocument/2006/relationships/hyperlink" Target="#Home!A1"/><Relationship Id="rId4299" Type="http://schemas.openxmlformats.org/officeDocument/2006/relationships/hyperlink" Target="#Home!A1"/><Relationship Id="rId513" Type="http://schemas.openxmlformats.org/officeDocument/2006/relationships/hyperlink" Target="#Home!A1"/><Relationship Id="rId720" Type="http://schemas.openxmlformats.org/officeDocument/2006/relationships/hyperlink" Target="#Home!A1"/><Relationship Id="rId1350" Type="http://schemas.openxmlformats.org/officeDocument/2006/relationships/hyperlink" Target="#Home!A1"/><Relationship Id="rId2401" Type="http://schemas.openxmlformats.org/officeDocument/2006/relationships/hyperlink" Target="#Home!A1"/><Relationship Id="rId4159" Type="http://schemas.openxmlformats.org/officeDocument/2006/relationships/hyperlink" Target="#Home!A1"/><Relationship Id="rId1003" Type="http://schemas.openxmlformats.org/officeDocument/2006/relationships/hyperlink" Target="#Home!A1"/><Relationship Id="rId1210" Type="http://schemas.openxmlformats.org/officeDocument/2006/relationships/hyperlink" Target="#Home!A1"/><Relationship Id="rId4366" Type="http://schemas.openxmlformats.org/officeDocument/2006/relationships/hyperlink" Target="#Home!A1"/><Relationship Id="rId4573" Type="http://schemas.openxmlformats.org/officeDocument/2006/relationships/hyperlink" Target="#Home!A1"/><Relationship Id="rId4780" Type="http://schemas.openxmlformats.org/officeDocument/2006/relationships/hyperlink" Target="#Home!A1"/><Relationship Id="rId3175" Type="http://schemas.openxmlformats.org/officeDocument/2006/relationships/hyperlink" Target="#Home!A1"/><Relationship Id="rId3382" Type="http://schemas.openxmlformats.org/officeDocument/2006/relationships/hyperlink" Target="#Home!A1"/><Relationship Id="rId4019" Type="http://schemas.openxmlformats.org/officeDocument/2006/relationships/hyperlink" Target="#Home!A1"/><Relationship Id="rId4226" Type="http://schemas.openxmlformats.org/officeDocument/2006/relationships/hyperlink" Target="#Home!A1"/><Relationship Id="rId4433" Type="http://schemas.openxmlformats.org/officeDocument/2006/relationships/hyperlink" Target="#Home!A1"/><Relationship Id="rId4640" Type="http://schemas.openxmlformats.org/officeDocument/2006/relationships/hyperlink" Target="#Home!A1"/><Relationship Id="rId2191" Type="http://schemas.openxmlformats.org/officeDocument/2006/relationships/hyperlink" Target="#Home!A1"/><Relationship Id="rId3035" Type="http://schemas.openxmlformats.org/officeDocument/2006/relationships/hyperlink" Target="#Home!A1"/><Relationship Id="rId3242" Type="http://schemas.openxmlformats.org/officeDocument/2006/relationships/hyperlink" Target="#Home!A1"/><Relationship Id="rId4500" Type="http://schemas.openxmlformats.org/officeDocument/2006/relationships/hyperlink" Target="#Home!A1"/><Relationship Id="rId163" Type="http://schemas.openxmlformats.org/officeDocument/2006/relationships/hyperlink" Target="#Home!A1"/><Relationship Id="rId370" Type="http://schemas.openxmlformats.org/officeDocument/2006/relationships/hyperlink" Target="#Home!A1"/><Relationship Id="rId2051" Type="http://schemas.openxmlformats.org/officeDocument/2006/relationships/hyperlink" Target="#Home!A1"/><Relationship Id="rId3102" Type="http://schemas.openxmlformats.org/officeDocument/2006/relationships/hyperlink" Target="#Home!A1"/><Relationship Id="rId230" Type="http://schemas.openxmlformats.org/officeDocument/2006/relationships/hyperlink" Target="#Home!A1"/><Relationship Id="rId2868" Type="http://schemas.openxmlformats.org/officeDocument/2006/relationships/hyperlink" Target="#Home!A1"/><Relationship Id="rId3919" Type="http://schemas.openxmlformats.org/officeDocument/2006/relationships/hyperlink" Target="#Home!A1"/><Relationship Id="rId4083" Type="http://schemas.openxmlformats.org/officeDocument/2006/relationships/hyperlink" Target="#Home!A1"/><Relationship Id="rId1677" Type="http://schemas.openxmlformats.org/officeDocument/2006/relationships/hyperlink" Target="#Home!A1"/><Relationship Id="rId1884" Type="http://schemas.openxmlformats.org/officeDocument/2006/relationships/hyperlink" Target="#Home!A1"/><Relationship Id="rId2728" Type="http://schemas.openxmlformats.org/officeDocument/2006/relationships/hyperlink" Target="#Home!A1"/><Relationship Id="rId2935" Type="http://schemas.openxmlformats.org/officeDocument/2006/relationships/hyperlink" Target="#Home!A1"/><Relationship Id="rId4290" Type="http://schemas.openxmlformats.org/officeDocument/2006/relationships/hyperlink" Target="#Home!A1"/><Relationship Id="rId907" Type="http://schemas.openxmlformats.org/officeDocument/2006/relationships/hyperlink" Target="#Home!A1"/><Relationship Id="rId1537" Type="http://schemas.openxmlformats.org/officeDocument/2006/relationships/hyperlink" Target="#Home!A1"/><Relationship Id="rId1744" Type="http://schemas.openxmlformats.org/officeDocument/2006/relationships/hyperlink" Target="#Home!A1"/><Relationship Id="rId1951" Type="http://schemas.openxmlformats.org/officeDocument/2006/relationships/hyperlink" Target="#Home!A1"/><Relationship Id="rId4150" Type="http://schemas.openxmlformats.org/officeDocument/2006/relationships/hyperlink" Target="#Home!A1"/><Relationship Id="rId36" Type="http://schemas.openxmlformats.org/officeDocument/2006/relationships/hyperlink" Target="#Home!A1"/><Relationship Id="rId1604" Type="http://schemas.openxmlformats.org/officeDocument/2006/relationships/hyperlink" Target="#Home!A1"/><Relationship Id="rId4010" Type="http://schemas.openxmlformats.org/officeDocument/2006/relationships/hyperlink" Target="#Home!A1"/><Relationship Id="rId1811" Type="http://schemas.openxmlformats.org/officeDocument/2006/relationships/hyperlink" Target="#Home!A1"/><Relationship Id="rId3569" Type="http://schemas.openxmlformats.org/officeDocument/2006/relationships/hyperlink" Target="#Home!A1"/><Relationship Id="rId697" Type="http://schemas.openxmlformats.org/officeDocument/2006/relationships/hyperlink" Target="#Home!A1"/><Relationship Id="rId2378" Type="http://schemas.openxmlformats.org/officeDocument/2006/relationships/hyperlink" Target="#Home!A1"/><Relationship Id="rId3429" Type="http://schemas.openxmlformats.org/officeDocument/2006/relationships/hyperlink" Target="#Home!A1"/><Relationship Id="rId3776" Type="http://schemas.openxmlformats.org/officeDocument/2006/relationships/hyperlink" Target="#Home!A1"/><Relationship Id="rId3983" Type="http://schemas.openxmlformats.org/officeDocument/2006/relationships/hyperlink" Target="#Home!A1"/><Relationship Id="rId4827" Type="http://schemas.openxmlformats.org/officeDocument/2006/relationships/hyperlink" Target="#Home!A1"/><Relationship Id="rId1187" Type="http://schemas.openxmlformats.org/officeDocument/2006/relationships/hyperlink" Target="#Home!A1"/><Relationship Id="rId2585" Type="http://schemas.openxmlformats.org/officeDocument/2006/relationships/hyperlink" Target="#Home!A1"/><Relationship Id="rId2792" Type="http://schemas.openxmlformats.org/officeDocument/2006/relationships/hyperlink" Target="#Home!A1"/><Relationship Id="rId3636" Type="http://schemas.openxmlformats.org/officeDocument/2006/relationships/hyperlink" Target="#Home!A1"/><Relationship Id="rId3843" Type="http://schemas.openxmlformats.org/officeDocument/2006/relationships/hyperlink" Target="#Home!A1"/><Relationship Id="rId557" Type="http://schemas.openxmlformats.org/officeDocument/2006/relationships/hyperlink" Target="#Home!A1"/><Relationship Id="rId764" Type="http://schemas.openxmlformats.org/officeDocument/2006/relationships/hyperlink" Target="#Home!A1"/><Relationship Id="rId971" Type="http://schemas.openxmlformats.org/officeDocument/2006/relationships/hyperlink" Target="#Home!A1"/><Relationship Id="rId1394" Type="http://schemas.openxmlformats.org/officeDocument/2006/relationships/hyperlink" Target="#Home!A1"/><Relationship Id="rId2238" Type="http://schemas.openxmlformats.org/officeDocument/2006/relationships/hyperlink" Target="#Home!A1"/><Relationship Id="rId2445" Type="http://schemas.openxmlformats.org/officeDocument/2006/relationships/hyperlink" Target="#Home!A1"/><Relationship Id="rId2652" Type="http://schemas.openxmlformats.org/officeDocument/2006/relationships/hyperlink" Target="#Home!A1"/><Relationship Id="rId3703" Type="http://schemas.openxmlformats.org/officeDocument/2006/relationships/hyperlink" Target="#Home!A1"/><Relationship Id="rId3910" Type="http://schemas.openxmlformats.org/officeDocument/2006/relationships/hyperlink" Target="#Home!A1"/><Relationship Id="rId417" Type="http://schemas.openxmlformats.org/officeDocument/2006/relationships/hyperlink" Target="#Home!A1"/><Relationship Id="rId624" Type="http://schemas.openxmlformats.org/officeDocument/2006/relationships/hyperlink" Target="#Home!A1"/><Relationship Id="rId831" Type="http://schemas.openxmlformats.org/officeDocument/2006/relationships/hyperlink" Target="#Home!A1"/><Relationship Id="rId1047" Type="http://schemas.openxmlformats.org/officeDocument/2006/relationships/hyperlink" Target="#Home!A1"/><Relationship Id="rId1254" Type="http://schemas.openxmlformats.org/officeDocument/2006/relationships/hyperlink" Target="#Home!A1"/><Relationship Id="rId1461" Type="http://schemas.openxmlformats.org/officeDocument/2006/relationships/hyperlink" Target="#Home!A1"/><Relationship Id="rId2305" Type="http://schemas.openxmlformats.org/officeDocument/2006/relationships/hyperlink" Target="#Home!A1"/><Relationship Id="rId2512" Type="http://schemas.openxmlformats.org/officeDocument/2006/relationships/hyperlink" Target="#Home!A1"/><Relationship Id="rId1114" Type="http://schemas.openxmlformats.org/officeDocument/2006/relationships/hyperlink" Target="#Home!A1"/><Relationship Id="rId1321" Type="http://schemas.openxmlformats.org/officeDocument/2006/relationships/hyperlink" Target="#Home!A1"/><Relationship Id="rId4477" Type="http://schemas.openxmlformats.org/officeDocument/2006/relationships/hyperlink" Target="#Home!A1"/><Relationship Id="rId4684" Type="http://schemas.openxmlformats.org/officeDocument/2006/relationships/hyperlink" Target="#Home!A1"/><Relationship Id="rId3079" Type="http://schemas.openxmlformats.org/officeDocument/2006/relationships/hyperlink" Target="#Home!A1"/><Relationship Id="rId3286" Type="http://schemas.openxmlformats.org/officeDocument/2006/relationships/hyperlink" Target="#Home!A1"/><Relationship Id="rId3493" Type="http://schemas.openxmlformats.org/officeDocument/2006/relationships/hyperlink" Target="#Home!A1"/><Relationship Id="rId4337" Type="http://schemas.openxmlformats.org/officeDocument/2006/relationships/hyperlink" Target="#Home!A1"/><Relationship Id="rId4544" Type="http://schemas.openxmlformats.org/officeDocument/2006/relationships/hyperlink" Target="#Home!A1"/><Relationship Id="rId2095" Type="http://schemas.openxmlformats.org/officeDocument/2006/relationships/hyperlink" Target="#Home!A1"/><Relationship Id="rId3146" Type="http://schemas.openxmlformats.org/officeDocument/2006/relationships/hyperlink" Target="#Home!A1"/><Relationship Id="rId3353" Type="http://schemas.openxmlformats.org/officeDocument/2006/relationships/hyperlink" Target="#Home!A1"/><Relationship Id="rId4751" Type="http://schemas.openxmlformats.org/officeDocument/2006/relationships/hyperlink" Target="#Home!A1"/><Relationship Id="rId274" Type="http://schemas.openxmlformats.org/officeDocument/2006/relationships/hyperlink" Target="#Home!A1"/><Relationship Id="rId481" Type="http://schemas.openxmlformats.org/officeDocument/2006/relationships/hyperlink" Target="#Home!A1"/><Relationship Id="rId2162" Type="http://schemas.openxmlformats.org/officeDocument/2006/relationships/hyperlink" Target="#Home!A1"/><Relationship Id="rId3006" Type="http://schemas.openxmlformats.org/officeDocument/2006/relationships/hyperlink" Target="#Home!A1"/><Relationship Id="rId3560" Type="http://schemas.openxmlformats.org/officeDocument/2006/relationships/hyperlink" Target="#Home!A1"/><Relationship Id="rId4404" Type="http://schemas.openxmlformats.org/officeDocument/2006/relationships/hyperlink" Target="#Home!A1"/><Relationship Id="rId4611" Type="http://schemas.openxmlformats.org/officeDocument/2006/relationships/hyperlink" Target="#Home!A1"/><Relationship Id="rId134" Type="http://schemas.openxmlformats.org/officeDocument/2006/relationships/hyperlink" Target="#Home!A1"/><Relationship Id="rId3213" Type="http://schemas.openxmlformats.org/officeDocument/2006/relationships/hyperlink" Target="#Home!A1"/><Relationship Id="rId3420" Type="http://schemas.openxmlformats.org/officeDocument/2006/relationships/hyperlink" Target="#Home!A1"/><Relationship Id="rId341" Type="http://schemas.openxmlformats.org/officeDocument/2006/relationships/hyperlink" Target="#Home!A1"/><Relationship Id="rId2022" Type="http://schemas.openxmlformats.org/officeDocument/2006/relationships/hyperlink" Target="#Home!A1"/><Relationship Id="rId2979" Type="http://schemas.openxmlformats.org/officeDocument/2006/relationships/hyperlink" Target="#Home!A1"/><Relationship Id="rId201" Type="http://schemas.openxmlformats.org/officeDocument/2006/relationships/hyperlink" Target="#Home!A1"/><Relationship Id="rId1788" Type="http://schemas.openxmlformats.org/officeDocument/2006/relationships/hyperlink" Target="#Home!A1"/><Relationship Id="rId1995" Type="http://schemas.openxmlformats.org/officeDocument/2006/relationships/hyperlink" Target="#Home!A1"/><Relationship Id="rId2839" Type="http://schemas.openxmlformats.org/officeDocument/2006/relationships/hyperlink" Target="#Home!A1"/><Relationship Id="rId4194" Type="http://schemas.openxmlformats.org/officeDocument/2006/relationships/hyperlink" Target="#Home!A1"/><Relationship Id="rId1648" Type="http://schemas.openxmlformats.org/officeDocument/2006/relationships/hyperlink" Target="#Home!A1"/><Relationship Id="rId4054" Type="http://schemas.openxmlformats.org/officeDocument/2006/relationships/hyperlink" Target="#Home!A1"/><Relationship Id="rId4261" Type="http://schemas.openxmlformats.org/officeDocument/2006/relationships/hyperlink" Target="#Home!A1"/><Relationship Id="rId1508" Type="http://schemas.openxmlformats.org/officeDocument/2006/relationships/hyperlink" Target="#Home!A1"/><Relationship Id="rId1855" Type="http://schemas.openxmlformats.org/officeDocument/2006/relationships/hyperlink" Target="#Home!A1"/><Relationship Id="rId2906" Type="http://schemas.openxmlformats.org/officeDocument/2006/relationships/hyperlink" Target="#Home!A1"/><Relationship Id="rId3070" Type="http://schemas.openxmlformats.org/officeDocument/2006/relationships/hyperlink" Target="#Home!A1"/><Relationship Id="rId4121" Type="http://schemas.openxmlformats.org/officeDocument/2006/relationships/hyperlink" Target="#Home!A1"/><Relationship Id="rId1715" Type="http://schemas.openxmlformats.org/officeDocument/2006/relationships/hyperlink" Target="#Home!A1"/><Relationship Id="rId1922" Type="http://schemas.openxmlformats.org/officeDocument/2006/relationships/hyperlink" Target="#Home!A1"/><Relationship Id="rId3887" Type="http://schemas.openxmlformats.org/officeDocument/2006/relationships/hyperlink" Target="#Home!A1"/><Relationship Id="rId2489" Type="http://schemas.openxmlformats.org/officeDocument/2006/relationships/hyperlink" Target="#Home!A1"/><Relationship Id="rId2696" Type="http://schemas.openxmlformats.org/officeDocument/2006/relationships/hyperlink" Target="#Home!A1"/><Relationship Id="rId3747" Type="http://schemas.openxmlformats.org/officeDocument/2006/relationships/hyperlink" Target="#Home!A1"/><Relationship Id="rId3954" Type="http://schemas.openxmlformats.org/officeDocument/2006/relationships/hyperlink" Target="#Home!A1"/><Relationship Id="rId668" Type="http://schemas.openxmlformats.org/officeDocument/2006/relationships/hyperlink" Target="#Home!A1"/><Relationship Id="rId875" Type="http://schemas.openxmlformats.org/officeDocument/2006/relationships/hyperlink" Target="#Home!A1"/><Relationship Id="rId1298" Type="http://schemas.openxmlformats.org/officeDocument/2006/relationships/hyperlink" Target="#Home!A1"/><Relationship Id="rId2349" Type="http://schemas.openxmlformats.org/officeDocument/2006/relationships/hyperlink" Target="#Home!A1"/><Relationship Id="rId2556" Type="http://schemas.openxmlformats.org/officeDocument/2006/relationships/hyperlink" Target="#Home!A1"/><Relationship Id="rId2763" Type="http://schemas.openxmlformats.org/officeDocument/2006/relationships/hyperlink" Target="#Home!A1"/><Relationship Id="rId2970" Type="http://schemas.openxmlformats.org/officeDocument/2006/relationships/hyperlink" Target="#Home!A1"/><Relationship Id="rId3607" Type="http://schemas.openxmlformats.org/officeDocument/2006/relationships/hyperlink" Target="#Home!A1"/><Relationship Id="rId3814" Type="http://schemas.openxmlformats.org/officeDocument/2006/relationships/hyperlink" Target="#Home!A1"/><Relationship Id="rId528" Type="http://schemas.openxmlformats.org/officeDocument/2006/relationships/hyperlink" Target="#Home!A1"/><Relationship Id="rId735" Type="http://schemas.openxmlformats.org/officeDocument/2006/relationships/hyperlink" Target="#Home!A1"/><Relationship Id="rId942" Type="http://schemas.openxmlformats.org/officeDocument/2006/relationships/hyperlink" Target="#Home!A1"/><Relationship Id="rId1158" Type="http://schemas.openxmlformats.org/officeDocument/2006/relationships/hyperlink" Target="#Home!A1"/><Relationship Id="rId1365" Type="http://schemas.openxmlformats.org/officeDocument/2006/relationships/hyperlink" Target="#Home!A1"/><Relationship Id="rId1572" Type="http://schemas.openxmlformats.org/officeDocument/2006/relationships/hyperlink" Target="#Home!A1"/><Relationship Id="rId2209" Type="http://schemas.openxmlformats.org/officeDocument/2006/relationships/hyperlink" Target="#Home!A1"/><Relationship Id="rId2416" Type="http://schemas.openxmlformats.org/officeDocument/2006/relationships/hyperlink" Target="#Home!A1"/><Relationship Id="rId2623" Type="http://schemas.openxmlformats.org/officeDocument/2006/relationships/hyperlink" Target="#Home!A1"/><Relationship Id="rId1018" Type="http://schemas.openxmlformats.org/officeDocument/2006/relationships/hyperlink" Target="#Home!A1"/><Relationship Id="rId1225" Type="http://schemas.openxmlformats.org/officeDocument/2006/relationships/hyperlink" Target="#Home!A1"/><Relationship Id="rId1432" Type="http://schemas.openxmlformats.org/officeDocument/2006/relationships/hyperlink" Target="#Home!A1"/><Relationship Id="rId2830" Type="http://schemas.openxmlformats.org/officeDocument/2006/relationships/hyperlink" Target="#Home!A1"/><Relationship Id="rId4588" Type="http://schemas.openxmlformats.org/officeDocument/2006/relationships/hyperlink" Target="#Home!A1"/><Relationship Id="rId71" Type="http://schemas.openxmlformats.org/officeDocument/2006/relationships/hyperlink" Target="#Home!A1"/><Relationship Id="rId802" Type="http://schemas.openxmlformats.org/officeDocument/2006/relationships/hyperlink" Target="#Home!A1"/><Relationship Id="rId3397" Type="http://schemas.openxmlformats.org/officeDocument/2006/relationships/hyperlink" Target="#Home!A1"/><Relationship Id="rId4795" Type="http://schemas.openxmlformats.org/officeDocument/2006/relationships/hyperlink" Target="#Home!A1"/><Relationship Id="rId4448" Type="http://schemas.openxmlformats.org/officeDocument/2006/relationships/hyperlink" Target="#Home!A1"/><Relationship Id="rId4655" Type="http://schemas.openxmlformats.org/officeDocument/2006/relationships/hyperlink" Target="#Home!A1"/><Relationship Id="rId178" Type="http://schemas.openxmlformats.org/officeDocument/2006/relationships/hyperlink" Target="#Home!A1"/><Relationship Id="rId3257" Type="http://schemas.openxmlformats.org/officeDocument/2006/relationships/hyperlink" Target="#Home!A1"/><Relationship Id="rId3464" Type="http://schemas.openxmlformats.org/officeDocument/2006/relationships/hyperlink" Target="#Home!A1"/><Relationship Id="rId3671" Type="http://schemas.openxmlformats.org/officeDocument/2006/relationships/hyperlink" Target="#Home!A1"/><Relationship Id="rId4308" Type="http://schemas.openxmlformats.org/officeDocument/2006/relationships/hyperlink" Target="#Home!A1"/><Relationship Id="rId4515" Type="http://schemas.openxmlformats.org/officeDocument/2006/relationships/hyperlink" Target="#Home!A1"/><Relationship Id="rId4722" Type="http://schemas.openxmlformats.org/officeDocument/2006/relationships/hyperlink" Target="#Home!A1"/><Relationship Id="rId385" Type="http://schemas.openxmlformats.org/officeDocument/2006/relationships/hyperlink" Target="#Home!A1"/><Relationship Id="rId592" Type="http://schemas.openxmlformats.org/officeDocument/2006/relationships/hyperlink" Target="#Home!A1"/><Relationship Id="rId2066" Type="http://schemas.openxmlformats.org/officeDocument/2006/relationships/hyperlink" Target="#Home!A1"/><Relationship Id="rId2273" Type="http://schemas.openxmlformats.org/officeDocument/2006/relationships/hyperlink" Target="#Home!A1"/><Relationship Id="rId2480" Type="http://schemas.openxmlformats.org/officeDocument/2006/relationships/hyperlink" Target="#Home!A1"/><Relationship Id="rId3117" Type="http://schemas.openxmlformats.org/officeDocument/2006/relationships/hyperlink" Target="#Home!A1"/><Relationship Id="rId3324" Type="http://schemas.openxmlformats.org/officeDocument/2006/relationships/hyperlink" Target="#Home!A1"/><Relationship Id="rId3531" Type="http://schemas.openxmlformats.org/officeDocument/2006/relationships/hyperlink" Target="#Home!A1"/><Relationship Id="rId245" Type="http://schemas.openxmlformats.org/officeDocument/2006/relationships/hyperlink" Target="#Home!A1"/><Relationship Id="rId452" Type="http://schemas.openxmlformats.org/officeDocument/2006/relationships/hyperlink" Target="#Home!A1"/><Relationship Id="rId1082" Type="http://schemas.openxmlformats.org/officeDocument/2006/relationships/hyperlink" Target="#Home!A1"/><Relationship Id="rId2133" Type="http://schemas.openxmlformats.org/officeDocument/2006/relationships/hyperlink" Target="#Home!A1"/><Relationship Id="rId2340" Type="http://schemas.openxmlformats.org/officeDocument/2006/relationships/hyperlink" Target="#Home!A1"/><Relationship Id="rId105" Type="http://schemas.openxmlformats.org/officeDocument/2006/relationships/hyperlink" Target="#Home!A1"/><Relationship Id="rId312" Type="http://schemas.openxmlformats.org/officeDocument/2006/relationships/hyperlink" Target="#Home!A1"/><Relationship Id="rId2200" Type="http://schemas.openxmlformats.org/officeDocument/2006/relationships/hyperlink" Target="#Home!A1"/><Relationship Id="rId4098" Type="http://schemas.openxmlformats.org/officeDocument/2006/relationships/hyperlink" Target="#Home!A1"/><Relationship Id="rId1899" Type="http://schemas.openxmlformats.org/officeDocument/2006/relationships/hyperlink" Target="#Home!A1"/><Relationship Id="rId4165" Type="http://schemas.openxmlformats.org/officeDocument/2006/relationships/hyperlink" Target="#Home!A1"/><Relationship Id="rId4372" Type="http://schemas.openxmlformats.org/officeDocument/2006/relationships/hyperlink" Target="#Home!A1"/><Relationship Id="rId1759" Type="http://schemas.openxmlformats.org/officeDocument/2006/relationships/hyperlink" Target="#Home!A1"/><Relationship Id="rId1966" Type="http://schemas.openxmlformats.org/officeDocument/2006/relationships/hyperlink" Target="#Home!A1"/><Relationship Id="rId3181" Type="http://schemas.openxmlformats.org/officeDocument/2006/relationships/hyperlink" Target="#Home!A1"/><Relationship Id="rId4025" Type="http://schemas.openxmlformats.org/officeDocument/2006/relationships/hyperlink" Target="#Home!A1"/><Relationship Id="rId1619" Type="http://schemas.openxmlformats.org/officeDocument/2006/relationships/hyperlink" Target="#Home!A1"/><Relationship Id="rId1826" Type="http://schemas.openxmlformats.org/officeDocument/2006/relationships/hyperlink" Target="#Home!A1"/><Relationship Id="rId4232" Type="http://schemas.openxmlformats.org/officeDocument/2006/relationships/hyperlink" Target="#Home!A1"/><Relationship Id="rId3041" Type="http://schemas.openxmlformats.org/officeDocument/2006/relationships/hyperlink" Target="#Home!A1"/><Relationship Id="rId3998" Type="http://schemas.openxmlformats.org/officeDocument/2006/relationships/hyperlink" Target="#Home!A1"/><Relationship Id="rId3858" Type="http://schemas.openxmlformats.org/officeDocument/2006/relationships/hyperlink" Target="#Home!A1"/><Relationship Id="rId779" Type="http://schemas.openxmlformats.org/officeDocument/2006/relationships/hyperlink" Target="#Home!A1"/><Relationship Id="rId986" Type="http://schemas.openxmlformats.org/officeDocument/2006/relationships/hyperlink" Target="#Home!A1"/><Relationship Id="rId2667" Type="http://schemas.openxmlformats.org/officeDocument/2006/relationships/hyperlink" Target="#Home!A1"/><Relationship Id="rId3718" Type="http://schemas.openxmlformats.org/officeDocument/2006/relationships/hyperlink" Target="#Home!A1"/><Relationship Id="rId639" Type="http://schemas.openxmlformats.org/officeDocument/2006/relationships/hyperlink" Target="#Home!A1"/><Relationship Id="rId1269" Type="http://schemas.openxmlformats.org/officeDocument/2006/relationships/hyperlink" Target="#Home!A1"/><Relationship Id="rId1476" Type="http://schemas.openxmlformats.org/officeDocument/2006/relationships/hyperlink" Target="#Home!A1"/><Relationship Id="rId2874" Type="http://schemas.openxmlformats.org/officeDocument/2006/relationships/hyperlink" Target="#Home!A1"/><Relationship Id="rId3925" Type="http://schemas.openxmlformats.org/officeDocument/2006/relationships/hyperlink" Target="#Home!A1"/><Relationship Id="rId846" Type="http://schemas.openxmlformats.org/officeDocument/2006/relationships/hyperlink" Target="#Home!A1"/><Relationship Id="rId1129" Type="http://schemas.openxmlformats.org/officeDocument/2006/relationships/hyperlink" Target="#Home!A1"/><Relationship Id="rId1683" Type="http://schemas.openxmlformats.org/officeDocument/2006/relationships/hyperlink" Target="#Home!A1"/><Relationship Id="rId1890" Type="http://schemas.openxmlformats.org/officeDocument/2006/relationships/hyperlink" Target="#Home!A1"/><Relationship Id="rId2527" Type="http://schemas.openxmlformats.org/officeDocument/2006/relationships/hyperlink" Target="#Home!A1"/><Relationship Id="rId2734" Type="http://schemas.openxmlformats.org/officeDocument/2006/relationships/hyperlink" Target="#Home!A1"/><Relationship Id="rId2941" Type="http://schemas.openxmlformats.org/officeDocument/2006/relationships/hyperlink" Target="#Home!A1"/><Relationship Id="rId706" Type="http://schemas.openxmlformats.org/officeDocument/2006/relationships/hyperlink" Target="#Home!A1"/><Relationship Id="rId913" Type="http://schemas.openxmlformats.org/officeDocument/2006/relationships/hyperlink" Target="#Home!A1"/><Relationship Id="rId1336" Type="http://schemas.openxmlformats.org/officeDocument/2006/relationships/hyperlink" Target="#Home!A1"/><Relationship Id="rId1543" Type="http://schemas.openxmlformats.org/officeDocument/2006/relationships/hyperlink" Target="#Home!A1"/><Relationship Id="rId1750" Type="http://schemas.openxmlformats.org/officeDocument/2006/relationships/hyperlink" Target="#Home!A1"/><Relationship Id="rId2801" Type="http://schemas.openxmlformats.org/officeDocument/2006/relationships/hyperlink" Target="#Home!A1"/><Relationship Id="rId4699" Type="http://schemas.openxmlformats.org/officeDocument/2006/relationships/hyperlink" Target="#Home!A1"/><Relationship Id="rId42" Type="http://schemas.openxmlformats.org/officeDocument/2006/relationships/hyperlink" Target="#Home!A1"/><Relationship Id="rId1403" Type="http://schemas.openxmlformats.org/officeDocument/2006/relationships/hyperlink" Target="#Home!A1"/><Relationship Id="rId1610" Type="http://schemas.openxmlformats.org/officeDocument/2006/relationships/hyperlink" Target="#Home!A1"/><Relationship Id="rId4559" Type="http://schemas.openxmlformats.org/officeDocument/2006/relationships/hyperlink" Target="#Home!A1"/><Relationship Id="rId4766" Type="http://schemas.openxmlformats.org/officeDocument/2006/relationships/hyperlink" Target="#Home!A1"/><Relationship Id="rId3368" Type="http://schemas.openxmlformats.org/officeDocument/2006/relationships/hyperlink" Target="#Home!A1"/><Relationship Id="rId3575" Type="http://schemas.openxmlformats.org/officeDocument/2006/relationships/hyperlink" Target="#Home!A1"/><Relationship Id="rId3782" Type="http://schemas.openxmlformats.org/officeDocument/2006/relationships/hyperlink" Target="#Home!A1"/><Relationship Id="rId4419" Type="http://schemas.openxmlformats.org/officeDocument/2006/relationships/hyperlink" Target="#Home!A1"/><Relationship Id="rId4626" Type="http://schemas.openxmlformats.org/officeDocument/2006/relationships/hyperlink" Target="#Home!A1"/><Relationship Id="rId4833" Type="http://schemas.openxmlformats.org/officeDocument/2006/relationships/hyperlink" Target="#Home!A1"/><Relationship Id="rId289" Type="http://schemas.openxmlformats.org/officeDocument/2006/relationships/hyperlink" Target="#Home!A1"/><Relationship Id="rId496" Type="http://schemas.openxmlformats.org/officeDocument/2006/relationships/hyperlink" Target="#Home!A1"/><Relationship Id="rId2177" Type="http://schemas.openxmlformats.org/officeDocument/2006/relationships/hyperlink" Target="#Home!A1"/><Relationship Id="rId2384" Type="http://schemas.openxmlformats.org/officeDocument/2006/relationships/hyperlink" Target="#Home!A1"/><Relationship Id="rId2591" Type="http://schemas.openxmlformats.org/officeDocument/2006/relationships/hyperlink" Target="#Home!A1"/><Relationship Id="rId3228" Type="http://schemas.openxmlformats.org/officeDocument/2006/relationships/hyperlink" Target="#Home!A1"/><Relationship Id="rId3435" Type="http://schemas.openxmlformats.org/officeDocument/2006/relationships/hyperlink" Target="#Home!A1"/><Relationship Id="rId3642" Type="http://schemas.openxmlformats.org/officeDocument/2006/relationships/hyperlink" Target="#Home!A1"/><Relationship Id="rId149" Type="http://schemas.openxmlformats.org/officeDocument/2006/relationships/hyperlink" Target="#Home!A1"/><Relationship Id="rId356" Type="http://schemas.openxmlformats.org/officeDocument/2006/relationships/hyperlink" Target="#Home!A1"/><Relationship Id="rId563" Type="http://schemas.openxmlformats.org/officeDocument/2006/relationships/hyperlink" Target="#Home!A1"/><Relationship Id="rId770" Type="http://schemas.openxmlformats.org/officeDocument/2006/relationships/hyperlink" Target="#Home!A1"/><Relationship Id="rId1193" Type="http://schemas.openxmlformats.org/officeDocument/2006/relationships/hyperlink" Target="#Home!A1"/><Relationship Id="rId2037" Type="http://schemas.openxmlformats.org/officeDocument/2006/relationships/hyperlink" Target="#Home!A1"/><Relationship Id="rId2244" Type="http://schemas.openxmlformats.org/officeDocument/2006/relationships/hyperlink" Target="#Home!A1"/><Relationship Id="rId2451" Type="http://schemas.openxmlformats.org/officeDocument/2006/relationships/hyperlink" Target="#Home!A1"/><Relationship Id="rId216" Type="http://schemas.openxmlformats.org/officeDocument/2006/relationships/hyperlink" Target="#Home!A1"/><Relationship Id="rId423" Type="http://schemas.openxmlformats.org/officeDocument/2006/relationships/hyperlink" Target="#Home!A1"/><Relationship Id="rId1053" Type="http://schemas.openxmlformats.org/officeDocument/2006/relationships/hyperlink" Target="#Home!A1"/><Relationship Id="rId1260" Type="http://schemas.openxmlformats.org/officeDocument/2006/relationships/hyperlink" Target="#Home!A1"/><Relationship Id="rId2104" Type="http://schemas.openxmlformats.org/officeDocument/2006/relationships/hyperlink" Target="#Home!A1"/><Relationship Id="rId3502" Type="http://schemas.openxmlformats.org/officeDocument/2006/relationships/hyperlink" Target="#Home!A1"/><Relationship Id="rId630" Type="http://schemas.openxmlformats.org/officeDocument/2006/relationships/hyperlink" Target="#Home!A1"/><Relationship Id="rId2311" Type="http://schemas.openxmlformats.org/officeDocument/2006/relationships/hyperlink" Target="#Home!A1"/><Relationship Id="rId4069" Type="http://schemas.openxmlformats.org/officeDocument/2006/relationships/hyperlink" Target="#Home!A1"/><Relationship Id="rId1120" Type="http://schemas.openxmlformats.org/officeDocument/2006/relationships/hyperlink" Target="#Home!A1"/><Relationship Id="rId4276" Type="http://schemas.openxmlformats.org/officeDocument/2006/relationships/hyperlink" Target="#Home!A1"/><Relationship Id="rId4483" Type="http://schemas.openxmlformats.org/officeDocument/2006/relationships/hyperlink" Target="#Home!A1"/><Relationship Id="rId4690" Type="http://schemas.openxmlformats.org/officeDocument/2006/relationships/hyperlink" Target="#Home!A1"/><Relationship Id="rId1937" Type="http://schemas.openxmlformats.org/officeDocument/2006/relationships/hyperlink" Target="#Home!A1"/><Relationship Id="rId3085" Type="http://schemas.openxmlformats.org/officeDocument/2006/relationships/hyperlink" Target="#Home!A1"/><Relationship Id="rId3292" Type="http://schemas.openxmlformats.org/officeDocument/2006/relationships/hyperlink" Target="#Home!A1"/><Relationship Id="rId4136" Type="http://schemas.openxmlformats.org/officeDocument/2006/relationships/hyperlink" Target="#Home!A1"/><Relationship Id="rId4343" Type="http://schemas.openxmlformats.org/officeDocument/2006/relationships/hyperlink" Target="#Home!A1"/><Relationship Id="rId4550" Type="http://schemas.openxmlformats.org/officeDocument/2006/relationships/hyperlink" Target="#Home!A1"/><Relationship Id="rId3152" Type="http://schemas.openxmlformats.org/officeDocument/2006/relationships/hyperlink" Target="#Home!A1"/><Relationship Id="rId4203" Type="http://schemas.openxmlformats.org/officeDocument/2006/relationships/hyperlink" Target="#Home!A1"/><Relationship Id="rId4410" Type="http://schemas.openxmlformats.org/officeDocument/2006/relationships/hyperlink" Target="#Home!A1"/><Relationship Id="rId280" Type="http://schemas.openxmlformats.org/officeDocument/2006/relationships/hyperlink" Target="#Home!A1"/><Relationship Id="rId3012" Type="http://schemas.openxmlformats.org/officeDocument/2006/relationships/hyperlink" Target="#Home!A1"/><Relationship Id="rId140" Type="http://schemas.openxmlformats.org/officeDocument/2006/relationships/hyperlink" Target="#Home!A1"/><Relationship Id="rId3969" Type="http://schemas.openxmlformats.org/officeDocument/2006/relationships/hyperlink" Target="#Home!A1"/><Relationship Id="rId6" Type="http://schemas.openxmlformats.org/officeDocument/2006/relationships/hyperlink" Target="#UTAMA!A1"/><Relationship Id="rId2778" Type="http://schemas.openxmlformats.org/officeDocument/2006/relationships/hyperlink" Target="#Home!A1"/><Relationship Id="rId2985" Type="http://schemas.openxmlformats.org/officeDocument/2006/relationships/hyperlink" Target="#Home!A1"/><Relationship Id="rId3829" Type="http://schemas.openxmlformats.org/officeDocument/2006/relationships/hyperlink" Target="#Home!A1"/><Relationship Id="rId957" Type="http://schemas.openxmlformats.org/officeDocument/2006/relationships/hyperlink" Target="#Home!A1"/><Relationship Id="rId1587" Type="http://schemas.openxmlformats.org/officeDocument/2006/relationships/hyperlink" Target="#Home!A1"/><Relationship Id="rId1794" Type="http://schemas.openxmlformats.org/officeDocument/2006/relationships/hyperlink" Target="#Home!A1"/><Relationship Id="rId2638" Type="http://schemas.openxmlformats.org/officeDocument/2006/relationships/hyperlink" Target="#Home!A1"/><Relationship Id="rId2845" Type="http://schemas.openxmlformats.org/officeDocument/2006/relationships/hyperlink" Target="#Home!A1"/><Relationship Id="rId86" Type="http://schemas.openxmlformats.org/officeDocument/2006/relationships/hyperlink" Target="#Home!A1"/><Relationship Id="rId817" Type="http://schemas.openxmlformats.org/officeDocument/2006/relationships/hyperlink" Target="#Home!A1"/><Relationship Id="rId1447" Type="http://schemas.openxmlformats.org/officeDocument/2006/relationships/hyperlink" Target="#Home!A1"/><Relationship Id="rId1654" Type="http://schemas.openxmlformats.org/officeDocument/2006/relationships/hyperlink" Target="#Home!A1"/><Relationship Id="rId1861" Type="http://schemas.openxmlformats.org/officeDocument/2006/relationships/hyperlink" Target="#Home!A1"/><Relationship Id="rId2705" Type="http://schemas.openxmlformats.org/officeDocument/2006/relationships/hyperlink" Target="#Home!A1"/><Relationship Id="rId2912" Type="http://schemas.openxmlformats.org/officeDocument/2006/relationships/hyperlink" Target="#Home!A1"/><Relationship Id="rId4060" Type="http://schemas.openxmlformats.org/officeDocument/2006/relationships/hyperlink" Target="#Home!A1"/><Relationship Id="rId1307" Type="http://schemas.openxmlformats.org/officeDocument/2006/relationships/hyperlink" Target="#Home!A1"/><Relationship Id="rId1514" Type="http://schemas.openxmlformats.org/officeDocument/2006/relationships/hyperlink" Target="#Home!A1"/><Relationship Id="rId1721" Type="http://schemas.openxmlformats.org/officeDocument/2006/relationships/hyperlink" Target="#Home!A1"/><Relationship Id="rId13" Type="http://schemas.openxmlformats.org/officeDocument/2006/relationships/hyperlink" Target="#Home!A1"/><Relationship Id="rId3479" Type="http://schemas.openxmlformats.org/officeDocument/2006/relationships/hyperlink" Target="#Home!A1"/><Relationship Id="rId3686" Type="http://schemas.openxmlformats.org/officeDocument/2006/relationships/hyperlink" Target="#Home!A1"/><Relationship Id="rId2288" Type="http://schemas.openxmlformats.org/officeDocument/2006/relationships/hyperlink" Target="#Home!A1"/><Relationship Id="rId2495" Type="http://schemas.openxmlformats.org/officeDocument/2006/relationships/hyperlink" Target="#Home!A1"/><Relationship Id="rId3339" Type="http://schemas.openxmlformats.org/officeDocument/2006/relationships/hyperlink" Target="#Home!A1"/><Relationship Id="rId3893" Type="http://schemas.openxmlformats.org/officeDocument/2006/relationships/hyperlink" Target="#Home!A1"/><Relationship Id="rId4737" Type="http://schemas.openxmlformats.org/officeDocument/2006/relationships/hyperlink" Target="#Home!A1"/><Relationship Id="rId467" Type="http://schemas.openxmlformats.org/officeDocument/2006/relationships/hyperlink" Target="#Home!A1"/><Relationship Id="rId1097" Type="http://schemas.openxmlformats.org/officeDocument/2006/relationships/hyperlink" Target="#Home!A1"/><Relationship Id="rId2148" Type="http://schemas.openxmlformats.org/officeDocument/2006/relationships/hyperlink" Target="#Home!A1"/><Relationship Id="rId3546" Type="http://schemas.openxmlformats.org/officeDocument/2006/relationships/hyperlink" Target="#Home!A1"/><Relationship Id="rId3753" Type="http://schemas.openxmlformats.org/officeDocument/2006/relationships/hyperlink" Target="#Home!A1"/><Relationship Id="rId3960" Type="http://schemas.openxmlformats.org/officeDocument/2006/relationships/hyperlink" Target="#Home!A1"/><Relationship Id="rId4804" Type="http://schemas.openxmlformats.org/officeDocument/2006/relationships/hyperlink" Target="#Home!A1"/><Relationship Id="rId674" Type="http://schemas.openxmlformats.org/officeDocument/2006/relationships/hyperlink" Target="#Home!A1"/><Relationship Id="rId881" Type="http://schemas.openxmlformats.org/officeDocument/2006/relationships/hyperlink" Target="#Home!A1"/><Relationship Id="rId2355" Type="http://schemas.openxmlformats.org/officeDocument/2006/relationships/hyperlink" Target="#Home!A1"/><Relationship Id="rId2562" Type="http://schemas.openxmlformats.org/officeDocument/2006/relationships/hyperlink" Target="#Home!A1"/><Relationship Id="rId3406" Type="http://schemas.openxmlformats.org/officeDocument/2006/relationships/hyperlink" Target="#Home!A1"/><Relationship Id="rId3613" Type="http://schemas.openxmlformats.org/officeDocument/2006/relationships/hyperlink" Target="#Home!A1"/><Relationship Id="rId3820" Type="http://schemas.openxmlformats.org/officeDocument/2006/relationships/hyperlink" Target="#Home!A1"/><Relationship Id="rId327" Type="http://schemas.openxmlformats.org/officeDocument/2006/relationships/hyperlink" Target="#Home!A1"/><Relationship Id="rId534" Type="http://schemas.openxmlformats.org/officeDocument/2006/relationships/hyperlink" Target="#Home!A1"/><Relationship Id="rId741" Type="http://schemas.openxmlformats.org/officeDocument/2006/relationships/hyperlink" Target="#Home!A1"/><Relationship Id="rId1164" Type="http://schemas.openxmlformats.org/officeDocument/2006/relationships/hyperlink" Target="#Home!A1"/><Relationship Id="rId1371" Type="http://schemas.openxmlformats.org/officeDocument/2006/relationships/hyperlink" Target="#Home!A1"/><Relationship Id="rId2008" Type="http://schemas.openxmlformats.org/officeDocument/2006/relationships/hyperlink" Target="#Home!A1"/><Relationship Id="rId2215" Type="http://schemas.openxmlformats.org/officeDocument/2006/relationships/hyperlink" Target="#Home!A1"/><Relationship Id="rId2422" Type="http://schemas.openxmlformats.org/officeDocument/2006/relationships/hyperlink" Target="#Home!A1"/><Relationship Id="rId601" Type="http://schemas.openxmlformats.org/officeDocument/2006/relationships/hyperlink" Target="#Home!A1"/><Relationship Id="rId1024" Type="http://schemas.openxmlformats.org/officeDocument/2006/relationships/hyperlink" Target="#Home!A1"/><Relationship Id="rId1231" Type="http://schemas.openxmlformats.org/officeDocument/2006/relationships/hyperlink" Target="#Home!A1"/><Relationship Id="rId4387" Type="http://schemas.openxmlformats.org/officeDocument/2006/relationships/hyperlink" Target="#Home!A1"/><Relationship Id="rId4594" Type="http://schemas.openxmlformats.org/officeDocument/2006/relationships/hyperlink" Target="#Home!A1"/><Relationship Id="rId3196" Type="http://schemas.openxmlformats.org/officeDocument/2006/relationships/hyperlink" Target="#Home!A1"/><Relationship Id="rId4247" Type="http://schemas.openxmlformats.org/officeDocument/2006/relationships/hyperlink" Target="#Home!A1"/><Relationship Id="rId4454" Type="http://schemas.openxmlformats.org/officeDocument/2006/relationships/hyperlink" Target="#Home!A1"/><Relationship Id="rId4661" Type="http://schemas.openxmlformats.org/officeDocument/2006/relationships/hyperlink" Target="#Home!A1"/><Relationship Id="rId3056" Type="http://schemas.openxmlformats.org/officeDocument/2006/relationships/hyperlink" Target="#Home!A1"/><Relationship Id="rId3263" Type="http://schemas.openxmlformats.org/officeDocument/2006/relationships/hyperlink" Target="#Home!A1"/><Relationship Id="rId3470" Type="http://schemas.openxmlformats.org/officeDocument/2006/relationships/hyperlink" Target="#Home!A1"/><Relationship Id="rId4107" Type="http://schemas.openxmlformats.org/officeDocument/2006/relationships/hyperlink" Target="#Home!A1"/><Relationship Id="rId4314" Type="http://schemas.openxmlformats.org/officeDocument/2006/relationships/hyperlink" Target="#Home!A1"/><Relationship Id="rId184" Type="http://schemas.openxmlformats.org/officeDocument/2006/relationships/hyperlink" Target="#Home!A1"/><Relationship Id="rId391" Type="http://schemas.openxmlformats.org/officeDocument/2006/relationships/hyperlink" Target="#Home!A1"/><Relationship Id="rId1908" Type="http://schemas.openxmlformats.org/officeDocument/2006/relationships/hyperlink" Target="#Home!A1"/><Relationship Id="rId2072" Type="http://schemas.openxmlformats.org/officeDocument/2006/relationships/hyperlink" Target="#Home!A1"/><Relationship Id="rId3123" Type="http://schemas.openxmlformats.org/officeDocument/2006/relationships/hyperlink" Target="#Home!A1"/><Relationship Id="rId4521" Type="http://schemas.openxmlformats.org/officeDocument/2006/relationships/hyperlink" Target="#Home!A1"/><Relationship Id="rId251" Type="http://schemas.openxmlformats.org/officeDocument/2006/relationships/hyperlink" Target="#Home!A1"/><Relationship Id="rId3330" Type="http://schemas.openxmlformats.org/officeDocument/2006/relationships/hyperlink" Target="#Home!A1"/><Relationship Id="rId2889" Type="http://schemas.openxmlformats.org/officeDocument/2006/relationships/hyperlink" Target="#Home!A1"/><Relationship Id="rId111" Type="http://schemas.openxmlformats.org/officeDocument/2006/relationships/hyperlink" Target="#Home!A1"/><Relationship Id="rId1698" Type="http://schemas.openxmlformats.org/officeDocument/2006/relationships/hyperlink" Target="#Home!A1"/><Relationship Id="rId2749" Type="http://schemas.openxmlformats.org/officeDocument/2006/relationships/hyperlink" Target="#Home!A1"/><Relationship Id="rId2956" Type="http://schemas.openxmlformats.org/officeDocument/2006/relationships/hyperlink" Target="#Home!A1"/><Relationship Id="rId928" Type="http://schemas.openxmlformats.org/officeDocument/2006/relationships/hyperlink" Target="#Home!A1"/><Relationship Id="rId1558" Type="http://schemas.openxmlformats.org/officeDocument/2006/relationships/hyperlink" Target="#Home!A1"/><Relationship Id="rId1765" Type="http://schemas.openxmlformats.org/officeDocument/2006/relationships/hyperlink" Target="#Home!A1"/><Relationship Id="rId2609" Type="http://schemas.openxmlformats.org/officeDocument/2006/relationships/hyperlink" Target="#Home!A1"/><Relationship Id="rId4171" Type="http://schemas.openxmlformats.org/officeDocument/2006/relationships/hyperlink" Target="#Home!A1"/><Relationship Id="rId57" Type="http://schemas.openxmlformats.org/officeDocument/2006/relationships/hyperlink" Target="#Home!A1"/><Relationship Id="rId1418" Type="http://schemas.openxmlformats.org/officeDocument/2006/relationships/hyperlink" Target="#Home!A1"/><Relationship Id="rId1972" Type="http://schemas.openxmlformats.org/officeDocument/2006/relationships/hyperlink" Target="#Home!A1"/><Relationship Id="rId2816" Type="http://schemas.openxmlformats.org/officeDocument/2006/relationships/hyperlink" Target="#Home!A1"/><Relationship Id="rId4031" Type="http://schemas.openxmlformats.org/officeDocument/2006/relationships/hyperlink" Target="#Home!A1"/><Relationship Id="rId1625" Type="http://schemas.openxmlformats.org/officeDocument/2006/relationships/hyperlink" Target="#Home!A1"/><Relationship Id="rId1832" Type="http://schemas.openxmlformats.org/officeDocument/2006/relationships/hyperlink" Target="#Home!A1"/><Relationship Id="rId3797" Type="http://schemas.openxmlformats.org/officeDocument/2006/relationships/hyperlink" Target="#Home!A1"/><Relationship Id="rId2399" Type="http://schemas.openxmlformats.org/officeDocument/2006/relationships/hyperlink" Target="#Home!A1"/><Relationship Id="rId3657" Type="http://schemas.openxmlformats.org/officeDocument/2006/relationships/hyperlink" Target="#Home!A1"/><Relationship Id="rId3864" Type="http://schemas.openxmlformats.org/officeDocument/2006/relationships/hyperlink" Target="#Home!A1"/><Relationship Id="rId4708" Type="http://schemas.openxmlformats.org/officeDocument/2006/relationships/hyperlink" Target="#Home!A1"/><Relationship Id="rId578" Type="http://schemas.openxmlformats.org/officeDocument/2006/relationships/hyperlink" Target="#Home!A1"/><Relationship Id="rId785" Type="http://schemas.openxmlformats.org/officeDocument/2006/relationships/hyperlink" Target="#Home!A1"/><Relationship Id="rId992" Type="http://schemas.openxmlformats.org/officeDocument/2006/relationships/hyperlink" Target="#Home!A1"/><Relationship Id="rId2259" Type="http://schemas.openxmlformats.org/officeDocument/2006/relationships/hyperlink" Target="#Home!A1"/><Relationship Id="rId2466" Type="http://schemas.openxmlformats.org/officeDocument/2006/relationships/hyperlink" Target="#Home!A1"/><Relationship Id="rId2673" Type="http://schemas.openxmlformats.org/officeDocument/2006/relationships/hyperlink" Target="#Home!A1"/><Relationship Id="rId2880" Type="http://schemas.openxmlformats.org/officeDocument/2006/relationships/hyperlink" Target="#Home!A1"/><Relationship Id="rId3517" Type="http://schemas.openxmlformats.org/officeDocument/2006/relationships/hyperlink" Target="#Home!A1"/><Relationship Id="rId3724" Type="http://schemas.openxmlformats.org/officeDocument/2006/relationships/hyperlink" Target="#Home!A1"/><Relationship Id="rId3931" Type="http://schemas.openxmlformats.org/officeDocument/2006/relationships/hyperlink" Target="#Home!A1"/><Relationship Id="rId438" Type="http://schemas.openxmlformats.org/officeDocument/2006/relationships/hyperlink" Target="#Home!A1"/><Relationship Id="rId645" Type="http://schemas.openxmlformats.org/officeDocument/2006/relationships/hyperlink" Target="#Home!A1"/><Relationship Id="rId852" Type="http://schemas.openxmlformats.org/officeDocument/2006/relationships/hyperlink" Target="#Home!A1"/><Relationship Id="rId1068" Type="http://schemas.openxmlformats.org/officeDocument/2006/relationships/hyperlink" Target="#Home!A1"/><Relationship Id="rId1275" Type="http://schemas.openxmlformats.org/officeDocument/2006/relationships/hyperlink" Target="#Home!A1"/><Relationship Id="rId1482" Type="http://schemas.openxmlformats.org/officeDocument/2006/relationships/hyperlink" Target="#Home!A1"/><Relationship Id="rId2119" Type="http://schemas.openxmlformats.org/officeDocument/2006/relationships/hyperlink" Target="#Home!A1"/><Relationship Id="rId2326" Type="http://schemas.openxmlformats.org/officeDocument/2006/relationships/hyperlink" Target="#Home!A1"/><Relationship Id="rId2533" Type="http://schemas.openxmlformats.org/officeDocument/2006/relationships/hyperlink" Target="#Home!A1"/><Relationship Id="rId2740" Type="http://schemas.openxmlformats.org/officeDocument/2006/relationships/hyperlink" Target="#Home!A1"/><Relationship Id="rId505" Type="http://schemas.openxmlformats.org/officeDocument/2006/relationships/hyperlink" Target="#Home!A1"/><Relationship Id="rId712" Type="http://schemas.openxmlformats.org/officeDocument/2006/relationships/hyperlink" Target="#Home!A1"/><Relationship Id="rId1135" Type="http://schemas.openxmlformats.org/officeDocument/2006/relationships/hyperlink" Target="#Home!A1"/><Relationship Id="rId1342" Type="http://schemas.openxmlformats.org/officeDocument/2006/relationships/hyperlink" Target="#Home!A1"/><Relationship Id="rId4498" Type="http://schemas.openxmlformats.org/officeDocument/2006/relationships/hyperlink" Target="#Home!A1"/><Relationship Id="rId1202" Type="http://schemas.openxmlformats.org/officeDocument/2006/relationships/hyperlink" Target="#Home!A1"/><Relationship Id="rId2600" Type="http://schemas.openxmlformats.org/officeDocument/2006/relationships/hyperlink" Target="#Home!A1"/><Relationship Id="rId4358" Type="http://schemas.openxmlformats.org/officeDocument/2006/relationships/hyperlink" Target="#Home!A1"/><Relationship Id="rId3167" Type="http://schemas.openxmlformats.org/officeDocument/2006/relationships/hyperlink" Target="#Home!A1"/><Relationship Id="rId4565" Type="http://schemas.openxmlformats.org/officeDocument/2006/relationships/hyperlink" Target="#Home!A1"/><Relationship Id="rId4772" Type="http://schemas.openxmlformats.org/officeDocument/2006/relationships/hyperlink" Target="#Home!A1"/><Relationship Id="rId295" Type="http://schemas.openxmlformats.org/officeDocument/2006/relationships/hyperlink" Target="#Home!A1"/><Relationship Id="rId3374" Type="http://schemas.openxmlformats.org/officeDocument/2006/relationships/hyperlink" Target="#Home!A1"/><Relationship Id="rId3581" Type="http://schemas.openxmlformats.org/officeDocument/2006/relationships/hyperlink" Target="#Home!A1"/><Relationship Id="rId4218" Type="http://schemas.openxmlformats.org/officeDocument/2006/relationships/hyperlink" Target="#Home!A1"/><Relationship Id="rId4425" Type="http://schemas.openxmlformats.org/officeDocument/2006/relationships/hyperlink" Target="#Home!A1"/><Relationship Id="rId4632" Type="http://schemas.openxmlformats.org/officeDocument/2006/relationships/hyperlink" Target="#Home!A1"/><Relationship Id="rId2183" Type="http://schemas.openxmlformats.org/officeDocument/2006/relationships/hyperlink" Target="#Home!A1"/><Relationship Id="rId2390" Type="http://schemas.openxmlformats.org/officeDocument/2006/relationships/hyperlink" Target="#Home!A1"/><Relationship Id="rId3027" Type="http://schemas.openxmlformats.org/officeDocument/2006/relationships/hyperlink" Target="#Home!A1"/><Relationship Id="rId3234" Type="http://schemas.openxmlformats.org/officeDocument/2006/relationships/hyperlink" Target="#Home!A1"/><Relationship Id="rId3441" Type="http://schemas.openxmlformats.org/officeDocument/2006/relationships/hyperlink" Target="#Home!A1"/><Relationship Id="rId155" Type="http://schemas.openxmlformats.org/officeDocument/2006/relationships/hyperlink" Target="#Home!A1"/><Relationship Id="rId362" Type="http://schemas.openxmlformats.org/officeDocument/2006/relationships/hyperlink" Target="#Home!A1"/><Relationship Id="rId2043" Type="http://schemas.openxmlformats.org/officeDocument/2006/relationships/hyperlink" Target="#Home!A1"/><Relationship Id="rId2250" Type="http://schemas.openxmlformats.org/officeDocument/2006/relationships/hyperlink" Target="#Home!A1"/><Relationship Id="rId3301" Type="http://schemas.openxmlformats.org/officeDocument/2006/relationships/hyperlink" Target="#Home!A1"/><Relationship Id="rId222" Type="http://schemas.openxmlformats.org/officeDocument/2006/relationships/hyperlink" Target="#Home!A1"/><Relationship Id="rId2110" Type="http://schemas.openxmlformats.org/officeDocument/2006/relationships/hyperlink" Target="#Home!A1"/><Relationship Id="rId4075" Type="http://schemas.openxmlformats.org/officeDocument/2006/relationships/hyperlink" Target="#Home!A1"/><Relationship Id="rId4282" Type="http://schemas.openxmlformats.org/officeDocument/2006/relationships/hyperlink" Target="#Home!A1"/><Relationship Id="rId1669" Type="http://schemas.openxmlformats.org/officeDocument/2006/relationships/hyperlink" Target="#Home!A1"/><Relationship Id="rId1876" Type="http://schemas.openxmlformats.org/officeDocument/2006/relationships/hyperlink" Target="#Home!A1"/><Relationship Id="rId2927" Type="http://schemas.openxmlformats.org/officeDocument/2006/relationships/hyperlink" Target="#Home!A1"/><Relationship Id="rId3091" Type="http://schemas.openxmlformats.org/officeDocument/2006/relationships/hyperlink" Target="#Home!A1"/><Relationship Id="rId4142" Type="http://schemas.openxmlformats.org/officeDocument/2006/relationships/hyperlink" Target="#Home!A1"/><Relationship Id="rId1529" Type="http://schemas.openxmlformats.org/officeDocument/2006/relationships/hyperlink" Target="#Home!A1"/><Relationship Id="rId1736" Type="http://schemas.openxmlformats.org/officeDocument/2006/relationships/hyperlink" Target="#Home!A1"/><Relationship Id="rId1943" Type="http://schemas.openxmlformats.org/officeDocument/2006/relationships/hyperlink" Target="#Home!A1"/><Relationship Id="rId28" Type="http://schemas.openxmlformats.org/officeDocument/2006/relationships/hyperlink" Target="#Home!A1"/><Relationship Id="rId1803" Type="http://schemas.openxmlformats.org/officeDocument/2006/relationships/hyperlink" Target="#Home!A1"/><Relationship Id="rId4002" Type="http://schemas.openxmlformats.org/officeDocument/2006/relationships/hyperlink" Target="#Home!A1"/><Relationship Id="rId3768" Type="http://schemas.openxmlformats.org/officeDocument/2006/relationships/hyperlink" Target="#Home!A1"/><Relationship Id="rId3975" Type="http://schemas.openxmlformats.org/officeDocument/2006/relationships/hyperlink" Target="#Home!A1"/><Relationship Id="rId4819" Type="http://schemas.openxmlformats.org/officeDocument/2006/relationships/hyperlink" Target="#Home!A1"/><Relationship Id="rId689" Type="http://schemas.openxmlformats.org/officeDocument/2006/relationships/hyperlink" Target="#Home!A1"/><Relationship Id="rId896" Type="http://schemas.openxmlformats.org/officeDocument/2006/relationships/hyperlink" Target="#Home!A1"/><Relationship Id="rId2577" Type="http://schemas.openxmlformats.org/officeDocument/2006/relationships/hyperlink" Target="#Home!A1"/><Relationship Id="rId2784" Type="http://schemas.openxmlformats.org/officeDocument/2006/relationships/hyperlink" Target="#Home!A1"/><Relationship Id="rId3628" Type="http://schemas.openxmlformats.org/officeDocument/2006/relationships/hyperlink" Target="#Home!A1"/><Relationship Id="rId549" Type="http://schemas.openxmlformats.org/officeDocument/2006/relationships/hyperlink" Target="#Home!A1"/><Relationship Id="rId756" Type="http://schemas.openxmlformats.org/officeDocument/2006/relationships/hyperlink" Target="#Home!A1"/><Relationship Id="rId1179" Type="http://schemas.openxmlformats.org/officeDocument/2006/relationships/hyperlink" Target="#Home!A1"/><Relationship Id="rId1386" Type="http://schemas.openxmlformats.org/officeDocument/2006/relationships/hyperlink" Target="#Home!A1"/><Relationship Id="rId1593" Type="http://schemas.openxmlformats.org/officeDocument/2006/relationships/hyperlink" Target="#Home!A1"/><Relationship Id="rId2437" Type="http://schemas.openxmlformats.org/officeDocument/2006/relationships/hyperlink" Target="#Home!A1"/><Relationship Id="rId2991" Type="http://schemas.openxmlformats.org/officeDocument/2006/relationships/hyperlink" Target="#Home!A1"/><Relationship Id="rId3835" Type="http://schemas.openxmlformats.org/officeDocument/2006/relationships/hyperlink" Target="#Home!A1"/><Relationship Id="rId409" Type="http://schemas.openxmlformats.org/officeDocument/2006/relationships/hyperlink" Target="#Home!A1"/><Relationship Id="rId963" Type="http://schemas.openxmlformats.org/officeDocument/2006/relationships/hyperlink" Target="#Home!A1"/><Relationship Id="rId1039" Type="http://schemas.openxmlformats.org/officeDocument/2006/relationships/hyperlink" Target="#Home!A1"/><Relationship Id="rId1246" Type="http://schemas.openxmlformats.org/officeDocument/2006/relationships/hyperlink" Target="#Home!A1"/><Relationship Id="rId2644" Type="http://schemas.openxmlformats.org/officeDocument/2006/relationships/hyperlink" Target="#Home!A1"/><Relationship Id="rId2851" Type="http://schemas.openxmlformats.org/officeDocument/2006/relationships/hyperlink" Target="#Home!A1"/><Relationship Id="rId3902" Type="http://schemas.openxmlformats.org/officeDocument/2006/relationships/hyperlink" Target="#Home!A1"/><Relationship Id="rId92" Type="http://schemas.openxmlformats.org/officeDocument/2006/relationships/hyperlink" Target="#Home!A1"/><Relationship Id="rId616" Type="http://schemas.openxmlformats.org/officeDocument/2006/relationships/hyperlink" Target="#Home!A1"/><Relationship Id="rId823" Type="http://schemas.openxmlformats.org/officeDocument/2006/relationships/hyperlink" Target="#Home!A1"/><Relationship Id="rId1453" Type="http://schemas.openxmlformats.org/officeDocument/2006/relationships/hyperlink" Target="#Home!A1"/><Relationship Id="rId1660" Type="http://schemas.openxmlformats.org/officeDocument/2006/relationships/hyperlink" Target="#Home!A1"/><Relationship Id="rId2504" Type="http://schemas.openxmlformats.org/officeDocument/2006/relationships/hyperlink" Target="#Home!A1"/><Relationship Id="rId2711" Type="http://schemas.openxmlformats.org/officeDocument/2006/relationships/hyperlink" Target="#Home!A1"/><Relationship Id="rId1106" Type="http://schemas.openxmlformats.org/officeDocument/2006/relationships/hyperlink" Target="#Home!A1"/><Relationship Id="rId1313" Type="http://schemas.openxmlformats.org/officeDocument/2006/relationships/hyperlink" Target="#Home!A1"/><Relationship Id="rId1520" Type="http://schemas.openxmlformats.org/officeDocument/2006/relationships/hyperlink" Target="#Home!A1"/><Relationship Id="rId4469" Type="http://schemas.openxmlformats.org/officeDocument/2006/relationships/hyperlink" Target="#Home!A1"/><Relationship Id="rId4676" Type="http://schemas.openxmlformats.org/officeDocument/2006/relationships/hyperlink" Target="#Home!A1"/><Relationship Id="rId3278" Type="http://schemas.openxmlformats.org/officeDocument/2006/relationships/hyperlink" Target="#Home!A1"/><Relationship Id="rId3485" Type="http://schemas.openxmlformats.org/officeDocument/2006/relationships/hyperlink" Target="#Home!A1"/><Relationship Id="rId3692" Type="http://schemas.openxmlformats.org/officeDocument/2006/relationships/hyperlink" Target="#Home!A1"/><Relationship Id="rId4329" Type="http://schemas.openxmlformats.org/officeDocument/2006/relationships/hyperlink" Target="#Home!A1"/><Relationship Id="rId4536" Type="http://schemas.openxmlformats.org/officeDocument/2006/relationships/hyperlink" Target="#Home!A1"/><Relationship Id="rId4743" Type="http://schemas.openxmlformats.org/officeDocument/2006/relationships/hyperlink" Target="#Home!A1"/><Relationship Id="rId199" Type="http://schemas.openxmlformats.org/officeDocument/2006/relationships/hyperlink" Target="#Home!A1"/><Relationship Id="rId2087" Type="http://schemas.openxmlformats.org/officeDocument/2006/relationships/hyperlink" Target="#Home!A1"/><Relationship Id="rId2294" Type="http://schemas.openxmlformats.org/officeDocument/2006/relationships/hyperlink" Target="#Home!A1"/><Relationship Id="rId3138" Type="http://schemas.openxmlformats.org/officeDocument/2006/relationships/hyperlink" Target="#Home!A1"/><Relationship Id="rId3345" Type="http://schemas.openxmlformats.org/officeDocument/2006/relationships/hyperlink" Target="#Home!A1"/><Relationship Id="rId3552" Type="http://schemas.openxmlformats.org/officeDocument/2006/relationships/hyperlink" Target="#Home!A1"/><Relationship Id="rId4603" Type="http://schemas.openxmlformats.org/officeDocument/2006/relationships/hyperlink" Target="#Home!A1"/><Relationship Id="rId266" Type="http://schemas.openxmlformats.org/officeDocument/2006/relationships/hyperlink" Target="#Home!A1"/><Relationship Id="rId473" Type="http://schemas.openxmlformats.org/officeDocument/2006/relationships/hyperlink" Target="#Home!A1"/><Relationship Id="rId680" Type="http://schemas.openxmlformats.org/officeDocument/2006/relationships/hyperlink" Target="#Home!A1"/><Relationship Id="rId2154" Type="http://schemas.openxmlformats.org/officeDocument/2006/relationships/hyperlink" Target="#Home!A1"/><Relationship Id="rId2361" Type="http://schemas.openxmlformats.org/officeDocument/2006/relationships/hyperlink" Target="#Home!A1"/><Relationship Id="rId3205" Type="http://schemas.openxmlformats.org/officeDocument/2006/relationships/hyperlink" Target="#Home!A1"/><Relationship Id="rId3412" Type="http://schemas.openxmlformats.org/officeDocument/2006/relationships/hyperlink" Target="#Home!A1"/><Relationship Id="rId4810" Type="http://schemas.openxmlformats.org/officeDocument/2006/relationships/hyperlink" Target="#Home!A1"/><Relationship Id="rId126" Type="http://schemas.openxmlformats.org/officeDocument/2006/relationships/hyperlink" Target="#Home!A1"/><Relationship Id="rId333" Type="http://schemas.openxmlformats.org/officeDocument/2006/relationships/hyperlink" Target="#Home!A1"/><Relationship Id="rId540" Type="http://schemas.openxmlformats.org/officeDocument/2006/relationships/hyperlink" Target="#Home!A1"/><Relationship Id="rId1170" Type="http://schemas.openxmlformats.org/officeDocument/2006/relationships/hyperlink" Target="#Home!A1"/><Relationship Id="rId2014" Type="http://schemas.openxmlformats.org/officeDocument/2006/relationships/hyperlink" Target="#Home!A1"/><Relationship Id="rId2221" Type="http://schemas.openxmlformats.org/officeDocument/2006/relationships/hyperlink" Target="#Home!A1"/><Relationship Id="rId1030" Type="http://schemas.openxmlformats.org/officeDocument/2006/relationships/hyperlink" Target="#Home!A1"/><Relationship Id="rId4186" Type="http://schemas.openxmlformats.org/officeDocument/2006/relationships/hyperlink" Target="#Home!A1"/><Relationship Id="rId400" Type="http://schemas.openxmlformats.org/officeDocument/2006/relationships/hyperlink" Target="#Home!A1"/><Relationship Id="rId1987" Type="http://schemas.openxmlformats.org/officeDocument/2006/relationships/hyperlink" Target="#Home!A1"/><Relationship Id="rId4393" Type="http://schemas.openxmlformats.org/officeDocument/2006/relationships/hyperlink" Target="#Home!A1"/><Relationship Id="rId1847" Type="http://schemas.openxmlformats.org/officeDocument/2006/relationships/hyperlink" Target="#Home!A1"/><Relationship Id="rId4046" Type="http://schemas.openxmlformats.org/officeDocument/2006/relationships/hyperlink" Target="#Home!A1"/><Relationship Id="rId4253" Type="http://schemas.openxmlformats.org/officeDocument/2006/relationships/hyperlink" Target="#Home!A1"/><Relationship Id="rId4460" Type="http://schemas.openxmlformats.org/officeDocument/2006/relationships/hyperlink" Target="#Home!A1"/><Relationship Id="rId1707" Type="http://schemas.openxmlformats.org/officeDocument/2006/relationships/hyperlink" Target="#Home!A1"/><Relationship Id="rId3062" Type="http://schemas.openxmlformats.org/officeDocument/2006/relationships/hyperlink" Target="#Home!A1"/><Relationship Id="rId4113" Type="http://schemas.openxmlformats.org/officeDocument/2006/relationships/hyperlink" Target="#Home!A1"/><Relationship Id="rId4320" Type="http://schemas.openxmlformats.org/officeDocument/2006/relationships/hyperlink" Target="#Home!A1"/><Relationship Id="rId190" Type="http://schemas.openxmlformats.org/officeDocument/2006/relationships/hyperlink" Target="#Home!A1"/><Relationship Id="rId1914" Type="http://schemas.openxmlformats.org/officeDocument/2006/relationships/hyperlink" Target="#Home!A1"/><Relationship Id="rId3879" Type="http://schemas.openxmlformats.org/officeDocument/2006/relationships/hyperlink" Target="#Home!A1"/><Relationship Id="rId2688" Type="http://schemas.openxmlformats.org/officeDocument/2006/relationships/hyperlink" Target="#Home!A1"/><Relationship Id="rId2895" Type="http://schemas.openxmlformats.org/officeDocument/2006/relationships/hyperlink" Target="#Home!A1"/><Relationship Id="rId3739" Type="http://schemas.openxmlformats.org/officeDocument/2006/relationships/hyperlink" Target="#Home!A1"/><Relationship Id="rId3946" Type="http://schemas.openxmlformats.org/officeDocument/2006/relationships/hyperlink" Target="#Home!A1"/><Relationship Id="rId867" Type="http://schemas.openxmlformats.org/officeDocument/2006/relationships/hyperlink" Target="#Home!A1"/><Relationship Id="rId1497" Type="http://schemas.openxmlformats.org/officeDocument/2006/relationships/hyperlink" Target="#Home!A1"/><Relationship Id="rId2548" Type="http://schemas.openxmlformats.org/officeDocument/2006/relationships/hyperlink" Target="#Home!A1"/><Relationship Id="rId2755" Type="http://schemas.openxmlformats.org/officeDocument/2006/relationships/hyperlink" Target="#Home!A1"/><Relationship Id="rId2962" Type="http://schemas.openxmlformats.org/officeDocument/2006/relationships/hyperlink" Target="#Home!A1"/><Relationship Id="rId3806" Type="http://schemas.openxmlformats.org/officeDocument/2006/relationships/hyperlink" Target="#Home!A1"/><Relationship Id="rId727" Type="http://schemas.openxmlformats.org/officeDocument/2006/relationships/hyperlink" Target="#Home!A1"/><Relationship Id="rId934" Type="http://schemas.openxmlformats.org/officeDocument/2006/relationships/hyperlink" Target="#Home!A1"/><Relationship Id="rId1357" Type="http://schemas.openxmlformats.org/officeDocument/2006/relationships/hyperlink" Target="#Home!A1"/><Relationship Id="rId1564" Type="http://schemas.openxmlformats.org/officeDocument/2006/relationships/hyperlink" Target="#Home!A1"/><Relationship Id="rId1771" Type="http://schemas.openxmlformats.org/officeDocument/2006/relationships/hyperlink" Target="#Home!A1"/><Relationship Id="rId2408" Type="http://schemas.openxmlformats.org/officeDocument/2006/relationships/hyperlink" Target="#Home!A1"/><Relationship Id="rId2615" Type="http://schemas.openxmlformats.org/officeDocument/2006/relationships/hyperlink" Target="#Home!A1"/><Relationship Id="rId2822" Type="http://schemas.openxmlformats.org/officeDocument/2006/relationships/hyperlink" Target="#Home!A1"/><Relationship Id="rId63" Type="http://schemas.openxmlformats.org/officeDocument/2006/relationships/hyperlink" Target="#Home!A1"/><Relationship Id="rId1217" Type="http://schemas.openxmlformats.org/officeDocument/2006/relationships/hyperlink" Target="#Home!A1"/><Relationship Id="rId1424" Type="http://schemas.openxmlformats.org/officeDocument/2006/relationships/hyperlink" Target="#Home!A1"/><Relationship Id="rId1631" Type="http://schemas.openxmlformats.org/officeDocument/2006/relationships/hyperlink" Target="#Home!A1"/><Relationship Id="rId4787" Type="http://schemas.openxmlformats.org/officeDocument/2006/relationships/hyperlink" Target="#Home!A1"/><Relationship Id="rId3389" Type="http://schemas.openxmlformats.org/officeDocument/2006/relationships/hyperlink" Target="#Home!A1"/><Relationship Id="rId3596" Type="http://schemas.openxmlformats.org/officeDocument/2006/relationships/hyperlink" Target="#Home!A1"/><Relationship Id="rId4647" Type="http://schemas.openxmlformats.org/officeDocument/2006/relationships/hyperlink" Target="#Home!A1"/><Relationship Id="rId2198" Type="http://schemas.openxmlformats.org/officeDocument/2006/relationships/hyperlink" Target="#Home!A1"/><Relationship Id="rId3249" Type="http://schemas.openxmlformats.org/officeDocument/2006/relationships/hyperlink" Target="#Home!A1"/><Relationship Id="rId3456" Type="http://schemas.openxmlformats.org/officeDocument/2006/relationships/hyperlink" Target="#Home!A1"/><Relationship Id="rId377" Type="http://schemas.openxmlformats.org/officeDocument/2006/relationships/hyperlink" Target="#Home!A1"/><Relationship Id="rId584" Type="http://schemas.openxmlformats.org/officeDocument/2006/relationships/hyperlink" Target="#Home!A1"/><Relationship Id="rId2058" Type="http://schemas.openxmlformats.org/officeDocument/2006/relationships/hyperlink" Target="#Home!A1"/><Relationship Id="rId2265" Type="http://schemas.openxmlformats.org/officeDocument/2006/relationships/hyperlink" Target="#Home!A1"/><Relationship Id="rId3109" Type="http://schemas.openxmlformats.org/officeDocument/2006/relationships/hyperlink" Target="#Home!A1"/><Relationship Id="rId3663" Type="http://schemas.openxmlformats.org/officeDocument/2006/relationships/hyperlink" Target="#Home!A1"/><Relationship Id="rId3870" Type="http://schemas.openxmlformats.org/officeDocument/2006/relationships/hyperlink" Target="#Home!A1"/><Relationship Id="rId4507" Type="http://schemas.openxmlformats.org/officeDocument/2006/relationships/hyperlink" Target="#Home!A1"/><Relationship Id="rId4714" Type="http://schemas.openxmlformats.org/officeDocument/2006/relationships/hyperlink" Target="#Home!A1"/><Relationship Id="rId237" Type="http://schemas.openxmlformats.org/officeDocument/2006/relationships/hyperlink" Target="#Home!A1"/><Relationship Id="rId791" Type="http://schemas.openxmlformats.org/officeDocument/2006/relationships/hyperlink" Target="#Home!A1"/><Relationship Id="rId1074" Type="http://schemas.openxmlformats.org/officeDocument/2006/relationships/hyperlink" Target="#Home!A1"/><Relationship Id="rId2472" Type="http://schemas.openxmlformats.org/officeDocument/2006/relationships/hyperlink" Target="#Home!A1"/><Relationship Id="rId3316" Type="http://schemas.openxmlformats.org/officeDocument/2006/relationships/hyperlink" Target="#Home!A1"/><Relationship Id="rId3523" Type="http://schemas.openxmlformats.org/officeDocument/2006/relationships/hyperlink" Target="#Home!A1"/><Relationship Id="rId3730" Type="http://schemas.openxmlformats.org/officeDocument/2006/relationships/hyperlink" Target="#Home!A1"/><Relationship Id="rId444" Type="http://schemas.openxmlformats.org/officeDocument/2006/relationships/hyperlink" Target="#Home!A1"/><Relationship Id="rId651" Type="http://schemas.openxmlformats.org/officeDocument/2006/relationships/hyperlink" Target="#Home!A1"/><Relationship Id="rId1281" Type="http://schemas.openxmlformats.org/officeDocument/2006/relationships/hyperlink" Target="#Home!A1"/><Relationship Id="rId2125" Type="http://schemas.openxmlformats.org/officeDocument/2006/relationships/hyperlink" Target="#Home!A1"/><Relationship Id="rId2332" Type="http://schemas.openxmlformats.org/officeDocument/2006/relationships/hyperlink" Target="#Home!A1"/><Relationship Id="rId304" Type="http://schemas.openxmlformats.org/officeDocument/2006/relationships/hyperlink" Target="#Home!A1"/><Relationship Id="rId511" Type="http://schemas.openxmlformats.org/officeDocument/2006/relationships/hyperlink" Target="#Home!A1"/><Relationship Id="rId1141" Type="http://schemas.openxmlformats.org/officeDocument/2006/relationships/hyperlink" Target="#Home!A1"/><Relationship Id="rId4297" Type="http://schemas.openxmlformats.org/officeDocument/2006/relationships/hyperlink" Target="#Home!A1"/><Relationship Id="rId1001" Type="http://schemas.openxmlformats.org/officeDocument/2006/relationships/hyperlink" Target="#Home!A1"/><Relationship Id="rId4157" Type="http://schemas.openxmlformats.org/officeDocument/2006/relationships/hyperlink" Target="#Home!A1"/><Relationship Id="rId4364" Type="http://schemas.openxmlformats.org/officeDocument/2006/relationships/hyperlink" Target="#Home!A1"/><Relationship Id="rId4571" Type="http://schemas.openxmlformats.org/officeDocument/2006/relationships/hyperlink" Target="#Home!A1"/><Relationship Id="rId1958" Type="http://schemas.openxmlformats.org/officeDocument/2006/relationships/hyperlink" Target="#Home!A1"/><Relationship Id="rId3173" Type="http://schemas.openxmlformats.org/officeDocument/2006/relationships/hyperlink" Target="#Home!A1"/><Relationship Id="rId3380" Type="http://schemas.openxmlformats.org/officeDocument/2006/relationships/hyperlink" Target="#Home!A1"/><Relationship Id="rId4017" Type="http://schemas.openxmlformats.org/officeDocument/2006/relationships/hyperlink" Target="#Home!A1"/><Relationship Id="rId4224" Type="http://schemas.openxmlformats.org/officeDocument/2006/relationships/hyperlink" Target="#Home!A1"/><Relationship Id="rId4431" Type="http://schemas.openxmlformats.org/officeDocument/2006/relationships/hyperlink" Target="#Home!A1"/><Relationship Id="rId1818" Type="http://schemas.openxmlformats.org/officeDocument/2006/relationships/hyperlink" Target="#Home!A1"/><Relationship Id="rId3033" Type="http://schemas.openxmlformats.org/officeDocument/2006/relationships/hyperlink" Target="#Home!A1"/><Relationship Id="rId3240" Type="http://schemas.openxmlformats.org/officeDocument/2006/relationships/hyperlink" Target="#Home!A1"/><Relationship Id="rId161" Type="http://schemas.openxmlformats.org/officeDocument/2006/relationships/hyperlink" Target="#Home!A1"/><Relationship Id="rId2799" Type="http://schemas.openxmlformats.org/officeDocument/2006/relationships/hyperlink" Target="#Home!A1"/><Relationship Id="rId3100" Type="http://schemas.openxmlformats.org/officeDocument/2006/relationships/hyperlink" Target="#Home!A1"/><Relationship Id="rId978" Type="http://schemas.openxmlformats.org/officeDocument/2006/relationships/hyperlink" Target="#Home!A1"/><Relationship Id="rId2659" Type="http://schemas.openxmlformats.org/officeDocument/2006/relationships/hyperlink" Target="#Home!A1"/><Relationship Id="rId2866" Type="http://schemas.openxmlformats.org/officeDocument/2006/relationships/hyperlink" Target="#Home!A1"/><Relationship Id="rId3917" Type="http://schemas.openxmlformats.org/officeDocument/2006/relationships/hyperlink" Target="#Home!A1"/><Relationship Id="rId838" Type="http://schemas.openxmlformats.org/officeDocument/2006/relationships/hyperlink" Target="#Home!A1"/><Relationship Id="rId1468" Type="http://schemas.openxmlformats.org/officeDocument/2006/relationships/hyperlink" Target="#Home!A1"/><Relationship Id="rId1675" Type="http://schemas.openxmlformats.org/officeDocument/2006/relationships/hyperlink" Target="#Home!A1"/><Relationship Id="rId1882" Type="http://schemas.openxmlformats.org/officeDocument/2006/relationships/hyperlink" Target="#Home!A1"/><Relationship Id="rId2519" Type="http://schemas.openxmlformats.org/officeDocument/2006/relationships/hyperlink" Target="#Home!A1"/><Relationship Id="rId2726" Type="http://schemas.openxmlformats.org/officeDocument/2006/relationships/hyperlink" Target="#Home!A1"/><Relationship Id="rId4081" Type="http://schemas.openxmlformats.org/officeDocument/2006/relationships/hyperlink" Target="#Home!A1"/><Relationship Id="rId1328" Type="http://schemas.openxmlformats.org/officeDocument/2006/relationships/hyperlink" Target="#Home!A1"/><Relationship Id="rId1535" Type="http://schemas.openxmlformats.org/officeDocument/2006/relationships/hyperlink" Target="#Home!A1"/><Relationship Id="rId2933" Type="http://schemas.openxmlformats.org/officeDocument/2006/relationships/hyperlink" Target="#Home!A1"/><Relationship Id="rId905" Type="http://schemas.openxmlformats.org/officeDocument/2006/relationships/hyperlink" Target="#Home!A1"/><Relationship Id="rId1742" Type="http://schemas.openxmlformats.org/officeDocument/2006/relationships/hyperlink" Target="#Home!A1"/><Relationship Id="rId34" Type="http://schemas.openxmlformats.org/officeDocument/2006/relationships/hyperlink" Target="#Home!A1"/><Relationship Id="rId1602" Type="http://schemas.openxmlformats.org/officeDocument/2006/relationships/hyperlink" Target="#Home!A1"/><Relationship Id="rId4758" Type="http://schemas.openxmlformats.org/officeDocument/2006/relationships/hyperlink" Target="#Home!A1"/><Relationship Id="rId3567" Type="http://schemas.openxmlformats.org/officeDocument/2006/relationships/hyperlink" Target="#Home!A1"/><Relationship Id="rId3774" Type="http://schemas.openxmlformats.org/officeDocument/2006/relationships/hyperlink" Target="#Home!A1"/><Relationship Id="rId3981" Type="http://schemas.openxmlformats.org/officeDocument/2006/relationships/hyperlink" Target="#Home!A1"/><Relationship Id="rId4618" Type="http://schemas.openxmlformats.org/officeDocument/2006/relationships/hyperlink" Target="#Home!A1"/><Relationship Id="rId4825" Type="http://schemas.openxmlformats.org/officeDocument/2006/relationships/hyperlink" Target="#Home!A1"/><Relationship Id="rId488" Type="http://schemas.openxmlformats.org/officeDocument/2006/relationships/hyperlink" Target="#Home!A1"/><Relationship Id="rId695" Type="http://schemas.openxmlformats.org/officeDocument/2006/relationships/hyperlink" Target="#Home!A1"/><Relationship Id="rId2169" Type="http://schemas.openxmlformats.org/officeDocument/2006/relationships/hyperlink" Target="#Home!A1"/><Relationship Id="rId2376" Type="http://schemas.openxmlformats.org/officeDocument/2006/relationships/hyperlink" Target="#Home!A1"/><Relationship Id="rId2583" Type="http://schemas.openxmlformats.org/officeDocument/2006/relationships/hyperlink" Target="#Home!A1"/><Relationship Id="rId2790" Type="http://schemas.openxmlformats.org/officeDocument/2006/relationships/hyperlink" Target="#Home!A1"/><Relationship Id="rId3427" Type="http://schemas.openxmlformats.org/officeDocument/2006/relationships/hyperlink" Target="#Home!A1"/><Relationship Id="rId3634" Type="http://schemas.openxmlformats.org/officeDocument/2006/relationships/hyperlink" Target="#Home!A1"/><Relationship Id="rId3841" Type="http://schemas.openxmlformats.org/officeDocument/2006/relationships/hyperlink" Target="#Home!A1"/><Relationship Id="rId348" Type="http://schemas.openxmlformats.org/officeDocument/2006/relationships/hyperlink" Target="#Home!A1"/><Relationship Id="rId555" Type="http://schemas.openxmlformats.org/officeDocument/2006/relationships/hyperlink" Target="#Home!A1"/><Relationship Id="rId762" Type="http://schemas.openxmlformats.org/officeDocument/2006/relationships/hyperlink" Target="#Home!A1"/><Relationship Id="rId1185" Type="http://schemas.openxmlformats.org/officeDocument/2006/relationships/hyperlink" Target="#Home!A1"/><Relationship Id="rId1392" Type="http://schemas.openxmlformats.org/officeDocument/2006/relationships/hyperlink" Target="#Home!A1"/><Relationship Id="rId2029" Type="http://schemas.openxmlformats.org/officeDocument/2006/relationships/hyperlink" Target="#Home!A1"/><Relationship Id="rId2236" Type="http://schemas.openxmlformats.org/officeDocument/2006/relationships/hyperlink" Target="#Home!A1"/><Relationship Id="rId2443" Type="http://schemas.openxmlformats.org/officeDocument/2006/relationships/hyperlink" Target="#Home!A1"/><Relationship Id="rId2650" Type="http://schemas.openxmlformats.org/officeDocument/2006/relationships/hyperlink" Target="#Home!A1"/><Relationship Id="rId3701" Type="http://schemas.openxmlformats.org/officeDocument/2006/relationships/hyperlink" Target="#Home!A1"/><Relationship Id="rId208" Type="http://schemas.openxmlformats.org/officeDocument/2006/relationships/hyperlink" Target="#Home!A1"/><Relationship Id="rId415" Type="http://schemas.openxmlformats.org/officeDocument/2006/relationships/hyperlink" Target="#Home!A1"/><Relationship Id="rId622" Type="http://schemas.openxmlformats.org/officeDocument/2006/relationships/hyperlink" Target="#Home!A1"/><Relationship Id="rId1045" Type="http://schemas.openxmlformats.org/officeDocument/2006/relationships/hyperlink" Target="#Home!A1"/><Relationship Id="rId1252" Type="http://schemas.openxmlformats.org/officeDocument/2006/relationships/hyperlink" Target="#Home!A1"/><Relationship Id="rId2303" Type="http://schemas.openxmlformats.org/officeDocument/2006/relationships/hyperlink" Target="#Home!A1"/><Relationship Id="rId2510" Type="http://schemas.openxmlformats.org/officeDocument/2006/relationships/hyperlink" Target="#Home!A1"/><Relationship Id="rId1112" Type="http://schemas.openxmlformats.org/officeDocument/2006/relationships/hyperlink" Target="#Home!A1"/><Relationship Id="rId4268" Type="http://schemas.openxmlformats.org/officeDocument/2006/relationships/hyperlink" Target="#Home!A1"/><Relationship Id="rId4475" Type="http://schemas.openxmlformats.org/officeDocument/2006/relationships/hyperlink" Target="#Home!A1"/><Relationship Id="rId3077" Type="http://schemas.openxmlformats.org/officeDocument/2006/relationships/hyperlink" Target="#Home!A1"/><Relationship Id="rId3284" Type="http://schemas.openxmlformats.org/officeDocument/2006/relationships/hyperlink" Target="#Home!A1"/><Relationship Id="rId4128" Type="http://schemas.openxmlformats.org/officeDocument/2006/relationships/hyperlink" Target="#Home!A1"/><Relationship Id="rId4682" Type="http://schemas.openxmlformats.org/officeDocument/2006/relationships/hyperlink" Target="#Home!A1"/><Relationship Id="rId1929" Type="http://schemas.openxmlformats.org/officeDocument/2006/relationships/hyperlink" Target="#Home!A1"/><Relationship Id="rId2093" Type="http://schemas.openxmlformats.org/officeDocument/2006/relationships/hyperlink" Target="#Home!A1"/><Relationship Id="rId3491" Type="http://schemas.openxmlformats.org/officeDocument/2006/relationships/hyperlink" Target="#Home!A1"/><Relationship Id="rId4335" Type="http://schemas.openxmlformats.org/officeDocument/2006/relationships/hyperlink" Target="#Home!A1"/><Relationship Id="rId4542" Type="http://schemas.openxmlformats.org/officeDocument/2006/relationships/hyperlink" Target="#Home!A1"/><Relationship Id="rId3144" Type="http://schemas.openxmlformats.org/officeDocument/2006/relationships/hyperlink" Target="#Home!A1"/><Relationship Id="rId3351" Type="http://schemas.openxmlformats.org/officeDocument/2006/relationships/hyperlink" Target="#Home!A1"/><Relationship Id="rId4402" Type="http://schemas.openxmlformats.org/officeDocument/2006/relationships/hyperlink" Target="#Home!A1"/><Relationship Id="rId272" Type="http://schemas.openxmlformats.org/officeDocument/2006/relationships/hyperlink" Target="#Home!A1"/><Relationship Id="rId2160" Type="http://schemas.openxmlformats.org/officeDocument/2006/relationships/hyperlink" Target="#Home!A1"/><Relationship Id="rId3004" Type="http://schemas.openxmlformats.org/officeDocument/2006/relationships/hyperlink" Target="#Home!A1"/><Relationship Id="rId3211" Type="http://schemas.openxmlformats.org/officeDocument/2006/relationships/hyperlink" Target="#Home!A1"/><Relationship Id="rId132" Type="http://schemas.openxmlformats.org/officeDocument/2006/relationships/hyperlink" Target="#Home!A1"/><Relationship Id="rId2020" Type="http://schemas.openxmlformats.org/officeDocument/2006/relationships/hyperlink" Target="#Home!A1"/><Relationship Id="rId1579" Type="http://schemas.openxmlformats.org/officeDocument/2006/relationships/hyperlink" Target="#Home!A1"/><Relationship Id="rId2977" Type="http://schemas.openxmlformats.org/officeDocument/2006/relationships/hyperlink" Target="#Home!A1"/><Relationship Id="rId4192" Type="http://schemas.openxmlformats.org/officeDocument/2006/relationships/hyperlink" Target="#Home!A1"/><Relationship Id="rId949" Type="http://schemas.openxmlformats.org/officeDocument/2006/relationships/hyperlink" Target="#Home!A1"/><Relationship Id="rId1786" Type="http://schemas.openxmlformats.org/officeDocument/2006/relationships/hyperlink" Target="#Home!A1"/><Relationship Id="rId1993" Type="http://schemas.openxmlformats.org/officeDocument/2006/relationships/hyperlink" Target="#Home!A1"/><Relationship Id="rId2837" Type="http://schemas.openxmlformats.org/officeDocument/2006/relationships/hyperlink" Target="#Home!A1"/><Relationship Id="rId4052" Type="http://schemas.openxmlformats.org/officeDocument/2006/relationships/hyperlink" Target="#Home!A1"/><Relationship Id="rId78" Type="http://schemas.openxmlformats.org/officeDocument/2006/relationships/hyperlink" Target="#Home!A1"/><Relationship Id="rId809" Type="http://schemas.openxmlformats.org/officeDocument/2006/relationships/hyperlink" Target="#Home!A1"/><Relationship Id="rId1439" Type="http://schemas.openxmlformats.org/officeDocument/2006/relationships/hyperlink" Target="#Home!A1"/><Relationship Id="rId1646" Type="http://schemas.openxmlformats.org/officeDocument/2006/relationships/hyperlink" Target="#Home!A1"/><Relationship Id="rId1853" Type="http://schemas.openxmlformats.org/officeDocument/2006/relationships/hyperlink" Target="#Home!A1"/><Relationship Id="rId2904" Type="http://schemas.openxmlformats.org/officeDocument/2006/relationships/hyperlink" Target="#Home!A1"/><Relationship Id="rId1506" Type="http://schemas.openxmlformats.org/officeDocument/2006/relationships/hyperlink" Target="#Home!A1"/><Relationship Id="rId1713" Type="http://schemas.openxmlformats.org/officeDocument/2006/relationships/hyperlink" Target="#Home!A1"/><Relationship Id="rId1920" Type="http://schemas.openxmlformats.org/officeDocument/2006/relationships/hyperlink" Target="#Home!A1"/><Relationship Id="rId3678" Type="http://schemas.openxmlformats.org/officeDocument/2006/relationships/hyperlink" Target="#Home!A1"/><Relationship Id="rId3885" Type="http://schemas.openxmlformats.org/officeDocument/2006/relationships/hyperlink" Target="#Home!A1"/><Relationship Id="rId4729" Type="http://schemas.openxmlformats.org/officeDocument/2006/relationships/hyperlink" Target="#Home!A1"/><Relationship Id="rId599" Type="http://schemas.openxmlformats.org/officeDocument/2006/relationships/hyperlink" Target="#Home!A1"/><Relationship Id="rId2487" Type="http://schemas.openxmlformats.org/officeDocument/2006/relationships/hyperlink" Target="#Home!A1"/><Relationship Id="rId2694" Type="http://schemas.openxmlformats.org/officeDocument/2006/relationships/hyperlink" Target="#Home!A1"/><Relationship Id="rId3538" Type="http://schemas.openxmlformats.org/officeDocument/2006/relationships/hyperlink" Target="#Home!A1"/><Relationship Id="rId3745" Type="http://schemas.openxmlformats.org/officeDocument/2006/relationships/hyperlink" Target="#Home!A1"/><Relationship Id="rId459" Type="http://schemas.openxmlformats.org/officeDocument/2006/relationships/hyperlink" Target="#Home!A1"/><Relationship Id="rId666" Type="http://schemas.openxmlformats.org/officeDocument/2006/relationships/hyperlink" Target="#Home!A1"/><Relationship Id="rId873" Type="http://schemas.openxmlformats.org/officeDocument/2006/relationships/hyperlink" Target="#Home!A1"/><Relationship Id="rId1089" Type="http://schemas.openxmlformats.org/officeDocument/2006/relationships/hyperlink" Target="#Home!A1"/><Relationship Id="rId1296" Type="http://schemas.openxmlformats.org/officeDocument/2006/relationships/hyperlink" Target="#Home!A1"/><Relationship Id="rId2347" Type="http://schemas.openxmlformats.org/officeDocument/2006/relationships/hyperlink" Target="#Home!A1"/><Relationship Id="rId2554" Type="http://schemas.openxmlformats.org/officeDocument/2006/relationships/hyperlink" Target="#Home!A1"/><Relationship Id="rId3952" Type="http://schemas.openxmlformats.org/officeDocument/2006/relationships/hyperlink" Target="#Home!A1"/><Relationship Id="rId319" Type="http://schemas.openxmlformats.org/officeDocument/2006/relationships/hyperlink" Target="#Home!A1"/><Relationship Id="rId526" Type="http://schemas.openxmlformats.org/officeDocument/2006/relationships/hyperlink" Target="#Home!A1"/><Relationship Id="rId1156" Type="http://schemas.openxmlformats.org/officeDocument/2006/relationships/hyperlink" Target="#Home!A1"/><Relationship Id="rId1363" Type="http://schemas.openxmlformats.org/officeDocument/2006/relationships/hyperlink" Target="#Home!A1"/><Relationship Id="rId2207" Type="http://schemas.openxmlformats.org/officeDocument/2006/relationships/hyperlink" Target="#Home!A1"/><Relationship Id="rId2761" Type="http://schemas.openxmlformats.org/officeDocument/2006/relationships/hyperlink" Target="#Home!A1"/><Relationship Id="rId3605" Type="http://schemas.openxmlformats.org/officeDocument/2006/relationships/hyperlink" Target="#Home!A1"/><Relationship Id="rId3812" Type="http://schemas.openxmlformats.org/officeDocument/2006/relationships/hyperlink" Target="#Home!A1"/><Relationship Id="rId733" Type="http://schemas.openxmlformats.org/officeDocument/2006/relationships/hyperlink" Target="#Home!A1"/><Relationship Id="rId940" Type="http://schemas.openxmlformats.org/officeDocument/2006/relationships/hyperlink" Target="#Home!A1"/><Relationship Id="rId1016" Type="http://schemas.openxmlformats.org/officeDocument/2006/relationships/hyperlink" Target="#Home!A1"/><Relationship Id="rId1570" Type="http://schemas.openxmlformats.org/officeDocument/2006/relationships/hyperlink" Target="#Home!A1"/><Relationship Id="rId2414" Type="http://schemas.openxmlformats.org/officeDocument/2006/relationships/hyperlink" Target="#Home!A1"/><Relationship Id="rId2621" Type="http://schemas.openxmlformats.org/officeDocument/2006/relationships/hyperlink" Target="#Home!A1"/><Relationship Id="rId800" Type="http://schemas.openxmlformats.org/officeDocument/2006/relationships/hyperlink" Target="#Home!A1"/><Relationship Id="rId1223" Type="http://schemas.openxmlformats.org/officeDocument/2006/relationships/hyperlink" Target="#Home!A1"/><Relationship Id="rId1430" Type="http://schemas.openxmlformats.org/officeDocument/2006/relationships/hyperlink" Target="#Home!A1"/><Relationship Id="rId4379" Type="http://schemas.openxmlformats.org/officeDocument/2006/relationships/hyperlink" Target="#Home!A1"/><Relationship Id="rId4586" Type="http://schemas.openxmlformats.org/officeDocument/2006/relationships/hyperlink" Target="#Home!A1"/><Relationship Id="rId4793" Type="http://schemas.openxmlformats.org/officeDocument/2006/relationships/hyperlink" Target="#Home!A1"/><Relationship Id="rId3188" Type="http://schemas.openxmlformats.org/officeDocument/2006/relationships/hyperlink" Target="#Home!A1"/><Relationship Id="rId3395" Type="http://schemas.openxmlformats.org/officeDocument/2006/relationships/hyperlink" Target="#Home!A1"/><Relationship Id="rId4239" Type="http://schemas.openxmlformats.org/officeDocument/2006/relationships/hyperlink" Target="#Home!A1"/><Relationship Id="rId4446" Type="http://schemas.openxmlformats.org/officeDocument/2006/relationships/hyperlink" Target="#Home!A1"/><Relationship Id="rId4653" Type="http://schemas.openxmlformats.org/officeDocument/2006/relationships/hyperlink" Target="#Home!A1"/><Relationship Id="rId3048" Type="http://schemas.openxmlformats.org/officeDocument/2006/relationships/hyperlink" Target="#Home!A1"/><Relationship Id="rId3255" Type="http://schemas.openxmlformats.org/officeDocument/2006/relationships/hyperlink" Target="#Home!A1"/><Relationship Id="rId3462" Type="http://schemas.openxmlformats.org/officeDocument/2006/relationships/hyperlink" Target="#Home!A1"/><Relationship Id="rId4306" Type="http://schemas.openxmlformats.org/officeDocument/2006/relationships/hyperlink" Target="#Home!A1"/><Relationship Id="rId4513" Type="http://schemas.openxmlformats.org/officeDocument/2006/relationships/hyperlink" Target="#Home!A1"/><Relationship Id="rId4720" Type="http://schemas.openxmlformats.org/officeDocument/2006/relationships/hyperlink" Target="#Home!A1"/><Relationship Id="rId176" Type="http://schemas.openxmlformats.org/officeDocument/2006/relationships/hyperlink" Target="#Home!A1"/><Relationship Id="rId383" Type="http://schemas.openxmlformats.org/officeDocument/2006/relationships/hyperlink" Target="#Home!A1"/><Relationship Id="rId590" Type="http://schemas.openxmlformats.org/officeDocument/2006/relationships/hyperlink" Target="#Home!A1"/><Relationship Id="rId2064" Type="http://schemas.openxmlformats.org/officeDocument/2006/relationships/hyperlink" Target="#Home!A1"/><Relationship Id="rId2271" Type="http://schemas.openxmlformats.org/officeDocument/2006/relationships/hyperlink" Target="#Home!A1"/><Relationship Id="rId3115" Type="http://schemas.openxmlformats.org/officeDocument/2006/relationships/hyperlink" Target="#Home!A1"/><Relationship Id="rId3322" Type="http://schemas.openxmlformats.org/officeDocument/2006/relationships/hyperlink" Target="#Home!A1"/><Relationship Id="rId243" Type="http://schemas.openxmlformats.org/officeDocument/2006/relationships/hyperlink" Target="#Home!A1"/><Relationship Id="rId450" Type="http://schemas.openxmlformats.org/officeDocument/2006/relationships/hyperlink" Target="#Home!A1"/><Relationship Id="rId1080" Type="http://schemas.openxmlformats.org/officeDocument/2006/relationships/hyperlink" Target="#Home!A1"/><Relationship Id="rId2131" Type="http://schemas.openxmlformats.org/officeDocument/2006/relationships/hyperlink" Target="#Home!A1"/><Relationship Id="rId103" Type="http://schemas.openxmlformats.org/officeDocument/2006/relationships/hyperlink" Target="#Home!A1"/><Relationship Id="rId310" Type="http://schemas.openxmlformats.org/officeDocument/2006/relationships/hyperlink" Target="#Home!A1"/><Relationship Id="rId4096" Type="http://schemas.openxmlformats.org/officeDocument/2006/relationships/hyperlink" Target="#Home!A1"/><Relationship Id="rId1897" Type="http://schemas.openxmlformats.org/officeDocument/2006/relationships/hyperlink" Target="#Home!A1"/><Relationship Id="rId2948" Type="http://schemas.openxmlformats.org/officeDocument/2006/relationships/hyperlink" Target="#Home!A1"/><Relationship Id="rId1757" Type="http://schemas.openxmlformats.org/officeDocument/2006/relationships/hyperlink" Target="#Home!A1"/><Relationship Id="rId1964" Type="http://schemas.openxmlformats.org/officeDocument/2006/relationships/hyperlink" Target="#Home!A1"/><Relationship Id="rId2808" Type="http://schemas.openxmlformats.org/officeDocument/2006/relationships/hyperlink" Target="#Home!A1"/><Relationship Id="rId4163" Type="http://schemas.openxmlformats.org/officeDocument/2006/relationships/hyperlink" Target="#Home!A1"/><Relationship Id="rId4370" Type="http://schemas.openxmlformats.org/officeDocument/2006/relationships/hyperlink" Target="#Home!A1"/><Relationship Id="rId49" Type="http://schemas.openxmlformats.org/officeDocument/2006/relationships/hyperlink" Target="#Home!A1"/><Relationship Id="rId1617" Type="http://schemas.openxmlformats.org/officeDocument/2006/relationships/hyperlink" Target="#Home!A1"/><Relationship Id="rId1824" Type="http://schemas.openxmlformats.org/officeDocument/2006/relationships/hyperlink" Target="#Home!A1"/><Relationship Id="rId4023" Type="http://schemas.openxmlformats.org/officeDocument/2006/relationships/hyperlink" Target="#Home!A1"/><Relationship Id="rId4230" Type="http://schemas.openxmlformats.org/officeDocument/2006/relationships/hyperlink" Target="#Home!A1"/><Relationship Id="rId3789" Type="http://schemas.openxmlformats.org/officeDocument/2006/relationships/hyperlink" Target="#Home!A1"/><Relationship Id="rId2598" Type="http://schemas.openxmlformats.org/officeDocument/2006/relationships/hyperlink" Target="#Home!A1"/><Relationship Id="rId3996" Type="http://schemas.openxmlformats.org/officeDocument/2006/relationships/hyperlink" Target="#Home!A1"/><Relationship Id="rId3649" Type="http://schemas.openxmlformats.org/officeDocument/2006/relationships/hyperlink" Target="#Home!A1"/><Relationship Id="rId3856" Type="http://schemas.openxmlformats.org/officeDocument/2006/relationships/hyperlink" Target="#Home!A1"/><Relationship Id="rId777" Type="http://schemas.openxmlformats.org/officeDocument/2006/relationships/hyperlink" Target="#Home!A1"/><Relationship Id="rId984" Type="http://schemas.openxmlformats.org/officeDocument/2006/relationships/hyperlink" Target="#Home!A1"/><Relationship Id="rId2458" Type="http://schemas.openxmlformats.org/officeDocument/2006/relationships/hyperlink" Target="#Home!A1"/><Relationship Id="rId2665" Type="http://schemas.openxmlformats.org/officeDocument/2006/relationships/hyperlink" Target="#Home!A1"/><Relationship Id="rId2872" Type="http://schemas.openxmlformats.org/officeDocument/2006/relationships/hyperlink" Target="#Home!A1"/><Relationship Id="rId3509" Type="http://schemas.openxmlformats.org/officeDocument/2006/relationships/hyperlink" Target="#Home!A1"/><Relationship Id="rId3716" Type="http://schemas.openxmlformats.org/officeDocument/2006/relationships/hyperlink" Target="#Home!A1"/><Relationship Id="rId3923" Type="http://schemas.openxmlformats.org/officeDocument/2006/relationships/hyperlink" Target="#Home!A1"/><Relationship Id="rId637" Type="http://schemas.openxmlformats.org/officeDocument/2006/relationships/hyperlink" Target="#Home!A1"/><Relationship Id="rId844" Type="http://schemas.openxmlformats.org/officeDocument/2006/relationships/hyperlink" Target="#Home!A1"/><Relationship Id="rId1267" Type="http://schemas.openxmlformats.org/officeDocument/2006/relationships/hyperlink" Target="#Home!A1"/><Relationship Id="rId1474" Type="http://schemas.openxmlformats.org/officeDocument/2006/relationships/hyperlink" Target="#Home!A1"/><Relationship Id="rId1681" Type="http://schemas.openxmlformats.org/officeDocument/2006/relationships/hyperlink" Target="#Home!A1"/><Relationship Id="rId2318" Type="http://schemas.openxmlformats.org/officeDocument/2006/relationships/hyperlink" Target="#Home!A1"/><Relationship Id="rId2525" Type="http://schemas.openxmlformats.org/officeDocument/2006/relationships/hyperlink" Target="#Home!A1"/><Relationship Id="rId2732" Type="http://schemas.openxmlformats.org/officeDocument/2006/relationships/hyperlink" Target="#Home!A1"/><Relationship Id="rId704" Type="http://schemas.openxmlformats.org/officeDocument/2006/relationships/hyperlink" Target="#Home!A1"/><Relationship Id="rId911" Type="http://schemas.openxmlformats.org/officeDocument/2006/relationships/hyperlink" Target="#Home!A1"/><Relationship Id="rId1127" Type="http://schemas.openxmlformats.org/officeDocument/2006/relationships/hyperlink" Target="#Home!A1"/><Relationship Id="rId1334" Type="http://schemas.openxmlformats.org/officeDocument/2006/relationships/hyperlink" Target="#Home!A1"/><Relationship Id="rId1541" Type="http://schemas.openxmlformats.org/officeDocument/2006/relationships/hyperlink" Target="#Home!A1"/><Relationship Id="rId4697" Type="http://schemas.openxmlformats.org/officeDocument/2006/relationships/hyperlink" Target="#Home!A1"/><Relationship Id="rId40" Type="http://schemas.openxmlformats.org/officeDocument/2006/relationships/hyperlink" Target="#Home!A1"/><Relationship Id="rId1401" Type="http://schemas.openxmlformats.org/officeDocument/2006/relationships/hyperlink" Target="#Home!A1"/><Relationship Id="rId3299" Type="http://schemas.openxmlformats.org/officeDocument/2006/relationships/hyperlink" Target="#Home!A1"/><Relationship Id="rId4557" Type="http://schemas.openxmlformats.org/officeDocument/2006/relationships/hyperlink" Target="#Home!A1"/><Relationship Id="rId4764" Type="http://schemas.openxmlformats.org/officeDocument/2006/relationships/hyperlink" Target="#Home!A1"/><Relationship Id="rId3159" Type="http://schemas.openxmlformats.org/officeDocument/2006/relationships/hyperlink" Target="#Home!A1"/><Relationship Id="rId3366" Type="http://schemas.openxmlformats.org/officeDocument/2006/relationships/hyperlink" Target="#Home!A1"/><Relationship Id="rId3573" Type="http://schemas.openxmlformats.org/officeDocument/2006/relationships/hyperlink" Target="#Home!A1"/><Relationship Id="rId4417" Type="http://schemas.openxmlformats.org/officeDocument/2006/relationships/hyperlink" Target="#Home!A1"/><Relationship Id="rId287" Type="http://schemas.openxmlformats.org/officeDocument/2006/relationships/hyperlink" Target="#Home!A1"/><Relationship Id="rId494" Type="http://schemas.openxmlformats.org/officeDocument/2006/relationships/hyperlink" Target="#Home!A1"/><Relationship Id="rId2175" Type="http://schemas.openxmlformats.org/officeDocument/2006/relationships/hyperlink" Target="#Home!A1"/><Relationship Id="rId2382" Type="http://schemas.openxmlformats.org/officeDocument/2006/relationships/hyperlink" Target="#Home!A1"/><Relationship Id="rId3019" Type="http://schemas.openxmlformats.org/officeDocument/2006/relationships/hyperlink" Target="#Home!A1"/><Relationship Id="rId3226" Type="http://schemas.openxmlformats.org/officeDocument/2006/relationships/hyperlink" Target="#Home!A1"/><Relationship Id="rId3780" Type="http://schemas.openxmlformats.org/officeDocument/2006/relationships/hyperlink" Target="#Home!A1"/><Relationship Id="rId4624" Type="http://schemas.openxmlformats.org/officeDocument/2006/relationships/hyperlink" Target="#Home!A1"/><Relationship Id="rId4831" Type="http://schemas.openxmlformats.org/officeDocument/2006/relationships/hyperlink" Target="#Home!A1"/><Relationship Id="rId147" Type="http://schemas.openxmlformats.org/officeDocument/2006/relationships/hyperlink" Target="#Home!A1"/><Relationship Id="rId354" Type="http://schemas.openxmlformats.org/officeDocument/2006/relationships/hyperlink" Target="#Home!A1"/><Relationship Id="rId1191" Type="http://schemas.openxmlformats.org/officeDocument/2006/relationships/hyperlink" Target="#Home!A1"/><Relationship Id="rId2035" Type="http://schemas.openxmlformats.org/officeDocument/2006/relationships/hyperlink" Target="#Home!A1"/><Relationship Id="rId3433" Type="http://schemas.openxmlformats.org/officeDocument/2006/relationships/hyperlink" Target="#Home!A1"/><Relationship Id="rId3640" Type="http://schemas.openxmlformats.org/officeDocument/2006/relationships/hyperlink" Target="#Home!A1"/><Relationship Id="rId561" Type="http://schemas.openxmlformats.org/officeDocument/2006/relationships/hyperlink" Target="#Home!A1"/><Relationship Id="rId2242" Type="http://schemas.openxmlformats.org/officeDocument/2006/relationships/hyperlink" Target="#Home!A1"/><Relationship Id="rId3500" Type="http://schemas.openxmlformats.org/officeDocument/2006/relationships/hyperlink" Target="#Home!A1"/><Relationship Id="rId214" Type="http://schemas.openxmlformats.org/officeDocument/2006/relationships/hyperlink" Target="#Home!A1"/><Relationship Id="rId421" Type="http://schemas.openxmlformats.org/officeDocument/2006/relationships/hyperlink" Target="#Home!A1"/><Relationship Id="rId1051" Type="http://schemas.openxmlformats.org/officeDocument/2006/relationships/hyperlink" Target="#Home!A1"/><Relationship Id="rId2102" Type="http://schemas.openxmlformats.org/officeDocument/2006/relationships/hyperlink" Target="#Home!A1"/><Relationship Id="rId1868" Type="http://schemas.openxmlformats.org/officeDocument/2006/relationships/hyperlink" Target="#Home!A1"/><Relationship Id="rId4067" Type="http://schemas.openxmlformats.org/officeDocument/2006/relationships/hyperlink" Target="#Home!A1"/><Relationship Id="rId4274" Type="http://schemas.openxmlformats.org/officeDocument/2006/relationships/hyperlink" Target="#Home!A1"/><Relationship Id="rId4481" Type="http://schemas.openxmlformats.org/officeDocument/2006/relationships/hyperlink" Target="#Home!A1"/><Relationship Id="rId2919" Type="http://schemas.openxmlformats.org/officeDocument/2006/relationships/hyperlink" Target="#Home!A1"/><Relationship Id="rId3083" Type="http://schemas.openxmlformats.org/officeDocument/2006/relationships/hyperlink" Target="#Home!A1"/><Relationship Id="rId3290" Type="http://schemas.openxmlformats.org/officeDocument/2006/relationships/hyperlink" Target="#Home!A1"/><Relationship Id="rId4134" Type="http://schemas.openxmlformats.org/officeDocument/2006/relationships/hyperlink" Target="#Home!A1"/><Relationship Id="rId4341" Type="http://schemas.openxmlformats.org/officeDocument/2006/relationships/hyperlink" Target="#Home!A1"/><Relationship Id="rId1728" Type="http://schemas.openxmlformats.org/officeDocument/2006/relationships/hyperlink" Target="#Home!A1"/><Relationship Id="rId1935" Type="http://schemas.openxmlformats.org/officeDocument/2006/relationships/hyperlink" Target="#Home!A1"/><Relationship Id="rId3150" Type="http://schemas.openxmlformats.org/officeDocument/2006/relationships/hyperlink" Target="#Home!A1"/><Relationship Id="rId4201" Type="http://schemas.openxmlformats.org/officeDocument/2006/relationships/hyperlink" Target="#Home!A1"/><Relationship Id="rId3010" Type="http://schemas.openxmlformats.org/officeDocument/2006/relationships/hyperlink" Target="#Home!A1"/><Relationship Id="rId3967" Type="http://schemas.openxmlformats.org/officeDocument/2006/relationships/hyperlink" Target="#Home!A1"/><Relationship Id="rId4" Type="http://schemas.openxmlformats.org/officeDocument/2006/relationships/hyperlink" Target="#UTAMA!A1"/><Relationship Id="rId888" Type="http://schemas.openxmlformats.org/officeDocument/2006/relationships/hyperlink" Target="#Home!A1"/><Relationship Id="rId2569" Type="http://schemas.openxmlformats.org/officeDocument/2006/relationships/hyperlink" Target="#Home!A1"/><Relationship Id="rId2776" Type="http://schemas.openxmlformats.org/officeDocument/2006/relationships/hyperlink" Target="#Home!A1"/><Relationship Id="rId2983" Type="http://schemas.openxmlformats.org/officeDocument/2006/relationships/hyperlink" Target="#Home!A1"/><Relationship Id="rId3827" Type="http://schemas.openxmlformats.org/officeDocument/2006/relationships/hyperlink" Target="#Home!A1"/><Relationship Id="rId748" Type="http://schemas.openxmlformats.org/officeDocument/2006/relationships/hyperlink" Target="#Home!A1"/><Relationship Id="rId955" Type="http://schemas.openxmlformats.org/officeDocument/2006/relationships/hyperlink" Target="#Home!A1"/><Relationship Id="rId1378" Type="http://schemas.openxmlformats.org/officeDocument/2006/relationships/hyperlink" Target="#Home!A1"/><Relationship Id="rId1585" Type="http://schemas.openxmlformats.org/officeDocument/2006/relationships/hyperlink" Target="#Home!A1"/><Relationship Id="rId1792" Type="http://schemas.openxmlformats.org/officeDocument/2006/relationships/hyperlink" Target="#Home!A1"/><Relationship Id="rId2429" Type="http://schemas.openxmlformats.org/officeDocument/2006/relationships/hyperlink" Target="#Home!A1"/><Relationship Id="rId2636" Type="http://schemas.openxmlformats.org/officeDocument/2006/relationships/hyperlink" Target="#Home!A1"/><Relationship Id="rId2843" Type="http://schemas.openxmlformats.org/officeDocument/2006/relationships/hyperlink" Target="#Home!A1"/><Relationship Id="rId84" Type="http://schemas.openxmlformats.org/officeDocument/2006/relationships/hyperlink" Target="#Home!A1"/><Relationship Id="rId608" Type="http://schemas.openxmlformats.org/officeDocument/2006/relationships/hyperlink" Target="#Home!A1"/><Relationship Id="rId815" Type="http://schemas.openxmlformats.org/officeDocument/2006/relationships/hyperlink" Target="#Home!A1"/><Relationship Id="rId1238" Type="http://schemas.openxmlformats.org/officeDocument/2006/relationships/hyperlink" Target="#Home!A1"/><Relationship Id="rId1445" Type="http://schemas.openxmlformats.org/officeDocument/2006/relationships/hyperlink" Target="#Home!A1"/><Relationship Id="rId1652" Type="http://schemas.openxmlformats.org/officeDocument/2006/relationships/hyperlink" Target="#Home!A1"/><Relationship Id="rId1305" Type="http://schemas.openxmlformats.org/officeDocument/2006/relationships/hyperlink" Target="#Home!A1"/><Relationship Id="rId2703" Type="http://schemas.openxmlformats.org/officeDocument/2006/relationships/hyperlink" Target="#Home!A1"/><Relationship Id="rId2910" Type="http://schemas.openxmlformats.org/officeDocument/2006/relationships/hyperlink" Target="#Home!A1"/><Relationship Id="rId1512" Type="http://schemas.openxmlformats.org/officeDocument/2006/relationships/hyperlink" Target="#Home!A1"/><Relationship Id="rId4668" Type="http://schemas.openxmlformats.org/officeDocument/2006/relationships/hyperlink" Target="#Home!A1"/><Relationship Id="rId11" Type="http://schemas.openxmlformats.org/officeDocument/2006/relationships/hyperlink" Target="#Home!A1"/><Relationship Id="rId398" Type="http://schemas.openxmlformats.org/officeDocument/2006/relationships/hyperlink" Target="#Home!A1"/><Relationship Id="rId2079" Type="http://schemas.openxmlformats.org/officeDocument/2006/relationships/hyperlink" Target="#Home!A1"/><Relationship Id="rId3477" Type="http://schemas.openxmlformats.org/officeDocument/2006/relationships/hyperlink" Target="#Home!A1"/><Relationship Id="rId3684" Type="http://schemas.openxmlformats.org/officeDocument/2006/relationships/hyperlink" Target="#Home!A1"/><Relationship Id="rId3891" Type="http://schemas.openxmlformats.org/officeDocument/2006/relationships/hyperlink" Target="#Home!A1"/><Relationship Id="rId4528" Type="http://schemas.openxmlformats.org/officeDocument/2006/relationships/hyperlink" Target="#Home!A1"/><Relationship Id="rId4735" Type="http://schemas.openxmlformats.org/officeDocument/2006/relationships/hyperlink" Target="#Home!A1"/><Relationship Id="rId2286" Type="http://schemas.openxmlformats.org/officeDocument/2006/relationships/hyperlink" Target="#Home!A1"/><Relationship Id="rId2493" Type="http://schemas.openxmlformats.org/officeDocument/2006/relationships/hyperlink" Target="#Home!A1"/><Relationship Id="rId3337" Type="http://schemas.openxmlformats.org/officeDocument/2006/relationships/hyperlink" Target="#Home!A1"/><Relationship Id="rId3544" Type="http://schemas.openxmlformats.org/officeDocument/2006/relationships/hyperlink" Target="#Home!A1"/><Relationship Id="rId3751" Type="http://schemas.openxmlformats.org/officeDocument/2006/relationships/hyperlink" Target="#Home!A1"/><Relationship Id="rId4802" Type="http://schemas.openxmlformats.org/officeDocument/2006/relationships/hyperlink" Target="#Home!A1"/><Relationship Id="rId258" Type="http://schemas.openxmlformats.org/officeDocument/2006/relationships/hyperlink" Target="#Home!A1"/><Relationship Id="rId465" Type="http://schemas.openxmlformats.org/officeDocument/2006/relationships/hyperlink" Target="#Home!A1"/><Relationship Id="rId672" Type="http://schemas.openxmlformats.org/officeDocument/2006/relationships/hyperlink" Target="#Home!A1"/><Relationship Id="rId1095" Type="http://schemas.openxmlformats.org/officeDocument/2006/relationships/hyperlink" Target="#Home!A1"/><Relationship Id="rId2146" Type="http://schemas.openxmlformats.org/officeDocument/2006/relationships/hyperlink" Target="#Home!A1"/><Relationship Id="rId2353" Type="http://schemas.openxmlformats.org/officeDocument/2006/relationships/hyperlink" Target="#Home!A1"/><Relationship Id="rId2560" Type="http://schemas.openxmlformats.org/officeDocument/2006/relationships/hyperlink" Target="#Home!A1"/><Relationship Id="rId3404" Type="http://schemas.openxmlformats.org/officeDocument/2006/relationships/hyperlink" Target="#Home!A1"/><Relationship Id="rId3611" Type="http://schemas.openxmlformats.org/officeDocument/2006/relationships/hyperlink" Target="#Home!A1"/><Relationship Id="rId118" Type="http://schemas.openxmlformats.org/officeDocument/2006/relationships/hyperlink" Target="#Home!A1"/><Relationship Id="rId325" Type="http://schemas.openxmlformats.org/officeDocument/2006/relationships/hyperlink" Target="#Home!A1"/><Relationship Id="rId532" Type="http://schemas.openxmlformats.org/officeDocument/2006/relationships/hyperlink" Target="#Home!A1"/><Relationship Id="rId1162" Type="http://schemas.openxmlformats.org/officeDocument/2006/relationships/hyperlink" Target="#Home!A1"/><Relationship Id="rId2006" Type="http://schemas.openxmlformats.org/officeDocument/2006/relationships/hyperlink" Target="#Home!A1"/><Relationship Id="rId2213" Type="http://schemas.openxmlformats.org/officeDocument/2006/relationships/hyperlink" Target="#Home!A1"/><Relationship Id="rId2420" Type="http://schemas.openxmlformats.org/officeDocument/2006/relationships/hyperlink" Target="#Home!A1"/><Relationship Id="rId1022" Type="http://schemas.openxmlformats.org/officeDocument/2006/relationships/hyperlink" Target="#Home!A1"/><Relationship Id="rId4178" Type="http://schemas.openxmlformats.org/officeDocument/2006/relationships/hyperlink" Target="#Home!A1"/><Relationship Id="rId4385" Type="http://schemas.openxmlformats.org/officeDocument/2006/relationships/hyperlink" Target="#Home!A1"/><Relationship Id="rId4592" Type="http://schemas.openxmlformats.org/officeDocument/2006/relationships/hyperlink" Target="#Home!A1"/><Relationship Id="rId1979" Type="http://schemas.openxmlformats.org/officeDocument/2006/relationships/hyperlink" Target="#Home!A1"/><Relationship Id="rId3194" Type="http://schemas.openxmlformats.org/officeDocument/2006/relationships/hyperlink" Target="#Home!A1"/><Relationship Id="rId4038" Type="http://schemas.openxmlformats.org/officeDocument/2006/relationships/hyperlink" Target="#Home!A1"/><Relationship Id="rId4245" Type="http://schemas.openxmlformats.org/officeDocument/2006/relationships/hyperlink" Target="#Home!A1"/><Relationship Id="rId1839" Type="http://schemas.openxmlformats.org/officeDocument/2006/relationships/hyperlink" Target="#Home!A1"/><Relationship Id="rId3054" Type="http://schemas.openxmlformats.org/officeDocument/2006/relationships/hyperlink" Target="#Home!A1"/><Relationship Id="rId4452" Type="http://schemas.openxmlformats.org/officeDocument/2006/relationships/hyperlink" Target="#Home!A1"/><Relationship Id="rId182" Type="http://schemas.openxmlformats.org/officeDocument/2006/relationships/hyperlink" Target="#Home!A1"/><Relationship Id="rId1906" Type="http://schemas.openxmlformats.org/officeDocument/2006/relationships/hyperlink" Target="#Home!A1"/><Relationship Id="rId3261" Type="http://schemas.openxmlformats.org/officeDocument/2006/relationships/hyperlink" Target="#Home!A1"/><Relationship Id="rId4105" Type="http://schemas.openxmlformats.org/officeDocument/2006/relationships/hyperlink" Target="#Home!A1"/><Relationship Id="rId4312" Type="http://schemas.openxmlformats.org/officeDocument/2006/relationships/hyperlink" Target="#Home!A1"/><Relationship Id="rId2070" Type="http://schemas.openxmlformats.org/officeDocument/2006/relationships/hyperlink" Target="#Home!A1"/><Relationship Id="rId3121" Type="http://schemas.openxmlformats.org/officeDocument/2006/relationships/hyperlink" Target="#Home!A1"/><Relationship Id="rId999" Type="http://schemas.openxmlformats.org/officeDocument/2006/relationships/hyperlink" Target="#Home!A1"/><Relationship Id="rId2887" Type="http://schemas.openxmlformats.org/officeDocument/2006/relationships/hyperlink" Target="#Home!A1"/><Relationship Id="rId859" Type="http://schemas.openxmlformats.org/officeDocument/2006/relationships/hyperlink" Target="#Home!A1"/><Relationship Id="rId1489" Type="http://schemas.openxmlformats.org/officeDocument/2006/relationships/hyperlink" Target="#Home!A1"/><Relationship Id="rId1696" Type="http://schemas.openxmlformats.org/officeDocument/2006/relationships/hyperlink" Target="#Home!A1"/><Relationship Id="rId3938" Type="http://schemas.openxmlformats.org/officeDocument/2006/relationships/hyperlink" Target="#Home!A1"/><Relationship Id="rId1349" Type="http://schemas.openxmlformats.org/officeDocument/2006/relationships/hyperlink" Target="#Home!A1"/><Relationship Id="rId2747" Type="http://schemas.openxmlformats.org/officeDocument/2006/relationships/hyperlink" Target="#Home!A1"/><Relationship Id="rId2954" Type="http://schemas.openxmlformats.org/officeDocument/2006/relationships/hyperlink" Target="#Home!A1"/><Relationship Id="rId719" Type="http://schemas.openxmlformats.org/officeDocument/2006/relationships/hyperlink" Target="#Home!A1"/><Relationship Id="rId926" Type="http://schemas.openxmlformats.org/officeDocument/2006/relationships/hyperlink" Target="#Home!A1"/><Relationship Id="rId1556" Type="http://schemas.openxmlformats.org/officeDocument/2006/relationships/hyperlink" Target="#Home!A1"/><Relationship Id="rId1763" Type="http://schemas.openxmlformats.org/officeDocument/2006/relationships/hyperlink" Target="#Home!A1"/><Relationship Id="rId1970" Type="http://schemas.openxmlformats.org/officeDocument/2006/relationships/hyperlink" Target="#Home!A1"/><Relationship Id="rId2607" Type="http://schemas.openxmlformats.org/officeDocument/2006/relationships/hyperlink" Target="#Home!A1"/><Relationship Id="rId2814" Type="http://schemas.openxmlformats.org/officeDocument/2006/relationships/hyperlink" Target="#Home!A1"/><Relationship Id="rId55" Type="http://schemas.openxmlformats.org/officeDocument/2006/relationships/hyperlink" Target="#Home!A1"/><Relationship Id="rId1209" Type="http://schemas.openxmlformats.org/officeDocument/2006/relationships/hyperlink" Target="#Home!A1"/><Relationship Id="rId1416" Type="http://schemas.openxmlformats.org/officeDocument/2006/relationships/hyperlink" Target="#Home!A1"/><Relationship Id="rId1623" Type="http://schemas.openxmlformats.org/officeDocument/2006/relationships/hyperlink" Target="#Home!A1"/><Relationship Id="rId1830" Type="http://schemas.openxmlformats.org/officeDocument/2006/relationships/hyperlink" Target="#Home!A1"/><Relationship Id="rId4779" Type="http://schemas.openxmlformats.org/officeDocument/2006/relationships/hyperlink" Target="#Home!A1"/><Relationship Id="rId3588" Type="http://schemas.openxmlformats.org/officeDocument/2006/relationships/hyperlink" Target="#Home!A1"/><Relationship Id="rId3795" Type="http://schemas.openxmlformats.org/officeDocument/2006/relationships/hyperlink" Target="#Home!A1"/><Relationship Id="rId4639" Type="http://schemas.openxmlformats.org/officeDocument/2006/relationships/hyperlink" Target="#Home!A1"/><Relationship Id="rId2397" Type="http://schemas.openxmlformats.org/officeDocument/2006/relationships/hyperlink" Target="#Home!A1"/><Relationship Id="rId3448" Type="http://schemas.openxmlformats.org/officeDocument/2006/relationships/hyperlink" Target="#Home!A1"/><Relationship Id="rId3655" Type="http://schemas.openxmlformats.org/officeDocument/2006/relationships/hyperlink" Target="#Home!A1"/><Relationship Id="rId3862" Type="http://schemas.openxmlformats.org/officeDocument/2006/relationships/hyperlink" Target="#Home!A1"/><Relationship Id="rId4706" Type="http://schemas.openxmlformats.org/officeDocument/2006/relationships/hyperlink" Target="#Home!A1"/><Relationship Id="rId369" Type="http://schemas.openxmlformats.org/officeDocument/2006/relationships/hyperlink" Target="#Home!A1"/><Relationship Id="rId576" Type="http://schemas.openxmlformats.org/officeDocument/2006/relationships/hyperlink" Target="#Home!A1"/><Relationship Id="rId783" Type="http://schemas.openxmlformats.org/officeDocument/2006/relationships/hyperlink" Target="#Home!A1"/><Relationship Id="rId990" Type="http://schemas.openxmlformats.org/officeDocument/2006/relationships/hyperlink" Target="#Home!A1"/><Relationship Id="rId2257" Type="http://schemas.openxmlformats.org/officeDocument/2006/relationships/hyperlink" Target="#Home!A1"/><Relationship Id="rId2464" Type="http://schemas.openxmlformats.org/officeDocument/2006/relationships/hyperlink" Target="#Home!A1"/><Relationship Id="rId2671" Type="http://schemas.openxmlformats.org/officeDocument/2006/relationships/hyperlink" Target="#Home!A1"/><Relationship Id="rId3308" Type="http://schemas.openxmlformats.org/officeDocument/2006/relationships/hyperlink" Target="#Home!A1"/><Relationship Id="rId3515" Type="http://schemas.openxmlformats.org/officeDocument/2006/relationships/hyperlink" Target="#Home!A1"/><Relationship Id="rId229" Type="http://schemas.openxmlformats.org/officeDocument/2006/relationships/hyperlink" Target="#Home!A1"/><Relationship Id="rId436" Type="http://schemas.openxmlformats.org/officeDocument/2006/relationships/hyperlink" Target="#Home!A1"/><Relationship Id="rId643" Type="http://schemas.openxmlformats.org/officeDocument/2006/relationships/hyperlink" Target="#Home!A1"/><Relationship Id="rId1066" Type="http://schemas.openxmlformats.org/officeDocument/2006/relationships/hyperlink" Target="#Home!A1"/><Relationship Id="rId1273" Type="http://schemas.openxmlformats.org/officeDocument/2006/relationships/hyperlink" Target="#Home!A1"/><Relationship Id="rId1480" Type="http://schemas.openxmlformats.org/officeDocument/2006/relationships/hyperlink" Target="#Home!A1"/><Relationship Id="rId2117" Type="http://schemas.openxmlformats.org/officeDocument/2006/relationships/hyperlink" Target="#Home!A1"/><Relationship Id="rId2324" Type="http://schemas.openxmlformats.org/officeDocument/2006/relationships/hyperlink" Target="#Home!A1"/><Relationship Id="rId3722" Type="http://schemas.openxmlformats.org/officeDocument/2006/relationships/hyperlink" Target="#Home!A1"/><Relationship Id="rId850" Type="http://schemas.openxmlformats.org/officeDocument/2006/relationships/hyperlink" Target="#Home!A1"/><Relationship Id="rId1133" Type="http://schemas.openxmlformats.org/officeDocument/2006/relationships/hyperlink" Target="#Home!A1"/><Relationship Id="rId2531" Type="http://schemas.openxmlformats.org/officeDocument/2006/relationships/hyperlink" Target="#Home!A1"/><Relationship Id="rId4289" Type="http://schemas.openxmlformats.org/officeDocument/2006/relationships/hyperlink" Target="#Home!A1"/><Relationship Id="rId503" Type="http://schemas.openxmlformats.org/officeDocument/2006/relationships/hyperlink" Target="#Home!A1"/><Relationship Id="rId710" Type="http://schemas.openxmlformats.org/officeDocument/2006/relationships/hyperlink" Target="#Home!A1"/><Relationship Id="rId1340" Type="http://schemas.openxmlformats.org/officeDocument/2006/relationships/hyperlink" Target="#Home!A1"/><Relationship Id="rId3098" Type="http://schemas.openxmlformats.org/officeDocument/2006/relationships/hyperlink" Target="#Home!A1"/><Relationship Id="rId4496" Type="http://schemas.openxmlformats.org/officeDocument/2006/relationships/hyperlink" Target="#Home!A1"/><Relationship Id="rId1200" Type="http://schemas.openxmlformats.org/officeDocument/2006/relationships/hyperlink" Target="#Home!A1"/><Relationship Id="rId4149" Type="http://schemas.openxmlformats.org/officeDocument/2006/relationships/hyperlink" Target="#Home!A1"/><Relationship Id="rId4356" Type="http://schemas.openxmlformats.org/officeDocument/2006/relationships/hyperlink" Target="#Home!A1"/><Relationship Id="rId4563" Type="http://schemas.openxmlformats.org/officeDocument/2006/relationships/hyperlink" Target="#Home!A1"/><Relationship Id="rId4770" Type="http://schemas.openxmlformats.org/officeDocument/2006/relationships/hyperlink" Target="#Home!A1"/><Relationship Id="rId3165" Type="http://schemas.openxmlformats.org/officeDocument/2006/relationships/hyperlink" Target="#Home!A1"/><Relationship Id="rId3372" Type="http://schemas.openxmlformats.org/officeDocument/2006/relationships/hyperlink" Target="#Home!A1"/><Relationship Id="rId4009" Type="http://schemas.openxmlformats.org/officeDocument/2006/relationships/hyperlink" Target="#Home!A1"/><Relationship Id="rId4216" Type="http://schemas.openxmlformats.org/officeDocument/2006/relationships/hyperlink" Target="#Home!A1"/><Relationship Id="rId4423" Type="http://schemas.openxmlformats.org/officeDocument/2006/relationships/hyperlink" Target="#Home!A1"/><Relationship Id="rId4630" Type="http://schemas.openxmlformats.org/officeDocument/2006/relationships/hyperlink" Target="#Home!A1"/><Relationship Id="rId293" Type="http://schemas.openxmlformats.org/officeDocument/2006/relationships/hyperlink" Target="#Home!A1"/><Relationship Id="rId2181" Type="http://schemas.openxmlformats.org/officeDocument/2006/relationships/hyperlink" Target="#Home!A1"/><Relationship Id="rId3025" Type="http://schemas.openxmlformats.org/officeDocument/2006/relationships/hyperlink" Target="#Home!A1"/><Relationship Id="rId3232" Type="http://schemas.openxmlformats.org/officeDocument/2006/relationships/hyperlink" Target="#Home!A1"/><Relationship Id="rId153" Type="http://schemas.openxmlformats.org/officeDocument/2006/relationships/hyperlink" Target="#Home!A1"/><Relationship Id="rId360" Type="http://schemas.openxmlformats.org/officeDocument/2006/relationships/hyperlink" Target="#Home!A1"/><Relationship Id="rId2041" Type="http://schemas.openxmlformats.org/officeDocument/2006/relationships/hyperlink" Target="#Home!A1"/><Relationship Id="rId220" Type="http://schemas.openxmlformats.org/officeDocument/2006/relationships/hyperlink" Target="#Home!A1"/><Relationship Id="rId2998" Type="http://schemas.openxmlformats.org/officeDocument/2006/relationships/hyperlink" Target="#Home!A1"/><Relationship Id="rId2858" Type="http://schemas.openxmlformats.org/officeDocument/2006/relationships/hyperlink" Target="#Home!A1"/><Relationship Id="rId3909" Type="http://schemas.openxmlformats.org/officeDocument/2006/relationships/hyperlink" Target="#Home!A1"/><Relationship Id="rId4073" Type="http://schemas.openxmlformats.org/officeDocument/2006/relationships/hyperlink" Target="#Home!A1"/><Relationship Id="rId99" Type="http://schemas.openxmlformats.org/officeDocument/2006/relationships/hyperlink" Target="#Home!A1"/><Relationship Id="rId1667" Type="http://schemas.openxmlformats.org/officeDocument/2006/relationships/hyperlink" Target="#Home!A1"/><Relationship Id="rId1874" Type="http://schemas.openxmlformats.org/officeDocument/2006/relationships/hyperlink" Target="#Home!A1"/><Relationship Id="rId2718" Type="http://schemas.openxmlformats.org/officeDocument/2006/relationships/hyperlink" Target="#Home!A1"/><Relationship Id="rId2925" Type="http://schemas.openxmlformats.org/officeDocument/2006/relationships/hyperlink" Target="#Home!A1"/><Relationship Id="rId4280" Type="http://schemas.openxmlformats.org/officeDocument/2006/relationships/hyperlink" Target="#Home!A1"/><Relationship Id="rId1527" Type="http://schemas.openxmlformats.org/officeDocument/2006/relationships/hyperlink" Target="#Home!A1"/><Relationship Id="rId1734" Type="http://schemas.openxmlformats.org/officeDocument/2006/relationships/hyperlink" Target="#Home!A1"/><Relationship Id="rId1941" Type="http://schemas.openxmlformats.org/officeDocument/2006/relationships/hyperlink" Target="#Home!A1"/><Relationship Id="rId4140" Type="http://schemas.openxmlformats.org/officeDocument/2006/relationships/hyperlink" Target="#Home!A1"/><Relationship Id="rId26" Type="http://schemas.openxmlformats.org/officeDocument/2006/relationships/hyperlink" Target="#Home!A1"/><Relationship Id="rId3699" Type="http://schemas.openxmlformats.org/officeDocument/2006/relationships/hyperlink" Target="#Home!A1"/><Relationship Id="rId4000" Type="http://schemas.openxmlformats.org/officeDocument/2006/relationships/hyperlink" Target="#Home!A1"/><Relationship Id="rId1801" Type="http://schemas.openxmlformats.org/officeDocument/2006/relationships/hyperlink" Target="#Home!A1"/><Relationship Id="rId3559" Type="http://schemas.openxmlformats.org/officeDocument/2006/relationships/hyperlink" Target="#Home!A1"/><Relationship Id="rId687" Type="http://schemas.openxmlformats.org/officeDocument/2006/relationships/hyperlink" Target="#Home!A1"/><Relationship Id="rId2368" Type="http://schemas.openxmlformats.org/officeDocument/2006/relationships/hyperlink" Target="#Home!A1"/><Relationship Id="rId3766" Type="http://schemas.openxmlformats.org/officeDocument/2006/relationships/hyperlink" Target="#Home!A1"/><Relationship Id="rId3973" Type="http://schemas.openxmlformats.org/officeDocument/2006/relationships/hyperlink" Target="#Home!A1"/><Relationship Id="rId4817" Type="http://schemas.openxmlformats.org/officeDocument/2006/relationships/hyperlink" Target="#Home!A1"/><Relationship Id="rId894" Type="http://schemas.openxmlformats.org/officeDocument/2006/relationships/hyperlink" Target="#Home!A1"/><Relationship Id="rId1177" Type="http://schemas.openxmlformats.org/officeDocument/2006/relationships/hyperlink" Target="#Home!A1"/><Relationship Id="rId2575" Type="http://schemas.openxmlformats.org/officeDocument/2006/relationships/hyperlink" Target="#Home!A1"/><Relationship Id="rId2782" Type="http://schemas.openxmlformats.org/officeDocument/2006/relationships/hyperlink" Target="#Home!A1"/><Relationship Id="rId3419" Type="http://schemas.openxmlformats.org/officeDocument/2006/relationships/hyperlink" Target="#Home!A1"/><Relationship Id="rId3626" Type="http://schemas.openxmlformats.org/officeDocument/2006/relationships/hyperlink" Target="#Home!A1"/><Relationship Id="rId3833" Type="http://schemas.openxmlformats.org/officeDocument/2006/relationships/hyperlink" Target="#Home!A1"/><Relationship Id="rId547" Type="http://schemas.openxmlformats.org/officeDocument/2006/relationships/hyperlink" Target="#Home!A1"/><Relationship Id="rId754" Type="http://schemas.openxmlformats.org/officeDocument/2006/relationships/hyperlink" Target="#Home!A1"/><Relationship Id="rId961" Type="http://schemas.openxmlformats.org/officeDocument/2006/relationships/hyperlink" Target="#Home!A1"/><Relationship Id="rId1384" Type="http://schemas.openxmlformats.org/officeDocument/2006/relationships/hyperlink" Target="#Home!A1"/><Relationship Id="rId1591" Type="http://schemas.openxmlformats.org/officeDocument/2006/relationships/hyperlink" Target="#Home!A1"/><Relationship Id="rId2228" Type="http://schemas.openxmlformats.org/officeDocument/2006/relationships/hyperlink" Target="#Home!A1"/><Relationship Id="rId2435" Type="http://schemas.openxmlformats.org/officeDocument/2006/relationships/hyperlink" Target="#Home!A1"/><Relationship Id="rId2642" Type="http://schemas.openxmlformats.org/officeDocument/2006/relationships/hyperlink" Target="#Home!A1"/><Relationship Id="rId3900" Type="http://schemas.openxmlformats.org/officeDocument/2006/relationships/hyperlink" Target="#Home!A1"/><Relationship Id="rId90" Type="http://schemas.openxmlformats.org/officeDocument/2006/relationships/hyperlink" Target="#Home!A1"/><Relationship Id="rId407" Type="http://schemas.openxmlformats.org/officeDocument/2006/relationships/hyperlink" Target="#Home!A1"/><Relationship Id="rId614" Type="http://schemas.openxmlformats.org/officeDocument/2006/relationships/hyperlink" Target="#Home!A1"/><Relationship Id="rId821" Type="http://schemas.openxmlformats.org/officeDocument/2006/relationships/hyperlink" Target="#Home!A1"/><Relationship Id="rId1037" Type="http://schemas.openxmlformats.org/officeDocument/2006/relationships/hyperlink" Target="#Home!A1"/><Relationship Id="rId1244" Type="http://schemas.openxmlformats.org/officeDocument/2006/relationships/hyperlink" Target="#Home!A1"/><Relationship Id="rId1451" Type="http://schemas.openxmlformats.org/officeDocument/2006/relationships/hyperlink" Target="#Home!A1"/><Relationship Id="rId2502" Type="http://schemas.openxmlformats.org/officeDocument/2006/relationships/hyperlink" Target="#Home!A1"/><Relationship Id="rId1104" Type="http://schemas.openxmlformats.org/officeDocument/2006/relationships/hyperlink" Target="#Home!A1"/><Relationship Id="rId1311" Type="http://schemas.openxmlformats.org/officeDocument/2006/relationships/hyperlink" Target="#Home!A1"/><Relationship Id="rId4467" Type="http://schemas.openxmlformats.org/officeDocument/2006/relationships/hyperlink" Target="#Home!A1"/><Relationship Id="rId4674" Type="http://schemas.openxmlformats.org/officeDocument/2006/relationships/hyperlink" Target="#Home!A1"/><Relationship Id="rId3069" Type="http://schemas.openxmlformats.org/officeDocument/2006/relationships/hyperlink" Target="#Home!A1"/><Relationship Id="rId3276" Type="http://schemas.openxmlformats.org/officeDocument/2006/relationships/hyperlink" Target="#Home!A1"/><Relationship Id="rId3483" Type="http://schemas.openxmlformats.org/officeDocument/2006/relationships/hyperlink" Target="#Home!A1"/><Relationship Id="rId3690" Type="http://schemas.openxmlformats.org/officeDocument/2006/relationships/hyperlink" Target="#Home!A1"/><Relationship Id="rId4327" Type="http://schemas.openxmlformats.org/officeDocument/2006/relationships/hyperlink" Target="#Home!A1"/><Relationship Id="rId4534" Type="http://schemas.openxmlformats.org/officeDocument/2006/relationships/hyperlink" Target="#Home!A1"/><Relationship Id="rId197" Type="http://schemas.openxmlformats.org/officeDocument/2006/relationships/hyperlink" Target="#Home!A1"/><Relationship Id="rId2085" Type="http://schemas.openxmlformats.org/officeDocument/2006/relationships/hyperlink" Target="#Home!A1"/><Relationship Id="rId2292" Type="http://schemas.openxmlformats.org/officeDocument/2006/relationships/hyperlink" Target="#Home!A1"/><Relationship Id="rId3136" Type="http://schemas.openxmlformats.org/officeDocument/2006/relationships/hyperlink" Target="#Home!A1"/><Relationship Id="rId3343" Type="http://schemas.openxmlformats.org/officeDocument/2006/relationships/hyperlink" Target="#Home!A1"/><Relationship Id="rId4741" Type="http://schemas.openxmlformats.org/officeDocument/2006/relationships/hyperlink" Target="#Home!A1"/><Relationship Id="rId264" Type="http://schemas.openxmlformats.org/officeDocument/2006/relationships/hyperlink" Target="#Home!A1"/><Relationship Id="rId471" Type="http://schemas.openxmlformats.org/officeDocument/2006/relationships/hyperlink" Target="#Home!A1"/><Relationship Id="rId2152" Type="http://schemas.openxmlformats.org/officeDocument/2006/relationships/hyperlink" Target="#Home!A1"/><Relationship Id="rId3550" Type="http://schemas.openxmlformats.org/officeDocument/2006/relationships/hyperlink" Target="#Home!A1"/><Relationship Id="rId4601" Type="http://schemas.openxmlformats.org/officeDocument/2006/relationships/hyperlink" Target="#Home!A1"/><Relationship Id="rId124" Type="http://schemas.openxmlformats.org/officeDocument/2006/relationships/hyperlink" Target="#Home!A1"/><Relationship Id="rId3203" Type="http://schemas.openxmlformats.org/officeDocument/2006/relationships/hyperlink" Target="#Home!A1"/><Relationship Id="rId3410" Type="http://schemas.openxmlformats.org/officeDocument/2006/relationships/hyperlink" Target="#Home!A1"/><Relationship Id="rId331" Type="http://schemas.openxmlformats.org/officeDocument/2006/relationships/hyperlink" Target="#Home!A1"/><Relationship Id="rId2012" Type="http://schemas.openxmlformats.org/officeDocument/2006/relationships/hyperlink" Target="#Home!A1"/><Relationship Id="rId2969" Type="http://schemas.openxmlformats.org/officeDocument/2006/relationships/hyperlink" Target="#Home!A1"/><Relationship Id="rId1778" Type="http://schemas.openxmlformats.org/officeDocument/2006/relationships/hyperlink" Target="#Home!A1"/><Relationship Id="rId1985" Type="http://schemas.openxmlformats.org/officeDocument/2006/relationships/hyperlink" Target="#Home!A1"/><Relationship Id="rId2829" Type="http://schemas.openxmlformats.org/officeDocument/2006/relationships/hyperlink" Target="#Home!A1"/><Relationship Id="rId4184" Type="http://schemas.openxmlformats.org/officeDocument/2006/relationships/hyperlink" Target="#Home!A1"/><Relationship Id="rId4391" Type="http://schemas.openxmlformats.org/officeDocument/2006/relationships/hyperlink" Target="#Home!A1"/><Relationship Id="rId1638" Type="http://schemas.openxmlformats.org/officeDocument/2006/relationships/hyperlink" Target="#Home!A1"/><Relationship Id="rId4044" Type="http://schemas.openxmlformats.org/officeDocument/2006/relationships/hyperlink" Target="#Home!A1"/><Relationship Id="rId4251" Type="http://schemas.openxmlformats.org/officeDocument/2006/relationships/hyperlink" Target="#Home!A1"/><Relationship Id="rId1845" Type="http://schemas.openxmlformats.org/officeDocument/2006/relationships/hyperlink" Target="#Home!A1"/><Relationship Id="rId3060" Type="http://schemas.openxmlformats.org/officeDocument/2006/relationships/hyperlink" Target="#Home!A1"/><Relationship Id="rId4111" Type="http://schemas.openxmlformats.org/officeDocument/2006/relationships/hyperlink" Target="#Home!A1"/><Relationship Id="rId1705" Type="http://schemas.openxmlformats.org/officeDocument/2006/relationships/hyperlink" Target="#Home!A1"/><Relationship Id="rId1912" Type="http://schemas.openxmlformats.org/officeDocument/2006/relationships/hyperlink" Target="#Home!A1"/><Relationship Id="rId3877" Type="http://schemas.openxmlformats.org/officeDocument/2006/relationships/hyperlink" Target="#Home!A1"/><Relationship Id="rId798" Type="http://schemas.openxmlformats.org/officeDocument/2006/relationships/hyperlink" Target="#Home!A1"/><Relationship Id="rId2479" Type="http://schemas.openxmlformats.org/officeDocument/2006/relationships/hyperlink" Target="#Home!A1"/><Relationship Id="rId2686" Type="http://schemas.openxmlformats.org/officeDocument/2006/relationships/hyperlink" Target="#Home!A1"/><Relationship Id="rId2893" Type="http://schemas.openxmlformats.org/officeDocument/2006/relationships/hyperlink" Target="#Home!A1"/><Relationship Id="rId3737" Type="http://schemas.openxmlformats.org/officeDocument/2006/relationships/hyperlink" Target="#Home!A1"/><Relationship Id="rId3944" Type="http://schemas.openxmlformats.org/officeDocument/2006/relationships/hyperlink" Target="#Home!A1"/><Relationship Id="rId658" Type="http://schemas.openxmlformats.org/officeDocument/2006/relationships/hyperlink" Target="#Home!A1"/><Relationship Id="rId865" Type="http://schemas.openxmlformats.org/officeDocument/2006/relationships/hyperlink" Target="#Home!A1"/><Relationship Id="rId1288" Type="http://schemas.openxmlformats.org/officeDocument/2006/relationships/hyperlink" Target="#Home!A1"/><Relationship Id="rId1495" Type="http://schemas.openxmlformats.org/officeDocument/2006/relationships/hyperlink" Target="#Home!A1"/><Relationship Id="rId2339" Type="http://schemas.openxmlformats.org/officeDocument/2006/relationships/hyperlink" Target="#Home!A1"/><Relationship Id="rId2546" Type="http://schemas.openxmlformats.org/officeDocument/2006/relationships/hyperlink" Target="#Home!A1"/><Relationship Id="rId2753" Type="http://schemas.openxmlformats.org/officeDocument/2006/relationships/hyperlink" Target="#Home!A1"/><Relationship Id="rId2960" Type="http://schemas.openxmlformats.org/officeDocument/2006/relationships/hyperlink" Target="#Home!A1"/><Relationship Id="rId3804" Type="http://schemas.openxmlformats.org/officeDocument/2006/relationships/hyperlink" Target="#Home!A1"/><Relationship Id="rId518" Type="http://schemas.openxmlformats.org/officeDocument/2006/relationships/hyperlink" Target="#Home!A1"/><Relationship Id="rId725" Type="http://schemas.openxmlformats.org/officeDocument/2006/relationships/hyperlink" Target="#Home!A1"/><Relationship Id="rId932" Type="http://schemas.openxmlformats.org/officeDocument/2006/relationships/hyperlink" Target="#Home!A1"/><Relationship Id="rId1148" Type="http://schemas.openxmlformats.org/officeDocument/2006/relationships/hyperlink" Target="#Home!A1"/><Relationship Id="rId1355" Type="http://schemas.openxmlformats.org/officeDocument/2006/relationships/hyperlink" Target="#Home!A1"/><Relationship Id="rId1562" Type="http://schemas.openxmlformats.org/officeDocument/2006/relationships/hyperlink" Target="#Home!A1"/><Relationship Id="rId2406" Type="http://schemas.openxmlformats.org/officeDocument/2006/relationships/hyperlink" Target="#Home!A1"/><Relationship Id="rId2613" Type="http://schemas.openxmlformats.org/officeDocument/2006/relationships/hyperlink" Target="#Home!A1"/><Relationship Id="rId1008" Type="http://schemas.openxmlformats.org/officeDocument/2006/relationships/hyperlink" Target="#Home!A1"/><Relationship Id="rId1215" Type="http://schemas.openxmlformats.org/officeDocument/2006/relationships/hyperlink" Target="#Home!A1"/><Relationship Id="rId1422" Type="http://schemas.openxmlformats.org/officeDocument/2006/relationships/hyperlink" Target="#Home!A1"/><Relationship Id="rId2820" Type="http://schemas.openxmlformats.org/officeDocument/2006/relationships/hyperlink" Target="#Home!A1"/><Relationship Id="rId4578" Type="http://schemas.openxmlformats.org/officeDocument/2006/relationships/hyperlink" Target="#Home!A1"/><Relationship Id="rId61" Type="http://schemas.openxmlformats.org/officeDocument/2006/relationships/hyperlink" Target="#Home!A1"/><Relationship Id="rId3387" Type="http://schemas.openxmlformats.org/officeDocument/2006/relationships/hyperlink" Target="#Home!A1"/><Relationship Id="rId4785" Type="http://schemas.openxmlformats.org/officeDocument/2006/relationships/hyperlink" Target="#Home!A1"/><Relationship Id="rId2196" Type="http://schemas.openxmlformats.org/officeDocument/2006/relationships/hyperlink" Target="#Home!A1"/><Relationship Id="rId3594" Type="http://schemas.openxmlformats.org/officeDocument/2006/relationships/hyperlink" Target="#Home!A1"/><Relationship Id="rId4438" Type="http://schemas.openxmlformats.org/officeDocument/2006/relationships/hyperlink" Target="#Home!A1"/><Relationship Id="rId4645" Type="http://schemas.openxmlformats.org/officeDocument/2006/relationships/hyperlink" Target="#Home!A1"/><Relationship Id="rId168" Type="http://schemas.openxmlformats.org/officeDocument/2006/relationships/hyperlink" Target="#Home!A1"/><Relationship Id="rId3247" Type="http://schemas.openxmlformats.org/officeDocument/2006/relationships/hyperlink" Target="#Home!A1"/><Relationship Id="rId3454" Type="http://schemas.openxmlformats.org/officeDocument/2006/relationships/hyperlink" Target="#Home!A1"/><Relationship Id="rId3661" Type="http://schemas.openxmlformats.org/officeDocument/2006/relationships/hyperlink" Target="#Home!A1"/><Relationship Id="rId4505" Type="http://schemas.openxmlformats.org/officeDocument/2006/relationships/hyperlink" Target="#Home!A1"/><Relationship Id="rId4712" Type="http://schemas.openxmlformats.org/officeDocument/2006/relationships/hyperlink" Target="#Home!A1"/><Relationship Id="rId375" Type="http://schemas.openxmlformats.org/officeDocument/2006/relationships/hyperlink" Target="#Home!A1"/><Relationship Id="rId582" Type="http://schemas.openxmlformats.org/officeDocument/2006/relationships/hyperlink" Target="#Home!A1"/><Relationship Id="rId2056" Type="http://schemas.openxmlformats.org/officeDocument/2006/relationships/hyperlink" Target="#Home!A1"/><Relationship Id="rId2263" Type="http://schemas.openxmlformats.org/officeDocument/2006/relationships/hyperlink" Target="#Home!A1"/><Relationship Id="rId2470" Type="http://schemas.openxmlformats.org/officeDocument/2006/relationships/hyperlink" Target="#Home!A1"/><Relationship Id="rId3107" Type="http://schemas.openxmlformats.org/officeDocument/2006/relationships/hyperlink" Target="#Home!A1"/><Relationship Id="rId3314" Type="http://schemas.openxmlformats.org/officeDocument/2006/relationships/hyperlink" Target="#Home!A1"/><Relationship Id="rId3521" Type="http://schemas.openxmlformats.org/officeDocument/2006/relationships/hyperlink" Target="#Home!A1"/><Relationship Id="rId235" Type="http://schemas.openxmlformats.org/officeDocument/2006/relationships/hyperlink" Target="#Home!A1"/><Relationship Id="rId442" Type="http://schemas.openxmlformats.org/officeDocument/2006/relationships/hyperlink" Target="#Home!A1"/><Relationship Id="rId1072" Type="http://schemas.openxmlformats.org/officeDocument/2006/relationships/hyperlink" Target="#Home!A1"/><Relationship Id="rId2123" Type="http://schemas.openxmlformats.org/officeDocument/2006/relationships/hyperlink" Target="#Home!A1"/><Relationship Id="rId2330" Type="http://schemas.openxmlformats.org/officeDocument/2006/relationships/hyperlink" Target="#Home!A1"/><Relationship Id="rId302" Type="http://schemas.openxmlformats.org/officeDocument/2006/relationships/hyperlink" Target="#Home!A1"/><Relationship Id="rId4088" Type="http://schemas.openxmlformats.org/officeDocument/2006/relationships/hyperlink" Target="#Home!A1"/><Relationship Id="rId4295" Type="http://schemas.openxmlformats.org/officeDocument/2006/relationships/hyperlink" Target="#Home!A1"/><Relationship Id="rId1889" Type="http://schemas.openxmlformats.org/officeDocument/2006/relationships/hyperlink" Target="#Home!A1"/><Relationship Id="rId4155" Type="http://schemas.openxmlformats.org/officeDocument/2006/relationships/hyperlink" Target="#Home!A1"/><Relationship Id="rId4362" Type="http://schemas.openxmlformats.org/officeDocument/2006/relationships/hyperlink" Target="#Home!A1"/><Relationship Id="rId1749" Type="http://schemas.openxmlformats.org/officeDocument/2006/relationships/hyperlink" Target="#Home!A1"/><Relationship Id="rId1956" Type="http://schemas.openxmlformats.org/officeDocument/2006/relationships/hyperlink" Target="#Home!A1"/><Relationship Id="rId3171" Type="http://schemas.openxmlformats.org/officeDocument/2006/relationships/hyperlink" Target="#Home!A1"/><Relationship Id="rId4015" Type="http://schemas.openxmlformats.org/officeDocument/2006/relationships/hyperlink" Target="#Home!A1"/><Relationship Id="rId1609" Type="http://schemas.openxmlformats.org/officeDocument/2006/relationships/hyperlink" Target="#Home!A1"/><Relationship Id="rId1816" Type="http://schemas.openxmlformats.org/officeDocument/2006/relationships/hyperlink" Target="#Home!A1"/><Relationship Id="rId4222" Type="http://schemas.openxmlformats.org/officeDocument/2006/relationships/hyperlink" Target="#Home!A1"/><Relationship Id="rId3031" Type="http://schemas.openxmlformats.org/officeDocument/2006/relationships/hyperlink" Target="#Home!A1"/><Relationship Id="rId3988" Type="http://schemas.openxmlformats.org/officeDocument/2006/relationships/hyperlink" Target="#Home!A1"/><Relationship Id="rId2797" Type="http://schemas.openxmlformats.org/officeDocument/2006/relationships/hyperlink" Target="#Home!A1"/><Relationship Id="rId3848" Type="http://schemas.openxmlformats.org/officeDocument/2006/relationships/hyperlink" Target="#Home!A1"/><Relationship Id="rId769" Type="http://schemas.openxmlformats.org/officeDocument/2006/relationships/hyperlink" Target="#Home!A1"/><Relationship Id="rId976" Type="http://schemas.openxmlformats.org/officeDocument/2006/relationships/hyperlink" Target="#Home!A1"/><Relationship Id="rId1399" Type="http://schemas.openxmlformats.org/officeDocument/2006/relationships/hyperlink" Target="#Home!A1"/><Relationship Id="rId2657" Type="http://schemas.openxmlformats.org/officeDocument/2006/relationships/hyperlink" Target="#Home!A1"/><Relationship Id="rId629" Type="http://schemas.openxmlformats.org/officeDocument/2006/relationships/hyperlink" Target="#Home!A1"/><Relationship Id="rId1259" Type="http://schemas.openxmlformats.org/officeDocument/2006/relationships/hyperlink" Target="#Home!A1"/><Relationship Id="rId1466" Type="http://schemas.openxmlformats.org/officeDocument/2006/relationships/hyperlink" Target="#Home!A1"/><Relationship Id="rId2864" Type="http://schemas.openxmlformats.org/officeDocument/2006/relationships/hyperlink" Target="#Home!A1"/><Relationship Id="rId3708" Type="http://schemas.openxmlformats.org/officeDocument/2006/relationships/hyperlink" Target="#Home!A1"/><Relationship Id="rId3915" Type="http://schemas.openxmlformats.org/officeDocument/2006/relationships/hyperlink" Target="#Home!A1"/><Relationship Id="rId836" Type="http://schemas.openxmlformats.org/officeDocument/2006/relationships/hyperlink" Target="#Home!A1"/><Relationship Id="rId1119" Type="http://schemas.openxmlformats.org/officeDocument/2006/relationships/hyperlink" Target="#Home!A1"/><Relationship Id="rId1673" Type="http://schemas.openxmlformats.org/officeDocument/2006/relationships/hyperlink" Target="#Home!A1"/><Relationship Id="rId1880" Type="http://schemas.openxmlformats.org/officeDocument/2006/relationships/hyperlink" Target="#Home!A1"/><Relationship Id="rId2517" Type="http://schemas.openxmlformats.org/officeDocument/2006/relationships/hyperlink" Target="#Home!A1"/><Relationship Id="rId2724" Type="http://schemas.openxmlformats.org/officeDocument/2006/relationships/hyperlink" Target="#Home!A1"/><Relationship Id="rId2931" Type="http://schemas.openxmlformats.org/officeDocument/2006/relationships/hyperlink" Target="#Home!A1"/><Relationship Id="rId903" Type="http://schemas.openxmlformats.org/officeDocument/2006/relationships/hyperlink" Target="#Home!A1"/><Relationship Id="rId1326" Type="http://schemas.openxmlformats.org/officeDocument/2006/relationships/hyperlink" Target="#Home!A1"/><Relationship Id="rId1533" Type="http://schemas.openxmlformats.org/officeDocument/2006/relationships/hyperlink" Target="#Home!A1"/><Relationship Id="rId1740" Type="http://schemas.openxmlformats.org/officeDocument/2006/relationships/hyperlink" Target="#Home!A1"/><Relationship Id="rId4689" Type="http://schemas.openxmlformats.org/officeDocument/2006/relationships/hyperlink" Target="#Home!A1"/><Relationship Id="rId32" Type="http://schemas.openxmlformats.org/officeDocument/2006/relationships/hyperlink" Target="#Home!A1"/><Relationship Id="rId1600" Type="http://schemas.openxmlformats.org/officeDocument/2006/relationships/hyperlink" Target="#Home!A1"/><Relationship Id="rId3498" Type="http://schemas.openxmlformats.org/officeDocument/2006/relationships/hyperlink" Target="#Home!A1"/><Relationship Id="rId4549" Type="http://schemas.openxmlformats.org/officeDocument/2006/relationships/hyperlink" Target="#Home!A1"/><Relationship Id="rId4756" Type="http://schemas.openxmlformats.org/officeDocument/2006/relationships/hyperlink" Target="#Home!A1"/><Relationship Id="rId3358" Type="http://schemas.openxmlformats.org/officeDocument/2006/relationships/hyperlink" Target="#Home!A1"/><Relationship Id="rId3565" Type="http://schemas.openxmlformats.org/officeDocument/2006/relationships/hyperlink" Target="#Home!A1"/><Relationship Id="rId3772" Type="http://schemas.openxmlformats.org/officeDocument/2006/relationships/hyperlink" Target="#Home!A1"/><Relationship Id="rId4409" Type="http://schemas.openxmlformats.org/officeDocument/2006/relationships/hyperlink" Target="#Home!A1"/><Relationship Id="rId4616" Type="http://schemas.openxmlformats.org/officeDocument/2006/relationships/hyperlink" Target="#Home!A1"/><Relationship Id="rId4823" Type="http://schemas.openxmlformats.org/officeDocument/2006/relationships/hyperlink" Target="#Home!A1"/><Relationship Id="rId279" Type="http://schemas.openxmlformats.org/officeDocument/2006/relationships/hyperlink" Target="#Home!A1"/><Relationship Id="rId486" Type="http://schemas.openxmlformats.org/officeDocument/2006/relationships/hyperlink" Target="#Home!A1"/><Relationship Id="rId693" Type="http://schemas.openxmlformats.org/officeDocument/2006/relationships/hyperlink" Target="#Home!A1"/><Relationship Id="rId2167" Type="http://schemas.openxmlformats.org/officeDocument/2006/relationships/hyperlink" Target="#Home!A1"/><Relationship Id="rId2374" Type="http://schemas.openxmlformats.org/officeDocument/2006/relationships/hyperlink" Target="#Home!A1"/><Relationship Id="rId2581" Type="http://schemas.openxmlformats.org/officeDocument/2006/relationships/hyperlink" Target="#Home!A1"/><Relationship Id="rId3218" Type="http://schemas.openxmlformats.org/officeDocument/2006/relationships/hyperlink" Target="#Home!A1"/><Relationship Id="rId3425" Type="http://schemas.openxmlformats.org/officeDocument/2006/relationships/hyperlink" Target="#Home!A1"/><Relationship Id="rId3632" Type="http://schemas.openxmlformats.org/officeDocument/2006/relationships/hyperlink" Target="#Home!A1"/><Relationship Id="rId139" Type="http://schemas.openxmlformats.org/officeDocument/2006/relationships/hyperlink" Target="#Home!A1"/><Relationship Id="rId346" Type="http://schemas.openxmlformats.org/officeDocument/2006/relationships/hyperlink" Target="#Home!A1"/><Relationship Id="rId553" Type="http://schemas.openxmlformats.org/officeDocument/2006/relationships/hyperlink" Target="#Home!A1"/><Relationship Id="rId760" Type="http://schemas.openxmlformats.org/officeDocument/2006/relationships/hyperlink" Target="#Home!A1"/><Relationship Id="rId1183" Type="http://schemas.openxmlformats.org/officeDocument/2006/relationships/hyperlink" Target="#Home!A1"/><Relationship Id="rId1390" Type="http://schemas.openxmlformats.org/officeDocument/2006/relationships/hyperlink" Target="#Home!A1"/><Relationship Id="rId2027" Type="http://schemas.openxmlformats.org/officeDocument/2006/relationships/hyperlink" Target="#Home!A1"/><Relationship Id="rId2234" Type="http://schemas.openxmlformats.org/officeDocument/2006/relationships/hyperlink" Target="#Home!A1"/><Relationship Id="rId2441" Type="http://schemas.openxmlformats.org/officeDocument/2006/relationships/hyperlink" Target="#Home!A1"/><Relationship Id="rId206" Type="http://schemas.openxmlformats.org/officeDocument/2006/relationships/hyperlink" Target="#Home!A1"/><Relationship Id="rId413" Type="http://schemas.openxmlformats.org/officeDocument/2006/relationships/hyperlink" Target="#Home!A1"/><Relationship Id="rId1043" Type="http://schemas.openxmlformats.org/officeDocument/2006/relationships/hyperlink" Target="#Home!A1"/><Relationship Id="rId4199" Type="http://schemas.openxmlformats.org/officeDocument/2006/relationships/hyperlink" Target="#Home!A1"/><Relationship Id="rId620" Type="http://schemas.openxmlformats.org/officeDocument/2006/relationships/hyperlink" Target="#Home!A1"/><Relationship Id="rId1250" Type="http://schemas.openxmlformats.org/officeDocument/2006/relationships/hyperlink" Target="#Home!A1"/><Relationship Id="rId2301" Type="http://schemas.openxmlformats.org/officeDocument/2006/relationships/hyperlink" Target="#Home!A1"/><Relationship Id="rId4059" Type="http://schemas.openxmlformats.org/officeDocument/2006/relationships/hyperlink" Target="#Home!A1"/><Relationship Id="rId1110" Type="http://schemas.openxmlformats.org/officeDocument/2006/relationships/hyperlink" Target="#Home!A1"/><Relationship Id="rId4266" Type="http://schemas.openxmlformats.org/officeDocument/2006/relationships/hyperlink" Target="#Home!A1"/><Relationship Id="rId4473" Type="http://schemas.openxmlformats.org/officeDocument/2006/relationships/hyperlink" Target="#Home!A1"/><Relationship Id="rId4680" Type="http://schemas.openxmlformats.org/officeDocument/2006/relationships/hyperlink" Target="#Home!A1"/><Relationship Id="rId1927" Type="http://schemas.openxmlformats.org/officeDocument/2006/relationships/hyperlink" Target="#Home!A1"/><Relationship Id="rId3075" Type="http://schemas.openxmlformats.org/officeDocument/2006/relationships/hyperlink" Target="#Home!A1"/><Relationship Id="rId3282" Type="http://schemas.openxmlformats.org/officeDocument/2006/relationships/hyperlink" Target="#Home!A1"/><Relationship Id="rId4126" Type="http://schemas.openxmlformats.org/officeDocument/2006/relationships/hyperlink" Target="#Home!A1"/><Relationship Id="rId4333" Type="http://schemas.openxmlformats.org/officeDocument/2006/relationships/hyperlink" Target="#Home!A1"/><Relationship Id="rId4540" Type="http://schemas.openxmlformats.org/officeDocument/2006/relationships/hyperlink" Target="#Home!A1"/><Relationship Id="rId2091" Type="http://schemas.openxmlformats.org/officeDocument/2006/relationships/hyperlink" Target="#Home!A1"/><Relationship Id="rId3142" Type="http://schemas.openxmlformats.org/officeDocument/2006/relationships/hyperlink" Target="#Home!A1"/><Relationship Id="rId4400" Type="http://schemas.openxmlformats.org/officeDocument/2006/relationships/hyperlink" Target="#Home!A1"/><Relationship Id="rId270" Type="http://schemas.openxmlformats.org/officeDocument/2006/relationships/hyperlink" Target="#Home!A1"/><Relationship Id="rId3002" Type="http://schemas.openxmlformats.org/officeDocument/2006/relationships/hyperlink" Target="#Home!A1"/><Relationship Id="rId130" Type="http://schemas.openxmlformats.org/officeDocument/2006/relationships/hyperlink" Target="#Home!A1"/><Relationship Id="rId3959" Type="http://schemas.openxmlformats.org/officeDocument/2006/relationships/hyperlink" Target="#Home!A1"/><Relationship Id="rId2768" Type="http://schemas.openxmlformats.org/officeDocument/2006/relationships/hyperlink" Target="#Home!A1"/><Relationship Id="rId2975" Type="http://schemas.openxmlformats.org/officeDocument/2006/relationships/hyperlink" Target="#Home!A1"/><Relationship Id="rId3819" Type="http://schemas.openxmlformats.org/officeDocument/2006/relationships/hyperlink" Target="#Home!A1"/><Relationship Id="rId947" Type="http://schemas.openxmlformats.org/officeDocument/2006/relationships/hyperlink" Target="#Home!A1"/><Relationship Id="rId1577" Type="http://schemas.openxmlformats.org/officeDocument/2006/relationships/hyperlink" Target="#Home!A1"/><Relationship Id="rId1784" Type="http://schemas.openxmlformats.org/officeDocument/2006/relationships/hyperlink" Target="#Home!A1"/><Relationship Id="rId1991" Type="http://schemas.openxmlformats.org/officeDocument/2006/relationships/hyperlink" Target="#Home!A1"/><Relationship Id="rId2628" Type="http://schemas.openxmlformats.org/officeDocument/2006/relationships/hyperlink" Target="#Home!A1"/><Relationship Id="rId2835" Type="http://schemas.openxmlformats.org/officeDocument/2006/relationships/hyperlink" Target="#Home!A1"/><Relationship Id="rId4190" Type="http://schemas.openxmlformats.org/officeDocument/2006/relationships/hyperlink" Target="#Home!A1"/><Relationship Id="rId76" Type="http://schemas.openxmlformats.org/officeDocument/2006/relationships/hyperlink" Target="#Home!A1"/><Relationship Id="rId807" Type="http://schemas.openxmlformats.org/officeDocument/2006/relationships/hyperlink" Target="#Home!A1"/><Relationship Id="rId1437" Type="http://schemas.openxmlformats.org/officeDocument/2006/relationships/hyperlink" Target="#Home!A1"/><Relationship Id="rId1644" Type="http://schemas.openxmlformats.org/officeDocument/2006/relationships/hyperlink" Target="#Home!A1"/><Relationship Id="rId1851" Type="http://schemas.openxmlformats.org/officeDocument/2006/relationships/hyperlink" Target="#Home!A1"/><Relationship Id="rId2902" Type="http://schemas.openxmlformats.org/officeDocument/2006/relationships/hyperlink" Target="#Home!A1"/><Relationship Id="rId4050" Type="http://schemas.openxmlformats.org/officeDocument/2006/relationships/hyperlink" Target="#Home!A1"/><Relationship Id="rId1504" Type="http://schemas.openxmlformats.org/officeDocument/2006/relationships/hyperlink" Target="#Home!A1"/><Relationship Id="rId1711" Type="http://schemas.openxmlformats.org/officeDocument/2006/relationships/hyperlink" Target="#Home!A1"/><Relationship Id="rId3469" Type="http://schemas.openxmlformats.org/officeDocument/2006/relationships/hyperlink" Target="#Home!A1"/><Relationship Id="rId3676" Type="http://schemas.openxmlformats.org/officeDocument/2006/relationships/hyperlink" Target="#Home!A1"/><Relationship Id="rId597" Type="http://schemas.openxmlformats.org/officeDocument/2006/relationships/hyperlink" Target="#Home!A1"/><Relationship Id="rId2278" Type="http://schemas.openxmlformats.org/officeDocument/2006/relationships/hyperlink" Target="#Home!A1"/><Relationship Id="rId2485" Type="http://schemas.openxmlformats.org/officeDocument/2006/relationships/hyperlink" Target="#Home!A1"/><Relationship Id="rId3329" Type="http://schemas.openxmlformats.org/officeDocument/2006/relationships/hyperlink" Target="#Home!A1"/><Relationship Id="rId3883" Type="http://schemas.openxmlformats.org/officeDocument/2006/relationships/hyperlink" Target="#Home!A1"/><Relationship Id="rId4727" Type="http://schemas.openxmlformats.org/officeDocument/2006/relationships/hyperlink" Target="#Home!A1"/><Relationship Id="rId457" Type="http://schemas.openxmlformats.org/officeDocument/2006/relationships/hyperlink" Target="#Home!A1"/><Relationship Id="rId1087" Type="http://schemas.openxmlformats.org/officeDocument/2006/relationships/hyperlink" Target="#Home!A1"/><Relationship Id="rId1294" Type="http://schemas.openxmlformats.org/officeDocument/2006/relationships/hyperlink" Target="#Home!A1"/><Relationship Id="rId2138" Type="http://schemas.openxmlformats.org/officeDocument/2006/relationships/hyperlink" Target="#Home!A1"/><Relationship Id="rId2692" Type="http://schemas.openxmlformats.org/officeDocument/2006/relationships/hyperlink" Target="#Home!A1"/><Relationship Id="rId3536" Type="http://schemas.openxmlformats.org/officeDocument/2006/relationships/hyperlink" Target="#Home!A1"/><Relationship Id="rId3743" Type="http://schemas.openxmlformats.org/officeDocument/2006/relationships/hyperlink" Target="#Home!A1"/><Relationship Id="rId3950" Type="http://schemas.openxmlformats.org/officeDocument/2006/relationships/hyperlink" Target="#Home!A1"/><Relationship Id="rId664" Type="http://schemas.openxmlformats.org/officeDocument/2006/relationships/hyperlink" Target="#Home!A1"/><Relationship Id="rId871" Type="http://schemas.openxmlformats.org/officeDocument/2006/relationships/hyperlink" Target="#Home!A1"/><Relationship Id="rId2345" Type="http://schemas.openxmlformats.org/officeDocument/2006/relationships/hyperlink" Target="#Home!A1"/><Relationship Id="rId2552" Type="http://schemas.openxmlformats.org/officeDocument/2006/relationships/hyperlink" Target="#Home!A1"/><Relationship Id="rId3603" Type="http://schemas.openxmlformats.org/officeDocument/2006/relationships/hyperlink" Target="#Home!A1"/><Relationship Id="rId3810" Type="http://schemas.openxmlformats.org/officeDocument/2006/relationships/hyperlink" Target="#Home!A1"/><Relationship Id="rId317" Type="http://schemas.openxmlformats.org/officeDocument/2006/relationships/hyperlink" Target="#Home!A1"/><Relationship Id="rId524" Type="http://schemas.openxmlformats.org/officeDocument/2006/relationships/hyperlink" Target="#Home!A1"/><Relationship Id="rId731" Type="http://schemas.openxmlformats.org/officeDocument/2006/relationships/hyperlink" Target="#Home!A1"/><Relationship Id="rId1154" Type="http://schemas.openxmlformats.org/officeDocument/2006/relationships/hyperlink" Target="#Home!A1"/><Relationship Id="rId1361" Type="http://schemas.openxmlformats.org/officeDocument/2006/relationships/hyperlink" Target="#Home!A1"/><Relationship Id="rId2205" Type="http://schemas.openxmlformats.org/officeDocument/2006/relationships/hyperlink" Target="#Home!A1"/><Relationship Id="rId2412" Type="http://schemas.openxmlformats.org/officeDocument/2006/relationships/hyperlink" Target="#Home!A1"/><Relationship Id="rId1014" Type="http://schemas.openxmlformats.org/officeDocument/2006/relationships/hyperlink" Target="#Home!A1"/><Relationship Id="rId1221" Type="http://schemas.openxmlformats.org/officeDocument/2006/relationships/hyperlink" Target="#Home!A1"/><Relationship Id="rId4377" Type="http://schemas.openxmlformats.org/officeDocument/2006/relationships/hyperlink" Target="#Home!A1"/><Relationship Id="rId4584" Type="http://schemas.openxmlformats.org/officeDocument/2006/relationships/hyperlink" Target="#Home!A1"/><Relationship Id="rId4791" Type="http://schemas.openxmlformats.org/officeDocument/2006/relationships/hyperlink" Target="#Home!A1"/><Relationship Id="rId3186" Type="http://schemas.openxmlformats.org/officeDocument/2006/relationships/hyperlink" Target="#Home!A1"/><Relationship Id="rId3393" Type="http://schemas.openxmlformats.org/officeDocument/2006/relationships/hyperlink" Target="#Home!A1"/><Relationship Id="rId4237" Type="http://schemas.openxmlformats.org/officeDocument/2006/relationships/hyperlink" Target="#Home!A1"/><Relationship Id="rId4444" Type="http://schemas.openxmlformats.org/officeDocument/2006/relationships/hyperlink" Target="#Home!A1"/><Relationship Id="rId4651" Type="http://schemas.openxmlformats.org/officeDocument/2006/relationships/hyperlink" Target="#Home!A1"/><Relationship Id="rId3046" Type="http://schemas.openxmlformats.org/officeDocument/2006/relationships/hyperlink" Target="#Home!A1"/><Relationship Id="rId3253" Type="http://schemas.openxmlformats.org/officeDocument/2006/relationships/hyperlink" Target="#Home!A1"/><Relationship Id="rId3460" Type="http://schemas.openxmlformats.org/officeDocument/2006/relationships/hyperlink" Target="#Home!A1"/><Relationship Id="rId4304" Type="http://schemas.openxmlformats.org/officeDocument/2006/relationships/hyperlink" Target="#Home!A1"/><Relationship Id="rId174" Type="http://schemas.openxmlformats.org/officeDocument/2006/relationships/hyperlink" Target="#Home!A1"/><Relationship Id="rId381" Type="http://schemas.openxmlformats.org/officeDocument/2006/relationships/hyperlink" Target="#Home!A1"/><Relationship Id="rId2062" Type="http://schemas.openxmlformats.org/officeDocument/2006/relationships/hyperlink" Target="#Home!A1"/><Relationship Id="rId3113" Type="http://schemas.openxmlformats.org/officeDocument/2006/relationships/hyperlink" Target="#Home!A1"/><Relationship Id="rId4511" Type="http://schemas.openxmlformats.org/officeDocument/2006/relationships/hyperlink" Target="#Home!A1"/><Relationship Id="rId241" Type="http://schemas.openxmlformats.org/officeDocument/2006/relationships/hyperlink" Target="#Home!A1"/><Relationship Id="rId3320" Type="http://schemas.openxmlformats.org/officeDocument/2006/relationships/hyperlink" Target="#Home!A1"/><Relationship Id="rId2879" Type="http://schemas.openxmlformats.org/officeDocument/2006/relationships/hyperlink" Target="#Home!A1"/><Relationship Id="rId101" Type="http://schemas.openxmlformats.org/officeDocument/2006/relationships/hyperlink" Target="#Home!A1"/><Relationship Id="rId1688" Type="http://schemas.openxmlformats.org/officeDocument/2006/relationships/hyperlink" Target="#Home!A1"/><Relationship Id="rId1895" Type="http://schemas.openxmlformats.org/officeDocument/2006/relationships/hyperlink" Target="#Home!A1"/><Relationship Id="rId2739" Type="http://schemas.openxmlformats.org/officeDocument/2006/relationships/hyperlink" Target="#Home!A1"/><Relationship Id="rId2946" Type="http://schemas.openxmlformats.org/officeDocument/2006/relationships/hyperlink" Target="#Home!A1"/><Relationship Id="rId4094" Type="http://schemas.openxmlformats.org/officeDocument/2006/relationships/hyperlink" Target="#Home!A1"/><Relationship Id="rId918" Type="http://schemas.openxmlformats.org/officeDocument/2006/relationships/hyperlink" Target="#Home!A1"/><Relationship Id="rId1548" Type="http://schemas.openxmlformats.org/officeDocument/2006/relationships/hyperlink" Target="#Home!A1"/><Relationship Id="rId1755" Type="http://schemas.openxmlformats.org/officeDocument/2006/relationships/hyperlink" Target="#Home!A1"/><Relationship Id="rId4161" Type="http://schemas.openxmlformats.org/officeDocument/2006/relationships/hyperlink" Target="#Home!A1"/><Relationship Id="rId1408" Type="http://schemas.openxmlformats.org/officeDocument/2006/relationships/hyperlink" Target="#Home!A1"/><Relationship Id="rId1962" Type="http://schemas.openxmlformats.org/officeDocument/2006/relationships/hyperlink" Target="#Home!A1"/><Relationship Id="rId2806" Type="http://schemas.openxmlformats.org/officeDocument/2006/relationships/hyperlink" Target="#Home!A1"/><Relationship Id="rId4021" Type="http://schemas.openxmlformats.org/officeDocument/2006/relationships/hyperlink" Target="#Home!A1"/><Relationship Id="rId47" Type="http://schemas.openxmlformats.org/officeDocument/2006/relationships/hyperlink" Target="#Home!A1"/><Relationship Id="rId1615" Type="http://schemas.openxmlformats.org/officeDocument/2006/relationships/hyperlink" Target="#Home!A1"/><Relationship Id="rId1822" Type="http://schemas.openxmlformats.org/officeDocument/2006/relationships/hyperlink" Target="#Home!A1"/><Relationship Id="rId3787" Type="http://schemas.openxmlformats.org/officeDocument/2006/relationships/hyperlink" Target="#Home!A1"/><Relationship Id="rId3994" Type="http://schemas.openxmlformats.org/officeDocument/2006/relationships/hyperlink" Target="#Home!A1"/><Relationship Id="rId2389" Type="http://schemas.openxmlformats.org/officeDocument/2006/relationships/hyperlink" Target="#Home!A1"/><Relationship Id="rId2596" Type="http://schemas.openxmlformats.org/officeDocument/2006/relationships/hyperlink" Target="#Home!A1"/><Relationship Id="rId3647" Type="http://schemas.openxmlformats.org/officeDocument/2006/relationships/hyperlink" Target="#Home!A1"/><Relationship Id="rId3854" Type="http://schemas.openxmlformats.org/officeDocument/2006/relationships/hyperlink" Target="#Home!A1"/><Relationship Id="rId568" Type="http://schemas.openxmlformats.org/officeDocument/2006/relationships/hyperlink" Target="#Home!A1"/><Relationship Id="rId775" Type="http://schemas.openxmlformats.org/officeDocument/2006/relationships/hyperlink" Target="#Home!A1"/><Relationship Id="rId982" Type="http://schemas.openxmlformats.org/officeDocument/2006/relationships/hyperlink" Target="#Home!A1"/><Relationship Id="rId1198" Type="http://schemas.openxmlformats.org/officeDocument/2006/relationships/hyperlink" Target="#Home!A1"/><Relationship Id="rId2249" Type="http://schemas.openxmlformats.org/officeDocument/2006/relationships/hyperlink" Target="#Home!A1"/><Relationship Id="rId2456" Type="http://schemas.openxmlformats.org/officeDocument/2006/relationships/hyperlink" Target="#Home!A1"/><Relationship Id="rId2663" Type="http://schemas.openxmlformats.org/officeDocument/2006/relationships/hyperlink" Target="#Home!A1"/><Relationship Id="rId2870" Type="http://schemas.openxmlformats.org/officeDocument/2006/relationships/hyperlink" Target="#Home!A1"/><Relationship Id="rId3507" Type="http://schemas.openxmlformats.org/officeDocument/2006/relationships/hyperlink" Target="#Home!A1"/><Relationship Id="rId3714" Type="http://schemas.openxmlformats.org/officeDocument/2006/relationships/hyperlink" Target="#Home!A1"/><Relationship Id="rId3921" Type="http://schemas.openxmlformats.org/officeDocument/2006/relationships/hyperlink" Target="#Home!A1"/><Relationship Id="rId428" Type="http://schemas.openxmlformats.org/officeDocument/2006/relationships/hyperlink" Target="#Home!A1"/><Relationship Id="rId635" Type="http://schemas.openxmlformats.org/officeDocument/2006/relationships/hyperlink" Target="#Home!A1"/><Relationship Id="rId842" Type="http://schemas.openxmlformats.org/officeDocument/2006/relationships/hyperlink" Target="#Home!A1"/><Relationship Id="rId1058" Type="http://schemas.openxmlformats.org/officeDocument/2006/relationships/hyperlink" Target="#Home!A1"/><Relationship Id="rId1265" Type="http://schemas.openxmlformats.org/officeDocument/2006/relationships/hyperlink" Target="#Home!A1"/><Relationship Id="rId1472" Type="http://schemas.openxmlformats.org/officeDocument/2006/relationships/hyperlink" Target="#Home!A1"/><Relationship Id="rId2109" Type="http://schemas.openxmlformats.org/officeDocument/2006/relationships/hyperlink" Target="#Home!A1"/><Relationship Id="rId2316" Type="http://schemas.openxmlformats.org/officeDocument/2006/relationships/hyperlink" Target="#Home!A1"/><Relationship Id="rId2523" Type="http://schemas.openxmlformats.org/officeDocument/2006/relationships/hyperlink" Target="#Home!A1"/><Relationship Id="rId2730"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UTAMA!A1"/></Relationships>
</file>

<file path=xl/drawings/_rels/drawing6.xml.rels><?xml version="1.0" encoding="UTF-8" standalone="yes"?>
<Relationships xmlns="http://schemas.openxmlformats.org/package/2006/relationships"><Relationship Id="rId1" Type="http://schemas.openxmlformats.org/officeDocument/2006/relationships/hyperlink" Target="#UTAMA!A1"/></Relationships>
</file>

<file path=xl/drawings/_rels/drawing7.xml.rels><?xml version="1.0" encoding="UTF-8" standalone="yes"?>
<Relationships xmlns="http://schemas.openxmlformats.org/package/2006/relationships"><Relationship Id="rId1" Type="http://schemas.openxmlformats.org/officeDocument/2006/relationships/hyperlink" Target="#'UTAMA 2'!A1"/></Relationships>
</file>

<file path=xl/drawings/_rels/drawing8.xml.rels><?xml version="1.0" encoding="UTF-8" standalone="yes"?>
<Relationships xmlns="http://schemas.openxmlformats.org/package/2006/relationships"><Relationship Id="rId1" Type="http://schemas.openxmlformats.org/officeDocument/2006/relationships/hyperlink" Target="#'UTAMA 2'!A1"/></Relationships>
</file>

<file path=xl/drawings/_rels/drawing9.xml.rels><?xml version="1.0" encoding="UTF-8" standalone="yes"?>
<Relationships xmlns="http://schemas.openxmlformats.org/package/2006/relationships"><Relationship Id="rId1" Type="http://schemas.openxmlformats.org/officeDocument/2006/relationships/hyperlink" Target="#'UTAMA 2'!A1"/></Relationships>
</file>

<file path=xl/drawings/_rels/drawing10.xml.rels><?xml version="1.0" encoding="UTF-8" standalone="yes"?>
<Relationships xmlns="http://schemas.openxmlformats.org/package/2006/relationships"><Relationship Id="rId1" Type="http://schemas.openxmlformats.org/officeDocument/2006/relationships/hyperlink" Target="#'UTAMA 2'!A1"/></Relationships>
</file>

<file path=xl/drawings/_rels/drawing11.xml.rels><?xml version="1.0" encoding="UTF-8" standalone="yes"?>
<Relationships xmlns="http://schemas.openxmlformats.org/package/2006/relationships"><Relationship Id="rId1" Type="http://schemas.openxmlformats.org/officeDocument/2006/relationships/hyperlink" Target="#'UTAMA 2'!A1"/></Relationships>
</file>

<file path=xl/drawings/_rels/drawing12.xml.rels><?xml version="1.0" encoding="UTF-8" standalone="yes"?>
<Relationships xmlns="http://schemas.openxmlformats.org/package/2006/relationships"><Relationship Id="rId1" Type="http://schemas.openxmlformats.org/officeDocument/2006/relationships/hyperlink" Target="#'UTAMA 2'!A1"/></Relationships>
</file>

<file path=xl/drawings/_rels/drawing13.xml.rels><?xml version="1.0" encoding="UTF-8" standalone="yes"?>
<Relationships xmlns="http://schemas.openxmlformats.org/package/2006/relationships"><Relationship Id="rId1" Type="http://schemas.openxmlformats.org/officeDocument/2006/relationships/hyperlink" Target="#'UTAMA 2'!A1"/></Relationships>
</file>

<file path=xl/drawings/_rels/drawing14.xml.rels><?xml version="1.0" encoding="UTF-8" standalone="yes"?>
<Relationships xmlns="http://schemas.openxmlformats.org/package/2006/relationships"><Relationship Id="rId1" Type="http://schemas.openxmlformats.org/officeDocument/2006/relationships/hyperlink" Target="#'UTAMA 2'!A1"/></Relationships>
</file>

<file path=xl/drawings/_rels/drawing15.xml.rels><?xml version="1.0" encoding="UTF-8" standalone="yes"?>
<Relationships xmlns="http://schemas.openxmlformats.org/package/2006/relationships"><Relationship Id="rId1" Type="http://schemas.openxmlformats.org/officeDocument/2006/relationships/hyperlink" Target="#'UTAMA 2'!A1"/></Relationships>
</file>

<file path=xl/drawings/_rels/drawing16.xml.rels><?xml version="1.0" encoding="UTF-8" standalone="yes"?>
<Relationships xmlns="http://schemas.openxmlformats.org/package/2006/relationships"><Relationship Id="rId1" Type="http://schemas.openxmlformats.org/officeDocument/2006/relationships/hyperlink" Target="#'UTAMA 2'!A1"/></Relationships>
</file>

<file path=xl/drawings/_rels/drawing17.xml.rels><?xml version="1.0" encoding="UTF-8" standalone="yes"?>
<Relationships xmlns="http://schemas.openxmlformats.org/package/2006/relationships"><Relationship Id="rId1" Type="http://schemas.openxmlformats.org/officeDocument/2006/relationships/hyperlink" Target="#'UTAMA 2'!A1"/></Relationships>
</file>

<file path=xl/drawings/_rels/drawing18.xml.rels><?xml version="1.0" encoding="UTF-8" standalone="yes"?>
<Relationships xmlns="http://schemas.openxmlformats.org/package/2006/relationships"><Relationship Id="rId1" Type="http://schemas.openxmlformats.org/officeDocument/2006/relationships/hyperlink" Target="#'UTAMA 2'!A1"/></Relationships>
</file>

<file path=xl/drawings/_rels/drawing19.xml.rels><?xml version="1.0" encoding="UTF-8" standalone="yes"?>
<Relationships xmlns="http://schemas.openxmlformats.org/package/2006/relationships"><Relationship Id="rId1" Type="http://schemas.openxmlformats.org/officeDocument/2006/relationships/hyperlink" Target="#'UTAMA 2'!A1"/></Relationships>
</file>

<file path=xl/drawings/_rels/drawing20.xml.rels><?xml version="1.0" encoding="UTF-8" standalone="yes"?>
<Relationships xmlns="http://schemas.openxmlformats.org/package/2006/relationships"><Relationship Id="rId1" Type="http://schemas.openxmlformats.org/officeDocument/2006/relationships/hyperlink" Target="#'UTAMA 2'!A1"/></Relationships>
</file>

<file path=xl/drawings/_rels/drawing21.xml.rels><?xml version="1.0" encoding="UTF-8" standalone="yes"?>
<Relationships xmlns="http://schemas.openxmlformats.org/package/2006/relationships"><Relationship Id="rId1" Type="http://schemas.openxmlformats.org/officeDocument/2006/relationships/hyperlink" Target="#'UTAMA 2'!A1"/></Relationships>
</file>

<file path=xl/drawings/_rels/drawing22.xml.rels><?xml version="1.0" encoding="UTF-8" standalone="yes"?>
<Relationships xmlns="http://schemas.openxmlformats.org/package/2006/relationships"><Relationship Id="rId1" Type="http://schemas.openxmlformats.org/officeDocument/2006/relationships/hyperlink" Target="#'UTAMA 2'!A1"/></Relationships>
</file>

<file path=xl/drawings/_rels/drawing23.xml.rels><?xml version="1.0" encoding="UTF-8" standalone="yes"?>
<Relationships xmlns="http://schemas.openxmlformats.org/package/2006/relationships"><Relationship Id="rId1" Type="http://schemas.openxmlformats.org/officeDocument/2006/relationships/hyperlink" Target="#'UTAMA 2'!A1"/></Relationships>
</file>

<file path=xl/drawings/_rels/drawing2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ome!A1"/><Relationship Id="rId1" Type="http://schemas.openxmlformats.org/officeDocument/2006/relationships/hyperlink" Target="#'UTAMA 2'!A1"/></Relationships>
</file>

<file path=xl/drawings/_rels/drawing26.xml.rels><?xml version="1.0" encoding="UTF-8" standalone="yes"?>
<Relationships xmlns="http://schemas.openxmlformats.org/package/2006/relationships"><Relationship Id="rId1" Type="http://schemas.openxmlformats.org/officeDocument/2006/relationships/hyperlink" Target="#UTAMA!A1"/></Relationships>
</file>

<file path=xl/drawings/_rels/drawing27.xml.rels><?xml version="1.0" encoding="UTF-8" standalone="yes"?>
<Relationships xmlns="http://schemas.openxmlformats.org/package/2006/relationships"><Relationship Id="rId1" Type="http://schemas.openxmlformats.org/officeDocument/2006/relationships/hyperlink" Target="#UTAMA!A1"/></Relationships>
</file>

<file path=xl/drawings/_rels/drawing28.xml.rels><?xml version="1.0" encoding="UTF-8" standalone="yes"?>
<Relationships xmlns="http://schemas.openxmlformats.org/package/2006/relationships"><Relationship Id="rId1" Type="http://schemas.openxmlformats.org/officeDocument/2006/relationships/hyperlink" Target="#UTAMA!A1"/></Relationships>
</file>

<file path=xl/drawings/_rels/drawing29.xml.rels><?xml version="1.0" encoding="UTF-8" standalone="yes"?>
<Relationships xmlns="http://schemas.openxmlformats.org/package/2006/relationships"><Relationship Id="rId1" Type="http://schemas.openxmlformats.org/officeDocument/2006/relationships/hyperlink" Target="#UTAMA!A1"/></Relationships>
</file>

<file path=xl/drawings/_rels/drawing30.xml.rels><?xml version="1.0" encoding="UTF-8" standalone="yes"?>
<Relationships xmlns="http://schemas.openxmlformats.org/package/2006/relationships"><Relationship Id="rId1" Type="http://schemas.openxmlformats.org/officeDocument/2006/relationships/hyperlink" Target="#Home!A1"/></Relationships>
</file>

<file path=xl/drawings/_rels/drawing3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hyperlink" Target="#Home!A1"/></Relationships>
</file>

<file path=xl/drawings/_rels/drawing33.xml.rels><?xml version="1.0" encoding="UTF-8" standalone="yes"?>
<Relationships xmlns="http://schemas.openxmlformats.org/package/2006/relationships"><Relationship Id="rId3" Type="http://schemas.openxmlformats.org/officeDocument/2006/relationships/hyperlink" Target="#UTAMA!A1"/><Relationship Id="rId2" Type="http://schemas.openxmlformats.org/officeDocument/2006/relationships/hyperlink" Target="#UTAMA!A1"/><Relationship Id="rId1" Type="http://schemas.openxmlformats.org/officeDocument/2006/relationships/hyperlink" Target="#UTAMA!A1"/></Relationships>
</file>

<file path=xl/drawings/_rels/drawing34.xml.rels><?xml version="1.0" encoding="UTF-8" standalone="yes"?>
<Relationships xmlns="http://schemas.openxmlformats.org/package/2006/relationships"><Relationship Id="rId3" Type="http://schemas.openxmlformats.org/officeDocument/2006/relationships/hyperlink" Target="#UTAMA!A1"/><Relationship Id="rId2" Type="http://schemas.openxmlformats.org/officeDocument/2006/relationships/hyperlink" Target="#UTAMA!A1"/><Relationship Id="rId1" Type="http://schemas.openxmlformats.org/officeDocument/2006/relationships/hyperlink" Target="#UTAMA!A1"/></Relationships>
</file>

<file path=xl/drawings/_rels/drawing35.xml.rels><?xml version="1.0" encoding="UTF-8" standalone="yes"?>
<Relationships xmlns="http://schemas.openxmlformats.org/package/2006/relationships"><Relationship Id="rId8" Type="http://schemas.openxmlformats.org/officeDocument/2006/relationships/hyperlink" Target="#UTAMA!A1"/><Relationship Id="rId3" Type="http://schemas.openxmlformats.org/officeDocument/2006/relationships/hyperlink" Target="#'hal depan'!A1"/><Relationship Id="rId7" Type="http://schemas.openxmlformats.org/officeDocument/2006/relationships/hyperlink" Target="#UTAMA!A1"/><Relationship Id="rId2" Type="http://schemas.openxmlformats.org/officeDocument/2006/relationships/hyperlink" Target="#'Raport GENAP'!A1"/><Relationship Id="rId1" Type="http://schemas.openxmlformats.org/officeDocument/2006/relationships/hyperlink" Target="#'Raport Ganjil'!A1"/><Relationship Id="rId6" Type="http://schemas.openxmlformats.org/officeDocument/2006/relationships/hyperlink" Target="#'Ket Pindah &amp; Prestasi'!A1"/><Relationship Id="rId5" Type="http://schemas.openxmlformats.org/officeDocument/2006/relationships/hyperlink" Target="#'Coper dan Petunjuk (2)'!A1"/><Relationship Id="rId4" Type="http://schemas.openxmlformats.org/officeDocument/2006/relationships/hyperlink" Target="#UTAMA!A1"/></Relationships>
</file>

<file path=xl/drawings/_rels/drawing36.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7.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9.xml.rels><?xml version="1.0" encoding="UTF-8" standalone="yes"?>
<Relationships xmlns="http://schemas.openxmlformats.org/package/2006/relationships"><Relationship Id="rId1" Type="http://schemas.openxmlformats.org/officeDocument/2006/relationships/hyperlink" Target="#Home!A1"/></Relationships>
</file>

<file path=xl/drawings/_rels/drawing40.xml.rels><?xml version="1.0" encoding="UTF-8" standalone="yes"?>
<Relationships xmlns="http://schemas.openxmlformats.org/package/2006/relationships"><Relationship Id="rId1" Type="http://schemas.openxmlformats.org/officeDocument/2006/relationships/hyperlink" Target="#Home!A1"/></Relationships>
</file>

<file path=xl/drawings/_rels/drawing41.xml.rels><?xml version="1.0" encoding="UTF-8" standalone="yes"?>
<Relationships xmlns="http://schemas.openxmlformats.org/package/2006/relationships"><Relationship Id="rId1" Type="http://schemas.openxmlformats.org/officeDocument/2006/relationships/hyperlink" Target="#Home!A1"/></Relationships>
</file>

<file path=xl/drawings/_rels/drawing42.xml.rels><?xml version="1.0" encoding="UTF-8" standalone="yes"?>
<Relationships xmlns="http://schemas.openxmlformats.org/package/2006/relationships"><Relationship Id="rId1" Type="http://schemas.openxmlformats.org/officeDocument/2006/relationships/hyperlink" Target="#Home!A1"/></Relationships>
</file>

<file path=xl/drawings/_rels/drawing43.xml.rels><?xml version="1.0" encoding="UTF-8" standalone="yes"?>
<Relationships xmlns="http://schemas.openxmlformats.org/package/2006/relationships"><Relationship Id="rId1" Type="http://schemas.openxmlformats.org/officeDocument/2006/relationships/hyperlink" Target="#Home!A1"/></Relationships>
</file>

<file path=xl/drawings/_rels/drawing44.xml.rels><?xml version="1.0" encoding="UTF-8" standalone="yes"?>
<Relationships xmlns="http://schemas.openxmlformats.org/package/2006/relationships"><Relationship Id="rId1" Type="http://schemas.openxmlformats.org/officeDocument/2006/relationships/hyperlink" Target="#Home!A1"/></Relationships>
</file>

<file path=xl/drawings/_rels/drawing45.xml.rels><?xml version="1.0" encoding="UTF-8" standalone="yes"?>
<Relationships xmlns="http://schemas.openxmlformats.org/package/2006/relationships"><Relationship Id="rId1" Type="http://schemas.openxmlformats.org/officeDocument/2006/relationships/hyperlink" Target="#Home!A1"/></Relationships>
</file>

<file path=xl/drawings/_rels/drawing46.xml.rels><?xml version="1.0" encoding="UTF-8" standalone="yes"?>
<Relationships xmlns="http://schemas.openxmlformats.org/package/2006/relationships"><Relationship Id="rId1" Type="http://schemas.openxmlformats.org/officeDocument/2006/relationships/hyperlink" Target="#Home!A1"/></Relationships>
</file>

<file path=xl/drawings/_rels/drawing47.xml.rels><?xml version="1.0" encoding="UTF-8" standalone="yes"?>
<Relationships xmlns="http://schemas.openxmlformats.org/package/2006/relationships"><Relationship Id="rId1" Type="http://schemas.openxmlformats.org/officeDocument/2006/relationships/hyperlink" Target="#Home!A1"/></Relationships>
</file>

<file path=xl/drawings/_rels/drawing48.xml.rels><?xml version="1.0" encoding="UTF-8" standalone="yes"?>
<Relationships xmlns="http://schemas.openxmlformats.org/package/2006/relationships"><Relationship Id="rId1" Type="http://schemas.openxmlformats.org/officeDocument/2006/relationships/hyperlink" Target="#Home!A1"/></Relationships>
</file>

<file path=xl/drawings/_rels/drawing49.xml.rels><?xml version="1.0" encoding="UTF-8" standalone="yes"?>
<Relationships xmlns="http://schemas.openxmlformats.org/package/2006/relationships"><Relationship Id="rId1" Type="http://schemas.openxmlformats.org/officeDocument/2006/relationships/hyperlink" Target="#Home!A1"/></Relationships>
</file>

<file path=xl/drawings/_rels/drawing50.xml.rels><?xml version="1.0" encoding="UTF-8" standalone="yes"?>
<Relationships xmlns="http://schemas.openxmlformats.org/package/2006/relationships"><Relationship Id="rId1" Type="http://schemas.openxmlformats.org/officeDocument/2006/relationships/hyperlink" Target="#Home!A1"/></Relationships>
</file>

<file path=xl/drawings/_rels/drawing51.xml.rels><?xml version="1.0" encoding="UTF-8" standalone="yes"?>
<Relationships xmlns="http://schemas.openxmlformats.org/package/2006/relationships"><Relationship Id="rId1" Type="http://schemas.openxmlformats.org/officeDocument/2006/relationships/hyperlink" Target="#Home!A1"/></Relationships>
</file>

<file path=xl/drawings/_rels/drawing52.xml.rels><?xml version="1.0" encoding="UTF-8" standalone="yes"?>
<Relationships xmlns="http://schemas.openxmlformats.org/package/2006/relationships"><Relationship Id="rId1" Type="http://schemas.openxmlformats.org/officeDocument/2006/relationships/hyperlink" Target="#Home!A1"/></Relationships>
</file>

<file path=xl/drawings/_rels/drawing53.xml.rels><?xml version="1.0" encoding="UTF-8" standalone="yes"?>
<Relationships xmlns="http://schemas.openxmlformats.org/package/2006/relationships"><Relationship Id="rId1" Type="http://schemas.openxmlformats.org/officeDocument/2006/relationships/hyperlink" Target="#Home!A1"/></Relationships>
</file>

<file path=xl/drawings/_rels/drawing54.xml.rels><?xml version="1.0" encoding="UTF-8" standalone="yes"?>
<Relationships xmlns="http://schemas.openxmlformats.org/package/2006/relationships"><Relationship Id="rId1" Type="http://schemas.openxmlformats.org/officeDocument/2006/relationships/hyperlink" Target="#Home!A1"/></Relationships>
</file>

<file path=xl/drawings/_rels/drawing55.xml.rels><?xml version="1.0" encoding="UTF-8" standalone="yes"?>
<Relationships xmlns="http://schemas.openxmlformats.org/package/2006/relationships"><Relationship Id="rId1" Type="http://schemas.openxmlformats.org/officeDocument/2006/relationships/hyperlink" Target="#Home!A1"/></Relationships>
</file>

<file path=xl/drawings/_rels/drawing56.xml.rels><?xml version="1.0" encoding="UTF-8" standalone="yes"?>
<Relationships xmlns="http://schemas.openxmlformats.org/package/2006/relationships"><Relationship Id="rId1" Type="http://schemas.openxmlformats.org/officeDocument/2006/relationships/hyperlink" Target="#Home!A1"/></Relationships>
</file>

<file path=xl/drawings/_rels/drawing57.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ome!A1"/><Relationship Id="rId1" Type="http://schemas.openxmlformats.org/officeDocument/2006/relationships/hyperlink" Target="#Home!A1"/></Relationships>
</file>

<file path=xl/drawings/_rels/drawing58.xml.rels><?xml version="1.0" encoding="UTF-8" standalone="yes"?>
<Relationships xmlns="http://schemas.openxmlformats.org/package/2006/relationships"><Relationship Id="rId2" Type="http://schemas.openxmlformats.org/officeDocument/2006/relationships/hyperlink" Target="#'Ket Pindah &amp; Prestasi'!A1"/><Relationship Id="rId1" Type="http://schemas.openxmlformats.org/officeDocument/2006/relationships/hyperlink" Target="#UTAMA!A1"/></Relationships>
</file>

<file path=xl/drawings/_rels/drawing5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UTAMA!A1"/></Relationships>
</file>

<file path=xl/drawings/_rels/drawing60.xml.rels><?xml version="1.0" encoding="UTF-8" standalone="yes"?>
<Relationships xmlns="http://schemas.openxmlformats.org/package/2006/relationships"><Relationship Id="rId1" Type="http://schemas.openxmlformats.org/officeDocument/2006/relationships/hyperlink" Target="#UTAMA!A1"/></Relationships>
</file>

<file path=xl/drawings/drawing1.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1"/>
        </xdr:cNvPicPr>
      </xdr:nvPicPr>
      <xdr:blipFill>
        <a:blip xmlns:r="http://schemas.openxmlformats.org/officeDocument/2006/relationships" r:embed="rId1" cstate="print"/>
        <a:stretch>
          <a:fillRect/>
        </a:stretch>
      </xdr:blipFill>
      <xdr:spPr>
        <a:xfrm>
          <a:off x="91109" y="408332"/>
          <a:ext cx="0" cy="833229"/>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0</xdr:col>
      <xdr:colOff>85725</xdr:colOff>
      <xdr:row>8</xdr:row>
      <xdr:rowOff>76200</xdr:rowOff>
    </xdr:from>
    <xdr:ext cx="3950493" cy="381000"/>
    <xdr:sp macro="" textlink="">
      <xdr:nvSpPr>
        <xdr:cNvPr id="3" name="Rectangle 2"/>
        <xdr:cNvSpPr/>
      </xdr:nvSpPr>
      <xdr:spPr>
        <a:xfrm>
          <a:off x="85725" y="1683544"/>
          <a:ext cx="3950493" cy="381000"/>
        </a:xfrm>
        <a:prstGeom prst="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noAutofit/>
        </a:bodyPr>
        <a:lstStyle/>
        <a:p>
          <a:pPr algn="ctr"/>
          <a:r>
            <a:rPr lang="id-ID"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Raport</a:t>
          </a:r>
          <a:r>
            <a:rPr lang="id-ID"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Oleh Wali Kelas</a:t>
          </a:r>
          <a:endParaRPr lang="en-US"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9</xdr:col>
      <xdr:colOff>140494</xdr:colOff>
      <xdr:row>8</xdr:row>
      <xdr:rowOff>49332</xdr:rowOff>
    </xdr:from>
    <xdr:to>
      <xdr:col>11</xdr:col>
      <xdr:colOff>852487</xdr:colOff>
      <xdr:row>10</xdr:row>
      <xdr:rowOff>187325</xdr:rowOff>
    </xdr:to>
    <xdr:sp macro="" textlink="">
      <xdr:nvSpPr>
        <xdr:cNvPr id="5" name="Flowchart: Process 4">
          <a:hlinkClick xmlns:r="http://schemas.openxmlformats.org/officeDocument/2006/relationships" r:id="rId2" tooltip="Klik di sini untuk input Deskripsi Antar mata pelajaran"/>
        </xdr:cNvPr>
        <xdr:cNvSpPr/>
      </xdr:nvSpPr>
      <xdr:spPr>
        <a:xfrm>
          <a:off x="6034088" y="1656676"/>
          <a:ext cx="2128837" cy="614243"/>
        </a:xfrm>
        <a:prstGeom prst="flowChartProcess">
          <a:avLst/>
        </a:prstGeom>
        <a:ln/>
      </xdr:spPr>
      <xdr:style>
        <a:lnRef idx="0">
          <a:schemeClr val="accent3"/>
        </a:lnRef>
        <a:fillRef idx="3">
          <a:schemeClr val="accent3"/>
        </a:fillRef>
        <a:effectRef idx="3">
          <a:schemeClr val="accent3"/>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INPUT</a:t>
          </a:r>
          <a:r>
            <a:rPr lang="en-US" sz="1400" b="1" i="0"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 NILAI SMT GANJIL</a:t>
          </a:r>
          <a:endParaRPr lang="id-ID"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endParaRPr>
        </a:p>
      </xdr:txBody>
    </xdr:sp>
    <xdr:clientData/>
  </xdr:twoCellAnchor>
  <xdr:twoCellAnchor>
    <xdr:from>
      <xdr:col>10</xdr:col>
      <xdr:colOff>4762</xdr:colOff>
      <xdr:row>11</xdr:row>
      <xdr:rowOff>59532</xdr:rowOff>
    </xdr:from>
    <xdr:to>
      <xdr:col>11</xdr:col>
      <xdr:colOff>830915</xdr:colOff>
      <xdr:row>15</xdr:row>
      <xdr:rowOff>226218</xdr:rowOff>
    </xdr:to>
    <xdr:sp macro="" textlink="">
      <xdr:nvSpPr>
        <xdr:cNvPr id="8" name="Flowchart: Process 7">
          <a:hlinkClick xmlns:r="http://schemas.openxmlformats.org/officeDocument/2006/relationships" r:id="rId3" tooltip="Klik di sini untuk check &amp; cetak raport semester ganjil atau genap"/>
        </xdr:cNvPr>
        <xdr:cNvSpPr/>
      </xdr:nvSpPr>
      <xdr:spPr>
        <a:xfrm>
          <a:off x="6053137" y="2333626"/>
          <a:ext cx="2088216" cy="785811"/>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9525</xdr:colOff>
      <xdr:row>8</xdr:row>
      <xdr:rowOff>113152</xdr:rowOff>
    </xdr:from>
    <xdr:to>
      <xdr:col>9</xdr:col>
      <xdr:colOff>38100</xdr:colOff>
      <xdr:row>11</xdr:row>
      <xdr:rowOff>66675</xdr:rowOff>
    </xdr:to>
    <xdr:sp macro="" textlink="">
      <xdr:nvSpPr>
        <xdr:cNvPr id="9" name="Flowchart: Process 8">
          <a:hlinkClick xmlns:r="http://schemas.openxmlformats.org/officeDocument/2006/relationships" r:id="rId4" tooltip="Klik di sini untuk input data peserta didik"/>
        </xdr:cNvPr>
        <xdr:cNvSpPr/>
      </xdr:nvSpPr>
      <xdr:spPr>
        <a:xfrm>
          <a:off x="4162425" y="1713352"/>
          <a:ext cx="1781175" cy="620273"/>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rPr>
            <a:t>Input Data Siswa</a:t>
          </a:r>
        </a:p>
      </xdr:txBody>
    </xdr:sp>
    <xdr:clientData/>
  </xdr:twoCellAnchor>
  <xdr:twoCellAnchor>
    <xdr:from>
      <xdr:col>10</xdr:col>
      <xdr:colOff>12988</xdr:colOff>
      <xdr:row>6</xdr:row>
      <xdr:rowOff>57148</xdr:rowOff>
    </xdr:from>
    <xdr:to>
      <xdr:col>12</xdr:col>
      <xdr:colOff>1171575</xdr:colOff>
      <xdr:row>7</xdr:row>
      <xdr:rowOff>180974</xdr:rowOff>
    </xdr:to>
    <xdr:sp macro="" textlink="">
      <xdr:nvSpPr>
        <xdr:cNvPr id="19" name="Flowchart: Process 18">
          <a:hlinkClick xmlns:r="http://schemas.openxmlformats.org/officeDocument/2006/relationships" r:id="rId5" tooltip="Klik di sini untuk input absensi dan data ekstrakurikuler."/>
        </xdr:cNvPr>
        <xdr:cNvSpPr/>
      </xdr:nvSpPr>
      <xdr:spPr>
        <a:xfrm>
          <a:off x="6061363" y="1223961"/>
          <a:ext cx="4111337" cy="338138"/>
        </a:xfrm>
        <a:prstGeom prst="flowChartProcess">
          <a:avLst/>
        </a:prstGeom>
        <a:solidFill>
          <a:schemeClr val="accent6">
            <a:lumMod val="75000"/>
          </a:schemeClr>
        </a:solidFill>
        <a:ln/>
      </xdr:spPr>
      <xdr:style>
        <a:lnRef idx="3">
          <a:schemeClr val="lt1"/>
        </a:lnRef>
        <a:fillRef idx="1">
          <a:schemeClr val="accent1"/>
        </a:fillRef>
        <a:effectRef idx="1">
          <a:schemeClr val="accent1"/>
        </a:effectRef>
        <a:fontRef idx="minor">
          <a:schemeClr val="lt1"/>
        </a:fontRef>
      </xdr:style>
      <xdr:txBody>
        <a:bodyPr rtlCol="0" anchor="ctr"/>
        <a:lstStyle/>
        <a:p>
          <a:pPr algn="ctr"/>
          <a:r>
            <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LIHAT DKN</a:t>
          </a:r>
          <a:r>
            <a:rPr lang="id-ID"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HITUNGAN NAIK KELAS</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9" name="Picture 28" descr="logo_kementerian_agama.png"/>
        <xdr:cNvPicPr>
          <a:picLocks noChangeAspect="1"/>
        </xdr:cNvPicPr>
      </xdr:nvPicPr>
      <xdr:blipFill>
        <a:blip xmlns:r="http://schemas.openxmlformats.org/officeDocument/2006/relationships" r:embed="rId6"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11</xdr:col>
      <xdr:colOff>1022857</xdr:colOff>
      <xdr:row>21</xdr:row>
      <xdr:rowOff>297657</xdr:rowOff>
    </xdr:from>
    <xdr:to>
      <xdr:col>12</xdr:col>
      <xdr:colOff>1190626</xdr:colOff>
      <xdr:row>26</xdr:row>
      <xdr:rowOff>9525</xdr:rowOff>
    </xdr:to>
    <xdr:sp macro="" textlink="">
      <xdr:nvSpPr>
        <xdr:cNvPr id="31" name="Flowchart: Process 30">
          <a:hlinkClick xmlns:r="http://schemas.openxmlformats.org/officeDocument/2006/relationships" r:id="rId7" tooltip="Klik di sini untuk Check DKN dan Ranking"/>
        </xdr:cNvPr>
        <xdr:cNvSpPr/>
      </xdr:nvSpPr>
      <xdr:spPr>
        <a:xfrm>
          <a:off x="8333295" y="4119563"/>
          <a:ext cx="1858456" cy="819150"/>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1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33050</xdr:colOff>
      <xdr:row>21</xdr:row>
      <xdr:rowOff>297658</xdr:rowOff>
    </xdr:from>
    <xdr:to>
      <xdr:col>11</xdr:col>
      <xdr:colOff>857250</xdr:colOff>
      <xdr:row>26</xdr:row>
      <xdr:rowOff>11906</xdr:rowOff>
    </xdr:to>
    <xdr:sp macro="" textlink="">
      <xdr:nvSpPr>
        <xdr:cNvPr id="32" name="Flowchart: Process 31">
          <a:hlinkClick xmlns:r="http://schemas.openxmlformats.org/officeDocument/2006/relationships" r:id="rId8" tooltip="Klik di sini untuk Check DKN dan Ranking"/>
        </xdr:cNvPr>
        <xdr:cNvSpPr/>
      </xdr:nvSpPr>
      <xdr:spPr>
        <a:xfrm>
          <a:off x="6081425" y="4119564"/>
          <a:ext cx="2086263" cy="821530"/>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964406</xdr:colOff>
      <xdr:row>11</xdr:row>
      <xdr:rowOff>47625</xdr:rowOff>
    </xdr:from>
    <xdr:to>
      <xdr:col>12</xdr:col>
      <xdr:colOff>1152525</xdr:colOff>
      <xdr:row>15</xdr:row>
      <xdr:rowOff>214312</xdr:rowOff>
    </xdr:to>
    <xdr:sp macro="" textlink="">
      <xdr:nvSpPr>
        <xdr:cNvPr id="35" name="Flowchart: Process 34">
          <a:hlinkClick xmlns:r="http://schemas.openxmlformats.org/officeDocument/2006/relationships" r:id="rId9" tooltip="Klik di sini untuk check &amp; cetak raport semester ganjil atau genap"/>
        </xdr:cNvPr>
        <xdr:cNvSpPr/>
      </xdr:nvSpPr>
      <xdr:spPr>
        <a:xfrm>
          <a:off x="8274844" y="2321719"/>
          <a:ext cx="1878806" cy="785812"/>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28575</xdr:colOff>
      <xdr:row>19</xdr:row>
      <xdr:rowOff>180975</xdr:rowOff>
    </xdr:from>
    <xdr:to>
      <xdr:col>9</xdr:col>
      <xdr:colOff>38100</xdr:colOff>
      <xdr:row>21</xdr:row>
      <xdr:rowOff>409574</xdr:rowOff>
    </xdr:to>
    <xdr:sp macro="" textlink="">
      <xdr:nvSpPr>
        <xdr:cNvPr id="36" name="Flowchart: Process 35">
          <a:hlinkClick xmlns:r="http://schemas.openxmlformats.org/officeDocument/2006/relationships" r:id="rId10" tooltip="Klik di sini untuk Check &amp; Cetak Rapot Halaman Depan"/>
        </xdr:cNvPr>
        <xdr:cNvSpPr/>
      </xdr:nvSpPr>
      <xdr:spPr>
        <a:xfrm>
          <a:off x="4181475" y="3667125"/>
          <a:ext cx="1762125" cy="533399"/>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COVER</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6</xdr:col>
      <xdr:colOff>19050</xdr:colOff>
      <xdr:row>15</xdr:row>
      <xdr:rowOff>133350</xdr:rowOff>
    </xdr:from>
    <xdr:to>
      <xdr:col>9</xdr:col>
      <xdr:colOff>38100</xdr:colOff>
      <xdr:row>19</xdr:row>
      <xdr:rowOff>76200</xdr:rowOff>
    </xdr:to>
    <xdr:sp macro="" textlink="">
      <xdr:nvSpPr>
        <xdr:cNvPr id="37" name="Flowchart: Process 36">
          <a:hlinkClick xmlns:r="http://schemas.openxmlformats.org/officeDocument/2006/relationships" r:id="rId11" tooltip="Klik di sini untuk Check &amp; Cetak Rapot Halaman Depan"/>
        </xdr:cNvPr>
        <xdr:cNvSpPr/>
      </xdr:nvSpPr>
      <xdr:spPr>
        <a:xfrm>
          <a:off x="4171950" y="3009900"/>
          <a:ext cx="1771650" cy="552450"/>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Raport Hal Depan</a:t>
          </a:r>
        </a:p>
      </xdr:txBody>
    </xdr:sp>
    <xdr:clientData/>
  </xdr:twoCellAnchor>
  <xdr:twoCellAnchor>
    <xdr:from>
      <xdr:col>11</xdr:col>
      <xdr:colOff>954779</xdr:colOff>
      <xdr:row>8</xdr:row>
      <xdr:rowOff>21432</xdr:rowOff>
    </xdr:from>
    <xdr:to>
      <xdr:col>12</xdr:col>
      <xdr:colOff>1152525</xdr:colOff>
      <xdr:row>10</xdr:row>
      <xdr:rowOff>173831</xdr:rowOff>
    </xdr:to>
    <xdr:sp macro="" textlink="">
      <xdr:nvSpPr>
        <xdr:cNvPr id="38" name="Flowchart: Process 37">
          <a:hlinkClick xmlns:r="http://schemas.openxmlformats.org/officeDocument/2006/relationships" r:id="rId12" tooltip="Klik di sini untuk input Deskripsi Antar mata pelajaran"/>
        </xdr:cNvPr>
        <xdr:cNvSpPr/>
      </xdr:nvSpPr>
      <xdr:spPr>
        <a:xfrm>
          <a:off x="8265217" y="1628776"/>
          <a:ext cx="1888433" cy="628649"/>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600" b="1" i="1" cap="none" spc="50">
              <a:ln w="11430"/>
              <a:solidFill>
                <a:srgbClr val="7030A0"/>
              </a:solidFill>
              <a:effectLst>
                <a:outerShdw blurRad="76200" dist="50800" dir="5400000" algn="tl" rotWithShape="0">
                  <a:srgbClr val="000000">
                    <a:alpha val="65000"/>
                  </a:srgbClr>
                </a:outerShdw>
              </a:effectLst>
              <a:latin typeface="Arial Narrow" pitchFamily="34" charset="0"/>
            </a:rPr>
            <a:t>INPUT</a:t>
          </a:r>
          <a:r>
            <a:rPr lang="en-US" sz="1600" b="1" i="1" cap="none" spc="50" baseline="0">
              <a:ln w="11430"/>
              <a:solidFill>
                <a:srgbClr val="7030A0"/>
              </a:solidFill>
              <a:effectLst>
                <a:outerShdw blurRad="76200" dist="50800" dir="5400000" algn="tl" rotWithShape="0">
                  <a:srgbClr val="000000">
                    <a:alpha val="65000"/>
                  </a:srgbClr>
                </a:outerShdw>
              </a:effectLst>
              <a:latin typeface="Arial Narrow" pitchFamily="34" charset="0"/>
            </a:rPr>
            <a:t> NILAI SMT GENAP</a:t>
          </a:r>
          <a:endParaRPr lang="id-ID" sz="1600" b="1" i="1" cap="none" spc="50">
            <a:ln w="11430"/>
            <a:solidFill>
              <a:srgbClr val="7030A0"/>
            </a:solidFill>
            <a:effectLst>
              <a:outerShdw blurRad="76200" dist="50800" dir="5400000" algn="tl" rotWithShape="0">
                <a:srgbClr val="000000">
                  <a:alpha val="65000"/>
                </a:srgbClr>
              </a:outerShdw>
            </a:effectLst>
            <a:latin typeface="Arial Narrow" pitchFamily="34" charset="0"/>
          </a:endParaRPr>
        </a:p>
      </xdr:txBody>
    </xdr:sp>
    <xdr:clientData/>
  </xdr:twoCellAnchor>
  <xdr:twoCellAnchor>
    <xdr:from>
      <xdr:col>6</xdr:col>
      <xdr:colOff>28575</xdr:colOff>
      <xdr:row>22</xdr:row>
      <xdr:rowOff>9526</xdr:rowOff>
    </xdr:from>
    <xdr:to>
      <xdr:col>9</xdr:col>
      <xdr:colOff>47625</xdr:colOff>
      <xdr:row>26</xdr:row>
      <xdr:rowOff>0</xdr:rowOff>
    </xdr:to>
    <xdr:sp macro="" textlink="">
      <xdr:nvSpPr>
        <xdr:cNvPr id="21" name="Flowchart: Process 20">
          <a:hlinkClick xmlns:r="http://schemas.openxmlformats.org/officeDocument/2006/relationships" r:id="rId13" tooltip="Klik di sini untuk Check &amp; Cetak Rapot Halaman Depan"/>
        </xdr:cNvPr>
        <xdr:cNvSpPr/>
      </xdr:nvSpPr>
      <xdr:spPr>
        <a:xfrm>
          <a:off x="3990975" y="4057651"/>
          <a:ext cx="1771650" cy="600074"/>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Ket Pindah / Mutasi</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4763</xdr:colOff>
      <xdr:row>17</xdr:row>
      <xdr:rowOff>23813</xdr:rowOff>
    </xdr:from>
    <xdr:to>
      <xdr:col>11</xdr:col>
      <xdr:colOff>830916</xdr:colOff>
      <xdr:row>21</xdr:row>
      <xdr:rowOff>92870</xdr:rowOff>
    </xdr:to>
    <xdr:sp macro="" textlink="">
      <xdr:nvSpPr>
        <xdr:cNvPr id="16" name="Flowchart: Process 15">
          <a:hlinkClick xmlns:r="http://schemas.openxmlformats.org/officeDocument/2006/relationships" r:id="rId14" tooltip="Klik di sini untuk check &amp; cetak raport semester ganjil atau genap"/>
        </xdr:cNvPr>
        <xdr:cNvSpPr/>
      </xdr:nvSpPr>
      <xdr:spPr>
        <a:xfrm>
          <a:off x="6053138" y="3226594"/>
          <a:ext cx="2088216" cy="688182"/>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a:t>
          </a:r>
          <a:r>
            <a:rPr lang="en-US" sz="12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11</xdr:col>
      <xdr:colOff>985837</xdr:colOff>
      <xdr:row>16</xdr:row>
      <xdr:rowOff>35720</xdr:rowOff>
    </xdr:from>
    <xdr:to>
      <xdr:col>12</xdr:col>
      <xdr:colOff>1173956</xdr:colOff>
      <xdr:row>21</xdr:row>
      <xdr:rowOff>95250</xdr:rowOff>
    </xdr:to>
    <xdr:sp macro="" textlink="">
      <xdr:nvSpPr>
        <xdr:cNvPr id="17" name="Flowchart: Process 16">
          <a:hlinkClick xmlns:r="http://schemas.openxmlformats.org/officeDocument/2006/relationships" r:id="rId15" tooltip="Klik di sini untuk check &amp; cetak raport semester ganjil atau genap"/>
        </xdr:cNvPr>
        <xdr:cNvSpPr/>
      </xdr:nvSpPr>
      <xdr:spPr>
        <a:xfrm>
          <a:off x="8296275" y="3178970"/>
          <a:ext cx="1878806" cy="738186"/>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oneCellAnchor>
    <xdr:from>
      <xdr:col>10</xdr:col>
      <xdr:colOff>142874</xdr:colOff>
      <xdr:row>0</xdr:row>
      <xdr:rowOff>83344</xdr:rowOff>
    </xdr:from>
    <xdr:ext cx="3845719" cy="750094"/>
    <xdr:sp macro="" textlink="">
      <xdr:nvSpPr>
        <xdr:cNvPr id="18" name="Rectangle 17"/>
        <xdr:cNvSpPr/>
      </xdr:nvSpPr>
      <xdr:spPr>
        <a:xfrm>
          <a:off x="6191249" y="83344"/>
          <a:ext cx="3845719" cy="750094"/>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2017 VER. 1</a:t>
          </a:r>
        </a:p>
      </xdr:txBody>
    </xdr:sp>
    <xdr:clientData/>
  </xdr:oneCellAnchor>
  <xdr:twoCellAnchor>
    <xdr:from>
      <xdr:col>6</xdr:col>
      <xdr:colOff>19050</xdr:colOff>
      <xdr:row>11</xdr:row>
      <xdr:rowOff>123825</xdr:rowOff>
    </xdr:from>
    <xdr:to>
      <xdr:col>9</xdr:col>
      <xdr:colOff>38100</xdr:colOff>
      <xdr:row>15</xdr:row>
      <xdr:rowOff>66675</xdr:rowOff>
    </xdr:to>
    <xdr:sp macro="" textlink="">
      <xdr:nvSpPr>
        <xdr:cNvPr id="20" name="Flowchart: Process 19">
          <a:hlinkClick xmlns:r="http://schemas.openxmlformats.org/officeDocument/2006/relationships" r:id="rId16" tooltip="Klik di sini untuk Check &amp; Cetak Rapot Halaman Depan"/>
        </xdr:cNvPr>
        <xdr:cNvSpPr/>
      </xdr:nvSpPr>
      <xdr:spPr>
        <a:xfrm>
          <a:off x="4171950" y="2390775"/>
          <a:ext cx="1771650" cy="552450"/>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rPr>
            <a:t>  JENIS EKSTRA</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1"/>
        </xdr:cNvPicPr>
      </xdr:nvPicPr>
      <xdr:blipFill>
        <a:blip xmlns:r="http://schemas.openxmlformats.org/officeDocument/2006/relationships" r:embed="rId1" cstate="print"/>
        <a:stretch>
          <a:fillRect/>
        </a:stretch>
      </xdr:blipFill>
      <xdr:spPr>
        <a:xfrm>
          <a:off x="91109" y="408332"/>
          <a:ext cx="0" cy="833229"/>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macro="" textlink="">
      <xdr:nvSpPr>
        <xdr:cNvPr id="3" name="Rectangle 2"/>
        <xdr:cNvSpPr/>
      </xdr:nvSpPr>
      <xdr:spPr>
        <a:xfrm>
          <a:off x="319454" y="1714239"/>
          <a:ext cx="3172557" cy="1219461"/>
        </a:xfrm>
        <a:prstGeom prst="rect">
          <a:avLst/>
        </a:prstGeom>
      </xdr:spPr>
      <xdr:style>
        <a:lnRef idx="0">
          <a:schemeClr val="accent3"/>
        </a:lnRef>
        <a:fillRef idx="3">
          <a:schemeClr val="accent3"/>
        </a:fillRef>
        <a:effectRef idx="3">
          <a:schemeClr val="accent3"/>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GENAP</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macro="" textlink="">
      <xdr:nvSpPr>
        <xdr:cNvPr id="5" name="Flowchart: Process 4">
          <a:hlinkClick xmlns:r="http://schemas.openxmlformats.org/officeDocument/2006/relationships" r:id="rId2" tooltip="Klik di sini untuk input Deskripsi Antar mata pelajaran"/>
        </xdr:cNvPr>
        <xdr:cNvSpPr/>
      </xdr:nvSpPr>
      <xdr:spPr>
        <a:xfrm>
          <a:off x="4607832" y="3017380"/>
          <a:ext cx="1246580" cy="722482"/>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 2</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95250</xdr:rowOff>
    </xdr:from>
    <xdr:to>
      <xdr:col>7</xdr:col>
      <xdr:colOff>207817</xdr:colOff>
      <xdr:row>11</xdr:row>
      <xdr:rowOff>84666</xdr:rowOff>
    </xdr:to>
    <xdr:sp macro="" textlink="">
      <xdr:nvSpPr>
        <xdr:cNvPr id="15" name="Flowchart: Process 14">
          <a:hlinkClick xmlns:r="http://schemas.openxmlformats.org/officeDocument/2006/relationships" r:id="rId3" tooltip="Klik di sini untuk input absensi dan data ekstrakurikuler."/>
        </xdr:cNvPr>
        <xdr:cNvSpPr/>
      </xdr:nvSpPr>
      <xdr:spPr>
        <a:xfrm>
          <a:off x="3574280" y="1714500"/>
          <a:ext cx="2274454" cy="645583"/>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 dan Prestasi</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macro="" textlink="">
      <xdr:nvSpPr>
        <xdr:cNvPr id="16" name="Rectangle 15">
          <a:hlinkClick xmlns:r="http://schemas.openxmlformats.org/officeDocument/2006/relationships" r:id="rId4"/>
        </xdr:cNvPr>
        <xdr:cNvSpPr/>
      </xdr:nvSpPr>
      <xdr:spPr>
        <a:xfrm>
          <a:off x="328149" y="3021070"/>
          <a:ext cx="1015741" cy="382818"/>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macro="" textlink="">
      <xdr:nvSpPr>
        <xdr:cNvPr id="17" name="Rectangle 16">
          <a:hlinkClick xmlns:r="http://schemas.openxmlformats.org/officeDocument/2006/relationships" r:id="rId5"/>
        </xdr:cNvPr>
        <xdr:cNvSpPr/>
      </xdr:nvSpPr>
      <xdr:spPr>
        <a:xfrm>
          <a:off x="1431814" y="3020938"/>
          <a:ext cx="1035361" cy="374292"/>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macro="" textlink="">
      <xdr:nvSpPr>
        <xdr:cNvPr id="18" name="Rectangle 17">
          <a:hlinkClick xmlns:r="http://schemas.openxmlformats.org/officeDocument/2006/relationships" r:id="rId6"/>
        </xdr:cNvPr>
        <xdr:cNvSpPr/>
      </xdr:nvSpPr>
      <xdr:spPr>
        <a:xfrm>
          <a:off x="1436475" y="3519834"/>
          <a:ext cx="1026568" cy="31527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macro="" textlink="">
      <xdr:nvSpPr>
        <xdr:cNvPr id="19" name="Rectangle 18">
          <a:hlinkClick xmlns:r="http://schemas.openxmlformats.org/officeDocument/2006/relationships" r:id="rId7"/>
        </xdr:cNvPr>
        <xdr:cNvSpPr/>
      </xdr:nvSpPr>
      <xdr:spPr>
        <a:xfrm>
          <a:off x="329747" y="3515705"/>
          <a:ext cx="1014143" cy="30208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macro="" textlink="">
      <xdr:nvSpPr>
        <xdr:cNvPr id="22" name="Rectangle 21">
          <a:hlinkClick xmlns:r="http://schemas.openxmlformats.org/officeDocument/2006/relationships" r:id="rId8"/>
        </xdr:cNvPr>
        <xdr:cNvSpPr/>
      </xdr:nvSpPr>
      <xdr:spPr>
        <a:xfrm>
          <a:off x="353061" y="4635790"/>
          <a:ext cx="2104389" cy="217347"/>
        </a:xfrm>
        <a:prstGeom prst="rect">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macro="" textlink="">
      <xdr:nvSpPr>
        <xdr:cNvPr id="23" name="Rectangle 22">
          <a:hlinkClick xmlns:r="http://schemas.openxmlformats.org/officeDocument/2006/relationships" r:id="rId9"/>
        </xdr:cNvPr>
        <xdr:cNvSpPr/>
      </xdr:nvSpPr>
      <xdr:spPr>
        <a:xfrm>
          <a:off x="2564326" y="4618472"/>
          <a:ext cx="1979965" cy="217347"/>
        </a:xfrm>
        <a:prstGeom prst="rect">
          <a:avLst/>
        </a:prstGeom>
        <a:ln/>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p>
      </xdr:txBody>
    </xdr:sp>
    <xdr:clientData/>
  </xdr:twoCellAnchor>
  <xdr:twoCellAnchor>
    <xdr:from>
      <xdr:col>8</xdr:col>
      <xdr:colOff>74083</xdr:colOff>
      <xdr:row>0</xdr:row>
      <xdr:rowOff>85724</xdr:rowOff>
    </xdr:from>
    <xdr:to>
      <xdr:col>9</xdr:col>
      <xdr:colOff>1466849</xdr:colOff>
      <xdr:row>11</xdr:row>
      <xdr:rowOff>169332</xdr:rowOff>
    </xdr:to>
    <xdr:sp macro="" textlink="">
      <xdr:nvSpPr>
        <xdr:cNvPr id="24" name="Text Box 1"/>
        <xdr:cNvSpPr txBox="1">
          <a:spLocks noChangeArrowheads="1"/>
        </xdr:cNvSpPr>
      </xdr:nvSpPr>
      <xdr:spPr bwMode="auto">
        <a:xfrm>
          <a:off x="6011333" y="85724"/>
          <a:ext cx="2006599" cy="2359025"/>
        </a:xfrm>
        <a:prstGeom prst="rect">
          <a:avLst/>
        </a:prstGeom>
        <a:solidFill>
          <a:srgbClr val="FF0000"/>
        </a:solidFill>
        <a:ln w="28575">
          <a:solidFill>
            <a:srgbClr val="FFFF00"/>
          </a:solidFill>
          <a:miter lim="800000"/>
          <a:headEnd/>
          <a:tailEnd/>
        </a:ln>
      </xdr:spPr>
      <xdr:txBody>
        <a:bodyPr vertOverflow="clip" wrap="square" lIns="27432" tIns="27432" rIns="0" bIns="0" anchor="ctr" upright="1"/>
        <a:lstStyle/>
        <a:p>
          <a:pPr algn="ctr" rtl="0">
            <a:defRPr sz="1000"/>
          </a:pPr>
          <a:r>
            <a:rPr lang="en-US" sz="2000" b="1" i="0" strike="noStrike">
              <a:solidFill>
                <a:schemeClr val="bg1"/>
              </a:solidFill>
              <a:latin typeface="Calibri"/>
            </a:rPr>
            <a:t>APLIKASI RAPORT KURIKULUM 2013 PERMENDIKBUD NO 23 TAHUN 2016</a:t>
          </a: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5" name="Picture 24" descr="logo_kementerian_agama.png"/>
        <xdr:cNvPicPr>
          <a:picLocks noChangeAspect="1"/>
        </xdr:cNvPicPr>
      </xdr:nvPicPr>
      <xdr:blipFill>
        <a:blip xmlns:r="http://schemas.openxmlformats.org/officeDocument/2006/relationships" r:embed="rId10"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macro="" textlink="">
      <xdr:nvSpPr>
        <xdr:cNvPr id="26" name="Flowchart: Process 25">
          <a:hlinkClick xmlns:r="http://schemas.openxmlformats.org/officeDocument/2006/relationships" r:id="rId11" tooltip="Klik di sini untuk Check DKN dan Ranking"/>
        </xdr:cNvPr>
        <xdr:cNvSpPr/>
      </xdr:nvSpPr>
      <xdr:spPr>
        <a:xfrm>
          <a:off x="4620175" y="3848511"/>
          <a:ext cx="1268874" cy="956419"/>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GENAP</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macro="" textlink="">
      <xdr:nvSpPr>
        <xdr:cNvPr id="27" name="Left Arrow Callout 26">
          <a:hlinkClick xmlns:r="http://schemas.openxmlformats.org/officeDocument/2006/relationships" r:id="rId12"/>
        </xdr:cNvPr>
        <xdr:cNvSpPr/>
      </xdr:nvSpPr>
      <xdr:spPr>
        <a:xfrm>
          <a:off x="6097732" y="3351934"/>
          <a:ext cx="1795896" cy="1144732"/>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797599</xdr:colOff>
      <xdr:row>19</xdr:row>
      <xdr:rowOff>50029</xdr:rowOff>
    </xdr:from>
    <xdr:to>
      <xdr:col>3</xdr:col>
      <xdr:colOff>1698144</xdr:colOff>
      <xdr:row>21</xdr:row>
      <xdr:rowOff>51955</xdr:rowOff>
    </xdr:to>
    <xdr:sp macro="" textlink="">
      <xdr:nvSpPr>
        <xdr:cNvPr id="28" name="Rectangle 27">
          <a:hlinkClick xmlns:r="http://schemas.openxmlformats.org/officeDocument/2006/relationships" r:id="rId13"/>
        </xdr:cNvPr>
        <xdr:cNvSpPr/>
      </xdr:nvSpPr>
      <xdr:spPr>
        <a:xfrm>
          <a:off x="2581372" y="3470370"/>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INDO 2</a:t>
          </a:r>
        </a:p>
      </xdr:txBody>
    </xdr:sp>
    <xdr:clientData/>
  </xdr:twoCellAnchor>
  <xdr:twoCellAnchor>
    <xdr:from>
      <xdr:col>1</xdr:col>
      <xdr:colOff>34637</xdr:colOff>
      <xdr:row>23</xdr:row>
      <xdr:rowOff>241492</xdr:rowOff>
    </xdr:from>
    <xdr:to>
      <xdr:col>1</xdr:col>
      <xdr:colOff>1010228</xdr:colOff>
      <xdr:row>25</xdr:row>
      <xdr:rowOff>243417</xdr:rowOff>
    </xdr:to>
    <xdr:sp macro="" textlink="">
      <xdr:nvSpPr>
        <xdr:cNvPr id="29" name="Rectangle 28">
          <a:hlinkClick xmlns:r="http://schemas.openxmlformats.org/officeDocument/2006/relationships" r:id="rId14"/>
        </xdr:cNvPr>
        <xdr:cNvSpPr/>
      </xdr:nvSpPr>
      <xdr:spPr>
        <a:xfrm>
          <a:off x="337705" y="4285287"/>
          <a:ext cx="975591"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INGGRIS 2</a:t>
          </a:r>
        </a:p>
      </xdr:txBody>
    </xdr:sp>
    <xdr:clientData/>
  </xdr:twoCellAnchor>
  <xdr:twoCellAnchor>
    <xdr:from>
      <xdr:col>1</xdr:col>
      <xdr:colOff>34637</xdr:colOff>
      <xdr:row>21</xdr:row>
      <xdr:rowOff>161635</xdr:rowOff>
    </xdr:from>
    <xdr:to>
      <xdr:col>1</xdr:col>
      <xdr:colOff>999644</xdr:colOff>
      <xdr:row>23</xdr:row>
      <xdr:rowOff>163561</xdr:rowOff>
    </xdr:to>
    <xdr:sp macro="" textlink="">
      <xdr:nvSpPr>
        <xdr:cNvPr id="30" name="Rectangle 29">
          <a:hlinkClick xmlns:r="http://schemas.openxmlformats.org/officeDocument/2006/relationships" r:id="rId15"/>
        </xdr:cNvPr>
        <xdr:cNvSpPr/>
      </xdr:nvSpPr>
      <xdr:spPr>
        <a:xfrm>
          <a:off x="337705" y="3893703"/>
          <a:ext cx="965007"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PPKn 2</a:t>
          </a:r>
        </a:p>
      </xdr:txBody>
    </xdr:sp>
    <xdr:clientData/>
  </xdr:twoCellAnchor>
  <xdr:twoCellAnchor>
    <xdr:from>
      <xdr:col>3</xdr:col>
      <xdr:colOff>797599</xdr:colOff>
      <xdr:row>23</xdr:row>
      <xdr:rowOff>209742</xdr:rowOff>
    </xdr:from>
    <xdr:to>
      <xdr:col>3</xdr:col>
      <xdr:colOff>1698144</xdr:colOff>
      <xdr:row>25</xdr:row>
      <xdr:rowOff>211667</xdr:rowOff>
    </xdr:to>
    <xdr:sp macro="" textlink="">
      <xdr:nvSpPr>
        <xdr:cNvPr id="31" name="Rectangle 30">
          <a:hlinkClick xmlns:r="http://schemas.openxmlformats.org/officeDocument/2006/relationships" r:id="rId16"/>
        </xdr:cNvPr>
        <xdr:cNvSpPr/>
      </xdr:nvSpPr>
      <xdr:spPr>
        <a:xfrm>
          <a:off x="2581372" y="4253537"/>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PENJAS 2</a:t>
          </a:r>
        </a:p>
      </xdr:txBody>
    </xdr:sp>
    <xdr:clientData/>
  </xdr:twoCellAnchor>
  <xdr:twoCellAnchor>
    <xdr:from>
      <xdr:col>3</xdr:col>
      <xdr:colOff>797598</xdr:colOff>
      <xdr:row>21</xdr:row>
      <xdr:rowOff>140470</xdr:rowOff>
    </xdr:from>
    <xdr:to>
      <xdr:col>3</xdr:col>
      <xdr:colOff>1698143</xdr:colOff>
      <xdr:row>23</xdr:row>
      <xdr:rowOff>142396</xdr:rowOff>
    </xdr:to>
    <xdr:sp macro="" textlink="">
      <xdr:nvSpPr>
        <xdr:cNvPr id="32" name="Rectangle 31">
          <a:hlinkClick xmlns:r="http://schemas.openxmlformats.org/officeDocument/2006/relationships" r:id="rId17"/>
        </xdr:cNvPr>
        <xdr:cNvSpPr/>
      </xdr:nvSpPr>
      <xdr:spPr>
        <a:xfrm>
          <a:off x="2581371" y="3872538"/>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MAT 2</a:t>
          </a:r>
        </a:p>
      </xdr:txBody>
    </xdr:sp>
    <xdr:clientData/>
  </xdr:twoCellAnchor>
  <xdr:twoCellAnchor>
    <xdr:from>
      <xdr:col>3</xdr:col>
      <xdr:colOff>787016</xdr:colOff>
      <xdr:row>16</xdr:row>
      <xdr:rowOff>51954</xdr:rowOff>
    </xdr:from>
    <xdr:to>
      <xdr:col>3</xdr:col>
      <xdr:colOff>1687561</xdr:colOff>
      <xdr:row>18</xdr:row>
      <xdr:rowOff>53880</xdr:rowOff>
    </xdr:to>
    <xdr:sp macro="" textlink="">
      <xdr:nvSpPr>
        <xdr:cNvPr id="33" name="Rectangle 32">
          <a:hlinkClick xmlns:r="http://schemas.openxmlformats.org/officeDocument/2006/relationships" r:id="rId18"/>
        </xdr:cNvPr>
        <xdr:cNvSpPr/>
      </xdr:nvSpPr>
      <xdr:spPr>
        <a:xfrm>
          <a:off x="2570789" y="3099954"/>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a:t>
          </a:r>
          <a:r>
            <a:rPr lang="id-ID" sz="1100" baseline="0"/>
            <a:t> ARAB 2</a:t>
          </a:r>
          <a:endParaRPr lang="id-ID" sz="1100"/>
        </a:p>
      </xdr:txBody>
    </xdr:sp>
    <xdr:clientData/>
  </xdr:twoCellAnchor>
  <xdr:twoCellAnchor>
    <xdr:from>
      <xdr:col>1</xdr:col>
      <xdr:colOff>1124719</xdr:colOff>
      <xdr:row>23</xdr:row>
      <xdr:rowOff>230909</xdr:rowOff>
    </xdr:from>
    <xdr:to>
      <xdr:col>3</xdr:col>
      <xdr:colOff>684067</xdr:colOff>
      <xdr:row>25</xdr:row>
      <xdr:rowOff>232834</xdr:rowOff>
    </xdr:to>
    <xdr:sp macro="" textlink="">
      <xdr:nvSpPr>
        <xdr:cNvPr id="34" name="Rectangle 33">
          <a:hlinkClick xmlns:r="http://schemas.openxmlformats.org/officeDocument/2006/relationships" r:id="rId19"/>
        </xdr:cNvPr>
        <xdr:cNvSpPr/>
      </xdr:nvSpPr>
      <xdr:spPr>
        <a:xfrm>
          <a:off x="1427787" y="4274704"/>
          <a:ext cx="1040053"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SENI BUDAYA 2</a:t>
          </a:r>
        </a:p>
      </xdr:txBody>
    </xdr:sp>
    <xdr:clientData/>
  </xdr:twoCellAnchor>
  <xdr:twoCellAnchor>
    <xdr:from>
      <xdr:col>1</xdr:col>
      <xdr:colOff>1124721</xdr:colOff>
      <xdr:row>21</xdr:row>
      <xdr:rowOff>172220</xdr:rowOff>
    </xdr:from>
    <xdr:to>
      <xdr:col>3</xdr:col>
      <xdr:colOff>675409</xdr:colOff>
      <xdr:row>23</xdr:row>
      <xdr:rowOff>174146</xdr:rowOff>
    </xdr:to>
    <xdr:sp macro="" textlink="">
      <xdr:nvSpPr>
        <xdr:cNvPr id="35" name="Rectangle 34">
          <a:hlinkClick xmlns:r="http://schemas.openxmlformats.org/officeDocument/2006/relationships" r:id="rId20"/>
        </xdr:cNvPr>
        <xdr:cNvSpPr/>
      </xdr:nvSpPr>
      <xdr:spPr>
        <a:xfrm>
          <a:off x="1427789" y="3904288"/>
          <a:ext cx="1031393"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IPS 2</a:t>
          </a:r>
        </a:p>
      </xdr:txBody>
    </xdr:sp>
    <xdr:clientData/>
  </xdr:twoCellAnchor>
  <xdr:twoCellAnchor>
    <xdr:from>
      <xdr:col>3</xdr:col>
      <xdr:colOff>1815523</xdr:colOff>
      <xdr:row>16</xdr:row>
      <xdr:rowOff>25977</xdr:rowOff>
    </xdr:from>
    <xdr:to>
      <xdr:col>5</xdr:col>
      <xdr:colOff>355023</xdr:colOff>
      <xdr:row>19</xdr:row>
      <xdr:rowOff>203969</xdr:rowOff>
    </xdr:to>
    <xdr:sp macro="" textlink="">
      <xdr:nvSpPr>
        <xdr:cNvPr id="36" name="Rounded Rectangle 35">
          <a:hlinkClick xmlns:r="http://schemas.openxmlformats.org/officeDocument/2006/relationships" r:id="rId21"/>
        </xdr:cNvPr>
        <xdr:cNvSpPr/>
      </xdr:nvSpPr>
      <xdr:spPr>
        <a:xfrm>
          <a:off x="3599296" y="3073977"/>
          <a:ext cx="920750" cy="55033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2400"/>
            <a:t>IPA 2</a:t>
          </a:r>
          <a:endParaRPr lang="id-ID" sz="1050"/>
        </a:p>
      </xdr:txBody>
    </xdr:sp>
    <xdr:clientData/>
  </xdr:twoCellAnchor>
  <xdr:twoCellAnchor>
    <xdr:from>
      <xdr:col>3</xdr:col>
      <xdr:colOff>1804940</xdr:colOff>
      <xdr:row>20</xdr:row>
      <xdr:rowOff>48107</xdr:rowOff>
    </xdr:from>
    <xdr:to>
      <xdr:col>5</xdr:col>
      <xdr:colOff>386773</xdr:colOff>
      <xdr:row>23</xdr:row>
      <xdr:rowOff>57731</xdr:rowOff>
    </xdr:to>
    <xdr:sp macro="" textlink="">
      <xdr:nvSpPr>
        <xdr:cNvPr id="37" name="Rectangle 36">
          <a:hlinkClick xmlns:r="http://schemas.openxmlformats.org/officeDocument/2006/relationships" r:id="rId22"/>
        </xdr:cNvPr>
        <xdr:cNvSpPr/>
      </xdr:nvSpPr>
      <xdr:spPr>
        <a:xfrm>
          <a:off x="3588713" y="3719562"/>
          <a:ext cx="963083" cy="381964"/>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BHS</a:t>
          </a:r>
          <a:r>
            <a:rPr lang="id-ID" sz="1000" baseline="0"/>
            <a:t> DAERAH 2</a:t>
          </a:r>
          <a:endParaRPr lang="id-ID" sz="1000"/>
        </a:p>
      </xdr:txBody>
    </xdr:sp>
    <xdr:clientData/>
  </xdr:twoCellAnchor>
  <xdr:twoCellAnchor>
    <xdr:from>
      <xdr:col>3</xdr:col>
      <xdr:colOff>1804940</xdr:colOff>
      <xdr:row>23</xdr:row>
      <xdr:rowOff>141433</xdr:rowOff>
    </xdr:from>
    <xdr:to>
      <xdr:col>5</xdr:col>
      <xdr:colOff>386773</xdr:colOff>
      <xdr:row>25</xdr:row>
      <xdr:rowOff>211669</xdr:rowOff>
    </xdr:to>
    <xdr:sp macro="" textlink="">
      <xdr:nvSpPr>
        <xdr:cNvPr id="38" name="Rectangle 37">
          <a:hlinkClick xmlns:r="http://schemas.openxmlformats.org/officeDocument/2006/relationships" r:id="rId23"/>
        </xdr:cNvPr>
        <xdr:cNvSpPr/>
      </xdr:nvSpPr>
      <xdr:spPr>
        <a:xfrm>
          <a:off x="3588713" y="4185228"/>
          <a:ext cx="963083" cy="381964"/>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PRAKARYA 2</a:t>
          </a:r>
        </a:p>
      </xdr:txBody>
    </xdr:sp>
    <xdr:clientData/>
  </xdr:twoCellAnchor>
  <xdr:twoCellAnchor>
    <xdr:from>
      <xdr:col>10</xdr:col>
      <xdr:colOff>190743</xdr:colOff>
      <xdr:row>18</xdr:row>
      <xdr:rowOff>31752</xdr:rowOff>
    </xdr:from>
    <xdr:to>
      <xdr:col>14</xdr:col>
      <xdr:colOff>635000</xdr:colOff>
      <xdr:row>22</xdr:row>
      <xdr:rowOff>31751</xdr:rowOff>
    </xdr:to>
    <xdr:sp macro="" textlink="">
      <xdr:nvSpPr>
        <xdr:cNvPr id="39" name="Flowchart: Process 38">
          <a:hlinkClick xmlns:r="http://schemas.openxmlformats.org/officeDocument/2006/relationships" r:id="rId24" tooltip="Klik di sini untuk Check DKN dan Ranking"/>
        </xdr:cNvPr>
        <xdr:cNvSpPr/>
      </xdr:nvSpPr>
      <xdr:spPr>
        <a:xfrm>
          <a:off x="8286993" y="3439585"/>
          <a:ext cx="4381257" cy="592666"/>
        </a:xfrm>
        <a:prstGeom prst="flowChartProcess">
          <a:avLst/>
        </a:prstGeom>
        <a:solidFill>
          <a:srgbClr val="0070C0"/>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3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201084</xdr:colOff>
      <xdr:row>9</xdr:row>
      <xdr:rowOff>169334</xdr:rowOff>
    </xdr:from>
    <xdr:to>
      <xdr:col>14</xdr:col>
      <xdr:colOff>592668</xdr:colOff>
      <xdr:row>12</xdr:row>
      <xdr:rowOff>21167</xdr:rowOff>
    </xdr:to>
    <xdr:sp macro="" textlink="">
      <xdr:nvSpPr>
        <xdr:cNvPr id="40" name="Flowchart: Process 39">
          <a:hlinkClick xmlns:r="http://schemas.openxmlformats.org/officeDocument/2006/relationships" r:id="rId25" tooltip="Klik di sini untuk check &amp; cetak raport semester ganjil atau genap"/>
        </xdr:cNvPr>
        <xdr:cNvSpPr/>
      </xdr:nvSpPr>
      <xdr:spPr>
        <a:xfrm>
          <a:off x="8297334" y="2010834"/>
          <a:ext cx="4328584" cy="529166"/>
        </a:xfrm>
        <a:prstGeom prst="flowChartProcess">
          <a:avLst/>
        </a:prstGeom>
        <a:solidFill>
          <a:srgbClr val="00B0F0"/>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201084</xdr:colOff>
      <xdr:row>13</xdr:row>
      <xdr:rowOff>190501</xdr:rowOff>
    </xdr:from>
    <xdr:to>
      <xdr:col>14</xdr:col>
      <xdr:colOff>592668</xdr:colOff>
      <xdr:row>17</xdr:row>
      <xdr:rowOff>96761</xdr:rowOff>
    </xdr:to>
    <xdr:sp macro="" textlink="">
      <xdr:nvSpPr>
        <xdr:cNvPr id="41" name="Flowchart: Process 40">
          <a:hlinkClick xmlns:r="http://schemas.openxmlformats.org/officeDocument/2006/relationships" r:id="rId26" tooltip="Klik di sini untuk check &amp; cetak raport semester ganjil atau genap"/>
        </xdr:cNvPr>
        <xdr:cNvSpPr/>
      </xdr:nvSpPr>
      <xdr:spPr>
        <a:xfrm>
          <a:off x="8297334" y="2762251"/>
          <a:ext cx="4328584" cy="498927"/>
        </a:xfrm>
        <a:prstGeom prst="flowChartProcess">
          <a:avLst/>
        </a:prstGeom>
        <a:solidFill>
          <a:schemeClr val="accent2"/>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190500</xdr:colOff>
      <xdr:row>23</xdr:row>
      <xdr:rowOff>169333</xdr:rowOff>
    </xdr:from>
    <xdr:to>
      <xdr:col>14</xdr:col>
      <xdr:colOff>666750</xdr:colOff>
      <xdr:row>26</xdr:row>
      <xdr:rowOff>243416</xdr:rowOff>
    </xdr:to>
    <xdr:sp macro="" textlink="">
      <xdr:nvSpPr>
        <xdr:cNvPr id="42" name="Rectangle 41">
          <a:hlinkClick xmlns:r="http://schemas.openxmlformats.org/officeDocument/2006/relationships" r:id="rId27"/>
        </xdr:cNvPr>
        <xdr:cNvSpPr/>
      </xdr:nvSpPr>
      <xdr:spPr>
        <a:xfrm>
          <a:off x="8286750" y="4222750"/>
          <a:ext cx="4413250" cy="613833"/>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GENAP</a:t>
          </a:r>
          <a:endParaRPr lang="en-US" sz="1800" b="1"/>
        </a:p>
      </xdr:txBody>
    </xdr:sp>
    <xdr:clientData/>
  </xdr:twoCellAnchor>
  <xdr:twoCellAnchor>
    <xdr:from>
      <xdr:col>3</xdr:col>
      <xdr:colOff>1775113</xdr:colOff>
      <xdr:row>11</xdr:row>
      <xdr:rowOff>158750</xdr:rowOff>
    </xdr:from>
    <xdr:to>
      <xdr:col>7</xdr:col>
      <xdr:colOff>207817</xdr:colOff>
      <xdr:row>15</xdr:row>
      <xdr:rowOff>95251</xdr:rowOff>
    </xdr:to>
    <xdr:sp macro="" textlink="">
      <xdr:nvSpPr>
        <xdr:cNvPr id="43" name="Flowchart: Process 42">
          <a:hlinkClick xmlns:r="http://schemas.openxmlformats.org/officeDocument/2006/relationships" r:id="rId28" tooltip="Klik di sini untuk input absensi dan data ekstrakurikuler."/>
        </xdr:cNvPr>
        <xdr:cNvSpPr/>
      </xdr:nvSpPr>
      <xdr:spPr>
        <a:xfrm>
          <a:off x="3574280" y="2434167"/>
          <a:ext cx="2274454" cy="529167"/>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Ekstra</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3" name="Picture 2" descr="tut-wuri-handayani.png"/>
        <xdr:cNvPicPr>
          <a:picLocks noChangeAspect="1"/>
        </xdr:cNvPicPr>
      </xdr:nvPicPr>
      <xdr:blipFill>
        <a:blip xmlns:r="http://schemas.openxmlformats.org/officeDocument/2006/relationships" r:embed="rId1" cstate="print"/>
        <a:stretch>
          <a:fillRect/>
        </a:stretch>
      </xdr:blipFill>
      <xdr:spPr>
        <a:xfrm>
          <a:off x="91109" y="389282"/>
          <a:ext cx="850998" cy="831031"/>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macro="" textlink="">
      <xdr:nvSpPr>
        <xdr:cNvPr id="4" name="Rectangle 3"/>
        <xdr:cNvSpPr/>
      </xdr:nvSpPr>
      <xdr:spPr>
        <a:xfrm>
          <a:off x="317722" y="1707312"/>
          <a:ext cx="3172557" cy="1219461"/>
        </a:xfrm>
        <a:prstGeom prst="rect">
          <a:avLst/>
        </a:prstGeom>
        <a:solidFill>
          <a:schemeClr val="accent5">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GANJIL</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macro="" textlink="">
      <xdr:nvSpPr>
        <xdr:cNvPr id="8" name="Flowchart: Process 7">
          <a:hlinkClick xmlns:r="http://schemas.openxmlformats.org/officeDocument/2006/relationships" r:id="rId2" tooltip="Klik di sini untuk input Deskripsi Antar mata pelajaran"/>
        </xdr:cNvPr>
        <xdr:cNvSpPr/>
      </xdr:nvSpPr>
      <xdr:spPr>
        <a:xfrm>
          <a:off x="4600905" y="3023441"/>
          <a:ext cx="1243982" cy="743264"/>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95251</xdr:rowOff>
    </xdr:from>
    <xdr:to>
      <xdr:col>7</xdr:col>
      <xdr:colOff>207817</xdr:colOff>
      <xdr:row>11</xdr:row>
      <xdr:rowOff>116417</xdr:rowOff>
    </xdr:to>
    <xdr:sp macro="" textlink="">
      <xdr:nvSpPr>
        <xdr:cNvPr id="30" name="Flowchart: Process 29">
          <a:hlinkClick xmlns:r="http://schemas.openxmlformats.org/officeDocument/2006/relationships" r:id="rId3" tooltip="Klik di sini untuk input absensi dan data ekstrakurikuler."/>
        </xdr:cNvPr>
        <xdr:cNvSpPr/>
      </xdr:nvSpPr>
      <xdr:spPr>
        <a:xfrm>
          <a:off x="3574280" y="1746251"/>
          <a:ext cx="2274454" cy="687916"/>
        </a:xfrm>
        <a:prstGeom prst="flowChartProcess">
          <a:avLst/>
        </a:prstGeom>
        <a:ln/>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dan Catatan Wali kelas</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macro="" textlink="">
      <xdr:nvSpPr>
        <xdr:cNvPr id="31" name="Rectangle 30">
          <a:hlinkClick xmlns:r="http://schemas.openxmlformats.org/officeDocument/2006/relationships" r:id="rId4"/>
        </xdr:cNvPr>
        <xdr:cNvSpPr/>
      </xdr:nvSpPr>
      <xdr:spPr>
        <a:xfrm>
          <a:off x="326417" y="3027131"/>
          <a:ext cx="1015741" cy="39320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p>
      </xdr:txBody>
    </xdr:sp>
    <xdr:clientData/>
  </xdr:twoCellAnchor>
  <xdr:twoCellAnchor>
    <xdr:from>
      <xdr:col>1</xdr:col>
      <xdr:colOff>1127014</xdr:colOff>
      <xdr:row>15</xdr:row>
      <xdr:rowOff>230113</xdr:rowOff>
    </xdr:from>
    <xdr:to>
      <xdr:col>3</xdr:col>
      <xdr:colOff>676475</xdr:colOff>
      <xdr:row>18</xdr:row>
      <xdr:rowOff>51955</xdr:rowOff>
    </xdr:to>
    <xdr:sp macro="" textlink="">
      <xdr:nvSpPr>
        <xdr:cNvPr id="32" name="Rectangle 31">
          <a:hlinkClick xmlns:r="http://schemas.openxmlformats.org/officeDocument/2006/relationships" r:id="rId5"/>
        </xdr:cNvPr>
        <xdr:cNvSpPr/>
      </xdr:nvSpPr>
      <xdr:spPr>
        <a:xfrm>
          <a:off x="1430082" y="3026999"/>
          <a:ext cx="1030166" cy="384683"/>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p>
      </xdr:txBody>
    </xdr:sp>
    <xdr:clientData/>
  </xdr:twoCellAnchor>
  <xdr:twoCellAnchor>
    <xdr:from>
      <xdr:col>1</xdr:col>
      <xdr:colOff>1131675</xdr:colOff>
      <xdr:row>19</xdr:row>
      <xdr:rowOff>119409</xdr:rowOff>
    </xdr:from>
    <xdr:to>
      <xdr:col>3</xdr:col>
      <xdr:colOff>672343</xdr:colOff>
      <xdr:row>21</xdr:row>
      <xdr:rowOff>129888</xdr:rowOff>
    </xdr:to>
    <xdr:sp macro="" textlink="">
      <xdr:nvSpPr>
        <xdr:cNvPr id="33" name="Rectangle 32">
          <a:hlinkClick xmlns:r="http://schemas.openxmlformats.org/officeDocument/2006/relationships" r:id="rId6"/>
        </xdr:cNvPr>
        <xdr:cNvSpPr/>
      </xdr:nvSpPr>
      <xdr:spPr>
        <a:xfrm>
          <a:off x="1434743" y="3539750"/>
          <a:ext cx="1021373" cy="322206"/>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p>
      </xdr:txBody>
    </xdr:sp>
    <xdr:clientData/>
  </xdr:twoCellAnchor>
  <xdr:twoCellAnchor>
    <xdr:from>
      <xdr:col>1</xdr:col>
      <xdr:colOff>24947</xdr:colOff>
      <xdr:row>19</xdr:row>
      <xdr:rowOff>115280</xdr:rowOff>
    </xdr:from>
    <xdr:to>
      <xdr:col>1</xdr:col>
      <xdr:colOff>1039090</xdr:colOff>
      <xdr:row>21</xdr:row>
      <xdr:rowOff>112569</xdr:rowOff>
    </xdr:to>
    <xdr:sp macro="" textlink="">
      <xdr:nvSpPr>
        <xdr:cNvPr id="34" name="Rectangle 33">
          <a:hlinkClick xmlns:r="http://schemas.openxmlformats.org/officeDocument/2006/relationships" r:id="rId7"/>
        </xdr:cNvPr>
        <xdr:cNvSpPr/>
      </xdr:nvSpPr>
      <xdr:spPr>
        <a:xfrm>
          <a:off x="328015" y="3535621"/>
          <a:ext cx="1014143" cy="309016"/>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p>
      </xdr:txBody>
    </xdr:sp>
    <xdr:clientData/>
  </xdr:twoCellAnchor>
  <xdr:twoCellAnchor>
    <xdr:from>
      <xdr:col>1</xdr:col>
      <xdr:colOff>48261</xdr:colOff>
      <xdr:row>26</xdr:row>
      <xdr:rowOff>73315</xdr:rowOff>
    </xdr:from>
    <xdr:to>
      <xdr:col>3</xdr:col>
      <xdr:colOff>666750</xdr:colOff>
      <xdr:row>26</xdr:row>
      <xdr:rowOff>290662</xdr:rowOff>
    </xdr:to>
    <xdr:sp macro="" textlink="">
      <xdr:nvSpPr>
        <xdr:cNvPr id="37" name="Rectangle 36">
          <a:hlinkClick xmlns:r="http://schemas.openxmlformats.org/officeDocument/2006/relationships" r:id="rId8"/>
        </xdr:cNvPr>
        <xdr:cNvSpPr/>
      </xdr:nvSpPr>
      <xdr:spPr>
        <a:xfrm>
          <a:off x="351329" y="4679951"/>
          <a:ext cx="2099194" cy="217347"/>
        </a:xfrm>
        <a:prstGeom prst="rect">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macro="" textlink="">
      <xdr:nvSpPr>
        <xdr:cNvPr id="38" name="Rectangle 37">
          <a:hlinkClick xmlns:r="http://schemas.openxmlformats.org/officeDocument/2006/relationships" r:id="rId9"/>
        </xdr:cNvPr>
        <xdr:cNvSpPr/>
      </xdr:nvSpPr>
      <xdr:spPr>
        <a:xfrm>
          <a:off x="2557399" y="4662633"/>
          <a:ext cx="1979965" cy="217347"/>
        </a:xfrm>
        <a:prstGeom prst="rect">
          <a:avLst/>
        </a:prstGeom>
        <a:ln/>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p>
      </xdr:txBody>
    </xdr:sp>
    <xdr:clientData/>
  </xdr:twoCellAnchor>
  <xdr:twoCellAnchor>
    <xdr:from>
      <xdr:col>8</xdr:col>
      <xdr:colOff>137583</xdr:colOff>
      <xdr:row>0</xdr:row>
      <xdr:rowOff>85724</xdr:rowOff>
    </xdr:from>
    <xdr:to>
      <xdr:col>9</xdr:col>
      <xdr:colOff>1466849</xdr:colOff>
      <xdr:row>11</xdr:row>
      <xdr:rowOff>126999</xdr:rowOff>
    </xdr:to>
    <xdr:sp macro="" textlink="">
      <xdr:nvSpPr>
        <xdr:cNvPr id="23553" name="Text Box 1"/>
        <xdr:cNvSpPr txBox="1">
          <a:spLocks noChangeArrowheads="1"/>
        </xdr:cNvSpPr>
      </xdr:nvSpPr>
      <xdr:spPr bwMode="auto">
        <a:xfrm>
          <a:off x="6074833" y="85724"/>
          <a:ext cx="1943099" cy="2359025"/>
        </a:xfrm>
        <a:prstGeom prst="rect">
          <a:avLst/>
        </a:prstGeom>
        <a:solidFill>
          <a:srgbClr val="FF0000"/>
        </a:solidFill>
        <a:ln w="28575">
          <a:solidFill>
            <a:srgbClr val="FFFF00"/>
          </a:solidFill>
          <a:miter lim="800000"/>
          <a:headEnd/>
          <a:tailEnd/>
        </a:ln>
      </xdr:spPr>
      <xdr:txBody>
        <a:bodyPr vertOverflow="clip" wrap="square" lIns="27432" tIns="27432" rIns="0" bIns="0" anchor="ctr" upright="1"/>
        <a:lstStyle/>
        <a:p>
          <a:pPr algn="ctr" rtl="0">
            <a:defRPr sz="1000"/>
          </a:pPr>
          <a:r>
            <a:rPr lang="en-US" sz="2000" b="1" i="0" strike="noStrike">
              <a:solidFill>
                <a:schemeClr val="bg1"/>
              </a:solidFill>
              <a:latin typeface="Calibri"/>
            </a:rPr>
            <a:t>APLIKASI RAPORT KURIKULUM 2013 PERMENDIKBUD NO </a:t>
          </a:r>
          <a:r>
            <a:rPr lang="id-ID" sz="2000" b="1" i="0" strike="noStrike">
              <a:solidFill>
                <a:schemeClr val="bg1"/>
              </a:solidFill>
              <a:latin typeface="Calibri"/>
            </a:rPr>
            <a:t>23</a:t>
          </a:r>
          <a:r>
            <a:rPr lang="en-US" sz="2000" b="1" i="0" strike="noStrike">
              <a:solidFill>
                <a:schemeClr val="bg1"/>
              </a:solidFill>
              <a:latin typeface="Calibri"/>
            </a:rPr>
            <a:t> TAHUN 201</a:t>
          </a:r>
          <a:r>
            <a:rPr lang="id-ID" sz="2000" b="1" i="0" strike="noStrike">
              <a:solidFill>
                <a:schemeClr val="bg1"/>
              </a:solidFill>
              <a:latin typeface="Calibri"/>
            </a:rPr>
            <a:t>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40" name="Picture 39" descr="logo_kementerian_agama.png"/>
        <xdr:cNvPicPr>
          <a:picLocks noChangeAspect="1"/>
        </xdr:cNvPicPr>
      </xdr:nvPicPr>
      <xdr:blipFill>
        <a:blip xmlns:r="http://schemas.openxmlformats.org/officeDocument/2006/relationships" r:embed="rId10"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macro="" textlink="">
      <xdr:nvSpPr>
        <xdr:cNvPr id="39" name="Flowchart: Process 38">
          <a:hlinkClick xmlns:r="http://schemas.openxmlformats.org/officeDocument/2006/relationships" r:id="rId11" tooltip="Klik di sini untuk Check DKN dan Ranking"/>
        </xdr:cNvPr>
        <xdr:cNvSpPr/>
      </xdr:nvSpPr>
      <xdr:spPr>
        <a:xfrm>
          <a:off x="4613248" y="3875354"/>
          <a:ext cx="1266276" cy="973737"/>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GANJIL</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macro="" textlink="">
      <xdr:nvSpPr>
        <xdr:cNvPr id="41" name="Left Arrow Callout 40">
          <a:hlinkClick xmlns:r="http://schemas.openxmlformats.org/officeDocument/2006/relationships" r:id="rId12"/>
        </xdr:cNvPr>
        <xdr:cNvSpPr/>
      </xdr:nvSpPr>
      <xdr:spPr>
        <a:xfrm>
          <a:off x="6087341" y="3368386"/>
          <a:ext cx="1792432" cy="1168978"/>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791826</xdr:colOff>
      <xdr:row>19</xdr:row>
      <xdr:rowOff>36560</xdr:rowOff>
    </xdr:from>
    <xdr:to>
      <xdr:col>3</xdr:col>
      <xdr:colOff>1692371</xdr:colOff>
      <xdr:row>21</xdr:row>
      <xdr:rowOff>53879</xdr:rowOff>
    </xdr:to>
    <xdr:sp macro="" textlink="">
      <xdr:nvSpPr>
        <xdr:cNvPr id="42" name="Rectangle 41">
          <a:hlinkClick xmlns:r="http://schemas.openxmlformats.org/officeDocument/2006/relationships" r:id="rId13"/>
        </xdr:cNvPr>
        <xdr:cNvSpPr/>
      </xdr:nvSpPr>
      <xdr:spPr>
        <a:xfrm>
          <a:off x="2590993" y="3412643"/>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INDO</a:t>
          </a:r>
        </a:p>
      </xdr:txBody>
    </xdr:sp>
    <xdr:clientData/>
  </xdr:twoCellAnchor>
  <xdr:twoCellAnchor>
    <xdr:from>
      <xdr:col>1</xdr:col>
      <xdr:colOff>40409</xdr:colOff>
      <xdr:row>24</xdr:row>
      <xdr:rowOff>15393</xdr:rowOff>
    </xdr:from>
    <xdr:to>
      <xdr:col>1</xdr:col>
      <xdr:colOff>1016000</xdr:colOff>
      <xdr:row>26</xdr:row>
      <xdr:rowOff>32713</xdr:rowOff>
    </xdr:to>
    <xdr:sp macro="" textlink="">
      <xdr:nvSpPr>
        <xdr:cNvPr id="43" name="Rectangle 42">
          <a:hlinkClick xmlns:r="http://schemas.openxmlformats.org/officeDocument/2006/relationships" r:id="rId14"/>
        </xdr:cNvPr>
        <xdr:cNvSpPr/>
      </xdr:nvSpPr>
      <xdr:spPr>
        <a:xfrm>
          <a:off x="347326" y="4227560"/>
          <a:ext cx="975591"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INGGRIS</a:t>
          </a:r>
        </a:p>
      </xdr:txBody>
    </xdr:sp>
    <xdr:clientData/>
  </xdr:twoCellAnchor>
  <xdr:twoCellAnchor>
    <xdr:from>
      <xdr:col>1</xdr:col>
      <xdr:colOff>40409</xdr:colOff>
      <xdr:row>21</xdr:row>
      <xdr:rowOff>163559</xdr:rowOff>
    </xdr:from>
    <xdr:to>
      <xdr:col>1</xdr:col>
      <xdr:colOff>1005416</xdr:colOff>
      <xdr:row>23</xdr:row>
      <xdr:rowOff>180879</xdr:rowOff>
    </xdr:to>
    <xdr:sp macro="" textlink="">
      <xdr:nvSpPr>
        <xdr:cNvPr id="44" name="Rectangle 43">
          <a:hlinkClick xmlns:r="http://schemas.openxmlformats.org/officeDocument/2006/relationships" r:id="rId15"/>
        </xdr:cNvPr>
        <xdr:cNvSpPr/>
      </xdr:nvSpPr>
      <xdr:spPr>
        <a:xfrm>
          <a:off x="347326" y="3835976"/>
          <a:ext cx="965007"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PPKn</a:t>
          </a:r>
        </a:p>
      </xdr:txBody>
    </xdr:sp>
    <xdr:clientData/>
  </xdr:twoCellAnchor>
  <xdr:twoCellAnchor>
    <xdr:from>
      <xdr:col>3</xdr:col>
      <xdr:colOff>791826</xdr:colOff>
      <xdr:row>23</xdr:row>
      <xdr:rowOff>227060</xdr:rowOff>
    </xdr:from>
    <xdr:to>
      <xdr:col>3</xdr:col>
      <xdr:colOff>1692371</xdr:colOff>
      <xdr:row>26</xdr:row>
      <xdr:rowOff>963</xdr:rowOff>
    </xdr:to>
    <xdr:sp macro="" textlink="">
      <xdr:nvSpPr>
        <xdr:cNvPr id="45" name="Rectangle 44">
          <a:hlinkClick xmlns:r="http://schemas.openxmlformats.org/officeDocument/2006/relationships" r:id="rId16"/>
        </xdr:cNvPr>
        <xdr:cNvSpPr/>
      </xdr:nvSpPr>
      <xdr:spPr>
        <a:xfrm>
          <a:off x="2590993" y="4195810"/>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PENJAS</a:t>
          </a:r>
        </a:p>
      </xdr:txBody>
    </xdr:sp>
    <xdr:clientData/>
  </xdr:twoCellAnchor>
  <xdr:twoCellAnchor>
    <xdr:from>
      <xdr:col>3</xdr:col>
      <xdr:colOff>791825</xdr:colOff>
      <xdr:row>21</xdr:row>
      <xdr:rowOff>142394</xdr:rowOff>
    </xdr:from>
    <xdr:to>
      <xdr:col>3</xdr:col>
      <xdr:colOff>1692370</xdr:colOff>
      <xdr:row>23</xdr:row>
      <xdr:rowOff>159714</xdr:rowOff>
    </xdr:to>
    <xdr:sp macro="" textlink="">
      <xdr:nvSpPr>
        <xdr:cNvPr id="46" name="Rectangle 45">
          <a:hlinkClick xmlns:r="http://schemas.openxmlformats.org/officeDocument/2006/relationships" r:id="rId17"/>
        </xdr:cNvPr>
        <xdr:cNvSpPr/>
      </xdr:nvSpPr>
      <xdr:spPr>
        <a:xfrm>
          <a:off x="2590992" y="3814811"/>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MAT</a:t>
          </a:r>
        </a:p>
      </xdr:txBody>
    </xdr:sp>
    <xdr:clientData/>
  </xdr:twoCellAnchor>
  <xdr:twoCellAnchor>
    <xdr:from>
      <xdr:col>3</xdr:col>
      <xdr:colOff>781243</xdr:colOff>
      <xdr:row>16</xdr:row>
      <xdr:rowOff>15394</xdr:rowOff>
    </xdr:from>
    <xdr:to>
      <xdr:col>3</xdr:col>
      <xdr:colOff>1681788</xdr:colOff>
      <xdr:row>18</xdr:row>
      <xdr:rowOff>32713</xdr:rowOff>
    </xdr:to>
    <xdr:sp macro="" textlink="">
      <xdr:nvSpPr>
        <xdr:cNvPr id="47" name="Rectangle 46">
          <a:hlinkClick xmlns:r="http://schemas.openxmlformats.org/officeDocument/2006/relationships" r:id="rId18"/>
        </xdr:cNvPr>
        <xdr:cNvSpPr/>
      </xdr:nvSpPr>
      <xdr:spPr>
        <a:xfrm>
          <a:off x="2580410" y="3042227"/>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a:t>
          </a:r>
          <a:r>
            <a:rPr lang="id-ID" sz="1100" baseline="0"/>
            <a:t> ARAB</a:t>
          </a:r>
          <a:endParaRPr lang="id-ID" sz="1100"/>
        </a:p>
      </xdr:txBody>
    </xdr:sp>
    <xdr:clientData/>
  </xdr:twoCellAnchor>
  <xdr:twoCellAnchor>
    <xdr:from>
      <xdr:col>1</xdr:col>
      <xdr:colOff>1130492</xdr:colOff>
      <xdr:row>24</xdr:row>
      <xdr:rowOff>4810</xdr:rowOff>
    </xdr:from>
    <xdr:to>
      <xdr:col>3</xdr:col>
      <xdr:colOff>635000</xdr:colOff>
      <xdr:row>26</xdr:row>
      <xdr:rowOff>22130</xdr:rowOff>
    </xdr:to>
    <xdr:sp macro="" textlink="">
      <xdr:nvSpPr>
        <xdr:cNvPr id="48" name="Rectangle 47">
          <a:hlinkClick xmlns:r="http://schemas.openxmlformats.org/officeDocument/2006/relationships" r:id="rId19"/>
        </xdr:cNvPr>
        <xdr:cNvSpPr/>
      </xdr:nvSpPr>
      <xdr:spPr>
        <a:xfrm>
          <a:off x="1437409" y="4216977"/>
          <a:ext cx="996758"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SENI BUDAYA</a:t>
          </a:r>
        </a:p>
      </xdr:txBody>
    </xdr:sp>
    <xdr:clientData/>
  </xdr:twoCellAnchor>
  <xdr:twoCellAnchor>
    <xdr:from>
      <xdr:col>1</xdr:col>
      <xdr:colOff>1130493</xdr:colOff>
      <xdr:row>21</xdr:row>
      <xdr:rowOff>174144</xdr:rowOff>
    </xdr:from>
    <xdr:to>
      <xdr:col>3</xdr:col>
      <xdr:colOff>624416</xdr:colOff>
      <xdr:row>23</xdr:row>
      <xdr:rowOff>191464</xdr:rowOff>
    </xdr:to>
    <xdr:sp macro="" textlink="">
      <xdr:nvSpPr>
        <xdr:cNvPr id="49" name="Rectangle 48">
          <a:hlinkClick xmlns:r="http://schemas.openxmlformats.org/officeDocument/2006/relationships" r:id="rId20"/>
        </xdr:cNvPr>
        <xdr:cNvSpPr/>
      </xdr:nvSpPr>
      <xdr:spPr>
        <a:xfrm>
          <a:off x="1437410" y="3846561"/>
          <a:ext cx="986173"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IPS</a:t>
          </a:r>
        </a:p>
      </xdr:txBody>
    </xdr:sp>
    <xdr:clientData/>
  </xdr:twoCellAnchor>
  <xdr:twoCellAnchor>
    <xdr:from>
      <xdr:col>3</xdr:col>
      <xdr:colOff>1809750</xdr:colOff>
      <xdr:row>15</xdr:row>
      <xdr:rowOff>232833</xdr:rowOff>
    </xdr:from>
    <xdr:to>
      <xdr:col>5</xdr:col>
      <xdr:colOff>349250</xdr:colOff>
      <xdr:row>19</xdr:row>
      <xdr:rowOff>190500</xdr:rowOff>
    </xdr:to>
    <xdr:sp macro="" textlink="">
      <xdr:nvSpPr>
        <xdr:cNvPr id="50" name="Rounded Rectangle 49">
          <a:hlinkClick xmlns:r="http://schemas.openxmlformats.org/officeDocument/2006/relationships" r:id="rId21"/>
        </xdr:cNvPr>
        <xdr:cNvSpPr/>
      </xdr:nvSpPr>
      <xdr:spPr>
        <a:xfrm>
          <a:off x="3608917" y="3016250"/>
          <a:ext cx="920750" cy="550333"/>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2800"/>
            <a:t>IPA</a:t>
          </a:r>
          <a:endParaRPr lang="id-ID" sz="1100"/>
        </a:p>
      </xdr:txBody>
    </xdr:sp>
    <xdr:clientData/>
  </xdr:twoCellAnchor>
  <xdr:twoCellAnchor>
    <xdr:from>
      <xdr:col>3</xdr:col>
      <xdr:colOff>1799167</xdr:colOff>
      <xdr:row>20</xdr:row>
      <xdr:rowOff>42335</xdr:rowOff>
    </xdr:from>
    <xdr:to>
      <xdr:col>5</xdr:col>
      <xdr:colOff>381000</xdr:colOff>
      <xdr:row>23</xdr:row>
      <xdr:rowOff>75049</xdr:rowOff>
    </xdr:to>
    <xdr:sp macro="" textlink="">
      <xdr:nvSpPr>
        <xdr:cNvPr id="51" name="Rectangle 50">
          <a:hlinkClick xmlns:r="http://schemas.openxmlformats.org/officeDocument/2006/relationships" r:id="rId22"/>
        </xdr:cNvPr>
        <xdr:cNvSpPr/>
      </xdr:nvSpPr>
      <xdr:spPr>
        <a:xfrm>
          <a:off x="3598334" y="3661835"/>
          <a:ext cx="963083" cy="381964"/>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BHS</a:t>
          </a:r>
          <a:r>
            <a:rPr lang="id-ID" sz="1100" baseline="0"/>
            <a:t> DAERAH</a:t>
          </a:r>
          <a:endParaRPr lang="id-ID" sz="1100"/>
        </a:p>
      </xdr:txBody>
    </xdr:sp>
    <xdr:clientData/>
  </xdr:twoCellAnchor>
  <xdr:twoCellAnchor>
    <xdr:from>
      <xdr:col>3</xdr:col>
      <xdr:colOff>1799167</xdr:colOff>
      <xdr:row>23</xdr:row>
      <xdr:rowOff>158751</xdr:rowOff>
    </xdr:from>
    <xdr:to>
      <xdr:col>5</xdr:col>
      <xdr:colOff>381000</xdr:colOff>
      <xdr:row>26</xdr:row>
      <xdr:rowOff>965</xdr:rowOff>
    </xdr:to>
    <xdr:sp macro="" textlink="">
      <xdr:nvSpPr>
        <xdr:cNvPr id="52" name="Rectangle 51">
          <a:hlinkClick xmlns:r="http://schemas.openxmlformats.org/officeDocument/2006/relationships" r:id="rId23"/>
        </xdr:cNvPr>
        <xdr:cNvSpPr/>
      </xdr:nvSpPr>
      <xdr:spPr>
        <a:xfrm>
          <a:off x="3598334" y="4127501"/>
          <a:ext cx="963083" cy="381964"/>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PRAKARYA</a:t>
          </a:r>
        </a:p>
      </xdr:txBody>
    </xdr:sp>
    <xdr:clientData/>
  </xdr:twoCellAnchor>
  <xdr:twoCellAnchor>
    <xdr:from>
      <xdr:col>10</xdr:col>
      <xdr:colOff>116417</xdr:colOff>
      <xdr:row>11</xdr:row>
      <xdr:rowOff>74083</xdr:rowOff>
    </xdr:from>
    <xdr:to>
      <xdr:col>14</xdr:col>
      <xdr:colOff>571499</xdr:colOff>
      <xdr:row>13</xdr:row>
      <xdr:rowOff>179917</xdr:rowOff>
    </xdr:to>
    <xdr:sp macro="" textlink="">
      <xdr:nvSpPr>
        <xdr:cNvPr id="29" name="Flowchart: Process 28">
          <a:hlinkClick xmlns:r="http://schemas.openxmlformats.org/officeDocument/2006/relationships" r:id="rId24" tooltip="Klik di sini untuk check &amp; cetak raport semester ganjil atau genap"/>
        </xdr:cNvPr>
        <xdr:cNvSpPr/>
      </xdr:nvSpPr>
      <xdr:spPr>
        <a:xfrm>
          <a:off x="8212667" y="2391833"/>
          <a:ext cx="4349749" cy="40216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142059</xdr:colOff>
      <xdr:row>19</xdr:row>
      <xdr:rowOff>21167</xdr:rowOff>
    </xdr:from>
    <xdr:to>
      <xdr:col>14</xdr:col>
      <xdr:colOff>603250</xdr:colOff>
      <xdr:row>22</xdr:row>
      <xdr:rowOff>42334</xdr:rowOff>
    </xdr:to>
    <xdr:sp macro="" textlink="">
      <xdr:nvSpPr>
        <xdr:cNvPr id="35" name="Flowchart: Process 34">
          <a:hlinkClick xmlns:r="http://schemas.openxmlformats.org/officeDocument/2006/relationships" r:id="rId25" tooltip="Klik di sini untuk Check DKN dan Ranking"/>
        </xdr:cNvPr>
        <xdr:cNvSpPr/>
      </xdr:nvSpPr>
      <xdr:spPr>
        <a:xfrm>
          <a:off x="8238309" y="3524250"/>
          <a:ext cx="4355858" cy="56091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127001</xdr:colOff>
      <xdr:row>15</xdr:row>
      <xdr:rowOff>52916</xdr:rowOff>
    </xdr:from>
    <xdr:to>
      <xdr:col>14</xdr:col>
      <xdr:colOff>582083</xdr:colOff>
      <xdr:row>17</xdr:row>
      <xdr:rowOff>158750</xdr:rowOff>
    </xdr:to>
    <xdr:sp macro="" textlink="">
      <xdr:nvSpPr>
        <xdr:cNvPr id="36" name="Flowchart: Process 35">
          <a:hlinkClick xmlns:r="http://schemas.openxmlformats.org/officeDocument/2006/relationships" r:id="rId26" tooltip="Klik di sini untuk check &amp; cetak raport semester ganjil atau genap"/>
        </xdr:cNvPr>
        <xdr:cNvSpPr/>
      </xdr:nvSpPr>
      <xdr:spPr>
        <a:xfrm>
          <a:off x="8223251" y="2963333"/>
          <a:ext cx="4349749" cy="40216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116417</xdr:colOff>
      <xdr:row>23</xdr:row>
      <xdr:rowOff>137584</xdr:rowOff>
    </xdr:from>
    <xdr:to>
      <xdr:col>14</xdr:col>
      <xdr:colOff>635000</xdr:colOff>
      <xdr:row>26</xdr:row>
      <xdr:rowOff>211666</xdr:rowOff>
    </xdr:to>
    <xdr:sp macro="" textlink="">
      <xdr:nvSpPr>
        <xdr:cNvPr id="53" name="Rectangle 52">
          <a:hlinkClick xmlns:r="http://schemas.openxmlformats.org/officeDocument/2006/relationships" r:id="rId27"/>
        </xdr:cNvPr>
        <xdr:cNvSpPr/>
      </xdr:nvSpPr>
      <xdr:spPr>
        <a:xfrm>
          <a:off x="8212667" y="4233334"/>
          <a:ext cx="4413250" cy="613832"/>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GANJIL</a:t>
          </a:r>
          <a:endParaRPr lang="en-US" sz="1800" b="1"/>
        </a:p>
      </xdr:txBody>
    </xdr:sp>
    <xdr:clientData/>
  </xdr:twoCellAnchor>
  <xdr:twoCellAnchor>
    <xdr:from>
      <xdr:col>3</xdr:col>
      <xdr:colOff>1764530</xdr:colOff>
      <xdr:row>11</xdr:row>
      <xdr:rowOff>222250</xdr:rowOff>
    </xdr:from>
    <xdr:to>
      <xdr:col>7</xdr:col>
      <xdr:colOff>197234</xdr:colOff>
      <xdr:row>15</xdr:row>
      <xdr:rowOff>74083</xdr:rowOff>
    </xdr:to>
    <xdr:sp macro="" textlink="">
      <xdr:nvSpPr>
        <xdr:cNvPr id="54" name="Flowchart: Process 53">
          <a:hlinkClick xmlns:r="http://schemas.openxmlformats.org/officeDocument/2006/relationships" r:id="rId28" tooltip="Klik di sini untuk input absensi dan data ekstrakurikuler."/>
        </xdr:cNvPr>
        <xdr:cNvSpPr/>
      </xdr:nvSpPr>
      <xdr:spPr>
        <a:xfrm>
          <a:off x="3563697" y="2540000"/>
          <a:ext cx="2274454" cy="444500"/>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 Ekstra</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149077</xdr:colOff>
      <xdr:row>0</xdr:row>
      <xdr:rowOff>33128</xdr:rowOff>
    </xdr:from>
    <xdr:to>
      <xdr:col>6</xdr:col>
      <xdr:colOff>571490</xdr:colOff>
      <xdr:row>5</xdr:row>
      <xdr:rowOff>231322</xdr:rowOff>
    </xdr:to>
    <xdr:sp macro="" textlink="">
      <xdr:nvSpPr>
        <xdr:cNvPr id="2" name="Rounded Rectangle 1"/>
        <xdr:cNvSpPr/>
      </xdr:nvSpPr>
      <xdr:spPr>
        <a:xfrm>
          <a:off x="149077" y="33128"/>
          <a:ext cx="7294020" cy="176301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4" name="Rounded Rectangle 3">
          <a:hlinkClick xmlns:r="http://schemas.openxmlformats.org/officeDocument/2006/relationships" r:id="rId1" tooltip="Klik Home untuk kembali ke halaman Menu (Home)"/>
        </xdr:cNvPr>
        <xdr:cNvSpPr/>
      </xdr:nvSpPr>
      <xdr:spPr>
        <a:xfrm>
          <a:off x="27523109" y="621196"/>
          <a:ext cx="972000" cy="324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xdr:col>
      <xdr:colOff>0</xdr:colOff>
      <xdr:row>3</xdr:row>
      <xdr:rowOff>0</xdr:rowOff>
    </xdr:from>
    <xdr:to>
      <xdr:col>14</xdr:col>
      <xdr:colOff>1008000</xdr:colOff>
      <xdr:row>4</xdr:row>
      <xdr:rowOff>47036</xdr:rowOff>
    </xdr:to>
    <xdr:sp macro="" textlink="">
      <xdr:nvSpPr>
        <xdr:cNvPr id="5" name="Rounded Rectangle 4">
          <a:hlinkClick xmlns:r="http://schemas.openxmlformats.org/officeDocument/2006/relationships" r:id="rId2" tooltip="Klik Home untuk kembali ke halaman Menu (Home)"/>
        </xdr:cNvPr>
        <xdr:cNvSpPr/>
      </xdr:nvSpPr>
      <xdr:spPr>
        <a:xfrm>
          <a:off x="16246929" y="938893"/>
          <a:ext cx="1008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149077</xdr:colOff>
      <xdr:row>0</xdr:row>
      <xdr:rowOff>33128</xdr:rowOff>
    </xdr:from>
    <xdr:to>
      <xdr:col>6</xdr:col>
      <xdr:colOff>571490</xdr:colOff>
      <xdr:row>5</xdr:row>
      <xdr:rowOff>231322</xdr:rowOff>
    </xdr:to>
    <xdr:sp macro="" textlink="">
      <xdr:nvSpPr>
        <xdr:cNvPr id="9" name="Rounded Rectangle 8"/>
        <xdr:cNvSpPr/>
      </xdr:nvSpPr>
      <xdr:spPr>
        <a:xfrm>
          <a:off x="149077" y="33128"/>
          <a:ext cx="7785238" cy="1769819"/>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10" name="Rounded Rectangle 9">
          <a:hlinkClick xmlns:r="http://schemas.openxmlformats.org/officeDocument/2006/relationships" r:id="rId3" tooltip="Klik Home untuk kembali ke halaman Menu (Home)"/>
        </xdr:cNvPr>
        <xdr:cNvSpPr/>
      </xdr:nvSpPr>
      <xdr:spPr>
        <a:xfrm>
          <a:off x="29556075" y="942975"/>
          <a:ext cx="972000" cy="43126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xdr:col>
      <xdr:colOff>0</xdr:colOff>
      <xdr:row>3</xdr:row>
      <xdr:rowOff>0</xdr:rowOff>
    </xdr:from>
    <xdr:to>
      <xdr:col>14</xdr:col>
      <xdr:colOff>1008000</xdr:colOff>
      <xdr:row>4</xdr:row>
      <xdr:rowOff>47036</xdr:rowOff>
    </xdr:to>
    <xdr:sp macro="" textlink="">
      <xdr:nvSpPr>
        <xdr:cNvPr id="11" name="Rounded Rectangle 10">
          <a:hlinkClick xmlns:r="http://schemas.openxmlformats.org/officeDocument/2006/relationships" r:id="rId4" tooltip="Klik Home untuk kembali ke halaman Menu (Home)"/>
        </xdr:cNvPr>
        <xdr:cNvSpPr/>
      </xdr:nvSpPr>
      <xdr:spPr>
        <a:xfrm>
          <a:off x="17430750" y="942975"/>
          <a:ext cx="1008000" cy="36136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149077</xdr:colOff>
      <xdr:row>0</xdr:row>
      <xdr:rowOff>33128</xdr:rowOff>
    </xdr:from>
    <xdr:to>
      <xdr:col>6</xdr:col>
      <xdr:colOff>571490</xdr:colOff>
      <xdr:row>5</xdr:row>
      <xdr:rowOff>231322</xdr:rowOff>
    </xdr:to>
    <xdr:sp macro="" textlink="">
      <xdr:nvSpPr>
        <xdr:cNvPr id="12" name="Rounded Rectangle 11"/>
        <xdr:cNvSpPr/>
      </xdr:nvSpPr>
      <xdr:spPr>
        <a:xfrm>
          <a:off x="149077" y="33128"/>
          <a:ext cx="7785238" cy="1769819"/>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13" name="Rounded Rectangle 12">
          <a:hlinkClick xmlns:r="http://schemas.openxmlformats.org/officeDocument/2006/relationships" r:id="rId5" tooltip="Klik Home untuk kembali ke halaman Menu (Home)"/>
        </xdr:cNvPr>
        <xdr:cNvSpPr/>
      </xdr:nvSpPr>
      <xdr:spPr>
        <a:xfrm>
          <a:off x="29556075" y="942975"/>
          <a:ext cx="972000" cy="43126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598715</xdr:colOff>
      <xdr:row>3</xdr:row>
      <xdr:rowOff>1</xdr:rowOff>
    </xdr:from>
    <xdr:to>
      <xdr:col>8</xdr:col>
      <xdr:colOff>994394</xdr:colOff>
      <xdr:row>4</xdr:row>
      <xdr:rowOff>47037</xdr:rowOff>
    </xdr:to>
    <xdr:sp macro="" textlink="">
      <xdr:nvSpPr>
        <xdr:cNvPr id="14" name="Rounded Rectangle 13">
          <a:hlinkClick xmlns:r="http://schemas.openxmlformats.org/officeDocument/2006/relationships" r:id="rId6" tooltip="Klik Home untuk kembali ke halaman Menu (Home)"/>
        </xdr:cNvPr>
        <xdr:cNvSpPr/>
      </xdr:nvSpPr>
      <xdr:spPr>
        <a:xfrm>
          <a:off x="8382001" y="938894"/>
          <a:ext cx="1008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5" name="Rounded Rectangle 14">
          <a:hlinkClick xmlns:r="http://schemas.openxmlformats.org/officeDocument/2006/relationships" r:id="rId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6" name="Rounded Rectangle 15">
          <a:hlinkClick xmlns:r="http://schemas.openxmlformats.org/officeDocument/2006/relationships" r:id="rId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7" name="Rounded Rectangle 16">
          <a:hlinkClick xmlns:r="http://schemas.openxmlformats.org/officeDocument/2006/relationships" r:id="rId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18" name="Rounded Rectangle 17">
          <a:hlinkClick xmlns:r="http://schemas.openxmlformats.org/officeDocument/2006/relationships" r:id="rId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19" name="Rounded Rectangle 18">
          <a:hlinkClick xmlns:r="http://schemas.openxmlformats.org/officeDocument/2006/relationships" r:id="rId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20" name="Rounded Rectangle 19">
          <a:hlinkClick xmlns:r="http://schemas.openxmlformats.org/officeDocument/2006/relationships" r:id="rId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1" name="Rounded Rectangle 20">
          <a:hlinkClick xmlns:r="http://schemas.openxmlformats.org/officeDocument/2006/relationships" r:id="rId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2" name="Rounded Rectangle 21">
          <a:hlinkClick xmlns:r="http://schemas.openxmlformats.org/officeDocument/2006/relationships" r:id="rId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3" name="Rounded Rectangle 22">
          <a:hlinkClick xmlns:r="http://schemas.openxmlformats.org/officeDocument/2006/relationships" r:id="rId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4" name="Rounded Rectangle 23">
          <a:hlinkClick xmlns:r="http://schemas.openxmlformats.org/officeDocument/2006/relationships" r:id="rId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5" name="Rounded Rectangle 24">
          <a:hlinkClick xmlns:r="http://schemas.openxmlformats.org/officeDocument/2006/relationships" r:id="rId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6" name="Rounded Rectangle 25">
          <a:hlinkClick xmlns:r="http://schemas.openxmlformats.org/officeDocument/2006/relationships" r:id="rId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7" name="Rounded Rectangle 26">
          <a:hlinkClick xmlns:r="http://schemas.openxmlformats.org/officeDocument/2006/relationships" r:id="rId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8" name="Rounded Rectangle 27">
          <a:hlinkClick xmlns:r="http://schemas.openxmlformats.org/officeDocument/2006/relationships" r:id="rId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9" name="Rounded Rectangle 28">
          <a:hlinkClick xmlns:r="http://schemas.openxmlformats.org/officeDocument/2006/relationships" r:id="rId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0" name="Rounded Rectangle 29">
          <a:hlinkClick xmlns:r="http://schemas.openxmlformats.org/officeDocument/2006/relationships" r:id="rId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1" name="Rounded Rectangle 30">
          <a:hlinkClick xmlns:r="http://schemas.openxmlformats.org/officeDocument/2006/relationships" r:id="rId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2" name="Rounded Rectangle 31">
          <a:hlinkClick xmlns:r="http://schemas.openxmlformats.org/officeDocument/2006/relationships" r:id="rId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3" name="Rounded Rectangle 32">
          <a:hlinkClick xmlns:r="http://schemas.openxmlformats.org/officeDocument/2006/relationships" r:id="rId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4" name="Rounded Rectangle 33">
          <a:hlinkClick xmlns:r="http://schemas.openxmlformats.org/officeDocument/2006/relationships" r:id="rId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5" name="Rounded Rectangle 34">
          <a:hlinkClick xmlns:r="http://schemas.openxmlformats.org/officeDocument/2006/relationships" r:id="rId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6" name="Rounded Rectangle 35">
          <a:hlinkClick xmlns:r="http://schemas.openxmlformats.org/officeDocument/2006/relationships" r:id="rId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7" name="Rounded Rectangle 36">
          <a:hlinkClick xmlns:r="http://schemas.openxmlformats.org/officeDocument/2006/relationships" r:id="rId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8" name="Rounded Rectangle 37">
          <a:hlinkClick xmlns:r="http://schemas.openxmlformats.org/officeDocument/2006/relationships" r:id="rId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39" name="Rounded Rectangle 38">
          <a:hlinkClick xmlns:r="http://schemas.openxmlformats.org/officeDocument/2006/relationships" r:id="rId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40" name="Rounded Rectangle 39">
          <a:hlinkClick xmlns:r="http://schemas.openxmlformats.org/officeDocument/2006/relationships" r:id="rId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41" name="Rounded Rectangle 40">
          <a:hlinkClick xmlns:r="http://schemas.openxmlformats.org/officeDocument/2006/relationships" r:id="rId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2" name="Rounded Rectangle 41">
          <a:hlinkClick xmlns:r="http://schemas.openxmlformats.org/officeDocument/2006/relationships" r:id="rId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3" name="Rounded Rectangle 42">
          <a:hlinkClick xmlns:r="http://schemas.openxmlformats.org/officeDocument/2006/relationships" r:id="rId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4" name="Rounded Rectangle 43">
          <a:hlinkClick xmlns:r="http://schemas.openxmlformats.org/officeDocument/2006/relationships" r:id="rId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5" name="Rounded Rectangle 44">
          <a:hlinkClick xmlns:r="http://schemas.openxmlformats.org/officeDocument/2006/relationships" r:id="rId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6" name="Rounded Rectangle 45">
          <a:hlinkClick xmlns:r="http://schemas.openxmlformats.org/officeDocument/2006/relationships" r:id="rId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7" name="Rounded Rectangle 46">
          <a:hlinkClick xmlns:r="http://schemas.openxmlformats.org/officeDocument/2006/relationships" r:id="rId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48" name="Rounded Rectangle 47">
          <a:hlinkClick xmlns:r="http://schemas.openxmlformats.org/officeDocument/2006/relationships" r:id="rId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49" name="Rounded Rectangle 48">
          <a:hlinkClick xmlns:r="http://schemas.openxmlformats.org/officeDocument/2006/relationships" r:id="rId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50" name="Rounded Rectangle 49">
          <a:hlinkClick xmlns:r="http://schemas.openxmlformats.org/officeDocument/2006/relationships" r:id="rId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1" name="Rounded Rectangle 50">
          <a:hlinkClick xmlns:r="http://schemas.openxmlformats.org/officeDocument/2006/relationships" r:id="rId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2" name="Rounded Rectangle 51">
          <a:hlinkClick xmlns:r="http://schemas.openxmlformats.org/officeDocument/2006/relationships" r:id="rId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3" name="Rounded Rectangle 52">
          <a:hlinkClick xmlns:r="http://schemas.openxmlformats.org/officeDocument/2006/relationships" r:id="rId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4" name="Rounded Rectangle 53">
          <a:hlinkClick xmlns:r="http://schemas.openxmlformats.org/officeDocument/2006/relationships" r:id="rId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5" name="Rounded Rectangle 54">
          <a:hlinkClick xmlns:r="http://schemas.openxmlformats.org/officeDocument/2006/relationships" r:id="rId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6" name="Rounded Rectangle 55">
          <a:hlinkClick xmlns:r="http://schemas.openxmlformats.org/officeDocument/2006/relationships" r:id="rId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7" name="Rounded Rectangle 56">
          <a:hlinkClick xmlns:r="http://schemas.openxmlformats.org/officeDocument/2006/relationships" r:id="rId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8" name="Rounded Rectangle 57">
          <a:hlinkClick xmlns:r="http://schemas.openxmlformats.org/officeDocument/2006/relationships" r:id="rId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9" name="Rounded Rectangle 58">
          <a:hlinkClick xmlns:r="http://schemas.openxmlformats.org/officeDocument/2006/relationships" r:id="rId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0" name="Rounded Rectangle 59">
          <a:hlinkClick xmlns:r="http://schemas.openxmlformats.org/officeDocument/2006/relationships" r:id="rId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1" name="Rounded Rectangle 60">
          <a:hlinkClick xmlns:r="http://schemas.openxmlformats.org/officeDocument/2006/relationships" r:id="rId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2" name="Rounded Rectangle 61">
          <a:hlinkClick xmlns:r="http://schemas.openxmlformats.org/officeDocument/2006/relationships" r:id="rId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3" name="Rounded Rectangle 62">
          <a:hlinkClick xmlns:r="http://schemas.openxmlformats.org/officeDocument/2006/relationships" r:id="rId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4" name="Rounded Rectangle 63">
          <a:hlinkClick xmlns:r="http://schemas.openxmlformats.org/officeDocument/2006/relationships" r:id="rId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5" name="Rounded Rectangle 64">
          <a:hlinkClick xmlns:r="http://schemas.openxmlformats.org/officeDocument/2006/relationships" r:id="rId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6" name="Rounded Rectangle 65">
          <a:hlinkClick xmlns:r="http://schemas.openxmlformats.org/officeDocument/2006/relationships" r:id="rId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7" name="Rounded Rectangle 66">
          <a:hlinkClick xmlns:r="http://schemas.openxmlformats.org/officeDocument/2006/relationships" r:id="rId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8" name="Rounded Rectangle 67">
          <a:hlinkClick xmlns:r="http://schemas.openxmlformats.org/officeDocument/2006/relationships" r:id="rId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69" name="Rounded Rectangle 68">
          <a:hlinkClick xmlns:r="http://schemas.openxmlformats.org/officeDocument/2006/relationships" r:id="rId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70" name="Rounded Rectangle 69">
          <a:hlinkClick xmlns:r="http://schemas.openxmlformats.org/officeDocument/2006/relationships" r:id="rId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71" name="Rounded Rectangle 70">
          <a:hlinkClick xmlns:r="http://schemas.openxmlformats.org/officeDocument/2006/relationships" r:id="rId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2" name="Rounded Rectangle 71">
          <a:hlinkClick xmlns:r="http://schemas.openxmlformats.org/officeDocument/2006/relationships" r:id="rId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3" name="Rounded Rectangle 72">
          <a:hlinkClick xmlns:r="http://schemas.openxmlformats.org/officeDocument/2006/relationships" r:id="rId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4" name="Rounded Rectangle 73">
          <a:hlinkClick xmlns:r="http://schemas.openxmlformats.org/officeDocument/2006/relationships" r:id="rId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5" name="Rounded Rectangle 74">
          <a:hlinkClick xmlns:r="http://schemas.openxmlformats.org/officeDocument/2006/relationships" r:id="rId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6" name="Rounded Rectangle 75">
          <a:hlinkClick xmlns:r="http://schemas.openxmlformats.org/officeDocument/2006/relationships" r:id="rId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7" name="Rounded Rectangle 76">
          <a:hlinkClick xmlns:r="http://schemas.openxmlformats.org/officeDocument/2006/relationships" r:id="rId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78" name="Rounded Rectangle 77">
          <a:hlinkClick xmlns:r="http://schemas.openxmlformats.org/officeDocument/2006/relationships" r:id="rId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79" name="Rounded Rectangle 78">
          <a:hlinkClick xmlns:r="http://schemas.openxmlformats.org/officeDocument/2006/relationships" r:id="rId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80" name="Rounded Rectangle 79">
          <a:hlinkClick xmlns:r="http://schemas.openxmlformats.org/officeDocument/2006/relationships" r:id="rId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1" name="Rounded Rectangle 80">
          <a:hlinkClick xmlns:r="http://schemas.openxmlformats.org/officeDocument/2006/relationships" r:id="rId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2" name="Rounded Rectangle 81">
          <a:hlinkClick xmlns:r="http://schemas.openxmlformats.org/officeDocument/2006/relationships" r:id="rId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3" name="Rounded Rectangle 82">
          <a:hlinkClick xmlns:r="http://schemas.openxmlformats.org/officeDocument/2006/relationships" r:id="rId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4" name="Rounded Rectangle 83">
          <a:hlinkClick xmlns:r="http://schemas.openxmlformats.org/officeDocument/2006/relationships" r:id="rId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5" name="Rounded Rectangle 84">
          <a:hlinkClick xmlns:r="http://schemas.openxmlformats.org/officeDocument/2006/relationships" r:id="rId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6" name="Rounded Rectangle 85">
          <a:hlinkClick xmlns:r="http://schemas.openxmlformats.org/officeDocument/2006/relationships" r:id="rId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7" name="Rounded Rectangle 86">
          <a:hlinkClick xmlns:r="http://schemas.openxmlformats.org/officeDocument/2006/relationships" r:id="rId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8" name="Rounded Rectangle 87">
          <a:hlinkClick xmlns:r="http://schemas.openxmlformats.org/officeDocument/2006/relationships" r:id="rId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9" name="Rounded Rectangle 88">
          <a:hlinkClick xmlns:r="http://schemas.openxmlformats.org/officeDocument/2006/relationships" r:id="rId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0" name="Rounded Rectangle 89">
          <a:hlinkClick xmlns:r="http://schemas.openxmlformats.org/officeDocument/2006/relationships" r:id="rId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1" name="Rounded Rectangle 90">
          <a:hlinkClick xmlns:r="http://schemas.openxmlformats.org/officeDocument/2006/relationships" r:id="rId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2" name="Rounded Rectangle 91">
          <a:hlinkClick xmlns:r="http://schemas.openxmlformats.org/officeDocument/2006/relationships" r:id="rId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3" name="Rounded Rectangle 92">
          <a:hlinkClick xmlns:r="http://schemas.openxmlformats.org/officeDocument/2006/relationships" r:id="rId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4" name="Rounded Rectangle 93">
          <a:hlinkClick xmlns:r="http://schemas.openxmlformats.org/officeDocument/2006/relationships" r:id="rId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5" name="Rounded Rectangle 94">
          <a:hlinkClick xmlns:r="http://schemas.openxmlformats.org/officeDocument/2006/relationships" r:id="rId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6" name="Rounded Rectangle 95">
          <a:hlinkClick xmlns:r="http://schemas.openxmlformats.org/officeDocument/2006/relationships" r:id="rId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7" name="Rounded Rectangle 96">
          <a:hlinkClick xmlns:r="http://schemas.openxmlformats.org/officeDocument/2006/relationships" r:id="rId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8" name="Rounded Rectangle 97">
          <a:hlinkClick xmlns:r="http://schemas.openxmlformats.org/officeDocument/2006/relationships" r:id="rId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99" name="Rounded Rectangle 98">
          <a:hlinkClick xmlns:r="http://schemas.openxmlformats.org/officeDocument/2006/relationships" r:id="rId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100" name="Rounded Rectangle 99">
          <a:hlinkClick xmlns:r="http://schemas.openxmlformats.org/officeDocument/2006/relationships" r:id="rId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101" name="Rounded Rectangle 100">
          <a:hlinkClick xmlns:r="http://schemas.openxmlformats.org/officeDocument/2006/relationships" r:id="rId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2" name="Rounded Rectangle 101">
          <a:hlinkClick xmlns:r="http://schemas.openxmlformats.org/officeDocument/2006/relationships" r:id="rId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3" name="Rounded Rectangle 102">
          <a:hlinkClick xmlns:r="http://schemas.openxmlformats.org/officeDocument/2006/relationships" r:id="rId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4" name="Rounded Rectangle 103">
          <a:hlinkClick xmlns:r="http://schemas.openxmlformats.org/officeDocument/2006/relationships" r:id="rId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5" name="Rounded Rectangle 104">
          <a:hlinkClick xmlns:r="http://schemas.openxmlformats.org/officeDocument/2006/relationships" r:id="rId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6" name="Rounded Rectangle 105">
          <a:hlinkClick xmlns:r="http://schemas.openxmlformats.org/officeDocument/2006/relationships" r:id="rId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7" name="Rounded Rectangle 106">
          <a:hlinkClick xmlns:r="http://schemas.openxmlformats.org/officeDocument/2006/relationships" r:id="rId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08" name="Rounded Rectangle 107">
          <a:hlinkClick xmlns:r="http://schemas.openxmlformats.org/officeDocument/2006/relationships" r:id="rId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09" name="Rounded Rectangle 108">
          <a:hlinkClick xmlns:r="http://schemas.openxmlformats.org/officeDocument/2006/relationships" r:id="rId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10" name="Rounded Rectangle 109">
          <a:hlinkClick xmlns:r="http://schemas.openxmlformats.org/officeDocument/2006/relationships" r:id="rId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1" name="Rounded Rectangle 110">
          <a:hlinkClick xmlns:r="http://schemas.openxmlformats.org/officeDocument/2006/relationships" r:id="rId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2" name="Rounded Rectangle 111">
          <a:hlinkClick xmlns:r="http://schemas.openxmlformats.org/officeDocument/2006/relationships" r:id="rId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3" name="Rounded Rectangle 112">
          <a:hlinkClick xmlns:r="http://schemas.openxmlformats.org/officeDocument/2006/relationships" r:id="rId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4" name="Rounded Rectangle 113">
          <a:hlinkClick xmlns:r="http://schemas.openxmlformats.org/officeDocument/2006/relationships" r:id="rId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5" name="Rounded Rectangle 114">
          <a:hlinkClick xmlns:r="http://schemas.openxmlformats.org/officeDocument/2006/relationships" r:id="rId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6" name="Rounded Rectangle 115">
          <a:hlinkClick xmlns:r="http://schemas.openxmlformats.org/officeDocument/2006/relationships" r:id="rId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7" name="Rounded Rectangle 116">
          <a:hlinkClick xmlns:r="http://schemas.openxmlformats.org/officeDocument/2006/relationships" r:id="rId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8" name="Rounded Rectangle 117">
          <a:hlinkClick xmlns:r="http://schemas.openxmlformats.org/officeDocument/2006/relationships" r:id="rId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9" name="Rounded Rectangle 118">
          <a:hlinkClick xmlns:r="http://schemas.openxmlformats.org/officeDocument/2006/relationships" r:id="rId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0" name="Rounded Rectangle 119">
          <a:hlinkClick xmlns:r="http://schemas.openxmlformats.org/officeDocument/2006/relationships" r:id="rId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1" name="Rounded Rectangle 120">
          <a:hlinkClick xmlns:r="http://schemas.openxmlformats.org/officeDocument/2006/relationships" r:id="rId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2" name="Rounded Rectangle 121">
          <a:hlinkClick xmlns:r="http://schemas.openxmlformats.org/officeDocument/2006/relationships" r:id="rId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3" name="Rounded Rectangle 122">
          <a:hlinkClick xmlns:r="http://schemas.openxmlformats.org/officeDocument/2006/relationships" r:id="rId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4" name="Rounded Rectangle 123">
          <a:hlinkClick xmlns:r="http://schemas.openxmlformats.org/officeDocument/2006/relationships" r:id="rId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5" name="Rounded Rectangle 124">
          <a:hlinkClick xmlns:r="http://schemas.openxmlformats.org/officeDocument/2006/relationships" r:id="rId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6" name="Rounded Rectangle 125">
          <a:hlinkClick xmlns:r="http://schemas.openxmlformats.org/officeDocument/2006/relationships" r:id="rId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7" name="Rounded Rectangle 126">
          <a:hlinkClick xmlns:r="http://schemas.openxmlformats.org/officeDocument/2006/relationships" r:id="rId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8" name="Rounded Rectangle 127">
          <a:hlinkClick xmlns:r="http://schemas.openxmlformats.org/officeDocument/2006/relationships" r:id="rId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29" name="Rounded Rectangle 128">
          <a:hlinkClick xmlns:r="http://schemas.openxmlformats.org/officeDocument/2006/relationships" r:id="rId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30" name="Rounded Rectangle 129">
          <a:hlinkClick xmlns:r="http://schemas.openxmlformats.org/officeDocument/2006/relationships" r:id="rId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31" name="Rounded Rectangle 130">
          <a:hlinkClick xmlns:r="http://schemas.openxmlformats.org/officeDocument/2006/relationships" r:id="rId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2" name="Rounded Rectangle 131">
          <a:hlinkClick xmlns:r="http://schemas.openxmlformats.org/officeDocument/2006/relationships" r:id="rId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3" name="Rounded Rectangle 132">
          <a:hlinkClick xmlns:r="http://schemas.openxmlformats.org/officeDocument/2006/relationships" r:id="rId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4" name="Rounded Rectangle 133">
          <a:hlinkClick xmlns:r="http://schemas.openxmlformats.org/officeDocument/2006/relationships" r:id="rId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5" name="Rounded Rectangle 134">
          <a:hlinkClick xmlns:r="http://schemas.openxmlformats.org/officeDocument/2006/relationships" r:id="rId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6" name="Rounded Rectangle 135">
          <a:hlinkClick xmlns:r="http://schemas.openxmlformats.org/officeDocument/2006/relationships" r:id="rId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7" name="Rounded Rectangle 136">
          <a:hlinkClick xmlns:r="http://schemas.openxmlformats.org/officeDocument/2006/relationships" r:id="rId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38" name="Rounded Rectangle 137">
          <a:hlinkClick xmlns:r="http://schemas.openxmlformats.org/officeDocument/2006/relationships" r:id="rId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39" name="Rounded Rectangle 138">
          <a:hlinkClick xmlns:r="http://schemas.openxmlformats.org/officeDocument/2006/relationships" r:id="rId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40" name="Rounded Rectangle 139">
          <a:hlinkClick xmlns:r="http://schemas.openxmlformats.org/officeDocument/2006/relationships" r:id="rId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1" name="Rounded Rectangle 140">
          <a:hlinkClick xmlns:r="http://schemas.openxmlformats.org/officeDocument/2006/relationships" r:id="rId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2" name="Rounded Rectangle 141">
          <a:hlinkClick xmlns:r="http://schemas.openxmlformats.org/officeDocument/2006/relationships" r:id="rId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3" name="Rounded Rectangle 142">
          <a:hlinkClick xmlns:r="http://schemas.openxmlformats.org/officeDocument/2006/relationships" r:id="rId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4" name="Rounded Rectangle 143">
          <a:hlinkClick xmlns:r="http://schemas.openxmlformats.org/officeDocument/2006/relationships" r:id="rId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5" name="Rounded Rectangle 144">
          <a:hlinkClick xmlns:r="http://schemas.openxmlformats.org/officeDocument/2006/relationships" r:id="rId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6" name="Rounded Rectangle 145">
          <a:hlinkClick xmlns:r="http://schemas.openxmlformats.org/officeDocument/2006/relationships" r:id="rId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7" name="Rounded Rectangle 146">
          <a:hlinkClick xmlns:r="http://schemas.openxmlformats.org/officeDocument/2006/relationships" r:id="rId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8" name="Rounded Rectangle 147">
          <a:hlinkClick xmlns:r="http://schemas.openxmlformats.org/officeDocument/2006/relationships" r:id="rId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9" name="Rounded Rectangle 148">
          <a:hlinkClick xmlns:r="http://schemas.openxmlformats.org/officeDocument/2006/relationships" r:id="rId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0" name="Rounded Rectangle 149">
          <a:hlinkClick xmlns:r="http://schemas.openxmlformats.org/officeDocument/2006/relationships" r:id="rId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1" name="Rounded Rectangle 150">
          <a:hlinkClick xmlns:r="http://schemas.openxmlformats.org/officeDocument/2006/relationships" r:id="rId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2" name="Rounded Rectangle 151">
          <a:hlinkClick xmlns:r="http://schemas.openxmlformats.org/officeDocument/2006/relationships" r:id="rId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3" name="Rounded Rectangle 152">
          <a:hlinkClick xmlns:r="http://schemas.openxmlformats.org/officeDocument/2006/relationships" r:id="rId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4" name="Rounded Rectangle 153">
          <a:hlinkClick xmlns:r="http://schemas.openxmlformats.org/officeDocument/2006/relationships" r:id="rId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5" name="Rounded Rectangle 154">
          <a:hlinkClick xmlns:r="http://schemas.openxmlformats.org/officeDocument/2006/relationships" r:id="rId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6" name="Rounded Rectangle 155">
          <a:hlinkClick xmlns:r="http://schemas.openxmlformats.org/officeDocument/2006/relationships" r:id="rId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7" name="Rounded Rectangle 156">
          <a:hlinkClick xmlns:r="http://schemas.openxmlformats.org/officeDocument/2006/relationships" r:id="rId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8" name="Rounded Rectangle 157">
          <a:hlinkClick xmlns:r="http://schemas.openxmlformats.org/officeDocument/2006/relationships" r:id="rId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59" name="Rounded Rectangle 158">
          <a:hlinkClick xmlns:r="http://schemas.openxmlformats.org/officeDocument/2006/relationships" r:id="rId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60" name="Rounded Rectangle 159">
          <a:hlinkClick xmlns:r="http://schemas.openxmlformats.org/officeDocument/2006/relationships" r:id="rId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61" name="Rounded Rectangle 160">
          <a:hlinkClick xmlns:r="http://schemas.openxmlformats.org/officeDocument/2006/relationships" r:id="rId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2" name="Rounded Rectangle 161">
          <a:hlinkClick xmlns:r="http://schemas.openxmlformats.org/officeDocument/2006/relationships" r:id="rId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3" name="Rounded Rectangle 162">
          <a:hlinkClick xmlns:r="http://schemas.openxmlformats.org/officeDocument/2006/relationships" r:id="rId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4" name="Rounded Rectangle 163">
          <a:hlinkClick xmlns:r="http://schemas.openxmlformats.org/officeDocument/2006/relationships" r:id="rId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5" name="Rounded Rectangle 164">
          <a:hlinkClick xmlns:r="http://schemas.openxmlformats.org/officeDocument/2006/relationships" r:id="rId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6" name="Rounded Rectangle 165">
          <a:hlinkClick xmlns:r="http://schemas.openxmlformats.org/officeDocument/2006/relationships" r:id="rId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7" name="Rounded Rectangle 166">
          <a:hlinkClick xmlns:r="http://schemas.openxmlformats.org/officeDocument/2006/relationships" r:id="rId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68" name="Rounded Rectangle 167">
          <a:hlinkClick xmlns:r="http://schemas.openxmlformats.org/officeDocument/2006/relationships" r:id="rId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69" name="Rounded Rectangle 168">
          <a:hlinkClick xmlns:r="http://schemas.openxmlformats.org/officeDocument/2006/relationships" r:id="rId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70" name="Rounded Rectangle 169">
          <a:hlinkClick xmlns:r="http://schemas.openxmlformats.org/officeDocument/2006/relationships" r:id="rId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1" name="Rounded Rectangle 170">
          <a:hlinkClick xmlns:r="http://schemas.openxmlformats.org/officeDocument/2006/relationships" r:id="rId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2" name="Rounded Rectangle 171">
          <a:hlinkClick xmlns:r="http://schemas.openxmlformats.org/officeDocument/2006/relationships" r:id="rId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3" name="Rounded Rectangle 172">
          <a:hlinkClick xmlns:r="http://schemas.openxmlformats.org/officeDocument/2006/relationships" r:id="rId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4" name="Rounded Rectangle 173">
          <a:hlinkClick xmlns:r="http://schemas.openxmlformats.org/officeDocument/2006/relationships" r:id="rId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5" name="Rounded Rectangle 174">
          <a:hlinkClick xmlns:r="http://schemas.openxmlformats.org/officeDocument/2006/relationships" r:id="rId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6" name="Rounded Rectangle 175">
          <a:hlinkClick xmlns:r="http://schemas.openxmlformats.org/officeDocument/2006/relationships" r:id="rId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7" name="Rounded Rectangle 176">
          <a:hlinkClick xmlns:r="http://schemas.openxmlformats.org/officeDocument/2006/relationships" r:id="rId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8" name="Rounded Rectangle 177">
          <a:hlinkClick xmlns:r="http://schemas.openxmlformats.org/officeDocument/2006/relationships" r:id="rId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9" name="Rounded Rectangle 178">
          <a:hlinkClick xmlns:r="http://schemas.openxmlformats.org/officeDocument/2006/relationships" r:id="rId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0" name="Rounded Rectangle 179">
          <a:hlinkClick xmlns:r="http://schemas.openxmlformats.org/officeDocument/2006/relationships" r:id="rId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1" name="Rounded Rectangle 180">
          <a:hlinkClick xmlns:r="http://schemas.openxmlformats.org/officeDocument/2006/relationships" r:id="rId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2" name="Rounded Rectangle 181">
          <a:hlinkClick xmlns:r="http://schemas.openxmlformats.org/officeDocument/2006/relationships" r:id="rId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3" name="Rounded Rectangle 182">
          <a:hlinkClick xmlns:r="http://schemas.openxmlformats.org/officeDocument/2006/relationships" r:id="rId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4" name="Rounded Rectangle 183">
          <a:hlinkClick xmlns:r="http://schemas.openxmlformats.org/officeDocument/2006/relationships" r:id="rId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5" name="Rounded Rectangle 184">
          <a:hlinkClick xmlns:r="http://schemas.openxmlformats.org/officeDocument/2006/relationships" r:id="rId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6" name="Rounded Rectangle 185">
          <a:hlinkClick xmlns:r="http://schemas.openxmlformats.org/officeDocument/2006/relationships" r:id="rId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7" name="Rounded Rectangle 186">
          <a:hlinkClick xmlns:r="http://schemas.openxmlformats.org/officeDocument/2006/relationships" r:id="rId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8" name="Rounded Rectangle 187">
          <a:hlinkClick xmlns:r="http://schemas.openxmlformats.org/officeDocument/2006/relationships" r:id="rId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89" name="Rounded Rectangle 188">
          <a:hlinkClick xmlns:r="http://schemas.openxmlformats.org/officeDocument/2006/relationships" r:id="rId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90" name="Rounded Rectangle 189">
          <a:hlinkClick xmlns:r="http://schemas.openxmlformats.org/officeDocument/2006/relationships" r:id="rId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91" name="Rounded Rectangle 190">
          <a:hlinkClick xmlns:r="http://schemas.openxmlformats.org/officeDocument/2006/relationships" r:id="rId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2" name="Rounded Rectangle 191">
          <a:hlinkClick xmlns:r="http://schemas.openxmlformats.org/officeDocument/2006/relationships" r:id="rId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3" name="Rounded Rectangle 192">
          <a:hlinkClick xmlns:r="http://schemas.openxmlformats.org/officeDocument/2006/relationships" r:id="rId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4" name="Rounded Rectangle 193">
          <a:hlinkClick xmlns:r="http://schemas.openxmlformats.org/officeDocument/2006/relationships" r:id="rId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5" name="Rounded Rectangle 194">
          <a:hlinkClick xmlns:r="http://schemas.openxmlformats.org/officeDocument/2006/relationships" r:id="rId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6" name="Rounded Rectangle 195">
          <a:hlinkClick xmlns:r="http://schemas.openxmlformats.org/officeDocument/2006/relationships" r:id="rId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7" name="Rounded Rectangle 196">
          <a:hlinkClick xmlns:r="http://schemas.openxmlformats.org/officeDocument/2006/relationships" r:id="rId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198" name="Rounded Rectangle 197">
          <a:hlinkClick xmlns:r="http://schemas.openxmlformats.org/officeDocument/2006/relationships" r:id="rId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199" name="Rounded Rectangle 198">
          <a:hlinkClick xmlns:r="http://schemas.openxmlformats.org/officeDocument/2006/relationships" r:id="rId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200" name="Rounded Rectangle 199">
          <a:hlinkClick xmlns:r="http://schemas.openxmlformats.org/officeDocument/2006/relationships" r:id="rId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1" name="Rounded Rectangle 200">
          <a:hlinkClick xmlns:r="http://schemas.openxmlformats.org/officeDocument/2006/relationships" r:id="rId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2" name="Rounded Rectangle 201">
          <a:hlinkClick xmlns:r="http://schemas.openxmlformats.org/officeDocument/2006/relationships" r:id="rId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3" name="Rounded Rectangle 202">
          <a:hlinkClick xmlns:r="http://schemas.openxmlformats.org/officeDocument/2006/relationships" r:id="rId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4" name="Rounded Rectangle 203">
          <a:hlinkClick xmlns:r="http://schemas.openxmlformats.org/officeDocument/2006/relationships" r:id="rId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5" name="Rounded Rectangle 204">
          <a:hlinkClick xmlns:r="http://schemas.openxmlformats.org/officeDocument/2006/relationships" r:id="rId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6" name="Rounded Rectangle 205">
          <a:hlinkClick xmlns:r="http://schemas.openxmlformats.org/officeDocument/2006/relationships" r:id="rId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7" name="Rounded Rectangle 206">
          <a:hlinkClick xmlns:r="http://schemas.openxmlformats.org/officeDocument/2006/relationships" r:id="rId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8" name="Rounded Rectangle 207">
          <a:hlinkClick xmlns:r="http://schemas.openxmlformats.org/officeDocument/2006/relationships" r:id="rId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9" name="Rounded Rectangle 208">
          <a:hlinkClick xmlns:r="http://schemas.openxmlformats.org/officeDocument/2006/relationships" r:id="rId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0" name="Rounded Rectangle 209">
          <a:hlinkClick xmlns:r="http://schemas.openxmlformats.org/officeDocument/2006/relationships" r:id="rId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1" name="Rounded Rectangle 210">
          <a:hlinkClick xmlns:r="http://schemas.openxmlformats.org/officeDocument/2006/relationships" r:id="rId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2" name="Rounded Rectangle 211">
          <a:hlinkClick xmlns:r="http://schemas.openxmlformats.org/officeDocument/2006/relationships" r:id="rId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3" name="Rounded Rectangle 212">
          <a:hlinkClick xmlns:r="http://schemas.openxmlformats.org/officeDocument/2006/relationships" r:id="rId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4" name="Rounded Rectangle 213">
          <a:hlinkClick xmlns:r="http://schemas.openxmlformats.org/officeDocument/2006/relationships" r:id="rId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5" name="Rounded Rectangle 214">
          <a:hlinkClick xmlns:r="http://schemas.openxmlformats.org/officeDocument/2006/relationships" r:id="rId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6" name="Rounded Rectangle 215">
          <a:hlinkClick xmlns:r="http://schemas.openxmlformats.org/officeDocument/2006/relationships" r:id="rId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7" name="Rounded Rectangle 216">
          <a:hlinkClick xmlns:r="http://schemas.openxmlformats.org/officeDocument/2006/relationships" r:id="rId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8" name="Rounded Rectangle 217">
          <a:hlinkClick xmlns:r="http://schemas.openxmlformats.org/officeDocument/2006/relationships" r:id="rId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19" name="Rounded Rectangle 218">
          <a:hlinkClick xmlns:r="http://schemas.openxmlformats.org/officeDocument/2006/relationships" r:id="rId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20" name="Rounded Rectangle 219">
          <a:hlinkClick xmlns:r="http://schemas.openxmlformats.org/officeDocument/2006/relationships" r:id="rId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21" name="Rounded Rectangle 220">
          <a:hlinkClick xmlns:r="http://schemas.openxmlformats.org/officeDocument/2006/relationships" r:id="rId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2" name="Rounded Rectangle 221">
          <a:hlinkClick xmlns:r="http://schemas.openxmlformats.org/officeDocument/2006/relationships" r:id="rId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3" name="Rounded Rectangle 222">
          <a:hlinkClick xmlns:r="http://schemas.openxmlformats.org/officeDocument/2006/relationships" r:id="rId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4" name="Rounded Rectangle 223">
          <a:hlinkClick xmlns:r="http://schemas.openxmlformats.org/officeDocument/2006/relationships" r:id="rId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5" name="Rounded Rectangle 224">
          <a:hlinkClick xmlns:r="http://schemas.openxmlformats.org/officeDocument/2006/relationships" r:id="rId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6" name="Rounded Rectangle 225">
          <a:hlinkClick xmlns:r="http://schemas.openxmlformats.org/officeDocument/2006/relationships" r:id="rId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7" name="Rounded Rectangle 226">
          <a:hlinkClick xmlns:r="http://schemas.openxmlformats.org/officeDocument/2006/relationships" r:id="rId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28" name="Rounded Rectangle 227">
          <a:hlinkClick xmlns:r="http://schemas.openxmlformats.org/officeDocument/2006/relationships" r:id="rId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29" name="Rounded Rectangle 228">
          <a:hlinkClick xmlns:r="http://schemas.openxmlformats.org/officeDocument/2006/relationships" r:id="rId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30" name="Rounded Rectangle 229">
          <a:hlinkClick xmlns:r="http://schemas.openxmlformats.org/officeDocument/2006/relationships" r:id="rId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1" name="Rounded Rectangle 230">
          <a:hlinkClick xmlns:r="http://schemas.openxmlformats.org/officeDocument/2006/relationships" r:id="rId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2" name="Rounded Rectangle 231">
          <a:hlinkClick xmlns:r="http://schemas.openxmlformats.org/officeDocument/2006/relationships" r:id="rId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3" name="Rounded Rectangle 232">
          <a:hlinkClick xmlns:r="http://schemas.openxmlformats.org/officeDocument/2006/relationships" r:id="rId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4" name="Rounded Rectangle 233">
          <a:hlinkClick xmlns:r="http://schemas.openxmlformats.org/officeDocument/2006/relationships" r:id="rId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5" name="Rounded Rectangle 234">
          <a:hlinkClick xmlns:r="http://schemas.openxmlformats.org/officeDocument/2006/relationships" r:id="rId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6" name="Rounded Rectangle 235">
          <a:hlinkClick xmlns:r="http://schemas.openxmlformats.org/officeDocument/2006/relationships" r:id="rId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7" name="Rounded Rectangle 236">
          <a:hlinkClick xmlns:r="http://schemas.openxmlformats.org/officeDocument/2006/relationships" r:id="rId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8" name="Rounded Rectangle 237">
          <a:hlinkClick xmlns:r="http://schemas.openxmlformats.org/officeDocument/2006/relationships" r:id="rId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9" name="Rounded Rectangle 238">
          <a:hlinkClick xmlns:r="http://schemas.openxmlformats.org/officeDocument/2006/relationships" r:id="rId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0" name="Rounded Rectangle 239">
          <a:hlinkClick xmlns:r="http://schemas.openxmlformats.org/officeDocument/2006/relationships" r:id="rId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1" name="Rounded Rectangle 240">
          <a:hlinkClick xmlns:r="http://schemas.openxmlformats.org/officeDocument/2006/relationships" r:id="rId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2" name="Rounded Rectangle 241">
          <a:hlinkClick xmlns:r="http://schemas.openxmlformats.org/officeDocument/2006/relationships" r:id="rId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3" name="Rounded Rectangle 242">
          <a:hlinkClick xmlns:r="http://schemas.openxmlformats.org/officeDocument/2006/relationships" r:id="rId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4" name="Rounded Rectangle 243">
          <a:hlinkClick xmlns:r="http://schemas.openxmlformats.org/officeDocument/2006/relationships" r:id="rId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5" name="Rounded Rectangle 244">
          <a:hlinkClick xmlns:r="http://schemas.openxmlformats.org/officeDocument/2006/relationships" r:id="rId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6" name="Rounded Rectangle 245">
          <a:hlinkClick xmlns:r="http://schemas.openxmlformats.org/officeDocument/2006/relationships" r:id="rId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7" name="Rounded Rectangle 246">
          <a:hlinkClick xmlns:r="http://schemas.openxmlformats.org/officeDocument/2006/relationships" r:id="rId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8" name="Rounded Rectangle 247">
          <a:hlinkClick xmlns:r="http://schemas.openxmlformats.org/officeDocument/2006/relationships" r:id="rId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49" name="Rounded Rectangle 248">
          <a:hlinkClick xmlns:r="http://schemas.openxmlformats.org/officeDocument/2006/relationships" r:id="rId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50" name="Rounded Rectangle 249">
          <a:hlinkClick xmlns:r="http://schemas.openxmlformats.org/officeDocument/2006/relationships" r:id="rId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51" name="Rounded Rectangle 250">
          <a:hlinkClick xmlns:r="http://schemas.openxmlformats.org/officeDocument/2006/relationships" r:id="rId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2" name="Rounded Rectangle 251">
          <a:hlinkClick xmlns:r="http://schemas.openxmlformats.org/officeDocument/2006/relationships" r:id="rId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3" name="Rounded Rectangle 252">
          <a:hlinkClick xmlns:r="http://schemas.openxmlformats.org/officeDocument/2006/relationships" r:id="rId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4" name="Rounded Rectangle 253">
          <a:hlinkClick xmlns:r="http://schemas.openxmlformats.org/officeDocument/2006/relationships" r:id="rId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5" name="Rounded Rectangle 254">
          <a:hlinkClick xmlns:r="http://schemas.openxmlformats.org/officeDocument/2006/relationships" r:id="rId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6" name="Rounded Rectangle 255">
          <a:hlinkClick xmlns:r="http://schemas.openxmlformats.org/officeDocument/2006/relationships" r:id="rId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7" name="Rounded Rectangle 256">
          <a:hlinkClick xmlns:r="http://schemas.openxmlformats.org/officeDocument/2006/relationships" r:id="rId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58" name="Rounded Rectangle 257">
          <a:hlinkClick xmlns:r="http://schemas.openxmlformats.org/officeDocument/2006/relationships" r:id="rId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59" name="Rounded Rectangle 258">
          <a:hlinkClick xmlns:r="http://schemas.openxmlformats.org/officeDocument/2006/relationships" r:id="rId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60" name="Rounded Rectangle 259">
          <a:hlinkClick xmlns:r="http://schemas.openxmlformats.org/officeDocument/2006/relationships" r:id="rId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1" name="Rounded Rectangle 260">
          <a:hlinkClick xmlns:r="http://schemas.openxmlformats.org/officeDocument/2006/relationships" r:id="rId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2" name="Rounded Rectangle 261">
          <a:hlinkClick xmlns:r="http://schemas.openxmlformats.org/officeDocument/2006/relationships" r:id="rId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3" name="Rounded Rectangle 262">
          <a:hlinkClick xmlns:r="http://schemas.openxmlformats.org/officeDocument/2006/relationships" r:id="rId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4" name="Rounded Rectangle 263">
          <a:hlinkClick xmlns:r="http://schemas.openxmlformats.org/officeDocument/2006/relationships" r:id="rId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5" name="Rounded Rectangle 264">
          <a:hlinkClick xmlns:r="http://schemas.openxmlformats.org/officeDocument/2006/relationships" r:id="rId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6" name="Rounded Rectangle 265">
          <a:hlinkClick xmlns:r="http://schemas.openxmlformats.org/officeDocument/2006/relationships" r:id="rId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7" name="Rounded Rectangle 266">
          <a:hlinkClick xmlns:r="http://schemas.openxmlformats.org/officeDocument/2006/relationships" r:id="rId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8" name="Rounded Rectangle 267">
          <a:hlinkClick xmlns:r="http://schemas.openxmlformats.org/officeDocument/2006/relationships" r:id="rId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9" name="Rounded Rectangle 268">
          <a:hlinkClick xmlns:r="http://schemas.openxmlformats.org/officeDocument/2006/relationships" r:id="rId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0" name="Rounded Rectangle 269">
          <a:hlinkClick xmlns:r="http://schemas.openxmlformats.org/officeDocument/2006/relationships" r:id="rId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1" name="Rounded Rectangle 270">
          <a:hlinkClick xmlns:r="http://schemas.openxmlformats.org/officeDocument/2006/relationships" r:id="rId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2" name="Rounded Rectangle 271">
          <a:hlinkClick xmlns:r="http://schemas.openxmlformats.org/officeDocument/2006/relationships" r:id="rId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3" name="Rounded Rectangle 272">
          <a:hlinkClick xmlns:r="http://schemas.openxmlformats.org/officeDocument/2006/relationships" r:id="rId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4" name="Rounded Rectangle 273">
          <a:hlinkClick xmlns:r="http://schemas.openxmlformats.org/officeDocument/2006/relationships" r:id="rId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5" name="Rounded Rectangle 274">
          <a:hlinkClick xmlns:r="http://schemas.openxmlformats.org/officeDocument/2006/relationships" r:id="rId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6" name="Rounded Rectangle 275">
          <a:hlinkClick xmlns:r="http://schemas.openxmlformats.org/officeDocument/2006/relationships" r:id="rId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7" name="Rounded Rectangle 276">
          <a:hlinkClick xmlns:r="http://schemas.openxmlformats.org/officeDocument/2006/relationships" r:id="rId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8" name="Rounded Rectangle 277">
          <a:hlinkClick xmlns:r="http://schemas.openxmlformats.org/officeDocument/2006/relationships" r:id="rId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79" name="Rounded Rectangle 278">
          <a:hlinkClick xmlns:r="http://schemas.openxmlformats.org/officeDocument/2006/relationships" r:id="rId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80" name="Rounded Rectangle 279">
          <a:hlinkClick xmlns:r="http://schemas.openxmlformats.org/officeDocument/2006/relationships" r:id="rId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81" name="Rounded Rectangle 280">
          <a:hlinkClick xmlns:r="http://schemas.openxmlformats.org/officeDocument/2006/relationships" r:id="rId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2" name="Rounded Rectangle 281">
          <a:hlinkClick xmlns:r="http://schemas.openxmlformats.org/officeDocument/2006/relationships" r:id="rId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3" name="Rounded Rectangle 282">
          <a:hlinkClick xmlns:r="http://schemas.openxmlformats.org/officeDocument/2006/relationships" r:id="rId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4" name="Rounded Rectangle 283">
          <a:hlinkClick xmlns:r="http://schemas.openxmlformats.org/officeDocument/2006/relationships" r:id="rId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5" name="Rounded Rectangle 284">
          <a:hlinkClick xmlns:r="http://schemas.openxmlformats.org/officeDocument/2006/relationships" r:id="rId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6" name="Rounded Rectangle 285">
          <a:hlinkClick xmlns:r="http://schemas.openxmlformats.org/officeDocument/2006/relationships" r:id="rId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7" name="Rounded Rectangle 286">
          <a:hlinkClick xmlns:r="http://schemas.openxmlformats.org/officeDocument/2006/relationships" r:id="rId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88" name="Rounded Rectangle 287">
          <a:hlinkClick xmlns:r="http://schemas.openxmlformats.org/officeDocument/2006/relationships" r:id="rId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89" name="Rounded Rectangle 288">
          <a:hlinkClick xmlns:r="http://schemas.openxmlformats.org/officeDocument/2006/relationships" r:id="rId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90" name="Rounded Rectangle 289">
          <a:hlinkClick xmlns:r="http://schemas.openxmlformats.org/officeDocument/2006/relationships" r:id="rId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1" name="Rounded Rectangle 290">
          <a:hlinkClick xmlns:r="http://schemas.openxmlformats.org/officeDocument/2006/relationships" r:id="rId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2" name="Rounded Rectangle 291">
          <a:hlinkClick xmlns:r="http://schemas.openxmlformats.org/officeDocument/2006/relationships" r:id="rId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3" name="Rounded Rectangle 292">
          <a:hlinkClick xmlns:r="http://schemas.openxmlformats.org/officeDocument/2006/relationships" r:id="rId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4" name="Rounded Rectangle 293">
          <a:hlinkClick xmlns:r="http://schemas.openxmlformats.org/officeDocument/2006/relationships" r:id="rId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5" name="Rounded Rectangle 294">
          <a:hlinkClick xmlns:r="http://schemas.openxmlformats.org/officeDocument/2006/relationships" r:id="rId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6" name="Rounded Rectangle 295">
          <a:hlinkClick xmlns:r="http://schemas.openxmlformats.org/officeDocument/2006/relationships" r:id="rId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7" name="Rounded Rectangle 296">
          <a:hlinkClick xmlns:r="http://schemas.openxmlformats.org/officeDocument/2006/relationships" r:id="rId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8" name="Rounded Rectangle 297">
          <a:hlinkClick xmlns:r="http://schemas.openxmlformats.org/officeDocument/2006/relationships" r:id="rId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9" name="Rounded Rectangle 298">
          <a:hlinkClick xmlns:r="http://schemas.openxmlformats.org/officeDocument/2006/relationships" r:id="rId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0" name="Rounded Rectangle 299">
          <a:hlinkClick xmlns:r="http://schemas.openxmlformats.org/officeDocument/2006/relationships" r:id="rId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1" name="Rounded Rectangle 300">
          <a:hlinkClick xmlns:r="http://schemas.openxmlformats.org/officeDocument/2006/relationships" r:id="rId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2" name="Rounded Rectangle 301">
          <a:hlinkClick xmlns:r="http://schemas.openxmlformats.org/officeDocument/2006/relationships" r:id="rId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3" name="Rounded Rectangle 302">
          <a:hlinkClick xmlns:r="http://schemas.openxmlformats.org/officeDocument/2006/relationships" r:id="rId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4" name="Rounded Rectangle 303">
          <a:hlinkClick xmlns:r="http://schemas.openxmlformats.org/officeDocument/2006/relationships" r:id="rId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5" name="Rounded Rectangle 304">
          <a:hlinkClick xmlns:r="http://schemas.openxmlformats.org/officeDocument/2006/relationships" r:id="rId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6" name="Rounded Rectangle 305">
          <a:hlinkClick xmlns:r="http://schemas.openxmlformats.org/officeDocument/2006/relationships" r:id="rId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7" name="Rounded Rectangle 306">
          <a:hlinkClick xmlns:r="http://schemas.openxmlformats.org/officeDocument/2006/relationships" r:id="rId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8" name="Rounded Rectangle 307">
          <a:hlinkClick xmlns:r="http://schemas.openxmlformats.org/officeDocument/2006/relationships" r:id="rId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09" name="Rounded Rectangle 308">
          <a:hlinkClick xmlns:r="http://schemas.openxmlformats.org/officeDocument/2006/relationships" r:id="rId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10" name="Rounded Rectangle 309">
          <a:hlinkClick xmlns:r="http://schemas.openxmlformats.org/officeDocument/2006/relationships" r:id="rId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11" name="Rounded Rectangle 310">
          <a:hlinkClick xmlns:r="http://schemas.openxmlformats.org/officeDocument/2006/relationships" r:id="rId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2" name="Rounded Rectangle 311">
          <a:hlinkClick xmlns:r="http://schemas.openxmlformats.org/officeDocument/2006/relationships" r:id="rId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3" name="Rounded Rectangle 312">
          <a:hlinkClick xmlns:r="http://schemas.openxmlformats.org/officeDocument/2006/relationships" r:id="rId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4" name="Rounded Rectangle 313">
          <a:hlinkClick xmlns:r="http://schemas.openxmlformats.org/officeDocument/2006/relationships" r:id="rId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5" name="Rounded Rectangle 314">
          <a:hlinkClick xmlns:r="http://schemas.openxmlformats.org/officeDocument/2006/relationships" r:id="rId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6" name="Rounded Rectangle 315">
          <a:hlinkClick xmlns:r="http://schemas.openxmlformats.org/officeDocument/2006/relationships" r:id="rId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7" name="Rounded Rectangle 316">
          <a:hlinkClick xmlns:r="http://schemas.openxmlformats.org/officeDocument/2006/relationships" r:id="rId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18" name="Rounded Rectangle 317">
          <a:hlinkClick xmlns:r="http://schemas.openxmlformats.org/officeDocument/2006/relationships" r:id="rId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19" name="Rounded Rectangle 318">
          <a:hlinkClick xmlns:r="http://schemas.openxmlformats.org/officeDocument/2006/relationships" r:id="rId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20" name="Rounded Rectangle 319">
          <a:hlinkClick xmlns:r="http://schemas.openxmlformats.org/officeDocument/2006/relationships" r:id="rId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1" name="Rounded Rectangle 320">
          <a:hlinkClick xmlns:r="http://schemas.openxmlformats.org/officeDocument/2006/relationships" r:id="rId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2" name="Rounded Rectangle 321">
          <a:hlinkClick xmlns:r="http://schemas.openxmlformats.org/officeDocument/2006/relationships" r:id="rId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3" name="Rounded Rectangle 322">
          <a:hlinkClick xmlns:r="http://schemas.openxmlformats.org/officeDocument/2006/relationships" r:id="rId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4" name="Rounded Rectangle 323">
          <a:hlinkClick xmlns:r="http://schemas.openxmlformats.org/officeDocument/2006/relationships" r:id="rId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5" name="Rounded Rectangle 324">
          <a:hlinkClick xmlns:r="http://schemas.openxmlformats.org/officeDocument/2006/relationships" r:id="rId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6" name="Rounded Rectangle 325">
          <a:hlinkClick xmlns:r="http://schemas.openxmlformats.org/officeDocument/2006/relationships" r:id="rId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7" name="Rounded Rectangle 326">
          <a:hlinkClick xmlns:r="http://schemas.openxmlformats.org/officeDocument/2006/relationships" r:id="rId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8" name="Rounded Rectangle 327">
          <a:hlinkClick xmlns:r="http://schemas.openxmlformats.org/officeDocument/2006/relationships" r:id="rId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9" name="Rounded Rectangle 328">
          <a:hlinkClick xmlns:r="http://schemas.openxmlformats.org/officeDocument/2006/relationships" r:id="rId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0" name="Rounded Rectangle 329">
          <a:hlinkClick xmlns:r="http://schemas.openxmlformats.org/officeDocument/2006/relationships" r:id="rId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1" name="Rounded Rectangle 330">
          <a:hlinkClick xmlns:r="http://schemas.openxmlformats.org/officeDocument/2006/relationships" r:id="rId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2" name="Rounded Rectangle 331">
          <a:hlinkClick xmlns:r="http://schemas.openxmlformats.org/officeDocument/2006/relationships" r:id="rId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3" name="Rounded Rectangle 332">
          <a:hlinkClick xmlns:r="http://schemas.openxmlformats.org/officeDocument/2006/relationships" r:id="rId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4" name="Rounded Rectangle 333">
          <a:hlinkClick xmlns:r="http://schemas.openxmlformats.org/officeDocument/2006/relationships" r:id="rId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5" name="Rounded Rectangle 334">
          <a:hlinkClick xmlns:r="http://schemas.openxmlformats.org/officeDocument/2006/relationships" r:id="rId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6" name="Rounded Rectangle 335">
          <a:hlinkClick xmlns:r="http://schemas.openxmlformats.org/officeDocument/2006/relationships" r:id="rId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7" name="Rounded Rectangle 336">
          <a:hlinkClick xmlns:r="http://schemas.openxmlformats.org/officeDocument/2006/relationships" r:id="rId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8" name="Rounded Rectangle 337">
          <a:hlinkClick xmlns:r="http://schemas.openxmlformats.org/officeDocument/2006/relationships" r:id="rId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39" name="Rounded Rectangle 338">
          <a:hlinkClick xmlns:r="http://schemas.openxmlformats.org/officeDocument/2006/relationships" r:id="rId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40" name="Rounded Rectangle 339">
          <a:hlinkClick xmlns:r="http://schemas.openxmlformats.org/officeDocument/2006/relationships" r:id="rId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41" name="Rounded Rectangle 340">
          <a:hlinkClick xmlns:r="http://schemas.openxmlformats.org/officeDocument/2006/relationships" r:id="rId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2" name="Rounded Rectangle 341">
          <a:hlinkClick xmlns:r="http://schemas.openxmlformats.org/officeDocument/2006/relationships" r:id="rId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3" name="Rounded Rectangle 342">
          <a:hlinkClick xmlns:r="http://schemas.openxmlformats.org/officeDocument/2006/relationships" r:id="rId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4" name="Rounded Rectangle 343">
          <a:hlinkClick xmlns:r="http://schemas.openxmlformats.org/officeDocument/2006/relationships" r:id="rId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5" name="Rounded Rectangle 344">
          <a:hlinkClick xmlns:r="http://schemas.openxmlformats.org/officeDocument/2006/relationships" r:id="rId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6" name="Rounded Rectangle 345">
          <a:hlinkClick xmlns:r="http://schemas.openxmlformats.org/officeDocument/2006/relationships" r:id="rId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7" name="Rounded Rectangle 346">
          <a:hlinkClick xmlns:r="http://schemas.openxmlformats.org/officeDocument/2006/relationships" r:id="rId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48" name="Rounded Rectangle 347">
          <a:hlinkClick xmlns:r="http://schemas.openxmlformats.org/officeDocument/2006/relationships" r:id="rId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49" name="Rounded Rectangle 348">
          <a:hlinkClick xmlns:r="http://schemas.openxmlformats.org/officeDocument/2006/relationships" r:id="rId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50" name="Rounded Rectangle 349">
          <a:hlinkClick xmlns:r="http://schemas.openxmlformats.org/officeDocument/2006/relationships" r:id="rId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1" name="Rounded Rectangle 350">
          <a:hlinkClick xmlns:r="http://schemas.openxmlformats.org/officeDocument/2006/relationships" r:id="rId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2" name="Rounded Rectangle 351">
          <a:hlinkClick xmlns:r="http://schemas.openxmlformats.org/officeDocument/2006/relationships" r:id="rId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3" name="Rounded Rectangle 352">
          <a:hlinkClick xmlns:r="http://schemas.openxmlformats.org/officeDocument/2006/relationships" r:id="rId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4" name="Rounded Rectangle 353">
          <a:hlinkClick xmlns:r="http://schemas.openxmlformats.org/officeDocument/2006/relationships" r:id="rId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5" name="Rounded Rectangle 354">
          <a:hlinkClick xmlns:r="http://schemas.openxmlformats.org/officeDocument/2006/relationships" r:id="rId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6" name="Rounded Rectangle 355">
          <a:hlinkClick xmlns:r="http://schemas.openxmlformats.org/officeDocument/2006/relationships" r:id="rId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7" name="Rounded Rectangle 356">
          <a:hlinkClick xmlns:r="http://schemas.openxmlformats.org/officeDocument/2006/relationships" r:id="rId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8" name="Rounded Rectangle 357">
          <a:hlinkClick xmlns:r="http://schemas.openxmlformats.org/officeDocument/2006/relationships" r:id="rId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9" name="Rounded Rectangle 358">
          <a:hlinkClick xmlns:r="http://schemas.openxmlformats.org/officeDocument/2006/relationships" r:id="rId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0" name="Rounded Rectangle 359">
          <a:hlinkClick xmlns:r="http://schemas.openxmlformats.org/officeDocument/2006/relationships" r:id="rId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1" name="Rounded Rectangle 360">
          <a:hlinkClick xmlns:r="http://schemas.openxmlformats.org/officeDocument/2006/relationships" r:id="rId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2" name="Rounded Rectangle 361">
          <a:hlinkClick xmlns:r="http://schemas.openxmlformats.org/officeDocument/2006/relationships" r:id="rId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3" name="Rounded Rectangle 362">
          <a:hlinkClick xmlns:r="http://schemas.openxmlformats.org/officeDocument/2006/relationships" r:id="rId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4" name="Rounded Rectangle 363">
          <a:hlinkClick xmlns:r="http://schemas.openxmlformats.org/officeDocument/2006/relationships" r:id="rId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5" name="Rounded Rectangle 364">
          <a:hlinkClick xmlns:r="http://schemas.openxmlformats.org/officeDocument/2006/relationships" r:id="rId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6" name="Rounded Rectangle 365">
          <a:hlinkClick xmlns:r="http://schemas.openxmlformats.org/officeDocument/2006/relationships" r:id="rId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7" name="Rounded Rectangle 366">
          <a:hlinkClick xmlns:r="http://schemas.openxmlformats.org/officeDocument/2006/relationships" r:id="rId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8" name="Rounded Rectangle 367">
          <a:hlinkClick xmlns:r="http://schemas.openxmlformats.org/officeDocument/2006/relationships" r:id="rId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69" name="Rounded Rectangle 368">
          <a:hlinkClick xmlns:r="http://schemas.openxmlformats.org/officeDocument/2006/relationships" r:id="rId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70" name="Rounded Rectangle 369">
          <a:hlinkClick xmlns:r="http://schemas.openxmlformats.org/officeDocument/2006/relationships" r:id="rId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71" name="Rounded Rectangle 370">
          <a:hlinkClick xmlns:r="http://schemas.openxmlformats.org/officeDocument/2006/relationships" r:id="rId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2" name="Rounded Rectangle 371">
          <a:hlinkClick xmlns:r="http://schemas.openxmlformats.org/officeDocument/2006/relationships" r:id="rId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3" name="Rounded Rectangle 372">
          <a:hlinkClick xmlns:r="http://schemas.openxmlformats.org/officeDocument/2006/relationships" r:id="rId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4" name="Rounded Rectangle 373">
          <a:hlinkClick xmlns:r="http://schemas.openxmlformats.org/officeDocument/2006/relationships" r:id="rId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5" name="Rounded Rectangle 374">
          <a:hlinkClick xmlns:r="http://schemas.openxmlformats.org/officeDocument/2006/relationships" r:id="rId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6" name="Rounded Rectangle 375">
          <a:hlinkClick xmlns:r="http://schemas.openxmlformats.org/officeDocument/2006/relationships" r:id="rId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7" name="Rounded Rectangle 376">
          <a:hlinkClick xmlns:r="http://schemas.openxmlformats.org/officeDocument/2006/relationships" r:id="rId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78" name="Rounded Rectangle 377">
          <a:hlinkClick xmlns:r="http://schemas.openxmlformats.org/officeDocument/2006/relationships" r:id="rId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79" name="Rounded Rectangle 378">
          <a:hlinkClick xmlns:r="http://schemas.openxmlformats.org/officeDocument/2006/relationships" r:id="rId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80" name="Rounded Rectangle 379">
          <a:hlinkClick xmlns:r="http://schemas.openxmlformats.org/officeDocument/2006/relationships" r:id="rId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1" name="Rounded Rectangle 380">
          <a:hlinkClick xmlns:r="http://schemas.openxmlformats.org/officeDocument/2006/relationships" r:id="rId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2" name="Rounded Rectangle 381">
          <a:hlinkClick xmlns:r="http://schemas.openxmlformats.org/officeDocument/2006/relationships" r:id="rId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3" name="Rounded Rectangle 382">
          <a:hlinkClick xmlns:r="http://schemas.openxmlformats.org/officeDocument/2006/relationships" r:id="rId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4" name="Rounded Rectangle 383">
          <a:hlinkClick xmlns:r="http://schemas.openxmlformats.org/officeDocument/2006/relationships" r:id="rId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5" name="Rounded Rectangle 384">
          <a:hlinkClick xmlns:r="http://schemas.openxmlformats.org/officeDocument/2006/relationships" r:id="rId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6" name="Rounded Rectangle 385">
          <a:hlinkClick xmlns:r="http://schemas.openxmlformats.org/officeDocument/2006/relationships" r:id="rId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7" name="Rounded Rectangle 386">
          <a:hlinkClick xmlns:r="http://schemas.openxmlformats.org/officeDocument/2006/relationships" r:id="rId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8" name="Rounded Rectangle 387">
          <a:hlinkClick xmlns:r="http://schemas.openxmlformats.org/officeDocument/2006/relationships" r:id="rId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9" name="Rounded Rectangle 388">
          <a:hlinkClick xmlns:r="http://schemas.openxmlformats.org/officeDocument/2006/relationships" r:id="rId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0" name="Rounded Rectangle 389">
          <a:hlinkClick xmlns:r="http://schemas.openxmlformats.org/officeDocument/2006/relationships" r:id="rId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1" name="Rounded Rectangle 390">
          <a:hlinkClick xmlns:r="http://schemas.openxmlformats.org/officeDocument/2006/relationships" r:id="rId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2" name="Rounded Rectangle 391">
          <a:hlinkClick xmlns:r="http://schemas.openxmlformats.org/officeDocument/2006/relationships" r:id="rId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3" name="Rounded Rectangle 392">
          <a:hlinkClick xmlns:r="http://schemas.openxmlformats.org/officeDocument/2006/relationships" r:id="rId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4" name="Rounded Rectangle 393">
          <a:hlinkClick xmlns:r="http://schemas.openxmlformats.org/officeDocument/2006/relationships" r:id="rId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5" name="Rounded Rectangle 394">
          <a:hlinkClick xmlns:r="http://schemas.openxmlformats.org/officeDocument/2006/relationships" r:id="rId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6" name="Rounded Rectangle 395">
          <a:hlinkClick xmlns:r="http://schemas.openxmlformats.org/officeDocument/2006/relationships" r:id="rId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7" name="Rounded Rectangle 396">
          <a:hlinkClick xmlns:r="http://schemas.openxmlformats.org/officeDocument/2006/relationships" r:id="rId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8" name="Rounded Rectangle 397">
          <a:hlinkClick xmlns:r="http://schemas.openxmlformats.org/officeDocument/2006/relationships" r:id="rId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399" name="Rounded Rectangle 398">
          <a:hlinkClick xmlns:r="http://schemas.openxmlformats.org/officeDocument/2006/relationships" r:id="rId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400" name="Rounded Rectangle 399">
          <a:hlinkClick xmlns:r="http://schemas.openxmlformats.org/officeDocument/2006/relationships" r:id="rId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401" name="Rounded Rectangle 400">
          <a:hlinkClick xmlns:r="http://schemas.openxmlformats.org/officeDocument/2006/relationships" r:id="rId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2" name="Rounded Rectangle 401">
          <a:hlinkClick xmlns:r="http://schemas.openxmlformats.org/officeDocument/2006/relationships" r:id="rId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3" name="Rounded Rectangle 402">
          <a:hlinkClick xmlns:r="http://schemas.openxmlformats.org/officeDocument/2006/relationships" r:id="rId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4" name="Rounded Rectangle 403">
          <a:hlinkClick xmlns:r="http://schemas.openxmlformats.org/officeDocument/2006/relationships" r:id="rId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5" name="Rounded Rectangle 404">
          <a:hlinkClick xmlns:r="http://schemas.openxmlformats.org/officeDocument/2006/relationships" r:id="rId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6" name="Rounded Rectangle 405">
          <a:hlinkClick xmlns:r="http://schemas.openxmlformats.org/officeDocument/2006/relationships" r:id="rId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7" name="Rounded Rectangle 406">
          <a:hlinkClick xmlns:r="http://schemas.openxmlformats.org/officeDocument/2006/relationships" r:id="rId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08" name="Rounded Rectangle 407">
          <a:hlinkClick xmlns:r="http://schemas.openxmlformats.org/officeDocument/2006/relationships" r:id="rId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09" name="Rounded Rectangle 408">
          <a:hlinkClick xmlns:r="http://schemas.openxmlformats.org/officeDocument/2006/relationships" r:id="rId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10" name="Rounded Rectangle 409">
          <a:hlinkClick xmlns:r="http://schemas.openxmlformats.org/officeDocument/2006/relationships" r:id="rId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1" name="Rounded Rectangle 410">
          <a:hlinkClick xmlns:r="http://schemas.openxmlformats.org/officeDocument/2006/relationships" r:id="rId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2" name="Rounded Rectangle 411">
          <a:hlinkClick xmlns:r="http://schemas.openxmlformats.org/officeDocument/2006/relationships" r:id="rId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3" name="Rounded Rectangle 412">
          <a:hlinkClick xmlns:r="http://schemas.openxmlformats.org/officeDocument/2006/relationships" r:id="rId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4" name="Rounded Rectangle 413">
          <a:hlinkClick xmlns:r="http://schemas.openxmlformats.org/officeDocument/2006/relationships" r:id="rId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5" name="Rounded Rectangle 414">
          <a:hlinkClick xmlns:r="http://schemas.openxmlformats.org/officeDocument/2006/relationships" r:id="rId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6" name="Rounded Rectangle 415">
          <a:hlinkClick xmlns:r="http://schemas.openxmlformats.org/officeDocument/2006/relationships" r:id="rId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7" name="Rounded Rectangle 416">
          <a:hlinkClick xmlns:r="http://schemas.openxmlformats.org/officeDocument/2006/relationships" r:id="rId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8" name="Rounded Rectangle 417">
          <a:hlinkClick xmlns:r="http://schemas.openxmlformats.org/officeDocument/2006/relationships" r:id="rId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9" name="Rounded Rectangle 418">
          <a:hlinkClick xmlns:r="http://schemas.openxmlformats.org/officeDocument/2006/relationships" r:id="rId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0" name="Rounded Rectangle 419">
          <a:hlinkClick xmlns:r="http://schemas.openxmlformats.org/officeDocument/2006/relationships" r:id="rId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1" name="Rounded Rectangle 420">
          <a:hlinkClick xmlns:r="http://schemas.openxmlformats.org/officeDocument/2006/relationships" r:id="rId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2" name="Rounded Rectangle 421">
          <a:hlinkClick xmlns:r="http://schemas.openxmlformats.org/officeDocument/2006/relationships" r:id="rId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3" name="Rounded Rectangle 422">
          <a:hlinkClick xmlns:r="http://schemas.openxmlformats.org/officeDocument/2006/relationships" r:id="rId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4" name="Rounded Rectangle 423">
          <a:hlinkClick xmlns:r="http://schemas.openxmlformats.org/officeDocument/2006/relationships" r:id="rId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5" name="Rounded Rectangle 424">
          <a:hlinkClick xmlns:r="http://schemas.openxmlformats.org/officeDocument/2006/relationships" r:id="rId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6" name="Rounded Rectangle 425">
          <a:hlinkClick xmlns:r="http://schemas.openxmlformats.org/officeDocument/2006/relationships" r:id="rId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7" name="Rounded Rectangle 426">
          <a:hlinkClick xmlns:r="http://schemas.openxmlformats.org/officeDocument/2006/relationships" r:id="rId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8" name="Rounded Rectangle 427">
          <a:hlinkClick xmlns:r="http://schemas.openxmlformats.org/officeDocument/2006/relationships" r:id="rId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29" name="Rounded Rectangle 428">
          <a:hlinkClick xmlns:r="http://schemas.openxmlformats.org/officeDocument/2006/relationships" r:id="rId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30" name="Rounded Rectangle 429">
          <a:hlinkClick xmlns:r="http://schemas.openxmlformats.org/officeDocument/2006/relationships" r:id="rId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31" name="Rounded Rectangle 430">
          <a:hlinkClick xmlns:r="http://schemas.openxmlformats.org/officeDocument/2006/relationships" r:id="rId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2" name="Rounded Rectangle 431">
          <a:hlinkClick xmlns:r="http://schemas.openxmlformats.org/officeDocument/2006/relationships" r:id="rId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3" name="Rounded Rectangle 432">
          <a:hlinkClick xmlns:r="http://schemas.openxmlformats.org/officeDocument/2006/relationships" r:id="rId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4" name="Rounded Rectangle 433">
          <a:hlinkClick xmlns:r="http://schemas.openxmlformats.org/officeDocument/2006/relationships" r:id="rId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5" name="Rounded Rectangle 434">
          <a:hlinkClick xmlns:r="http://schemas.openxmlformats.org/officeDocument/2006/relationships" r:id="rId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6" name="Rounded Rectangle 435">
          <a:hlinkClick xmlns:r="http://schemas.openxmlformats.org/officeDocument/2006/relationships" r:id="rId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7" name="Rounded Rectangle 436">
          <a:hlinkClick xmlns:r="http://schemas.openxmlformats.org/officeDocument/2006/relationships" r:id="rId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38" name="Rounded Rectangle 437">
          <a:hlinkClick xmlns:r="http://schemas.openxmlformats.org/officeDocument/2006/relationships" r:id="rId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39" name="Rounded Rectangle 438">
          <a:hlinkClick xmlns:r="http://schemas.openxmlformats.org/officeDocument/2006/relationships" r:id="rId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40" name="Rounded Rectangle 439">
          <a:hlinkClick xmlns:r="http://schemas.openxmlformats.org/officeDocument/2006/relationships" r:id="rId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1" name="Rounded Rectangle 440">
          <a:hlinkClick xmlns:r="http://schemas.openxmlformats.org/officeDocument/2006/relationships" r:id="rId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2" name="Rounded Rectangle 441">
          <a:hlinkClick xmlns:r="http://schemas.openxmlformats.org/officeDocument/2006/relationships" r:id="rId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3" name="Rounded Rectangle 442">
          <a:hlinkClick xmlns:r="http://schemas.openxmlformats.org/officeDocument/2006/relationships" r:id="rId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4" name="Rounded Rectangle 443">
          <a:hlinkClick xmlns:r="http://schemas.openxmlformats.org/officeDocument/2006/relationships" r:id="rId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5" name="Rounded Rectangle 444">
          <a:hlinkClick xmlns:r="http://schemas.openxmlformats.org/officeDocument/2006/relationships" r:id="rId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6" name="Rounded Rectangle 445">
          <a:hlinkClick xmlns:r="http://schemas.openxmlformats.org/officeDocument/2006/relationships" r:id="rId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7" name="Rounded Rectangle 446">
          <a:hlinkClick xmlns:r="http://schemas.openxmlformats.org/officeDocument/2006/relationships" r:id="rId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8" name="Rounded Rectangle 447">
          <a:hlinkClick xmlns:r="http://schemas.openxmlformats.org/officeDocument/2006/relationships" r:id="rId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9" name="Rounded Rectangle 448">
          <a:hlinkClick xmlns:r="http://schemas.openxmlformats.org/officeDocument/2006/relationships" r:id="rId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0" name="Rounded Rectangle 449">
          <a:hlinkClick xmlns:r="http://schemas.openxmlformats.org/officeDocument/2006/relationships" r:id="rId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1" name="Rounded Rectangle 450">
          <a:hlinkClick xmlns:r="http://schemas.openxmlformats.org/officeDocument/2006/relationships" r:id="rId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2" name="Rounded Rectangle 451">
          <a:hlinkClick xmlns:r="http://schemas.openxmlformats.org/officeDocument/2006/relationships" r:id="rId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3" name="Rounded Rectangle 452">
          <a:hlinkClick xmlns:r="http://schemas.openxmlformats.org/officeDocument/2006/relationships" r:id="rId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4" name="Rounded Rectangle 453">
          <a:hlinkClick xmlns:r="http://schemas.openxmlformats.org/officeDocument/2006/relationships" r:id="rId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5" name="Rounded Rectangle 454">
          <a:hlinkClick xmlns:r="http://schemas.openxmlformats.org/officeDocument/2006/relationships" r:id="rId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6" name="Rounded Rectangle 455">
          <a:hlinkClick xmlns:r="http://schemas.openxmlformats.org/officeDocument/2006/relationships" r:id="rId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7" name="Rounded Rectangle 456">
          <a:hlinkClick xmlns:r="http://schemas.openxmlformats.org/officeDocument/2006/relationships" r:id="rId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8" name="Rounded Rectangle 457">
          <a:hlinkClick xmlns:r="http://schemas.openxmlformats.org/officeDocument/2006/relationships" r:id="rId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59" name="Rounded Rectangle 458">
          <a:hlinkClick xmlns:r="http://schemas.openxmlformats.org/officeDocument/2006/relationships" r:id="rId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60" name="Rounded Rectangle 459">
          <a:hlinkClick xmlns:r="http://schemas.openxmlformats.org/officeDocument/2006/relationships" r:id="rId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61" name="Rounded Rectangle 460">
          <a:hlinkClick xmlns:r="http://schemas.openxmlformats.org/officeDocument/2006/relationships" r:id="rId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2" name="Rounded Rectangle 461">
          <a:hlinkClick xmlns:r="http://schemas.openxmlformats.org/officeDocument/2006/relationships" r:id="rId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3" name="Rounded Rectangle 462">
          <a:hlinkClick xmlns:r="http://schemas.openxmlformats.org/officeDocument/2006/relationships" r:id="rId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4" name="Rounded Rectangle 463">
          <a:hlinkClick xmlns:r="http://schemas.openxmlformats.org/officeDocument/2006/relationships" r:id="rId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5" name="Rounded Rectangle 464">
          <a:hlinkClick xmlns:r="http://schemas.openxmlformats.org/officeDocument/2006/relationships" r:id="rId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6" name="Rounded Rectangle 465">
          <a:hlinkClick xmlns:r="http://schemas.openxmlformats.org/officeDocument/2006/relationships" r:id="rId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7" name="Rounded Rectangle 466">
          <a:hlinkClick xmlns:r="http://schemas.openxmlformats.org/officeDocument/2006/relationships" r:id="rId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68" name="Rounded Rectangle 467">
          <a:hlinkClick xmlns:r="http://schemas.openxmlformats.org/officeDocument/2006/relationships" r:id="rId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69" name="Rounded Rectangle 468">
          <a:hlinkClick xmlns:r="http://schemas.openxmlformats.org/officeDocument/2006/relationships" r:id="rId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70" name="Rounded Rectangle 469">
          <a:hlinkClick xmlns:r="http://schemas.openxmlformats.org/officeDocument/2006/relationships" r:id="rId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1" name="Rounded Rectangle 470">
          <a:hlinkClick xmlns:r="http://schemas.openxmlformats.org/officeDocument/2006/relationships" r:id="rId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2" name="Rounded Rectangle 471">
          <a:hlinkClick xmlns:r="http://schemas.openxmlformats.org/officeDocument/2006/relationships" r:id="rId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3" name="Rounded Rectangle 472">
          <a:hlinkClick xmlns:r="http://schemas.openxmlformats.org/officeDocument/2006/relationships" r:id="rId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4" name="Rounded Rectangle 473">
          <a:hlinkClick xmlns:r="http://schemas.openxmlformats.org/officeDocument/2006/relationships" r:id="rId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5" name="Rounded Rectangle 474">
          <a:hlinkClick xmlns:r="http://schemas.openxmlformats.org/officeDocument/2006/relationships" r:id="rId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6" name="Rounded Rectangle 475">
          <a:hlinkClick xmlns:r="http://schemas.openxmlformats.org/officeDocument/2006/relationships" r:id="rId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7" name="Rounded Rectangle 476">
          <a:hlinkClick xmlns:r="http://schemas.openxmlformats.org/officeDocument/2006/relationships" r:id="rId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8" name="Rounded Rectangle 477">
          <a:hlinkClick xmlns:r="http://schemas.openxmlformats.org/officeDocument/2006/relationships" r:id="rId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9" name="Rounded Rectangle 478">
          <a:hlinkClick xmlns:r="http://schemas.openxmlformats.org/officeDocument/2006/relationships" r:id="rId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0" name="Rounded Rectangle 479">
          <a:hlinkClick xmlns:r="http://schemas.openxmlformats.org/officeDocument/2006/relationships" r:id="rId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1" name="Rounded Rectangle 480">
          <a:hlinkClick xmlns:r="http://schemas.openxmlformats.org/officeDocument/2006/relationships" r:id="rId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2" name="Rounded Rectangle 481">
          <a:hlinkClick xmlns:r="http://schemas.openxmlformats.org/officeDocument/2006/relationships" r:id="rId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3" name="Rounded Rectangle 482">
          <a:hlinkClick xmlns:r="http://schemas.openxmlformats.org/officeDocument/2006/relationships" r:id="rId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4" name="Rounded Rectangle 483">
          <a:hlinkClick xmlns:r="http://schemas.openxmlformats.org/officeDocument/2006/relationships" r:id="rId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5" name="Rounded Rectangle 484">
          <a:hlinkClick xmlns:r="http://schemas.openxmlformats.org/officeDocument/2006/relationships" r:id="rId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6" name="Rounded Rectangle 485">
          <a:hlinkClick xmlns:r="http://schemas.openxmlformats.org/officeDocument/2006/relationships" r:id="rId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7" name="Rounded Rectangle 486">
          <a:hlinkClick xmlns:r="http://schemas.openxmlformats.org/officeDocument/2006/relationships" r:id="rId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8" name="Rounded Rectangle 487">
          <a:hlinkClick xmlns:r="http://schemas.openxmlformats.org/officeDocument/2006/relationships" r:id="rId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89" name="Rounded Rectangle 488">
          <a:hlinkClick xmlns:r="http://schemas.openxmlformats.org/officeDocument/2006/relationships" r:id="rId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90" name="Rounded Rectangle 489">
          <a:hlinkClick xmlns:r="http://schemas.openxmlformats.org/officeDocument/2006/relationships" r:id="rId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91" name="Rounded Rectangle 490">
          <a:hlinkClick xmlns:r="http://schemas.openxmlformats.org/officeDocument/2006/relationships" r:id="rId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2" name="Rounded Rectangle 491">
          <a:hlinkClick xmlns:r="http://schemas.openxmlformats.org/officeDocument/2006/relationships" r:id="rId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3" name="Rounded Rectangle 492">
          <a:hlinkClick xmlns:r="http://schemas.openxmlformats.org/officeDocument/2006/relationships" r:id="rId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4" name="Rounded Rectangle 493">
          <a:hlinkClick xmlns:r="http://schemas.openxmlformats.org/officeDocument/2006/relationships" r:id="rId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5" name="Rounded Rectangle 494">
          <a:hlinkClick xmlns:r="http://schemas.openxmlformats.org/officeDocument/2006/relationships" r:id="rId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6" name="Rounded Rectangle 495">
          <a:hlinkClick xmlns:r="http://schemas.openxmlformats.org/officeDocument/2006/relationships" r:id="rId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7" name="Rounded Rectangle 496">
          <a:hlinkClick xmlns:r="http://schemas.openxmlformats.org/officeDocument/2006/relationships" r:id="rId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498" name="Rounded Rectangle 497">
          <a:hlinkClick xmlns:r="http://schemas.openxmlformats.org/officeDocument/2006/relationships" r:id="rId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499" name="Rounded Rectangle 498">
          <a:hlinkClick xmlns:r="http://schemas.openxmlformats.org/officeDocument/2006/relationships" r:id="rId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500" name="Rounded Rectangle 499">
          <a:hlinkClick xmlns:r="http://schemas.openxmlformats.org/officeDocument/2006/relationships" r:id="rId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1" name="Rounded Rectangle 500">
          <a:hlinkClick xmlns:r="http://schemas.openxmlformats.org/officeDocument/2006/relationships" r:id="rId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2" name="Rounded Rectangle 501">
          <a:hlinkClick xmlns:r="http://schemas.openxmlformats.org/officeDocument/2006/relationships" r:id="rId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3" name="Rounded Rectangle 502">
          <a:hlinkClick xmlns:r="http://schemas.openxmlformats.org/officeDocument/2006/relationships" r:id="rId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4" name="Rounded Rectangle 503">
          <a:hlinkClick xmlns:r="http://schemas.openxmlformats.org/officeDocument/2006/relationships" r:id="rId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5" name="Rounded Rectangle 504">
          <a:hlinkClick xmlns:r="http://schemas.openxmlformats.org/officeDocument/2006/relationships" r:id="rId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6" name="Rounded Rectangle 505">
          <a:hlinkClick xmlns:r="http://schemas.openxmlformats.org/officeDocument/2006/relationships" r:id="rId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7" name="Rounded Rectangle 506">
          <a:hlinkClick xmlns:r="http://schemas.openxmlformats.org/officeDocument/2006/relationships" r:id="rId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8" name="Rounded Rectangle 507">
          <a:hlinkClick xmlns:r="http://schemas.openxmlformats.org/officeDocument/2006/relationships" r:id="rId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9" name="Rounded Rectangle 508">
          <a:hlinkClick xmlns:r="http://schemas.openxmlformats.org/officeDocument/2006/relationships" r:id="rId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0" name="Rounded Rectangle 509">
          <a:hlinkClick xmlns:r="http://schemas.openxmlformats.org/officeDocument/2006/relationships" r:id="rId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1" name="Rounded Rectangle 510">
          <a:hlinkClick xmlns:r="http://schemas.openxmlformats.org/officeDocument/2006/relationships" r:id="rId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2" name="Rounded Rectangle 511">
          <a:hlinkClick xmlns:r="http://schemas.openxmlformats.org/officeDocument/2006/relationships" r:id="rId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3" name="Rounded Rectangle 512">
          <a:hlinkClick xmlns:r="http://schemas.openxmlformats.org/officeDocument/2006/relationships" r:id="rId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4" name="Rounded Rectangle 513">
          <a:hlinkClick xmlns:r="http://schemas.openxmlformats.org/officeDocument/2006/relationships" r:id="rId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5" name="Rounded Rectangle 514">
          <a:hlinkClick xmlns:r="http://schemas.openxmlformats.org/officeDocument/2006/relationships" r:id="rId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6" name="Rounded Rectangle 515">
          <a:hlinkClick xmlns:r="http://schemas.openxmlformats.org/officeDocument/2006/relationships" r:id="rId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7" name="Rounded Rectangle 516">
          <a:hlinkClick xmlns:r="http://schemas.openxmlformats.org/officeDocument/2006/relationships" r:id="rId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8" name="Rounded Rectangle 517">
          <a:hlinkClick xmlns:r="http://schemas.openxmlformats.org/officeDocument/2006/relationships" r:id="rId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19" name="Rounded Rectangle 518">
          <a:hlinkClick xmlns:r="http://schemas.openxmlformats.org/officeDocument/2006/relationships" r:id="rId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20" name="Rounded Rectangle 519">
          <a:hlinkClick xmlns:r="http://schemas.openxmlformats.org/officeDocument/2006/relationships" r:id="rId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21" name="Rounded Rectangle 520">
          <a:hlinkClick xmlns:r="http://schemas.openxmlformats.org/officeDocument/2006/relationships" r:id="rId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2" name="Rounded Rectangle 521">
          <a:hlinkClick xmlns:r="http://schemas.openxmlformats.org/officeDocument/2006/relationships" r:id="rId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3" name="Rounded Rectangle 522">
          <a:hlinkClick xmlns:r="http://schemas.openxmlformats.org/officeDocument/2006/relationships" r:id="rId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4" name="Rounded Rectangle 523">
          <a:hlinkClick xmlns:r="http://schemas.openxmlformats.org/officeDocument/2006/relationships" r:id="rId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5" name="Rounded Rectangle 524">
          <a:hlinkClick xmlns:r="http://schemas.openxmlformats.org/officeDocument/2006/relationships" r:id="rId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6" name="Rounded Rectangle 525">
          <a:hlinkClick xmlns:r="http://schemas.openxmlformats.org/officeDocument/2006/relationships" r:id="rId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7" name="Rounded Rectangle 526">
          <a:hlinkClick xmlns:r="http://schemas.openxmlformats.org/officeDocument/2006/relationships" r:id="rId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28" name="Rounded Rectangle 527">
          <a:hlinkClick xmlns:r="http://schemas.openxmlformats.org/officeDocument/2006/relationships" r:id="rId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29" name="Rounded Rectangle 528">
          <a:hlinkClick xmlns:r="http://schemas.openxmlformats.org/officeDocument/2006/relationships" r:id="rId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30" name="Rounded Rectangle 529">
          <a:hlinkClick xmlns:r="http://schemas.openxmlformats.org/officeDocument/2006/relationships" r:id="rId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1" name="Rounded Rectangle 530">
          <a:hlinkClick xmlns:r="http://schemas.openxmlformats.org/officeDocument/2006/relationships" r:id="rId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2" name="Rounded Rectangle 531">
          <a:hlinkClick xmlns:r="http://schemas.openxmlformats.org/officeDocument/2006/relationships" r:id="rId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3" name="Rounded Rectangle 532">
          <a:hlinkClick xmlns:r="http://schemas.openxmlformats.org/officeDocument/2006/relationships" r:id="rId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4" name="Rounded Rectangle 533">
          <a:hlinkClick xmlns:r="http://schemas.openxmlformats.org/officeDocument/2006/relationships" r:id="rId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5" name="Rounded Rectangle 534">
          <a:hlinkClick xmlns:r="http://schemas.openxmlformats.org/officeDocument/2006/relationships" r:id="rId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6" name="Rounded Rectangle 535">
          <a:hlinkClick xmlns:r="http://schemas.openxmlformats.org/officeDocument/2006/relationships" r:id="rId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7" name="Rounded Rectangle 536">
          <a:hlinkClick xmlns:r="http://schemas.openxmlformats.org/officeDocument/2006/relationships" r:id="rId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8" name="Rounded Rectangle 537">
          <a:hlinkClick xmlns:r="http://schemas.openxmlformats.org/officeDocument/2006/relationships" r:id="rId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9" name="Rounded Rectangle 538">
          <a:hlinkClick xmlns:r="http://schemas.openxmlformats.org/officeDocument/2006/relationships" r:id="rId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0" name="Rounded Rectangle 539">
          <a:hlinkClick xmlns:r="http://schemas.openxmlformats.org/officeDocument/2006/relationships" r:id="rId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1" name="Rounded Rectangle 540">
          <a:hlinkClick xmlns:r="http://schemas.openxmlformats.org/officeDocument/2006/relationships" r:id="rId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2" name="Rounded Rectangle 541">
          <a:hlinkClick xmlns:r="http://schemas.openxmlformats.org/officeDocument/2006/relationships" r:id="rId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3" name="Rounded Rectangle 542">
          <a:hlinkClick xmlns:r="http://schemas.openxmlformats.org/officeDocument/2006/relationships" r:id="rId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4" name="Rounded Rectangle 543">
          <a:hlinkClick xmlns:r="http://schemas.openxmlformats.org/officeDocument/2006/relationships" r:id="rId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5" name="Rounded Rectangle 544">
          <a:hlinkClick xmlns:r="http://schemas.openxmlformats.org/officeDocument/2006/relationships" r:id="rId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6" name="Rounded Rectangle 545">
          <a:hlinkClick xmlns:r="http://schemas.openxmlformats.org/officeDocument/2006/relationships" r:id="rId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7" name="Rounded Rectangle 546">
          <a:hlinkClick xmlns:r="http://schemas.openxmlformats.org/officeDocument/2006/relationships" r:id="rId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8" name="Rounded Rectangle 547">
          <a:hlinkClick xmlns:r="http://schemas.openxmlformats.org/officeDocument/2006/relationships" r:id="rId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49" name="Rounded Rectangle 548">
          <a:hlinkClick xmlns:r="http://schemas.openxmlformats.org/officeDocument/2006/relationships" r:id="rId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50" name="Rounded Rectangle 549">
          <a:hlinkClick xmlns:r="http://schemas.openxmlformats.org/officeDocument/2006/relationships" r:id="rId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51" name="Rounded Rectangle 550">
          <a:hlinkClick xmlns:r="http://schemas.openxmlformats.org/officeDocument/2006/relationships" r:id="rId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2" name="Rounded Rectangle 551">
          <a:hlinkClick xmlns:r="http://schemas.openxmlformats.org/officeDocument/2006/relationships" r:id="rId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3" name="Rounded Rectangle 552">
          <a:hlinkClick xmlns:r="http://schemas.openxmlformats.org/officeDocument/2006/relationships" r:id="rId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4" name="Rounded Rectangle 553">
          <a:hlinkClick xmlns:r="http://schemas.openxmlformats.org/officeDocument/2006/relationships" r:id="rId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5" name="Rounded Rectangle 554">
          <a:hlinkClick xmlns:r="http://schemas.openxmlformats.org/officeDocument/2006/relationships" r:id="rId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6" name="Rounded Rectangle 555">
          <a:hlinkClick xmlns:r="http://schemas.openxmlformats.org/officeDocument/2006/relationships" r:id="rId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7" name="Rounded Rectangle 556">
          <a:hlinkClick xmlns:r="http://schemas.openxmlformats.org/officeDocument/2006/relationships" r:id="rId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58" name="Rounded Rectangle 557">
          <a:hlinkClick xmlns:r="http://schemas.openxmlformats.org/officeDocument/2006/relationships" r:id="rId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59" name="Rounded Rectangle 558">
          <a:hlinkClick xmlns:r="http://schemas.openxmlformats.org/officeDocument/2006/relationships" r:id="rId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60" name="Rounded Rectangle 559">
          <a:hlinkClick xmlns:r="http://schemas.openxmlformats.org/officeDocument/2006/relationships" r:id="rId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1" name="Rounded Rectangle 560">
          <a:hlinkClick xmlns:r="http://schemas.openxmlformats.org/officeDocument/2006/relationships" r:id="rId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2" name="Rounded Rectangle 561">
          <a:hlinkClick xmlns:r="http://schemas.openxmlformats.org/officeDocument/2006/relationships" r:id="rId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3" name="Rounded Rectangle 562">
          <a:hlinkClick xmlns:r="http://schemas.openxmlformats.org/officeDocument/2006/relationships" r:id="rId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4" name="Rounded Rectangle 563">
          <a:hlinkClick xmlns:r="http://schemas.openxmlformats.org/officeDocument/2006/relationships" r:id="rId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5" name="Rounded Rectangle 564">
          <a:hlinkClick xmlns:r="http://schemas.openxmlformats.org/officeDocument/2006/relationships" r:id="rId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6" name="Rounded Rectangle 565">
          <a:hlinkClick xmlns:r="http://schemas.openxmlformats.org/officeDocument/2006/relationships" r:id="rId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7" name="Rounded Rectangle 566">
          <a:hlinkClick xmlns:r="http://schemas.openxmlformats.org/officeDocument/2006/relationships" r:id="rId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8" name="Rounded Rectangle 567">
          <a:hlinkClick xmlns:r="http://schemas.openxmlformats.org/officeDocument/2006/relationships" r:id="rId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9" name="Rounded Rectangle 568">
          <a:hlinkClick xmlns:r="http://schemas.openxmlformats.org/officeDocument/2006/relationships" r:id="rId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0" name="Rounded Rectangle 569">
          <a:hlinkClick xmlns:r="http://schemas.openxmlformats.org/officeDocument/2006/relationships" r:id="rId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1" name="Rounded Rectangle 570">
          <a:hlinkClick xmlns:r="http://schemas.openxmlformats.org/officeDocument/2006/relationships" r:id="rId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2" name="Rounded Rectangle 571">
          <a:hlinkClick xmlns:r="http://schemas.openxmlformats.org/officeDocument/2006/relationships" r:id="rId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3" name="Rounded Rectangle 572">
          <a:hlinkClick xmlns:r="http://schemas.openxmlformats.org/officeDocument/2006/relationships" r:id="rId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4" name="Rounded Rectangle 573">
          <a:hlinkClick xmlns:r="http://schemas.openxmlformats.org/officeDocument/2006/relationships" r:id="rId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5" name="Rounded Rectangle 574">
          <a:hlinkClick xmlns:r="http://schemas.openxmlformats.org/officeDocument/2006/relationships" r:id="rId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6" name="Rounded Rectangle 575">
          <a:hlinkClick xmlns:r="http://schemas.openxmlformats.org/officeDocument/2006/relationships" r:id="rId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7" name="Rounded Rectangle 576">
          <a:hlinkClick xmlns:r="http://schemas.openxmlformats.org/officeDocument/2006/relationships" r:id="rId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8" name="Rounded Rectangle 577">
          <a:hlinkClick xmlns:r="http://schemas.openxmlformats.org/officeDocument/2006/relationships" r:id="rId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79" name="Rounded Rectangle 578">
          <a:hlinkClick xmlns:r="http://schemas.openxmlformats.org/officeDocument/2006/relationships" r:id="rId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80" name="Rounded Rectangle 579">
          <a:hlinkClick xmlns:r="http://schemas.openxmlformats.org/officeDocument/2006/relationships" r:id="rId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81" name="Rounded Rectangle 580">
          <a:hlinkClick xmlns:r="http://schemas.openxmlformats.org/officeDocument/2006/relationships" r:id="rId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2" name="Rounded Rectangle 581">
          <a:hlinkClick xmlns:r="http://schemas.openxmlformats.org/officeDocument/2006/relationships" r:id="rId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3" name="Rounded Rectangle 582">
          <a:hlinkClick xmlns:r="http://schemas.openxmlformats.org/officeDocument/2006/relationships" r:id="rId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4" name="Rounded Rectangle 583">
          <a:hlinkClick xmlns:r="http://schemas.openxmlformats.org/officeDocument/2006/relationships" r:id="rId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5" name="Rounded Rectangle 584">
          <a:hlinkClick xmlns:r="http://schemas.openxmlformats.org/officeDocument/2006/relationships" r:id="rId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6" name="Rounded Rectangle 585">
          <a:hlinkClick xmlns:r="http://schemas.openxmlformats.org/officeDocument/2006/relationships" r:id="rId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7" name="Rounded Rectangle 586">
          <a:hlinkClick xmlns:r="http://schemas.openxmlformats.org/officeDocument/2006/relationships" r:id="rId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88" name="Rounded Rectangle 587">
          <a:hlinkClick xmlns:r="http://schemas.openxmlformats.org/officeDocument/2006/relationships" r:id="rId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89" name="Rounded Rectangle 588">
          <a:hlinkClick xmlns:r="http://schemas.openxmlformats.org/officeDocument/2006/relationships" r:id="rId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90" name="Rounded Rectangle 589">
          <a:hlinkClick xmlns:r="http://schemas.openxmlformats.org/officeDocument/2006/relationships" r:id="rId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1" name="Rounded Rectangle 590">
          <a:hlinkClick xmlns:r="http://schemas.openxmlformats.org/officeDocument/2006/relationships" r:id="rId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2" name="Rounded Rectangle 591">
          <a:hlinkClick xmlns:r="http://schemas.openxmlformats.org/officeDocument/2006/relationships" r:id="rId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3" name="Rounded Rectangle 592">
          <a:hlinkClick xmlns:r="http://schemas.openxmlformats.org/officeDocument/2006/relationships" r:id="rId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4" name="Rounded Rectangle 593">
          <a:hlinkClick xmlns:r="http://schemas.openxmlformats.org/officeDocument/2006/relationships" r:id="rId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5" name="Rounded Rectangle 594">
          <a:hlinkClick xmlns:r="http://schemas.openxmlformats.org/officeDocument/2006/relationships" r:id="rId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6" name="Rounded Rectangle 595">
          <a:hlinkClick xmlns:r="http://schemas.openxmlformats.org/officeDocument/2006/relationships" r:id="rId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7" name="Rounded Rectangle 596">
          <a:hlinkClick xmlns:r="http://schemas.openxmlformats.org/officeDocument/2006/relationships" r:id="rId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8" name="Rounded Rectangle 597">
          <a:hlinkClick xmlns:r="http://schemas.openxmlformats.org/officeDocument/2006/relationships" r:id="rId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9" name="Rounded Rectangle 598">
          <a:hlinkClick xmlns:r="http://schemas.openxmlformats.org/officeDocument/2006/relationships" r:id="rId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0" name="Rounded Rectangle 599">
          <a:hlinkClick xmlns:r="http://schemas.openxmlformats.org/officeDocument/2006/relationships" r:id="rId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1" name="Rounded Rectangle 600">
          <a:hlinkClick xmlns:r="http://schemas.openxmlformats.org/officeDocument/2006/relationships" r:id="rId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2" name="Rounded Rectangle 601">
          <a:hlinkClick xmlns:r="http://schemas.openxmlformats.org/officeDocument/2006/relationships" r:id="rId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3" name="Rounded Rectangle 602">
          <a:hlinkClick xmlns:r="http://schemas.openxmlformats.org/officeDocument/2006/relationships" r:id="rId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4" name="Rounded Rectangle 603">
          <a:hlinkClick xmlns:r="http://schemas.openxmlformats.org/officeDocument/2006/relationships" r:id="rId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5" name="Rounded Rectangle 604">
          <a:hlinkClick xmlns:r="http://schemas.openxmlformats.org/officeDocument/2006/relationships" r:id="rId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6" name="Rounded Rectangle 605">
          <a:hlinkClick xmlns:r="http://schemas.openxmlformats.org/officeDocument/2006/relationships" r:id="rId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7" name="Rounded Rectangle 606">
          <a:hlinkClick xmlns:r="http://schemas.openxmlformats.org/officeDocument/2006/relationships" r:id="rId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8" name="Rounded Rectangle 607">
          <a:hlinkClick xmlns:r="http://schemas.openxmlformats.org/officeDocument/2006/relationships" r:id="rId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09" name="Rounded Rectangle 608">
          <a:hlinkClick xmlns:r="http://schemas.openxmlformats.org/officeDocument/2006/relationships" r:id="rId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10" name="Rounded Rectangle 609">
          <a:hlinkClick xmlns:r="http://schemas.openxmlformats.org/officeDocument/2006/relationships" r:id="rId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11" name="Rounded Rectangle 610">
          <a:hlinkClick xmlns:r="http://schemas.openxmlformats.org/officeDocument/2006/relationships" r:id="rId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2" name="Rounded Rectangle 611">
          <a:hlinkClick xmlns:r="http://schemas.openxmlformats.org/officeDocument/2006/relationships" r:id="rId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3" name="Rounded Rectangle 612">
          <a:hlinkClick xmlns:r="http://schemas.openxmlformats.org/officeDocument/2006/relationships" r:id="rId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4" name="Rounded Rectangle 613">
          <a:hlinkClick xmlns:r="http://schemas.openxmlformats.org/officeDocument/2006/relationships" r:id="rId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5" name="Rounded Rectangle 614">
          <a:hlinkClick xmlns:r="http://schemas.openxmlformats.org/officeDocument/2006/relationships" r:id="rId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6" name="Rounded Rectangle 615">
          <a:hlinkClick xmlns:r="http://schemas.openxmlformats.org/officeDocument/2006/relationships" r:id="rId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7" name="Rounded Rectangle 616">
          <a:hlinkClick xmlns:r="http://schemas.openxmlformats.org/officeDocument/2006/relationships" r:id="rId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18" name="Rounded Rectangle 617">
          <a:hlinkClick xmlns:r="http://schemas.openxmlformats.org/officeDocument/2006/relationships" r:id="rId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19" name="Rounded Rectangle 618">
          <a:hlinkClick xmlns:r="http://schemas.openxmlformats.org/officeDocument/2006/relationships" r:id="rId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20" name="Rounded Rectangle 619">
          <a:hlinkClick xmlns:r="http://schemas.openxmlformats.org/officeDocument/2006/relationships" r:id="rId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1" name="Rounded Rectangle 620">
          <a:hlinkClick xmlns:r="http://schemas.openxmlformats.org/officeDocument/2006/relationships" r:id="rId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2" name="Rounded Rectangle 621">
          <a:hlinkClick xmlns:r="http://schemas.openxmlformats.org/officeDocument/2006/relationships" r:id="rId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3" name="Rounded Rectangle 622">
          <a:hlinkClick xmlns:r="http://schemas.openxmlformats.org/officeDocument/2006/relationships" r:id="rId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4" name="Rounded Rectangle 623">
          <a:hlinkClick xmlns:r="http://schemas.openxmlformats.org/officeDocument/2006/relationships" r:id="rId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5" name="Rounded Rectangle 624">
          <a:hlinkClick xmlns:r="http://schemas.openxmlformats.org/officeDocument/2006/relationships" r:id="rId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6" name="Rounded Rectangle 625">
          <a:hlinkClick xmlns:r="http://schemas.openxmlformats.org/officeDocument/2006/relationships" r:id="rId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7" name="Rounded Rectangle 626">
          <a:hlinkClick xmlns:r="http://schemas.openxmlformats.org/officeDocument/2006/relationships" r:id="rId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8" name="Rounded Rectangle 627">
          <a:hlinkClick xmlns:r="http://schemas.openxmlformats.org/officeDocument/2006/relationships" r:id="rId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9" name="Rounded Rectangle 628">
          <a:hlinkClick xmlns:r="http://schemas.openxmlformats.org/officeDocument/2006/relationships" r:id="rId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0" name="Rounded Rectangle 629">
          <a:hlinkClick xmlns:r="http://schemas.openxmlformats.org/officeDocument/2006/relationships" r:id="rId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1" name="Rounded Rectangle 630">
          <a:hlinkClick xmlns:r="http://schemas.openxmlformats.org/officeDocument/2006/relationships" r:id="rId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2" name="Rounded Rectangle 631">
          <a:hlinkClick xmlns:r="http://schemas.openxmlformats.org/officeDocument/2006/relationships" r:id="rId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3" name="Rounded Rectangle 632">
          <a:hlinkClick xmlns:r="http://schemas.openxmlformats.org/officeDocument/2006/relationships" r:id="rId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4" name="Rounded Rectangle 633">
          <a:hlinkClick xmlns:r="http://schemas.openxmlformats.org/officeDocument/2006/relationships" r:id="rId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5" name="Rounded Rectangle 634">
          <a:hlinkClick xmlns:r="http://schemas.openxmlformats.org/officeDocument/2006/relationships" r:id="rId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6" name="Rounded Rectangle 635">
          <a:hlinkClick xmlns:r="http://schemas.openxmlformats.org/officeDocument/2006/relationships" r:id="rId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7" name="Rounded Rectangle 636">
          <a:hlinkClick xmlns:r="http://schemas.openxmlformats.org/officeDocument/2006/relationships" r:id="rId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8" name="Rounded Rectangle 637">
          <a:hlinkClick xmlns:r="http://schemas.openxmlformats.org/officeDocument/2006/relationships" r:id="rId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39" name="Rounded Rectangle 638">
          <a:hlinkClick xmlns:r="http://schemas.openxmlformats.org/officeDocument/2006/relationships" r:id="rId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40" name="Rounded Rectangle 639">
          <a:hlinkClick xmlns:r="http://schemas.openxmlformats.org/officeDocument/2006/relationships" r:id="rId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41" name="Rounded Rectangle 640">
          <a:hlinkClick xmlns:r="http://schemas.openxmlformats.org/officeDocument/2006/relationships" r:id="rId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2" name="Rounded Rectangle 641">
          <a:hlinkClick xmlns:r="http://schemas.openxmlformats.org/officeDocument/2006/relationships" r:id="rId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3" name="Rounded Rectangle 642">
          <a:hlinkClick xmlns:r="http://schemas.openxmlformats.org/officeDocument/2006/relationships" r:id="rId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4" name="Rounded Rectangle 643">
          <a:hlinkClick xmlns:r="http://schemas.openxmlformats.org/officeDocument/2006/relationships" r:id="rId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5" name="Rounded Rectangle 644">
          <a:hlinkClick xmlns:r="http://schemas.openxmlformats.org/officeDocument/2006/relationships" r:id="rId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6" name="Rounded Rectangle 645">
          <a:hlinkClick xmlns:r="http://schemas.openxmlformats.org/officeDocument/2006/relationships" r:id="rId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7" name="Rounded Rectangle 646">
          <a:hlinkClick xmlns:r="http://schemas.openxmlformats.org/officeDocument/2006/relationships" r:id="rId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48" name="Rounded Rectangle 647">
          <a:hlinkClick xmlns:r="http://schemas.openxmlformats.org/officeDocument/2006/relationships" r:id="rId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49" name="Rounded Rectangle 648">
          <a:hlinkClick xmlns:r="http://schemas.openxmlformats.org/officeDocument/2006/relationships" r:id="rId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50" name="Rounded Rectangle 649">
          <a:hlinkClick xmlns:r="http://schemas.openxmlformats.org/officeDocument/2006/relationships" r:id="rId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1" name="Rounded Rectangle 650">
          <a:hlinkClick xmlns:r="http://schemas.openxmlformats.org/officeDocument/2006/relationships" r:id="rId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2" name="Rounded Rectangle 651">
          <a:hlinkClick xmlns:r="http://schemas.openxmlformats.org/officeDocument/2006/relationships" r:id="rId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3" name="Rounded Rectangle 652">
          <a:hlinkClick xmlns:r="http://schemas.openxmlformats.org/officeDocument/2006/relationships" r:id="rId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4" name="Rounded Rectangle 653">
          <a:hlinkClick xmlns:r="http://schemas.openxmlformats.org/officeDocument/2006/relationships" r:id="rId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5" name="Rounded Rectangle 654">
          <a:hlinkClick xmlns:r="http://schemas.openxmlformats.org/officeDocument/2006/relationships" r:id="rId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6" name="Rounded Rectangle 655">
          <a:hlinkClick xmlns:r="http://schemas.openxmlformats.org/officeDocument/2006/relationships" r:id="rId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7" name="Rounded Rectangle 656">
          <a:hlinkClick xmlns:r="http://schemas.openxmlformats.org/officeDocument/2006/relationships" r:id="rId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8" name="Rounded Rectangle 657">
          <a:hlinkClick xmlns:r="http://schemas.openxmlformats.org/officeDocument/2006/relationships" r:id="rId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9" name="Rounded Rectangle 658">
          <a:hlinkClick xmlns:r="http://schemas.openxmlformats.org/officeDocument/2006/relationships" r:id="rId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0" name="Rounded Rectangle 659">
          <a:hlinkClick xmlns:r="http://schemas.openxmlformats.org/officeDocument/2006/relationships" r:id="rId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1" name="Rounded Rectangle 660">
          <a:hlinkClick xmlns:r="http://schemas.openxmlformats.org/officeDocument/2006/relationships" r:id="rId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2" name="Rounded Rectangle 661">
          <a:hlinkClick xmlns:r="http://schemas.openxmlformats.org/officeDocument/2006/relationships" r:id="rId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3" name="Rounded Rectangle 662">
          <a:hlinkClick xmlns:r="http://schemas.openxmlformats.org/officeDocument/2006/relationships" r:id="rId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4" name="Rounded Rectangle 663">
          <a:hlinkClick xmlns:r="http://schemas.openxmlformats.org/officeDocument/2006/relationships" r:id="rId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5" name="Rounded Rectangle 664">
          <a:hlinkClick xmlns:r="http://schemas.openxmlformats.org/officeDocument/2006/relationships" r:id="rId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6" name="Rounded Rectangle 665">
          <a:hlinkClick xmlns:r="http://schemas.openxmlformats.org/officeDocument/2006/relationships" r:id="rId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7" name="Rounded Rectangle 666">
          <a:hlinkClick xmlns:r="http://schemas.openxmlformats.org/officeDocument/2006/relationships" r:id="rId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8" name="Rounded Rectangle 667">
          <a:hlinkClick xmlns:r="http://schemas.openxmlformats.org/officeDocument/2006/relationships" r:id="rId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69" name="Rounded Rectangle 668">
          <a:hlinkClick xmlns:r="http://schemas.openxmlformats.org/officeDocument/2006/relationships" r:id="rId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70" name="Rounded Rectangle 669">
          <a:hlinkClick xmlns:r="http://schemas.openxmlformats.org/officeDocument/2006/relationships" r:id="rId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71" name="Rounded Rectangle 670">
          <a:hlinkClick xmlns:r="http://schemas.openxmlformats.org/officeDocument/2006/relationships" r:id="rId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2" name="Rounded Rectangle 671">
          <a:hlinkClick xmlns:r="http://schemas.openxmlformats.org/officeDocument/2006/relationships" r:id="rId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3" name="Rounded Rectangle 672">
          <a:hlinkClick xmlns:r="http://schemas.openxmlformats.org/officeDocument/2006/relationships" r:id="rId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4" name="Rounded Rectangle 673">
          <a:hlinkClick xmlns:r="http://schemas.openxmlformats.org/officeDocument/2006/relationships" r:id="rId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5" name="Rounded Rectangle 674">
          <a:hlinkClick xmlns:r="http://schemas.openxmlformats.org/officeDocument/2006/relationships" r:id="rId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6" name="Rounded Rectangle 675">
          <a:hlinkClick xmlns:r="http://schemas.openxmlformats.org/officeDocument/2006/relationships" r:id="rId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7" name="Rounded Rectangle 676">
          <a:hlinkClick xmlns:r="http://schemas.openxmlformats.org/officeDocument/2006/relationships" r:id="rId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78" name="Rounded Rectangle 677">
          <a:hlinkClick xmlns:r="http://schemas.openxmlformats.org/officeDocument/2006/relationships" r:id="rId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79" name="Rounded Rectangle 678">
          <a:hlinkClick xmlns:r="http://schemas.openxmlformats.org/officeDocument/2006/relationships" r:id="rId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80" name="Rounded Rectangle 679">
          <a:hlinkClick xmlns:r="http://schemas.openxmlformats.org/officeDocument/2006/relationships" r:id="rId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1" name="Rounded Rectangle 680">
          <a:hlinkClick xmlns:r="http://schemas.openxmlformats.org/officeDocument/2006/relationships" r:id="rId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2" name="Rounded Rectangle 681">
          <a:hlinkClick xmlns:r="http://schemas.openxmlformats.org/officeDocument/2006/relationships" r:id="rId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3" name="Rounded Rectangle 682">
          <a:hlinkClick xmlns:r="http://schemas.openxmlformats.org/officeDocument/2006/relationships" r:id="rId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4" name="Rounded Rectangle 683">
          <a:hlinkClick xmlns:r="http://schemas.openxmlformats.org/officeDocument/2006/relationships" r:id="rId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5" name="Rounded Rectangle 684">
          <a:hlinkClick xmlns:r="http://schemas.openxmlformats.org/officeDocument/2006/relationships" r:id="rId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6" name="Rounded Rectangle 685">
          <a:hlinkClick xmlns:r="http://schemas.openxmlformats.org/officeDocument/2006/relationships" r:id="rId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7" name="Rounded Rectangle 686">
          <a:hlinkClick xmlns:r="http://schemas.openxmlformats.org/officeDocument/2006/relationships" r:id="rId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8" name="Rounded Rectangle 687">
          <a:hlinkClick xmlns:r="http://schemas.openxmlformats.org/officeDocument/2006/relationships" r:id="rId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9" name="Rounded Rectangle 688">
          <a:hlinkClick xmlns:r="http://schemas.openxmlformats.org/officeDocument/2006/relationships" r:id="rId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0" name="Rounded Rectangle 689">
          <a:hlinkClick xmlns:r="http://schemas.openxmlformats.org/officeDocument/2006/relationships" r:id="rId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1" name="Rounded Rectangle 690">
          <a:hlinkClick xmlns:r="http://schemas.openxmlformats.org/officeDocument/2006/relationships" r:id="rId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2" name="Rounded Rectangle 691">
          <a:hlinkClick xmlns:r="http://schemas.openxmlformats.org/officeDocument/2006/relationships" r:id="rId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3" name="Rounded Rectangle 692">
          <a:hlinkClick xmlns:r="http://schemas.openxmlformats.org/officeDocument/2006/relationships" r:id="rId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4" name="Rounded Rectangle 693">
          <a:hlinkClick xmlns:r="http://schemas.openxmlformats.org/officeDocument/2006/relationships" r:id="rId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5" name="Rounded Rectangle 694">
          <a:hlinkClick xmlns:r="http://schemas.openxmlformats.org/officeDocument/2006/relationships" r:id="rId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6" name="Rounded Rectangle 695">
          <a:hlinkClick xmlns:r="http://schemas.openxmlformats.org/officeDocument/2006/relationships" r:id="rId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7" name="Rounded Rectangle 696">
          <a:hlinkClick xmlns:r="http://schemas.openxmlformats.org/officeDocument/2006/relationships" r:id="rId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8" name="Rounded Rectangle 697">
          <a:hlinkClick xmlns:r="http://schemas.openxmlformats.org/officeDocument/2006/relationships" r:id="rId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699" name="Rounded Rectangle 698">
          <a:hlinkClick xmlns:r="http://schemas.openxmlformats.org/officeDocument/2006/relationships" r:id="rId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700" name="Rounded Rectangle 699">
          <a:hlinkClick xmlns:r="http://schemas.openxmlformats.org/officeDocument/2006/relationships" r:id="rId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701" name="Rounded Rectangle 700">
          <a:hlinkClick xmlns:r="http://schemas.openxmlformats.org/officeDocument/2006/relationships" r:id="rId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2" name="Rounded Rectangle 701">
          <a:hlinkClick xmlns:r="http://schemas.openxmlformats.org/officeDocument/2006/relationships" r:id="rId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3" name="Rounded Rectangle 702">
          <a:hlinkClick xmlns:r="http://schemas.openxmlformats.org/officeDocument/2006/relationships" r:id="rId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4" name="Rounded Rectangle 703">
          <a:hlinkClick xmlns:r="http://schemas.openxmlformats.org/officeDocument/2006/relationships" r:id="rId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5" name="Rounded Rectangle 704">
          <a:hlinkClick xmlns:r="http://schemas.openxmlformats.org/officeDocument/2006/relationships" r:id="rId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6" name="Rounded Rectangle 705">
          <a:hlinkClick xmlns:r="http://schemas.openxmlformats.org/officeDocument/2006/relationships" r:id="rId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7" name="Rounded Rectangle 706">
          <a:hlinkClick xmlns:r="http://schemas.openxmlformats.org/officeDocument/2006/relationships" r:id="rId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08" name="Rounded Rectangle 707">
          <a:hlinkClick xmlns:r="http://schemas.openxmlformats.org/officeDocument/2006/relationships" r:id="rId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09" name="Rounded Rectangle 708">
          <a:hlinkClick xmlns:r="http://schemas.openxmlformats.org/officeDocument/2006/relationships" r:id="rId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10" name="Rounded Rectangle 709">
          <a:hlinkClick xmlns:r="http://schemas.openxmlformats.org/officeDocument/2006/relationships" r:id="rId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1" name="Rounded Rectangle 710">
          <a:hlinkClick xmlns:r="http://schemas.openxmlformats.org/officeDocument/2006/relationships" r:id="rId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2" name="Rounded Rectangle 711">
          <a:hlinkClick xmlns:r="http://schemas.openxmlformats.org/officeDocument/2006/relationships" r:id="rId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3" name="Rounded Rectangle 712">
          <a:hlinkClick xmlns:r="http://schemas.openxmlformats.org/officeDocument/2006/relationships" r:id="rId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4" name="Rounded Rectangle 713">
          <a:hlinkClick xmlns:r="http://schemas.openxmlformats.org/officeDocument/2006/relationships" r:id="rId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5" name="Rounded Rectangle 714">
          <a:hlinkClick xmlns:r="http://schemas.openxmlformats.org/officeDocument/2006/relationships" r:id="rId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6" name="Rounded Rectangle 715">
          <a:hlinkClick xmlns:r="http://schemas.openxmlformats.org/officeDocument/2006/relationships" r:id="rId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7" name="Rounded Rectangle 716">
          <a:hlinkClick xmlns:r="http://schemas.openxmlformats.org/officeDocument/2006/relationships" r:id="rId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8" name="Rounded Rectangle 717">
          <a:hlinkClick xmlns:r="http://schemas.openxmlformats.org/officeDocument/2006/relationships" r:id="rId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9" name="Rounded Rectangle 718">
          <a:hlinkClick xmlns:r="http://schemas.openxmlformats.org/officeDocument/2006/relationships" r:id="rId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0" name="Rounded Rectangle 719">
          <a:hlinkClick xmlns:r="http://schemas.openxmlformats.org/officeDocument/2006/relationships" r:id="rId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1" name="Rounded Rectangle 720">
          <a:hlinkClick xmlns:r="http://schemas.openxmlformats.org/officeDocument/2006/relationships" r:id="rId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2" name="Rounded Rectangle 721">
          <a:hlinkClick xmlns:r="http://schemas.openxmlformats.org/officeDocument/2006/relationships" r:id="rId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3" name="Rounded Rectangle 722">
          <a:hlinkClick xmlns:r="http://schemas.openxmlformats.org/officeDocument/2006/relationships" r:id="rId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4" name="Rounded Rectangle 723">
          <a:hlinkClick xmlns:r="http://schemas.openxmlformats.org/officeDocument/2006/relationships" r:id="rId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5" name="Rounded Rectangle 724">
          <a:hlinkClick xmlns:r="http://schemas.openxmlformats.org/officeDocument/2006/relationships" r:id="rId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6" name="Rounded Rectangle 725">
          <a:hlinkClick xmlns:r="http://schemas.openxmlformats.org/officeDocument/2006/relationships" r:id="rId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7" name="Rounded Rectangle 726">
          <a:hlinkClick xmlns:r="http://schemas.openxmlformats.org/officeDocument/2006/relationships" r:id="rId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8" name="Rounded Rectangle 727">
          <a:hlinkClick xmlns:r="http://schemas.openxmlformats.org/officeDocument/2006/relationships" r:id="rId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29" name="Rounded Rectangle 728">
          <a:hlinkClick xmlns:r="http://schemas.openxmlformats.org/officeDocument/2006/relationships" r:id="rId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30" name="Rounded Rectangle 729">
          <a:hlinkClick xmlns:r="http://schemas.openxmlformats.org/officeDocument/2006/relationships" r:id="rId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31" name="Rounded Rectangle 730">
          <a:hlinkClick xmlns:r="http://schemas.openxmlformats.org/officeDocument/2006/relationships" r:id="rId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2" name="Rounded Rectangle 731">
          <a:hlinkClick xmlns:r="http://schemas.openxmlformats.org/officeDocument/2006/relationships" r:id="rId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3" name="Rounded Rectangle 732">
          <a:hlinkClick xmlns:r="http://schemas.openxmlformats.org/officeDocument/2006/relationships" r:id="rId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4" name="Rounded Rectangle 733">
          <a:hlinkClick xmlns:r="http://schemas.openxmlformats.org/officeDocument/2006/relationships" r:id="rId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5" name="Rounded Rectangle 734">
          <a:hlinkClick xmlns:r="http://schemas.openxmlformats.org/officeDocument/2006/relationships" r:id="rId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6" name="Rounded Rectangle 735">
          <a:hlinkClick xmlns:r="http://schemas.openxmlformats.org/officeDocument/2006/relationships" r:id="rId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7" name="Rounded Rectangle 736">
          <a:hlinkClick xmlns:r="http://schemas.openxmlformats.org/officeDocument/2006/relationships" r:id="rId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38" name="Rounded Rectangle 737">
          <a:hlinkClick xmlns:r="http://schemas.openxmlformats.org/officeDocument/2006/relationships" r:id="rId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39" name="Rounded Rectangle 738">
          <a:hlinkClick xmlns:r="http://schemas.openxmlformats.org/officeDocument/2006/relationships" r:id="rId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40" name="Rounded Rectangle 739">
          <a:hlinkClick xmlns:r="http://schemas.openxmlformats.org/officeDocument/2006/relationships" r:id="rId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1" name="Rounded Rectangle 740">
          <a:hlinkClick xmlns:r="http://schemas.openxmlformats.org/officeDocument/2006/relationships" r:id="rId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2" name="Rounded Rectangle 741">
          <a:hlinkClick xmlns:r="http://schemas.openxmlformats.org/officeDocument/2006/relationships" r:id="rId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3" name="Rounded Rectangle 742">
          <a:hlinkClick xmlns:r="http://schemas.openxmlformats.org/officeDocument/2006/relationships" r:id="rId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4" name="Rounded Rectangle 743">
          <a:hlinkClick xmlns:r="http://schemas.openxmlformats.org/officeDocument/2006/relationships" r:id="rId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5" name="Rounded Rectangle 744">
          <a:hlinkClick xmlns:r="http://schemas.openxmlformats.org/officeDocument/2006/relationships" r:id="rId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6" name="Rounded Rectangle 745">
          <a:hlinkClick xmlns:r="http://schemas.openxmlformats.org/officeDocument/2006/relationships" r:id="rId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7" name="Rounded Rectangle 746">
          <a:hlinkClick xmlns:r="http://schemas.openxmlformats.org/officeDocument/2006/relationships" r:id="rId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8" name="Rounded Rectangle 747">
          <a:hlinkClick xmlns:r="http://schemas.openxmlformats.org/officeDocument/2006/relationships" r:id="rId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9" name="Rounded Rectangle 748">
          <a:hlinkClick xmlns:r="http://schemas.openxmlformats.org/officeDocument/2006/relationships" r:id="rId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0" name="Rounded Rectangle 749">
          <a:hlinkClick xmlns:r="http://schemas.openxmlformats.org/officeDocument/2006/relationships" r:id="rId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1" name="Rounded Rectangle 750">
          <a:hlinkClick xmlns:r="http://schemas.openxmlformats.org/officeDocument/2006/relationships" r:id="rId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2" name="Rounded Rectangle 751">
          <a:hlinkClick xmlns:r="http://schemas.openxmlformats.org/officeDocument/2006/relationships" r:id="rId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3" name="Rounded Rectangle 752">
          <a:hlinkClick xmlns:r="http://schemas.openxmlformats.org/officeDocument/2006/relationships" r:id="rId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4" name="Rounded Rectangle 753">
          <a:hlinkClick xmlns:r="http://schemas.openxmlformats.org/officeDocument/2006/relationships" r:id="rId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5" name="Rounded Rectangle 754">
          <a:hlinkClick xmlns:r="http://schemas.openxmlformats.org/officeDocument/2006/relationships" r:id="rId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6" name="Rounded Rectangle 755">
          <a:hlinkClick xmlns:r="http://schemas.openxmlformats.org/officeDocument/2006/relationships" r:id="rId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7" name="Rounded Rectangle 756">
          <a:hlinkClick xmlns:r="http://schemas.openxmlformats.org/officeDocument/2006/relationships" r:id="rId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8" name="Rounded Rectangle 757">
          <a:hlinkClick xmlns:r="http://schemas.openxmlformats.org/officeDocument/2006/relationships" r:id="rId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59" name="Rounded Rectangle 758">
          <a:hlinkClick xmlns:r="http://schemas.openxmlformats.org/officeDocument/2006/relationships" r:id="rId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60" name="Rounded Rectangle 759">
          <a:hlinkClick xmlns:r="http://schemas.openxmlformats.org/officeDocument/2006/relationships" r:id="rId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61" name="Rounded Rectangle 760">
          <a:hlinkClick xmlns:r="http://schemas.openxmlformats.org/officeDocument/2006/relationships" r:id="rId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2" name="Rounded Rectangle 761">
          <a:hlinkClick xmlns:r="http://schemas.openxmlformats.org/officeDocument/2006/relationships" r:id="rId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3" name="Rounded Rectangle 762">
          <a:hlinkClick xmlns:r="http://schemas.openxmlformats.org/officeDocument/2006/relationships" r:id="rId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4" name="Rounded Rectangle 763">
          <a:hlinkClick xmlns:r="http://schemas.openxmlformats.org/officeDocument/2006/relationships" r:id="rId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5" name="Rounded Rectangle 764">
          <a:hlinkClick xmlns:r="http://schemas.openxmlformats.org/officeDocument/2006/relationships" r:id="rId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6" name="Rounded Rectangle 765">
          <a:hlinkClick xmlns:r="http://schemas.openxmlformats.org/officeDocument/2006/relationships" r:id="rId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7" name="Rounded Rectangle 766">
          <a:hlinkClick xmlns:r="http://schemas.openxmlformats.org/officeDocument/2006/relationships" r:id="rId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68" name="Rounded Rectangle 767">
          <a:hlinkClick xmlns:r="http://schemas.openxmlformats.org/officeDocument/2006/relationships" r:id="rId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69" name="Rounded Rectangle 768">
          <a:hlinkClick xmlns:r="http://schemas.openxmlformats.org/officeDocument/2006/relationships" r:id="rId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70" name="Rounded Rectangle 769">
          <a:hlinkClick xmlns:r="http://schemas.openxmlformats.org/officeDocument/2006/relationships" r:id="rId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1" name="Rounded Rectangle 770">
          <a:hlinkClick xmlns:r="http://schemas.openxmlformats.org/officeDocument/2006/relationships" r:id="rId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2" name="Rounded Rectangle 771">
          <a:hlinkClick xmlns:r="http://schemas.openxmlformats.org/officeDocument/2006/relationships" r:id="rId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3" name="Rounded Rectangle 772">
          <a:hlinkClick xmlns:r="http://schemas.openxmlformats.org/officeDocument/2006/relationships" r:id="rId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4" name="Rounded Rectangle 773">
          <a:hlinkClick xmlns:r="http://schemas.openxmlformats.org/officeDocument/2006/relationships" r:id="rId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5" name="Rounded Rectangle 774">
          <a:hlinkClick xmlns:r="http://schemas.openxmlformats.org/officeDocument/2006/relationships" r:id="rId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6" name="Rounded Rectangle 775">
          <a:hlinkClick xmlns:r="http://schemas.openxmlformats.org/officeDocument/2006/relationships" r:id="rId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7" name="Rounded Rectangle 776">
          <a:hlinkClick xmlns:r="http://schemas.openxmlformats.org/officeDocument/2006/relationships" r:id="rId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8" name="Rounded Rectangle 777">
          <a:hlinkClick xmlns:r="http://schemas.openxmlformats.org/officeDocument/2006/relationships" r:id="rId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9" name="Rounded Rectangle 778">
          <a:hlinkClick xmlns:r="http://schemas.openxmlformats.org/officeDocument/2006/relationships" r:id="rId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0" name="Rounded Rectangle 779">
          <a:hlinkClick xmlns:r="http://schemas.openxmlformats.org/officeDocument/2006/relationships" r:id="rId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1" name="Rounded Rectangle 780">
          <a:hlinkClick xmlns:r="http://schemas.openxmlformats.org/officeDocument/2006/relationships" r:id="rId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2" name="Rounded Rectangle 781">
          <a:hlinkClick xmlns:r="http://schemas.openxmlformats.org/officeDocument/2006/relationships" r:id="rId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3" name="Rounded Rectangle 782">
          <a:hlinkClick xmlns:r="http://schemas.openxmlformats.org/officeDocument/2006/relationships" r:id="rId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4" name="Rounded Rectangle 783">
          <a:hlinkClick xmlns:r="http://schemas.openxmlformats.org/officeDocument/2006/relationships" r:id="rId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5" name="Rounded Rectangle 784">
          <a:hlinkClick xmlns:r="http://schemas.openxmlformats.org/officeDocument/2006/relationships" r:id="rId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6" name="Rounded Rectangle 785">
          <a:hlinkClick xmlns:r="http://schemas.openxmlformats.org/officeDocument/2006/relationships" r:id="rId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7" name="Rounded Rectangle 786">
          <a:hlinkClick xmlns:r="http://schemas.openxmlformats.org/officeDocument/2006/relationships" r:id="rId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8" name="Rounded Rectangle 787">
          <a:hlinkClick xmlns:r="http://schemas.openxmlformats.org/officeDocument/2006/relationships" r:id="rId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89" name="Rounded Rectangle 788">
          <a:hlinkClick xmlns:r="http://schemas.openxmlformats.org/officeDocument/2006/relationships" r:id="rId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90" name="Rounded Rectangle 789">
          <a:hlinkClick xmlns:r="http://schemas.openxmlformats.org/officeDocument/2006/relationships" r:id="rId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91" name="Rounded Rectangle 790">
          <a:hlinkClick xmlns:r="http://schemas.openxmlformats.org/officeDocument/2006/relationships" r:id="rId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2" name="Rounded Rectangle 791">
          <a:hlinkClick xmlns:r="http://schemas.openxmlformats.org/officeDocument/2006/relationships" r:id="rId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3" name="Rounded Rectangle 792">
          <a:hlinkClick xmlns:r="http://schemas.openxmlformats.org/officeDocument/2006/relationships" r:id="rId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4" name="Rounded Rectangle 793">
          <a:hlinkClick xmlns:r="http://schemas.openxmlformats.org/officeDocument/2006/relationships" r:id="rId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5" name="Rounded Rectangle 794">
          <a:hlinkClick xmlns:r="http://schemas.openxmlformats.org/officeDocument/2006/relationships" r:id="rId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6" name="Rounded Rectangle 795">
          <a:hlinkClick xmlns:r="http://schemas.openxmlformats.org/officeDocument/2006/relationships" r:id="rId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7" name="Rounded Rectangle 796">
          <a:hlinkClick xmlns:r="http://schemas.openxmlformats.org/officeDocument/2006/relationships" r:id="rId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798" name="Rounded Rectangle 797">
          <a:hlinkClick xmlns:r="http://schemas.openxmlformats.org/officeDocument/2006/relationships" r:id="rId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799" name="Rounded Rectangle 798">
          <a:hlinkClick xmlns:r="http://schemas.openxmlformats.org/officeDocument/2006/relationships" r:id="rId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800" name="Rounded Rectangle 799">
          <a:hlinkClick xmlns:r="http://schemas.openxmlformats.org/officeDocument/2006/relationships" r:id="rId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1" name="Rounded Rectangle 800">
          <a:hlinkClick xmlns:r="http://schemas.openxmlformats.org/officeDocument/2006/relationships" r:id="rId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2" name="Rounded Rectangle 801">
          <a:hlinkClick xmlns:r="http://schemas.openxmlformats.org/officeDocument/2006/relationships" r:id="rId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3" name="Rounded Rectangle 802">
          <a:hlinkClick xmlns:r="http://schemas.openxmlformats.org/officeDocument/2006/relationships" r:id="rId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4" name="Rounded Rectangle 803">
          <a:hlinkClick xmlns:r="http://schemas.openxmlformats.org/officeDocument/2006/relationships" r:id="rId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5" name="Rounded Rectangle 804">
          <a:hlinkClick xmlns:r="http://schemas.openxmlformats.org/officeDocument/2006/relationships" r:id="rId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6" name="Rounded Rectangle 805">
          <a:hlinkClick xmlns:r="http://schemas.openxmlformats.org/officeDocument/2006/relationships" r:id="rId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7" name="Rounded Rectangle 806">
          <a:hlinkClick xmlns:r="http://schemas.openxmlformats.org/officeDocument/2006/relationships" r:id="rId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8" name="Rounded Rectangle 807">
          <a:hlinkClick xmlns:r="http://schemas.openxmlformats.org/officeDocument/2006/relationships" r:id="rId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9" name="Rounded Rectangle 808">
          <a:hlinkClick xmlns:r="http://schemas.openxmlformats.org/officeDocument/2006/relationships" r:id="rId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0" name="Rounded Rectangle 809">
          <a:hlinkClick xmlns:r="http://schemas.openxmlformats.org/officeDocument/2006/relationships" r:id="rId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1" name="Rounded Rectangle 810">
          <a:hlinkClick xmlns:r="http://schemas.openxmlformats.org/officeDocument/2006/relationships" r:id="rId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2" name="Rounded Rectangle 811">
          <a:hlinkClick xmlns:r="http://schemas.openxmlformats.org/officeDocument/2006/relationships" r:id="rId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3" name="Rounded Rectangle 812">
          <a:hlinkClick xmlns:r="http://schemas.openxmlformats.org/officeDocument/2006/relationships" r:id="rId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4" name="Rounded Rectangle 813">
          <a:hlinkClick xmlns:r="http://schemas.openxmlformats.org/officeDocument/2006/relationships" r:id="rId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5" name="Rounded Rectangle 814">
          <a:hlinkClick xmlns:r="http://schemas.openxmlformats.org/officeDocument/2006/relationships" r:id="rId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6" name="Rounded Rectangle 815">
          <a:hlinkClick xmlns:r="http://schemas.openxmlformats.org/officeDocument/2006/relationships" r:id="rId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7" name="Rounded Rectangle 816">
          <a:hlinkClick xmlns:r="http://schemas.openxmlformats.org/officeDocument/2006/relationships" r:id="rId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8" name="Rounded Rectangle 817">
          <a:hlinkClick xmlns:r="http://schemas.openxmlformats.org/officeDocument/2006/relationships" r:id="rId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19" name="Rounded Rectangle 818">
          <a:hlinkClick xmlns:r="http://schemas.openxmlformats.org/officeDocument/2006/relationships" r:id="rId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20" name="Rounded Rectangle 819">
          <a:hlinkClick xmlns:r="http://schemas.openxmlformats.org/officeDocument/2006/relationships" r:id="rId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21" name="Rounded Rectangle 820">
          <a:hlinkClick xmlns:r="http://schemas.openxmlformats.org/officeDocument/2006/relationships" r:id="rId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2" name="Rounded Rectangle 821">
          <a:hlinkClick xmlns:r="http://schemas.openxmlformats.org/officeDocument/2006/relationships" r:id="rId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3" name="Rounded Rectangle 822">
          <a:hlinkClick xmlns:r="http://schemas.openxmlformats.org/officeDocument/2006/relationships" r:id="rId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4" name="Rounded Rectangle 823">
          <a:hlinkClick xmlns:r="http://schemas.openxmlformats.org/officeDocument/2006/relationships" r:id="rId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5" name="Rounded Rectangle 824">
          <a:hlinkClick xmlns:r="http://schemas.openxmlformats.org/officeDocument/2006/relationships" r:id="rId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6" name="Rounded Rectangle 825">
          <a:hlinkClick xmlns:r="http://schemas.openxmlformats.org/officeDocument/2006/relationships" r:id="rId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7" name="Rounded Rectangle 826">
          <a:hlinkClick xmlns:r="http://schemas.openxmlformats.org/officeDocument/2006/relationships" r:id="rId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28" name="Rounded Rectangle 827">
          <a:hlinkClick xmlns:r="http://schemas.openxmlformats.org/officeDocument/2006/relationships" r:id="rId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29" name="Rounded Rectangle 828">
          <a:hlinkClick xmlns:r="http://schemas.openxmlformats.org/officeDocument/2006/relationships" r:id="rId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30" name="Rounded Rectangle 829">
          <a:hlinkClick xmlns:r="http://schemas.openxmlformats.org/officeDocument/2006/relationships" r:id="rId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1" name="Rounded Rectangle 830">
          <a:hlinkClick xmlns:r="http://schemas.openxmlformats.org/officeDocument/2006/relationships" r:id="rId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2" name="Rounded Rectangle 831">
          <a:hlinkClick xmlns:r="http://schemas.openxmlformats.org/officeDocument/2006/relationships" r:id="rId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3" name="Rounded Rectangle 832">
          <a:hlinkClick xmlns:r="http://schemas.openxmlformats.org/officeDocument/2006/relationships" r:id="rId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4" name="Rounded Rectangle 833">
          <a:hlinkClick xmlns:r="http://schemas.openxmlformats.org/officeDocument/2006/relationships" r:id="rId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5" name="Rounded Rectangle 834">
          <a:hlinkClick xmlns:r="http://schemas.openxmlformats.org/officeDocument/2006/relationships" r:id="rId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6" name="Rounded Rectangle 835">
          <a:hlinkClick xmlns:r="http://schemas.openxmlformats.org/officeDocument/2006/relationships" r:id="rId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7" name="Rounded Rectangle 836">
          <a:hlinkClick xmlns:r="http://schemas.openxmlformats.org/officeDocument/2006/relationships" r:id="rId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8" name="Rounded Rectangle 837">
          <a:hlinkClick xmlns:r="http://schemas.openxmlformats.org/officeDocument/2006/relationships" r:id="rId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9" name="Rounded Rectangle 838">
          <a:hlinkClick xmlns:r="http://schemas.openxmlformats.org/officeDocument/2006/relationships" r:id="rId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0" name="Rounded Rectangle 839">
          <a:hlinkClick xmlns:r="http://schemas.openxmlformats.org/officeDocument/2006/relationships" r:id="rId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1" name="Rounded Rectangle 840">
          <a:hlinkClick xmlns:r="http://schemas.openxmlformats.org/officeDocument/2006/relationships" r:id="rId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2" name="Rounded Rectangle 841">
          <a:hlinkClick xmlns:r="http://schemas.openxmlformats.org/officeDocument/2006/relationships" r:id="rId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3" name="Rounded Rectangle 842">
          <a:hlinkClick xmlns:r="http://schemas.openxmlformats.org/officeDocument/2006/relationships" r:id="rId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4" name="Rounded Rectangle 843">
          <a:hlinkClick xmlns:r="http://schemas.openxmlformats.org/officeDocument/2006/relationships" r:id="rId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5" name="Rounded Rectangle 844">
          <a:hlinkClick xmlns:r="http://schemas.openxmlformats.org/officeDocument/2006/relationships" r:id="rId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6" name="Rounded Rectangle 845">
          <a:hlinkClick xmlns:r="http://schemas.openxmlformats.org/officeDocument/2006/relationships" r:id="rId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7" name="Rounded Rectangle 846">
          <a:hlinkClick xmlns:r="http://schemas.openxmlformats.org/officeDocument/2006/relationships" r:id="rId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8" name="Rounded Rectangle 847">
          <a:hlinkClick xmlns:r="http://schemas.openxmlformats.org/officeDocument/2006/relationships" r:id="rId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49" name="Rounded Rectangle 848">
          <a:hlinkClick xmlns:r="http://schemas.openxmlformats.org/officeDocument/2006/relationships" r:id="rId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50" name="Rounded Rectangle 849">
          <a:hlinkClick xmlns:r="http://schemas.openxmlformats.org/officeDocument/2006/relationships" r:id="rId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51" name="Rounded Rectangle 850">
          <a:hlinkClick xmlns:r="http://schemas.openxmlformats.org/officeDocument/2006/relationships" r:id="rId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2" name="Rounded Rectangle 851">
          <a:hlinkClick xmlns:r="http://schemas.openxmlformats.org/officeDocument/2006/relationships" r:id="rId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3" name="Rounded Rectangle 852">
          <a:hlinkClick xmlns:r="http://schemas.openxmlformats.org/officeDocument/2006/relationships" r:id="rId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4" name="Rounded Rectangle 853">
          <a:hlinkClick xmlns:r="http://schemas.openxmlformats.org/officeDocument/2006/relationships" r:id="rId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5" name="Rounded Rectangle 854">
          <a:hlinkClick xmlns:r="http://schemas.openxmlformats.org/officeDocument/2006/relationships" r:id="rId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6" name="Rounded Rectangle 855">
          <a:hlinkClick xmlns:r="http://schemas.openxmlformats.org/officeDocument/2006/relationships" r:id="rId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7" name="Rounded Rectangle 856">
          <a:hlinkClick xmlns:r="http://schemas.openxmlformats.org/officeDocument/2006/relationships" r:id="rId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58" name="Rounded Rectangle 857">
          <a:hlinkClick xmlns:r="http://schemas.openxmlformats.org/officeDocument/2006/relationships" r:id="rId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59" name="Rounded Rectangle 858">
          <a:hlinkClick xmlns:r="http://schemas.openxmlformats.org/officeDocument/2006/relationships" r:id="rId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60" name="Rounded Rectangle 859">
          <a:hlinkClick xmlns:r="http://schemas.openxmlformats.org/officeDocument/2006/relationships" r:id="rId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1" name="Rounded Rectangle 860">
          <a:hlinkClick xmlns:r="http://schemas.openxmlformats.org/officeDocument/2006/relationships" r:id="rId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2" name="Rounded Rectangle 861">
          <a:hlinkClick xmlns:r="http://schemas.openxmlformats.org/officeDocument/2006/relationships" r:id="rId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3" name="Rounded Rectangle 862">
          <a:hlinkClick xmlns:r="http://schemas.openxmlformats.org/officeDocument/2006/relationships" r:id="rId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4" name="Rounded Rectangle 863">
          <a:hlinkClick xmlns:r="http://schemas.openxmlformats.org/officeDocument/2006/relationships" r:id="rId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5" name="Rounded Rectangle 864">
          <a:hlinkClick xmlns:r="http://schemas.openxmlformats.org/officeDocument/2006/relationships" r:id="rId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6" name="Rounded Rectangle 865">
          <a:hlinkClick xmlns:r="http://schemas.openxmlformats.org/officeDocument/2006/relationships" r:id="rId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7" name="Rounded Rectangle 866">
          <a:hlinkClick xmlns:r="http://schemas.openxmlformats.org/officeDocument/2006/relationships" r:id="rId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8" name="Rounded Rectangle 867">
          <a:hlinkClick xmlns:r="http://schemas.openxmlformats.org/officeDocument/2006/relationships" r:id="rId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9" name="Rounded Rectangle 868">
          <a:hlinkClick xmlns:r="http://schemas.openxmlformats.org/officeDocument/2006/relationships" r:id="rId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0" name="Rounded Rectangle 869">
          <a:hlinkClick xmlns:r="http://schemas.openxmlformats.org/officeDocument/2006/relationships" r:id="rId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1" name="Rounded Rectangle 870">
          <a:hlinkClick xmlns:r="http://schemas.openxmlformats.org/officeDocument/2006/relationships" r:id="rId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2" name="Rounded Rectangle 871">
          <a:hlinkClick xmlns:r="http://schemas.openxmlformats.org/officeDocument/2006/relationships" r:id="rId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3" name="Rounded Rectangle 872">
          <a:hlinkClick xmlns:r="http://schemas.openxmlformats.org/officeDocument/2006/relationships" r:id="rId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4" name="Rounded Rectangle 873">
          <a:hlinkClick xmlns:r="http://schemas.openxmlformats.org/officeDocument/2006/relationships" r:id="rId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5" name="Rounded Rectangle 874">
          <a:hlinkClick xmlns:r="http://schemas.openxmlformats.org/officeDocument/2006/relationships" r:id="rId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6" name="Rounded Rectangle 875">
          <a:hlinkClick xmlns:r="http://schemas.openxmlformats.org/officeDocument/2006/relationships" r:id="rId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7" name="Rounded Rectangle 876">
          <a:hlinkClick xmlns:r="http://schemas.openxmlformats.org/officeDocument/2006/relationships" r:id="rId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8" name="Rounded Rectangle 877">
          <a:hlinkClick xmlns:r="http://schemas.openxmlformats.org/officeDocument/2006/relationships" r:id="rId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79" name="Rounded Rectangle 878">
          <a:hlinkClick xmlns:r="http://schemas.openxmlformats.org/officeDocument/2006/relationships" r:id="rId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80" name="Rounded Rectangle 879">
          <a:hlinkClick xmlns:r="http://schemas.openxmlformats.org/officeDocument/2006/relationships" r:id="rId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81" name="Rounded Rectangle 880">
          <a:hlinkClick xmlns:r="http://schemas.openxmlformats.org/officeDocument/2006/relationships" r:id="rId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2" name="Rounded Rectangle 881">
          <a:hlinkClick xmlns:r="http://schemas.openxmlformats.org/officeDocument/2006/relationships" r:id="rId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3" name="Rounded Rectangle 882">
          <a:hlinkClick xmlns:r="http://schemas.openxmlformats.org/officeDocument/2006/relationships" r:id="rId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4" name="Rounded Rectangle 883">
          <a:hlinkClick xmlns:r="http://schemas.openxmlformats.org/officeDocument/2006/relationships" r:id="rId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5" name="Rounded Rectangle 884">
          <a:hlinkClick xmlns:r="http://schemas.openxmlformats.org/officeDocument/2006/relationships" r:id="rId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6" name="Rounded Rectangle 885">
          <a:hlinkClick xmlns:r="http://schemas.openxmlformats.org/officeDocument/2006/relationships" r:id="rId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7" name="Rounded Rectangle 886">
          <a:hlinkClick xmlns:r="http://schemas.openxmlformats.org/officeDocument/2006/relationships" r:id="rId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88" name="Rounded Rectangle 887">
          <a:hlinkClick xmlns:r="http://schemas.openxmlformats.org/officeDocument/2006/relationships" r:id="rId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89" name="Rounded Rectangle 888">
          <a:hlinkClick xmlns:r="http://schemas.openxmlformats.org/officeDocument/2006/relationships" r:id="rId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90" name="Rounded Rectangle 889">
          <a:hlinkClick xmlns:r="http://schemas.openxmlformats.org/officeDocument/2006/relationships" r:id="rId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1" name="Rounded Rectangle 890">
          <a:hlinkClick xmlns:r="http://schemas.openxmlformats.org/officeDocument/2006/relationships" r:id="rId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2" name="Rounded Rectangle 891">
          <a:hlinkClick xmlns:r="http://schemas.openxmlformats.org/officeDocument/2006/relationships" r:id="rId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3" name="Rounded Rectangle 892">
          <a:hlinkClick xmlns:r="http://schemas.openxmlformats.org/officeDocument/2006/relationships" r:id="rId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4" name="Rounded Rectangle 893">
          <a:hlinkClick xmlns:r="http://schemas.openxmlformats.org/officeDocument/2006/relationships" r:id="rId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5" name="Rounded Rectangle 894">
          <a:hlinkClick xmlns:r="http://schemas.openxmlformats.org/officeDocument/2006/relationships" r:id="rId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6" name="Rounded Rectangle 895">
          <a:hlinkClick xmlns:r="http://schemas.openxmlformats.org/officeDocument/2006/relationships" r:id="rId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7" name="Rounded Rectangle 896">
          <a:hlinkClick xmlns:r="http://schemas.openxmlformats.org/officeDocument/2006/relationships" r:id="rId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8" name="Rounded Rectangle 897">
          <a:hlinkClick xmlns:r="http://schemas.openxmlformats.org/officeDocument/2006/relationships" r:id="rId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9" name="Rounded Rectangle 898">
          <a:hlinkClick xmlns:r="http://schemas.openxmlformats.org/officeDocument/2006/relationships" r:id="rId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0" name="Rounded Rectangle 899">
          <a:hlinkClick xmlns:r="http://schemas.openxmlformats.org/officeDocument/2006/relationships" r:id="rId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1" name="Rounded Rectangle 900">
          <a:hlinkClick xmlns:r="http://schemas.openxmlformats.org/officeDocument/2006/relationships" r:id="rId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2" name="Rounded Rectangle 901">
          <a:hlinkClick xmlns:r="http://schemas.openxmlformats.org/officeDocument/2006/relationships" r:id="rId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3" name="Rounded Rectangle 902">
          <a:hlinkClick xmlns:r="http://schemas.openxmlformats.org/officeDocument/2006/relationships" r:id="rId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4" name="Rounded Rectangle 903">
          <a:hlinkClick xmlns:r="http://schemas.openxmlformats.org/officeDocument/2006/relationships" r:id="rId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5" name="Rounded Rectangle 904">
          <a:hlinkClick xmlns:r="http://schemas.openxmlformats.org/officeDocument/2006/relationships" r:id="rId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6" name="Rounded Rectangle 905">
          <a:hlinkClick xmlns:r="http://schemas.openxmlformats.org/officeDocument/2006/relationships" r:id="rId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7" name="Rounded Rectangle 906">
          <a:hlinkClick xmlns:r="http://schemas.openxmlformats.org/officeDocument/2006/relationships" r:id="rId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8" name="Rounded Rectangle 907">
          <a:hlinkClick xmlns:r="http://schemas.openxmlformats.org/officeDocument/2006/relationships" r:id="rId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09" name="Rounded Rectangle 908">
          <a:hlinkClick xmlns:r="http://schemas.openxmlformats.org/officeDocument/2006/relationships" r:id="rId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10" name="Rounded Rectangle 909">
          <a:hlinkClick xmlns:r="http://schemas.openxmlformats.org/officeDocument/2006/relationships" r:id="rId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11" name="Rounded Rectangle 910">
          <a:hlinkClick xmlns:r="http://schemas.openxmlformats.org/officeDocument/2006/relationships" r:id="rId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2" name="Rounded Rectangle 911">
          <a:hlinkClick xmlns:r="http://schemas.openxmlformats.org/officeDocument/2006/relationships" r:id="rId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3" name="Rounded Rectangle 912">
          <a:hlinkClick xmlns:r="http://schemas.openxmlformats.org/officeDocument/2006/relationships" r:id="rId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4" name="Rounded Rectangle 913">
          <a:hlinkClick xmlns:r="http://schemas.openxmlformats.org/officeDocument/2006/relationships" r:id="rId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5" name="Rounded Rectangle 914">
          <a:hlinkClick xmlns:r="http://schemas.openxmlformats.org/officeDocument/2006/relationships" r:id="rId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6" name="Rounded Rectangle 915">
          <a:hlinkClick xmlns:r="http://schemas.openxmlformats.org/officeDocument/2006/relationships" r:id="rId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7" name="Rounded Rectangle 916">
          <a:hlinkClick xmlns:r="http://schemas.openxmlformats.org/officeDocument/2006/relationships" r:id="rId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18" name="Rounded Rectangle 917">
          <a:hlinkClick xmlns:r="http://schemas.openxmlformats.org/officeDocument/2006/relationships" r:id="rId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19" name="Rounded Rectangle 918">
          <a:hlinkClick xmlns:r="http://schemas.openxmlformats.org/officeDocument/2006/relationships" r:id="rId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20" name="Rounded Rectangle 919">
          <a:hlinkClick xmlns:r="http://schemas.openxmlformats.org/officeDocument/2006/relationships" r:id="rId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1" name="Rounded Rectangle 920">
          <a:hlinkClick xmlns:r="http://schemas.openxmlformats.org/officeDocument/2006/relationships" r:id="rId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2" name="Rounded Rectangle 921">
          <a:hlinkClick xmlns:r="http://schemas.openxmlformats.org/officeDocument/2006/relationships" r:id="rId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3" name="Rounded Rectangle 922">
          <a:hlinkClick xmlns:r="http://schemas.openxmlformats.org/officeDocument/2006/relationships" r:id="rId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4" name="Rounded Rectangle 923">
          <a:hlinkClick xmlns:r="http://schemas.openxmlformats.org/officeDocument/2006/relationships" r:id="rId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5" name="Rounded Rectangle 924">
          <a:hlinkClick xmlns:r="http://schemas.openxmlformats.org/officeDocument/2006/relationships" r:id="rId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6" name="Rounded Rectangle 925">
          <a:hlinkClick xmlns:r="http://schemas.openxmlformats.org/officeDocument/2006/relationships" r:id="rId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7" name="Rounded Rectangle 926">
          <a:hlinkClick xmlns:r="http://schemas.openxmlformats.org/officeDocument/2006/relationships" r:id="rId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8" name="Rounded Rectangle 927">
          <a:hlinkClick xmlns:r="http://schemas.openxmlformats.org/officeDocument/2006/relationships" r:id="rId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9" name="Rounded Rectangle 928">
          <a:hlinkClick xmlns:r="http://schemas.openxmlformats.org/officeDocument/2006/relationships" r:id="rId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0" name="Rounded Rectangle 929">
          <a:hlinkClick xmlns:r="http://schemas.openxmlformats.org/officeDocument/2006/relationships" r:id="rId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1" name="Rounded Rectangle 930">
          <a:hlinkClick xmlns:r="http://schemas.openxmlformats.org/officeDocument/2006/relationships" r:id="rId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2" name="Rounded Rectangle 931">
          <a:hlinkClick xmlns:r="http://schemas.openxmlformats.org/officeDocument/2006/relationships" r:id="rId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3" name="Rounded Rectangle 932">
          <a:hlinkClick xmlns:r="http://schemas.openxmlformats.org/officeDocument/2006/relationships" r:id="rId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4" name="Rounded Rectangle 933">
          <a:hlinkClick xmlns:r="http://schemas.openxmlformats.org/officeDocument/2006/relationships" r:id="rId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5" name="Rounded Rectangle 934">
          <a:hlinkClick xmlns:r="http://schemas.openxmlformats.org/officeDocument/2006/relationships" r:id="rId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6" name="Rounded Rectangle 935">
          <a:hlinkClick xmlns:r="http://schemas.openxmlformats.org/officeDocument/2006/relationships" r:id="rId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7" name="Rounded Rectangle 936">
          <a:hlinkClick xmlns:r="http://schemas.openxmlformats.org/officeDocument/2006/relationships" r:id="rId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8" name="Rounded Rectangle 937">
          <a:hlinkClick xmlns:r="http://schemas.openxmlformats.org/officeDocument/2006/relationships" r:id="rId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39" name="Rounded Rectangle 938">
          <a:hlinkClick xmlns:r="http://schemas.openxmlformats.org/officeDocument/2006/relationships" r:id="rId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40" name="Rounded Rectangle 939">
          <a:hlinkClick xmlns:r="http://schemas.openxmlformats.org/officeDocument/2006/relationships" r:id="rId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41" name="Rounded Rectangle 940">
          <a:hlinkClick xmlns:r="http://schemas.openxmlformats.org/officeDocument/2006/relationships" r:id="rId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2" name="Rounded Rectangle 941">
          <a:hlinkClick xmlns:r="http://schemas.openxmlformats.org/officeDocument/2006/relationships" r:id="rId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3" name="Rounded Rectangle 942">
          <a:hlinkClick xmlns:r="http://schemas.openxmlformats.org/officeDocument/2006/relationships" r:id="rId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4" name="Rounded Rectangle 943">
          <a:hlinkClick xmlns:r="http://schemas.openxmlformats.org/officeDocument/2006/relationships" r:id="rId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5" name="Rounded Rectangle 944">
          <a:hlinkClick xmlns:r="http://schemas.openxmlformats.org/officeDocument/2006/relationships" r:id="rId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6" name="Rounded Rectangle 945">
          <a:hlinkClick xmlns:r="http://schemas.openxmlformats.org/officeDocument/2006/relationships" r:id="rId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7" name="Rounded Rectangle 946">
          <a:hlinkClick xmlns:r="http://schemas.openxmlformats.org/officeDocument/2006/relationships" r:id="rId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48" name="Rounded Rectangle 947">
          <a:hlinkClick xmlns:r="http://schemas.openxmlformats.org/officeDocument/2006/relationships" r:id="rId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49" name="Rounded Rectangle 948">
          <a:hlinkClick xmlns:r="http://schemas.openxmlformats.org/officeDocument/2006/relationships" r:id="rId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50" name="Rounded Rectangle 949">
          <a:hlinkClick xmlns:r="http://schemas.openxmlformats.org/officeDocument/2006/relationships" r:id="rId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1" name="Rounded Rectangle 950">
          <a:hlinkClick xmlns:r="http://schemas.openxmlformats.org/officeDocument/2006/relationships" r:id="rId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2" name="Rounded Rectangle 951">
          <a:hlinkClick xmlns:r="http://schemas.openxmlformats.org/officeDocument/2006/relationships" r:id="rId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3" name="Rounded Rectangle 952">
          <a:hlinkClick xmlns:r="http://schemas.openxmlformats.org/officeDocument/2006/relationships" r:id="rId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4" name="Rounded Rectangle 953">
          <a:hlinkClick xmlns:r="http://schemas.openxmlformats.org/officeDocument/2006/relationships" r:id="rId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5" name="Rounded Rectangle 954">
          <a:hlinkClick xmlns:r="http://schemas.openxmlformats.org/officeDocument/2006/relationships" r:id="rId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6" name="Rounded Rectangle 955">
          <a:hlinkClick xmlns:r="http://schemas.openxmlformats.org/officeDocument/2006/relationships" r:id="rId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7" name="Rounded Rectangle 956">
          <a:hlinkClick xmlns:r="http://schemas.openxmlformats.org/officeDocument/2006/relationships" r:id="rId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8" name="Rounded Rectangle 957">
          <a:hlinkClick xmlns:r="http://schemas.openxmlformats.org/officeDocument/2006/relationships" r:id="rId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9" name="Rounded Rectangle 958">
          <a:hlinkClick xmlns:r="http://schemas.openxmlformats.org/officeDocument/2006/relationships" r:id="rId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0" name="Rounded Rectangle 959">
          <a:hlinkClick xmlns:r="http://schemas.openxmlformats.org/officeDocument/2006/relationships" r:id="rId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1" name="Rounded Rectangle 960">
          <a:hlinkClick xmlns:r="http://schemas.openxmlformats.org/officeDocument/2006/relationships" r:id="rId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2" name="Rounded Rectangle 961">
          <a:hlinkClick xmlns:r="http://schemas.openxmlformats.org/officeDocument/2006/relationships" r:id="rId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3" name="Rounded Rectangle 962">
          <a:hlinkClick xmlns:r="http://schemas.openxmlformats.org/officeDocument/2006/relationships" r:id="rId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4" name="Rounded Rectangle 963">
          <a:hlinkClick xmlns:r="http://schemas.openxmlformats.org/officeDocument/2006/relationships" r:id="rId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5" name="Rounded Rectangle 964">
          <a:hlinkClick xmlns:r="http://schemas.openxmlformats.org/officeDocument/2006/relationships" r:id="rId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6" name="Rounded Rectangle 965">
          <a:hlinkClick xmlns:r="http://schemas.openxmlformats.org/officeDocument/2006/relationships" r:id="rId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7" name="Rounded Rectangle 966">
          <a:hlinkClick xmlns:r="http://schemas.openxmlformats.org/officeDocument/2006/relationships" r:id="rId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8" name="Rounded Rectangle 967">
          <a:hlinkClick xmlns:r="http://schemas.openxmlformats.org/officeDocument/2006/relationships" r:id="rId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69" name="Rounded Rectangle 968">
          <a:hlinkClick xmlns:r="http://schemas.openxmlformats.org/officeDocument/2006/relationships" r:id="rId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70" name="Rounded Rectangle 969">
          <a:hlinkClick xmlns:r="http://schemas.openxmlformats.org/officeDocument/2006/relationships" r:id="rId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71" name="Rounded Rectangle 970">
          <a:hlinkClick xmlns:r="http://schemas.openxmlformats.org/officeDocument/2006/relationships" r:id="rId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2" name="Rounded Rectangle 971">
          <a:hlinkClick xmlns:r="http://schemas.openxmlformats.org/officeDocument/2006/relationships" r:id="rId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3" name="Rounded Rectangle 972">
          <a:hlinkClick xmlns:r="http://schemas.openxmlformats.org/officeDocument/2006/relationships" r:id="rId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4" name="Rounded Rectangle 973">
          <a:hlinkClick xmlns:r="http://schemas.openxmlformats.org/officeDocument/2006/relationships" r:id="rId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5" name="Rounded Rectangle 974">
          <a:hlinkClick xmlns:r="http://schemas.openxmlformats.org/officeDocument/2006/relationships" r:id="rId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6" name="Rounded Rectangle 975">
          <a:hlinkClick xmlns:r="http://schemas.openxmlformats.org/officeDocument/2006/relationships" r:id="rId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7" name="Rounded Rectangle 976">
          <a:hlinkClick xmlns:r="http://schemas.openxmlformats.org/officeDocument/2006/relationships" r:id="rId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78" name="Rounded Rectangle 977">
          <a:hlinkClick xmlns:r="http://schemas.openxmlformats.org/officeDocument/2006/relationships" r:id="rId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79" name="Rounded Rectangle 978">
          <a:hlinkClick xmlns:r="http://schemas.openxmlformats.org/officeDocument/2006/relationships" r:id="rId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80" name="Rounded Rectangle 979">
          <a:hlinkClick xmlns:r="http://schemas.openxmlformats.org/officeDocument/2006/relationships" r:id="rId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1" name="Rounded Rectangle 980">
          <a:hlinkClick xmlns:r="http://schemas.openxmlformats.org/officeDocument/2006/relationships" r:id="rId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2" name="Rounded Rectangle 981">
          <a:hlinkClick xmlns:r="http://schemas.openxmlformats.org/officeDocument/2006/relationships" r:id="rId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3" name="Rounded Rectangle 982">
          <a:hlinkClick xmlns:r="http://schemas.openxmlformats.org/officeDocument/2006/relationships" r:id="rId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4" name="Rounded Rectangle 983">
          <a:hlinkClick xmlns:r="http://schemas.openxmlformats.org/officeDocument/2006/relationships" r:id="rId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5" name="Rounded Rectangle 984">
          <a:hlinkClick xmlns:r="http://schemas.openxmlformats.org/officeDocument/2006/relationships" r:id="rId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6" name="Rounded Rectangle 985">
          <a:hlinkClick xmlns:r="http://schemas.openxmlformats.org/officeDocument/2006/relationships" r:id="rId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7" name="Rounded Rectangle 986">
          <a:hlinkClick xmlns:r="http://schemas.openxmlformats.org/officeDocument/2006/relationships" r:id="rId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8" name="Rounded Rectangle 987">
          <a:hlinkClick xmlns:r="http://schemas.openxmlformats.org/officeDocument/2006/relationships" r:id="rId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9" name="Rounded Rectangle 988">
          <a:hlinkClick xmlns:r="http://schemas.openxmlformats.org/officeDocument/2006/relationships" r:id="rId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0" name="Rounded Rectangle 989">
          <a:hlinkClick xmlns:r="http://schemas.openxmlformats.org/officeDocument/2006/relationships" r:id="rId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1" name="Rounded Rectangle 990">
          <a:hlinkClick xmlns:r="http://schemas.openxmlformats.org/officeDocument/2006/relationships" r:id="rId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2" name="Rounded Rectangle 991">
          <a:hlinkClick xmlns:r="http://schemas.openxmlformats.org/officeDocument/2006/relationships" r:id="rId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3" name="Rounded Rectangle 992">
          <a:hlinkClick xmlns:r="http://schemas.openxmlformats.org/officeDocument/2006/relationships" r:id="rId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4" name="Rounded Rectangle 993">
          <a:hlinkClick xmlns:r="http://schemas.openxmlformats.org/officeDocument/2006/relationships" r:id="rId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5" name="Rounded Rectangle 994">
          <a:hlinkClick xmlns:r="http://schemas.openxmlformats.org/officeDocument/2006/relationships" r:id="rId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6" name="Rounded Rectangle 995">
          <a:hlinkClick xmlns:r="http://schemas.openxmlformats.org/officeDocument/2006/relationships" r:id="rId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7" name="Rounded Rectangle 996">
          <a:hlinkClick xmlns:r="http://schemas.openxmlformats.org/officeDocument/2006/relationships" r:id="rId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8" name="Rounded Rectangle 997">
          <a:hlinkClick xmlns:r="http://schemas.openxmlformats.org/officeDocument/2006/relationships" r:id="rId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999" name="Rounded Rectangle 998">
          <a:hlinkClick xmlns:r="http://schemas.openxmlformats.org/officeDocument/2006/relationships" r:id="rId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1000" name="Rounded Rectangle 999">
          <a:hlinkClick xmlns:r="http://schemas.openxmlformats.org/officeDocument/2006/relationships" r:id="rId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1001" name="Rounded Rectangle 1000">
          <a:hlinkClick xmlns:r="http://schemas.openxmlformats.org/officeDocument/2006/relationships" r:id="rId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2" name="Rounded Rectangle 1001">
          <a:hlinkClick xmlns:r="http://schemas.openxmlformats.org/officeDocument/2006/relationships" r:id="rId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3" name="Rounded Rectangle 1002">
          <a:hlinkClick xmlns:r="http://schemas.openxmlformats.org/officeDocument/2006/relationships" r:id="rId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4" name="Rounded Rectangle 1003">
          <a:hlinkClick xmlns:r="http://schemas.openxmlformats.org/officeDocument/2006/relationships" r:id="rId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5" name="Rounded Rectangle 1004">
          <a:hlinkClick xmlns:r="http://schemas.openxmlformats.org/officeDocument/2006/relationships" r:id="rId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6" name="Rounded Rectangle 1005">
          <a:hlinkClick xmlns:r="http://schemas.openxmlformats.org/officeDocument/2006/relationships" r:id="rId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7" name="Rounded Rectangle 1006">
          <a:hlinkClick xmlns:r="http://schemas.openxmlformats.org/officeDocument/2006/relationships" r:id="rId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08" name="Rounded Rectangle 1007">
          <a:hlinkClick xmlns:r="http://schemas.openxmlformats.org/officeDocument/2006/relationships" r:id="rId1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09" name="Rounded Rectangle 1008">
          <a:hlinkClick xmlns:r="http://schemas.openxmlformats.org/officeDocument/2006/relationships" r:id="rId1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10" name="Rounded Rectangle 1009">
          <a:hlinkClick xmlns:r="http://schemas.openxmlformats.org/officeDocument/2006/relationships" r:id="rId1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1" name="Rounded Rectangle 1010">
          <a:hlinkClick xmlns:r="http://schemas.openxmlformats.org/officeDocument/2006/relationships" r:id="rId1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2" name="Rounded Rectangle 1011">
          <a:hlinkClick xmlns:r="http://schemas.openxmlformats.org/officeDocument/2006/relationships" r:id="rId1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3" name="Rounded Rectangle 1012">
          <a:hlinkClick xmlns:r="http://schemas.openxmlformats.org/officeDocument/2006/relationships" r:id="rId1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4" name="Rounded Rectangle 1013">
          <a:hlinkClick xmlns:r="http://schemas.openxmlformats.org/officeDocument/2006/relationships" r:id="rId1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5" name="Rounded Rectangle 1014">
          <a:hlinkClick xmlns:r="http://schemas.openxmlformats.org/officeDocument/2006/relationships" r:id="rId1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6" name="Rounded Rectangle 1015">
          <a:hlinkClick xmlns:r="http://schemas.openxmlformats.org/officeDocument/2006/relationships" r:id="rId1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7" name="Rounded Rectangle 1016">
          <a:hlinkClick xmlns:r="http://schemas.openxmlformats.org/officeDocument/2006/relationships" r:id="rId1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8" name="Rounded Rectangle 1017">
          <a:hlinkClick xmlns:r="http://schemas.openxmlformats.org/officeDocument/2006/relationships" r:id="rId1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9" name="Rounded Rectangle 1018">
          <a:hlinkClick xmlns:r="http://schemas.openxmlformats.org/officeDocument/2006/relationships" r:id="rId1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0" name="Rounded Rectangle 1019">
          <a:hlinkClick xmlns:r="http://schemas.openxmlformats.org/officeDocument/2006/relationships" r:id="rId1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1" name="Rounded Rectangle 1020">
          <a:hlinkClick xmlns:r="http://schemas.openxmlformats.org/officeDocument/2006/relationships" r:id="rId1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2" name="Rounded Rectangle 1021">
          <a:hlinkClick xmlns:r="http://schemas.openxmlformats.org/officeDocument/2006/relationships" r:id="rId1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3" name="Rounded Rectangle 1022">
          <a:hlinkClick xmlns:r="http://schemas.openxmlformats.org/officeDocument/2006/relationships" r:id="rId1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4" name="Rounded Rectangle 1023">
          <a:hlinkClick xmlns:r="http://schemas.openxmlformats.org/officeDocument/2006/relationships" r:id="rId1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5" name="Rounded Rectangle 1024">
          <a:hlinkClick xmlns:r="http://schemas.openxmlformats.org/officeDocument/2006/relationships" r:id="rId1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6" name="Rounded Rectangle 1025">
          <a:hlinkClick xmlns:r="http://schemas.openxmlformats.org/officeDocument/2006/relationships" r:id="rId1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7" name="Rounded Rectangle 1026">
          <a:hlinkClick xmlns:r="http://schemas.openxmlformats.org/officeDocument/2006/relationships" r:id="rId1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8" name="Rounded Rectangle 1027">
          <a:hlinkClick xmlns:r="http://schemas.openxmlformats.org/officeDocument/2006/relationships" r:id="rId1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29" name="Rounded Rectangle 1028">
          <a:hlinkClick xmlns:r="http://schemas.openxmlformats.org/officeDocument/2006/relationships" r:id="rId1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30" name="Rounded Rectangle 1029">
          <a:hlinkClick xmlns:r="http://schemas.openxmlformats.org/officeDocument/2006/relationships" r:id="rId1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31" name="Rounded Rectangle 1030">
          <a:hlinkClick xmlns:r="http://schemas.openxmlformats.org/officeDocument/2006/relationships" r:id="rId1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2" name="Rounded Rectangle 1031">
          <a:hlinkClick xmlns:r="http://schemas.openxmlformats.org/officeDocument/2006/relationships" r:id="rId1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3" name="Rounded Rectangle 1032">
          <a:hlinkClick xmlns:r="http://schemas.openxmlformats.org/officeDocument/2006/relationships" r:id="rId1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4" name="Rounded Rectangle 1033">
          <a:hlinkClick xmlns:r="http://schemas.openxmlformats.org/officeDocument/2006/relationships" r:id="rId1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5" name="Rounded Rectangle 1034">
          <a:hlinkClick xmlns:r="http://schemas.openxmlformats.org/officeDocument/2006/relationships" r:id="rId1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6" name="Rounded Rectangle 1035">
          <a:hlinkClick xmlns:r="http://schemas.openxmlformats.org/officeDocument/2006/relationships" r:id="rId1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7" name="Rounded Rectangle 1036">
          <a:hlinkClick xmlns:r="http://schemas.openxmlformats.org/officeDocument/2006/relationships" r:id="rId1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38" name="Rounded Rectangle 1037">
          <a:hlinkClick xmlns:r="http://schemas.openxmlformats.org/officeDocument/2006/relationships" r:id="rId1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39" name="Rounded Rectangle 1038">
          <a:hlinkClick xmlns:r="http://schemas.openxmlformats.org/officeDocument/2006/relationships" r:id="rId1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40" name="Rounded Rectangle 1039">
          <a:hlinkClick xmlns:r="http://schemas.openxmlformats.org/officeDocument/2006/relationships" r:id="rId1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1" name="Rounded Rectangle 1040">
          <a:hlinkClick xmlns:r="http://schemas.openxmlformats.org/officeDocument/2006/relationships" r:id="rId1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2" name="Rounded Rectangle 1041">
          <a:hlinkClick xmlns:r="http://schemas.openxmlformats.org/officeDocument/2006/relationships" r:id="rId1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3" name="Rounded Rectangle 1042">
          <a:hlinkClick xmlns:r="http://schemas.openxmlformats.org/officeDocument/2006/relationships" r:id="rId1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4" name="Rounded Rectangle 1043">
          <a:hlinkClick xmlns:r="http://schemas.openxmlformats.org/officeDocument/2006/relationships" r:id="rId1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5" name="Rounded Rectangle 1044">
          <a:hlinkClick xmlns:r="http://schemas.openxmlformats.org/officeDocument/2006/relationships" r:id="rId1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6" name="Rounded Rectangle 1045">
          <a:hlinkClick xmlns:r="http://schemas.openxmlformats.org/officeDocument/2006/relationships" r:id="rId1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7" name="Rounded Rectangle 1046">
          <a:hlinkClick xmlns:r="http://schemas.openxmlformats.org/officeDocument/2006/relationships" r:id="rId1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8" name="Rounded Rectangle 1047">
          <a:hlinkClick xmlns:r="http://schemas.openxmlformats.org/officeDocument/2006/relationships" r:id="rId1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9" name="Rounded Rectangle 1048">
          <a:hlinkClick xmlns:r="http://schemas.openxmlformats.org/officeDocument/2006/relationships" r:id="rId1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0" name="Rounded Rectangle 1049">
          <a:hlinkClick xmlns:r="http://schemas.openxmlformats.org/officeDocument/2006/relationships" r:id="rId1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1" name="Rounded Rectangle 1050">
          <a:hlinkClick xmlns:r="http://schemas.openxmlformats.org/officeDocument/2006/relationships" r:id="rId1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2" name="Rounded Rectangle 1051">
          <a:hlinkClick xmlns:r="http://schemas.openxmlformats.org/officeDocument/2006/relationships" r:id="rId1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3" name="Rounded Rectangle 1052">
          <a:hlinkClick xmlns:r="http://schemas.openxmlformats.org/officeDocument/2006/relationships" r:id="rId1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4" name="Rounded Rectangle 1053">
          <a:hlinkClick xmlns:r="http://schemas.openxmlformats.org/officeDocument/2006/relationships" r:id="rId1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5" name="Rounded Rectangle 1054">
          <a:hlinkClick xmlns:r="http://schemas.openxmlformats.org/officeDocument/2006/relationships" r:id="rId1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6" name="Rounded Rectangle 1055">
          <a:hlinkClick xmlns:r="http://schemas.openxmlformats.org/officeDocument/2006/relationships" r:id="rId1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7" name="Rounded Rectangle 1056">
          <a:hlinkClick xmlns:r="http://schemas.openxmlformats.org/officeDocument/2006/relationships" r:id="rId1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8" name="Rounded Rectangle 1057">
          <a:hlinkClick xmlns:r="http://schemas.openxmlformats.org/officeDocument/2006/relationships" r:id="rId1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59" name="Rounded Rectangle 1058">
          <a:hlinkClick xmlns:r="http://schemas.openxmlformats.org/officeDocument/2006/relationships" r:id="rId1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60" name="Rounded Rectangle 1059">
          <a:hlinkClick xmlns:r="http://schemas.openxmlformats.org/officeDocument/2006/relationships" r:id="rId1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61" name="Rounded Rectangle 1060">
          <a:hlinkClick xmlns:r="http://schemas.openxmlformats.org/officeDocument/2006/relationships" r:id="rId1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2" name="Rounded Rectangle 1061">
          <a:hlinkClick xmlns:r="http://schemas.openxmlformats.org/officeDocument/2006/relationships" r:id="rId1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3" name="Rounded Rectangle 1062">
          <a:hlinkClick xmlns:r="http://schemas.openxmlformats.org/officeDocument/2006/relationships" r:id="rId1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4" name="Rounded Rectangle 1063">
          <a:hlinkClick xmlns:r="http://schemas.openxmlformats.org/officeDocument/2006/relationships" r:id="rId1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5" name="Rounded Rectangle 1064">
          <a:hlinkClick xmlns:r="http://schemas.openxmlformats.org/officeDocument/2006/relationships" r:id="rId1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6" name="Rounded Rectangle 1065">
          <a:hlinkClick xmlns:r="http://schemas.openxmlformats.org/officeDocument/2006/relationships" r:id="rId1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7" name="Rounded Rectangle 1066">
          <a:hlinkClick xmlns:r="http://schemas.openxmlformats.org/officeDocument/2006/relationships" r:id="rId1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68" name="Rounded Rectangle 1067">
          <a:hlinkClick xmlns:r="http://schemas.openxmlformats.org/officeDocument/2006/relationships" r:id="rId1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69" name="Rounded Rectangle 1068">
          <a:hlinkClick xmlns:r="http://schemas.openxmlformats.org/officeDocument/2006/relationships" r:id="rId1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70" name="Rounded Rectangle 1069">
          <a:hlinkClick xmlns:r="http://schemas.openxmlformats.org/officeDocument/2006/relationships" r:id="rId1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1" name="Rounded Rectangle 1070">
          <a:hlinkClick xmlns:r="http://schemas.openxmlformats.org/officeDocument/2006/relationships" r:id="rId1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2" name="Rounded Rectangle 1071">
          <a:hlinkClick xmlns:r="http://schemas.openxmlformats.org/officeDocument/2006/relationships" r:id="rId1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3" name="Rounded Rectangle 1072">
          <a:hlinkClick xmlns:r="http://schemas.openxmlformats.org/officeDocument/2006/relationships" r:id="rId1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4" name="Rounded Rectangle 1073">
          <a:hlinkClick xmlns:r="http://schemas.openxmlformats.org/officeDocument/2006/relationships" r:id="rId1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5" name="Rounded Rectangle 1074">
          <a:hlinkClick xmlns:r="http://schemas.openxmlformats.org/officeDocument/2006/relationships" r:id="rId1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6" name="Rounded Rectangle 1075">
          <a:hlinkClick xmlns:r="http://schemas.openxmlformats.org/officeDocument/2006/relationships" r:id="rId1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7" name="Rounded Rectangle 1076">
          <a:hlinkClick xmlns:r="http://schemas.openxmlformats.org/officeDocument/2006/relationships" r:id="rId1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8" name="Rounded Rectangle 1077">
          <a:hlinkClick xmlns:r="http://schemas.openxmlformats.org/officeDocument/2006/relationships" r:id="rId1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9" name="Rounded Rectangle 1078">
          <a:hlinkClick xmlns:r="http://schemas.openxmlformats.org/officeDocument/2006/relationships" r:id="rId1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0" name="Rounded Rectangle 1079">
          <a:hlinkClick xmlns:r="http://schemas.openxmlformats.org/officeDocument/2006/relationships" r:id="rId1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1" name="Rounded Rectangle 1080">
          <a:hlinkClick xmlns:r="http://schemas.openxmlformats.org/officeDocument/2006/relationships" r:id="rId1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2" name="Rounded Rectangle 1081">
          <a:hlinkClick xmlns:r="http://schemas.openxmlformats.org/officeDocument/2006/relationships" r:id="rId1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3" name="Rounded Rectangle 1082">
          <a:hlinkClick xmlns:r="http://schemas.openxmlformats.org/officeDocument/2006/relationships" r:id="rId1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4" name="Rounded Rectangle 1083">
          <a:hlinkClick xmlns:r="http://schemas.openxmlformats.org/officeDocument/2006/relationships" r:id="rId1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5" name="Rounded Rectangle 1084">
          <a:hlinkClick xmlns:r="http://schemas.openxmlformats.org/officeDocument/2006/relationships" r:id="rId1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6" name="Rounded Rectangle 1085">
          <a:hlinkClick xmlns:r="http://schemas.openxmlformats.org/officeDocument/2006/relationships" r:id="rId1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7" name="Rounded Rectangle 1086">
          <a:hlinkClick xmlns:r="http://schemas.openxmlformats.org/officeDocument/2006/relationships" r:id="rId1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8" name="Rounded Rectangle 1087">
          <a:hlinkClick xmlns:r="http://schemas.openxmlformats.org/officeDocument/2006/relationships" r:id="rId1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89" name="Rounded Rectangle 1088">
          <a:hlinkClick xmlns:r="http://schemas.openxmlformats.org/officeDocument/2006/relationships" r:id="rId1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90" name="Rounded Rectangle 1089">
          <a:hlinkClick xmlns:r="http://schemas.openxmlformats.org/officeDocument/2006/relationships" r:id="rId1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91" name="Rounded Rectangle 1090">
          <a:hlinkClick xmlns:r="http://schemas.openxmlformats.org/officeDocument/2006/relationships" r:id="rId1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2" name="Rounded Rectangle 1091">
          <a:hlinkClick xmlns:r="http://schemas.openxmlformats.org/officeDocument/2006/relationships" r:id="rId1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3" name="Rounded Rectangle 1092">
          <a:hlinkClick xmlns:r="http://schemas.openxmlformats.org/officeDocument/2006/relationships" r:id="rId1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4" name="Rounded Rectangle 1093">
          <a:hlinkClick xmlns:r="http://schemas.openxmlformats.org/officeDocument/2006/relationships" r:id="rId1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5" name="Rounded Rectangle 1094">
          <a:hlinkClick xmlns:r="http://schemas.openxmlformats.org/officeDocument/2006/relationships" r:id="rId1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6" name="Rounded Rectangle 1095">
          <a:hlinkClick xmlns:r="http://schemas.openxmlformats.org/officeDocument/2006/relationships" r:id="rId1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7" name="Rounded Rectangle 1096">
          <a:hlinkClick xmlns:r="http://schemas.openxmlformats.org/officeDocument/2006/relationships" r:id="rId1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098" name="Rounded Rectangle 1097">
          <a:hlinkClick xmlns:r="http://schemas.openxmlformats.org/officeDocument/2006/relationships" r:id="rId1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099" name="Rounded Rectangle 1098">
          <a:hlinkClick xmlns:r="http://schemas.openxmlformats.org/officeDocument/2006/relationships" r:id="rId1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100" name="Rounded Rectangle 1099">
          <a:hlinkClick xmlns:r="http://schemas.openxmlformats.org/officeDocument/2006/relationships" r:id="rId1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1" name="Rounded Rectangle 1100">
          <a:hlinkClick xmlns:r="http://schemas.openxmlformats.org/officeDocument/2006/relationships" r:id="rId1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2" name="Rounded Rectangle 1101">
          <a:hlinkClick xmlns:r="http://schemas.openxmlformats.org/officeDocument/2006/relationships" r:id="rId1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3" name="Rounded Rectangle 1102">
          <a:hlinkClick xmlns:r="http://schemas.openxmlformats.org/officeDocument/2006/relationships" r:id="rId1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4" name="Rounded Rectangle 1103">
          <a:hlinkClick xmlns:r="http://schemas.openxmlformats.org/officeDocument/2006/relationships" r:id="rId1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5" name="Rounded Rectangle 1104">
          <a:hlinkClick xmlns:r="http://schemas.openxmlformats.org/officeDocument/2006/relationships" r:id="rId1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6" name="Rounded Rectangle 1105">
          <a:hlinkClick xmlns:r="http://schemas.openxmlformats.org/officeDocument/2006/relationships" r:id="rId1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7" name="Rounded Rectangle 1106">
          <a:hlinkClick xmlns:r="http://schemas.openxmlformats.org/officeDocument/2006/relationships" r:id="rId1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8" name="Rounded Rectangle 1107">
          <a:hlinkClick xmlns:r="http://schemas.openxmlformats.org/officeDocument/2006/relationships" r:id="rId1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9" name="Rounded Rectangle 1108">
          <a:hlinkClick xmlns:r="http://schemas.openxmlformats.org/officeDocument/2006/relationships" r:id="rId1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0" name="Rounded Rectangle 1109">
          <a:hlinkClick xmlns:r="http://schemas.openxmlformats.org/officeDocument/2006/relationships" r:id="rId1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1" name="Rounded Rectangle 1110">
          <a:hlinkClick xmlns:r="http://schemas.openxmlformats.org/officeDocument/2006/relationships" r:id="rId1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2" name="Rounded Rectangle 1111">
          <a:hlinkClick xmlns:r="http://schemas.openxmlformats.org/officeDocument/2006/relationships" r:id="rId1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3" name="Rounded Rectangle 1112">
          <a:hlinkClick xmlns:r="http://schemas.openxmlformats.org/officeDocument/2006/relationships" r:id="rId1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4" name="Rounded Rectangle 1113">
          <a:hlinkClick xmlns:r="http://schemas.openxmlformats.org/officeDocument/2006/relationships" r:id="rId1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5" name="Rounded Rectangle 1114">
          <a:hlinkClick xmlns:r="http://schemas.openxmlformats.org/officeDocument/2006/relationships" r:id="rId1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6" name="Rounded Rectangle 1115">
          <a:hlinkClick xmlns:r="http://schemas.openxmlformats.org/officeDocument/2006/relationships" r:id="rId1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7" name="Rounded Rectangle 1116">
          <a:hlinkClick xmlns:r="http://schemas.openxmlformats.org/officeDocument/2006/relationships" r:id="rId1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8" name="Rounded Rectangle 1117">
          <a:hlinkClick xmlns:r="http://schemas.openxmlformats.org/officeDocument/2006/relationships" r:id="rId1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19" name="Rounded Rectangle 1118">
          <a:hlinkClick xmlns:r="http://schemas.openxmlformats.org/officeDocument/2006/relationships" r:id="rId1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20" name="Rounded Rectangle 1119">
          <a:hlinkClick xmlns:r="http://schemas.openxmlformats.org/officeDocument/2006/relationships" r:id="rId1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21" name="Rounded Rectangle 1120">
          <a:hlinkClick xmlns:r="http://schemas.openxmlformats.org/officeDocument/2006/relationships" r:id="rId1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2" name="Rounded Rectangle 1121">
          <a:hlinkClick xmlns:r="http://schemas.openxmlformats.org/officeDocument/2006/relationships" r:id="rId1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3" name="Rounded Rectangle 1122">
          <a:hlinkClick xmlns:r="http://schemas.openxmlformats.org/officeDocument/2006/relationships" r:id="rId1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4" name="Rounded Rectangle 1123">
          <a:hlinkClick xmlns:r="http://schemas.openxmlformats.org/officeDocument/2006/relationships" r:id="rId1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5" name="Rounded Rectangle 1124">
          <a:hlinkClick xmlns:r="http://schemas.openxmlformats.org/officeDocument/2006/relationships" r:id="rId1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6" name="Rounded Rectangle 1125">
          <a:hlinkClick xmlns:r="http://schemas.openxmlformats.org/officeDocument/2006/relationships" r:id="rId1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7" name="Rounded Rectangle 1126">
          <a:hlinkClick xmlns:r="http://schemas.openxmlformats.org/officeDocument/2006/relationships" r:id="rId1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28" name="Rounded Rectangle 1127">
          <a:hlinkClick xmlns:r="http://schemas.openxmlformats.org/officeDocument/2006/relationships" r:id="rId1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29" name="Rounded Rectangle 1128">
          <a:hlinkClick xmlns:r="http://schemas.openxmlformats.org/officeDocument/2006/relationships" r:id="rId1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30" name="Rounded Rectangle 1129">
          <a:hlinkClick xmlns:r="http://schemas.openxmlformats.org/officeDocument/2006/relationships" r:id="rId1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1" name="Rounded Rectangle 1130">
          <a:hlinkClick xmlns:r="http://schemas.openxmlformats.org/officeDocument/2006/relationships" r:id="rId1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2" name="Rounded Rectangle 1131">
          <a:hlinkClick xmlns:r="http://schemas.openxmlformats.org/officeDocument/2006/relationships" r:id="rId1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3" name="Rounded Rectangle 1132">
          <a:hlinkClick xmlns:r="http://schemas.openxmlformats.org/officeDocument/2006/relationships" r:id="rId1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4" name="Rounded Rectangle 1133">
          <a:hlinkClick xmlns:r="http://schemas.openxmlformats.org/officeDocument/2006/relationships" r:id="rId1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5" name="Rounded Rectangle 1134">
          <a:hlinkClick xmlns:r="http://schemas.openxmlformats.org/officeDocument/2006/relationships" r:id="rId1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6" name="Rounded Rectangle 1135">
          <a:hlinkClick xmlns:r="http://schemas.openxmlformats.org/officeDocument/2006/relationships" r:id="rId1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7" name="Rounded Rectangle 1136">
          <a:hlinkClick xmlns:r="http://schemas.openxmlformats.org/officeDocument/2006/relationships" r:id="rId1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8" name="Rounded Rectangle 1137">
          <a:hlinkClick xmlns:r="http://schemas.openxmlformats.org/officeDocument/2006/relationships" r:id="rId1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9" name="Rounded Rectangle 1138">
          <a:hlinkClick xmlns:r="http://schemas.openxmlformats.org/officeDocument/2006/relationships" r:id="rId1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0" name="Rounded Rectangle 1139">
          <a:hlinkClick xmlns:r="http://schemas.openxmlformats.org/officeDocument/2006/relationships" r:id="rId1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1" name="Rounded Rectangle 1140">
          <a:hlinkClick xmlns:r="http://schemas.openxmlformats.org/officeDocument/2006/relationships" r:id="rId1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2" name="Rounded Rectangle 1141">
          <a:hlinkClick xmlns:r="http://schemas.openxmlformats.org/officeDocument/2006/relationships" r:id="rId1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3" name="Rounded Rectangle 1142">
          <a:hlinkClick xmlns:r="http://schemas.openxmlformats.org/officeDocument/2006/relationships" r:id="rId1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4" name="Rounded Rectangle 1143">
          <a:hlinkClick xmlns:r="http://schemas.openxmlformats.org/officeDocument/2006/relationships" r:id="rId1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5" name="Rounded Rectangle 1144">
          <a:hlinkClick xmlns:r="http://schemas.openxmlformats.org/officeDocument/2006/relationships" r:id="rId1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6" name="Rounded Rectangle 1145">
          <a:hlinkClick xmlns:r="http://schemas.openxmlformats.org/officeDocument/2006/relationships" r:id="rId1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7" name="Rounded Rectangle 1146">
          <a:hlinkClick xmlns:r="http://schemas.openxmlformats.org/officeDocument/2006/relationships" r:id="rId1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8" name="Rounded Rectangle 1147">
          <a:hlinkClick xmlns:r="http://schemas.openxmlformats.org/officeDocument/2006/relationships" r:id="rId1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49" name="Rounded Rectangle 1148">
          <a:hlinkClick xmlns:r="http://schemas.openxmlformats.org/officeDocument/2006/relationships" r:id="rId1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50" name="Rounded Rectangle 1149">
          <a:hlinkClick xmlns:r="http://schemas.openxmlformats.org/officeDocument/2006/relationships" r:id="rId1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51" name="Rounded Rectangle 1150">
          <a:hlinkClick xmlns:r="http://schemas.openxmlformats.org/officeDocument/2006/relationships" r:id="rId1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2" name="Rounded Rectangle 1151">
          <a:hlinkClick xmlns:r="http://schemas.openxmlformats.org/officeDocument/2006/relationships" r:id="rId1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3" name="Rounded Rectangle 1152">
          <a:hlinkClick xmlns:r="http://schemas.openxmlformats.org/officeDocument/2006/relationships" r:id="rId1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4" name="Rounded Rectangle 1153">
          <a:hlinkClick xmlns:r="http://schemas.openxmlformats.org/officeDocument/2006/relationships" r:id="rId1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5" name="Rounded Rectangle 1154">
          <a:hlinkClick xmlns:r="http://schemas.openxmlformats.org/officeDocument/2006/relationships" r:id="rId1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6" name="Rounded Rectangle 1155">
          <a:hlinkClick xmlns:r="http://schemas.openxmlformats.org/officeDocument/2006/relationships" r:id="rId1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7" name="Rounded Rectangle 1156">
          <a:hlinkClick xmlns:r="http://schemas.openxmlformats.org/officeDocument/2006/relationships" r:id="rId1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58" name="Rounded Rectangle 1157">
          <a:hlinkClick xmlns:r="http://schemas.openxmlformats.org/officeDocument/2006/relationships" r:id="rId1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59" name="Rounded Rectangle 1158">
          <a:hlinkClick xmlns:r="http://schemas.openxmlformats.org/officeDocument/2006/relationships" r:id="rId1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60" name="Rounded Rectangle 1159">
          <a:hlinkClick xmlns:r="http://schemas.openxmlformats.org/officeDocument/2006/relationships" r:id="rId1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1" name="Rounded Rectangle 1160">
          <a:hlinkClick xmlns:r="http://schemas.openxmlformats.org/officeDocument/2006/relationships" r:id="rId1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2" name="Rounded Rectangle 1161">
          <a:hlinkClick xmlns:r="http://schemas.openxmlformats.org/officeDocument/2006/relationships" r:id="rId1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3" name="Rounded Rectangle 1162">
          <a:hlinkClick xmlns:r="http://schemas.openxmlformats.org/officeDocument/2006/relationships" r:id="rId1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4" name="Rounded Rectangle 1163">
          <a:hlinkClick xmlns:r="http://schemas.openxmlformats.org/officeDocument/2006/relationships" r:id="rId1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5" name="Rounded Rectangle 1164">
          <a:hlinkClick xmlns:r="http://schemas.openxmlformats.org/officeDocument/2006/relationships" r:id="rId1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6" name="Rounded Rectangle 1165">
          <a:hlinkClick xmlns:r="http://schemas.openxmlformats.org/officeDocument/2006/relationships" r:id="rId1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7" name="Rounded Rectangle 1166">
          <a:hlinkClick xmlns:r="http://schemas.openxmlformats.org/officeDocument/2006/relationships" r:id="rId1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8" name="Rounded Rectangle 1167">
          <a:hlinkClick xmlns:r="http://schemas.openxmlformats.org/officeDocument/2006/relationships" r:id="rId1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9" name="Rounded Rectangle 1168">
          <a:hlinkClick xmlns:r="http://schemas.openxmlformats.org/officeDocument/2006/relationships" r:id="rId1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0" name="Rounded Rectangle 1169">
          <a:hlinkClick xmlns:r="http://schemas.openxmlformats.org/officeDocument/2006/relationships" r:id="rId1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1" name="Rounded Rectangle 1170">
          <a:hlinkClick xmlns:r="http://schemas.openxmlformats.org/officeDocument/2006/relationships" r:id="rId1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2" name="Rounded Rectangle 1171">
          <a:hlinkClick xmlns:r="http://schemas.openxmlformats.org/officeDocument/2006/relationships" r:id="rId1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3" name="Rounded Rectangle 1172">
          <a:hlinkClick xmlns:r="http://schemas.openxmlformats.org/officeDocument/2006/relationships" r:id="rId1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4" name="Rounded Rectangle 1173">
          <a:hlinkClick xmlns:r="http://schemas.openxmlformats.org/officeDocument/2006/relationships" r:id="rId1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5" name="Rounded Rectangle 1174">
          <a:hlinkClick xmlns:r="http://schemas.openxmlformats.org/officeDocument/2006/relationships" r:id="rId1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6" name="Rounded Rectangle 1175">
          <a:hlinkClick xmlns:r="http://schemas.openxmlformats.org/officeDocument/2006/relationships" r:id="rId1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7" name="Rounded Rectangle 1176">
          <a:hlinkClick xmlns:r="http://schemas.openxmlformats.org/officeDocument/2006/relationships" r:id="rId1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8" name="Rounded Rectangle 1177">
          <a:hlinkClick xmlns:r="http://schemas.openxmlformats.org/officeDocument/2006/relationships" r:id="rId1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79" name="Rounded Rectangle 1178">
          <a:hlinkClick xmlns:r="http://schemas.openxmlformats.org/officeDocument/2006/relationships" r:id="rId1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80" name="Rounded Rectangle 1179">
          <a:hlinkClick xmlns:r="http://schemas.openxmlformats.org/officeDocument/2006/relationships" r:id="rId1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81" name="Rounded Rectangle 1180">
          <a:hlinkClick xmlns:r="http://schemas.openxmlformats.org/officeDocument/2006/relationships" r:id="rId1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2" name="Rounded Rectangle 1181">
          <a:hlinkClick xmlns:r="http://schemas.openxmlformats.org/officeDocument/2006/relationships" r:id="rId1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3" name="Rounded Rectangle 1182">
          <a:hlinkClick xmlns:r="http://schemas.openxmlformats.org/officeDocument/2006/relationships" r:id="rId1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4" name="Rounded Rectangle 1183">
          <a:hlinkClick xmlns:r="http://schemas.openxmlformats.org/officeDocument/2006/relationships" r:id="rId1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5" name="Rounded Rectangle 1184">
          <a:hlinkClick xmlns:r="http://schemas.openxmlformats.org/officeDocument/2006/relationships" r:id="rId1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6" name="Rounded Rectangle 1185">
          <a:hlinkClick xmlns:r="http://schemas.openxmlformats.org/officeDocument/2006/relationships" r:id="rId1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7" name="Rounded Rectangle 1186">
          <a:hlinkClick xmlns:r="http://schemas.openxmlformats.org/officeDocument/2006/relationships" r:id="rId1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88" name="Rounded Rectangle 1187">
          <a:hlinkClick xmlns:r="http://schemas.openxmlformats.org/officeDocument/2006/relationships" r:id="rId1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89" name="Rounded Rectangle 1188">
          <a:hlinkClick xmlns:r="http://schemas.openxmlformats.org/officeDocument/2006/relationships" r:id="rId1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90" name="Rounded Rectangle 1189">
          <a:hlinkClick xmlns:r="http://schemas.openxmlformats.org/officeDocument/2006/relationships" r:id="rId1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1" name="Rounded Rectangle 1190">
          <a:hlinkClick xmlns:r="http://schemas.openxmlformats.org/officeDocument/2006/relationships" r:id="rId1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2" name="Rounded Rectangle 1191">
          <a:hlinkClick xmlns:r="http://schemas.openxmlformats.org/officeDocument/2006/relationships" r:id="rId1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3" name="Rounded Rectangle 1192">
          <a:hlinkClick xmlns:r="http://schemas.openxmlformats.org/officeDocument/2006/relationships" r:id="rId1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4" name="Rounded Rectangle 1193">
          <a:hlinkClick xmlns:r="http://schemas.openxmlformats.org/officeDocument/2006/relationships" r:id="rId1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5" name="Rounded Rectangle 1194">
          <a:hlinkClick xmlns:r="http://schemas.openxmlformats.org/officeDocument/2006/relationships" r:id="rId1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6" name="Rounded Rectangle 1195">
          <a:hlinkClick xmlns:r="http://schemas.openxmlformats.org/officeDocument/2006/relationships" r:id="rId1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7" name="Rounded Rectangle 1196">
          <a:hlinkClick xmlns:r="http://schemas.openxmlformats.org/officeDocument/2006/relationships" r:id="rId1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8" name="Rounded Rectangle 1197">
          <a:hlinkClick xmlns:r="http://schemas.openxmlformats.org/officeDocument/2006/relationships" r:id="rId1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9" name="Rounded Rectangle 1198">
          <a:hlinkClick xmlns:r="http://schemas.openxmlformats.org/officeDocument/2006/relationships" r:id="rId1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0" name="Rounded Rectangle 1199">
          <a:hlinkClick xmlns:r="http://schemas.openxmlformats.org/officeDocument/2006/relationships" r:id="rId1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1" name="Rounded Rectangle 1200">
          <a:hlinkClick xmlns:r="http://schemas.openxmlformats.org/officeDocument/2006/relationships" r:id="rId1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2" name="Rounded Rectangle 1201">
          <a:hlinkClick xmlns:r="http://schemas.openxmlformats.org/officeDocument/2006/relationships" r:id="rId1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3" name="Rounded Rectangle 1202">
          <a:hlinkClick xmlns:r="http://schemas.openxmlformats.org/officeDocument/2006/relationships" r:id="rId1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4" name="Rounded Rectangle 1203">
          <a:hlinkClick xmlns:r="http://schemas.openxmlformats.org/officeDocument/2006/relationships" r:id="rId1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5" name="Rounded Rectangle 1204">
          <a:hlinkClick xmlns:r="http://schemas.openxmlformats.org/officeDocument/2006/relationships" r:id="rId1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6" name="Rounded Rectangle 1205">
          <a:hlinkClick xmlns:r="http://schemas.openxmlformats.org/officeDocument/2006/relationships" r:id="rId1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7" name="Rounded Rectangle 1206">
          <a:hlinkClick xmlns:r="http://schemas.openxmlformats.org/officeDocument/2006/relationships" r:id="rId1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8" name="Rounded Rectangle 1207">
          <a:hlinkClick xmlns:r="http://schemas.openxmlformats.org/officeDocument/2006/relationships" r:id="rId1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09" name="Rounded Rectangle 1208">
          <a:hlinkClick xmlns:r="http://schemas.openxmlformats.org/officeDocument/2006/relationships" r:id="rId1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10" name="Rounded Rectangle 1209">
          <a:hlinkClick xmlns:r="http://schemas.openxmlformats.org/officeDocument/2006/relationships" r:id="rId1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11" name="Rounded Rectangle 1210">
          <a:hlinkClick xmlns:r="http://schemas.openxmlformats.org/officeDocument/2006/relationships" r:id="rId1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2" name="Rounded Rectangle 1211">
          <a:hlinkClick xmlns:r="http://schemas.openxmlformats.org/officeDocument/2006/relationships" r:id="rId1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3" name="Rounded Rectangle 1212">
          <a:hlinkClick xmlns:r="http://schemas.openxmlformats.org/officeDocument/2006/relationships" r:id="rId1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4" name="Rounded Rectangle 1213">
          <a:hlinkClick xmlns:r="http://schemas.openxmlformats.org/officeDocument/2006/relationships" r:id="rId1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5" name="Rounded Rectangle 1214">
          <a:hlinkClick xmlns:r="http://schemas.openxmlformats.org/officeDocument/2006/relationships" r:id="rId1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6" name="Rounded Rectangle 1215">
          <a:hlinkClick xmlns:r="http://schemas.openxmlformats.org/officeDocument/2006/relationships" r:id="rId1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7" name="Rounded Rectangle 1216">
          <a:hlinkClick xmlns:r="http://schemas.openxmlformats.org/officeDocument/2006/relationships" r:id="rId1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18" name="Rounded Rectangle 1217">
          <a:hlinkClick xmlns:r="http://schemas.openxmlformats.org/officeDocument/2006/relationships" r:id="rId1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19" name="Rounded Rectangle 1218">
          <a:hlinkClick xmlns:r="http://schemas.openxmlformats.org/officeDocument/2006/relationships" r:id="rId1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20" name="Rounded Rectangle 1219">
          <a:hlinkClick xmlns:r="http://schemas.openxmlformats.org/officeDocument/2006/relationships" r:id="rId1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1" name="Rounded Rectangle 1220">
          <a:hlinkClick xmlns:r="http://schemas.openxmlformats.org/officeDocument/2006/relationships" r:id="rId1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2" name="Rounded Rectangle 1221">
          <a:hlinkClick xmlns:r="http://schemas.openxmlformats.org/officeDocument/2006/relationships" r:id="rId1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3" name="Rounded Rectangle 1222">
          <a:hlinkClick xmlns:r="http://schemas.openxmlformats.org/officeDocument/2006/relationships" r:id="rId1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4" name="Rounded Rectangle 1223">
          <a:hlinkClick xmlns:r="http://schemas.openxmlformats.org/officeDocument/2006/relationships" r:id="rId1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5" name="Rounded Rectangle 1224">
          <a:hlinkClick xmlns:r="http://schemas.openxmlformats.org/officeDocument/2006/relationships" r:id="rId1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6" name="Rounded Rectangle 1225">
          <a:hlinkClick xmlns:r="http://schemas.openxmlformats.org/officeDocument/2006/relationships" r:id="rId1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7" name="Rounded Rectangle 1226">
          <a:hlinkClick xmlns:r="http://schemas.openxmlformats.org/officeDocument/2006/relationships" r:id="rId1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8" name="Rounded Rectangle 1227">
          <a:hlinkClick xmlns:r="http://schemas.openxmlformats.org/officeDocument/2006/relationships" r:id="rId1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9" name="Rounded Rectangle 1228">
          <a:hlinkClick xmlns:r="http://schemas.openxmlformats.org/officeDocument/2006/relationships" r:id="rId1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0" name="Rounded Rectangle 1229">
          <a:hlinkClick xmlns:r="http://schemas.openxmlformats.org/officeDocument/2006/relationships" r:id="rId1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1" name="Rounded Rectangle 1230">
          <a:hlinkClick xmlns:r="http://schemas.openxmlformats.org/officeDocument/2006/relationships" r:id="rId1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2" name="Rounded Rectangle 1231">
          <a:hlinkClick xmlns:r="http://schemas.openxmlformats.org/officeDocument/2006/relationships" r:id="rId1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3" name="Rounded Rectangle 1232">
          <a:hlinkClick xmlns:r="http://schemas.openxmlformats.org/officeDocument/2006/relationships" r:id="rId1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4" name="Rounded Rectangle 1233">
          <a:hlinkClick xmlns:r="http://schemas.openxmlformats.org/officeDocument/2006/relationships" r:id="rId1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5" name="Rounded Rectangle 1234">
          <a:hlinkClick xmlns:r="http://schemas.openxmlformats.org/officeDocument/2006/relationships" r:id="rId1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6" name="Rounded Rectangle 1235">
          <a:hlinkClick xmlns:r="http://schemas.openxmlformats.org/officeDocument/2006/relationships" r:id="rId1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7" name="Rounded Rectangle 1236">
          <a:hlinkClick xmlns:r="http://schemas.openxmlformats.org/officeDocument/2006/relationships" r:id="rId1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8" name="Rounded Rectangle 1237">
          <a:hlinkClick xmlns:r="http://schemas.openxmlformats.org/officeDocument/2006/relationships" r:id="rId1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39" name="Rounded Rectangle 1238">
          <a:hlinkClick xmlns:r="http://schemas.openxmlformats.org/officeDocument/2006/relationships" r:id="rId1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40" name="Rounded Rectangle 1239">
          <a:hlinkClick xmlns:r="http://schemas.openxmlformats.org/officeDocument/2006/relationships" r:id="rId1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41" name="Rounded Rectangle 1240">
          <a:hlinkClick xmlns:r="http://schemas.openxmlformats.org/officeDocument/2006/relationships" r:id="rId1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2" name="Rounded Rectangle 1241">
          <a:hlinkClick xmlns:r="http://schemas.openxmlformats.org/officeDocument/2006/relationships" r:id="rId1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3" name="Rounded Rectangle 1242">
          <a:hlinkClick xmlns:r="http://schemas.openxmlformats.org/officeDocument/2006/relationships" r:id="rId1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4" name="Rounded Rectangle 1243">
          <a:hlinkClick xmlns:r="http://schemas.openxmlformats.org/officeDocument/2006/relationships" r:id="rId1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5" name="Rounded Rectangle 1244">
          <a:hlinkClick xmlns:r="http://schemas.openxmlformats.org/officeDocument/2006/relationships" r:id="rId1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6" name="Rounded Rectangle 1245">
          <a:hlinkClick xmlns:r="http://schemas.openxmlformats.org/officeDocument/2006/relationships" r:id="rId1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7" name="Rounded Rectangle 1246">
          <a:hlinkClick xmlns:r="http://schemas.openxmlformats.org/officeDocument/2006/relationships" r:id="rId1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48" name="Rounded Rectangle 1247">
          <a:hlinkClick xmlns:r="http://schemas.openxmlformats.org/officeDocument/2006/relationships" r:id="rId1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49" name="Rounded Rectangle 1248">
          <a:hlinkClick xmlns:r="http://schemas.openxmlformats.org/officeDocument/2006/relationships" r:id="rId1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50" name="Rounded Rectangle 1249">
          <a:hlinkClick xmlns:r="http://schemas.openxmlformats.org/officeDocument/2006/relationships" r:id="rId1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1" name="Rounded Rectangle 1250">
          <a:hlinkClick xmlns:r="http://schemas.openxmlformats.org/officeDocument/2006/relationships" r:id="rId1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2" name="Rounded Rectangle 1251">
          <a:hlinkClick xmlns:r="http://schemas.openxmlformats.org/officeDocument/2006/relationships" r:id="rId1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3" name="Rounded Rectangle 1252">
          <a:hlinkClick xmlns:r="http://schemas.openxmlformats.org/officeDocument/2006/relationships" r:id="rId1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4" name="Rounded Rectangle 1253">
          <a:hlinkClick xmlns:r="http://schemas.openxmlformats.org/officeDocument/2006/relationships" r:id="rId1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5" name="Rounded Rectangle 1254">
          <a:hlinkClick xmlns:r="http://schemas.openxmlformats.org/officeDocument/2006/relationships" r:id="rId1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6" name="Rounded Rectangle 1255">
          <a:hlinkClick xmlns:r="http://schemas.openxmlformats.org/officeDocument/2006/relationships" r:id="rId1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7" name="Rounded Rectangle 1256">
          <a:hlinkClick xmlns:r="http://schemas.openxmlformats.org/officeDocument/2006/relationships" r:id="rId1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8" name="Rounded Rectangle 1257">
          <a:hlinkClick xmlns:r="http://schemas.openxmlformats.org/officeDocument/2006/relationships" r:id="rId1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9" name="Rounded Rectangle 1258">
          <a:hlinkClick xmlns:r="http://schemas.openxmlformats.org/officeDocument/2006/relationships" r:id="rId1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0" name="Rounded Rectangle 1259">
          <a:hlinkClick xmlns:r="http://schemas.openxmlformats.org/officeDocument/2006/relationships" r:id="rId1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1" name="Rounded Rectangle 1260">
          <a:hlinkClick xmlns:r="http://schemas.openxmlformats.org/officeDocument/2006/relationships" r:id="rId1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2" name="Rounded Rectangle 1261">
          <a:hlinkClick xmlns:r="http://schemas.openxmlformats.org/officeDocument/2006/relationships" r:id="rId1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3" name="Rounded Rectangle 1262">
          <a:hlinkClick xmlns:r="http://schemas.openxmlformats.org/officeDocument/2006/relationships" r:id="rId1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4" name="Rounded Rectangle 1263">
          <a:hlinkClick xmlns:r="http://schemas.openxmlformats.org/officeDocument/2006/relationships" r:id="rId1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5" name="Rounded Rectangle 1264">
          <a:hlinkClick xmlns:r="http://schemas.openxmlformats.org/officeDocument/2006/relationships" r:id="rId1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6" name="Rounded Rectangle 1265">
          <a:hlinkClick xmlns:r="http://schemas.openxmlformats.org/officeDocument/2006/relationships" r:id="rId1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7" name="Rounded Rectangle 1266">
          <a:hlinkClick xmlns:r="http://schemas.openxmlformats.org/officeDocument/2006/relationships" r:id="rId1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8" name="Rounded Rectangle 1267">
          <a:hlinkClick xmlns:r="http://schemas.openxmlformats.org/officeDocument/2006/relationships" r:id="rId1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69" name="Rounded Rectangle 1268">
          <a:hlinkClick xmlns:r="http://schemas.openxmlformats.org/officeDocument/2006/relationships" r:id="rId1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70" name="Rounded Rectangle 1269">
          <a:hlinkClick xmlns:r="http://schemas.openxmlformats.org/officeDocument/2006/relationships" r:id="rId1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71" name="Rounded Rectangle 1270">
          <a:hlinkClick xmlns:r="http://schemas.openxmlformats.org/officeDocument/2006/relationships" r:id="rId1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2" name="Rounded Rectangle 1271">
          <a:hlinkClick xmlns:r="http://schemas.openxmlformats.org/officeDocument/2006/relationships" r:id="rId1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3" name="Rounded Rectangle 1272">
          <a:hlinkClick xmlns:r="http://schemas.openxmlformats.org/officeDocument/2006/relationships" r:id="rId1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4" name="Rounded Rectangle 1273">
          <a:hlinkClick xmlns:r="http://schemas.openxmlformats.org/officeDocument/2006/relationships" r:id="rId1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5" name="Rounded Rectangle 1274">
          <a:hlinkClick xmlns:r="http://schemas.openxmlformats.org/officeDocument/2006/relationships" r:id="rId1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6" name="Rounded Rectangle 1275">
          <a:hlinkClick xmlns:r="http://schemas.openxmlformats.org/officeDocument/2006/relationships" r:id="rId1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7" name="Rounded Rectangle 1276">
          <a:hlinkClick xmlns:r="http://schemas.openxmlformats.org/officeDocument/2006/relationships" r:id="rId1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78" name="Rounded Rectangle 1277">
          <a:hlinkClick xmlns:r="http://schemas.openxmlformats.org/officeDocument/2006/relationships" r:id="rId1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79" name="Rounded Rectangle 1278">
          <a:hlinkClick xmlns:r="http://schemas.openxmlformats.org/officeDocument/2006/relationships" r:id="rId1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80" name="Rounded Rectangle 1279">
          <a:hlinkClick xmlns:r="http://schemas.openxmlformats.org/officeDocument/2006/relationships" r:id="rId1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1" name="Rounded Rectangle 1280">
          <a:hlinkClick xmlns:r="http://schemas.openxmlformats.org/officeDocument/2006/relationships" r:id="rId1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2" name="Rounded Rectangle 1281">
          <a:hlinkClick xmlns:r="http://schemas.openxmlformats.org/officeDocument/2006/relationships" r:id="rId1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3" name="Rounded Rectangle 1282">
          <a:hlinkClick xmlns:r="http://schemas.openxmlformats.org/officeDocument/2006/relationships" r:id="rId1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4" name="Rounded Rectangle 1283">
          <a:hlinkClick xmlns:r="http://schemas.openxmlformats.org/officeDocument/2006/relationships" r:id="rId1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5" name="Rounded Rectangle 1284">
          <a:hlinkClick xmlns:r="http://schemas.openxmlformats.org/officeDocument/2006/relationships" r:id="rId1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6" name="Rounded Rectangle 1285">
          <a:hlinkClick xmlns:r="http://schemas.openxmlformats.org/officeDocument/2006/relationships" r:id="rId1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7" name="Rounded Rectangle 1286">
          <a:hlinkClick xmlns:r="http://schemas.openxmlformats.org/officeDocument/2006/relationships" r:id="rId1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8" name="Rounded Rectangle 1287">
          <a:hlinkClick xmlns:r="http://schemas.openxmlformats.org/officeDocument/2006/relationships" r:id="rId1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9" name="Rounded Rectangle 1288">
          <a:hlinkClick xmlns:r="http://schemas.openxmlformats.org/officeDocument/2006/relationships" r:id="rId1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0" name="Rounded Rectangle 1289">
          <a:hlinkClick xmlns:r="http://schemas.openxmlformats.org/officeDocument/2006/relationships" r:id="rId1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1" name="Rounded Rectangle 1290">
          <a:hlinkClick xmlns:r="http://schemas.openxmlformats.org/officeDocument/2006/relationships" r:id="rId1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2" name="Rounded Rectangle 1291">
          <a:hlinkClick xmlns:r="http://schemas.openxmlformats.org/officeDocument/2006/relationships" r:id="rId1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3" name="Rounded Rectangle 1292">
          <a:hlinkClick xmlns:r="http://schemas.openxmlformats.org/officeDocument/2006/relationships" r:id="rId1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4" name="Rounded Rectangle 1293">
          <a:hlinkClick xmlns:r="http://schemas.openxmlformats.org/officeDocument/2006/relationships" r:id="rId1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5" name="Rounded Rectangle 1294">
          <a:hlinkClick xmlns:r="http://schemas.openxmlformats.org/officeDocument/2006/relationships" r:id="rId1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6" name="Rounded Rectangle 1295">
          <a:hlinkClick xmlns:r="http://schemas.openxmlformats.org/officeDocument/2006/relationships" r:id="rId1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7" name="Rounded Rectangle 1296">
          <a:hlinkClick xmlns:r="http://schemas.openxmlformats.org/officeDocument/2006/relationships" r:id="rId1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8" name="Rounded Rectangle 1297">
          <a:hlinkClick xmlns:r="http://schemas.openxmlformats.org/officeDocument/2006/relationships" r:id="rId1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299" name="Rounded Rectangle 1298">
          <a:hlinkClick xmlns:r="http://schemas.openxmlformats.org/officeDocument/2006/relationships" r:id="rId1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300" name="Rounded Rectangle 1299">
          <a:hlinkClick xmlns:r="http://schemas.openxmlformats.org/officeDocument/2006/relationships" r:id="rId1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301" name="Rounded Rectangle 1300">
          <a:hlinkClick xmlns:r="http://schemas.openxmlformats.org/officeDocument/2006/relationships" r:id="rId1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2" name="Rounded Rectangle 1301">
          <a:hlinkClick xmlns:r="http://schemas.openxmlformats.org/officeDocument/2006/relationships" r:id="rId1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3" name="Rounded Rectangle 1302">
          <a:hlinkClick xmlns:r="http://schemas.openxmlformats.org/officeDocument/2006/relationships" r:id="rId1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4" name="Rounded Rectangle 1303">
          <a:hlinkClick xmlns:r="http://schemas.openxmlformats.org/officeDocument/2006/relationships" r:id="rId1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5" name="Rounded Rectangle 1304">
          <a:hlinkClick xmlns:r="http://schemas.openxmlformats.org/officeDocument/2006/relationships" r:id="rId1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6" name="Rounded Rectangle 1305">
          <a:hlinkClick xmlns:r="http://schemas.openxmlformats.org/officeDocument/2006/relationships" r:id="rId1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7" name="Rounded Rectangle 1306">
          <a:hlinkClick xmlns:r="http://schemas.openxmlformats.org/officeDocument/2006/relationships" r:id="rId1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08" name="Rounded Rectangle 1307">
          <a:hlinkClick xmlns:r="http://schemas.openxmlformats.org/officeDocument/2006/relationships" r:id="rId1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09" name="Rounded Rectangle 1308">
          <a:hlinkClick xmlns:r="http://schemas.openxmlformats.org/officeDocument/2006/relationships" r:id="rId1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10" name="Rounded Rectangle 1309">
          <a:hlinkClick xmlns:r="http://schemas.openxmlformats.org/officeDocument/2006/relationships" r:id="rId1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1" name="Rounded Rectangle 1310">
          <a:hlinkClick xmlns:r="http://schemas.openxmlformats.org/officeDocument/2006/relationships" r:id="rId1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2" name="Rounded Rectangle 1311">
          <a:hlinkClick xmlns:r="http://schemas.openxmlformats.org/officeDocument/2006/relationships" r:id="rId1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3" name="Rounded Rectangle 1312">
          <a:hlinkClick xmlns:r="http://schemas.openxmlformats.org/officeDocument/2006/relationships" r:id="rId1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4" name="Rounded Rectangle 1313">
          <a:hlinkClick xmlns:r="http://schemas.openxmlformats.org/officeDocument/2006/relationships" r:id="rId1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5" name="Rounded Rectangle 1314">
          <a:hlinkClick xmlns:r="http://schemas.openxmlformats.org/officeDocument/2006/relationships" r:id="rId1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6" name="Rounded Rectangle 1315">
          <a:hlinkClick xmlns:r="http://schemas.openxmlformats.org/officeDocument/2006/relationships" r:id="rId1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7" name="Rounded Rectangle 1316">
          <a:hlinkClick xmlns:r="http://schemas.openxmlformats.org/officeDocument/2006/relationships" r:id="rId1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8" name="Rounded Rectangle 1317">
          <a:hlinkClick xmlns:r="http://schemas.openxmlformats.org/officeDocument/2006/relationships" r:id="rId1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9" name="Rounded Rectangle 1318">
          <a:hlinkClick xmlns:r="http://schemas.openxmlformats.org/officeDocument/2006/relationships" r:id="rId1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0" name="Rounded Rectangle 1319">
          <a:hlinkClick xmlns:r="http://schemas.openxmlformats.org/officeDocument/2006/relationships" r:id="rId1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1" name="Rounded Rectangle 1320">
          <a:hlinkClick xmlns:r="http://schemas.openxmlformats.org/officeDocument/2006/relationships" r:id="rId1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2" name="Rounded Rectangle 1321">
          <a:hlinkClick xmlns:r="http://schemas.openxmlformats.org/officeDocument/2006/relationships" r:id="rId1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3" name="Rounded Rectangle 1322">
          <a:hlinkClick xmlns:r="http://schemas.openxmlformats.org/officeDocument/2006/relationships" r:id="rId1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4" name="Rounded Rectangle 1323">
          <a:hlinkClick xmlns:r="http://schemas.openxmlformats.org/officeDocument/2006/relationships" r:id="rId1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5" name="Rounded Rectangle 1324">
          <a:hlinkClick xmlns:r="http://schemas.openxmlformats.org/officeDocument/2006/relationships" r:id="rId1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6" name="Rounded Rectangle 1325">
          <a:hlinkClick xmlns:r="http://schemas.openxmlformats.org/officeDocument/2006/relationships" r:id="rId1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7" name="Rounded Rectangle 1326">
          <a:hlinkClick xmlns:r="http://schemas.openxmlformats.org/officeDocument/2006/relationships" r:id="rId1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8" name="Rounded Rectangle 1327">
          <a:hlinkClick xmlns:r="http://schemas.openxmlformats.org/officeDocument/2006/relationships" r:id="rId1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29" name="Rounded Rectangle 1328">
          <a:hlinkClick xmlns:r="http://schemas.openxmlformats.org/officeDocument/2006/relationships" r:id="rId1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30" name="Rounded Rectangle 1329">
          <a:hlinkClick xmlns:r="http://schemas.openxmlformats.org/officeDocument/2006/relationships" r:id="rId1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31" name="Rounded Rectangle 1330">
          <a:hlinkClick xmlns:r="http://schemas.openxmlformats.org/officeDocument/2006/relationships" r:id="rId1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2" name="Rounded Rectangle 1331">
          <a:hlinkClick xmlns:r="http://schemas.openxmlformats.org/officeDocument/2006/relationships" r:id="rId1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3" name="Rounded Rectangle 1332">
          <a:hlinkClick xmlns:r="http://schemas.openxmlformats.org/officeDocument/2006/relationships" r:id="rId1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4" name="Rounded Rectangle 1333">
          <a:hlinkClick xmlns:r="http://schemas.openxmlformats.org/officeDocument/2006/relationships" r:id="rId1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5" name="Rounded Rectangle 1334">
          <a:hlinkClick xmlns:r="http://schemas.openxmlformats.org/officeDocument/2006/relationships" r:id="rId1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6" name="Rounded Rectangle 1335">
          <a:hlinkClick xmlns:r="http://schemas.openxmlformats.org/officeDocument/2006/relationships" r:id="rId1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7" name="Rounded Rectangle 1336">
          <a:hlinkClick xmlns:r="http://schemas.openxmlformats.org/officeDocument/2006/relationships" r:id="rId1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38" name="Rounded Rectangle 1337">
          <a:hlinkClick xmlns:r="http://schemas.openxmlformats.org/officeDocument/2006/relationships" r:id="rId1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39" name="Rounded Rectangle 1338">
          <a:hlinkClick xmlns:r="http://schemas.openxmlformats.org/officeDocument/2006/relationships" r:id="rId1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40" name="Rounded Rectangle 1339">
          <a:hlinkClick xmlns:r="http://schemas.openxmlformats.org/officeDocument/2006/relationships" r:id="rId1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1" name="Rounded Rectangle 1340">
          <a:hlinkClick xmlns:r="http://schemas.openxmlformats.org/officeDocument/2006/relationships" r:id="rId1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2" name="Rounded Rectangle 1341">
          <a:hlinkClick xmlns:r="http://schemas.openxmlformats.org/officeDocument/2006/relationships" r:id="rId1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3" name="Rounded Rectangle 1342">
          <a:hlinkClick xmlns:r="http://schemas.openxmlformats.org/officeDocument/2006/relationships" r:id="rId1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4" name="Rounded Rectangle 1343">
          <a:hlinkClick xmlns:r="http://schemas.openxmlformats.org/officeDocument/2006/relationships" r:id="rId1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5" name="Rounded Rectangle 1344">
          <a:hlinkClick xmlns:r="http://schemas.openxmlformats.org/officeDocument/2006/relationships" r:id="rId1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6" name="Rounded Rectangle 1345">
          <a:hlinkClick xmlns:r="http://schemas.openxmlformats.org/officeDocument/2006/relationships" r:id="rId1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7" name="Rounded Rectangle 1346">
          <a:hlinkClick xmlns:r="http://schemas.openxmlformats.org/officeDocument/2006/relationships" r:id="rId1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8" name="Rounded Rectangle 1347">
          <a:hlinkClick xmlns:r="http://schemas.openxmlformats.org/officeDocument/2006/relationships" r:id="rId1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9" name="Rounded Rectangle 1348">
          <a:hlinkClick xmlns:r="http://schemas.openxmlformats.org/officeDocument/2006/relationships" r:id="rId1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0" name="Rounded Rectangle 1349">
          <a:hlinkClick xmlns:r="http://schemas.openxmlformats.org/officeDocument/2006/relationships" r:id="rId1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1" name="Rounded Rectangle 1350">
          <a:hlinkClick xmlns:r="http://schemas.openxmlformats.org/officeDocument/2006/relationships" r:id="rId1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2" name="Rounded Rectangle 1351">
          <a:hlinkClick xmlns:r="http://schemas.openxmlformats.org/officeDocument/2006/relationships" r:id="rId1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3" name="Rounded Rectangle 1352">
          <a:hlinkClick xmlns:r="http://schemas.openxmlformats.org/officeDocument/2006/relationships" r:id="rId1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4" name="Rounded Rectangle 1353">
          <a:hlinkClick xmlns:r="http://schemas.openxmlformats.org/officeDocument/2006/relationships" r:id="rId1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5" name="Rounded Rectangle 1354">
          <a:hlinkClick xmlns:r="http://schemas.openxmlformats.org/officeDocument/2006/relationships" r:id="rId1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6" name="Rounded Rectangle 1355">
          <a:hlinkClick xmlns:r="http://schemas.openxmlformats.org/officeDocument/2006/relationships" r:id="rId1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7" name="Rounded Rectangle 1356">
          <a:hlinkClick xmlns:r="http://schemas.openxmlformats.org/officeDocument/2006/relationships" r:id="rId1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8" name="Rounded Rectangle 1357">
          <a:hlinkClick xmlns:r="http://schemas.openxmlformats.org/officeDocument/2006/relationships" r:id="rId1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59" name="Rounded Rectangle 1358">
          <a:hlinkClick xmlns:r="http://schemas.openxmlformats.org/officeDocument/2006/relationships" r:id="rId1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60" name="Rounded Rectangle 1359">
          <a:hlinkClick xmlns:r="http://schemas.openxmlformats.org/officeDocument/2006/relationships" r:id="rId1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61" name="Rounded Rectangle 1360">
          <a:hlinkClick xmlns:r="http://schemas.openxmlformats.org/officeDocument/2006/relationships" r:id="rId1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2" name="Rounded Rectangle 1361">
          <a:hlinkClick xmlns:r="http://schemas.openxmlformats.org/officeDocument/2006/relationships" r:id="rId1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3" name="Rounded Rectangle 1362">
          <a:hlinkClick xmlns:r="http://schemas.openxmlformats.org/officeDocument/2006/relationships" r:id="rId1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4" name="Rounded Rectangle 1363">
          <a:hlinkClick xmlns:r="http://schemas.openxmlformats.org/officeDocument/2006/relationships" r:id="rId1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5" name="Rounded Rectangle 1364">
          <a:hlinkClick xmlns:r="http://schemas.openxmlformats.org/officeDocument/2006/relationships" r:id="rId1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6" name="Rounded Rectangle 1365">
          <a:hlinkClick xmlns:r="http://schemas.openxmlformats.org/officeDocument/2006/relationships" r:id="rId1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7" name="Rounded Rectangle 1366">
          <a:hlinkClick xmlns:r="http://schemas.openxmlformats.org/officeDocument/2006/relationships" r:id="rId1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68" name="Rounded Rectangle 1367">
          <a:hlinkClick xmlns:r="http://schemas.openxmlformats.org/officeDocument/2006/relationships" r:id="rId1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69" name="Rounded Rectangle 1368">
          <a:hlinkClick xmlns:r="http://schemas.openxmlformats.org/officeDocument/2006/relationships" r:id="rId1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70" name="Rounded Rectangle 1369">
          <a:hlinkClick xmlns:r="http://schemas.openxmlformats.org/officeDocument/2006/relationships" r:id="rId1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1" name="Rounded Rectangle 1370">
          <a:hlinkClick xmlns:r="http://schemas.openxmlformats.org/officeDocument/2006/relationships" r:id="rId1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2" name="Rounded Rectangle 1371">
          <a:hlinkClick xmlns:r="http://schemas.openxmlformats.org/officeDocument/2006/relationships" r:id="rId1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3" name="Rounded Rectangle 1372">
          <a:hlinkClick xmlns:r="http://schemas.openxmlformats.org/officeDocument/2006/relationships" r:id="rId1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4" name="Rounded Rectangle 1373">
          <a:hlinkClick xmlns:r="http://schemas.openxmlformats.org/officeDocument/2006/relationships" r:id="rId1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5" name="Rounded Rectangle 1374">
          <a:hlinkClick xmlns:r="http://schemas.openxmlformats.org/officeDocument/2006/relationships" r:id="rId1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6" name="Rounded Rectangle 1375">
          <a:hlinkClick xmlns:r="http://schemas.openxmlformats.org/officeDocument/2006/relationships" r:id="rId1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7" name="Rounded Rectangle 1376">
          <a:hlinkClick xmlns:r="http://schemas.openxmlformats.org/officeDocument/2006/relationships" r:id="rId1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8" name="Rounded Rectangle 1377">
          <a:hlinkClick xmlns:r="http://schemas.openxmlformats.org/officeDocument/2006/relationships" r:id="rId1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9" name="Rounded Rectangle 1378">
          <a:hlinkClick xmlns:r="http://schemas.openxmlformats.org/officeDocument/2006/relationships" r:id="rId1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0" name="Rounded Rectangle 1379">
          <a:hlinkClick xmlns:r="http://schemas.openxmlformats.org/officeDocument/2006/relationships" r:id="rId1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1" name="Rounded Rectangle 1380">
          <a:hlinkClick xmlns:r="http://schemas.openxmlformats.org/officeDocument/2006/relationships" r:id="rId1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2" name="Rounded Rectangle 1381">
          <a:hlinkClick xmlns:r="http://schemas.openxmlformats.org/officeDocument/2006/relationships" r:id="rId1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3" name="Rounded Rectangle 1382">
          <a:hlinkClick xmlns:r="http://schemas.openxmlformats.org/officeDocument/2006/relationships" r:id="rId1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4" name="Rounded Rectangle 1383">
          <a:hlinkClick xmlns:r="http://schemas.openxmlformats.org/officeDocument/2006/relationships" r:id="rId1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5" name="Rounded Rectangle 1384">
          <a:hlinkClick xmlns:r="http://schemas.openxmlformats.org/officeDocument/2006/relationships" r:id="rId1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6" name="Rounded Rectangle 1385">
          <a:hlinkClick xmlns:r="http://schemas.openxmlformats.org/officeDocument/2006/relationships" r:id="rId1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7" name="Rounded Rectangle 1386">
          <a:hlinkClick xmlns:r="http://schemas.openxmlformats.org/officeDocument/2006/relationships" r:id="rId1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8" name="Rounded Rectangle 1387">
          <a:hlinkClick xmlns:r="http://schemas.openxmlformats.org/officeDocument/2006/relationships" r:id="rId1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89" name="Rounded Rectangle 1388">
          <a:hlinkClick xmlns:r="http://schemas.openxmlformats.org/officeDocument/2006/relationships" r:id="rId1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90" name="Rounded Rectangle 1389">
          <a:hlinkClick xmlns:r="http://schemas.openxmlformats.org/officeDocument/2006/relationships" r:id="rId1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91" name="Rounded Rectangle 1390">
          <a:hlinkClick xmlns:r="http://schemas.openxmlformats.org/officeDocument/2006/relationships" r:id="rId1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2" name="Rounded Rectangle 1391">
          <a:hlinkClick xmlns:r="http://schemas.openxmlformats.org/officeDocument/2006/relationships" r:id="rId1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3" name="Rounded Rectangle 1392">
          <a:hlinkClick xmlns:r="http://schemas.openxmlformats.org/officeDocument/2006/relationships" r:id="rId1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4" name="Rounded Rectangle 1393">
          <a:hlinkClick xmlns:r="http://schemas.openxmlformats.org/officeDocument/2006/relationships" r:id="rId1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5" name="Rounded Rectangle 1394">
          <a:hlinkClick xmlns:r="http://schemas.openxmlformats.org/officeDocument/2006/relationships" r:id="rId1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6" name="Rounded Rectangle 1395">
          <a:hlinkClick xmlns:r="http://schemas.openxmlformats.org/officeDocument/2006/relationships" r:id="rId1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7" name="Rounded Rectangle 1396">
          <a:hlinkClick xmlns:r="http://schemas.openxmlformats.org/officeDocument/2006/relationships" r:id="rId1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398" name="Rounded Rectangle 1397">
          <a:hlinkClick xmlns:r="http://schemas.openxmlformats.org/officeDocument/2006/relationships" r:id="rId1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399" name="Rounded Rectangle 1398">
          <a:hlinkClick xmlns:r="http://schemas.openxmlformats.org/officeDocument/2006/relationships" r:id="rId1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400" name="Rounded Rectangle 1399">
          <a:hlinkClick xmlns:r="http://schemas.openxmlformats.org/officeDocument/2006/relationships" r:id="rId1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1" name="Rounded Rectangle 1400">
          <a:hlinkClick xmlns:r="http://schemas.openxmlformats.org/officeDocument/2006/relationships" r:id="rId1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2" name="Rounded Rectangle 1401">
          <a:hlinkClick xmlns:r="http://schemas.openxmlformats.org/officeDocument/2006/relationships" r:id="rId1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3" name="Rounded Rectangle 1402">
          <a:hlinkClick xmlns:r="http://schemas.openxmlformats.org/officeDocument/2006/relationships" r:id="rId1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4" name="Rounded Rectangle 1403">
          <a:hlinkClick xmlns:r="http://schemas.openxmlformats.org/officeDocument/2006/relationships" r:id="rId1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5" name="Rounded Rectangle 1404">
          <a:hlinkClick xmlns:r="http://schemas.openxmlformats.org/officeDocument/2006/relationships" r:id="rId1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6" name="Rounded Rectangle 1405">
          <a:hlinkClick xmlns:r="http://schemas.openxmlformats.org/officeDocument/2006/relationships" r:id="rId1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7" name="Rounded Rectangle 1406">
          <a:hlinkClick xmlns:r="http://schemas.openxmlformats.org/officeDocument/2006/relationships" r:id="rId1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8" name="Rounded Rectangle 1407">
          <a:hlinkClick xmlns:r="http://schemas.openxmlformats.org/officeDocument/2006/relationships" r:id="rId1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9" name="Rounded Rectangle 1408">
          <a:hlinkClick xmlns:r="http://schemas.openxmlformats.org/officeDocument/2006/relationships" r:id="rId1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0" name="Rounded Rectangle 1409">
          <a:hlinkClick xmlns:r="http://schemas.openxmlformats.org/officeDocument/2006/relationships" r:id="rId1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1" name="Rounded Rectangle 1410">
          <a:hlinkClick xmlns:r="http://schemas.openxmlformats.org/officeDocument/2006/relationships" r:id="rId1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2" name="Rounded Rectangle 1411">
          <a:hlinkClick xmlns:r="http://schemas.openxmlformats.org/officeDocument/2006/relationships" r:id="rId1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3" name="Rounded Rectangle 1412">
          <a:hlinkClick xmlns:r="http://schemas.openxmlformats.org/officeDocument/2006/relationships" r:id="rId1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4" name="Rounded Rectangle 1413">
          <a:hlinkClick xmlns:r="http://schemas.openxmlformats.org/officeDocument/2006/relationships" r:id="rId1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5" name="Rounded Rectangle 1414">
          <a:hlinkClick xmlns:r="http://schemas.openxmlformats.org/officeDocument/2006/relationships" r:id="rId1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6" name="Rounded Rectangle 1415">
          <a:hlinkClick xmlns:r="http://schemas.openxmlformats.org/officeDocument/2006/relationships" r:id="rId1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7" name="Rounded Rectangle 1416">
          <a:hlinkClick xmlns:r="http://schemas.openxmlformats.org/officeDocument/2006/relationships" r:id="rId1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8" name="Rounded Rectangle 1417">
          <a:hlinkClick xmlns:r="http://schemas.openxmlformats.org/officeDocument/2006/relationships" r:id="rId1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19" name="Rounded Rectangle 1418">
          <a:hlinkClick xmlns:r="http://schemas.openxmlformats.org/officeDocument/2006/relationships" r:id="rId1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20" name="Rounded Rectangle 1419">
          <a:hlinkClick xmlns:r="http://schemas.openxmlformats.org/officeDocument/2006/relationships" r:id="rId1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21" name="Rounded Rectangle 1420">
          <a:hlinkClick xmlns:r="http://schemas.openxmlformats.org/officeDocument/2006/relationships" r:id="rId1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2" name="Rounded Rectangle 1421">
          <a:hlinkClick xmlns:r="http://schemas.openxmlformats.org/officeDocument/2006/relationships" r:id="rId1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3" name="Rounded Rectangle 1422">
          <a:hlinkClick xmlns:r="http://schemas.openxmlformats.org/officeDocument/2006/relationships" r:id="rId1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4" name="Rounded Rectangle 1423">
          <a:hlinkClick xmlns:r="http://schemas.openxmlformats.org/officeDocument/2006/relationships" r:id="rId1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5" name="Rounded Rectangle 1424">
          <a:hlinkClick xmlns:r="http://schemas.openxmlformats.org/officeDocument/2006/relationships" r:id="rId1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6" name="Rounded Rectangle 1425">
          <a:hlinkClick xmlns:r="http://schemas.openxmlformats.org/officeDocument/2006/relationships" r:id="rId1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7" name="Rounded Rectangle 1426">
          <a:hlinkClick xmlns:r="http://schemas.openxmlformats.org/officeDocument/2006/relationships" r:id="rId1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28" name="Rounded Rectangle 1427">
          <a:hlinkClick xmlns:r="http://schemas.openxmlformats.org/officeDocument/2006/relationships" r:id="rId1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29" name="Rounded Rectangle 1428">
          <a:hlinkClick xmlns:r="http://schemas.openxmlformats.org/officeDocument/2006/relationships" r:id="rId1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30" name="Rounded Rectangle 1429">
          <a:hlinkClick xmlns:r="http://schemas.openxmlformats.org/officeDocument/2006/relationships" r:id="rId1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1" name="Rounded Rectangle 1430">
          <a:hlinkClick xmlns:r="http://schemas.openxmlformats.org/officeDocument/2006/relationships" r:id="rId1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2" name="Rounded Rectangle 1431">
          <a:hlinkClick xmlns:r="http://schemas.openxmlformats.org/officeDocument/2006/relationships" r:id="rId1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3" name="Rounded Rectangle 1432">
          <a:hlinkClick xmlns:r="http://schemas.openxmlformats.org/officeDocument/2006/relationships" r:id="rId1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4" name="Rounded Rectangle 1433">
          <a:hlinkClick xmlns:r="http://schemas.openxmlformats.org/officeDocument/2006/relationships" r:id="rId1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5" name="Rounded Rectangle 1434">
          <a:hlinkClick xmlns:r="http://schemas.openxmlformats.org/officeDocument/2006/relationships" r:id="rId1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6" name="Rounded Rectangle 1435">
          <a:hlinkClick xmlns:r="http://schemas.openxmlformats.org/officeDocument/2006/relationships" r:id="rId1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7" name="Rounded Rectangle 1436">
          <a:hlinkClick xmlns:r="http://schemas.openxmlformats.org/officeDocument/2006/relationships" r:id="rId1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8" name="Rounded Rectangle 1437">
          <a:hlinkClick xmlns:r="http://schemas.openxmlformats.org/officeDocument/2006/relationships" r:id="rId1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9" name="Rounded Rectangle 1438">
          <a:hlinkClick xmlns:r="http://schemas.openxmlformats.org/officeDocument/2006/relationships" r:id="rId1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0" name="Rounded Rectangle 1439">
          <a:hlinkClick xmlns:r="http://schemas.openxmlformats.org/officeDocument/2006/relationships" r:id="rId1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1" name="Rounded Rectangle 1440">
          <a:hlinkClick xmlns:r="http://schemas.openxmlformats.org/officeDocument/2006/relationships" r:id="rId1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2" name="Rounded Rectangle 1441">
          <a:hlinkClick xmlns:r="http://schemas.openxmlformats.org/officeDocument/2006/relationships" r:id="rId1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3" name="Rounded Rectangle 1442">
          <a:hlinkClick xmlns:r="http://schemas.openxmlformats.org/officeDocument/2006/relationships" r:id="rId1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4" name="Rounded Rectangle 1443">
          <a:hlinkClick xmlns:r="http://schemas.openxmlformats.org/officeDocument/2006/relationships" r:id="rId1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5" name="Rounded Rectangle 1444">
          <a:hlinkClick xmlns:r="http://schemas.openxmlformats.org/officeDocument/2006/relationships" r:id="rId1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6" name="Rounded Rectangle 1445">
          <a:hlinkClick xmlns:r="http://schemas.openxmlformats.org/officeDocument/2006/relationships" r:id="rId1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7" name="Rounded Rectangle 1446">
          <a:hlinkClick xmlns:r="http://schemas.openxmlformats.org/officeDocument/2006/relationships" r:id="rId1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8" name="Rounded Rectangle 1447">
          <a:hlinkClick xmlns:r="http://schemas.openxmlformats.org/officeDocument/2006/relationships" r:id="rId1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49" name="Rounded Rectangle 1448">
          <a:hlinkClick xmlns:r="http://schemas.openxmlformats.org/officeDocument/2006/relationships" r:id="rId1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50" name="Rounded Rectangle 1449">
          <a:hlinkClick xmlns:r="http://schemas.openxmlformats.org/officeDocument/2006/relationships" r:id="rId1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51" name="Rounded Rectangle 1450">
          <a:hlinkClick xmlns:r="http://schemas.openxmlformats.org/officeDocument/2006/relationships" r:id="rId1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2" name="Rounded Rectangle 1451">
          <a:hlinkClick xmlns:r="http://schemas.openxmlformats.org/officeDocument/2006/relationships" r:id="rId1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3" name="Rounded Rectangle 1452">
          <a:hlinkClick xmlns:r="http://schemas.openxmlformats.org/officeDocument/2006/relationships" r:id="rId1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4" name="Rounded Rectangle 1453">
          <a:hlinkClick xmlns:r="http://schemas.openxmlformats.org/officeDocument/2006/relationships" r:id="rId1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5" name="Rounded Rectangle 1454">
          <a:hlinkClick xmlns:r="http://schemas.openxmlformats.org/officeDocument/2006/relationships" r:id="rId1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6" name="Rounded Rectangle 1455">
          <a:hlinkClick xmlns:r="http://schemas.openxmlformats.org/officeDocument/2006/relationships" r:id="rId1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7" name="Rounded Rectangle 1456">
          <a:hlinkClick xmlns:r="http://schemas.openxmlformats.org/officeDocument/2006/relationships" r:id="rId1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58" name="Rounded Rectangle 1457">
          <a:hlinkClick xmlns:r="http://schemas.openxmlformats.org/officeDocument/2006/relationships" r:id="rId1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59" name="Rounded Rectangle 1458">
          <a:hlinkClick xmlns:r="http://schemas.openxmlformats.org/officeDocument/2006/relationships" r:id="rId1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60" name="Rounded Rectangle 1459">
          <a:hlinkClick xmlns:r="http://schemas.openxmlformats.org/officeDocument/2006/relationships" r:id="rId1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1" name="Rounded Rectangle 1460">
          <a:hlinkClick xmlns:r="http://schemas.openxmlformats.org/officeDocument/2006/relationships" r:id="rId1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2" name="Rounded Rectangle 1461">
          <a:hlinkClick xmlns:r="http://schemas.openxmlformats.org/officeDocument/2006/relationships" r:id="rId1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3" name="Rounded Rectangle 1462">
          <a:hlinkClick xmlns:r="http://schemas.openxmlformats.org/officeDocument/2006/relationships" r:id="rId1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4" name="Rounded Rectangle 1463">
          <a:hlinkClick xmlns:r="http://schemas.openxmlformats.org/officeDocument/2006/relationships" r:id="rId1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5" name="Rounded Rectangle 1464">
          <a:hlinkClick xmlns:r="http://schemas.openxmlformats.org/officeDocument/2006/relationships" r:id="rId1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6" name="Rounded Rectangle 1465">
          <a:hlinkClick xmlns:r="http://schemas.openxmlformats.org/officeDocument/2006/relationships" r:id="rId1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7" name="Rounded Rectangle 1466">
          <a:hlinkClick xmlns:r="http://schemas.openxmlformats.org/officeDocument/2006/relationships" r:id="rId1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8" name="Rounded Rectangle 1467">
          <a:hlinkClick xmlns:r="http://schemas.openxmlformats.org/officeDocument/2006/relationships" r:id="rId1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9" name="Rounded Rectangle 1468">
          <a:hlinkClick xmlns:r="http://schemas.openxmlformats.org/officeDocument/2006/relationships" r:id="rId1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0" name="Rounded Rectangle 1469">
          <a:hlinkClick xmlns:r="http://schemas.openxmlformats.org/officeDocument/2006/relationships" r:id="rId1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1" name="Rounded Rectangle 1470">
          <a:hlinkClick xmlns:r="http://schemas.openxmlformats.org/officeDocument/2006/relationships" r:id="rId1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2" name="Rounded Rectangle 1471">
          <a:hlinkClick xmlns:r="http://schemas.openxmlformats.org/officeDocument/2006/relationships" r:id="rId1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3" name="Rounded Rectangle 1472">
          <a:hlinkClick xmlns:r="http://schemas.openxmlformats.org/officeDocument/2006/relationships" r:id="rId1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4" name="Rounded Rectangle 1473">
          <a:hlinkClick xmlns:r="http://schemas.openxmlformats.org/officeDocument/2006/relationships" r:id="rId1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5" name="Rounded Rectangle 1474">
          <a:hlinkClick xmlns:r="http://schemas.openxmlformats.org/officeDocument/2006/relationships" r:id="rId1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6" name="Rounded Rectangle 1475">
          <a:hlinkClick xmlns:r="http://schemas.openxmlformats.org/officeDocument/2006/relationships" r:id="rId1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7" name="Rounded Rectangle 1476">
          <a:hlinkClick xmlns:r="http://schemas.openxmlformats.org/officeDocument/2006/relationships" r:id="rId1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8" name="Rounded Rectangle 1477">
          <a:hlinkClick xmlns:r="http://schemas.openxmlformats.org/officeDocument/2006/relationships" r:id="rId1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79" name="Rounded Rectangle 1478">
          <a:hlinkClick xmlns:r="http://schemas.openxmlformats.org/officeDocument/2006/relationships" r:id="rId1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80" name="Rounded Rectangle 1479">
          <a:hlinkClick xmlns:r="http://schemas.openxmlformats.org/officeDocument/2006/relationships" r:id="rId1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81" name="Rounded Rectangle 1480">
          <a:hlinkClick xmlns:r="http://schemas.openxmlformats.org/officeDocument/2006/relationships" r:id="rId1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2" name="Rounded Rectangle 1481">
          <a:hlinkClick xmlns:r="http://schemas.openxmlformats.org/officeDocument/2006/relationships" r:id="rId1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3" name="Rounded Rectangle 1482">
          <a:hlinkClick xmlns:r="http://schemas.openxmlformats.org/officeDocument/2006/relationships" r:id="rId1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4" name="Rounded Rectangle 1483">
          <a:hlinkClick xmlns:r="http://schemas.openxmlformats.org/officeDocument/2006/relationships" r:id="rId1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5" name="Rounded Rectangle 1484">
          <a:hlinkClick xmlns:r="http://schemas.openxmlformats.org/officeDocument/2006/relationships" r:id="rId1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6" name="Rounded Rectangle 1485">
          <a:hlinkClick xmlns:r="http://schemas.openxmlformats.org/officeDocument/2006/relationships" r:id="rId1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7" name="Rounded Rectangle 1486">
          <a:hlinkClick xmlns:r="http://schemas.openxmlformats.org/officeDocument/2006/relationships" r:id="rId1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88" name="Rounded Rectangle 1487">
          <a:hlinkClick xmlns:r="http://schemas.openxmlformats.org/officeDocument/2006/relationships" r:id="rId1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89" name="Rounded Rectangle 1488">
          <a:hlinkClick xmlns:r="http://schemas.openxmlformats.org/officeDocument/2006/relationships" r:id="rId1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90" name="Rounded Rectangle 1489">
          <a:hlinkClick xmlns:r="http://schemas.openxmlformats.org/officeDocument/2006/relationships" r:id="rId1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1" name="Rounded Rectangle 1490">
          <a:hlinkClick xmlns:r="http://schemas.openxmlformats.org/officeDocument/2006/relationships" r:id="rId1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2" name="Rounded Rectangle 1491">
          <a:hlinkClick xmlns:r="http://schemas.openxmlformats.org/officeDocument/2006/relationships" r:id="rId1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3" name="Rounded Rectangle 1492">
          <a:hlinkClick xmlns:r="http://schemas.openxmlformats.org/officeDocument/2006/relationships" r:id="rId1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4" name="Rounded Rectangle 1493">
          <a:hlinkClick xmlns:r="http://schemas.openxmlformats.org/officeDocument/2006/relationships" r:id="rId1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5" name="Rounded Rectangle 1494">
          <a:hlinkClick xmlns:r="http://schemas.openxmlformats.org/officeDocument/2006/relationships" r:id="rId1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6" name="Rounded Rectangle 1495">
          <a:hlinkClick xmlns:r="http://schemas.openxmlformats.org/officeDocument/2006/relationships" r:id="rId1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7" name="Rounded Rectangle 1496">
          <a:hlinkClick xmlns:r="http://schemas.openxmlformats.org/officeDocument/2006/relationships" r:id="rId1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8" name="Rounded Rectangle 1497">
          <a:hlinkClick xmlns:r="http://schemas.openxmlformats.org/officeDocument/2006/relationships" r:id="rId1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9" name="Rounded Rectangle 1498">
          <a:hlinkClick xmlns:r="http://schemas.openxmlformats.org/officeDocument/2006/relationships" r:id="rId1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0" name="Rounded Rectangle 1499">
          <a:hlinkClick xmlns:r="http://schemas.openxmlformats.org/officeDocument/2006/relationships" r:id="rId1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1" name="Rounded Rectangle 1500">
          <a:hlinkClick xmlns:r="http://schemas.openxmlformats.org/officeDocument/2006/relationships" r:id="rId1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2" name="Rounded Rectangle 1501">
          <a:hlinkClick xmlns:r="http://schemas.openxmlformats.org/officeDocument/2006/relationships" r:id="rId1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3" name="Rounded Rectangle 1502">
          <a:hlinkClick xmlns:r="http://schemas.openxmlformats.org/officeDocument/2006/relationships" r:id="rId1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4" name="Rounded Rectangle 1503">
          <a:hlinkClick xmlns:r="http://schemas.openxmlformats.org/officeDocument/2006/relationships" r:id="rId1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5" name="Rounded Rectangle 1504">
          <a:hlinkClick xmlns:r="http://schemas.openxmlformats.org/officeDocument/2006/relationships" r:id="rId1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6" name="Rounded Rectangle 1505">
          <a:hlinkClick xmlns:r="http://schemas.openxmlformats.org/officeDocument/2006/relationships" r:id="rId1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7" name="Rounded Rectangle 1506">
          <a:hlinkClick xmlns:r="http://schemas.openxmlformats.org/officeDocument/2006/relationships" r:id="rId1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8" name="Rounded Rectangle 1507">
          <a:hlinkClick xmlns:r="http://schemas.openxmlformats.org/officeDocument/2006/relationships" r:id="rId1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09" name="Rounded Rectangle 1508">
          <a:hlinkClick xmlns:r="http://schemas.openxmlformats.org/officeDocument/2006/relationships" r:id="rId1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10" name="Rounded Rectangle 1509">
          <a:hlinkClick xmlns:r="http://schemas.openxmlformats.org/officeDocument/2006/relationships" r:id="rId1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11" name="Rounded Rectangle 1510">
          <a:hlinkClick xmlns:r="http://schemas.openxmlformats.org/officeDocument/2006/relationships" r:id="rId1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2" name="Rounded Rectangle 1511">
          <a:hlinkClick xmlns:r="http://schemas.openxmlformats.org/officeDocument/2006/relationships" r:id="rId1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3" name="Rounded Rectangle 1512">
          <a:hlinkClick xmlns:r="http://schemas.openxmlformats.org/officeDocument/2006/relationships" r:id="rId1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4" name="Rounded Rectangle 1513">
          <a:hlinkClick xmlns:r="http://schemas.openxmlformats.org/officeDocument/2006/relationships" r:id="rId1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5" name="Rounded Rectangle 1514">
          <a:hlinkClick xmlns:r="http://schemas.openxmlformats.org/officeDocument/2006/relationships" r:id="rId1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6" name="Rounded Rectangle 1515">
          <a:hlinkClick xmlns:r="http://schemas.openxmlformats.org/officeDocument/2006/relationships" r:id="rId1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7" name="Rounded Rectangle 1516">
          <a:hlinkClick xmlns:r="http://schemas.openxmlformats.org/officeDocument/2006/relationships" r:id="rId1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18" name="Rounded Rectangle 1517">
          <a:hlinkClick xmlns:r="http://schemas.openxmlformats.org/officeDocument/2006/relationships" r:id="rId1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19" name="Rounded Rectangle 1518">
          <a:hlinkClick xmlns:r="http://schemas.openxmlformats.org/officeDocument/2006/relationships" r:id="rId1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20" name="Rounded Rectangle 1519">
          <a:hlinkClick xmlns:r="http://schemas.openxmlformats.org/officeDocument/2006/relationships" r:id="rId1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1" name="Rounded Rectangle 1520">
          <a:hlinkClick xmlns:r="http://schemas.openxmlformats.org/officeDocument/2006/relationships" r:id="rId1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2" name="Rounded Rectangle 1521">
          <a:hlinkClick xmlns:r="http://schemas.openxmlformats.org/officeDocument/2006/relationships" r:id="rId1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3" name="Rounded Rectangle 1522">
          <a:hlinkClick xmlns:r="http://schemas.openxmlformats.org/officeDocument/2006/relationships" r:id="rId1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4" name="Rounded Rectangle 1523">
          <a:hlinkClick xmlns:r="http://schemas.openxmlformats.org/officeDocument/2006/relationships" r:id="rId1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5" name="Rounded Rectangle 1524">
          <a:hlinkClick xmlns:r="http://schemas.openxmlformats.org/officeDocument/2006/relationships" r:id="rId1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6" name="Rounded Rectangle 1525">
          <a:hlinkClick xmlns:r="http://schemas.openxmlformats.org/officeDocument/2006/relationships" r:id="rId1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7" name="Rounded Rectangle 1526">
          <a:hlinkClick xmlns:r="http://schemas.openxmlformats.org/officeDocument/2006/relationships" r:id="rId1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8" name="Rounded Rectangle 1527">
          <a:hlinkClick xmlns:r="http://schemas.openxmlformats.org/officeDocument/2006/relationships" r:id="rId1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9" name="Rounded Rectangle 1528">
          <a:hlinkClick xmlns:r="http://schemas.openxmlformats.org/officeDocument/2006/relationships" r:id="rId1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0" name="Rounded Rectangle 1529">
          <a:hlinkClick xmlns:r="http://schemas.openxmlformats.org/officeDocument/2006/relationships" r:id="rId1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1" name="Rounded Rectangle 1530">
          <a:hlinkClick xmlns:r="http://schemas.openxmlformats.org/officeDocument/2006/relationships" r:id="rId1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2" name="Rounded Rectangle 1531">
          <a:hlinkClick xmlns:r="http://schemas.openxmlformats.org/officeDocument/2006/relationships" r:id="rId1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3" name="Rounded Rectangle 1532">
          <a:hlinkClick xmlns:r="http://schemas.openxmlformats.org/officeDocument/2006/relationships" r:id="rId1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4" name="Rounded Rectangle 1533">
          <a:hlinkClick xmlns:r="http://schemas.openxmlformats.org/officeDocument/2006/relationships" r:id="rId1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5" name="Rounded Rectangle 1534">
          <a:hlinkClick xmlns:r="http://schemas.openxmlformats.org/officeDocument/2006/relationships" r:id="rId1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6" name="Rounded Rectangle 1535">
          <a:hlinkClick xmlns:r="http://schemas.openxmlformats.org/officeDocument/2006/relationships" r:id="rId1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7" name="Rounded Rectangle 1536">
          <a:hlinkClick xmlns:r="http://schemas.openxmlformats.org/officeDocument/2006/relationships" r:id="rId1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8" name="Rounded Rectangle 1537">
          <a:hlinkClick xmlns:r="http://schemas.openxmlformats.org/officeDocument/2006/relationships" r:id="rId1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39" name="Rounded Rectangle 1538">
          <a:hlinkClick xmlns:r="http://schemas.openxmlformats.org/officeDocument/2006/relationships" r:id="rId1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40" name="Rounded Rectangle 1539">
          <a:hlinkClick xmlns:r="http://schemas.openxmlformats.org/officeDocument/2006/relationships" r:id="rId1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41" name="Rounded Rectangle 1540">
          <a:hlinkClick xmlns:r="http://schemas.openxmlformats.org/officeDocument/2006/relationships" r:id="rId1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2" name="Rounded Rectangle 1541">
          <a:hlinkClick xmlns:r="http://schemas.openxmlformats.org/officeDocument/2006/relationships" r:id="rId1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3" name="Rounded Rectangle 1542">
          <a:hlinkClick xmlns:r="http://schemas.openxmlformats.org/officeDocument/2006/relationships" r:id="rId1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4" name="Rounded Rectangle 1543">
          <a:hlinkClick xmlns:r="http://schemas.openxmlformats.org/officeDocument/2006/relationships" r:id="rId1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5" name="Rounded Rectangle 1544">
          <a:hlinkClick xmlns:r="http://schemas.openxmlformats.org/officeDocument/2006/relationships" r:id="rId1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6" name="Rounded Rectangle 1545">
          <a:hlinkClick xmlns:r="http://schemas.openxmlformats.org/officeDocument/2006/relationships" r:id="rId1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7" name="Rounded Rectangle 1546">
          <a:hlinkClick xmlns:r="http://schemas.openxmlformats.org/officeDocument/2006/relationships" r:id="rId1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48" name="Rounded Rectangle 1547">
          <a:hlinkClick xmlns:r="http://schemas.openxmlformats.org/officeDocument/2006/relationships" r:id="rId1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49" name="Rounded Rectangle 1548">
          <a:hlinkClick xmlns:r="http://schemas.openxmlformats.org/officeDocument/2006/relationships" r:id="rId1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50" name="Rounded Rectangle 1549">
          <a:hlinkClick xmlns:r="http://schemas.openxmlformats.org/officeDocument/2006/relationships" r:id="rId1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1" name="Rounded Rectangle 1550">
          <a:hlinkClick xmlns:r="http://schemas.openxmlformats.org/officeDocument/2006/relationships" r:id="rId1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2" name="Rounded Rectangle 1551">
          <a:hlinkClick xmlns:r="http://schemas.openxmlformats.org/officeDocument/2006/relationships" r:id="rId1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3" name="Rounded Rectangle 1552">
          <a:hlinkClick xmlns:r="http://schemas.openxmlformats.org/officeDocument/2006/relationships" r:id="rId1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4" name="Rounded Rectangle 1553">
          <a:hlinkClick xmlns:r="http://schemas.openxmlformats.org/officeDocument/2006/relationships" r:id="rId1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5" name="Rounded Rectangle 1554">
          <a:hlinkClick xmlns:r="http://schemas.openxmlformats.org/officeDocument/2006/relationships" r:id="rId1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6" name="Rounded Rectangle 1555">
          <a:hlinkClick xmlns:r="http://schemas.openxmlformats.org/officeDocument/2006/relationships" r:id="rId1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7" name="Rounded Rectangle 1556">
          <a:hlinkClick xmlns:r="http://schemas.openxmlformats.org/officeDocument/2006/relationships" r:id="rId1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8" name="Rounded Rectangle 1557">
          <a:hlinkClick xmlns:r="http://schemas.openxmlformats.org/officeDocument/2006/relationships" r:id="rId1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9" name="Rounded Rectangle 1558">
          <a:hlinkClick xmlns:r="http://schemas.openxmlformats.org/officeDocument/2006/relationships" r:id="rId1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0" name="Rounded Rectangle 1559">
          <a:hlinkClick xmlns:r="http://schemas.openxmlformats.org/officeDocument/2006/relationships" r:id="rId1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1" name="Rounded Rectangle 1560">
          <a:hlinkClick xmlns:r="http://schemas.openxmlformats.org/officeDocument/2006/relationships" r:id="rId1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2" name="Rounded Rectangle 1561">
          <a:hlinkClick xmlns:r="http://schemas.openxmlformats.org/officeDocument/2006/relationships" r:id="rId1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3" name="Rounded Rectangle 1562">
          <a:hlinkClick xmlns:r="http://schemas.openxmlformats.org/officeDocument/2006/relationships" r:id="rId1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4" name="Rounded Rectangle 1563">
          <a:hlinkClick xmlns:r="http://schemas.openxmlformats.org/officeDocument/2006/relationships" r:id="rId1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5" name="Rounded Rectangle 1564">
          <a:hlinkClick xmlns:r="http://schemas.openxmlformats.org/officeDocument/2006/relationships" r:id="rId1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6" name="Rounded Rectangle 1565">
          <a:hlinkClick xmlns:r="http://schemas.openxmlformats.org/officeDocument/2006/relationships" r:id="rId1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7" name="Rounded Rectangle 1566">
          <a:hlinkClick xmlns:r="http://schemas.openxmlformats.org/officeDocument/2006/relationships" r:id="rId1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8" name="Rounded Rectangle 1567">
          <a:hlinkClick xmlns:r="http://schemas.openxmlformats.org/officeDocument/2006/relationships" r:id="rId1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69" name="Rounded Rectangle 1568">
          <a:hlinkClick xmlns:r="http://schemas.openxmlformats.org/officeDocument/2006/relationships" r:id="rId1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70" name="Rounded Rectangle 1569">
          <a:hlinkClick xmlns:r="http://schemas.openxmlformats.org/officeDocument/2006/relationships" r:id="rId1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71" name="Rounded Rectangle 1570">
          <a:hlinkClick xmlns:r="http://schemas.openxmlformats.org/officeDocument/2006/relationships" r:id="rId1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2" name="Rounded Rectangle 1571">
          <a:hlinkClick xmlns:r="http://schemas.openxmlformats.org/officeDocument/2006/relationships" r:id="rId1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3" name="Rounded Rectangle 1572">
          <a:hlinkClick xmlns:r="http://schemas.openxmlformats.org/officeDocument/2006/relationships" r:id="rId1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4" name="Rounded Rectangle 1573">
          <a:hlinkClick xmlns:r="http://schemas.openxmlformats.org/officeDocument/2006/relationships" r:id="rId1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5" name="Rounded Rectangle 1574">
          <a:hlinkClick xmlns:r="http://schemas.openxmlformats.org/officeDocument/2006/relationships" r:id="rId1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6" name="Rounded Rectangle 1575">
          <a:hlinkClick xmlns:r="http://schemas.openxmlformats.org/officeDocument/2006/relationships" r:id="rId1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7" name="Rounded Rectangle 1576">
          <a:hlinkClick xmlns:r="http://schemas.openxmlformats.org/officeDocument/2006/relationships" r:id="rId1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78" name="Rounded Rectangle 1577">
          <a:hlinkClick xmlns:r="http://schemas.openxmlformats.org/officeDocument/2006/relationships" r:id="rId1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79" name="Rounded Rectangle 1578">
          <a:hlinkClick xmlns:r="http://schemas.openxmlformats.org/officeDocument/2006/relationships" r:id="rId1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80" name="Rounded Rectangle 1579">
          <a:hlinkClick xmlns:r="http://schemas.openxmlformats.org/officeDocument/2006/relationships" r:id="rId1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1" name="Rounded Rectangle 1580">
          <a:hlinkClick xmlns:r="http://schemas.openxmlformats.org/officeDocument/2006/relationships" r:id="rId1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2" name="Rounded Rectangle 1581">
          <a:hlinkClick xmlns:r="http://schemas.openxmlformats.org/officeDocument/2006/relationships" r:id="rId1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3" name="Rounded Rectangle 1582">
          <a:hlinkClick xmlns:r="http://schemas.openxmlformats.org/officeDocument/2006/relationships" r:id="rId1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4" name="Rounded Rectangle 1583">
          <a:hlinkClick xmlns:r="http://schemas.openxmlformats.org/officeDocument/2006/relationships" r:id="rId1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5" name="Rounded Rectangle 1584">
          <a:hlinkClick xmlns:r="http://schemas.openxmlformats.org/officeDocument/2006/relationships" r:id="rId1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6" name="Rounded Rectangle 1585">
          <a:hlinkClick xmlns:r="http://schemas.openxmlformats.org/officeDocument/2006/relationships" r:id="rId1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7" name="Rounded Rectangle 1586">
          <a:hlinkClick xmlns:r="http://schemas.openxmlformats.org/officeDocument/2006/relationships" r:id="rId1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8" name="Rounded Rectangle 1587">
          <a:hlinkClick xmlns:r="http://schemas.openxmlformats.org/officeDocument/2006/relationships" r:id="rId1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9" name="Rounded Rectangle 1588">
          <a:hlinkClick xmlns:r="http://schemas.openxmlformats.org/officeDocument/2006/relationships" r:id="rId1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0" name="Rounded Rectangle 1589">
          <a:hlinkClick xmlns:r="http://schemas.openxmlformats.org/officeDocument/2006/relationships" r:id="rId1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1" name="Rounded Rectangle 1590">
          <a:hlinkClick xmlns:r="http://schemas.openxmlformats.org/officeDocument/2006/relationships" r:id="rId1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2" name="Rounded Rectangle 1591">
          <a:hlinkClick xmlns:r="http://schemas.openxmlformats.org/officeDocument/2006/relationships" r:id="rId1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3" name="Rounded Rectangle 1592">
          <a:hlinkClick xmlns:r="http://schemas.openxmlformats.org/officeDocument/2006/relationships" r:id="rId1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4" name="Rounded Rectangle 1593">
          <a:hlinkClick xmlns:r="http://schemas.openxmlformats.org/officeDocument/2006/relationships" r:id="rId1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5" name="Rounded Rectangle 1594">
          <a:hlinkClick xmlns:r="http://schemas.openxmlformats.org/officeDocument/2006/relationships" r:id="rId1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6" name="Rounded Rectangle 1595">
          <a:hlinkClick xmlns:r="http://schemas.openxmlformats.org/officeDocument/2006/relationships" r:id="rId1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7" name="Rounded Rectangle 1596">
          <a:hlinkClick xmlns:r="http://schemas.openxmlformats.org/officeDocument/2006/relationships" r:id="rId1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8" name="Rounded Rectangle 1597">
          <a:hlinkClick xmlns:r="http://schemas.openxmlformats.org/officeDocument/2006/relationships" r:id="rId1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599" name="Rounded Rectangle 1598">
          <a:hlinkClick xmlns:r="http://schemas.openxmlformats.org/officeDocument/2006/relationships" r:id="rId1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600" name="Rounded Rectangle 1599">
          <a:hlinkClick xmlns:r="http://schemas.openxmlformats.org/officeDocument/2006/relationships" r:id="rId1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601" name="Rounded Rectangle 1600">
          <a:hlinkClick xmlns:r="http://schemas.openxmlformats.org/officeDocument/2006/relationships" r:id="rId1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2" name="Rounded Rectangle 1601">
          <a:hlinkClick xmlns:r="http://schemas.openxmlformats.org/officeDocument/2006/relationships" r:id="rId1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3" name="Rounded Rectangle 1602">
          <a:hlinkClick xmlns:r="http://schemas.openxmlformats.org/officeDocument/2006/relationships" r:id="rId1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4" name="Rounded Rectangle 1603">
          <a:hlinkClick xmlns:r="http://schemas.openxmlformats.org/officeDocument/2006/relationships" r:id="rId1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5" name="Rounded Rectangle 1604">
          <a:hlinkClick xmlns:r="http://schemas.openxmlformats.org/officeDocument/2006/relationships" r:id="rId1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6" name="Rounded Rectangle 1605">
          <a:hlinkClick xmlns:r="http://schemas.openxmlformats.org/officeDocument/2006/relationships" r:id="rId1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7" name="Rounded Rectangle 1606">
          <a:hlinkClick xmlns:r="http://schemas.openxmlformats.org/officeDocument/2006/relationships" r:id="rId1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08" name="Rounded Rectangle 1607">
          <a:hlinkClick xmlns:r="http://schemas.openxmlformats.org/officeDocument/2006/relationships" r:id="rId1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09" name="Rounded Rectangle 1608">
          <a:hlinkClick xmlns:r="http://schemas.openxmlformats.org/officeDocument/2006/relationships" r:id="rId1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10" name="Rounded Rectangle 1609">
          <a:hlinkClick xmlns:r="http://schemas.openxmlformats.org/officeDocument/2006/relationships" r:id="rId1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1" name="Rounded Rectangle 1610">
          <a:hlinkClick xmlns:r="http://schemas.openxmlformats.org/officeDocument/2006/relationships" r:id="rId1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2" name="Rounded Rectangle 1611">
          <a:hlinkClick xmlns:r="http://schemas.openxmlformats.org/officeDocument/2006/relationships" r:id="rId1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3" name="Rounded Rectangle 1612">
          <a:hlinkClick xmlns:r="http://schemas.openxmlformats.org/officeDocument/2006/relationships" r:id="rId1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4" name="Rounded Rectangle 1613">
          <a:hlinkClick xmlns:r="http://schemas.openxmlformats.org/officeDocument/2006/relationships" r:id="rId1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5" name="Rounded Rectangle 1614">
          <a:hlinkClick xmlns:r="http://schemas.openxmlformats.org/officeDocument/2006/relationships" r:id="rId1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6" name="Rounded Rectangle 1615">
          <a:hlinkClick xmlns:r="http://schemas.openxmlformats.org/officeDocument/2006/relationships" r:id="rId1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7" name="Rounded Rectangle 1616">
          <a:hlinkClick xmlns:r="http://schemas.openxmlformats.org/officeDocument/2006/relationships" r:id="rId1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8" name="Rounded Rectangle 1617">
          <a:hlinkClick xmlns:r="http://schemas.openxmlformats.org/officeDocument/2006/relationships" r:id="rId1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9" name="Rounded Rectangle 1618">
          <a:hlinkClick xmlns:r="http://schemas.openxmlformats.org/officeDocument/2006/relationships" r:id="rId1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0" name="Rounded Rectangle 1619">
          <a:hlinkClick xmlns:r="http://schemas.openxmlformats.org/officeDocument/2006/relationships" r:id="rId1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1" name="Rounded Rectangle 1620">
          <a:hlinkClick xmlns:r="http://schemas.openxmlformats.org/officeDocument/2006/relationships" r:id="rId1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2" name="Rounded Rectangle 1621">
          <a:hlinkClick xmlns:r="http://schemas.openxmlformats.org/officeDocument/2006/relationships" r:id="rId1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3" name="Rounded Rectangle 1622">
          <a:hlinkClick xmlns:r="http://schemas.openxmlformats.org/officeDocument/2006/relationships" r:id="rId1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4" name="Rounded Rectangle 1623">
          <a:hlinkClick xmlns:r="http://schemas.openxmlformats.org/officeDocument/2006/relationships" r:id="rId1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5" name="Rounded Rectangle 1624">
          <a:hlinkClick xmlns:r="http://schemas.openxmlformats.org/officeDocument/2006/relationships" r:id="rId1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6" name="Rounded Rectangle 1625">
          <a:hlinkClick xmlns:r="http://schemas.openxmlformats.org/officeDocument/2006/relationships" r:id="rId1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7" name="Rounded Rectangle 1626">
          <a:hlinkClick xmlns:r="http://schemas.openxmlformats.org/officeDocument/2006/relationships" r:id="rId1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8" name="Rounded Rectangle 1627">
          <a:hlinkClick xmlns:r="http://schemas.openxmlformats.org/officeDocument/2006/relationships" r:id="rId1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29" name="Rounded Rectangle 1628">
          <a:hlinkClick xmlns:r="http://schemas.openxmlformats.org/officeDocument/2006/relationships" r:id="rId1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30" name="Rounded Rectangle 1629">
          <a:hlinkClick xmlns:r="http://schemas.openxmlformats.org/officeDocument/2006/relationships" r:id="rId1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31" name="Rounded Rectangle 1630">
          <a:hlinkClick xmlns:r="http://schemas.openxmlformats.org/officeDocument/2006/relationships" r:id="rId1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2" name="Rounded Rectangle 1631">
          <a:hlinkClick xmlns:r="http://schemas.openxmlformats.org/officeDocument/2006/relationships" r:id="rId1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3" name="Rounded Rectangle 1632">
          <a:hlinkClick xmlns:r="http://schemas.openxmlformats.org/officeDocument/2006/relationships" r:id="rId1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4" name="Rounded Rectangle 1633">
          <a:hlinkClick xmlns:r="http://schemas.openxmlformats.org/officeDocument/2006/relationships" r:id="rId1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5" name="Rounded Rectangle 1634">
          <a:hlinkClick xmlns:r="http://schemas.openxmlformats.org/officeDocument/2006/relationships" r:id="rId1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6" name="Rounded Rectangle 1635">
          <a:hlinkClick xmlns:r="http://schemas.openxmlformats.org/officeDocument/2006/relationships" r:id="rId1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7" name="Rounded Rectangle 1636">
          <a:hlinkClick xmlns:r="http://schemas.openxmlformats.org/officeDocument/2006/relationships" r:id="rId1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38" name="Rounded Rectangle 1637">
          <a:hlinkClick xmlns:r="http://schemas.openxmlformats.org/officeDocument/2006/relationships" r:id="rId1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39" name="Rounded Rectangle 1638">
          <a:hlinkClick xmlns:r="http://schemas.openxmlformats.org/officeDocument/2006/relationships" r:id="rId1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40" name="Rounded Rectangle 1639">
          <a:hlinkClick xmlns:r="http://schemas.openxmlformats.org/officeDocument/2006/relationships" r:id="rId1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1" name="Rounded Rectangle 1640">
          <a:hlinkClick xmlns:r="http://schemas.openxmlformats.org/officeDocument/2006/relationships" r:id="rId1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2" name="Rounded Rectangle 1641">
          <a:hlinkClick xmlns:r="http://schemas.openxmlformats.org/officeDocument/2006/relationships" r:id="rId1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3" name="Rounded Rectangle 1642">
          <a:hlinkClick xmlns:r="http://schemas.openxmlformats.org/officeDocument/2006/relationships" r:id="rId1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4" name="Rounded Rectangle 1643">
          <a:hlinkClick xmlns:r="http://schemas.openxmlformats.org/officeDocument/2006/relationships" r:id="rId1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5" name="Rounded Rectangle 1644">
          <a:hlinkClick xmlns:r="http://schemas.openxmlformats.org/officeDocument/2006/relationships" r:id="rId1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6" name="Rounded Rectangle 1645">
          <a:hlinkClick xmlns:r="http://schemas.openxmlformats.org/officeDocument/2006/relationships" r:id="rId1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7" name="Rounded Rectangle 1646">
          <a:hlinkClick xmlns:r="http://schemas.openxmlformats.org/officeDocument/2006/relationships" r:id="rId1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8" name="Rounded Rectangle 1647">
          <a:hlinkClick xmlns:r="http://schemas.openxmlformats.org/officeDocument/2006/relationships" r:id="rId1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9" name="Rounded Rectangle 1648">
          <a:hlinkClick xmlns:r="http://schemas.openxmlformats.org/officeDocument/2006/relationships" r:id="rId1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0" name="Rounded Rectangle 1649">
          <a:hlinkClick xmlns:r="http://schemas.openxmlformats.org/officeDocument/2006/relationships" r:id="rId1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1" name="Rounded Rectangle 1650">
          <a:hlinkClick xmlns:r="http://schemas.openxmlformats.org/officeDocument/2006/relationships" r:id="rId1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2" name="Rounded Rectangle 1651">
          <a:hlinkClick xmlns:r="http://schemas.openxmlformats.org/officeDocument/2006/relationships" r:id="rId1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3" name="Rounded Rectangle 1652">
          <a:hlinkClick xmlns:r="http://schemas.openxmlformats.org/officeDocument/2006/relationships" r:id="rId1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4" name="Rounded Rectangle 1653">
          <a:hlinkClick xmlns:r="http://schemas.openxmlformats.org/officeDocument/2006/relationships" r:id="rId1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5" name="Rounded Rectangle 1654">
          <a:hlinkClick xmlns:r="http://schemas.openxmlformats.org/officeDocument/2006/relationships" r:id="rId1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6" name="Rounded Rectangle 1655">
          <a:hlinkClick xmlns:r="http://schemas.openxmlformats.org/officeDocument/2006/relationships" r:id="rId1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7" name="Rounded Rectangle 1656">
          <a:hlinkClick xmlns:r="http://schemas.openxmlformats.org/officeDocument/2006/relationships" r:id="rId1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8" name="Rounded Rectangle 1657">
          <a:hlinkClick xmlns:r="http://schemas.openxmlformats.org/officeDocument/2006/relationships" r:id="rId1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59" name="Rounded Rectangle 1658">
          <a:hlinkClick xmlns:r="http://schemas.openxmlformats.org/officeDocument/2006/relationships" r:id="rId1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60" name="Rounded Rectangle 1659">
          <a:hlinkClick xmlns:r="http://schemas.openxmlformats.org/officeDocument/2006/relationships" r:id="rId1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61" name="Rounded Rectangle 1660">
          <a:hlinkClick xmlns:r="http://schemas.openxmlformats.org/officeDocument/2006/relationships" r:id="rId1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2" name="Rounded Rectangle 1661">
          <a:hlinkClick xmlns:r="http://schemas.openxmlformats.org/officeDocument/2006/relationships" r:id="rId1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3" name="Rounded Rectangle 1662">
          <a:hlinkClick xmlns:r="http://schemas.openxmlformats.org/officeDocument/2006/relationships" r:id="rId1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4" name="Rounded Rectangle 1663">
          <a:hlinkClick xmlns:r="http://schemas.openxmlformats.org/officeDocument/2006/relationships" r:id="rId1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5" name="Rounded Rectangle 1664">
          <a:hlinkClick xmlns:r="http://schemas.openxmlformats.org/officeDocument/2006/relationships" r:id="rId1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6" name="Rounded Rectangle 1665">
          <a:hlinkClick xmlns:r="http://schemas.openxmlformats.org/officeDocument/2006/relationships" r:id="rId1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7" name="Rounded Rectangle 1666">
          <a:hlinkClick xmlns:r="http://schemas.openxmlformats.org/officeDocument/2006/relationships" r:id="rId1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68" name="Rounded Rectangle 1667">
          <a:hlinkClick xmlns:r="http://schemas.openxmlformats.org/officeDocument/2006/relationships" r:id="rId1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69" name="Rounded Rectangle 1668">
          <a:hlinkClick xmlns:r="http://schemas.openxmlformats.org/officeDocument/2006/relationships" r:id="rId1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70" name="Rounded Rectangle 1669">
          <a:hlinkClick xmlns:r="http://schemas.openxmlformats.org/officeDocument/2006/relationships" r:id="rId1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1" name="Rounded Rectangle 1670">
          <a:hlinkClick xmlns:r="http://schemas.openxmlformats.org/officeDocument/2006/relationships" r:id="rId1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2" name="Rounded Rectangle 1671">
          <a:hlinkClick xmlns:r="http://schemas.openxmlformats.org/officeDocument/2006/relationships" r:id="rId1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3" name="Rounded Rectangle 1672">
          <a:hlinkClick xmlns:r="http://schemas.openxmlformats.org/officeDocument/2006/relationships" r:id="rId1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4" name="Rounded Rectangle 1673">
          <a:hlinkClick xmlns:r="http://schemas.openxmlformats.org/officeDocument/2006/relationships" r:id="rId1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5" name="Rounded Rectangle 1674">
          <a:hlinkClick xmlns:r="http://schemas.openxmlformats.org/officeDocument/2006/relationships" r:id="rId1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6" name="Rounded Rectangle 1675">
          <a:hlinkClick xmlns:r="http://schemas.openxmlformats.org/officeDocument/2006/relationships" r:id="rId1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7" name="Rounded Rectangle 1676">
          <a:hlinkClick xmlns:r="http://schemas.openxmlformats.org/officeDocument/2006/relationships" r:id="rId1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8" name="Rounded Rectangle 1677">
          <a:hlinkClick xmlns:r="http://schemas.openxmlformats.org/officeDocument/2006/relationships" r:id="rId1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9" name="Rounded Rectangle 1678">
          <a:hlinkClick xmlns:r="http://schemas.openxmlformats.org/officeDocument/2006/relationships" r:id="rId1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0" name="Rounded Rectangle 1679">
          <a:hlinkClick xmlns:r="http://schemas.openxmlformats.org/officeDocument/2006/relationships" r:id="rId1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1" name="Rounded Rectangle 1680">
          <a:hlinkClick xmlns:r="http://schemas.openxmlformats.org/officeDocument/2006/relationships" r:id="rId1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2" name="Rounded Rectangle 1681">
          <a:hlinkClick xmlns:r="http://schemas.openxmlformats.org/officeDocument/2006/relationships" r:id="rId1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3" name="Rounded Rectangle 1682">
          <a:hlinkClick xmlns:r="http://schemas.openxmlformats.org/officeDocument/2006/relationships" r:id="rId1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4" name="Rounded Rectangle 1683">
          <a:hlinkClick xmlns:r="http://schemas.openxmlformats.org/officeDocument/2006/relationships" r:id="rId1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5" name="Rounded Rectangle 1684">
          <a:hlinkClick xmlns:r="http://schemas.openxmlformats.org/officeDocument/2006/relationships" r:id="rId1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6" name="Rounded Rectangle 1685">
          <a:hlinkClick xmlns:r="http://schemas.openxmlformats.org/officeDocument/2006/relationships" r:id="rId1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7" name="Rounded Rectangle 1686">
          <a:hlinkClick xmlns:r="http://schemas.openxmlformats.org/officeDocument/2006/relationships" r:id="rId1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8" name="Rounded Rectangle 1687">
          <a:hlinkClick xmlns:r="http://schemas.openxmlformats.org/officeDocument/2006/relationships" r:id="rId1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89" name="Rounded Rectangle 1688">
          <a:hlinkClick xmlns:r="http://schemas.openxmlformats.org/officeDocument/2006/relationships" r:id="rId1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90" name="Rounded Rectangle 1689">
          <a:hlinkClick xmlns:r="http://schemas.openxmlformats.org/officeDocument/2006/relationships" r:id="rId1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91" name="Rounded Rectangle 1690">
          <a:hlinkClick xmlns:r="http://schemas.openxmlformats.org/officeDocument/2006/relationships" r:id="rId1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2" name="Rounded Rectangle 1691">
          <a:hlinkClick xmlns:r="http://schemas.openxmlformats.org/officeDocument/2006/relationships" r:id="rId1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3" name="Rounded Rectangle 1692">
          <a:hlinkClick xmlns:r="http://schemas.openxmlformats.org/officeDocument/2006/relationships" r:id="rId1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4" name="Rounded Rectangle 1693">
          <a:hlinkClick xmlns:r="http://schemas.openxmlformats.org/officeDocument/2006/relationships" r:id="rId1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5" name="Rounded Rectangle 1694">
          <a:hlinkClick xmlns:r="http://schemas.openxmlformats.org/officeDocument/2006/relationships" r:id="rId1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6" name="Rounded Rectangle 1695">
          <a:hlinkClick xmlns:r="http://schemas.openxmlformats.org/officeDocument/2006/relationships" r:id="rId1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7" name="Rounded Rectangle 1696">
          <a:hlinkClick xmlns:r="http://schemas.openxmlformats.org/officeDocument/2006/relationships" r:id="rId1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698" name="Rounded Rectangle 1697">
          <a:hlinkClick xmlns:r="http://schemas.openxmlformats.org/officeDocument/2006/relationships" r:id="rId1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699" name="Rounded Rectangle 1698">
          <a:hlinkClick xmlns:r="http://schemas.openxmlformats.org/officeDocument/2006/relationships" r:id="rId1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700" name="Rounded Rectangle 1699">
          <a:hlinkClick xmlns:r="http://schemas.openxmlformats.org/officeDocument/2006/relationships" r:id="rId1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1" name="Rounded Rectangle 1700">
          <a:hlinkClick xmlns:r="http://schemas.openxmlformats.org/officeDocument/2006/relationships" r:id="rId1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2" name="Rounded Rectangle 1701">
          <a:hlinkClick xmlns:r="http://schemas.openxmlformats.org/officeDocument/2006/relationships" r:id="rId1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3" name="Rounded Rectangle 1702">
          <a:hlinkClick xmlns:r="http://schemas.openxmlformats.org/officeDocument/2006/relationships" r:id="rId1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4" name="Rounded Rectangle 1703">
          <a:hlinkClick xmlns:r="http://schemas.openxmlformats.org/officeDocument/2006/relationships" r:id="rId1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5" name="Rounded Rectangle 1704">
          <a:hlinkClick xmlns:r="http://schemas.openxmlformats.org/officeDocument/2006/relationships" r:id="rId1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6" name="Rounded Rectangle 1705">
          <a:hlinkClick xmlns:r="http://schemas.openxmlformats.org/officeDocument/2006/relationships" r:id="rId1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7" name="Rounded Rectangle 1706">
          <a:hlinkClick xmlns:r="http://schemas.openxmlformats.org/officeDocument/2006/relationships" r:id="rId1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8" name="Rounded Rectangle 1707">
          <a:hlinkClick xmlns:r="http://schemas.openxmlformats.org/officeDocument/2006/relationships" r:id="rId1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9" name="Rounded Rectangle 1708">
          <a:hlinkClick xmlns:r="http://schemas.openxmlformats.org/officeDocument/2006/relationships" r:id="rId1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0" name="Rounded Rectangle 1709">
          <a:hlinkClick xmlns:r="http://schemas.openxmlformats.org/officeDocument/2006/relationships" r:id="rId1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1" name="Rounded Rectangle 1710">
          <a:hlinkClick xmlns:r="http://schemas.openxmlformats.org/officeDocument/2006/relationships" r:id="rId1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2" name="Rounded Rectangle 1711">
          <a:hlinkClick xmlns:r="http://schemas.openxmlformats.org/officeDocument/2006/relationships" r:id="rId1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3" name="Rounded Rectangle 1712">
          <a:hlinkClick xmlns:r="http://schemas.openxmlformats.org/officeDocument/2006/relationships" r:id="rId1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4" name="Rounded Rectangle 1713">
          <a:hlinkClick xmlns:r="http://schemas.openxmlformats.org/officeDocument/2006/relationships" r:id="rId1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5" name="Rounded Rectangle 1714">
          <a:hlinkClick xmlns:r="http://schemas.openxmlformats.org/officeDocument/2006/relationships" r:id="rId1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6" name="Rounded Rectangle 1715">
          <a:hlinkClick xmlns:r="http://schemas.openxmlformats.org/officeDocument/2006/relationships" r:id="rId1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7" name="Rounded Rectangle 1716">
          <a:hlinkClick xmlns:r="http://schemas.openxmlformats.org/officeDocument/2006/relationships" r:id="rId1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8" name="Rounded Rectangle 1717">
          <a:hlinkClick xmlns:r="http://schemas.openxmlformats.org/officeDocument/2006/relationships" r:id="rId1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19" name="Rounded Rectangle 1718">
          <a:hlinkClick xmlns:r="http://schemas.openxmlformats.org/officeDocument/2006/relationships" r:id="rId1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20" name="Rounded Rectangle 1719">
          <a:hlinkClick xmlns:r="http://schemas.openxmlformats.org/officeDocument/2006/relationships" r:id="rId1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21" name="Rounded Rectangle 1720">
          <a:hlinkClick xmlns:r="http://schemas.openxmlformats.org/officeDocument/2006/relationships" r:id="rId1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2" name="Rounded Rectangle 1721">
          <a:hlinkClick xmlns:r="http://schemas.openxmlformats.org/officeDocument/2006/relationships" r:id="rId1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3" name="Rounded Rectangle 1722">
          <a:hlinkClick xmlns:r="http://schemas.openxmlformats.org/officeDocument/2006/relationships" r:id="rId1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4" name="Rounded Rectangle 1723">
          <a:hlinkClick xmlns:r="http://schemas.openxmlformats.org/officeDocument/2006/relationships" r:id="rId1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5" name="Rounded Rectangle 1724">
          <a:hlinkClick xmlns:r="http://schemas.openxmlformats.org/officeDocument/2006/relationships" r:id="rId1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6" name="Rounded Rectangle 1725">
          <a:hlinkClick xmlns:r="http://schemas.openxmlformats.org/officeDocument/2006/relationships" r:id="rId1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7" name="Rounded Rectangle 1726">
          <a:hlinkClick xmlns:r="http://schemas.openxmlformats.org/officeDocument/2006/relationships" r:id="rId1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28" name="Rounded Rectangle 1727">
          <a:hlinkClick xmlns:r="http://schemas.openxmlformats.org/officeDocument/2006/relationships" r:id="rId1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29" name="Rounded Rectangle 1728">
          <a:hlinkClick xmlns:r="http://schemas.openxmlformats.org/officeDocument/2006/relationships" r:id="rId1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30" name="Rounded Rectangle 1729">
          <a:hlinkClick xmlns:r="http://schemas.openxmlformats.org/officeDocument/2006/relationships" r:id="rId1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1" name="Rounded Rectangle 1730">
          <a:hlinkClick xmlns:r="http://schemas.openxmlformats.org/officeDocument/2006/relationships" r:id="rId1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2" name="Rounded Rectangle 1731">
          <a:hlinkClick xmlns:r="http://schemas.openxmlformats.org/officeDocument/2006/relationships" r:id="rId1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3" name="Rounded Rectangle 1732">
          <a:hlinkClick xmlns:r="http://schemas.openxmlformats.org/officeDocument/2006/relationships" r:id="rId1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4" name="Rounded Rectangle 1733">
          <a:hlinkClick xmlns:r="http://schemas.openxmlformats.org/officeDocument/2006/relationships" r:id="rId1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5" name="Rounded Rectangle 1734">
          <a:hlinkClick xmlns:r="http://schemas.openxmlformats.org/officeDocument/2006/relationships" r:id="rId1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6" name="Rounded Rectangle 1735">
          <a:hlinkClick xmlns:r="http://schemas.openxmlformats.org/officeDocument/2006/relationships" r:id="rId1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7" name="Rounded Rectangle 1736">
          <a:hlinkClick xmlns:r="http://schemas.openxmlformats.org/officeDocument/2006/relationships" r:id="rId1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8" name="Rounded Rectangle 1737">
          <a:hlinkClick xmlns:r="http://schemas.openxmlformats.org/officeDocument/2006/relationships" r:id="rId1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9" name="Rounded Rectangle 1738">
          <a:hlinkClick xmlns:r="http://schemas.openxmlformats.org/officeDocument/2006/relationships" r:id="rId1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0" name="Rounded Rectangle 1739">
          <a:hlinkClick xmlns:r="http://schemas.openxmlformats.org/officeDocument/2006/relationships" r:id="rId1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1" name="Rounded Rectangle 1740">
          <a:hlinkClick xmlns:r="http://schemas.openxmlformats.org/officeDocument/2006/relationships" r:id="rId1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2" name="Rounded Rectangle 1741">
          <a:hlinkClick xmlns:r="http://schemas.openxmlformats.org/officeDocument/2006/relationships" r:id="rId1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3" name="Rounded Rectangle 1742">
          <a:hlinkClick xmlns:r="http://schemas.openxmlformats.org/officeDocument/2006/relationships" r:id="rId1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4" name="Rounded Rectangle 1743">
          <a:hlinkClick xmlns:r="http://schemas.openxmlformats.org/officeDocument/2006/relationships" r:id="rId1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5" name="Rounded Rectangle 1744">
          <a:hlinkClick xmlns:r="http://schemas.openxmlformats.org/officeDocument/2006/relationships" r:id="rId1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6" name="Rounded Rectangle 1745">
          <a:hlinkClick xmlns:r="http://schemas.openxmlformats.org/officeDocument/2006/relationships" r:id="rId1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7" name="Rounded Rectangle 1746">
          <a:hlinkClick xmlns:r="http://schemas.openxmlformats.org/officeDocument/2006/relationships" r:id="rId1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8" name="Rounded Rectangle 1747">
          <a:hlinkClick xmlns:r="http://schemas.openxmlformats.org/officeDocument/2006/relationships" r:id="rId1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49" name="Rounded Rectangle 1748">
          <a:hlinkClick xmlns:r="http://schemas.openxmlformats.org/officeDocument/2006/relationships" r:id="rId1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50" name="Rounded Rectangle 1749">
          <a:hlinkClick xmlns:r="http://schemas.openxmlformats.org/officeDocument/2006/relationships" r:id="rId1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51" name="Rounded Rectangle 1750">
          <a:hlinkClick xmlns:r="http://schemas.openxmlformats.org/officeDocument/2006/relationships" r:id="rId1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2" name="Rounded Rectangle 1751">
          <a:hlinkClick xmlns:r="http://schemas.openxmlformats.org/officeDocument/2006/relationships" r:id="rId1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3" name="Rounded Rectangle 1752">
          <a:hlinkClick xmlns:r="http://schemas.openxmlformats.org/officeDocument/2006/relationships" r:id="rId1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4" name="Rounded Rectangle 1753">
          <a:hlinkClick xmlns:r="http://schemas.openxmlformats.org/officeDocument/2006/relationships" r:id="rId1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5" name="Rounded Rectangle 1754">
          <a:hlinkClick xmlns:r="http://schemas.openxmlformats.org/officeDocument/2006/relationships" r:id="rId1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6" name="Rounded Rectangle 1755">
          <a:hlinkClick xmlns:r="http://schemas.openxmlformats.org/officeDocument/2006/relationships" r:id="rId1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7" name="Rounded Rectangle 1756">
          <a:hlinkClick xmlns:r="http://schemas.openxmlformats.org/officeDocument/2006/relationships" r:id="rId1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58" name="Rounded Rectangle 1757">
          <a:hlinkClick xmlns:r="http://schemas.openxmlformats.org/officeDocument/2006/relationships" r:id="rId1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59" name="Rounded Rectangle 1758">
          <a:hlinkClick xmlns:r="http://schemas.openxmlformats.org/officeDocument/2006/relationships" r:id="rId1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60" name="Rounded Rectangle 1759">
          <a:hlinkClick xmlns:r="http://schemas.openxmlformats.org/officeDocument/2006/relationships" r:id="rId1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1" name="Rounded Rectangle 1760">
          <a:hlinkClick xmlns:r="http://schemas.openxmlformats.org/officeDocument/2006/relationships" r:id="rId1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2" name="Rounded Rectangle 1761">
          <a:hlinkClick xmlns:r="http://schemas.openxmlformats.org/officeDocument/2006/relationships" r:id="rId1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3" name="Rounded Rectangle 1762">
          <a:hlinkClick xmlns:r="http://schemas.openxmlformats.org/officeDocument/2006/relationships" r:id="rId1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4" name="Rounded Rectangle 1763">
          <a:hlinkClick xmlns:r="http://schemas.openxmlformats.org/officeDocument/2006/relationships" r:id="rId1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5" name="Rounded Rectangle 1764">
          <a:hlinkClick xmlns:r="http://schemas.openxmlformats.org/officeDocument/2006/relationships" r:id="rId1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6" name="Rounded Rectangle 1765">
          <a:hlinkClick xmlns:r="http://schemas.openxmlformats.org/officeDocument/2006/relationships" r:id="rId1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7" name="Rounded Rectangle 1766">
          <a:hlinkClick xmlns:r="http://schemas.openxmlformats.org/officeDocument/2006/relationships" r:id="rId1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8" name="Rounded Rectangle 1767">
          <a:hlinkClick xmlns:r="http://schemas.openxmlformats.org/officeDocument/2006/relationships" r:id="rId1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9" name="Rounded Rectangle 1768">
          <a:hlinkClick xmlns:r="http://schemas.openxmlformats.org/officeDocument/2006/relationships" r:id="rId1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0" name="Rounded Rectangle 1769">
          <a:hlinkClick xmlns:r="http://schemas.openxmlformats.org/officeDocument/2006/relationships" r:id="rId1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1" name="Rounded Rectangle 1770">
          <a:hlinkClick xmlns:r="http://schemas.openxmlformats.org/officeDocument/2006/relationships" r:id="rId1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2" name="Rounded Rectangle 1771">
          <a:hlinkClick xmlns:r="http://schemas.openxmlformats.org/officeDocument/2006/relationships" r:id="rId1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3" name="Rounded Rectangle 1772">
          <a:hlinkClick xmlns:r="http://schemas.openxmlformats.org/officeDocument/2006/relationships" r:id="rId1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4" name="Rounded Rectangle 1773">
          <a:hlinkClick xmlns:r="http://schemas.openxmlformats.org/officeDocument/2006/relationships" r:id="rId1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5" name="Rounded Rectangle 1774">
          <a:hlinkClick xmlns:r="http://schemas.openxmlformats.org/officeDocument/2006/relationships" r:id="rId1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6" name="Rounded Rectangle 1775">
          <a:hlinkClick xmlns:r="http://schemas.openxmlformats.org/officeDocument/2006/relationships" r:id="rId1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7" name="Rounded Rectangle 1776">
          <a:hlinkClick xmlns:r="http://schemas.openxmlformats.org/officeDocument/2006/relationships" r:id="rId1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8" name="Rounded Rectangle 1777">
          <a:hlinkClick xmlns:r="http://schemas.openxmlformats.org/officeDocument/2006/relationships" r:id="rId1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79" name="Rounded Rectangle 1778">
          <a:hlinkClick xmlns:r="http://schemas.openxmlformats.org/officeDocument/2006/relationships" r:id="rId1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80" name="Rounded Rectangle 1779">
          <a:hlinkClick xmlns:r="http://schemas.openxmlformats.org/officeDocument/2006/relationships" r:id="rId1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81" name="Rounded Rectangle 1780">
          <a:hlinkClick xmlns:r="http://schemas.openxmlformats.org/officeDocument/2006/relationships" r:id="rId1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2" name="Rounded Rectangle 1781">
          <a:hlinkClick xmlns:r="http://schemas.openxmlformats.org/officeDocument/2006/relationships" r:id="rId1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3" name="Rounded Rectangle 1782">
          <a:hlinkClick xmlns:r="http://schemas.openxmlformats.org/officeDocument/2006/relationships" r:id="rId1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4" name="Rounded Rectangle 1783">
          <a:hlinkClick xmlns:r="http://schemas.openxmlformats.org/officeDocument/2006/relationships" r:id="rId1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5" name="Rounded Rectangle 1784">
          <a:hlinkClick xmlns:r="http://schemas.openxmlformats.org/officeDocument/2006/relationships" r:id="rId1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6" name="Rounded Rectangle 1785">
          <a:hlinkClick xmlns:r="http://schemas.openxmlformats.org/officeDocument/2006/relationships" r:id="rId1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7" name="Rounded Rectangle 1786">
          <a:hlinkClick xmlns:r="http://schemas.openxmlformats.org/officeDocument/2006/relationships" r:id="rId1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88" name="Rounded Rectangle 1787">
          <a:hlinkClick xmlns:r="http://schemas.openxmlformats.org/officeDocument/2006/relationships" r:id="rId1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89" name="Rounded Rectangle 1788">
          <a:hlinkClick xmlns:r="http://schemas.openxmlformats.org/officeDocument/2006/relationships" r:id="rId1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90" name="Rounded Rectangle 1789">
          <a:hlinkClick xmlns:r="http://schemas.openxmlformats.org/officeDocument/2006/relationships" r:id="rId1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1" name="Rounded Rectangle 1790">
          <a:hlinkClick xmlns:r="http://schemas.openxmlformats.org/officeDocument/2006/relationships" r:id="rId1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2" name="Rounded Rectangle 1791">
          <a:hlinkClick xmlns:r="http://schemas.openxmlformats.org/officeDocument/2006/relationships" r:id="rId1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3" name="Rounded Rectangle 1792">
          <a:hlinkClick xmlns:r="http://schemas.openxmlformats.org/officeDocument/2006/relationships" r:id="rId1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4" name="Rounded Rectangle 1793">
          <a:hlinkClick xmlns:r="http://schemas.openxmlformats.org/officeDocument/2006/relationships" r:id="rId1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5" name="Rounded Rectangle 1794">
          <a:hlinkClick xmlns:r="http://schemas.openxmlformats.org/officeDocument/2006/relationships" r:id="rId1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6" name="Rounded Rectangle 1795">
          <a:hlinkClick xmlns:r="http://schemas.openxmlformats.org/officeDocument/2006/relationships" r:id="rId1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7" name="Rounded Rectangle 1796">
          <a:hlinkClick xmlns:r="http://schemas.openxmlformats.org/officeDocument/2006/relationships" r:id="rId1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8" name="Rounded Rectangle 1797">
          <a:hlinkClick xmlns:r="http://schemas.openxmlformats.org/officeDocument/2006/relationships" r:id="rId1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9" name="Rounded Rectangle 1798">
          <a:hlinkClick xmlns:r="http://schemas.openxmlformats.org/officeDocument/2006/relationships" r:id="rId1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0" name="Rounded Rectangle 1799">
          <a:hlinkClick xmlns:r="http://schemas.openxmlformats.org/officeDocument/2006/relationships" r:id="rId1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1" name="Rounded Rectangle 1800">
          <a:hlinkClick xmlns:r="http://schemas.openxmlformats.org/officeDocument/2006/relationships" r:id="rId1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2" name="Rounded Rectangle 1801">
          <a:hlinkClick xmlns:r="http://schemas.openxmlformats.org/officeDocument/2006/relationships" r:id="rId1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3" name="Rounded Rectangle 1802">
          <a:hlinkClick xmlns:r="http://schemas.openxmlformats.org/officeDocument/2006/relationships" r:id="rId1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4" name="Rounded Rectangle 1803">
          <a:hlinkClick xmlns:r="http://schemas.openxmlformats.org/officeDocument/2006/relationships" r:id="rId1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5" name="Rounded Rectangle 1804">
          <a:hlinkClick xmlns:r="http://schemas.openxmlformats.org/officeDocument/2006/relationships" r:id="rId1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6" name="Rounded Rectangle 1805">
          <a:hlinkClick xmlns:r="http://schemas.openxmlformats.org/officeDocument/2006/relationships" r:id="rId1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7" name="Rounded Rectangle 1806">
          <a:hlinkClick xmlns:r="http://schemas.openxmlformats.org/officeDocument/2006/relationships" r:id="rId1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8" name="Rounded Rectangle 1807">
          <a:hlinkClick xmlns:r="http://schemas.openxmlformats.org/officeDocument/2006/relationships" r:id="rId1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09" name="Rounded Rectangle 1808">
          <a:hlinkClick xmlns:r="http://schemas.openxmlformats.org/officeDocument/2006/relationships" r:id="rId1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10" name="Rounded Rectangle 1809">
          <a:hlinkClick xmlns:r="http://schemas.openxmlformats.org/officeDocument/2006/relationships" r:id="rId1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11" name="Rounded Rectangle 1810">
          <a:hlinkClick xmlns:r="http://schemas.openxmlformats.org/officeDocument/2006/relationships" r:id="rId1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2" name="Rounded Rectangle 1811">
          <a:hlinkClick xmlns:r="http://schemas.openxmlformats.org/officeDocument/2006/relationships" r:id="rId1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3" name="Rounded Rectangle 1812">
          <a:hlinkClick xmlns:r="http://schemas.openxmlformats.org/officeDocument/2006/relationships" r:id="rId1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4" name="Rounded Rectangle 1813">
          <a:hlinkClick xmlns:r="http://schemas.openxmlformats.org/officeDocument/2006/relationships" r:id="rId1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5" name="Rounded Rectangle 1814">
          <a:hlinkClick xmlns:r="http://schemas.openxmlformats.org/officeDocument/2006/relationships" r:id="rId1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6" name="Rounded Rectangle 1815">
          <a:hlinkClick xmlns:r="http://schemas.openxmlformats.org/officeDocument/2006/relationships" r:id="rId1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7" name="Rounded Rectangle 1816">
          <a:hlinkClick xmlns:r="http://schemas.openxmlformats.org/officeDocument/2006/relationships" r:id="rId1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18" name="Rounded Rectangle 1817">
          <a:hlinkClick xmlns:r="http://schemas.openxmlformats.org/officeDocument/2006/relationships" r:id="rId1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19" name="Rounded Rectangle 1818">
          <a:hlinkClick xmlns:r="http://schemas.openxmlformats.org/officeDocument/2006/relationships" r:id="rId1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20" name="Rounded Rectangle 1819">
          <a:hlinkClick xmlns:r="http://schemas.openxmlformats.org/officeDocument/2006/relationships" r:id="rId1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1" name="Rounded Rectangle 1820">
          <a:hlinkClick xmlns:r="http://schemas.openxmlformats.org/officeDocument/2006/relationships" r:id="rId1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2" name="Rounded Rectangle 1821">
          <a:hlinkClick xmlns:r="http://schemas.openxmlformats.org/officeDocument/2006/relationships" r:id="rId1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3" name="Rounded Rectangle 1822">
          <a:hlinkClick xmlns:r="http://schemas.openxmlformats.org/officeDocument/2006/relationships" r:id="rId1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4" name="Rounded Rectangle 1823">
          <a:hlinkClick xmlns:r="http://schemas.openxmlformats.org/officeDocument/2006/relationships" r:id="rId1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5" name="Rounded Rectangle 1824">
          <a:hlinkClick xmlns:r="http://schemas.openxmlformats.org/officeDocument/2006/relationships" r:id="rId1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6" name="Rounded Rectangle 1825">
          <a:hlinkClick xmlns:r="http://schemas.openxmlformats.org/officeDocument/2006/relationships" r:id="rId1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7" name="Rounded Rectangle 1826">
          <a:hlinkClick xmlns:r="http://schemas.openxmlformats.org/officeDocument/2006/relationships" r:id="rId1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8" name="Rounded Rectangle 1827">
          <a:hlinkClick xmlns:r="http://schemas.openxmlformats.org/officeDocument/2006/relationships" r:id="rId1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9" name="Rounded Rectangle 1828">
          <a:hlinkClick xmlns:r="http://schemas.openxmlformats.org/officeDocument/2006/relationships" r:id="rId1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0" name="Rounded Rectangle 1829">
          <a:hlinkClick xmlns:r="http://schemas.openxmlformats.org/officeDocument/2006/relationships" r:id="rId1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1" name="Rounded Rectangle 1830">
          <a:hlinkClick xmlns:r="http://schemas.openxmlformats.org/officeDocument/2006/relationships" r:id="rId1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2" name="Rounded Rectangle 1831">
          <a:hlinkClick xmlns:r="http://schemas.openxmlformats.org/officeDocument/2006/relationships" r:id="rId1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3" name="Rounded Rectangle 1832">
          <a:hlinkClick xmlns:r="http://schemas.openxmlformats.org/officeDocument/2006/relationships" r:id="rId1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4" name="Rounded Rectangle 1833">
          <a:hlinkClick xmlns:r="http://schemas.openxmlformats.org/officeDocument/2006/relationships" r:id="rId1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5" name="Rounded Rectangle 1834">
          <a:hlinkClick xmlns:r="http://schemas.openxmlformats.org/officeDocument/2006/relationships" r:id="rId1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6" name="Rounded Rectangle 1835">
          <a:hlinkClick xmlns:r="http://schemas.openxmlformats.org/officeDocument/2006/relationships" r:id="rId1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7" name="Rounded Rectangle 1836">
          <a:hlinkClick xmlns:r="http://schemas.openxmlformats.org/officeDocument/2006/relationships" r:id="rId1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8" name="Rounded Rectangle 1837">
          <a:hlinkClick xmlns:r="http://schemas.openxmlformats.org/officeDocument/2006/relationships" r:id="rId1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39" name="Rounded Rectangle 1838">
          <a:hlinkClick xmlns:r="http://schemas.openxmlformats.org/officeDocument/2006/relationships" r:id="rId1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40" name="Rounded Rectangle 1839">
          <a:hlinkClick xmlns:r="http://schemas.openxmlformats.org/officeDocument/2006/relationships" r:id="rId1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41" name="Rounded Rectangle 1840">
          <a:hlinkClick xmlns:r="http://schemas.openxmlformats.org/officeDocument/2006/relationships" r:id="rId1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2" name="Rounded Rectangle 1841">
          <a:hlinkClick xmlns:r="http://schemas.openxmlformats.org/officeDocument/2006/relationships" r:id="rId1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3" name="Rounded Rectangle 1842">
          <a:hlinkClick xmlns:r="http://schemas.openxmlformats.org/officeDocument/2006/relationships" r:id="rId1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4" name="Rounded Rectangle 1843">
          <a:hlinkClick xmlns:r="http://schemas.openxmlformats.org/officeDocument/2006/relationships" r:id="rId1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5" name="Rounded Rectangle 1844">
          <a:hlinkClick xmlns:r="http://schemas.openxmlformats.org/officeDocument/2006/relationships" r:id="rId1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6" name="Rounded Rectangle 1845">
          <a:hlinkClick xmlns:r="http://schemas.openxmlformats.org/officeDocument/2006/relationships" r:id="rId1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7" name="Rounded Rectangle 1846">
          <a:hlinkClick xmlns:r="http://schemas.openxmlformats.org/officeDocument/2006/relationships" r:id="rId1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48" name="Rounded Rectangle 1847">
          <a:hlinkClick xmlns:r="http://schemas.openxmlformats.org/officeDocument/2006/relationships" r:id="rId1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49" name="Rounded Rectangle 1848">
          <a:hlinkClick xmlns:r="http://schemas.openxmlformats.org/officeDocument/2006/relationships" r:id="rId1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50" name="Rounded Rectangle 1849">
          <a:hlinkClick xmlns:r="http://schemas.openxmlformats.org/officeDocument/2006/relationships" r:id="rId1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1" name="Rounded Rectangle 1850">
          <a:hlinkClick xmlns:r="http://schemas.openxmlformats.org/officeDocument/2006/relationships" r:id="rId1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2" name="Rounded Rectangle 1851">
          <a:hlinkClick xmlns:r="http://schemas.openxmlformats.org/officeDocument/2006/relationships" r:id="rId1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3" name="Rounded Rectangle 1852">
          <a:hlinkClick xmlns:r="http://schemas.openxmlformats.org/officeDocument/2006/relationships" r:id="rId1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4" name="Rounded Rectangle 1853">
          <a:hlinkClick xmlns:r="http://schemas.openxmlformats.org/officeDocument/2006/relationships" r:id="rId1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5" name="Rounded Rectangle 1854">
          <a:hlinkClick xmlns:r="http://schemas.openxmlformats.org/officeDocument/2006/relationships" r:id="rId1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6" name="Rounded Rectangle 1855">
          <a:hlinkClick xmlns:r="http://schemas.openxmlformats.org/officeDocument/2006/relationships" r:id="rId1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7" name="Rounded Rectangle 1856">
          <a:hlinkClick xmlns:r="http://schemas.openxmlformats.org/officeDocument/2006/relationships" r:id="rId1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8" name="Rounded Rectangle 1857">
          <a:hlinkClick xmlns:r="http://schemas.openxmlformats.org/officeDocument/2006/relationships" r:id="rId1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9" name="Rounded Rectangle 1858">
          <a:hlinkClick xmlns:r="http://schemas.openxmlformats.org/officeDocument/2006/relationships" r:id="rId1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0" name="Rounded Rectangle 1859">
          <a:hlinkClick xmlns:r="http://schemas.openxmlformats.org/officeDocument/2006/relationships" r:id="rId1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1" name="Rounded Rectangle 1860">
          <a:hlinkClick xmlns:r="http://schemas.openxmlformats.org/officeDocument/2006/relationships" r:id="rId1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2" name="Rounded Rectangle 1861">
          <a:hlinkClick xmlns:r="http://schemas.openxmlformats.org/officeDocument/2006/relationships" r:id="rId1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3" name="Rounded Rectangle 1862">
          <a:hlinkClick xmlns:r="http://schemas.openxmlformats.org/officeDocument/2006/relationships" r:id="rId1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4" name="Rounded Rectangle 1863">
          <a:hlinkClick xmlns:r="http://schemas.openxmlformats.org/officeDocument/2006/relationships" r:id="rId1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5" name="Rounded Rectangle 1864">
          <a:hlinkClick xmlns:r="http://schemas.openxmlformats.org/officeDocument/2006/relationships" r:id="rId1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6" name="Rounded Rectangle 1865">
          <a:hlinkClick xmlns:r="http://schemas.openxmlformats.org/officeDocument/2006/relationships" r:id="rId1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7" name="Rounded Rectangle 1866">
          <a:hlinkClick xmlns:r="http://schemas.openxmlformats.org/officeDocument/2006/relationships" r:id="rId1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8" name="Rounded Rectangle 1867">
          <a:hlinkClick xmlns:r="http://schemas.openxmlformats.org/officeDocument/2006/relationships" r:id="rId1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69" name="Rounded Rectangle 1868">
          <a:hlinkClick xmlns:r="http://schemas.openxmlformats.org/officeDocument/2006/relationships" r:id="rId1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70" name="Rounded Rectangle 1869">
          <a:hlinkClick xmlns:r="http://schemas.openxmlformats.org/officeDocument/2006/relationships" r:id="rId1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71" name="Rounded Rectangle 1870">
          <a:hlinkClick xmlns:r="http://schemas.openxmlformats.org/officeDocument/2006/relationships" r:id="rId1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2" name="Rounded Rectangle 1871">
          <a:hlinkClick xmlns:r="http://schemas.openxmlformats.org/officeDocument/2006/relationships" r:id="rId1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3" name="Rounded Rectangle 1872">
          <a:hlinkClick xmlns:r="http://schemas.openxmlformats.org/officeDocument/2006/relationships" r:id="rId1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4" name="Rounded Rectangle 1873">
          <a:hlinkClick xmlns:r="http://schemas.openxmlformats.org/officeDocument/2006/relationships" r:id="rId1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5" name="Rounded Rectangle 1874">
          <a:hlinkClick xmlns:r="http://schemas.openxmlformats.org/officeDocument/2006/relationships" r:id="rId1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6" name="Rounded Rectangle 1875">
          <a:hlinkClick xmlns:r="http://schemas.openxmlformats.org/officeDocument/2006/relationships" r:id="rId1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7" name="Rounded Rectangle 1876">
          <a:hlinkClick xmlns:r="http://schemas.openxmlformats.org/officeDocument/2006/relationships" r:id="rId1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78" name="Rounded Rectangle 1877">
          <a:hlinkClick xmlns:r="http://schemas.openxmlformats.org/officeDocument/2006/relationships" r:id="rId1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79" name="Rounded Rectangle 1878">
          <a:hlinkClick xmlns:r="http://schemas.openxmlformats.org/officeDocument/2006/relationships" r:id="rId1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80" name="Rounded Rectangle 1879">
          <a:hlinkClick xmlns:r="http://schemas.openxmlformats.org/officeDocument/2006/relationships" r:id="rId1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1" name="Rounded Rectangle 1880">
          <a:hlinkClick xmlns:r="http://schemas.openxmlformats.org/officeDocument/2006/relationships" r:id="rId1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2" name="Rounded Rectangle 1881">
          <a:hlinkClick xmlns:r="http://schemas.openxmlformats.org/officeDocument/2006/relationships" r:id="rId1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3" name="Rounded Rectangle 1882">
          <a:hlinkClick xmlns:r="http://schemas.openxmlformats.org/officeDocument/2006/relationships" r:id="rId1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4" name="Rounded Rectangle 1883">
          <a:hlinkClick xmlns:r="http://schemas.openxmlformats.org/officeDocument/2006/relationships" r:id="rId1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5" name="Rounded Rectangle 1884">
          <a:hlinkClick xmlns:r="http://schemas.openxmlformats.org/officeDocument/2006/relationships" r:id="rId1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6" name="Rounded Rectangle 1885">
          <a:hlinkClick xmlns:r="http://schemas.openxmlformats.org/officeDocument/2006/relationships" r:id="rId1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7" name="Rounded Rectangle 1886">
          <a:hlinkClick xmlns:r="http://schemas.openxmlformats.org/officeDocument/2006/relationships" r:id="rId1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8" name="Rounded Rectangle 1887">
          <a:hlinkClick xmlns:r="http://schemas.openxmlformats.org/officeDocument/2006/relationships" r:id="rId1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9" name="Rounded Rectangle 1888">
          <a:hlinkClick xmlns:r="http://schemas.openxmlformats.org/officeDocument/2006/relationships" r:id="rId1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0" name="Rounded Rectangle 1889">
          <a:hlinkClick xmlns:r="http://schemas.openxmlformats.org/officeDocument/2006/relationships" r:id="rId1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1" name="Rounded Rectangle 1890">
          <a:hlinkClick xmlns:r="http://schemas.openxmlformats.org/officeDocument/2006/relationships" r:id="rId1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2" name="Rounded Rectangle 1891">
          <a:hlinkClick xmlns:r="http://schemas.openxmlformats.org/officeDocument/2006/relationships" r:id="rId1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3" name="Rounded Rectangle 1892">
          <a:hlinkClick xmlns:r="http://schemas.openxmlformats.org/officeDocument/2006/relationships" r:id="rId1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4" name="Rounded Rectangle 1893">
          <a:hlinkClick xmlns:r="http://schemas.openxmlformats.org/officeDocument/2006/relationships" r:id="rId1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5" name="Rounded Rectangle 1894">
          <a:hlinkClick xmlns:r="http://schemas.openxmlformats.org/officeDocument/2006/relationships" r:id="rId1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6" name="Rounded Rectangle 1895">
          <a:hlinkClick xmlns:r="http://schemas.openxmlformats.org/officeDocument/2006/relationships" r:id="rId1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7" name="Rounded Rectangle 1896">
          <a:hlinkClick xmlns:r="http://schemas.openxmlformats.org/officeDocument/2006/relationships" r:id="rId1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8" name="Rounded Rectangle 1897">
          <a:hlinkClick xmlns:r="http://schemas.openxmlformats.org/officeDocument/2006/relationships" r:id="rId1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899" name="Rounded Rectangle 1898">
          <a:hlinkClick xmlns:r="http://schemas.openxmlformats.org/officeDocument/2006/relationships" r:id="rId1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900" name="Rounded Rectangle 1899">
          <a:hlinkClick xmlns:r="http://schemas.openxmlformats.org/officeDocument/2006/relationships" r:id="rId1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901" name="Rounded Rectangle 1900">
          <a:hlinkClick xmlns:r="http://schemas.openxmlformats.org/officeDocument/2006/relationships" r:id="rId1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2" name="Rounded Rectangle 1901">
          <a:hlinkClick xmlns:r="http://schemas.openxmlformats.org/officeDocument/2006/relationships" r:id="rId1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3" name="Rounded Rectangle 1902">
          <a:hlinkClick xmlns:r="http://schemas.openxmlformats.org/officeDocument/2006/relationships" r:id="rId1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4" name="Rounded Rectangle 1903">
          <a:hlinkClick xmlns:r="http://schemas.openxmlformats.org/officeDocument/2006/relationships" r:id="rId1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5" name="Rounded Rectangle 1904">
          <a:hlinkClick xmlns:r="http://schemas.openxmlformats.org/officeDocument/2006/relationships" r:id="rId1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6" name="Rounded Rectangle 1905">
          <a:hlinkClick xmlns:r="http://schemas.openxmlformats.org/officeDocument/2006/relationships" r:id="rId1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7" name="Rounded Rectangle 1906">
          <a:hlinkClick xmlns:r="http://schemas.openxmlformats.org/officeDocument/2006/relationships" r:id="rId1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08" name="Rounded Rectangle 1907">
          <a:hlinkClick xmlns:r="http://schemas.openxmlformats.org/officeDocument/2006/relationships" r:id="rId1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09" name="Rounded Rectangle 1908">
          <a:hlinkClick xmlns:r="http://schemas.openxmlformats.org/officeDocument/2006/relationships" r:id="rId1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10" name="Rounded Rectangle 1909">
          <a:hlinkClick xmlns:r="http://schemas.openxmlformats.org/officeDocument/2006/relationships" r:id="rId1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1" name="Rounded Rectangle 1910">
          <a:hlinkClick xmlns:r="http://schemas.openxmlformats.org/officeDocument/2006/relationships" r:id="rId1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2" name="Rounded Rectangle 1911">
          <a:hlinkClick xmlns:r="http://schemas.openxmlformats.org/officeDocument/2006/relationships" r:id="rId1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3" name="Rounded Rectangle 1912">
          <a:hlinkClick xmlns:r="http://schemas.openxmlformats.org/officeDocument/2006/relationships" r:id="rId1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4" name="Rounded Rectangle 1913">
          <a:hlinkClick xmlns:r="http://schemas.openxmlformats.org/officeDocument/2006/relationships" r:id="rId1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5" name="Rounded Rectangle 1914">
          <a:hlinkClick xmlns:r="http://schemas.openxmlformats.org/officeDocument/2006/relationships" r:id="rId1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6" name="Rounded Rectangle 1915">
          <a:hlinkClick xmlns:r="http://schemas.openxmlformats.org/officeDocument/2006/relationships" r:id="rId1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7" name="Rounded Rectangle 1916">
          <a:hlinkClick xmlns:r="http://schemas.openxmlformats.org/officeDocument/2006/relationships" r:id="rId1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8" name="Rounded Rectangle 1917">
          <a:hlinkClick xmlns:r="http://schemas.openxmlformats.org/officeDocument/2006/relationships" r:id="rId1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9" name="Rounded Rectangle 1918">
          <a:hlinkClick xmlns:r="http://schemas.openxmlformats.org/officeDocument/2006/relationships" r:id="rId1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0" name="Rounded Rectangle 1919">
          <a:hlinkClick xmlns:r="http://schemas.openxmlformats.org/officeDocument/2006/relationships" r:id="rId1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1" name="Rounded Rectangle 1920">
          <a:hlinkClick xmlns:r="http://schemas.openxmlformats.org/officeDocument/2006/relationships" r:id="rId1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2" name="Rounded Rectangle 1921">
          <a:hlinkClick xmlns:r="http://schemas.openxmlformats.org/officeDocument/2006/relationships" r:id="rId1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3" name="Rounded Rectangle 1922">
          <a:hlinkClick xmlns:r="http://schemas.openxmlformats.org/officeDocument/2006/relationships" r:id="rId1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4" name="Rounded Rectangle 1923">
          <a:hlinkClick xmlns:r="http://schemas.openxmlformats.org/officeDocument/2006/relationships" r:id="rId1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5" name="Rounded Rectangle 1924">
          <a:hlinkClick xmlns:r="http://schemas.openxmlformats.org/officeDocument/2006/relationships" r:id="rId1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6" name="Rounded Rectangle 1925">
          <a:hlinkClick xmlns:r="http://schemas.openxmlformats.org/officeDocument/2006/relationships" r:id="rId1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7" name="Rounded Rectangle 1926">
          <a:hlinkClick xmlns:r="http://schemas.openxmlformats.org/officeDocument/2006/relationships" r:id="rId1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8" name="Rounded Rectangle 1927">
          <a:hlinkClick xmlns:r="http://schemas.openxmlformats.org/officeDocument/2006/relationships" r:id="rId1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29" name="Rounded Rectangle 1928">
          <a:hlinkClick xmlns:r="http://schemas.openxmlformats.org/officeDocument/2006/relationships" r:id="rId1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30" name="Rounded Rectangle 1929">
          <a:hlinkClick xmlns:r="http://schemas.openxmlformats.org/officeDocument/2006/relationships" r:id="rId1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31" name="Rounded Rectangle 1930">
          <a:hlinkClick xmlns:r="http://schemas.openxmlformats.org/officeDocument/2006/relationships" r:id="rId1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2" name="Rounded Rectangle 1931">
          <a:hlinkClick xmlns:r="http://schemas.openxmlformats.org/officeDocument/2006/relationships" r:id="rId1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3" name="Rounded Rectangle 1932">
          <a:hlinkClick xmlns:r="http://schemas.openxmlformats.org/officeDocument/2006/relationships" r:id="rId1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4" name="Rounded Rectangle 1933">
          <a:hlinkClick xmlns:r="http://schemas.openxmlformats.org/officeDocument/2006/relationships" r:id="rId1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5" name="Rounded Rectangle 1934">
          <a:hlinkClick xmlns:r="http://schemas.openxmlformats.org/officeDocument/2006/relationships" r:id="rId1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6" name="Rounded Rectangle 1935">
          <a:hlinkClick xmlns:r="http://schemas.openxmlformats.org/officeDocument/2006/relationships" r:id="rId1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7" name="Rounded Rectangle 1936">
          <a:hlinkClick xmlns:r="http://schemas.openxmlformats.org/officeDocument/2006/relationships" r:id="rId1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38" name="Rounded Rectangle 1937">
          <a:hlinkClick xmlns:r="http://schemas.openxmlformats.org/officeDocument/2006/relationships" r:id="rId1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39" name="Rounded Rectangle 1938">
          <a:hlinkClick xmlns:r="http://schemas.openxmlformats.org/officeDocument/2006/relationships" r:id="rId1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40" name="Rounded Rectangle 1939">
          <a:hlinkClick xmlns:r="http://schemas.openxmlformats.org/officeDocument/2006/relationships" r:id="rId1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1" name="Rounded Rectangle 1940">
          <a:hlinkClick xmlns:r="http://schemas.openxmlformats.org/officeDocument/2006/relationships" r:id="rId1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2" name="Rounded Rectangle 1941">
          <a:hlinkClick xmlns:r="http://schemas.openxmlformats.org/officeDocument/2006/relationships" r:id="rId1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3" name="Rounded Rectangle 1942">
          <a:hlinkClick xmlns:r="http://schemas.openxmlformats.org/officeDocument/2006/relationships" r:id="rId1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4" name="Rounded Rectangle 1943">
          <a:hlinkClick xmlns:r="http://schemas.openxmlformats.org/officeDocument/2006/relationships" r:id="rId1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5" name="Rounded Rectangle 1944">
          <a:hlinkClick xmlns:r="http://schemas.openxmlformats.org/officeDocument/2006/relationships" r:id="rId1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6" name="Rounded Rectangle 1945">
          <a:hlinkClick xmlns:r="http://schemas.openxmlformats.org/officeDocument/2006/relationships" r:id="rId1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7" name="Rounded Rectangle 1946">
          <a:hlinkClick xmlns:r="http://schemas.openxmlformats.org/officeDocument/2006/relationships" r:id="rId1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8" name="Rounded Rectangle 1947">
          <a:hlinkClick xmlns:r="http://schemas.openxmlformats.org/officeDocument/2006/relationships" r:id="rId1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9" name="Rounded Rectangle 1948">
          <a:hlinkClick xmlns:r="http://schemas.openxmlformats.org/officeDocument/2006/relationships" r:id="rId1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0" name="Rounded Rectangle 1949">
          <a:hlinkClick xmlns:r="http://schemas.openxmlformats.org/officeDocument/2006/relationships" r:id="rId1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1" name="Rounded Rectangle 1950">
          <a:hlinkClick xmlns:r="http://schemas.openxmlformats.org/officeDocument/2006/relationships" r:id="rId1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2" name="Rounded Rectangle 1951">
          <a:hlinkClick xmlns:r="http://schemas.openxmlformats.org/officeDocument/2006/relationships" r:id="rId1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3" name="Rounded Rectangle 1952">
          <a:hlinkClick xmlns:r="http://schemas.openxmlformats.org/officeDocument/2006/relationships" r:id="rId1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4" name="Rounded Rectangle 1953">
          <a:hlinkClick xmlns:r="http://schemas.openxmlformats.org/officeDocument/2006/relationships" r:id="rId1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5" name="Rounded Rectangle 1954">
          <a:hlinkClick xmlns:r="http://schemas.openxmlformats.org/officeDocument/2006/relationships" r:id="rId1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6" name="Rounded Rectangle 1955">
          <a:hlinkClick xmlns:r="http://schemas.openxmlformats.org/officeDocument/2006/relationships" r:id="rId1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7" name="Rounded Rectangle 1956">
          <a:hlinkClick xmlns:r="http://schemas.openxmlformats.org/officeDocument/2006/relationships" r:id="rId1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8" name="Rounded Rectangle 1957">
          <a:hlinkClick xmlns:r="http://schemas.openxmlformats.org/officeDocument/2006/relationships" r:id="rId1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59" name="Rounded Rectangle 1958">
          <a:hlinkClick xmlns:r="http://schemas.openxmlformats.org/officeDocument/2006/relationships" r:id="rId1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60" name="Rounded Rectangle 1959">
          <a:hlinkClick xmlns:r="http://schemas.openxmlformats.org/officeDocument/2006/relationships" r:id="rId1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61" name="Rounded Rectangle 1960">
          <a:hlinkClick xmlns:r="http://schemas.openxmlformats.org/officeDocument/2006/relationships" r:id="rId1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2" name="Rounded Rectangle 1961">
          <a:hlinkClick xmlns:r="http://schemas.openxmlformats.org/officeDocument/2006/relationships" r:id="rId1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3" name="Rounded Rectangle 1962">
          <a:hlinkClick xmlns:r="http://schemas.openxmlformats.org/officeDocument/2006/relationships" r:id="rId1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4" name="Rounded Rectangle 1963">
          <a:hlinkClick xmlns:r="http://schemas.openxmlformats.org/officeDocument/2006/relationships" r:id="rId1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5" name="Rounded Rectangle 1964">
          <a:hlinkClick xmlns:r="http://schemas.openxmlformats.org/officeDocument/2006/relationships" r:id="rId1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6" name="Rounded Rectangle 1965">
          <a:hlinkClick xmlns:r="http://schemas.openxmlformats.org/officeDocument/2006/relationships" r:id="rId1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7" name="Rounded Rectangle 1966">
          <a:hlinkClick xmlns:r="http://schemas.openxmlformats.org/officeDocument/2006/relationships" r:id="rId1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68" name="Rounded Rectangle 1967">
          <a:hlinkClick xmlns:r="http://schemas.openxmlformats.org/officeDocument/2006/relationships" r:id="rId1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69" name="Rounded Rectangle 1968">
          <a:hlinkClick xmlns:r="http://schemas.openxmlformats.org/officeDocument/2006/relationships" r:id="rId1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70" name="Rounded Rectangle 1969">
          <a:hlinkClick xmlns:r="http://schemas.openxmlformats.org/officeDocument/2006/relationships" r:id="rId1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1" name="Rounded Rectangle 1970">
          <a:hlinkClick xmlns:r="http://schemas.openxmlformats.org/officeDocument/2006/relationships" r:id="rId1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2" name="Rounded Rectangle 1971">
          <a:hlinkClick xmlns:r="http://schemas.openxmlformats.org/officeDocument/2006/relationships" r:id="rId1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3" name="Rounded Rectangle 1972">
          <a:hlinkClick xmlns:r="http://schemas.openxmlformats.org/officeDocument/2006/relationships" r:id="rId1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4" name="Rounded Rectangle 1973">
          <a:hlinkClick xmlns:r="http://schemas.openxmlformats.org/officeDocument/2006/relationships" r:id="rId1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5" name="Rounded Rectangle 1974">
          <a:hlinkClick xmlns:r="http://schemas.openxmlformats.org/officeDocument/2006/relationships" r:id="rId1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6" name="Rounded Rectangle 1975">
          <a:hlinkClick xmlns:r="http://schemas.openxmlformats.org/officeDocument/2006/relationships" r:id="rId1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7" name="Rounded Rectangle 1976">
          <a:hlinkClick xmlns:r="http://schemas.openxmlformats.org/officeDocument/2006/relationships" r:id="rId1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8" name="Rounded Rectangle 1977">
          <a:hlinkClick xmlns:r="http://schemas.openxmlformats.org/officeDocument/2006/relationships" r:id="rId1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9" name="Rounded Rectangle 1978">
          <a:hlinkClick xmlns:r="http://schemas.openxmlformats.org/officeDocument/2006/relationships" r:id="rId1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0" name="Rounded Rectangle 1979">
          <a:hlinkClick xmlns:r="http://schemas.openxmlformats.org/officeDocument/2006/relationships" r:id="rId1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1" name="Rounded Rectangle 1980">
          <a:hlinkClick xmlns:r="http://schemas.openxmlformats.org/officeDocument/2006/relationships" r:id="rId1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2" name="Rounded Rectangle 1981">
          <a:hlinkClick xmlns:r="http://schemas.openxmlformats.org/officeDocument/2006/relationships" r:id="rId1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3" name="Rounded Rectangle 1982">
          <a:hlinkClick xmlns:r="http://schemas.openxmlformats.org/officeDocument/2006/relationships" r:id="rId1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4" name="Rounded Rectangle 1983">
          <a:hlinkClick xmlns:r="http://schemas.openxmlformats.org/officeDocument/2006/relationships" r:id="rId1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5" name="Rounded Rectangle 1984">
          <a:hlinkClick xmlns:r="http://schemas.openxmlformats.org/officeDocument/2006/relationships" r:id="rId1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6" name="Rounded Rectangle 1985">
          <a:hlinkClick xmlns:r="http://schemas.openxmlformats.org/officeDocument/2006/relationships" r:id="rId1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7" name="Rounded Rectangle 1986">
          <a:hlinkClick xmlns:r="http://schemas.openxmlformats.org/officeDocument/2006/relationships" r:id="rId1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8" name="Rounded Rectangle 1987">
          <a:hlinkClick xmlns:r="http://schemas.openxmlformats.org/officeDocument/2006/relationships" r:id="rId1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89" name="Rounded Rectangle 1988">
          <a:hlinkClick xmlns:r="http://schemas.openxmlformats.org/officeDocument/2006/relationships" r:id="rId1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90" name="Rounded Rectangle 1989">
          <a:hlinkClick xmlns:r="http://schemas.openxmlformats.org/officeDocument/2006/relationships" r:id="rId1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91" name="Rounded Rectangle 1990">
          <a:hlinkClick xmlns:r="http://schemas.openxmlformats.org/officeDocument/2006/relationships" r:id="rId1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2" name="Rounded Rectangle 1991">
          <a:hlinkClick xmlns:r="http://schemas.openxmlformats.org/officeDocument/2006/relationships" r:id="rId1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3" name="Rounded Rectangle 1992">
          <a:hlinkClick xmlns:r="http://schemas.openxmlformats.org/officeDocument/2006/relationships" r:id="rId1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4" name="Rounded Rectangle 1993">
          <a:hlinkClick xmlns:r="http://schemas.openxmlformats.org/officeDocument/2006/relationships" r:id="rId1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5" name="Rounded Rectangle 1994">
          <a:hlinkClick xmlns:r="http://schemas.openxmlformats.org/officeDocument/2006/relationships" r:id="rId1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6" name="Rounded Rectangle 1995">
          <a:hlinkClick xmlns:r="http://schemas.openxmlformats.org/officeDocument/2006/relationships" r:id="rId1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7" name="Rounded Rectangle 1996">
          <a:hlinkClick xmlns:r="http://schemas.openxmlformats.org/officeDocument/2006/relationships" r:id="rId1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1998" name="Rounded Rectangle 1997">
          <a:hlinkClick xmlns:r="http://schemas.openxmlformats.org/officeDocument/2006/relationships" r:id="rId1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1999" name="Rounded Rectangle 1998">
          <a:hlinkClick xmlns:r="http://schemas.openxmlformats.org/officeDocument/2006/relationships" r:id="rId1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2000" name="Rounded Rectangle 1999">
          <a:hlinkClick xmlns:r="http://schemas.openxmlformats.org/officeDocument/2006/relationships" r:id="rId1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1" name="Rounded Rectangle 2000">
          <a:hlinkClick xmlns:r="http://schemas.openxmlformats.org/officeDocument/2006/relationships" r:id="rId1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2" name="Rounded Rectangle 2001">
          <a:hlinkClick xmlns:r="http://schemas.openxmlformats.org/officeDocument/2006/relationships" r:id="rId1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3" name="Rounded Rectangle 2002">
          <a:hlinkClick xmlns:r="http://schemas.openxmlformats.org/officeDocument/2006/relationships" r:id="rId1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4" name="Rounded Rectangle 2003">
          <a:hlinkClick xmlns:r="http://schemas.openxmlformats.org/officeDocument/2006/relationships" r:id="rId1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5" name="Rounded Rectangle 2004">
          <a:hlinkClick xmlns:r="http://schemas.openxmlformats.org/officeDocument/2006/relationships" r:id="rId1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6" name="Rounded Rectangle 2005">
          <a:hlinkClick xmlns:r="http://schemas.openxmlformats.org/officeDocument/2006/relationships" r:id="rId1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7" name="Rounded Rectangle 2006">
          <a:hlinkClick xmlns:r="http://schemas.openxmlformats.org/officeDocument/2006/relationships" r:id="rId1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8" name="Rounded Rectangle 2007">
          <a:hlinkClick xmlns:r="http://schemas.openxmlformats.org/officeDocument/2006/relationships" r:id="rId2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9" name="Rounded Rectangle 2008">
          <a:hlinkClick xmlns:r="http://schemas.openxmlformats.org/officeDocument/2006/relationships" r:id="rId2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0" name="Rounded Rectangle 2009">
          <a:hlinkClick xmlns:r="http://schemas.openxmlformats.org/officeDocument/2006/relationships" r:id="rId2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1" name="Rounded Rectangle 2010">
          <a:hlinkClick xmlns:r="http://schemas.openxmlformats.org/officeDocument/2006/relationships" r:id="rId2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2" name="Rounded Rectangle 2011">
          <a:hlinkClick xmlns:r="http://schemas.openxmlformats.org/officeDocument/2006/relationships" r:id="rId2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3" name="Rounded Rectangle 2012">
          <a:hlinkClick xmlns:r="http://schemas.openxmlformats.org/officeDocument/2006/relationships" r:id="rId2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4" name="Rounded Rectangle 2013">
          <a:hlinkClick xmlns:r="http://schemas.openxmlformats.org/officeDocument/2006/relationships" r:id="rId2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5" name="Rounded Rectangle 2014">
          <a:hlinkClick xmlns:r="http://schemas.openxmlformats.org/officeDocument/2006/relationships" r:id="rId2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6" name="Rounded Rectangle 2015">
          <a:hlinkClick xmlns:r="http://schemas.openxmlformats.org/officeDocument/2006/relationships" r:id="rId2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7" name="Rounded Rectangle 2016">
          <a:hlinkClick xmlns:r="http://schemas.openxmlformats.org/officeDocument/2006/relationships" r:id="rId2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8" name="Rounded Rectangle 2017">
          <a:hlinkClick xmlns:r="http://schemas.openxmlformats.org/officeDocument/2006/relationships" r:id="rId2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19" name="Rounded Rectangle 2018">
          <a:hlinkClick xmlns:r="http://schemas.openxmlformats.org/officeDocument/2006/relationships" r:id="rId2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20" name="Rounded Rectangle 2019">
          <a:hlinkClick xmlns:r="http://schemas.openxmlformats.org/officeDocument/2006/relationships" r:id="rId2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21" name="Rounded Rectangle 2020">
          <a:hlinkClick xmlns:r="http://schemas.openxmlformats.org/officeDocument/2006/relationships" r:id="rId2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2" name="Rounded Rectangle 2021">
          <a:hlinkClick xmlns:r="http://schemas.openxmlformats.org/officeDocument/2006/relationships" r:id="rId2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3" name="Rounded Rectangle 2022">
          <a:hlinkClick xmlns:r="http://schemas.openxmlformats.org/officeDocument/2006/relationships" r:id="rId2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4" name="Rounded Rectangle 2023">
          <a:hlinkClick xmlns:r="http://schemas.openxmlformats.org/officeDocument/2006/relationships" r:id="rId2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5" name="Rounded Rectangle 2024">
          <a:hlinkClick xmlns:r="http://schemas.openxmlformats.org/officeDocument/2006/relationships" r:id="rId2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6" name="Rounded Rectangle 2025">
          <a:hlinkClick xmlns:r="http://schemas.openxmlformats.org/officeDocument/2006/relationships" r:id="rId2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7" name="Rounded Rectangle 2026">
          <a:hlinkClick xmlns:r="http://schemas.openxmlformats.org/officeDocument/2006/relationships" r:id="rId2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28" name="Rounded Rectangle 2027">
          <a:hlinkClick xmlns:r="http://schemas.openxmlformats.org/officeDocument/2006/relationships" r:id="rId2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29" name="Rounded Rectangle 2028">
          <a:hlinkClick xmlns:r="http://schemas.openxmlformats.org/officeDocument/2006/relationships" r:id="rId2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30" name="Rounded Rectangle 2029">
          <a:hlinkClick xmlns:r="http://schemas.openxmlformats.org/officeDocument/2006/relationships" r:id="rId2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1" name="Rounded Rectangle 2030">
          <a:hlinkClick xmlns:r="http://schemas.openxmlformats.org/officeDocument/2006/relationships" r:id="rId2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2" name="Rounded Rectangle 2031">
          <a:hlinkClick xmlns:r="http://schemas.openxmlformats.org/officeDocument/2006/relationships" r:id="rId2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3" name="Rounded Rectangle 2032">
          <a:hlinkClick xmlns:r="http://schemas.openxmlformats.org/officeDocument/2006/relationships" r:id="rId2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4" name="Rounded Rectangle 2033">
          <a:hlinkClick xmlns:r="http://schemas.openxmlformats.org/officeDocument/2006/relationships" r:id="rId2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5" name="Rounded Rectangle 2034">
          <a:hlinkClick xmlns:r="http://schemas.openxmlformats.org/officeDocument/2006/relationships" r:id="rId2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6" name="Rounded Rectangle 2035">
          <a:hlinkClick xmlns:r="http://schemas.openxmlformats.org/officeDocument/2006/relationships" r:id="rId2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7" name="Rounded Rectangle 2036">
          <a:hlinkClick xmlns:r="http://schemas.openxmlformats.org/officeDocument/2006/relationships" r:id="rId2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8" name="Rounded Rectangle 2037">
          <a:hlinkClick xmlns:r="http://schemas.openxmlformats.org/officeDocument/2006/relationships" r:id="rId2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9" name="Rounded Rectangle 2038">
          <a:hlinkClick xmlns:r="http://schemas.openxmlformats.org/officeDocument/2006/relationships" r:id="rId2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0" name="Rounded Rectangle 2039">
          <a:hlinkClick xmlns:r="http://schemas.openxmlformats.org/officeDocument/2006/relationships" r:id="rId2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1" name="Rounded Rectangle 2040">
          <a:hlinkClick xmlns:r="http://schemas.openxmlformats.org/officeDocument/2006/relationships" r:id="rId2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2" name="Rounded Rectangle 2041">
          <a:hlinkClick xmlns:r="http://schemas.openxmlformats.org/officeDocument/2006/relationships" r:id="rId2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3" name="Rounded Rectangle 2042">
          <a:hlinkClick xmlns:r="http://schemas.openxmlformats.org/officeDocument/2006/relationships" r:id="rId2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4" name="Rounded Rectangle 2043">
          <a:hlinkClick xmlns:r="http://schemas.openxmlformats.org/officeDocument/2006/relationships" r:id="rId2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5" name="Rounded Rectangle 2044">
          <a:hlinkClick xmlns:r="http://schemas.openxmlformats.org/officeDocument/2006/relationships" r:id="rId2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6" name="Rounded Rectangle 2045">
          <a:hlinkClick xmlns:r="http://schemas.openxmlformats.org/officeDocument/2006/relationships" r:id="rId2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7" name="Rounded Rectangle 2046">
          <a:hlinkClick xmlns:r="http://schemas.openxmlformats.org/officeDocument/2006/relationships" r:id="rId2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8" name="Rounded Rectangle 2047">
          <a:hlinkClick xmlns:r="http://schemas.openxmlformats.org/officeDocument/2006/relationships" r:id="rId2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49" name="Rounded Rectangle 2048">
          <a:hlinkClick xmlns:r="http://schemas.openxmlformats.org/officeDocument/2006/relationships" r:id="rId2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50" name="Rounded Rectangle 2049">
          <a:hlinkClick xmlns:r="http://schemas.openxmlformats.org/officeDocument/2006/relationships" r:id="rId2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51" name="Rounded Rectangle 2050">
          <a:hlinkClick xmlns:r="http://schemas.openxmlformats.org/officeDocument/2006/relationships" r:id="rId2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2" name="Rounded Rectangle 2051">
          <a:hlinkClick xmlns:r="http://schemas.openxmlformats.org/officeDocument/2006/relationships" r:id="rId2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3" name="Rounded Rectangle 2052">
          <a:hlinkClick xmlns:r="http://schemas.openxmlformats.org/officeDocument/2006/relationships" r:id="rId2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4" name="Rounded Rectangle 2053">
          <a:hlinkClick xmlns:r="http://schemas.openxmlformats.org/officeDocument/2006/relationships" r:id="rId2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5" name="Rounded Rectangle 2054">
          <a:hlinkClick xmlns:r="http://schemas.openxmlformats.org/officeDocument/2006/relationships" r:id="rId2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6" name="Rounded Rectangle 2055">
          <a:hlinkClick xmlns:r="http://schemas.openxmlformats.org/officeDocument/2006/relationships" r:id="rId2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7" name="Rounded Rectangle 2056">
          <a:hlinkClick xmlns:r="http://schemas.openxmlformats.org/officeDocument/2006/relationships" r:id="rId2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58" name="Rounded Rectangle 2057">
          <a:hlinkClick xmlns:r="http://schemas.openxmlformats.org/officeDocument/2006/relationships" r:id="rId2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59" name="Rounded Rectangle 2058">
          <a:hlinkClick xmlns:r="http://schemas.openxmlformats.org/officeDocument/2006/relationships" r:id="rId2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60" name="Rounded Rectangle 2059">
          <a:hlinkClick xmlns:r="http://schemas.openxmlformats.org/officeDocument/2006/relationships" r:id="rId2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1" name="Rounded Rectangle 2060">
          <a:hlinkClick xmlns:r="http://schemas.openxmlformats.org/officeDocument/2006/relationships" r:id="rId2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2" name="Rounded Rectangle 2061">
          <a:hlinkClick xmlns:r="http://schemas.openxmlformats.org/officeDocument/2006/relationships" r:id="rId2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3" name="Rounded Rectangle 2062">
          <a:hlinkClick xmlns:r="http://schemas.openxmlformats.org/officeDocument/2006/relationships" r:id="rId2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4" name="Rounded Rectangle 2063">
          <a:hlinkClick xmlns:r="http://schemas.openxmlformats.org/officeDocument/2006/relationships" r:id="rId2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5" name="Rounded Rectangle 2064">
          <a:hlinkClick xmlns:r="http://schemas.openxmlformats.org/officeDocument/2006/relationships" r:id="rId2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6" name="Rounded Rectangle 2065">
          <a:hlinkClick xmlns:r="http://schemas.openxmlformats.org/officeDocument/2006/relationships" r:id="rId2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7" name="Rounded Rectangle 2066">
          <a:hlinkClick xmlns:r="http://schemas.openxmlformats.org/officeDocument/2006/relationships" r:id="rId2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8" name="Rounded Rectangle 2067">
          <a:hlinkClick xmlns:r="http://schemas.openxmlformats.org/officeDocument/2006/relationships" r:id="rId2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9" name="Rounded Rectangle 2068">
          <a:hlinkClick xmlns:r="http://schemas.openxmlformats.org/officeDocument/2006/relationships" r:id="rId2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0" name="Rounded Rectangle 2069">
          <a:hlinkClick xmlns:r="http://schemas.openxmlformats.org/officeDocument/2006/relationships" r:id="rId2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1" name="Rounded Rectangle 2070">
          <a:hlinkClick xmlns:r="http://schemas.openxmlformats.org/officeDocument/2006/relationships" r:id="rId2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2" name="Rounded Rectangle 2071">
          <a:hlinkClick xmlns:r="http://schemas.openxmlformats.org/officeDocument/2006/relationships" r:id="rId2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3" name="Rounded Rectangle 2072">
          <a:hlinkClick xmlns:r="http://schemas.openxmlformats.org/officeDocument/2006/relationships" r:id="rId2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4" name="Rounded Rectangle 2073">
          <a:hlinkClick xmlns:r="http://schemas.openxmlformats.org/officeDocument/2006/relationships" r:id="rId2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5" name="Rounded Rectangle 2074">
          <a:hlinkClick xmlns:r="http://schemas.openxmlformats.org/officeDocument/2006/relationships" r:id="rId2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6" name="Rounded Rectangle 2075">
          <a:hlinkClick xmlns:r="http://schemas.openxmlformats.org/officeDocument/2006/relationships" r:id="rId2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7" name="Rounded Rectangle 2076">
          <a:hlinkClick xmlns:r="http://schemas.openxmlformats.org/officeDocument/2006/relationships" r:id="rId2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8" name="Rounded Rectangle 2077">
          <a:hlinkClick xmlns:r="http://schemas.openxmlformats.org/officeDocument/2006/relationships" r:id="rId2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79" name="Rounded Rectangle 2078">
          <a:hlinkClick xmlns:r="http://schemas.openxmlformats.org/officeDocument/2006/relationships" r:id="rId2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80" name="Rounded Rectangle 2079">
          <a:hlinkClick xmlns:r="http://schemas.openxmlformats.org/officeDocument/2006/relationships" r:id="rId2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81" name="Rounded Rectangle 2080">
          <a:hlinkClick xmlns:r="http://schemas.openxmlformats.org/officeDocument/2006/relationships" r:id="rId2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2" name="Rounded Rectangle 2081">
          <a:hlinkClick xmlns:r="http://schemas.openxmlformats.org/officeDocument/2006/relationships" r:id="rId2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3" name="Rounded Rectangle 2082">
          <a:hlinkClick xmlns:r="http://schemas.openxmlformats.org/officeDocument/2006/relationships" r:id="rId2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4" name="Rounded Rectangle 2083">
          <a:hlinkClick xmlns:r="http://schemas.openxmlformats.org/officeDocument/2006/relationships" r:id="rId2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5" name="Rounded Rectangle 2084">
          <a:hlinkClick xmlns:r="http://schemas.openxmlformats.org/officeDocument/2006/relationships" r:id="rId2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6" name="Rounded Rectangle 2085">
          <a:hlinkClick xmlns:r="http://schemas.openxmlformats.org/officeDocument/2006/relationships" r:id="rId2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7" name="Rounded Rectangle 2086">
          <a:hlinkClick xmlns:r="http://schemas.openxmlformats.org/officeDocument/2006/relationships" r:id="rId2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88" name="Rounded Rectangle 2087">
          <a:hlinkClick xmlns:r="http://schemas.openxmlformats.org/officeDocument/2006/relationships" r:id="rId2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89" name="Rounded Rectangle 2088">
          <a:hlinkClick xmlns:r="http://schemas.openxmlformats.org/officeDocument/2006/relationships" r:id="rId2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90" name="Rounded Rectangle 2089">
          <a:hlinkClick xmlns:r="http://schemas.openxmlformats.org/officeDocument/2006/relationships" r:id="rId2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1" name="Rounded Rectangle 2090">
          <a:hlinkClick xmlns:r="http://schemas.openxmlformats.org/officeDocument/2006/relationships" r:id="rId2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2" name="Rounded Rectangle 2091">
          <a:hlinkClick xmlns:r="http://schemas.openxmlformats.org/officeDocument/2006/relationships" r:id="rId2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3" name="Rounded Rectangle 2092">
          <a:hlinkClick xmlns:r="http://schemas.openxmlformats.org/officeDocument/2006/relationships" r:id="rId2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4" name="Rounded Rectangle 2093">
          <a:hlinkClick xmlns:r="http://schemas.openxmlformats.org/officeDocument/2006/relationships" r:id="rId2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5" name="Rounded Rectangle 2094">
          <a:hlinkClick xmlns:r="http://schemas.openxmlformats.org/officeDocument/2006/relationships" r:id="rId2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6" name="Rounded Rectangle 2095">
          <a:hlinkClick xmlns:r="http://schemas.openxmlformats.org/officeDocument/2006/relationships" r:id="rId2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7" name="Rounded Rectangle 2096">
          <a:hlinkClick xmlns:r="http://schemas.openxmlformats.org/officeDocument/2006/relationships" r:id="rId2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8" name="Rounded Rectangle 2097">
          <a:hlinkClick xmlns:r="http://schemas.openxmlformats.org/officeDocument/2006/relationships" r:id="rId2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9" name="Rounded Rectangle 2098">
          <a:hlinkClick xmlns:r="http://schemas.openxmlformats.org/officeDocument/2006/relationships" r:id="rId2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0" name="Rounded Rectangle 2099">
          <a:hlinkClick xmlns:r="http://schemas.openxmlformats.org/officeDocument/2006/relationships" r:id="rId2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1" name="Rounded Rectangle 2100">
          <a:hlinkClick xmlns:r="http://schemas.openxmlformats.org/officeDocument/2006/relationships" r:id="rId2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2" name="Rounded Rectangle 2101">
          <a:hlinkClick xmlns:r="http://schemas.openxmlformats.org/officeDocument/2006/relationships" r:id="rId2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3" name="Rounded Rectangle 2102">
          <a:hlinkClick xmlns:r="http://schemas.openxmlformats.org/officeDocument/2006/relationships" r:id="rId2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4" name="Rounded Rectangle 2103">
          <a:hlinkClick xmlns:r="http://schemas.openxmlformats.org/officeDocument/2006/relationships" r:id="rId2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5" name="Rounded Rectangle 2104">
          <a:hlinkClick xmlns:r="http://schemas.openxmlformats.org/officeDocument/2006/relationships" r:id="rId2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6" name="Rounded Rectangle 2105">
          <a:hlinkClick xmlns:r="http://schemas.openxmlformats.org/officeDocument/2006/relationships" r:id="rId2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7" name="Rounded Rectangle 2106">
          <a:hlinkClick xmlns:r="http://schemas.openxmlformats.org/officeDocument/2006/relationships" r:id="rId2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8" name="Rounded Rectangle 2107">
          <a:hlinkClick xmlns:r="http://schemas.openxmlformats.org/officeDocument/2006/relationships" r:id="rId2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09" name="Rounded Rectangle 2108">
          <a:hlinkClick xmlns:r="http://schemas.openxmlformats.org/officeDocument/2006/relationships" r:id="rId2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10" name="Rounded Rectangle 2109">
          <a:hlinkClick xmlns:r="http://schemas.openxmlformats.org/officeDocument/2006/relationships" r:id="rId2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11" name="Rounded Rectangle 2110">
          <a:hlinkClick xmlns:r="http://schemas.openxmlformats.org/officeDocument/2006/relationships" r:id="rId2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2" name="Rounded Rectangle 2111">
          <a:hlinkClick xmlns:r="http://schemas.openxmlformats.org/officeDocument/2006/relationships" r:id="rId2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3" name="Rounded Rectangle 2112">
          <a:hlinkClick xmlns:r="http://schemas.openxmlformats.org/officeDocument/2006/relationships" r:id="rId2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4" name="Rounded Rectangle 2113">
          <a:hlinkClick xmlns:r="http://schemas.openxmlformats.org/officeDocument/2006/relationships" r:id="rId2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5" name="Rounded Rectangle 2114">
          <a:hlinkClick xmlns:r="http://schemas.openxmlformats.org/officeDocument/2006/relationships" r:id="rId2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6" name="Rounded Rectangle 2115">
          <a:hlinkClick xmlns:r="http://schemas.openxmlformats.org/officeDocument/2006/relationships" r:id="rId2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7" name="Rounded Rectangle 2116">
          <a:hlinkClick xmlns:r="http://schemas.openxmlformats.org/officeDocument/2006/relationships" r:id="rId2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18" name="Rounded Rectangle 2117">
          <a:hlinkClick xmlns:r="http://schemas.openxmlformats.org/officeDocument/2006/relationships" r:id="rId2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19" name="Rounded Rectangle 2118">
          <a:hlinkClick xmlns:r="http://schemas.openxmlformats.org/officeDocument/2006/relationships" r:id="rId2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20" name="Rounded Rectangle 2119">
          <a:hlinkClick xmlns:r="http://schemas.openxmlformats.org/officeDocument/2006/relationships" r:id="rId2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1" name="Rounded Rectangle 2120">
          <a:hlinkClick xmlns:r="http://schemas.openxmlformats.org/officeDocument/2006/relationships" r:id="rId2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2" name="Rounded Rectangle 2121">
          <a:hlinkClick xmlns:r="http://schemas.openxmlformats.org/officeDocument/2006/relationships" r:id="rId2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3" name="Rounded Rectangle 2122">
          <a:hlinkClick xmlns:r="http://schemas.openxmlformats.org/officeDocument/2006/relationships" r:id="rId2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4" name="Rounded Rectangle 2123">
          <a:hlinkClick xmlns:r="http://schemas.openxmlformats.org/officeDocument/2006/relationships" r:id="rId2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5" name="Rounded Rectangle 2124">
          <a:hlinkClick xmlns:r="http://schemas.openxmlformats.org/officeDocument/2006/relationships" r:id="rId2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6" name="Rounded Rectangle 2125">
          <a:hlinkClick xmlns:r="http://schemas.openxmlformats.org/officeDocument/2006/relationships" r:id="rId2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7" name="Rounded Rectangle 2126">
          <a:hlinkClick xmlns:r="http://schemas.openxmlformats.org/officeDocument/2006/relationships" r:id="rId2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8" name="Rounded Rectangle 2127">
          <a:hlinkClick xmlns:r="http://schemas.openxmlformats.org/officeDocument/2006/relationships" r:id="rId2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9" name="Rounded Rectangle 2128">
          <a:hlinkClick xmlns:r="http://schemas.openxmlformats.org/officeDocument/2006/relationships" r:id="rId2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0" name="Rounded Rectangle 2129">
          <a:hlinkClick xmlns:r="http://schemas.openxmlformats.org/officeDocument/2006/relationships" r:id="rId2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1" name="Rounded Rectangle 2130">
          <a:hlinkClick xmlns:r="http://schemas.openxmlformats.org/officeDocument/2006/relationships" r:id="rId2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2" name="Rounded Rectangle 2131">
          <a:hlinkClick xmlns:r="http://schemas.openxmlformats.org/officeDocument/2006/relationships" r:id="rId2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3" name="Rounded Rectangle 2132">
          <a:hlinkClick xmlns:r="http://schemas.openxmlformats.org/officeDocument/2006/relationships" r:id="rId2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4" name="Rounded Rectangle 2133">
          <a:hlinkClick xmlns:r="http://schemas.openxmlformats.org/officeDocument/2006/relationships" r:id="rId2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5" name="Rounded Rectangle 2134">
          <a:hlinkClick xmlns:r="http://schemas.openxmlformats.org/officeDocument/2006/relationships" r:id="rId2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6" name="Rounded Rectangle 2135">
          <a:hlinkClick xmlns:r="http://schemas.openxmlformats.org/officeDocument/2006/relationships" r:id="rId2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7" name="Rounded Rectangle 2136">
          <a:hlinkClick xmlns:r="http://schemas.openxmlformats.org/officeDocument/2006/relationships" r:id="rId2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8" name="Rounded Rectangle 2137">
          <a:hlinkClick xmlns:r="http://schemas.openxmlformats.org/officeDocument/2006/relationships" r:id="rId2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39" name="Rounded Rectangle 2138">
          <a:hlinkClick xmlns:r="http://schemas.openxmlformats.org/officeDocument/2006/relationships" r:id="rId2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40" name="Rounded Rectangle 2139">
          <a:hlinkClick xmlns:r="http://schemas.openxmlformats.org/officeDocument/2006/relationships" r:id="rId2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41" name="Rounded Rectangle 2140">
          <a:hlinkClick xmlns:r="http://schemas.openxmlformats.org/officeDocument/2006/relationships" r:id="rId2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2" name="Rounded Rectangle 2141">
          <a:hlinkClick xmlns:r="http://schemas.openxmlformats.org/officeDocument/2006/relationships" r:id="rId2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3" name="Rounded Rectangle 2142">
          <a:hlinkClick xmlns:r="http://schemas.openxmlformats.org/officeDocument/2006/relationships" r:id="rId2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4" name="Rounded Rectangle 2143">
          <a:hlinkClick xmlns:r="http://schemas.openxmlformats.org/officeDocument/2006/relationships" r:id="rId2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5" name="Rounded Rectangle 2144">
          <a:hlinkClick xmlns:r="http://schemas.openxmlformats.org/officeDocument/2006/relationships" r:id="rId2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6" name="Rounded Rectangle 2145">
          <a:hlinkClick xmlns:r="http://schemas.openxmlformats.org/officeDocument/2006/relationships" r:id="rId2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7" name="Rounded Rectangle 2146">
          <a:hlinkClick xmlns:r="http://schemas.openxmlformats.org/officeDocument/2006/relationships" r:id="rId2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48" name="Rounded Rectangle 2147">
          <a:hlinkClick xmlns:r="http://schemas.openxmlformats.org/officeDocument/2006/relationships" r:id="rId2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49" name="Rounded Rectangle 2148">
          <a:hlinkClick xmlns:r="http://schemas.openxmlformats.org/officeDocument/2006/relationships" r:id="rId2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50" name="Rounded Rectangle 2149">
          <a:hlinkClick xmlns:r="http://schemas.openxmlformats.org/officeDocument/2006/relationships" r:id="rId2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1" name="Rounded Rectangle 2150">
          <a:hlinkClick xmlns:r="http://schemas.openxmlformats.org/officeDocument/2006/relationships" r:id="rId2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2" name="Rounded Rectangle 2151">
          <a:hlinkClick xmlns:r="http://schemas.openxmlformats.org/officeDocument/2006/relationships" r:id="rId2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3" name="Rounded Rectangle 2152">
          <a:hlinkClick xmlns:r="http://schemas.openxmlformats.org/officeDocument/2006/relationships" r:id="rId2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4" name="Rounded Rectangle 2153">
          <a:hlinkClick xmlns:r="http://schemas.openxmlformats.org/officeDocument/2006/relationships" r:id="rId2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5" name="Rounded Rectangle 2154">
          <a:hlinkClick xmlns:r="http://schemas.openxmlformats.org/officeDocument/2006/relationships" r:id="rId2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6" name="Rounded Rectangle 2155">
          <a:hlinkClick xmlns:r="http://schemas.openxmlformats.org/officeDocument/2006/relationships" r:id="rId2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7" name="Rounded Rectangle 2156">
          <a:hlinkClick xmlns:r="http://schemas.openxmlformats.org/officeDocument/2006/relationships" r:id="rId2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8" name="Rounded Rectangle 2157">
          <a:hlinkClick xmlns:r="http://schemas.openxmlformats.org/officeDocument/2006/relationships" r:id="rId2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9" name="Rounded Rectangle 2158">
          <a:hlinkClick xmlns:r="http://schemas.openxmlformats.org/officeDocument/2006/relationships" r:id="rId2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0" name="Rounded Rectangle 2159">
          <a:hlinkClick xmlns:r="http://schemas.openxmlformats.org/officeDocument/2006/relationships" r:id="rId2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1" name="Rounded Rectangle 2160">
          <a:hlinkClick xmlns:r="http://schemas.openxmlformats.org/officeDocument/2006/relationships" r:id="rId2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2" name="Rounded Rectangle 2161">
          <a:hlinkClick xmlns:r="http://schemas.openxmlformats.org/officeDocument/2006/relationships" r:id="rId2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3" name="Rounded Rectangle 2162">
          <a:hlinkClick xmlns:r="http://schemas.openxmlformats.org/officeDocument/2006/relationships" r:id="rId2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4" name="Rounded Rectangle 2163">
          <a:hlinkClick xmlns:r="http://schemas.openxmlformats.org/officeDocument/2006/relationships" r:id="rId2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5" name="Rounded Rectangle 2164">
          <a:hlinkClick xmlns:r="http://schemas.openxmlformats.org/officeDocument/2006/relationships" r:id="rId2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6" name="Rounded Rectangle 2165">
          <a:hlinkClick xmlns:r="http://schemas.openxmlformats.org/officeDocument/2006/relationships" r:id="rId2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7" name="Rounded Rectangle 2166">
          <a:hlinkClick xmlns:r="http://schemas.openxmlformats.org/officeDocument/2006/relationships" r:id="rId2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8" name="Rounded Rectangle 2167">
          <a:hlinkClick xmlns:r="http://schemas.openxmlformats.org/officeDocument/2006/relationships" r:id="rId2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69" name="Rounded Rectangle 2168">
          <a:hlinkClick xmlns:r="http://schemas.openxmlformats.org/officeDocument/2006/relationships" r:id="rId2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70" name="Rounded Rectangle 2169">
          <a:hlinkClick xmlns:r="http://schemas.openxmlformats.org/officeDocument/2006/relationships" r:id="rId2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71" name="Rounded Rectangle 2170">
          <a:hlinkClick xmlns:r="http://schemas.openxmlformats.org/officeDocument/2006/relationships" r:id="rId2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2" name="Rounded Rectangle 2171">
          <a:hlinkClick xmlns:r="http://schemas.openxmlformats.org/officeDocument/2006/relationships" r:id="rId2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3" name="Rounded Rectangle 2172">
          <a:hlinkClick xmlns:r="http://schemas.openxmlformats.org/officeDocument/2006/relationships" r:id="rId2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4" name="Rounded Rectangle 2173">
          <a:hlinkClick xmlns:r="http://schemas.openxmlformats.org/officeDocument/2006/relationships" r:id="rId2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5" name="Rounded Rectangle 2174">
          <a:hlinkClick xmlns:r="http://schemas.openxmlformats.org/officeDocument/2006/relationships" r:id="rId2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6" name="Rounded Rectangle 2175">
          <a:hlinkClick xmlns:r="http://schemas.openxmlformats.org/officeDocument/2006/relationships" r:id="rId2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7" name="Rounded Rectangle 2176">
          <a:hlinkClick xmlns:r="http://schemas.openxmlformats.org/officeDocument/2006/relationships" r:id="rId2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78" name="Rounded Rectangle 2177">
          <a:hlinkClick xmlns:r="http://schemas.openxmlformats.org/officeDocument/2006/relationships" r:id="rId2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79" name="Rounded Rectangle 2178">
          <a:hlinkClick xmlns:r="http://schemas.openxmlformats.org/officeDocument/2006/relationships" r:id="rId2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80" name="Rounded Rectangle 2179">
          <a:hlinkClick xmlns:r="http://schemas.openxmlformats.org/officeDocument/2006/relationships" r:id="rId2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1" name="Rounded Rectangle 2180">
          <a:hlinkClick xmlns:r="http://schemas.openxmlformats.org/officeDocument/2006/relationships" r:id="rId2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2" name="Rounded Rectangle 2181">
          <a:hlinkClick xmlns:r="http://schemas.openxmlformats.org/officeDocument/2006/relationships" r:id="rId2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3" name="Rounded Rectangle 2182">
          <a:hlinkClick xmlns:r="http://schemas.openxmlformats.org/officeDocument/2006/relationships" r:id="rId2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4" name="Rounded Rectangle 2183">
          <a:hlinkClick xmlns:r="http://schemas.openxmlformats.org/officeDocument/2006/relationships" r:id="rId2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5" name="Rounded Rectangle 2184">
          <a:hlinkClick xmlns:r="http://schemas.openxmlformats.org/officeDocument/2006/relationships" r:id="rId2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6" name="Rounded Rectangle 2185">
          <a:hlinkClick xmlns:r="http://schemas.openxmlformats.org/officeDocument/2006/relationships" r:id="rId2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7" name="Rounded Rectangle 2186">
          <a:hlinkClick xmlns:r="http://schemas.openxmlformats.org/officeDocument/2006/relationships" r:id="rId2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8" name="Rounded Rectangle 2187">
          <a:hlinkClick xmlns:r="http://schemas.openxmlformats.org/officeDocument/2006/relationships" r:id="rId2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9" name="Rounded Rectangle 2188">
          <a:hlinkClick xmlns:r="http://schemas.openxmlformats.org/officeDocument/2006/relationships" r:id="rId2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0" name="Rounded Rectangle 2189">
          <a:hlinkClick xmlns:r="http://schemas.openxmlformats.org/officeDocument/2006/relationships" r:id="rId2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1" name="Rounded Rectangle 2190">
          <a:hlinkClick xmlns:r="http://schemas.openxmlformats.org/officeDocument/2006/relationships" r:id="rId2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2" name="Rounded Rectangle 2191">
          <a:hlinkClick xmlns:r="http://schemas.openxmlformats.org/officeDocument/2006/relationships" r:id="rId2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3" name="Rounded Rectangle 2192">
          <a:hlinkClick xmlns:r="http://schemas.openxmlformats.org/officeDocument/2006/relationships" r:id="rId2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4" name="Rounded Rectangle 2193">
          <a:hlinkClick xmlns:r="http://schemas.openxmlformats.org/officeDocument/2006/relationships" r:id="rId2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5" name="Rounded Rectangle 2194">
          <a:hlinkClick xmlns:r="http://schemas.openxmlformats.org/officeDocument/2006/relationships" r:id="rId2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6" name="Rounded Rectangle 2195">
          <a:hlinkClick xmlns:r="http://schemas.openxmlformats.org/officeDocument/2006/relationships" r:id="rId2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7" name="Rounded Rectangle 2196">
          <a:hlinkClick xmlns:r="http://schemas.openxmlformats.org/officeDocument/2006/relationships" r:id="rId2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8" name="Rounded Rectangle 2197">
          <a:hlinkClick xmlns:r="http://schemas.openxmlformats.org/officeDocument/2006/relationships" r:id="rId2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199" name="Rounded Rectangle 2198">
          <a:hlinkClick xmlns:r="http://schemas.openxmlformats.org/officeDocument/2006/relationships" r:id="rId2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200" name="Rounded Rectangle 2199">
          <a:hlinkClick xmlns:r="http://schemas.openxmlformats.org/officeDocument/2006/relationships" r:id="rId2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201" name="Rounded Rectangle 2200">
          <a:hlinkClick xmlns:r="http://schemas.openxmlformats.org/officeDocument/2006/relationships" r:id="rId2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2" name="Rounded Rectangle 2201">
          <a:hlinkClick xmlns:r="http://schemas.openxmlformats.org/officeDocument/2006/relationships" r:id="rId2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3" name="Rounded Rectangle 2202">
          <a:hlinkClick xmlns:r="http://schemas.openxmlformats.org/officeDocument/2006/relationships" r:id="rId2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4" name="Rounded Rectangle 2203">
          <a:hlinkClick xmlns:r="http://schemas.openxmlformats.org/officeDocument/2006/relationships" r:id="rId2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5" name="Rounded Rectangle 2204">
          <a:hlinkClick xmlns:r="http://schemas.openxmlformats.org/officeDocument/2006/relationships" r:id="rId2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6" name="Rounded Rectangle 2205">
          <a:hlinkClick xmlns:r="http://schemas.openxmlformats.org/officeDocument/2006/relationships" r:id="rId2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7" name="Rounded Rectangle 2206">
          <a:hlinkClick xmlns:r="http://schemas.openxmlformats.org/officeDocument/2006/relationships" r:id="rId2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08" name="Rounded Rectangle 2207">
          <a:hlinkClick xmlns:r="http://schemas.openxmlformats.org/officeDocument/2006/relationships" r:id="rId2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09" name="Rounded Rectangle 2208">
          <a:hlinkClick xmlns:r="http://schemas.openxmlformats.org/officeDocument/2006/relationships" r:id="rId2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10" name="Rounded Rectangle 2209">
          <a:hlinkClick xmlns:r="http://schemas.openxmlformats.org/officeDocument/2006/relationships" r:id="rId2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1" name="Rounded Rectangle 2210">
          <a:hlinkClick xmlns:r="http://schemas.openxmlformats.org/officeDocument/2006/relationships" r:id="rId2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2" name="Rounded Rectangle 2211">
          <a:hlinkClick xmlns:r="http://schemas.openxmlformats.org/officeDocument/2006/relationships" r:id="rId2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3" name="Rounded Rectangle 2212">
          <a:hlinkClick xmlns:r="http://schemas.openxmlformats.org/officeDocument/2006/relationships" r:id="rId2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4" name="Rounded Rectangle 2213">
          <a:hlinkClick xmlns:r="http://schemas.openxmlformats.org/officeDocument/2006/relationships" r:id="rId2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5" name="Rounded Rectangle 2214">
          <a:hlinkClick xmlns:r="http://schemas.openxmlformats.org/officeDocument/2006/relationships" r:id="rId2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6" name="Rounded Rectangle 2215">
          <a:hlinkClick xmlns:r="http://schemas.openxmlformats.org/officeDocument/2006/relationships" r:id="rId2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7" name="Rounded Rectangle 2216">
          <a:hlinkClick xmlns:r="http://schemas.openxmlformats.org/officeDocument/2006/relationships" r:id="rId2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8" name="Rounded Rectangle 2217">
          <a:hlinkClick xmlns:r="http://schemas.openxmlformats.org/officeDocument/2006/relationships" r:id="rId2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9" name="Rounded Rectangle 2218">
          <a:hlinkClick xmlns:r="http://schemas.openxmlformats.org/officeDocument/2006/relationships" r:id="rId2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0" name="Rounded Rectangle 2219">
          <a:hlinkClick xmlns:r="http://schemas.openxmlformats.org/officeDocument/2006/relationships" r:id="rId2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1" name="Rounded Rectangle 2220">
          <a:hlinkClick xmlns:r="http://schemas.openxmlformats.org/officeDocument/2006/relationships" r:id="rId2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2" name="Rounded Rectangle 2221">
          <a:hlinkClick xmlns:r="http://schemas.openxmlformats.org/officeDocument/2006/relationships" r:id="rId2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3" name="Rounded Rectangle 2222">
          <a:hlinkClick xmlns:r="http://schemas.openxmlformats.org/officeDocument/2006/relationships" r:id="rId2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4" name="Rounded Rectangle 2223">
          <a:hlinkClick xmlns:r="http://schemas.openxmlformats.org/officeDocument/2006/relationships" r:id="rId2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5" name="Rounded Rectangle 2224">
          <a:hlinkClick xmlns:r="http://schemas.openxmlformats.org/officeDocument/2006/relationships" r:id="rId2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6" name="Rounded Rectangle 2225">
          <a:hlinkClick xmlns:r="http://schemas.openxmlformats.org/officeDocument/2006/relationships" r:id="rId2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7" name="Rounded Rectangle 2226">
          <a:hlinkClick xmlns:r="http://schemas.openxmlformats.org/officeDocument/2006/relationships" r:id="rId2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8" name="Rounded Rectangle 2227">
          <a:hlinkClick xmlns:r="http://schemas.openxmlformats.org/officeDocument/2006/relationships" r:id="rId2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29" name="Rounded Rectangle 2228">
          <a:hlinkClick xmlns:r="http://schemas.openxmlformats.org/officeDocument/2006/relationships" r:id="rId2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30" name="Rounded Rectangle 2229">
          <a:hlinkClick xmlns:r="http://schemas.openxmlformats.org/officeDocument/2006/relationships" r:id="rId2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31" name="Rounded Rectangle 2230">
          <a:hlinkClick xmlns:r="http://schemas.openxmlformats.org/officeDocument/2006/relationships" r:id="rId2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2" name="Rounded Rectangle 2231">
          <a:hlinkClick xmlns:r="http://schemas.openxmlformats.org/officeDocument/2006/relationships" r:id="rId2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3" name="Rounded Rectangle 2232">
          <a:hlinkClick xmlns:r="http://schemas.openxmlformats.org/officeDocument/2006/relationships" r:id="rId2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4" name="Rounded Rectangle 2233">
          <a:hlinkClick xmlns:r="http://schemas.openxmlformats.org/officeDocument/2006/relationships" r:id="rId2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5" name="Rounded Rectangle 2234">
          <a:hlinkClick xmlns:r="http://schemas.openxmlformats.org/officeDocument/2006/relationships" r:id="rId2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6" name="Rounded Rectangle 2235">
          <a:hlinkClick xmlns:r="http://schemas.openxmlformats.org/officeDocument/2006/relationships" r:id="rId2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7" name="Rounded Rectangle 2236">
          <a:hlinkClick xmlns:r="http://schemas.openxmlformats.org/officeDocument/2006/relationships" r:id="rId2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38" name="Rounded Rectangle 2237">
          <a:hlinkClick xmlns:r="http://schemas.openxmlformats.org/officeDocument/2006/relationships" r:id="rId2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39" name="Rounded Rectangle 2238">
          <a:hlinkClick xmlns:r="http://schemas.openxmlformats.org/officeDocument/2006/relationships" r:id="rId2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40" name="Rounded Rectangle 2239">
          <a:hlinkClick xmlns:r="http://schemas.openxmlformats.org/officeDocument/2006/relationships" r:id="rId2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1" name="Rounded Rectangle 2240">
          <a:hlinkClick xmlns:r="http://schemas.openxmlformats.org/officeDocument/2006/relationships" r:id="rId2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2" name="Rounded Rectangle 2241">
          <a:hlinkClick xmlns:r="http://schemas.openxmlformats.org/officeDocument/2006/relationships" r:id="rId2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3" name="Rounded Rectangle 2242">
          <a:hlinkClick xmlns:r="http://schemas.openxmlformats.org/officeDocument/2006/relationships" r:id="rId2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4" name="Rounded Rectangle 2243">
          <a:hlinkClick xmlns:r="http://schemas.openxmlformats.org/officeDocument/2006/relationships" r:id="rId2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5" name="Rounded Rectangle 2244">
          <a:hlinkClick xmlns:r="http://schemas.openxmlformats.org/officeDocument/2006/relationships" r:id="rId2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6" name="Rounded Rectangle 2245">
          <a:hlinkClick xmlns:r="http://schemas.openxmlformats.org/officeDocument/2006/relationships" r:id="rId2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7" name="Rounded Rectangle 2246">
          <a:hlinkClick xmlns:r="http://schemas.openxmlformats.org/officeDocument/2006/relationships" r:id="rId2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8" name="Rounded Rectangle 2247">
          <a:hlinkClick xmlns:r="http://schemas.openxmlformats.org/officeDocument/2006/relationships" r:id="rId2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9" name="Rounded Rectangle 2248">
          <a:hlinkClick xmlns:r="http://schemas.openxmlformats.org/officeDocument/2006/relationships" r:id="rId2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0" name="Rounded Rectangle 2249">
          <a:hlinkClick xmlns:r="http://schemas.openxmlformats.org/officeDocument/2006/relationships" r:id="rId2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1" name="Rounded Rectangle 2250">
          <a:hlinkClick xmlns:r="http://schemas.openxmlformats.org/officeDocument/2006/relationships" r:id="rId2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2" name="Rounded Rectangle 2251">
          <a:hlinkClick xmlns:r="http://schemas.openxmlformats.org/officeDocument/2006/relationships" r:id="rId2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3" name="Rounded Rectangle 2252">
          <a:hlinkClick xmlns:r="http://schemas.openxmlformats.org/officeDocument/2006/relationships" r:id="rId2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4" name="Rounded Rectangle 2253">
          <a:hlinkClick xmlns:r="http://schemas.openxmlformats.org/officeDocument/2006/relationships" r:id="rId2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5" name="Rounded Rectangle 2254">
          <a:hlinkClick xmlns:r="http://schemas.openxmlformats.org/officeDocument/2006/relationships" r:id="rId2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6" name="Rounded Rectangle 2255">
          <a:hlinkClick xmlns:r="http://schemas.openxmlformats.org/officeDocument/2006/relationships" r:id="rId2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7" name="Rounded Rectangle 2256">
          <a:hlinkClick xmlns:r="http://schemas.openxmlformats.org/officeDocument/2006/relationships" r:id="rId2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8" name="Rounded Rectangle 2257">
          <a:hlinkClick xmlns:r="http://schemas.openxmlformats.org/officeDocument/2006/relationships" r:id="rId2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59" name="Rounded Rectangle 2258">
          <a:hlinkClick xmlns:r="http://schemas.openxmlformats.org/officeDocument/2006/relationships" r:id="rId2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60" name="Rounded Rectangle 2259">
          <a:hlinkClick xmlns:r="http://schemas.openxmlformats.org/officeDocument/2006/relationships" r:id="rId2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61" name="Rounded Rectangle 2260">
          <a:hlinkClick xmlns:r="http://schemas.openxmlformats.org/officeDocument/2006/relationships" r:id="rId2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2" name="Rounded Rectangle 2261">
          <a:hlinkClick xmlns:r="http://schemas.openxmlformats.org/officeDocument/2006/relationships" r:id="rId2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3" name="Rounded Rectangle 2262">
          <a:hlinkClick xmlns:r="http://schemas.openxmlformats.org/officeDocument/2006/relationships" r:id="rId2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4" name="Rounded Rectangle 2263">
          <a:hlinkClick xmlns:r="http://schemas.openxmlformats.org/officeDocument/2006/relationships" r:id="rId2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5" name="Rounded Rectangle 2264">
          <a:hlinkClick xmlns:r="http://schemas.openxmlformats.org/officeDocument/2006/relationships" r:id="rId2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6" name="Rounded Rectangle 2265">
          <a:hlinkClick xmlns:r="http://schemas.openxmlformats.org/officeDocument/2006/relationships" r:id="rId2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7" name="Rounded Rectangle 2266">
          <a:hlinkClick xmlns:r="http://schemas.openxmlformats.org/officeDocument/2006/relationships" r:id="rId2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68" name="Rounded Rectangle 2267">
          <a:hlinkClick xmlns:r="http://schemas.openxmlformats.org/officeDocument/2006/relationships" r:id="rId2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69" name="Rounded Rectangle 2268">
          <a:hlinkClick xmlns:r="http://schemas.openxmlformats.org/officeDocument/2006/relationships" r:id="rId2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70" name="Rounded Rectangle 2269">
          <a:hlinkClick xmlns:r="http://schemas.openxmlformats.org/officeDocument/2006/relationships" r:id="rId2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1" name="Rounded Rectangle 2270">
          <a:hlinkClick xmlns:r="http://schemas.openxmlformats.org/officeDocument/2006/relationships" r:id="rId2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2" name="Rounded Rectangle 2271">
          <a:hlinkClick xmlns:r="http://schemas.openxmlformats.org/officeDocument/2006/relationships" r:id="rId2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3" name="Rounded Rectangle 2272">
          <a:hlinkClick xmlns:r="http://schemas.openxmlformats.org/officeDocument/2006/relationships" r:id="rId2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4" name="Rounded Rectangle 2273">
          <a:hlinkClick xmlns:r="http://schemas.openxmlformats.org/officeDocument/2006/relationships" r:id="rId2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5" name="Rounded Rectangle 2274">
          <a:hlinkClick xmlns:r="http://schemas.openxmlformats.org/officeDocument/2006/relationships" r:id="rId2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6" name="Rounded Rectangle 2275">
          <a:hlinkClick xmlns:r="http://schemas.openxmlformats.org/officeDocument/2006/relationships" r:id="rId2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7" name="Rounded Rectangle 2276">
          <a:hlinkClick xmlns:r="http://schemas.openxmlformats.org/officeDocument/2006/relationships" r:id="rId2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8" name="Rounded Rectangle 2277">
          <a:hlinkClick xmlns:r="http://schemas.openxmlformats.org/officeDocument/2006/relationships" r:id="rId2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9" name="Rounded Rectangle 2278">
          <a:hlinkClick xmlns:r="http://schemas.openxmlformats.org/officeDocument/2006/relationships" r:id="rId2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0" name="Rounded Rectangle 2279">
          <a:hlinkClick xmlns:r="http://schemas.openxmlformats.org/officeDocument/2006/relationships" r:id="rId2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1" name="Rounded Rectangle 2280">
          <a:hlinkClick xmlns:r="http://schemas.openxmlformats.org/officeDocument/2006/relationships" r:id="rId2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2" name="Rounded Rectangle 2281">
          <a:hlinkClick xmlns:r="http://schemas.openxmlformats.org/officeDocument/2006/relationships" r:id="rId2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3" name="Rounded Rectangle 2282">
          <a:hlinkClick xmlns:r="http://schemas.openxmlformats.org/officeDocument/2006/relationships" r:id="rId2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4" name="Rounded Rectangle 2283">
          <a:hlinkClick xmlns:r="http://schemas.openxmlformats.org/officeDocument/2006/relationships" r:id="rId2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5" name="Rounded Rectangle 2284">
          <a:hlinkClick xmlns:r="http://schemas.openxmlformats.org/officeDocument/2006/relationships" r:id="rId2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6" name="Rounded Rectangle 2285">
          <a:hlinkClick xmlns:r="http://schemas.openxmlformats.org/officeDocument/2006/relationships" r:id="rId2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7" name="Rounded Rectangle 2286">
          <a:hlinkClick xmlns:r="http://schemas.openxmlformats.org/officeDocument/2006/relationships" r:id="rId2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8" name="Rounded Rectangle 2287">
          <a:hlinkClick xmlns:r="http://schemas.openxmlformats.org/officeDocument/2006/relationships" r:id="rId2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89" name="Rounded Rectangle 2288">
          <a:hlinkClick xmlns:r="http://schemas.openxmlformats.org/officeDocument/2006/relationships" r:id="rId2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90" name="Rounded Rectangle 2289">
          <a:hlinkClick xmlns:r="http://schemas.openxmlformats.org/officeDocument/2006/relationships" r:id="rId2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91" name="Rounded Rectangle 2290">
          <a:hlinkClick xmlns:r="http://schemas.openxmlformats.org/officeDocument/2006/relationships" r:id="rId2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2" name="Rounded Rectangle 2291">
          <a:hlinkClick xmlns:r="http://schemas.openxmlformats.org/officeDocument/2006/relationships" r:id="rId2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3" name="Rounded Rectangle 2292">
          <a:hlinkClick xmlns:r="http://schemas.openxmlformats.org/officeDocument/2006/relationships" r:id="rId2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4" name="Rounded Rectangle 2293">
          <a:hlinkClick xmlns:r="http://schemas.openxmlformats.org/officeDocument/2006/relationships" r:id="rId2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5" name="Rounded Rectangle 2294">
          <a:hlinkClick xmlns:r="http://schemas.openxmlformats.org/officeDocument/2006/relationships" r:id="rId2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6" name="Rounded Rectangle 2295">
          <a:hlinkClick xmlns:r="http://schemas.openxmlformats.org/officeDocument/2006/relationships" r:id="rId2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7" name="Rounded Rectangle 2296">
          <a:hlinkClick xmlns:r="http://schemas.openxmlformats.org/officeDocument/2006/relationships" r:id="rId2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298" name="Rounded Rectangle 2297">
          <a:hlinkClick xmlns:r="http://schemas.openxmlformats.org/officeDocument/2006/relationships" r:id="rId2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299" name="Rounded Rectangle 2298">
          <a:hlinkClick xmlns:r="http://schemas.openxmlformats.org/officeDocument/2006/relationships" r:id="rId2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300" name="Rounded Rectangle 2299">
          <a:hlinkClick xmlns:r="http://schemas.openxmlformats.org/officeDocument/2006/relationships" r:id="rId2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1" name="Rounded Rectangle 2300">
          <a:hlinkClick xmlns:r="http://schemas.openxmlformats.org/officeDocument/2006/relationships" r:id="rId2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2" name="Rounded Rectangle 2301">
          <a:hlinkClick xmlns:r="http://schemas.openxmlformats.org/officeDocument/2006/relationships" r:id="rId2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3" name="Rounded Rectangle 2302">
          <a:hlinkClick xmlns:r="http://schemas.openxmlformats.org/officeDocument/2006/relationships" r:id="rId2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4" name="Rounded Rectangle 2303">
          <a:hlinkClick xmlns:r="http://schemas.openxmlformats.org/officeDocument/2006/relationships" r:id="rId2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5" name="Rounded Rectangle 2304">
          <a:hlinkClick xmlns:r="http://schemas.openxmlformats.org/officeDocument/2006/relationships" r:id="rId2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6" name="Rounded Rectangle 2305">
          <a:hlinkClick xmlns:r="http://schemas.openxmlformats.org/officeDocument/2006/relationships" r:id="rId2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7" name="Rounded Rectangle 2306">
          <a:hlinkClick xmlns:r="http://schemas.openxmlformats.org/officeDocument/2006/relationships" r:id="rId2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8" name="Rounded Rectangle 2307">
          <a:hlinkClick xmlns:r="http://schemas.openxmlformats.org/officeDocument/2006/relationships" r:id="rId2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9" name="Rounded Rectangle 2308">
          <a:hlinkClick xmlns:r="http://schemas.openxmlformats.org/officeDocument/2006/relationships" r:id="rId2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0" name="Rounded Rectangle 2309">
          <a:hlinkClick xmlns:r="http://schemas.openxmlformats.org/officeDocument/2006/relationships" r:id="rId2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1" name="Rounded Rectangle 2310">
          <a:hlinkClick xmlns:r="http://schemas.openxmlformats.org/officeDocument/2006/relationships" r:id="rId2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2" name="Rounded Rectangle 2311">
          <a:hlinkClick xmlns:r="http://schemas.openxmlformats.org/officeDocument/2006/relationships" r:id="rId2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3" name="Rounded Rectangle 2312">
          <a:hlinkClick xmlns:r="http://schemas.openxmlformats.org/officeDocument/2006/relationships" r:id="rId2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4" name="Rounded Rectangle 2313">
          <a:hlinkClick xmlns:r="http://schemas.openxmlformats.org/officeDocument/2006/relationships" r:id="rId2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5" name="Rounded Rectangle 2314">
          <a:hlinkClick xmlns:r="http://schemas.openxmlformats.org/officeDocument/2006/relationships" r:id="rId2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6" name="Rounded Rectangle 2315">
          <a:hlinkClick xmlns:r="http://schemas.openxmlformats.org/officeDocument/2006/relationships" r:id="rId2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7" name="Rounded Rectangle 2316">
          <a:hlinkClick xmlns:r="http://schemas.openxmlformats.org/officeDocument/2006/relationships" r:id="rId2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8" name="Rounded Rectangle 2317">
          <a:hlinkClick xmlns:r="http://schemas.openxmlformats.org/officeDocument/2006/relationships" r:id="rId2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19" name="Rounded Rectangle 2318">
          <a:hlinkClick xmlns:r="http://schemas.openxmlformats.org/officeDocument/2006/relationships" r:id="rId2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20" name="Rounded Rectangle 2319">
          <a:hlinkClick xmlns:r="http://schemas.openxmlformats.org/officeDocument/2006/relationships" r:id="rId2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21" name="Rounded Rectangle 2320">
          <a:hlinkClick xmlns:r="http://schemas.openxmlformats.org/officeDocument/2006/relationships" r:id="rId2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2" name="Rounded Rectangle 2321">
          <a:hlinkClick xmlns:r="http://schemas.openxmlformats.org/officeDocument/2006/relationships" r:id="rId2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3" name="Rounded Rectangle 2322">
          <a:hlinkClick xmlns:r="http://schemas.openxmlformats.org/officeDocument/2006/relationships" r:id="rId2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4" name="Rounded Rectangle 2323">
          <a:hlinkClick xmlns:r="http://schemas.openxmlformats.org/officeDocument/2006/relationships" r:id="rId2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5" name="Rounded Rectangle 2324">
          <a:hlinkClick xmlns:r="http://schemas.openxmlformats.org/officeDocument/2006/relationships" r:id="rId2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6" name="Rounded Rectangle 2325">
          <a:hlinkClick xmlns:r="http://schemas.openxmlformats.org/officeDocument/2006/relationships" r:id="rId2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7" name="Rounded Rectangle 2326">
          <a:hlinkClick xmlns:r="http://schemas.openxmlformats.org/officeDocument/2006/relationships" r:id="rId2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28" name="Rounded Rectangle 2327">
          <a:hlinkClick xmlns:r="http://schemas.openxmlformats.org/officeDocument/2006/relationships" r:id="rId2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29" name="Rounded Rectangle 2328">
          <a:hlinkClick xmlns:r="http://schemas.openxmlformats.org/officeDocument/2006/relationships" r:id="rId2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30" name="Rounded Rectangle 2329">
          <a:hlinkClick xmlns:r="http://schemas.openxmlformats.org/officeDocument/2006/relationships" r:id="rId2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1" name="Rounded Rectangle 2330">
          <a:hlinkClick xmlns:r="http://schemas.openxmlformats.org/officeDocument/2006/relationships" r:id="rId2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2" name="Rounded Rectangle 2331">
          <a:hlinkClick xmlns:r="http://schemas.openxmlformats.org/officeDocument/2006/relationships" r:id="rId2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3" name="Rounded Rectangle 2332">
          <a:hlinkClick xmlns:r="http://schemas.openxmlformats.org/officeDocument/2006/relationships" r:id="rId2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4" name="Rounded Rectangle 2333">
          <a:hlinkClick xmlns:r="http://schemas.openxmlformats.org/officeDocument/2006/relationships" r:id="rId2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5" name="Rounded Rectangle 2334">
          <a:hlinkClick xmlns:r="http://schemas.openxmlformats.org/officeDocument/2006/relationships" r:id="rId2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6" name="Rounded Rectangle 2335">
          <a:hlinkClick xmlns:r="http://schemas.openxmlformats.org/officeDocument/2006/relationships" r:id="rId2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7" name="Rounded Rectangle 2336">
          <a:hlinkClick xmlns:r="http://schemas.openxmlformats.org/officeDocument/2006/relationships" r:id="rId2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8" name="Rounded Rectangle 2337">
          <a:hlinkClick xmlns:r="http://schemas.openxmlformats.org/officeDocument/2006/relationships" r:id="rId2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9" name="Rounded Rectangle 2338">
          <a:hlinkClick xmlns:r="http://schemas.openxmlformats.org/officeDocument/2006/relationships" r:id="rId2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0" name="Rounded Rectangle 2339">
          <a:hlinkClick xmlns:r="http://schemas.openxmlformats.org/officeDocument/2006/relationships" r:id="rId2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1" name="Rounded Rectangle 2340">
          <a:hlinkClick xmlns:r="http://schemas.openxmlformats.org/officeDocument/2006/relationships" r:id="rId2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2" name="Rounded Rectangle 2341">
          <a:hlinkClick xmlns:r="http://schemas.openxmlformats.org/officeDocument/2006/relationships" r:id="rId2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3" name="Rounded Rectangle 2342">
          <a:hlinkClick xmlns:r="http://schemas.openxmlformats.org/officeDocument/2006/relationships" r:id="rId2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4" name="Rounded Rectangle 2343">
          <a:hlinkClick xmlns:r="http://schemas.openxmlformats.org/officeDocument/2006/relationships" r:id="rId2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5" name="Rounded Rectangle 2344">
          <a:hlinkClick xmlns:r="http://schemas.openxmlformats.org/officeDocument/2006/relationships" r:id="rId2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6" name="Rounded Rectangle 2345">
          <a:hlinkClick xmlns:r="http://schemas.openxmlformats.org/officeDocument/2006/relationships" r:id="rId2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7" name="Rounded Rectangle 2346">
          <a:hlinkClick xmlns:r="http://schemas.openxmlformats.org/officeDocument/2006/relationships" r:id="rId2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8" name="Rounded Rectangle 2347">
          <a:hlinkClick xmlns:r="http://schemas.openxmlformats.org/officeDocument/2006/relationships" r:id="rId2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49" name="Rounded Rectangle 2348">
          <a:hlinkClick xmlns:r="http://schemas.openxmlformats.org/officeDocument/2006/relationships" r:id="rId2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50" name="Rounded Rectangle 2349">
          <a:hlinkClick xmlns:r="http://schemas.openxmlformats.org/officeDocument/2006/relationships" r:id="rId2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51" name="Rounded Rectangle 2350">
          <a:hlinkClick xmlns:r="http://schemas.openxmlformats.org/officeDocument/2006/relationships" r:id="rId2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2" name="Rounded Rectangle 2351">
          <a:hlinkClick xmlns:r="http://schemas.openxmlformats.org/officeDocument/2006/relationships" r:id="rId2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3" name="Rounded Rectangle 2352">
          <a:hlinkClick xmlns:r="http://schemas.openxmlformats.org/officeDocument/2006/relationships" r:id="rId2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4" name="Rounded Rectangle 2353">
          <a:hlinkClick xmlns:r="http://schemas.openxmlformats.org/officeDocument/2006/relationships" r:id="rId2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5" name="Rounded Rectangle 2354">
          <a:hlinkClick xmlns:r="http://schemas.openxmlformats.org/officeDocument/2006/relationships" r:id="rId2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6" name="Rounded Rectangle 2355">
          <a:hlinkClick xmlns:r="http://schemas.openxmlformats.org/officeDocument/2006/relationships" r:id="rId2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7" name="Rounded Rectangle 2356">
          <a:hlinkClick xmlns:r="http://schemas.openxmlformats.org/officeDocument/2006/relationships" r:id="rId2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58" name="Rounded Rectangle 2357">
          <a:hlinkClick xmlns:r="http://schemas.openxmlformats.org/officeDocument/2006/relationships" r:id="rId2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59" name="Rounded Rectangle 2358">
          <a:hlinkClick xmlns:r="http://schemas.openxmlformats.org/officeDocument/2006/relationships" r:id="rId2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60" name="Rounded Rectangle 2359">
          <a:hlinkClick xmlns:r="http://schemas.openxmlformats.org/officeDocument/2006/relationships" r:id="rId2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1" name="Rounded Rectangle 2360">
          <a:hlinkClick xmlns:r="http://schemas.openxmlformats.org/officeDocument/2006/relationships" r:id="rId2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2" name="Rounded Rectangle 2361">
          <a:hlinkClick xmlns:r="http://schemas.openxmlformats.org/officeDocument/2006/relationships" r:id="rId2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3" name="Rounded Rectangle 2362">
          <a:hlinkClick xmlns:r="http://schemas.openxmlformats.org/officeDocument/2006/relationships" r:id="rId2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4" name="Rounded Rectangle 2363">
          <a:hlinkClick xmlns:r="http://schemas.openxmlformats.org/officeDocument/2006/relationships" r:id="rId2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5" name="Rounded Rectangle 2364">
          <a:hlinkClick xmlns:r="http://schemas.openxmlformats.org/officeDocument/2006/relationships" r:id="rId2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6" name="Rounded Rectangle 2365">
          <a:hlinkClick xmlns:r="http://schemas.openxmlformats.org/officeDocument/2006/relationships" r:id="rId2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7" name="Rounded Rectangle 2366">
          <a:hlinkClick xmlns:r="http://schemas.openxmlformats.org/officeDocument/2006/relationships" r:id="rId2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8" name="Rounded Rectangle 2367">
          <a:hlinkClick xmlns:r="http://schemas.openxmlformats.org/officeDocument/2006/relationships" r:id="rId2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9" name="Rounded Rectangle 2368">
          <a:hlinkClick xmlns:r="http://schemas.openxmlformats.org/officeDocument/2006/relationships" r:id="rId2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0" name="Rounded Rectangle 2369">
          <a:hlinkClick xmlns:r="http://schemas.openxmlformats.org/officeDocument/2006/relationships" r:id="rId2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1" name="Rounded Rectangle 2370">
          <a:hlinkClick xmlns:r="http://schemas.openxmlformats.org/officeDocument/2006/relationships" r:id="rId2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2" name="Rounded Rectangle 2371">
          <a:hlinkClick xmlns:r="http://schemas.openxmlformats.org/officeDocument/2006/relationships" r:id="rId2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3" name="Rounded Rectangle 2372">
          <a:hlinkClick xmlns:r="http://schemas.openxmlformats.org/officeDocument/2006/relationships" r:id="rId2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4" name="Rounded Rectangle 2373">
          <a:hlinkClick xmlns:r="http://schemas.openxmlformats.org/officeDocument/2006/relationships" r:id="rId2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5" name="Rounded Rectangle 2374">
          <a:hlinkClick xmlns:r="http://schemas.openxmlformats.org/officeDocument/2006/relationships" r:id="rId2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6" name="Rounded Rectangle 2375">
          <a:hlinkClick xmlns:r="http://schemas.openxmlformats.org/officeDocument/2006/relationships" r:id="rId2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7" name="Rounded Rectangle 2376">
          <a:hlinkClick xmlns:r="http://schemas.openxmlformats.org/officeDocument/2006/relationships" r:id="rId2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8" name="Rounded Rectangle 2377">
          <a:hlinkClick xmlns:r="http://schemas.openxmlformats.org/officeDocument/2006/relationships" r:id="rId2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79" name="Rounded Rectangle 2378">
          <a:hlinkClick xmlns:r="http://schemas.openxmlformats.org/officeDocument/2006/relationships" r:id="rId2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80" name="Rounded Rectangle 2379">
          <a:hlinkClick xmlns:r="http://schemas.openxmlformats.org/officeDocument/2006/relationships" r:id="rId2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81" name="Rounded Rectangle 2380">
          <a:hlinkClick xmlns:r="http://schemas.openxmlformats.org/officeDocument/2006/relationships" r:id="rId2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2" name="Rounded Rectangle 2381">
          <a:hlinkClick xmlns:r="http://schemas.openxmlformats.org/officeDocument/2006/relationships" r:id="rId2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3" name="Rounded Rectangle 2382">
          <a:hlinkClick xmlns:r="http://schemas.openxmlformats.org/officeDocument/2006/relationships" r:id="rId2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4" name="Rounded Rectangle 2383">
          <a:hlinkClick xmlns:r="http://schemas.openxmlformats.org/officeDocument/2006/relationships" r:id="rId2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5" name="Rounded Rectangle 2384">
          <a:hlinkClick xmlns:r="http://schemas.openxmlformats.org/officeDocument/2006/relationships" r:id="rId2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6" name="Rounded Rectangle 2385">
          <a:hlinkClick xmlns:r="http://schemas.openxmlformats.org/officeDocument/2006/relationships" r:id="rId2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7" name="Rounded Rectangle 2386">
          <a:hlinkClick xmlns:r="http://schemas.openxmlformats.org/officeDocument/2006/relationships" r:id="rId2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88" name="Rounded Rectangle 2387">
          <a:hlinkClick xmlns:r="http://schemas.openxmlformats.org/officeDocument/2006/relationships" r:id="rId2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89" name="Rounded Rectangle 2388">
          <a:hlinkClick xmlns:r="http://schemas.openxmlformats.org/officeDocument/2006/relationships" r:id="rId2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90" name="Rounded Rectangle 2389">
          <a:hlinkClick xmlns:r="http://schemas.openxmlformats.org/officeDocument/2006/relationships" r:id="rId2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1" name="Rounded Rectangle 2390">
          <a:hlinkClick xmlns:r="http://schemas.openxmlformats.org/officeDocument/2006/relationships" r:id="rId2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2" name="Rounded Rectangle 2391">
          <a:hlinkClick xmlns:r="http://schemas.openxmlformats.org/officeDocument/2006/relationships" r:id="rId2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3" name="Rounded Rectangle 2392">
          <a:hlinkClick xmlns:r="http://schemas.openxmlformats.org/officeDocument/2006/relationships" r:id="rId2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4" name="Rounded Rectangle 2393">
          <a:hlinkClick xmlns:r="http://schemas.openxmlformats.org/officeDocument/2006/relationships" r:id="rId2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5" name="Rounded Rectangle 2394">
          <a:hlinkClick xmlns:r="http://schemas.openxmlformats.org/officeDocument/2006/relationships" r:id="rId2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6" name="Rounded Rectangle 2395">
          <a:hlinkClick xmlns:r="http://schemas.openxmlformats.org/officeDocument/2006/relationships" r:id="rId2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7" name="Rounded Rectangle 2396">
          <a:hlinkClick xmlns:r="http://schemas.openxmlformats.org/officeDocument/2006/relationships" r:id="rId2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8" name="Rounded Rectangle 2397">
          <a:hlinkClick xmlns:r="http://schemas.openxmlformats.org/officeDocument/2006/relationships" r:id="rId2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9" name="Rounded Rectangle 2398">
          <a:hlinkClick xmlns:r="http://schemas.openxmlformats.org/officeDocument/2006/relationships" r:id="rId2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0" name="Rounded Rectangle 2399">
          <a:hlinkClick xmlns:r="http://schemas.openxmlformats.org/officeDocument/2006/relationships" r:id="rId2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1" name="Rounded Rectangle 2400">
          <a:hlinkClick xmlns:r="http://schemas.openxmlformats.org/officeDocument/2006/relationships" r:id="rId2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2" name="Rounded Rectangle 2401">
          <a:hlinkClick xmlns:r="http://schemas.openxmlformats.org/officeDocument/2006/relationships" r:id="rId2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3" name="Rounded Rectangle 2402">
          <a:hlinkClick xmlns:r="http://schemas.openxmlformats.org/officeDocument/2006/relationships" r:id="rId2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4" name="Rounded Rectangle 2403">
          <a:hlinkClick xmlns:r="http://schemas.openxmlformats.org/officeDocument/2006/relationships" r:id="rId2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5" name="Rounded Rectangle 2404">
          <a:hlinkClick xmlns:r="http://schemas.openxmlformats.org/officeDocument/2006/relationships" r:id="rId2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6" name="Rounded Rectangle 2405">
          <a:hlinkClick xmlns:r="http://schemas.openxmlformats.org/officeDocument/2006/relationships" r:id="rId2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7" name="Rounded Rectangle 2406">
          <a:hlinkClick xmlns:r="http://schemas.openxmlformats.org/officeDocument/2006/relationships" r:id="rId2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8" name="Rounded Rectangle 2407">
          <a:hlinkClick xmlns:r="http://schemas.openxmlformats.org/officeDocument/2006/relationships" r:id="rId2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09" name="Rounded Rectangle 2408">
          <a:hlinkClick xmlns:r="http://schemas.openxmlformats.org/officeDocument/2006/relationships" r:id="rId2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10" name="Rounded Rectangle 2409">
          <a:hlinkClick xmlns:r="http://schemas.openxmlformats.org/officeDocument/2006/relationships" r:id="rId2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11" name="Rounded Rectangle 2410">
          <a:hlinkClick xmlns:r="http://schemas.openxmlformats.org/officeDocument/2006/relationships" r:id="rId2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2" name="Rounded Rectangle 2411">
          <a:hlinkClick xmlns:r="http://schemas.openxmlformats.org/officeDocument/2006/relationships" r:id="rId2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3" name="Rounded Rectangle 2412">
          <a:hlinkClick xmlns:r="http://schemas.openxmlformats.org/officeDocument/2006/relationships" r:id="rId2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4" name="Rounded Rectangle 2413">
          <a:hlinkClick xmlns:r="http://schemas.openxmlformats.org/officeDocument/2006/relationships" r:id="rId2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5" name="Rounded Rectangle 2414">
          <a:hlinkClick xmlns:r="http://schemas.openxmlformats.org/officeDocument/2006/relationships" r:id="rId2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6" name="Rounded Rectangle 2415">
          <a:hlinkClick xmlns:r="http://schemas.openxmlformats.org/officeDocument/2006/relationships" r:id="rId2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7" name="Rounded Rectangle 2416">
          <a:hlinkClick xmlns:r="http://schemas.openxmlformats.org/officeDocument/2006/relationships" r:id="rId2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18" name="Rounded Rectangle 2417">
          <a:hlinkClick xmlns:r="http://schemas.openxmlformats.org/officeDocument/2006/relationships" r:id="rId2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19" name="Rounded Rectangle 2418">
          <a:hlinkClick xmlns:r="http://schemas.openxmlformats.org/officeDocument/2006/relationships" r:id="rId2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20" name="Rounded Rectangle 2419">
          <a:hlinkClick xmlns:r="http://schemas.openxmlformats.org/officeDocument/2006/relationships" r:id="rId2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1" name="Rounded Rectangle 2420">
          <a:hlinkClick xmlns:r="http://schemas.openxmlformats.org/officeDocument/2006/relationships" r:id="rId2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2" name="Rounded Rectangle 2421">
          <a:hlinkClick xmlns:r="http://schemas.openxmlformats.org/officeDocument/2006/relationships" r:id="rId2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3" name="Rounded Rectangle 2422">
          <a:hlinkClick xmlns:r="http://schemas.openxmlformats.org/officeDocument/2006/relationships" r:id="rId2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4" name="Rounded Rectangle 2423">
          <a:hlinkClick xmlns:r="http://schemas.openxmlformats.org/officeDocument/2006/relationships" r:id="rId2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5" name="Rounded Rectangle 2424">
          <a:hlinkClick xmlns:r="http://schemas.openxmlformats.org/officeDocument/2006/relationships" r:id="rId2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6" name="Rounded Rectangle 2425">
          <a:hlinkClick xmlns:r="http://schemas.openxmlformats.org/officeDocument/2006/relationships" r:id="rId2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7" name="Rounded Rectangle 2426">
          <a:hlinkClick xmlns:r="http://schemas.openxmlformats.org/officeDocument/2006/relationships" r:id="rId2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8" name="Rounded Rectangle 2427">
          <a:hlinkClick xmlns:r="http://schemas.openxmlformats.org/officeDocument/2006/relationships" r:id="rId2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9" name="Rounded Rectangle 2428">
          <a:hlinkClick xmlns:r="http://schemas.openxmlformats.org/officeDocument/2006/relationships" r:id="rId2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0" name="Rounded Rectangle 2429">
          <a:hlinkClick xmlns:r="http://schemas.openxmlformats.org/officeDocument/2006/relationships" r:id="rId2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1" name="Rounded Rectangle 2430">
          <a:hlinkClick xmlns:r="http://schemas.openxmlformats.org/officeDocument/2006/relationships" r:id="rId2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2" name="Rounded Rectangle 2431">
          <a:hlinkClick xmlns:r="http://schemas.openxmlformats.org/officeDocument/2006/relationships" r:id="rId2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3" name="Rounded Rectangle 2432">
          <a:hlinkClick xmlns:r="http://schemas.openxmlformats.org/officeDocument/2006/relationships" r:id="rId2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4" name="Rounded Rectangle 2433">
          <a:hlinkClick xmlns:r="http://schemas.openxmlformats.org/officeDocument/2006/relationships" r:id="rId2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5" name="Rounded Rectangle 2434">
          <a:hlinkClick xmlns:r="http://schemas.openxmlformats.org/officeDocument/2006/relationships" r:id="rId2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6" name="Rounded Rectangle 2435">
          <a:hlinkClick xmlns:r="http://schemas.openxmlformats.org/officeDocument/2006/relationships" r:id="rId2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7" name="Rounded Rectangle 2436">
          <a:hlinkClick xmlns:r="http://schemas.openxmlformats.org/officeDocument/2006/relationships" r:id="rId2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8" name="Rounded Rectangle 2437">
          <a:hlinkClick xmlns:r="http://schemas.openxmlformats.org/officeDocument/2006/relationships" r:id="rId2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39" name="Rounded Rectangle 2438">
          <a:hlinkClick xmlns:r="http://schemas.openxmlformats.org/officeDocument/2006/relationships" r:id="rId2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40" name="Rounded Rectangle 2439">
          <a:hlinkClick xmlns:r="http://schemas.openxmlformats.org/officeDocument/2006/relationships" r:id="rId2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41" name="Rounded Rectangle 2440">
          <a:hlinkClick xmlns:r="http://schemas.openxmlformats.org/officeDocument/2006/relationships" r:id="rId2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2" name="Rounded Rectangle 2441">
          <a:hlinkClick xmlns:r="http://schemas.openxmlformats.org/officeDocument/2006/relationships" r:id="rId2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3" name="Rounded Rectangle 2442">
          <a:hlinkClick xmlns:r="http://schemas.openxmlformats.org/officeDocument/2006/relationships" r:id="rId2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4" name="Rounded Rectangle 2443">
          <a:hlinkClick xmlns:r="http://schemas.openxmlformats.org/officeDocument/2006/relationships" r:id="rId2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5" name="Rounded Rectangle 2444">
          <a:hlinkClick xmlns:r="http://schemas.openxmlformats.org/officeDocument/2006/relationships" r:id="rId2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6" name="Rounded Rectangle 2445">
          <a:hlinkClick xmlns:r="http://schemas.openxmlformats.org/officeDocument/2006/relationships" r:id="rId2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7" name="Rounded Rectangle 2446">
          <a:hlinkClick xmlns:r="http://schemas.openxmlformats.org/officeDocument/2006/relationships" r:id="rId2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48" name="Rounded Rectangle 2447">
          <a:hlinkClick xmlns:r="http://schemas.openxmlformats.org/officeDocument/2006/relationships" r:id="rId2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49" name="Rounded Rectangle 2448">
          <a:hlinkClick xmlns:r="http://schemas.openxmlformats.org/officeDocument/2006/relationships" r:id="rId2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50" name="Rounded Rectangle 2449">
          <a:hlinkClick xmlns:r="http://schemas.openxmlformats.org/officeDocument/2006/relationships" r:id="rId2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1" name="Rounded Rectangle 2450">
          <a:hlinkClick xmlns:r="http://schemas.openxmlformats.org/officeDocument/2006/relationships" r:id="rId2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2" name="Rounded Rectangle 2451">
          <a:hlinkClick xmlns:r="http://schemas.openxmlformats.org/officeDocument/2006/relationships" r:id="rId2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3" name="Rounded Rectangle 2452">
          <a:hlinkClick xmlns:r="http://schemas.openxmlformats.org/officeDocument/2006/relationships" r:id="rId2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4" name="Rounded Rectangle 2453">
          <a:hlinkClick xmlns:r="http://schemas.openxmlformats.org/officeDocument/2006/relationships" r:id="rId2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5" name="Rounded Rectangle 2454">
          <a:hlinkClick xmlns:r="http://schemas.openxmlformats.org/officeDocument/2006/relationships" r:id="rId2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6" name="Rounded Rectangle 2455">
          <a:hlinkClick xmlns:r="http://schemas.openxmlformats.org/officeDocument/2006/relationships" r:id="rId2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7" name="Rounded Rectangle 2456">
          <a:hlinkClick xmlns:r="http://schemas.openxmlformats.org/officeDocument/2006/relationships" r:id="rId2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8" name="Rounded Rectangle 2457">
          <a:hlinkClick xmlns:r="http://schemas.openxmlformats.org/officeDocument/2006/relationships" r:id="rId2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9" name="Rounded Rectangle 2458">
          <a:hlinkClick xmlns:r="http://schemas.openxmlformats.org/officeDocument/2006/relationships" r:id="rId2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0" name="Rounded Rectangle 2459">
          <a:hlinkClick xmlns:r="http://schemas.openxmlformats.org/officeDocument/2006/relationships" r:id="rId2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1" name="Rounded Rectangle 2460">
          <a:hlinkClick xmlns:r="http://schemas.openxmlformats.org/officeDocument/2006/relationships" r:id="rId2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2" name="Rounded Rectangle 2461">
          <a:hlinkClick xmlns:r="http://schemas.openxmlformats.org/officeDocument/2006/relationships" r:id="rId2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3" name="Rounded Rectangle 2462">
          <a:hlinkClick xmlns:r="http://schemas.openxmlformats.org/officeDocument/2006/relationships" r:id="rId2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4" name="Rounded Rectangle 2463">
          <a:hlinkClick xmlns:r="http://schemas.openxmlformats.org/officeDocument/2006/relationships" r:id="rId2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5" name="Rounded Rectangle 2464">
          <a:hlinkClick xmlns:r="http://schemas.openxmlformats.org/officeDocument/2006/relationships" r:id="rId2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6" name="Rounded Rectangle 2465">
          <a:hlinkClick xmlns:r="http://schemas.openxmlformats.org/officeDocument/2006/relationships" r:id="rId2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7" name="Rounded Rectangle 2466">
          <a:hlinkClick xmlns:r="http://schemas.openxmlformats.org/officeDocument/2006/relationships" r:id="rId2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8" name="Rounded Rectangle 2467">
          <a:hlinkClick xmlns:r="http://schemas.openxmlformats.org/officeDocument/2006/relationships" r:id="rId2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69" name="Rounded Rectangle 2468">
          <a:hlinkClick xmlns:r="http://schemas.openxmlformats.org/officeDocument/2006/relationships" r:id="rId2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70" name="Rounded Rectangle 2469">
          <a:hlinkClick xmlns:r="http://schemas.openxmlformats.org/officeDocument/2006/relationships" r:id="rId2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71" name="Rounded Rectangle 2470">
          <a:hlinkClick xmlns:r="http://schemas.openxmlformats.org/officeDocument/2006/relationships" r:id="rId2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2" name="Rounded Rectangle 2471">
          <a:hlinkClick xmlns:r="http://schemas.openxmlformats.org/officeDocument/2006/relationships" r:id="rId2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3" name="Rounded Rectangle 2472">
          <a:hlinkClick xmlns:r="http://schemas.openxmlformats.org/officeDocument/2006/relationships" r:id="rId2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4" name="Rounded Rectangle 2473">
          <a:hlinkClick xmlns:r="http://schemas.openxmlformats.org/officeDocument/2006/relationships" r:id="rId2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5" name="Rounded Rectangle 2474">
          <a:hlinkClick xmlns:r="http://schemas.openxmlformats.org/officeDocument/2006/relationships" r:id="rId2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6" name="Rounded Rectangle 2475">
          <a:hlinkClick xmlns:r="http://schemas.openxmlformats.org/officeDocument/2006/relationships" r:id="rId2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7" name="Rounded Rectangle 2476">
          <a:hlinkClick xmlns:r="http://schemas.openxmlformats.org/officeDocument/2006/relationships" r:id="rId2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78" name="Rounded Rectangle 2477">
          <a:hlinkClick xmlns:r="http://schemas.openxmlformats.org/officeDocument/2006/relationships" r:id="rId2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79" name="Rounded Rectangle 2478">
          <a:hlinkClick xmlns:r="http://schemas.openxmlformats.org/officeDocument/2006/relationships" r:id="rId2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80" name="Rounded Rectangle 2479">
          <a:hlinkClick xmlns:r="http://schemas.openxmlformats.org/officeDocument/2006/relationships" r:id="rId2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1" name="Rounded Rectangle 2480">
          <a:hlinkClick xmlns:r="http://schemas.openxmlformats.org/officeDocument/2006/relationships" r:id="rId2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2" name="Rounded Rectangle 2481">
          <a:hlinkClick xmlns:r="http://schemas.openxmlformats.org/officeDocument/2006/relationships" r:id="rId2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3" name="Rounded Rectangle 2482">
          <a:hlinkClick xmlns:r="http://schemas.openxmlformats.org/officeDocument/2006/relationships" r:id="rId2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4" name="Rounded Rectangle 2483">
          <a:hlinkClick xmlns:r="http://schemas.openxmlformats.org/officeDocument/2006/relationships" r:id="rId2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5" name="Rounded Rectangle 2484">
          <a:hlinkClick xmlns:r="http://schemas.openxmlformats.org/officeDocument/2006/relationships" r:id="rId2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6" name="Rounded Rectangle 2485">
          <a:hlinkClick xmlns:r="http://schemas.openxmlformats.org/officeDocument/2006/relationships" r:id="rId2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7" name="Rounded Rectangle 2486">
          <a:hlinkClick xmlns:r="http://schemas.openxmlformats.org/officeDocument/2006/relationships" r:id="rId2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8" name="Rounded Rectangle 2487">
          <a:hlinkClick xmlns:r="http://schemas.openxmlformats.org/officeDocument/2006/relationships" r:id="rId2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9" name="Rounded Rectangle 2488">
          <a:hlinkClick xmlns:r="http://schemas.openxmlformats.org/officeDocument/2006/relationships" r:id="rId2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0" name="Rounded Rectangle 2489">
          <a:hlinkClick xmlns:r="http://schemas.openxmlformats.org/officeDocument/2006/relationships" r:id="rId2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1" name="Rounded Rectangle 2490">
          <a:hlinkClick xmlns:r="http://schemas.openxmlformats.org/officeDocument/2006/relationships" r:id="rId2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2" name="Rounded Rectangle 2491">
          <a:hlinkClick xmlns:r="http://schemas.openxmlformats.org/officeDocument/2006/relationships" r:id="rId2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3" name="Rounded Rectangle 2492">
          <a:hlinkClick xmlns:r="http://schemas.openxmlformats.org/officeDocument/2006/relationships" r:id="rId2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4" name="Rounded Rectangle 2493">
          <a:hlinkClick xmlns:r="http://schemas.openxmlformats.org/officeDocument/2006/relationships" r:id="rId2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5" name="Rounded Rectangle 2494">
          <a:hlinkClick xmlns:r="http://schemas.openxmlformats.org/officeDocument/2006/relationships" r:id="rId2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6" name="Rounded Rectangle 2495">
          <a:hlinkClick xmlns:r="http://schemas.openxmlformats.org/officeDocument/2006/relationships" r:id="rId2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7" name="Rounded Rectangle 2496">
          <a:hlinkClick xmlns:r="http://schemas.openxmlformats.org/officeDocument/2006/relationships" r:id="rId2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8" name="Rounded Rectangle 2497">
          <a:hlinkClick xmlns:r="http://schemas.openxmlformats.org/officeDocument/2006/relationships" r:id="rId2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499" name="Rounded Rectangle 2498">
          <a:hlinkClick xmlns:r="http://schemas.openxmlformats.org/officeDocument/2006/relationships" r:id="rId2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500" name="Rounded Rectangle 2499">
          <a:hlinkClick xmlns:r="http://schemas.openxmlformats.org/officeDocument/2006/relationships" r:id="rId2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501" name="Rounded Rectangle 2500">
          <a:hlinkClick xmlns:r="http://schemas.openxmlformats.org/officeDocument/2006/relationships" r:id="rId2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2" name="Rounded Rectangle 2501">
          <a:hlinkClick xmlns:r="http://schemas.openxmlformats.org/officeDocument/2006/relationships" r:id="rId2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3" name="Rounded Rectangle 2502">
          <a:hlinkClick xmlns:r="http://schemas.openxmlformats.org/officeDocument/2006/relationships" r:id="rId2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4" name="Rounded Rectangle 2503">
          <a:hlinkClick xmlns:r="http://schemas.openxmlformats.org/officeDocument/2006/relationships" r:id="rId2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5" name="Rounded Rectangle 2504">
          <a:hlinkClick xmlns:r="http://schemas.openxmlformats.org/officeDocument/2006/relationships" r:id="rId2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6" name="Rounded Rectangle 2505">
          <a:hlinkClick xmlns:r="http://schemas.openxmlformats.org/officeDocument/2006/relationships" r:id="rId2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7" name="Rounded Rectangle 2506">
          <a:hlinkClick xmlns:r="http://schemas.openxmlformats.org/officeDocument/2006/relationships" r:id="rId2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08" name="Rounded Rectangle 2507">
          <a:hlinkClick xmlns:r="http://schemas.openxmlformats.org/officeDocument/2006/relationships" r:id="rId2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09" name="Rounded Rectangle 2508">
          <a:hlinkClick xmlns:r="http://schemas.openxmlformats.org/officeDocument/2006/relationships" r:id="rId2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10" name="Rounded Rectangle 2509">
          <a:hlinkClick xmlns:r="http://schemas.openxmlformats.org/officeDocument/2006/relationships" r:id="rId2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1" name="Rounded Rectangle 2510">
          <a:hlinkClick xmlns:r="http://schemas.openxmlformats.org/officeDocument/2006/relationships" r:id="rId2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2" name="Rounded Rectangle 2511">
          <a:hlinkClick xmlns:r="http://schemas.openxmlformats.org/officeDocument/2006/relationships" r:id="rId2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3" name="Rounded Rectangle 2512">
          <a:hlinkClick xmlns:r="http://schemas.openxmlformats.org/officeDocument/2006/relationships" r:id="rId2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4" name="Rounded Rectangle 2513">
          <a:hlinkClick xmlns:r="http://schemas.openxmlformats.org/officeDocument/2006/relationships" r:id="rId2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5" name="Rounded Rectangle 2514">
          <a:hlinkClick xmlns:r="http://schemas.openxmlformats.org/officeDocument/2006/relationships" r:id="rId2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6" name="Rounded Rectangle 2515">
          <a:hlinkClick xmlns:r="http://schemas.openxmlformats.org/officeDocument/2006/relationships" r:id="rId2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7" name="Rounded Rectangle 2516">
          <a:hlinkClick xmlns:r="http://schemas.openxmlformats.org/officeDocument/2006/relationships" r:id="rId2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8" name="Rounded Rectangle 2517">
          <a:hlinkClick xmlns:r="http://schemas.openxmlformats.org/officeDocument/2006/relationships" r:id="rId2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9" name="Rounded Rectangle 2518">
          <a:hlinkClick xmlns:r="http://schemas.openxmlformats.org/officeDocument/2006/relationships" r:id="rId2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0" name="Rounded Rectangle 2519">
          <a:hlinkClick xmlns:r="http://schemas.openxmlformats.org/officeDocument/2006/relationships" r:id="rId2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1" name="Rounded Rectangle 2520">
          <a:hlinkClick xmlns:r="http://schemas.openxmlformats.org/officeDocument/2006/relationships" r:id="rId2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2" name="Rounded Rectangle 2521">
          <a:hlinkClick xmlns:r="http://schemas.openxmlformats.org/officeDocument/2006/relationships" r:id="rId2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3" name="Rounded Rectangle 2522">
          <a:hlinkClick xmlns:r="http://schemas.openxmlformats.org/officeDocument/2006/relationships" r:id="rId2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4" name="Rounded Rectangle 2523">
          <a:hlinkClick xmlns:r="http://schemas.openxmlformats.org/officeDocument/2006/relationships" r:id="rId2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5" name="Rounded Rectangle 2524">
          <a:hlinkClick xmlns:r="http://schemas.openxmlformats.org/officeDocument/2006/relationships" r:id="rId2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6" name="Rounded Rectangle 2525">
          <a:hlinkClick xmlns:r="http://schemas.openxmlformats.org/officeDocument/2006/relationships" r:id="rId2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7" name="Rounded Rectangle 2526">
          <a:hlinkClick xmlns:r="http://schemas.openxmlformats.org/officeDocument/2006/relationships" r:id="rId2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8" name="Rounded Rectangle 2527">
          <a:hlinkClick xmlns:r="http://schemas.openxmlformats.org/officeDocument/2006/relationships" r:id="rId2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29" name="Rounded Rectangle 2528">
          <a:hlinkClick xmlns:r="http://schemas.openxmlformats.org/officeDocument/2006/relationships" r:id="rId2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30" name="Rounded Rectangle 2529">
          <a:hlinkClick xmlns:r="http://schemas.openxmlformats.org/officeDocument/2006/relationships" r:id="rId2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31" name="Rounded Rectangle 2530">
          <a:hlinkClick xmlns:r="http://schemas.openxmlformats.org/officeDocument/2006/relationships" r:id="rId2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2" name="Rounded Rectangle 2531">
          <a:hlinkClick xmlns:r="http://schemas.openxmlformats.org/officeDocument/2006/relationships" r:id="rId2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3" name="Rounded Rectangle 2532">
          <a:hlinkClick xmlns:r="http://schemas.openxmlformats.org/officeDocument/2006/relationships" r:id="rId2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4" name="Rounded Rectangle 2533">
          <a:hlinkClick xmlns:r="http://schemas.openxmlformats.org/officeDocument/2006/relationships" r:id="rId2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5" name="Rounded Rectangle 2534">
          <a:hlinkClick xmlns:r="http://schemas.openxmlformats.org/officeDocument/2006/relationships" r:id="rId2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6" name="Rounded Rectangle 2535">
          <a:hlinkClick xmlns:r="http://schemas.openxmlformats.org/officeDocument/2006/relationships" r:id="rId2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7" name="Rounded Rectangle 2536">
          <a:hlinkClick xmlns:r="http://schemas.openxmlformats.org/officeDocument/2006/relationships" r:id="rId2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38" name="Rounded Rectangle 2537">
          <a:hlinkClick xmlns:r="http://schemas.openxmlformats.org/officeDocument/2006/relationships" r:id="rId2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39" name="Rounded Rectangle 2538">
          <a:hlinkClick xmlns:r="http://schemas.openxmlformats.org/officeDocument/2006/relationships" r:id="rId2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40" name="Rounded Rectangle 2539">
          <a:hlinkClick xmlns:r="http://schemas.openxmlformats.org/officeDocument/2006/relationships" r:id="rId2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1" name="Rounded Rectangle 2540">
          <a:hlinkClick xmlns:r="http://schemas.openxmlformats.org/officeDocument/2006/relationships" r:id="rId2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2" name="Rounded Rectangle 2541">
          <a:hlinkClick xmlns:r="http://schemas.openxmlformats.org/officeDocument/2006/relationships" r:id="rId2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3" name="Rounded Rectangle 2542">
          <a:hlinkClick xmlns:r="http://schemas.openxmlformats.org/officeDocument/2006/relationships" r:id="rId2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4" name="Rounded Rectangle 2543">
          <a:hlinkClick xmlns:r="http://schemas.openxmlformats.org/officeDocument/2006/relationships" r:id="rId2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5" name="Rounded Rectangle 2544">
          <a:hlinkClick xmlns:r="http://schemas.openxmlformats.org/officeDocument/2006/relationships" r:id="rId2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6" name="Rounded Rectangle 2545">
          <a:hlinkClick xmlns:r="http://schemas.openxmlformats.org/officeDocument/2006/relationships" r:id="rId2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7" name="Rounded Rectangle 2546">
          <a:hlinkClick xmlns:r="http://schemas.openxmlformats.org/officeDocument/2006/relationships" r:id="rId2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8" name="Rounded Rectangle 2547">
          <a:hlinkClick xmlns:r="http://schemas.openxmlformats.org/officeDocument/2006/relationships" r:id="rId2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9" name="Rounded Rectangle 2548">
          <a:hlinkClick xmlns:r="http://schemas.openxmlformats.org/officeDocument/2006/relationships" r:id="rId2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0" name="Rounded Rectangle 2549">
          <a:hlinkClick xmlns:r="http://schemas.openxmlformats.org/officeDocument/2006/relationships" r:id="rId2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1" name="Rounded Rectangle 2550">
          <a:hlinkClick xmlns:r="http://schemas.openxmlformats.org/officeDocument/2006/relationships" r:id="rId2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2" name="Rounded Rectangle 2551">
          <a:hlinkClick xmlns:r="http://schemas.openxmlformats.org/officeDocument/2006/relationships" r:id="rId2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3" name="Rounded Rectangle 2552">
          <a:hlinkClick xmlns:r="http://schemas.openxmlformats.org/officeDocument/2006/relationships" r:id="rId2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4" name="Rounded Rectangle 2553">
          <a:hlinkClick xmlns:r="http://schemas.openxmlformats.org/officeDocument/2006/relationships" r:id="rId2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5" name="Rounded Rectangle 2554">
          <a:hlinkClick xmlns:r="http://schemas.openxmlformats.org/officeDocument/2006/relationships" r:id="rId2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6" name="Rounded Rectangle 2555">
          <a:hlinkClick xmlns:r="http://schemas.openxmlformats.org/officeDocument/2006/relationships" r:id="rId2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7" name="Rounded Rectangle 2556">
          <a:hlinkClick xmlns:r="http://schemas.openxmlformats.org/officeDocument/2006/relationships" r:id="rId2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8" name="Rounded Rectangle 2557">
          <a:hlinkClick xmlns:r="http://schemas.openxmlformats.org/officeDocument/2006/relationships" r:id="rId2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59" name="Rounded Rectangle 2558">
          <a:hlinkClick xmlns:r="http://schemas.openxmlformats.org/officeDocument/2006/relationships" r:id="rId2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60" name="Rounded Rectangle 2559">
          <a:hlinkClick xmlns:r="http://schemas.openxmlformats.org/officeDocument/2006/relationships" r:id="rId2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61" name="Rounded Rectangle 2560">
          <a:hlinkClick xmlns:r="http://schemas.openxmlformats.org/officeDocument/2006/relationships" r:id="rId2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2" name="Rounded Rectangle 2561">
          <a:hlinkClick xmlns:r="http://schemas.openxmlformats.org/officeDocument/2006/relationships" r:id="rId2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3" name="Rounded Rectangle 2562">
          <a:hlinkClick xmlns:r="http://schemas.openxmlformats.org/officeDocument/2006/relationships" r:id="rId2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4" name="Rounded Rectangle 2563">
          <a:hlinkClick xmlns:r="http://schemas.openxmlformats.org/officeDocument/2006/relationships" r:id="rId2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5" name="Rounded Rectangle 2564">
          <a:hlinkClick xmlns:r="http://schemas.openxmlformats.org/officeDocument/2006/relationships" r:id="rId2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6" name="Rounded Rectangle 2565">
          <a:hlinkClick xmlns:r="http://schemas.openxmlformats.org/officeDocument/2006/relationships" r:id="rId2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7" name="Rounded Rectangle 2566">
          <a:hlinkClick xmlns:r="http://schemas.openxmlformats.org/officeDocument/2006/relationships" r:id="rId2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68" name="Rounded Rectangle 2567">
          <a:hlinkClick xmlns:r="http://schemas.openxmlformats.org/officeDocument/2006/relationships" r:id="rId2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69" name="Rounded Rectangle 2568">
          <a:hlinkClick xmlns:r="http://schemas.openxmlformats.org/officeDocument/2006/relationships" r:id="rId2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70" name="Rounded Rectangle 2569">
          <a:hlinkClick xmlns:r="http://schemas.openxmlformats.org/officeDocument/2006/relationships" r:id="rId2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1" name="Rounded Rectangle 2570">
          <a:hlinkClick xmlns:r="http://schemas.openxmlformats.org/officeDocument/2006/relationships" r:id="rId2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2" name="Rounded Rectangle 2571">
          <a:hlinkClick xmlns:r="http://schemas.openxmlformats.org/officeDocument/2006/relationships" r:id="rId2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3" name="Rounded Rectangle 2572">
          <a:hlinkClick xmlns:r="http://schemas.openxmlformats.org/officeDocument/2006/relationships" r:id="rId2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4" name="Rounded Rectangle 2573">
          <a:hlinkClick xmlns:r="http://schemas.openxmlformats.org/officeDocument/2006/relationships" r:id="rId2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5" name="Rounded Rectangle 2574">
          <a:hlinkClick xmlns:r="http://schemas.openxmlformats.org/officeDocument/2006/relationships" r:id="rId2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6" name="Rounded Rectangle 2575">
          <a:hlinkClick xmlns:r="http://schemas.openxmlformats.org/officeDocument/2006/relationships" r:id="rId2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7" name="Rounded Rectangle 2576">
          <a:hlinkClick xmlns:r="http://schemas.openxmlformats.org/officeDocument/2006/relationships" r:id="rId2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8" name="Rounded Rectangle 2577">
          <a:hlinkClick xmlns:r="http://schemas.openxmlformats.org/officeDocument/2006/relationships" r:id="rId2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9" name="Rounded Rectangle 2578">
          <a:hlinkClick xmlns:r="http://schemas.openxmlformats.org/officeDocument/2006/relationships" r:id="rId2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0" name="Rounded Rectangle 2579">
          <a:hlinkClick xmlns:r="http://schemas.openxmlformats.org/officeDocument/2006/relationships" r:id="rId2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1" name="Rounded Rectangle 2580">
          <a:hlinkClick xmlns:r="http://schemas.openxmlformats.org/officeDocument/2006/relationships" r:id="rId2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2" name="Rounded Rectangle 2581">
          <a:hlinkClick xmlns:r="http://schemas.openxmlformats.org/officeDocument/2006/relationships" r:id="rId2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3" name="Rounded Rectangle 2582">
          <a:hlinkClick xmlns:r="http://schemas.openxmlformats.org/officeDocument/2006/relationships" r:id="rId2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4" name="Rounded Rectangle 2583">
          <a:hlinkClick xmlns:r="http://schemas.openxmlformats.org/officeDocument/2006/relationships" r:id="rId2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5" name="Rounded Rectangle 2584">
          <a:hlinkClick xmlns:r="http://schemas.openxmlformats.org/officeDocument/2006/relationships" r:id="rId2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6" name="Rounded Rectangle 2585">
          <a:hlinkClick xmlns:r="http://schemas.openxmlformats.org/officeDocument/2006/relationships" r:id="rId2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7" name="Rounded Rectangle 2586">
          <a:hlinkClick xmlns:r="http://schemas.openxmlformats.org/officeDocument/2006/relationships" r:id="rId2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8" name="Rounded Rectangle 2587">
          <a:hlinkClick xmlns:r="http://schemas.openxmlformats.org/officeDocument/2006/relationships" r:id="rId2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89" name="Rounded Rectangle 2588">
          <a:hlinkClick xmlns:r="http://schemas.openxmlformats.org/officeDocument/2006/relationships" r:id="rId2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90" name="Rounded Rectangle 2589">
          <a:hlinkClick xmlns:r="http://schemas.openxmlformats.org/officeDocument/2006/relationships" r:id="rId2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91" name="Rounded Rectangle 2590">
          <a:hlinkClick xmlns:r="http://schemas.openxmlformats.org/officeDocument/2006/relationships" r:id="rId2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2" name="Rounded Rectangle 2591">
          <a:hlinkClick xmlns:r="http://schemas.openxmlformats.org/officeDocument/2006/relationships" r:id="rId2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3" name="Rounded Rectangle 2592">
          <a:hlinkClick xmlns:r="http://schemas.openxmlformats.org/officeDocument/2006/relationships" r:id="rId2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4" name="Rounded Rectangle 2593">
          <a:hlinkClick xmlns:r="http://schemas.openxmlformats.org/officeDocument/2006/relationships" r:id="rId2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5" name="Rounded Rectangle 2594">
          <a:hlinkClick xmlns:r="http://schemas.openxmlformats.org/officeDocument/2006/relationships" r:id="rId2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6" name="Rounded Rectangle 2595">
          <a:hlinkClick xmlns:r="http://schemas.openxmlformats.org/officeDocument/2006/relationships" r:id="rId2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7" name="Rounded Rectangle 2596">
          <a:hlinkClick xmlns:r="http://schemas.openxmlformats.org/officeDocument/2006/relationships" r:id="rId2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598" name="Rounded Rectangle 2597">
          <a:hlinkClick xmlns:r="http://schemas.openxmlformats.org/officeDocument/2006/relationships" r:id="rId2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599" name="Rounded Rectangle 2598">
          <a:hlinkClick xmlns:r="http://schemas.openxmlformats.org/officeDocument/2006/relationships" r:id="rId2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600" name="Rounded Rectangle 2599">
          <a:hlinkClick xmlns:r="http://schemas.openxmlformats.org/officeDocument/2006/relationships" r:id="rId2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1" name="Rounded Rectangle 2600">
          <a:hlinkClick xmlns:r="http://schemas.openxmlformats.org/officeDocument/2006/relationships" r:id="rId2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2" name="Rounded Rectangle 2601">
          <a:hlinkClick xmlns:r="http://schemas.openxmlformats.org/officeDocument/2006/relationships" r:id="rId2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3" name="Rounded Rectangle 2602">
          <a:hlinkClick xmlns:r="http://schemas.openxmlformats.org/officeDocument/2006/relationships" r:id="rId2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4" name="Rounded Rectangle 2603">
          <a:hlinkClick xmlns:r="http://schemas.openxmlformats.org/officeDocument/2006/relationships" r:id="rId2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5" name="Rounded Rectangle 2604">
          <a:hlinkClick xmlns:r="http://schemas.openxmlformats.org/officeDocument/2006/relationships" r:id="rId2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6" name="Rounded Rectangle 2605">
          <a:hlinkClick xmlns:r="http://schemas.openxmlformats.org/officeDocument/2006/relationships" r:id="rId2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7" name="Rounded Rectangle 2606">
          <a:hlinkClick xmlns:r="http://schemas.openxmlformats.org/officeDocument/2006/relationships" r:id="rId2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8" name="Rounded Rectangle 2607">
          <a:hlinkClick xmlns:r="http://schemas.openxmlformats.org/officeDocument/2006/relationships" r:id="rId2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9" name="Rounded Rectangle 2608">
          <a:hlinkClick xmlns:r="http://schemas.openxmlformats.org/officeDocument/2006/relationships" r:id="rId2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0" name="Rounded Rectangle 2609">
          <a:hlinkClick xmlns:r="http://schemas.openxmlformats.org/officeDocument/2006/relationships" r:id="rId2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1" name="Rounded Rectangle 2610">
          <a:hlinkClick xmlns:r="http://schemas.openxmlformats.org/officeDocument/2006/relationships" r:id="rId2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2" name="Rounded Rectangle 2611">
          <a:hlinkClick xmlns:r="http://schemas.openxmlformats.org/officeDocument/2006/relationships" r:id="rId2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3" name="Rounded Rectangle 2612">
          <a:hlinkClick xmlns:r="http://schemas.openxmlformats.org/officeDocument/2006/relationships" r:id="rId2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4" name="Rounded Rectangle 2613">
          <a:hlinkClick xmlns:r="http://schemas.openxmlformats.org/officeDocument/2006/relationships" r:id="rId2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5" name="Rounded Rectangle 2614">
          <a:hlinkClick xmlns:r="http://schemas.openxmlformats.org/officeDocument/2006/relationships" r:id="rId2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6" name="Rounded Rectangle 2615">
          <a:hlinkClick xmlns:r="http://schemas.openxmlformats.org/officeDocument/2006/relationships" r:id="rId2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7" name="Rounded Rectangle 2616">
          <a:hlinkClick xmlns:r="http://schemas.openxmlformats.org/officeDocument/2006/relationships" r:id="rId2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8" name="Rounded Rectangle 2617">
          <a:hlinkClick xmlns:r="http://schemas.openxmlformats.org/officeDocument/2006/relationships" r:id="rId2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19" name="Rounded Rectangle 2618">
          <a:hlinkClick xmlns:r="http://schemas.openxmlformats.org/officeDocument/2006/relationships" r:id="rId2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20" name="Rounded Rectangle 2619">
          <a:hlinkClick xmlns:r="http://schemas.openxmlformats.org/officeDocument/2006/relationships" r:id="rId2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21" name="Rounded Rectangle 2620">
          <a:hlinkClick xmlns:r="http://schemas.openxmlformats.org/officeDocument/2006/relationships" r:id="rId2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2" name="Rounded Rectangle 2621">
          <a:hlinkClick xmlns:r="http://schemas.openxmlformats.org/officeDocument/2006/relationships" r:id="rId2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3" name="Rounded Rectangle 2622">
          <a:hlinkClick xmlns:r="http://schemas.openxmlformats.org/officeDocument/2006/relationships" r:id="rId2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4" name="Rounded Rectangle 2623">
          <a:hlinkClick xmlns:r="http://schemas.openxmlformats.org/officeDocument/2006/relationships" r:id="rId2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5" name="Rounded Rectangle 2624">
          <a:hlinkClick xmlns:r="http://schemas.openxmlformats.org/officeDocument/2006/relationships" r:id="rId2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6" name="Rounded Rectangle 2625">
          <a:hlinkClick xmlns:r="http://schemas.openxmlformats.org/officeDocument/2006/relationships" r:id="rId2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7" name="Rounded Rectangle 2626">
          <a:hlinkClick xmlns:r="http://schemas.openxmlformats.org/officeDocument/2006/relationships" r:id="rId2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28" name="Rounded Rectangle 2627">
          <a:hlinkClick xmlns:r="http://schemas.openxmlformats.org/officeDocument/2006/relationships" r:id="rId2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29" name="Rounded Rectangle 2628">
          <a:hlinkClick xmlns:r="http://schemas.openxmlformats.org/officeDocument/2006/relationships" r:id="rId2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30" name="Rounded Rectangle 2629">
          <a:hlinkClick xmlns:r="http://schemas.openxmlformats.org/officeDocument/2006/relationships" r:id="rId2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1" name="Rounded Rectangle 2630">
          <a:hlinkClick xmlns:r="http://schemas.openxmlformats.org/officeDocument/2006/relationships" r:id="rId2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2" name="Rounded Rectangle 2631">
          <a:hlinkClick xmlns:r="http://schemas.openxmlformats.org/officeDocument/2006/relationships" r:id="rId2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3" name="Rounded Rectangle 2632">
          <a:hlinkClick xmlns:r="http://schemas.openxmlformats.org/officeDocument/2006/relationships" r:id="rId2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4" name="Rounded Rectangle 2633">
          <a:hlinkClick xmlns:r="http://schemas.openxmlformats.org/officeDocument/2006/relationships" r:id="rId2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5" name="Rounded Rectangle 2634">
          <a:hlinkClick xmlns:r="http://schemas.openxmlformats.org/officeDocument/2006/relationships" r:id="rId2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6" name="Rounded Rectangle 2635">
          <a:hlinkClick xmlns:r="http://schemas.openxmlformats.org/officeDocument/2006/relationships" r:id="rId2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7" name="Rounded Rectangle 2636">
          <a:hlinkClick xmlns:r="http://schemas.openxmlformats.org/officeDocument/2006/relationships" r:id="rId2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8" name="Rounded Rectangle 2637">
          <a:hlinkClick xmlns:r="http://schemas.openxmlformats.org/officeDocument/2006/relationships" r:id="rId2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9" name="Rounded Rectangle 2638">
          <a:hlinkClick xmlns:r="http://schemas.openxmlformats.org/officeDocument/2006/relationships" r:id="rId2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0" name="Rounded Rectangle 2639">
          <a:hlinkClick xmlns:r="http://schemas.openxmlformats.org/officeDocument/2006/relationships" r:id="rId2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1" name="Rounded Rectangle 2640">
          <a:hlinkClick xmlns:r="http://schemas.openxmlformats.org/officeDocument/2006/relationships" r:id="rId2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2" name="Rounded Rectangle 2641">
          <a:hlinkClick xmlns:r="http://schemas.openxmlformats.org/officeDocument/2006/relationships" r:id="rId2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3" name="Rounded Rectangle 2642">
          <a:hlinkClick xmlns:r="http://schemas.openxmlformats.org/officeDocument/2006/relationships" r:id="rId2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4" name="Rounded Rectangle 2643">
          <a:hlinkClick xmlns:r="http://schemas.openxmlformats.org/officeDocument/2006/relationships" r:id="rId2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5" name="Rounded Rectangle 2644">
          <a:hlinkClick xmlns:r="http://schemas.openxmlformats.org/officeDocument/2006/relationships" r:id="rId2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6" name="Rounded Rectangle 2645">
          <a:hlinkClick xmlns:r="http://schemas.openxmlformats.org/officeDocument/2006/relationships" r:id="rId2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7" name="Rounded Rectangle 2646">
          <a:hlinkClick xmlns:r="http://schemas.openxmlformats.org/officeDocument/2006/relationships" r:id="rId2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8" name="Rounded Rectangle 2647">
          <a:hlinkClick xmlns:r="http://schemas.openxmlformats.org/officeDocument/2006/relationships" r:id="rId2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49" name="Rounded Rectangle 2648">
          <a:hlinkClick xmlns:r="http://schemas.openxmlformats.org/officeDocument/2006/relationships" r:id="rId2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50" name="Rounded Rectangle 2649">
          <a:hlinkClick xmlns:r="http://schemas.openxmlformats.org/officeDocument/2006/relationships" r:id="rId2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51" name="Rounded Rectangle 2650">
          <a:hlinkClick xmlns:r="http://schemas.openxmlformats.org/officeDocument/2006/relationships" r:id="rId2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2" name="Rounded Rectangle 2651">
          <a:hlinkClick xmlns:r="http://schemas.openxmlformats.org/officeDocument/2006/relationships" r:id="rId2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3" name="Rounded Rectangle 2652">
          <a:hlinkClick xmlns:r="http://schemas.openxmlformats.org/officeDocument/2006/relationships" r:id="rId2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4" name="Rounded Rectangle 2653">
          <a:hlinkClick xmlns:r="http://schemas.openxmlformats.org/officeDocument/2006/relationships" r:id="rId2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5" name="Rounded Rectangle 2654">
          <a:hlinkClick xmlns:r="http://schemas.openxmlformats.org/officeDocument/2006/relationships" r:id="rId2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6" name="Rounded Rectangle 2655">
          <a:hlinkClick xmlns:r="http://schemas.openxmlformats.org/officeDocument/2006/relationships" r:id="rId2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7" name="Rounded Rectangle 2656">
          <a:hlinkClick xmlns:r="http://schemas.openxmlformats.org/officeDocument/2006/relationships" r:id="rId2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58" name="Rounded Rectangle 2657">
          <a:hlinkClick xmlns:r="http://schemas.openxmlformats.org/officeDocument/2006/relationships" r:id="rId2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59" name="Rounded Rectangle 2658">
          <a:hlinkClick xmlns:r="http://schemas.openxmlformats.org/officeDocument/2006/relationships" r:id="rId2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60" name="Rounded Rectangle 2659">
          <a:hlinkClick xmlns:r="http://schemas.openxmlformats.org/officeDocument/2006/relationships" r:id="rId2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1" name="Rounded Rectangle 2660">
          <a:hlinkClick xmlns:r="http://schemas.openxmlformats.org/officeDocument/2006/relationships" r:id="rId2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2" name="Rounded Rectangle 2661">
          <a:hlinkClick xmlns:r="http://schemas.openxmlformats.org/officeDocument/2006/relationships" r:id="rId2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3" name="Rounded Rectangle 2662">
          <a:hlinkClick xmlns:r="http://schemas.openxmlformats.org/officeDocument/2006/relationships" r:id="rId2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4" name="Rounded Rectangle 2663">
          <a:hlinkClick xmlns:r="http://schemas.openxmlformats.org/officeDocument/2006/relationships" r:id="rId2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5" name="Rounded Rectangle 2664">
          <a:hlinkClick xmlns:r="http://schemas.openxmlformats.org/officeDocument/2006/relationships" r:id="rId2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6" name="Rounded Rectangle 2665">
          <a:hlinkClick xmlns:r="http://schemas.openxmlformats.org/officeDocument/2006/relationships" r:id="rId2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7" name="Rounded Rectangle 2666">
          <a:hlinkClick xmlns:r="http://schemas.openxmlformats.org/officeDocument/2006/relationships" r:id="rId2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8" name="Rounded Rectangle 2667">
          <a:hlinkClick xmlns:r="http://schemas.openxmlformats.org/officeDocument/2006/relationships" r:id="rId2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9" name="Rounded Rectangle 2668">
          <a:hlinkClick xmlns:r="http://schemas.openxmlformats.org/officeDocument/2006/relationships" r:id="rId2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0" name="Rounded Rectangle 2669">
          <a:hlinkClick xmlns:r="http://schemas.openxmlformats.org/officeDocument/2006/relationships" r:id="rId2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1" name="Rounded Rectangle 2670">
          <a:hlinkClick xmlns:r="http://schemas.openxmlformats.org/officeDocument/2006/relationships" r:id="rId2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2" name="Rounded Rectangle 2671">
          <a:hlinkClick xmlns:r="http://schemas.openxmlformats.org/officeDocument/2006/relationships" r:id="rId2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3" name="Rounded Rectangle 2672">
          <a:hlinkClick xmlns:r="http://schemas.openxmlformats.org/officeDocument/2006/relationships" r:id="rId2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4" name="Rounded Rectangle 2673">
          <a:hlinkClick xmlns:r="http://schemas.openxmlformats.org/officeDocument/2006/relationships" r:id="rId2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5" name="Rounded Rectangle 2674">
          <a:hlinkClick xmlns:r="http://schemas.openxmlformats.org/officeDocument/2006/relationships" r:id="rId2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6" name="Rounded Rectangle 2675">
          <a:hlinkClick xmlns:r="http://schemas.openxmlformats.org/officeDocument/2006/relationships" r:id="rId2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7" name="Rounded Rectangle 2676">
          <a:hlinkClick xmlns:r="http://schemas.openxmlformats.org/officeDocument/2006/relationships" r:id="rId2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8" name="Rounded Rectangle 2677">
          <a:hlinkClick xmlns:r="http://schemas.openxmlformats.org/officeDocument/2006/relationships" r:id="rId2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79" name="Rounded Rectangle 2678">
          <a:hlinkClick xmlns:r="http://schemas.openxmlformats.org/officeDocument/2006/relationships" r:id="rId2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80" name="Rounded Rectangle 2679">
          <a:hlinkClick xmlns:r="http://schemas.openxmlformats.org/officeDocument/2006/relationships" r:id="rId2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81" name="Rounded Rectangle 2680">
          <a:hlinkClick xmlns:r="http://schemas.openxmlformats.org/officeDocument/2006/relationships" r:id="rId2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2" name="Rounded Rectangle 2681">
          <a:hlinkClick xmlns:r="http://schemas.openxmlformats.org/officeDocument/2006/relationships" r:id="rId2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3" name="Rounded Rectangle 2682">
          <a:hlinkClick xmlns:r="http://schemas.openxmlformats.org/officeDocument/2006/relationships" r:id="rId2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4" name="Rounded Rectangle 2683">
          <a:hlinkClick xmlns:r="http://schemas.openxmlformats.org/officeDocument/2006/relationships" r:id="rId2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5" name="Rounded Rectangle 2684">
          <a:hlinkClick xmlns:r="http://schemas.openxmlformats.org/officeDocument/2006/relationships" r:id="rId2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6" name="Rounded Rectangle 2685">
          <a:hlinkClick xmlns:r="http://schemas.openxmlformats.org/officeDocument/2006/relationships" r:id="rId2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7" name="Rounded Rectangle 2686">
          <a:hlinkClick xmlns:r="http://schemas.openxmlformats.org/officeDocument/2006/relationships" r:id="rId2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88" name="Rounded Rectangle 2687">
          <a:hlinkClick xmlns:r="http://schemas.openxmlformats.org/officeDocument/2006/relationships" r:id="rId2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89" name="Rounded Rectangle 2688">
          <a:hlinkClick xmlns:r="http://schemas.openxmlformats.org/officeDocument/2006/relationships" r:id="rId2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90" name="Rounded Rectangle 2689">
          <a:hlinkClick xmlns:r="http://schemas.openxmlformats.org/officeDocument/2006/relationships" r:id="rId2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1" name="Rounded Rectangle 2690">
          <a:hlinkClick xmlns:r="http://schemas.openxmlformats.org/officeDocument/2006/relationships" r:id="rId2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2" name="Rounded Rectangle 2691">
          <a:hlinkClick xmlns:r="http://schemas.openxmlformats.org/officeDocument/2006/relationships" r:id="rId2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3" name="Rounded Rectangle 2692">
          <a:hlinkClick xmlns:r="http://schemas.openxmlformats.org/officeDocument/2006/relationships" r:id="rId2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4" name="Rounded Rectangle 2693">
          <a:hlinkClick xmlns:r="http://schemas.openxmlformats.org/officeDocument/2006/relationships" r:id="rId2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5" name="Rounded Rectangle 2694">
          <a:hlinkClick xmlns:r="http://schemas.openxmlformats.org/officeDocument/2006/relationships" r:id="rId2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6" name="Rounded Rectangle 2695">
          <a:hlinkClick xmlns:r="http://schemas.openxmlformats.org/officeDocument/2006/relationships" r:id="rId2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7" name="Rounded Rectangle 2696">
          <a:hlinkClick xmlns:r="http://schemas.openxmlformats.org/officeDocument/2006/relationships" r:id="rId2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8" name="Rounded Rectangle 2697">
          <a:hlinkClick xmlns:r="http://schemas.openxmlformats.org/officeDocument/2006/relationships" r:id="rId2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9" name="Rounded Rectangle 2698">
          <a:hlinkClick xmlns:r="http://schemas.openxmlformats.org/officeDocument/2006/relationships" r:id="rId2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0" name="Rounded Rectangle 2699">
          <a:hlinkClick xmlns:r="http://schemas.openxmlformats.org/officeDocument/2006/relationships" r:id="rId2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1" name="Rounded Rectangle 2700">
          <a:hlinkClick xmlns:r="http://schemas.openxmlformats.org/officeDocument/2006/relationships" r:id="rId2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2" name="Rounded Rectangle 2701">
          <a:hlinkClick xmlns:r="http://schemas.openxmlformats.org/officeDocument/2006/relationships" r:id="rId2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3" name="Rounded Rectangle 2702">
          <a:hlinkClick xmlns:r="http://schemas.openxmlformats.org/officeDocument/2006/relationships" r:id="rId2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4" name="Rounded Rectangle 2703">
          <a:hlinkClick xmlns:r="http://schemas.openxmlformats.org/officeDocument/2006/relationships" r:id="rId2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5" name="Rounded Rectangle 2704">
          <a:hlinkClick xmlns:r="http://schemas.openxmlformats.org/officeDocument/2006/relationships" r:id="rId2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6" name="Rounded Rectangle 2705">
          <a:hlinkClick xmlns:r="http://schemas.openxmlformats.org/officeDocument/2006/relationships" r:id="rId2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7" name="Rounded Rectangle 2706">
          <a:hlinkClick xmlns:r="http://schemas.openxmlformats.org/officeDocument/2006/relationships" r:id="rId2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8" name="Rounded Rectangle 2707">
          <a:hlinkClick xmlns:r="http://schemas.openxmlformats.org/officeDocument/2006/relationships" r:id="rId2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09" name="Rounded Rectangle 2708">
          <a:hlinkClick xmlns:r="http://schemas.openxmlformats.org/officeDocument/2006/relationships" r:id="rId2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10" name="Rounded Rectangle 2709">
          <a:hlinkClick xmlns:r="http://schemas.openxmlformats.org/officeDocument/2006/relationships" r:id="rId2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11" name="Rounded Rectangle 2710">
          <a:hlinkClick xmlns:r="http://schemas.openxmlformats.org/officeDocument/2006/relationships" r:id="rId2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2" name="Rounded Rectangle 2711">
          <a:hlinkClick xmlns:r="http://schemas.openxmlformats.org/officeDocument/2006/relationships" r:id="rId2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3" name="Rounded Rectangle 2712">
          <a:hlinkClick xmlns:r="http://schemas.openxmlformats.org/officeDocument/2006/relationships" r:id="rId2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4" name="Rounded Rectangle 2713">
          <a:hlinkClick xmlns:r="http://schemas.openxmlformats.org/officeDocument/2006/relationships" r:id="rId2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5" name="Rounded Rectangle 2714">
          <a:hlinkClick xmlns:r="http://schemas.openxmlformats.org/officeDocument/2006/relationships" r:id="rId2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6" name="Rounded Rectangle 2715">
          <a:hlinkClick xmlns:r="http://schemas.openxmlformats.org/officeDocument/2006/relationships" r:id="rId2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7" name="Rounded Rectangle 2716">
          <a:hlinkClick xmlns:r="http://schemas.openxmlformats.org/officeDocument/2006/relationships" r:id="rId2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18" name="Rounded Rectangle 2717">
          <a:hlinkClick xmlns:r="http://schemas.openxmlformats.org/officeDocument/2006/relationships" r:id="rId2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19" name="Rounded Rectangle 2718">
          <a:hlinkClick xmlns:r="http://schemas.openxmlformats.org/officeDocument/2006/relationships" r:id="rId2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20" name="Rounded Rectangle 2719">
          <a:hlinkClick xmlns:r="http://schemas.openxmlformats.org/officeDocument/2006/relationships" r:id="rId2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1" name="Rounded Rectangle 2720">
          <a:hlinkClick xmlns:r="http://schemas.openxmlformats.org/officeDocument/2006/relationships" r:id="rId2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2" name="Rounded Rectangle 2721">
          <a:hlinkClick xmlns:r="http://schemas.openxmlformats.org/officeDocument/2006/relationships" r:id="rId2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3" name="Rounded Rectangle 2722">
          <a:hlinkClick xmlns:r="http://schemas.openxmlformats.org/officeDocument/2006/relationships" r:id="rId2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4" name="Rounded Rectangle 2723">
          <a:hlinkClick xmlns:r="http://schemas.openxmlformats.org/officeDocument/2006/relationships" r:id="rId2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5" name="Rounded Rectangle 2724">
          <a:hlinkClick xmlns:r="http://schemas.openxmlformats.org/officeDocument/2006/relationships" r:id="rId2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6" name="Rounded Rectangle 2725">
          <a:hlinkClick xmlns:r="http://schemas.openxmlformats.org/officeDocument/2006/relationships" r:id="rId2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7" name="Rounded Rectangle 2726">
          <a:hlinkClick xmlns:r="http://schemas.openxmlformats.org/officeDocument/2006/relationships" r:id="rId2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8" name="Rounded Rectangle 2727">
          <a:hlinkClick xmlns:r="http://schemas.openxmlformats.org/officeDocument/2006/relationships" r:id="rId2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9" name="Rounded Rectangle 2728">
          <a:hlinkClick xmlns:r="http://schemas.openxmlformats.org/officeDocument/2006/relationships" r:id="rId2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0" name="Rounded Rectangle 2729">
          <a:hlinkClick xmlns:r="http://schemas.openxmlformats.org/officeDocument/2006/relationships" r:id="rId2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1" name="Rounded Rectangle 2730">
          <a:hlinkClick xmlns:r="http://schemas.openxmlformats.org/officeDocument/2006/relationships" r:id="rId2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2" name="Rounded Rectangle 2731">
          <a:hlinkClick xmlns:r="http://schemas.openxmlformats.org/officeDocument/2006/relationships" r:id="rId2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3" name="Rounded Rectangle 2732">
          <a:hlinkClick xmlns:r="http://schemas.openxmlformats.org/officeDocument/2006/relationships" r:id="rId2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4" name="Rounded Rectangle 2733">
          <a:hlinkClick xmlns:r="http://schemas.openxmlformats.org/officeDocument/2006/relationships" r:id="rId2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5" name="Rounded Rectangle 2734">
          <a:hlinkClick xmlns:r="http://schemas.openxmlformats.org/officeDocument/2006/relationships" r:id="rId2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6" name="Rounded Rectangle 2735">
          <a:hlinkClick xmlns:r="http://schemas.openxmlformats.org/officeDocument/2006/relationships" r:id="rId2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7" name="Rounded Rectangle 2736">
          <a:hlinkClick xmlns:r="http://schemas.openxmlformats.org/officeDocument/2006/relationships" r:id="rId2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8" name="Rounded Rectangle 2737">
          <a:hlinkClick xmlns:r="http://schemas.openxmlformats.org/officeDocument/2006/relationships" r:id="rId2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39" name="Rounded Rectangle 2738">
          <a:hlinkClick xmlns:r="http://schemas.openxmlformats.org/officeDocument/2006/relationships" r:id="rId2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40" name="Rounded Rectangle 2739">
          <a:hlinkClick xmlns:r="http://schemas.openxmlformats.org/officeDocument/2006/relationships" r:id="rId2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41" name="Rounded Rectangle 2740">
          <a:hlinkClick xmlns:r="http://schemas.openxmlformats.org/officeDocument/2006/relationships" r:id="rId2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2" name="Rounded Rectangle 2741">
          <a:hlinkClick xmlns:r="http://schemas.openxmlformats.org/officeDocument/2006/relationships" r:id="rId2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3" name="Rounded Rectangle 2742">
          <a:hlinkClick xmlns:r="http://schemas.openxmlformats.org/officeDocument/2006/relationships" r:id="rId2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4" name="Rounded Rectangle 2743">
          <a:hlinkClick xmlns:r="http://schemas.openxmlformats.org/officeDocument/2006/relationships" r:id="rId2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5" name="Rounded Rectangle 2744">
          <a:hlinkClick xmlns:r="http://schemas.openxmlformats.org/officeDocument/2006/relationships" r:id="rId2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6" name="Rounded Rectangle 2745">
          <a:hlinkClick xmlns:r="http://schemas.openxmlformats.org/officeDocument/2006/relationships" r:id="rId2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7" name="Rounded Rectangle 2746">
          <a:hlinkClick xmlns:r="http://schemas.openxmlformats.org/officeDocument/2006/relationships" r:id="rId2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48" name="Rounded Rectangle 2747">
          <a:hlinkClick xmlns:r="http://schemas.openxmlformats.org/officeDocument/2006/relationships" r:id="rId2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49" name="Rounded Rectangle 2748">
          <a:hlinkClick xmlns:r="http://schemas.openxmlformats.org/officeDocument/2006/relationships" r:id="rId2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50" name="Rounded Rectangle 2749">
          <a:hlinkClick xmlns:r="http://schemas.openxmlformats.org/officeDocument/2006/relationships" r:id="rId2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1" name="Rounded Rectangle 2750">
          <a:hlinkClick xmlns:r="http://schemas.openxmlformats.org/officeDocument/2006/relationships" r:id="rId2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2" name="Rounded Rectangle 2751">
          <a:hlinkClick xmlns:r="http://schemas.openxmlformats.org/officeDocument/2006/relationships" r:id="rId2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3" name="Rounded Rectangle 2752">
          <a:hlinkClick xmlns:r="http://schemas.openxmlformats.org/officeDocument/2006/relationships" r:id="rId2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4" name="Rounded Rectangle 2753">
          <a:hlinkClick xmlns:r="http://schemas.openxmlformats.org/officeDocument/2006/relationships" r:id="rId2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5" name="Rounded Rectangle 2754">
          <a:hlinkClick xmlns:r="http://schemas.openxmlformats.org/officeDocument/2006/relationships" r:id="rId2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6" name="Rounded Rectangle 2755">
          <a:hlinkClick xmlns:r="http://schemas.openxmlformats.org/officeDocument/2006/relationships" r:id="rId2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7" name="Rounded Rectangle 2756">
          <a:hlinkClick xmlns:r="http://schemas.openxmlformats.org/officeDocument/2006/relationships" r:id="rId2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8" name="Rounded Rectangle 2757">
          <a:hlinkClick xmlns:r="http://schemas.openxmlformats.org/officeDocument/2006/relationships" r:id="rId2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9" name="Rounded Rectangle 2758">
          <a:hlinkClick xmlns:r="http://schemas.openxmlformats.org/officeDocument/2006/relationships" r:id="rId2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0" name="Rounded Rectangle 2759">
          <a:hlinkClick xmlns:r="http://schemas.openxmlformats.org/officeDocument/2006/relationships" r:id="rId2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1" name="Rounded Rectangle 2760">
          <a:hlinkClick xmlns:r="http://schemas.openxmlformats.org/officeDocument/2006/relationships" r:id="rId2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2" name="Rounded Rectangle 2761">
          <a:hlinkClick xmlns:r="http://schemas.openxmlformats.org/officeDocument/2006/relationships" r:id="rId2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3" name="Rounded Rectangle 2762">
          <a:hlinkClick xmlns:r="http://schemas.openxmlformats.org/officeDocument/2006/relationships" r:id="rId2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4" name="Rounded Rectangle 2763">
          <a:hlinkClick xmlns:r="http://schemas.openxmlformats.org/officeDocument/2006/relationships" r:id="rId2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5" name="Rounded Rectangle 2764">
          <a:hlinkClick xmlns:r="http://schemas.openxmlformats.org/officeDocument/2006/relationships" r:id="rId2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6" name="Rounded Rectangle 2765">
          <a:hlinkClick xmlns:r="http://schemas.openxmlformats.org/officeDocument/2006/relationships" r:id="rId2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7" name="Rounded Rectangle 2766">
          <a:hlinkClick xmlns:r="http://schemas.openxmlformats.org/officeDocument/2006/relationships" r:id="rId2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8" name="Rounded Rectangle 2767">
          <a:hlinkClick xmlns:r="http://schemas.openxmlformats.org/officeDocument/2006/relationships" r:id="rId2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69" name="Rounded Rectangle 2768">
          <a:hlinkClick xmlns:r="http://schemas.openxmlformats.org/officeDocument/2006/relationships" r:id="rId2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70" name="Rounded Rectangle 2769">
          <a:hlinkClick xmlns:r="http://schemas.openxmlformats.org/officeDocument/2006/relationships" r:id="rId2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71" name="Rounded Rectangle 2770">
          <a:hlinkClick xmlns:r="http://schemas.openxmlformats.org/officeDocument/2006/relationships" r:id="rId2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2" name="Rounded Rectangle 2771">
          <a:hlinkClick xmlns:r="http://schemas.openxmlformats.org/officeDocument/2006/relationships" r:id="rId2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3" name="Rounded Rectangle 2772">
          <a:hlinkClick xmlns:r="http://schemas.openxmlformats.org/officeDocument/2006/relationships" r:id="rId2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4" name="Rounded Rectangle 2773">
          <a:hlinkClick xmlns:r="http://schemas.openxmlformats.org/officeDocument/2006/relationships" r:id="rId2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5" name="Rounded Rectangle 2774">
          <a:hlinkClick xmlns:r="http://schemas.openxmlformats.org/officeDocument/2006/relationships" r:id="rId2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6" name="Rounded Rectangle 2775">
          <a:hlinkClick xmlns:r="http://schemas.openxmlformats.org/officeDocument/2006/relationships" r:id="rId2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7" name="Rounded Rectangle 2776">
          <a:hlinkClick xmlns:r="http://schemas.openxmlformats.org/officeDocument/2006/relationships" r:id="rId2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78" name="Rounded Rectangle 2777">
          <a:hlinkClick xmlns:r="http://schemas.openxmlformats.org/officeDocument/2006/relationships" r:id="rId2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79" name="Rounded Rectangle 2778">
          <a:hlinkClick xmlns:r="http://schemas.openxmlformats.org/officeDocument/2006/relationships" r:id="rId2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80" name="Rounded Rectangle 2779">
          <a:hlinkClick xmlns:r="http://schemas.openxmlformats.org/officeDocument/2006/relationships" r:id="rId2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1" name="Rounded Rectangle 2780">
          <a:hlinkClick xmlns:r="http://schemas.openxmlformats.org/officeDocument/2006/relationships" r:id="rId2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2" name="Rounded Rectangle 2781">
          <a:hlinkClick xmlns:r="http://schemas.openxmlformats.org/officeDocument/2006/relationships" r:id="rId2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3" name="Rounded Rectangle 2782">
          <a:hlinkClick xmlns:r="http://schemas.openxmlformats.org/officeDocument/2006/relationships" r:id="rId2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4" name="Rounded Rectangle 2783">
          <a:hlinkClick xmlns:r="http://schemas.openxmlformats.org/officeDocument/2006/relationships" r:id="rId2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5" name="Rounded Rectangle 2784">
          <a:hlinkClick xmlns:r="http://schemas.openxmlformats.org/officeDocument/2006/relationships" r:id="rId2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6" name="Rounded Rectangle 2785">
          <a:hlinkClick xmlns:r="http://schemas.openxmlformats.org/officeDocument/2006/relationships" r:id="rId2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7" name="Rounded Rectangle 2786">
          <a:hlinkClick xmlns:r="http://schemas.openxmlformats.org/officeDocument/2006/relationships" r:id="rId2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8" name="Rounded Rectangle 2787">
          <a:hlinkClick xmlns:r="http://schemas.openxmlformats.org/officeDocument/2006/relationships" r:id="rId2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9" name="Rounded Rectangle 2788">
          <a:hlinkClick xmlns:r="http://schemas.openxmlformats.org/officeDocument/2006/relationships" r:id="rId2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0" name="Rounded Rectangle 2789">
          <a:hlinkClick xmlns:r="http://schemas.openxmlformats.org/officeDocument/2006/relationships" r:id="rId2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1" name="Rounded Rectangle 2790">
          <a:hlinkClick xmlns:r="http://schemas.openxmlformats.org/officeDocument/2006/relationships" r:id="rId2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2" name="Rounded Rectangle 2791">
          <a:hlinkClick xmlns:r="http://schemas.openxmlformats.org/officeDocument/2006/relationships" r:id="rId2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3" name="Rounded Rectangle 2792">
          <a:hlinkClick xmlns:r="http://schemas.openxmlformats.org/officeDocument/2006/relationships" r:id="rId2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4" name="Rounded Rectangle 2793">
          <a:hlinkClick xmlns:r="http://schemas.openxmlformats.org/officeDocument/2006/relationships" r:id="rId2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5" name="Rounded Rectangle 2794">
          <a:hlinkClick xmlns:r="http://schemas.openxmlformats.org/officeDocument/2006/relationships" r:id="rId2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6" name="Rounded Rectangle 2795">
          <a:hlinkClick xmlns:r="http://schemas.openxmlformats.org/officeDocument/2006/relationships" r:id="rId2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7" name="Rounded Rectangle 2796">
          <a:hlinkClick xmlns:r="http://schemas.openxmlformats.org/officeDocument/2006/relationships" r:id="rId2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8" name="Rounded Rectangle 2797">
          <a:hlinkClick xmlns:r="http://schemas.openxmlformats.org/officeDocument/2006/relationships" r:id="rId2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799" name="Rounded Rectangle 2798">
          <a:hlinkClick xmlns:r="http://schemas.openxmlformats.org/officeDocument/2006/relationships" r:id="rId2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800" name="Rounded Rectangle 2799">
          <a:hlinkClick xmlns:r="http://schemas.openxmlformats.org/officeDocument/2006/relationships" r:id="rId2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801" name="Rounded Rectangle 2800">
          <a:hlinkClick xmlns:r="http://schemas.openxmlformats.org/officeDocument/2006/relationships" r:id="rId2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2" name="Rounded Rectangle 2801">
          <a:hlinkClick xmlns:r="http://schemas.openxmlformats.org/officeDocument/2006/relationships" r:id="rId2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3" name="Rounded Rectangle 2802">
          <a:hlinkClick xmlns:r="http://schemas.openxmlformats.org/officeDocument/2006/relationships" r:id="rId2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4" name="Rounded Rectangle 2803">
          <a:hlinkClick xmlns:r="http://schemas.openxmlformats.org/officeDocument/2006/relationships" r:id="rId2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5" name="Rounded Rectangle 2804">
          <a:hlinkClick xmlns:r="http://schemas.openxmlformats.org/officeDocument/2006/relationships" r:id="rId2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6" name="Rounded Rectangle 2805">
          <a:hlinkClick xmlns:r="http://schemas.openxmlformats.org/officeDocument/2006/relationships" r:id="rId2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7" name="Rounded Rectangle 2806">
          <a:hlinkClick xmlns:r="http://schemas.openxmlformats.org/officeDocument/2006/relationships" r:id="rId2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08" name="Rounded Rectangle 2807">
          <a:hlinkClick xmlns:r="http://schemas.openxmlformats.org/officeDocument/2006/relationships" r:id="rId2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09" name="Rounded Rectangle 2808">
          <a:hlinkClick xmlns:r="http://schemas.openxmlformats.org/officeDocument/2006/relationships" r:id="rId2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10" name="Rounded Rectangle 2809">
          <a:hlinkClick xmlns:r="http://schemas.openxmlformats.org/officeDocument/2006/relationships" r:id="rId2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1" name="Rounded Rectangle 2810">
          <a:hlinkClick xmlns:r="http://schemas.openxmlformats.org/officeDocument/2006/relationships" r:id="rId2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2" name="Rounded Rectangle 2811">
          <a:hlinkClick xmlns:r="http://schemas.openxmlformats.org/officeDocument/2006/relationships" r:id="rId2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3" name="Rounded Rectangle 2812">
          <a:hlinkClick xmlns:r="http://schemas.openxmlformats.org/officeDocument/2006/relationships" r:id="rId2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4" name="Rounded Rectangle 2813">
          <a:hlinkClick xmlns:r="http://schemas.openxmlformats.org/officeDocument/2006/relationships" r:id="rId2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5" name="Rounded Rectangle 2814">
          <a:hlinkClick xmlns:r="http://schemas.openxmlformats.org/officeDocument/2006/relationships" r:id="rId2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6" name="Rounded Rectangle 2815">
          <a:hlinkClick xmlns:r="http://schemas.openxmlformats.org/officeDocument/2006/relationships" r:id="rId2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7" name="Rounded Rectangle 2816">
          <a:hlinkClick xmlns:r="http://schemas.openxmlformats.org/officeDocument/2006/relationships" r:id="rId2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8" name="Rounded Rectangle 2817">
          <a:hlinkClick xmlns:r="http://schemas.openxmlformats.org/officeDocument/2006/relationships" r:id="rId2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9" name="Rounded Rectangle 2818">
          <a:hlinkClick xmlns:r="http://schemas.openxmlformats.org/officeDocument/2006/relationships" r:id="rId2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0" name="Rounded Rectangle 2819">
          <a:hlinkClick xmlns:r="http://schemas.openxmlformats.org/officeDocument/2006/relationships" r:id="rId2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1" name="Rounded Rectangle 2820">
          <a:hlinkClick xmlns:r="http://schemas.openxmlformats.org/officeDocument/2006/relationships" r:id="rId2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2" name="Rounded Rectangle 2821">
          <a:hlinkClick xmlns:r="http://schemas.openxmlformats.org/officeDocument/2006/relationships" r:id="rId2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3" name="Rounded Rectangle 2822">
          <a:hlinkClick xmlns:r="http://schemas.openxmlformats.org/officeDocument/2006/relationships" r:id="rId2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4" name="Rounded Rectangle 2823">
          <a:hlinkClick xmlns:r="http://schemas.openxmlformats.org/officeDocument/2006/relationships" r:id="rId2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5" name="Rounded Rectangle 2824">
          <a:hlinkClick xmlns:r="http://schemas.openxmlformats.org/officeDocument/2006/relationships" r:id="rId2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6" name="Rounded Rectangle 2825">
          <a:hlinkClick xmlns:r="http://schemas.openxmlformats.org/officeDocument/2006/relationships" r:id="rId2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7" name="Rounded Rectangle 2826">
          <a:hlinkClick xmlns:r="http://schemas.openxmlformats.org/officeDocument/2006/relationships" r:id="rId2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8" name="Rounded Rectangle 2827">
          <a:hlinkClick xmlns:r="http://schemas.openxmlformats.org/officeDocument/2006/relationships" r:id="rId2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29" name="Rounded Rectangle 2828">
          <a:hlinkClick xmlns:r="http://schemas.openxmlformats.org/officeDocument/2006/relationships" r:id="rId2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30" name="Rounded Rectangle 2829">
          <a:hlinkClick xmlns:r="http://schemas.openxmlformats.org/officeDocument/2006/relationships" r:id="rId2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31" name="Rounded Rectangle 2830">
          <a:hlinkClick xmlns:r="http://schemas.openxmlformats.org/officeDocument/2006/relationships" r:id="rId2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2" name="Rounded Rectangle 2831">
          <a:hlinkClick xmlns:r="http://schemas.openxmlformats.org/officeDocument/2006/relationships" r:id="rId2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3" name="Rounded Rectangle 2832">
          <a:hlinkClick xmlns:r="http://schemas.openxmlformats.org/officeDocument/2006/relationships" r:id="rId2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4" name="Rounded Rectangle 2833">
          <a:hlinkClick xmlns:r="http://schemas.openxmlformats.org/officeDocument/2006/relationships" r:id="rId2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5" name="Rounded Rectangle 2834">
          <a:hlinkClick xmlns:r="http://schemas.openxmlformats.org/officeDocument/2006/relationships" r:id="rId2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6" name="Rounded Rectangle 2835">
          <a:hlinkClick xmlns:r="http://schemas.openxmlformats.org/officeDocument/2006/relationships" r:id="rId2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7" name="Rounded Rectangle 2836">
          <a:hlinkClick xmlns:r="http://schemas.openxmlformats.org/officeDocument/2006/relationships" r:id="rId2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38" name="Rounded Rectangle 2837">
          <a:hlinkClick xmlns:r="http://schemas.openxmlformats.org/officeDocument/2006/relationships" r:id="rId2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39" name="Rounded Rectangle 2838">
          <a:hlinkClick xmlns:r="http://schemas.openxmlformats.org/officeDocument/2006/relationships" r:id="rId2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40" name="Rounded Rectangle 2839">
          <a:hlinkClick xmlns:r="http://schemas.openxmlformats.org/officeDocument/2006/relationships" r:id="rId2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1" name="Rounded Rectangle 2840">
          <a:hlinkClick xmlns:r="http://schemas.openxmlformats.org/officeDocument/2006/relationships" r:id="rId2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2" name="Rounded Rectangle 2841">
          <a:hlinkClick xmlns:r="http://schemas.openxmlformats.org/officeDocument/2006/relationships" r:id="rId2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3" name="Rounded Rectangle 2842">
          <a:hlinkClick xmlns:r="http://schemas.openxmlformats.org/officeDocument/2006/relationships" r:id="rId2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4" name="Rounded Rectangle 2843">
          <a:hlinkClick xmlns:r="http://schemas.openxmlformats.org/officeDocument/2006/relationships" r:id="rId2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5" name="Rounded Rectangle 2844">
          <a:hlinkClick xmlns:r="http://schemas.openxmlformats.org/officeDocument/2006/relationships" r:id="rId2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6" name="Rounded Rectangle 2845">
          <a:hlinkClick xmlns:r="http://schemas.openxmlformats.org/officeDocument/2006/relationships" r:id="rId2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7" name="Rounded Rectangle 2846">
          <a:hlinkClick xmlns:r="http://schemas.openxmlformats.org/officeDocument/2006/relationships" r:id="rId2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8" name="Rounded Rectangle 2847">
          <a:hlinkClick xmlns:r="http://schemas.openxmlformats.org/officeDocument/2006/relationships" r:id="rId2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9" name="Rounded Rectangle 2848">
          <a:hlinkClick xmlns:r="http://schemas.openxmlformats.org/officeDocument/2006/relationships" r:id="rId2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0" name="Rounded Rectangle 2849">
          <a:hlinkClick xmlns:r="http://schemas.openxmlformats.org/officeDocument/2006/relationships" r:id="rId2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1" name="Rounded Rectangle 2850">
          <a:hlinkClick xmlns:r="http://schemas.openxmlformats.org/officeDocument/2006/relationships" r:id="rId2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2" name="Rounded Rectangle 2851">
          <a:hlinkClick xmlns:r="http://schemas.openxmlformats.org/officeDocument/2006/relationships" r:id="rId2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3" name="Rounded Rectangle 2852">
          <a:hlinkClick xmlns:r="http://schemas.openxmlformats.org/officeDocument/2006/relationships" r:id="rId2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4" name="Rounded Rectangle 2853">
          <a:hlinkClick xmlns:r="http://schemas.openxmlformats.org/officeDocument/2006/relationships" r:id="rId2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5" name="Rounded Rectangle 2854">
          <a:hlinkClick xmlns:r="http://schemas.openxmlformats.org/officeDocument/2006/relationships" r:id="rId2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6" name="Rounded Rectangle 2855">
          <a:hlinkClick xmlns:r="http://schemas.openxmlformats.org/officeDocument/2006/relationships" r:id="rId2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7" name="Rounded Rectangle 2856">
          <a:hlinkClick xmlns:r="http://schemas.openxmlformats.org/officeDocument/2006/relationships" r:id="rId2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8" name="Rounded Rectangle 2857">
          <a:hlinkClick xmlns:r="http://schemas.openxmlformats.org/officeDocument/2006/relationships" r:id="rId2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59" name="Rounded Rectangle 2858">
          <a:hlinkClick xmlns:r="http://schemas.openxmlformats.org/officeDocument/2006/relationships" r:id="rId2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60" name="Rounded Rectangle 2859">
          <a:hlinkClick xmlns:r="http://schemas.openxmlformats.org/officeDocument/2006/relationships" r:id="rId2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61" name="Rounded Rectangle 2860">
          <a:hlinkClick xmlns:r="http://schemas.openxmlformats.org/officeDocument/2006/relationships" r:id="rId2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2" name="Rounded Rectangle 2861">
          <a:hlinkClick xmlns:r="http://schemas.openxmlformats.org/officeDocument/2006/relationships" r:id="rId2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3" name="Rounded Rectangle 2862">
          <a:hlinkClick xmlns:r="http://schemas.openxmlformats.org/officeDocument/2006/relationships" r:id="rId2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4" name="Rounded Rectangle 2863">
          <a:hlinkClick xmlns:r="http://schemas.openxmlformats.org/officeDocument/2006/relationships" r:id="rId2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5" name="Rounded Rectangle 2864">
          <a:hlinkClick xmlns:r="http://schemas.openxmlformats.org/officeDocument/2006/relationships" r:id="rId2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6" name="Rounded Rectangle 2865">
          <a:hlinkClick xmlns:r="http://schemas.openxmlformats.org/officeDocument/2006/relationships" r:id="rId2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7" name="Rounded Rectangle 2866">
          <a:hlinkClick xmlns:r="http://schemas.openxmlformats.org/officeDocument/2006/relationships" r:id="rId2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68" name="Rounded Rectangle 2867">
          <a:hlinkClick xmlns:r="http://schemas.openxmlformats.org/officeDocument/2006/relationships" r:id="rId2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69" name="Rounded Rectangle 2868">
          <a:hlinkClick xmlns:r="http://schemas.openxmlformats.org/officeDocument/2006/relationships" r:id="rId2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70" name="Rounded Rectangle 2869">
          <a:hlinkClick xmlns:r="http://schemas.openxmlformats.org/officeDocument/2006/relationships" r:id="rId2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1" name="Rounded Rectangle 2870">
          <a:hlinkClick xmlns:r="http://schemas.openxmlformats.org/officeDocument/2006/relationships" r:id="rId2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2" name="Rounded Rectangle 2871">
          <a:hlinkClick xmlns:r="http://schemas.openxmlformats.org/officeDocument/2006/relationships" r:id="rId2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3" name="Rounded Rectangle 2872">
          <a:hlinkClick xmlns:r="http://schemas.openxmlformats.org/officeDocument/2006/relationships" r:id="rId2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4" name="Rounded Rectangle 2873">
          <a:hlinkClick xmlns:r="http://schemas.openxmlformats.org/officeDocument/2006/relationships" r:id="rId2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5" name="Rounded Rectangle 2874">
          <a:hlinkClick xmlns:r="http://schemas.openxmlformats.org/officeDocument/2006/relationships" r:id="rId2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6" name="Rounded Rectangle 2875">
          <a:hlinkClick xmlns:r="http://schemas.openxmlformats.org/officeDocument/2006/relationships" r:id="rId2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7" name="Rounded Rectangle 2876">
          <a:hlinkClick xmlns:r="http://schemas.openxmlformats.org/officeDocument/2006/relationships" r:id="rId2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8" name="Rounded Rectangle 2877">
          <a:hlinkClick xmlns:r="http://schemas.openxmlformats.org/officeDocument/2006/relationships" r:id="rId2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9" name="Rounded Rectangle 2878">
          <a:hlinkClick xmlns:r="http://schemas.openxmlformats.org/officeDocument/2006/relationships" r:id="rId2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0" name="Rounded Rectangle 2879">
          <a:hlinkClick xmlns:r="http://schemas.openxmlformats.org/officeDocument/2006/relationships" r:id="rId2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1" name="Rounded Rectangle 2880">
          <a:hlinkClick xmlns:r="http://schemas.openxmlformats.org/officeDocument/2006/relationships" r:id="rId2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2" name="Rounded Rectangle 2881">
          <a:hlinkClick xmlns:r="http://schemas.openxmlformats.org/officeDocument/2006/relationships" r:id="rId2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3" name="Rounded Rectangle 2882">
          <a:hlinkClick xmlns:r="http://schemas.openxmlformats.org/officeDocument/2006/relationships" r:id="rId2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4" name="Rounded Rectangle 2883">
          <a:hlinkClick xmlns:r="http://schemas.openxmlformats.org/officeDocument/2006/relationships" r:id="rId2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5" name="Rounded Rectangle 2884">
          <a:hlinkClick xmlns:r="http://schemas.openxmlformats.org/officeDocument/2006/relationships" r:id="rId2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6" name="Rounded Rectangle 2885">
          <a:hlinkClick xmlns:r="http://schemas.openxmlformats.org/officeDocument/2006/relationships" r:id="rId2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7" name="Rounded Rectangle 2886">
          <a:hlinkClick xmlns:r="http://schemas.openxmlformats.org/officeDocument/2006/relationships" r:id="rId2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8" name="Rounded Rectangle 2887">
          <a:hlinkClick xmlns:r="http://schemas.openxmlformats.org/officeDocument/2006/relationships" r:id="rId2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89" name="Rounded Rectangle 2888">
          <a:hlinkClick xmlns:r="http://schemas.openxmlformats.org/officeDocument/2006/relationships" r:id="rId2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90" name="Rounded Rectangle 2889">
          <a:hlinkClick xmlns:r="http://schemas.openxmlformats.org/officeDocument/2006/relationships" r:id="rId2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91" name="Rounded Rectangle 2890">
          <a:hlinkClick xmlns:r="http://schemas.openxmlformats.org/officeDocument/2006/relationships" r:id="rId2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2" name="Rounded Rectangle 2891">
          <a:hlinkClick xmlns:r="http://schemas.openxmlformats.org/officeDocument/2006/relationships" r:id="rId2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3" name="Rounded Rectangle 2892">
          <a:hlinkClick xmlns:r="http://schemas.openxmlformats.org/officeDocument/2006/relationships" r:id="rId2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4" name="Rounded Rectangle 2893">
          <a:hlinkClick xmlns:r="http://schemas.openxmlformats.org/officeDocument/2006/relationships" r:id="rId2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5" name="Rounded Rectangle 2894">
          <a:hlinkClick xmlns:r="http://schemas.openxmlformats.org/officeDocument/2006/relationships" r:id="rId2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6" name="Rounded Rectangle 2895">
          <a:hlinkClick xmlns:r="http://schemas.openxmlformats.org/officeDocument/2006/relationships" r:id="rId2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7" name="Rounded Rectangle 2896">
          <a:hlinkClick xmlns:r="http://schemas.openxmlformats.org/officeDocument/2006/relationships" r:id="rId2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898" name="Rounded Rectangle 2897">
          <a:hlinkClick xmlns:r="http://schemas.openxmlformats.org/officeDocument/2006/relationships" r:id="rId2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899" name="Rounded Rectangle 2898">
          <a:hlinkClick xmlns:r="http://schemas.openxmlformats.org/officeDocument/2006/relationships" r:id="rId2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900" name="Rounded Rectangle 2899">
          <a:hlinkClick xmlns:r="http://schemas.openxmlformats.org/officeDocument/2006/relationships" r:id="rId2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1" name="Rounded Rectangle 2900">
          <a:hlinkClick xmlns:r="http://schemas.openxmlformats.org/officeDocument/2006/relationships" r:id="rId2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2" name="Rounded Rectangle 2901">
          <a:hlinkClick xmlns:r="http://schemas.openxmlformats.org/officeDocument/2006/relationships" r:id="rId2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3" name="Rounded Rectangle 2902">
          <a:hlinkClick xmlns:r="http://schemas.openxmlformats.org/officeDocument/2006/relationships" r:id="rId2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4" name="Rounded Rectangle 2903">
          <a:hlinkClick xmlns:r="http://schemas.openxmlformats.org/officeDocument/2006/relationships" r:id="rId2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5" name="Rounded Rectangle 2904">
          <a:hlinkClick xmlns:r="http://schemas.openxmlformats.org/officeDocument/2006/relationships" r:id="rId2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6" name="Rounded Rectangle 2905">
          <a:hlinkClick xmlns:r="http://schemas.openxmlformats.org/officeDocument/2006/relationships" r:id="rId2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7" name="Rounded Rectangle 2906">
          <a:hlinkClick xmlns:r="http://schemas.openxmlformats.org/officeDocument/2006/relationships" r:id="rId2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8" name="Rounded Rectangle 2907">
          <a:hlinkClick xmlns:r="http://schemas.openxmlformats.org/officeDocument/2006/relationships" r:id="rId2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9" name="Rounded Rectangle 2908">
          <a:hlinkClick xmlns:r="http://schemas.openxmlformats.org/officeDocument/2006/relationships" r:id="rId2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0" name="Rounded Rectangle 2909">
          <a:hlinkClick xmlns:r="http://schemas.openxmlformats.org/officeDocument/2006/relationships" r:id="rId2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1" name="Rounded Rectangle 2910">
          <a:hlinkClick xmlns:r="http://schemas.openxmlformats.org/officeDocument/2006/relationships" r:id="rId2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2" name="Rounded Rectangle 2911">
          <a:hlinkClick xmlns:r="http://schemas.openxmlformats.org/officeDocument/2006/relationships" r:id="rId2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3" name="Rounded Rectangle 2912">
          <a:hlinkClick xmlns:r="http://schemas.openxmlformats.org/officeDocument/2006/relationships" r:id="rId2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4" name="Rounded Rectangle 2913">
          <a:hlinkClick xmlns:r="http://schemas.openxmlformats.org/officeDocument/2006/relationships" r:id="rId2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5" name="Rounded Rectangle 2914">
          <a:hlinkClick xmlns:r="http://schemas.openxmlformats.org/officeDocument/2006/relationships" r:id="rId2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6" name="Rounded Rectangle 2915">
          <a:hlinkClick xmlns:r="http://schemas.openxmlformats.org/officeDocument/2006/relationships" r:id="rId2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7" name="Rounded Rectangle 2916">
          <a:hlinkClick xmlns:r="http://schemas.openxmlformats.org/officeDocument/2006/relationships" r:id="rId2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8" name="Rounded Rectangle 2917">
          <a:hlinkClick xmlns:r="http://schemas.openxmlformats.org/officeDocument/2006/relationships" r:id="rId2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19" name="Rounded Rectangle 2918">
          <a:hlinkClick xmlns:r="http://schemas.openxmlformats.org/officeDocument/2006/relationships" r:id="rId2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20" name="Rounded Rectangle 2919">
          <a:hlinkClick xmlns:r="http://schemas.openxmlformats.org/officeDocument/2006/relationships" r:id="rId2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21" name="Rounded Rectangle 2920">
          <a:hlinkClick xmlns:r="http://schemas.openxmlformats.org/officeDocument/2006/relationships" r:id="rId2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2" name="Rounded Rectangle 2921">
          <a:hlinkClick xmlns:r="http://schemas.openxmlformats.org/officeDocument/2006/relationships" r:id="rId2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3" name="Rounded Rectangle 2922">
          <a:hlinkClick xmlns:r="http://schemas.openxmlformats.org/officeDocument/2006/relationships" r:id="rId2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4" name="Rounded Rectangle 2923">
          <a:hlinkClick xmlns:r="http://schemas.openxmlformats.org/officeDocument/2006/relationships" r:id="rId2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5" name="Rounded Rectangle 2924">
          <a:hlinkClick xmlns:r="http://schemas.openxmlformats.org/officeDocument/2006/relationships" r:id="rId2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6" name="Rounded Rectangle 2925">
          <a:hlinkClick xmlns:r="http://schemas.openxmlformats.org/officeDocument/2006/relationships" r:id="rId2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7" name="Rounded Rectangle 2926">
          <a:hlinkClick xmlns:r="http://schemas.openxmlformats.org/officeDocument/2006/relationships" r:id="rId2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28" name="Rounded Rectangle 2927">
          <a:hlinkClick xmlns:r="http://schemas.openxmlformats.org/officeDocument/2006/relationships" r:id="rId2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29" name="Rounded Rectangle 2928">
          <a:hlinkClick xmlns:r="http://schemas.openxmlformats.org/officeDocument/2006/relationships" r:id="rId2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30" name="Rounded Rectangle 2929">
          <a:hlinkClick xmlns:r="http://schemas.openxmlformats.org/officeDocument/2006/relationships" r:id="rId2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1" name="Rounded Rectangle 2930">
          <a:hlinkClick xmlns:r="http://schemas.openxmlformats.org/officeDocument/2006/relationships" r:id="rId2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2" name="Rounded Rectangle 2931">
          <a:hlinkClick xmlns:r="http://schemas.openxmlformats.org/officeDocument/2006/relationships" r:id="rId2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3" name="Rounded Rectangle 2932">
          <a:hlinkClick xmlns:r="http://schemas.openxmlformats.org/officeDocument/2006/relationships" r:id="rId2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4" name="Rounded Rectangle 2933">
          <a:hlinkClick xmlns:r="http://schemas.openxmlformats.org/officeDocument/2006/relationships" r:id="rId2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5" name="Rounded Rectangle 2934">
          <a:hlinkClick xmlns:r="http://schemas.openxmlformats.org/officeDocument/2006/relationships" r:id="rId2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6" name="Rounded Rectangle 2935">
          <a:hlinkClick xmlns:r="http://schemas.openxmlformats.org/officeDocument/2006/relationships" r:id="rId2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7" name="Rounded Rectangle 2936">
          <a:hlinkClick xmlns:r="http://schemas.openxmlformats.org/officeDocument/2006/relationships" r:id="rId2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8" name="Rounded Rectangle 2937">
          <a:hlinkClick xmlns:r="http://schemas.openxmlformats.org/officeDocument/2006/relationships" r:id="rId2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9" name="Rounded Rectangle 2938">
          <a:hlinkClick xmlns:r="http://schemas.openxmlformats.org/officeDocument/2006/relationships" r:id="rId2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0" name="Rounded Rectangle 2939">
          <a:hlinkClick xmlns:r="http://schemas.openxmlformats.org/officeDocument/2006/relationships" r:id="rId2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1" name="Rounded Rectangle 2940">
          <a:hlinkClick xmlns:r="http://schemas.openxmlformats.org/officeDocument/2006/relationships" r:id="rId2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2" name="Rounded Rectangle 2941">
          <a:hlinkClick xmlns:r="http://schemas.openxmlformats.org/officeDocument/2006/relationships" r:id="rId2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3" name="Rounded Rectangle 2942">
          <a:hlinkClick xmlns:r="http://schemas.openxmlformats.org/officeDocument/2006/relationships" r:id="rId2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4" name="Rounded Rectangle 2943">
          <a:hlinkClick xmlns:r="http://schemas.openxmlformats.org/officeDocument/2006/relationships" r:id="rId2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5" name="Rounded Rectangle 2944">
          <a:hlinkClick xmlns:r="http://schemas.openxmlformats.org/officeDocument/2006/relationships" r:id="rId2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6" name="Rounded Rectangle 2945">
          <a:hlinkClick xmlns:r="http://schemas.openxmlformats.org/officeDocument/2006/relationships" r:id="rId2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7" name="Rounded Rectangle 2946">
          <a:hlinkClick xmlns:r="http://schemas.openxmlformats.org/officeDocument/2006/relationships" r:id="rId2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8" name="Rounded Rectangle 2947">
          <a:hlinkClick xmlns:r="http://schemas.openxmlformats.org/officeDocument/2006/relationships" r:id="rId2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49" name="Rounded Rectangle 2948">
          <a:hlinkClick xmlns:r="http://schemas.openxmlformats.org/officeDocument/2006/relationships" r:id="rId2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50" name="Rounded Rectangle 2949">
          <a:hlinkClick xmlns:r="http://schemas.openxmlformats.org/officeDocument/2006/relationships" r:id="rId2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51" name="Rounded Rectangle 2950">
          <a:hlinkClick xmlns:r="http://schemas.openxmlformats.org/officeDocument/2006/relationships" r:id="rId2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2" name="Rounded Rectangle 2951">
          <a:hlinkClick xmlns:r="http://schemas.openxmlformats.org/officeDocument/2006/relationships" r:id="rId2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3" name="Rounded Rectangle 2952">
          <a:hlinkClick xmlns:r="http://schemas.openxmlformats.org/officeDocument/2006/relationships" r:id="rId2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4" name="Rounded Rectangle 2953">
          <a:hlinkClick xmlns:r="http://schemas.openxmlformats.org/officeDocument/2006/relationships" r:id="rId2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5" name="Rounded Rectangle 2954">
          <a:hlinkClick xmlns:r="http://schemas.openxmlformats.org/officeDocument/2006/relationships" r:id="rId2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6" name="Rounded Rectangle 2955">
          <a:hlinkClick xmlns:r="http://schemas.openxmlformats.org/officeDocument/2006/relationships" r:id="rId2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7" name="Rounded Rectangle 2956">
          <a:hlinkClick xmlns:r="http://schemas.openxmlformats.org/officeDocument/2006/relationships" r:id="rId2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58" name="Rounded Rectangle 2957">
          <a:hlinkClick xmlns:r="http://schemas.openxmlformats.org/officeDocument/2006/relationships" r:id="rId2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59" name="Rounded Rectangle 2958">
          <a:hlinkClick xmlns:r="http://schemas.openxmlformats.org/officeDocument/2006/relationships" r:id="rId2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60" name="Rounded Rectangle 2959">
          <a:hlinkClick xmlns:r="http://schemas.openxmlformats.org/officeDocument/2006/relationships" r:id="rId2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1" name="Rounded Rectangle 2960">
          <a:hlinkClick xmlns:r="http://schemas.openxmlformats.org/officeDocument/2006/relationships" r:id="rId2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2" name="Rounded Rectangle 2961">
          <a:hlinkClick xmlns:r="http://schemas.openxmlformats.org/officeDocument/2006/relationships" r:id="rId2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3" name="Rounded Rectangle 2962">
          <a:hlinkClick xmlns:r="http://schemas.openxmlformats.org/officeDocument/2006/relationships" r:id="rId2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4" name="Rounded Rectangle 2963">
          <a:hlinkClick xmlns:r="http://schemas.openxmlformats.org/officeDocument/2006/relationships" r:id="rId2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5" name="Rounded Rectangle 2964">
          <a:hlinkClick xmlns:r="http://schemas.openxmlformats.org/officeDocument/2006/relationships" r:id="rId2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6" name="Rounded Rectangle 2965">
          <a:hlinkClick xmlns:r="http://schemas.openxmlformats.org/officeDocument/2006/relationships" r:id="rId2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7" name="Rounded Rectangle 2966">
          <a:hlinkClick xmlns:r="http://schemas.openxmlformats.org/officeDocument/2006/relationships" r:id="rId2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8" name="Rounded Rectangle 2967">
          <a:hlinkClick xmlns:r="http://schemas.openxmlformats.org/officeDocument/2006/relationships" r:id="rId2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9" name="Rounded Rectangle 2968">
          <a:hlinkClick xmlns:r="http://schemas.openxmlformats.org/officeDocument/2006/relationships" r:id="rId2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0" name="Rounded Rectangle 2969">
          <a:hlinkClick xmlns:r="http://schemas.openxmlformats.org/officeDocument/2006/relationships" r:id="rId2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1" name="Rounded Rectangle 2970">
          <a:hlinkClick xmlns:r="http://schemas.openxmlformats.org/officeDocument/2006/relationships" r:id="rId2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2" name="Rounded Rectangle 2971">
          <a:hlinkClick xmlns:r="http://schemas.openxmlformats.org/officeDocument/2006/relationships" r:id="rId2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3" name="Rounded Rectangle 2972">
          <a:hlinkClick xmlns:r="http://schemas.openxmlformats.org/officeDocument/2006/relationships" r:id="rId2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4" name="Rounded Rectangle 2973">
          <a:hlinkClick xmlns:r="http://schemas.openxmlformats.org/officeDocument/2006/relationships" r:id="rId2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5" name="Rounded Rectangle 2974">
          <a:hlinkClick xmlns:r="http://schemas.openxmlformats.org/officeDocument/2006/relationships" r:id="rId2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6" name="Rounded Rectangle 2975">
          <a:hlinkClick xmlns:r="http://schemas.openxmlformats.org/officeDocument/2006/relationships" r:id="rId2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7" name="Rounded Rectangle 2976">
          <a:hlinkClick xmlns:r="http://schemas.openxmlformats.org/officeDocument/2006/relationships" r:id="rId2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8" name="Rounded Rectangle 2977">
          <a:hlinkClick xmlns:r="http://schemas.openxmlformats.org/officeDocument/2006/relationships" r:id="rId2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79" name="Rounded Rectangle 2978">
          <a:hlinkClick xmlns:r="http://schemas.openxmlformats.org/officeDocument/2006/relationships" r:id="rId2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80" name="Rounded Rectangle 2979">
          <a:hlinkClick xmlns:r="http://schemas.openxmlformats.org/officeDocument/2006/relationships" r:id="rId2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81" name="Rounded Rectangle 2980">
          <a:hlinkClick xmlns:r="http://schemas.openxmlformats.org/officeDocument/2006/relationships" r:id="rId2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2" name="Rounded Rectangle 2981">
          <a:hlinkClick xmlns:r="http://schemas.openxmlformats.org/officeDocument/2006/relationships" r:id="rId2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3" name="Rounded Rectangle 2982">
          <a:hlinkClick xmlns:r="http://schemas.openxmlformats.org/officeDocument/2006/relationships" r:id="rId2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4" name="Rounded Rectangle 2983">
          <a:hlinkClick xmlns:r="http://schemas.openxmlformats.org/officeDocument/2006/relationships" r:id="rId2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5" name="Rounded Rectangle 2984">
          <a:hlinkClick xmlns:r="http://schemas.openxmlformats.org/officeDocument/2006/relationships" r:id="rId2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6" name="Rounded Rectangle 2985">
          <a:hlinkClick xmlns:r="http://schemas.openxmlformats.org/officeDocument/2006/relationships" r:id="rId2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7" name="Rounded Rectangle 2986">
          <a:hlinkClick xmlns:r="http://schemas.openxmlformats.org/officeDocument/2006/relationships" r:id="rId2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88" name="Rounded Rectangle 2987">
          <a:hlinkClick xmlns:r="http://schemas.openxmlformats.org/officeDocument/2006/relationships" r:id="rId2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89" name="Rounded Rectangle 2988">
          <a:hlinkClick xmlns:r="http://schemas.openxmlformats.org/officeDocument/2006/relationships" r:id="rId2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90" name="Rounded Rectangle 2989">
          <a:hlinkClick xmlns:r="http://schemas.openxmlformats.org/officeDocument/2006/relationships" r:id="rId2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1" name="Rounded Rectangle 2990">
          <a:hlinkClick xmlns:r="http://schemas.openxmlformats.org/officeDocument/2006/relationships" r:id="rId2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2" name="Rounded Rectangle 2991">
          <a:hlinkClick xmlns:r="http://schemas.openxmlformats.org/officeDocument/2006/relationships" r:id="rId2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3" name="Rounded Rectangle 2992">
          <a:hlinkClick xmlns:r="http://schemas.openxmlformats.org/officeDocument/2006/relationships" r:id="rId2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4" name="Rounded Rectangle 2993">
          <a:hlinkClick xmlns:r="http://schemas.openxmlformats.org/officeDocument/2006/relationships" r:id="rId2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5" name="Rounded Rectangle 2994">
          <a:hlinkClick xmlns:r="http://schemas.openxmlformats.org/officeDocument/2006/relationships" r:id="rId2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6" name="Rounded Rectangle 2995">
          <a:hlinkClick xmlns:r="http://schemas.openxmlformats.org/officeDocument/2006/relationships" r:id="rId2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7" name="Rounded Rectangle 2996">
          <a:hlinkClick xmlns:r="http://schemas.openxmlformats.org/officeDocument/2006/relationships" r:id="rId2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8" name="Rounded Rectangle 2997">
          <a:hlinkClick xmlns:r="http://schemas.openxmlformats.org/officeDocument/2006/relationships" r:id="rId2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9" name="Rounded Rectangle 2998">
          <a:hlinkClick xmlns:r="http://schemas.openxmlformats.org/officeDocument/2006/relationships" r:id="rId2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0" name="Rounded Rectangle 2999">
          <a:hlinkClick xmlns:r="http://schemas.openxmlformats.org/officeDocument/2006/relationships" r:id="rId2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1" name="Rounded Rectangle 3000">
          <a:hlinkClick xmlns:r="http://schemas.openxmlformats.org/officeDocument/2006/relationships" r:id="rId2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2" name="Rounded Rectangle 3001">
          <a:hlinkClick xmlns:r="http://schemas.openxmlformats.org/officeDocument/2006/relationships" r:id="rId2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3" name="Rounded Rectangle 3002">
          <a:hlinkClick xmlns:r="http://schemas.openxmlformats.org/officeDocument/2006/relationships" r:id="rId2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4" name="Rounded Rectangle 3003">
          <a:hlinkClick xmlns:r="http://schemas.openxmlformats.org/officeDocument/2006/relationships" r:id="rId2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5" name="Rounded Rectangle 3004">
          <a:hlinkClick xmlns:r="http://schemas.openxmlformats.org/officeDocument/2006/relationships" r:id="rId2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6" name="Rounded Rectangle 3005">
          <a:hlinkClick xmlns:r="http://schemas.openxmlformats.org/officeDocument/2006/relationships" r:id="rId2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7" name="Rounded Rectangle 3006">
          <a:hlinkClick xmlns:r="http://schemas.openxmlformats.org/officeDocument/2006/relationships" r:id="rId2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8" name="Rounded Rectangle 3007">
          <a:hlinkClick xmlns:r="http://schemas.openxmlformats.org/officeDocument/2006/relationships" r:id="rId3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09" name="Rounded Rectangle 3008">
          <a:hlinkClick xmlns:r="http://schemas.openxmlformats.org/officeDocument/2006/relationships" r:id="rId3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10" name="Rounded Rectangle 3009">
          <a:hlinkClick xmlns:r="http://schemas.openxmlformats.org/officeDocument/2006/relationships" r:id="rId3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11" name="Rounded Rectangle 3010">
          <a:hlinkClick xmlns:r="http://schemas.openxmlformats.org/officeDocument/2006/relationships" r:id="rId3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2" name="Rounded Rectangle 3011">
          <a:hlinkClick xmlns:r="http://schemas.openxmlformats.org/officeDocument/2006/relationships" r:id="rId3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3" name="Rounded Rectangle 3012">
          <a:hlinkClick xmlns:r="http://schemas.openxmlformats.org/officeDocument/2006/relationships" r:id="rId3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4" name="Rounded Rectangle 3013">
          <a:hlinkClick xmlns:r="http://schemas.openxmlformats.org/officeDocument/2006/relationships" r:id="rId3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5" name="Rounded Rectangle 3014">
          <a:hlinkClick xmlns:r="http://schemas.openxmlformats.org/officeDocument/2006/relationships" r:id="rId3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6" name="Rounded Rectangle 3015">
          <a:hlinkClick xmlns:r="http://schemas.openxmlformats.org/officeDocument/2006/relationships" r:id="rId3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7" name="Rounded Rectangle 3016">
          <a:hlinkClick xmlns:r="http://schemas.openxmlformats.org/officeDocument/2006/relationships" r:id="rId3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18" name="Rounded Rectangle 3017">
          <a:hlinkClick xmlns:r="http://schemas.openxmlformats.org/officeDocument/2006/relationships" r:id="rId3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19" name="Rounded Rectangle 3018">
          <a:hlinkClick xmlns:r="http://schemas.openxmlformats.org/officeDocument/2006/relationships" r:id="rId3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20" name="Rounded Rectangle 3019">
          <a:hlinkClick xmlns:r="http://schemas.openxmlformats.org/officeDocument/2006/relationships" r:id="rId3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1" name="Rounded Rectangle 3020">
          <a:hlinkClick xmlns:r="http://schemas.openxmlformats.org/officeDocument/2006/relationships" r:id="rId3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2" name="Rounded Rectangle 3021">
          <a:hlinkClick xmlns:r="http://schemas.openxmlformats.org/officeDocument/2006/relationships" r:id="rId3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3" name="Rounded Rectangle 3022">
          <a:hlinkClick xmlns:r="http://schemas.openxmlformats.org/officeDocument/2006/relationships" r:id="rId3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4" name="Rounded Rectangle 3023">
          <a:hlinkClick xmlns:r="http://schemas.openxmlformats.org/officeDocument/2006/relationships" r:id="rId3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5" name="Rounded Rectangle 3024">
          <a:hlinkClick xmlns:r="http://schemas.openxmlformats.org/officeDocument/2006/relationships" r:id="rId3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6" name="Rounded Rectangle 3025">
          <a:hlinkClick xmlns:r="http://schemas.openxmlformats.org/officeDocument/2006/relationships" r:id="rId3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7" name="Rounded Rectangle 3026">
          <a:hlinkClick xmlns:r="http://schemas.openxmlformats.org/officeDocument/2006/relationships" r:id="rId3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8" name="Rounded Rectangle 3027">
          <a:hlinkClick xmlns:r="http://schemas.openxmlformats.org/officeDocument/2006/relationships" r:id="rId3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9" name="Rounded Rectangle 3028">
          <a:hlinkClick xmlns:r="http://schemas.openxmlformats.org/officeDocument/2006/relationships" r:id="rId3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0" name="Rounded Rectangle 3029">
          <a:hlinkClick xmlns:r="http://schemas.openxmlformats.org/officeDocument/2006/relationships" r:id="rId3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1" name="Rounded Rectangle 3030">
          <a:hlinkClick xmlns:r="http://schemas.openxmlformats.org/officeDocument/2006/relationships" r:id="rId3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2" name="Rounded Rectangle 3031">
          <a:hlinkClick xmlns:r="http://schemas.openxmlformats.org/officeDocument/2006/relationships" r:id="rId3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3" name="Rounded Rectangle 3032">
          <a:hlinkClick xmlns:r="http://schemas.openxmlformats.org/officeDocument/2006/relationships" r:id="rId3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4" name="Rounded Rectangle 3033">
          <a:hlinkClick xmlns:r="http://schemas.openxmlformats.org/officeDocument/2006/relationships" r:id="rId3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5" name="Rounded Rectangle 3034">
          <a:hlinkClick xmlns:r="http://schemas.openxmlformats.org/officeDocument/2006/relationships" r:id="rId3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6" name="Rounded Rectangle 3035">
          <a:hlinkClick xmlns:r="http://schemas.openxmlformats.org/officeDocument/2006/relationships" r:id="rId3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7" name="Rounded Rectangle 3036">
          <a:hlinkClick xmlns:r="http://schemas.openxmlformats.org/officeDocument/2006/relationships" r:id="rId3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8" name="Rounded Rectangle 3037">
          <a:hlinkClick xmlns:r="http://schemas.openxmlformats.org/officeDocument/2006/relationships" r:id="rId3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39" name="Rounded Rectangle 3038">
          <a:hlinkClick xmlns:r="http://schemas.openxmlformats.org/officeDocument/2006/relationships" r:id="rId3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40" name="Rounded Rectangle 3039">
          <a:hlinkClick xmlns:r="http://schemas.openxmlformats.org/officeDocument/2006/relationships" r:id="rId3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41" name="Rounded Rectangle 3040">
          <a:hlinkClick xmlns:r="http://schemas.openxmlformats.org/officeDocument/2006/relationships" r:id="rId3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2" name="Rounded Rectangle 3041">
          <a:hlinkClick xmlns:r="http://schemas.openxmlformats.org/officeDocument/2006/relationships" r:id="rId3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3" name="Rounded Rectangle 3042">
          <a:hlinkClick xmlns:r="http://schemas.openxmlformats.org/officeDocument/2006/relationships" r:id="rId3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4" name="Rounded Rectangle 3043">
          <a:hlinkClick xmlns:r="http://schemas.openxmlformats.org/officeDocument/2006/relationships" r:id="rId3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5" name="Rounded Rectangle 3044">
          <a:hlinkClick xmlns:r="http://schemas.openxmlformats.org/officeDocument/2006/relationships" r:id="rId3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6" name="Rounded Rectangle 3045">
          <a:hlinkClick xmlns:r="http://schemas.openxmlformats.org/officeDocument/2006/relationships" r:id="rId3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7" name="Rounded Rectangle 3046">
          <a:hlinkClick xmlns:r="http://schemas.openxmlformats.org/officeDocument/2006/relationships" r:id="rId3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48" name="Rounded Rectangle 3047">
          <a:hlinkClick xmlns:r="http://schemas.openxmlformats.org/officeDocument/2006/relationships" r:id="rId3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49" name="Rounded Rectangle 3048">
          <a:hlinkClick xmlns:r="http://schemas.openxmlformats.org/officeDocument/2006/relationships" r:id="rId3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50" name="Rounded Rectangle 3049">
          <a:hlinkClick xmlns:r="http://schemas.openxmlformats.org/officeDocument/2006/relationships" r:id="rId3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1" name="Rounded Rectangle 3050">
          <a:hlinkClick xmlns:r="http://schemas.openxmlformats.org/officeDocument/2006/relationships" r:id="rId3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2" name="Rounded Rectangle 3051">
          <a:hlinkClick xmlns:r="http://schemas.openxmlformats.org/officeDocument/2006/relationships" r:id="rId3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3" name="Rounded Rectangle 3052">
          <a:hlinkClick xmlns:r="http://schemas.openxmlformats.org/officeDocument/2006/relationships" r:id="rId3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4" name="Rounded Rectangle 3053">
          <a:hlinkClick xmlns:r="http://schemas.openxmlformats.org/officeDocument/2006/relationships" r:id="rId3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5" name="Rounded Rectangle 3054">
          <a:hlinkClick xmlns:r="http://schemas.openxmlformats.org/officeDocument/2006/relationships" r:id="rId3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6" name="Rounded Rectangle 3055">
          <a:hlinkClick xmlns:r="http://schemas.openxmlformats.org/officeDocument/2006/relationships" r:id="rId3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7" name="Rounded Rectangle 3056">
          <a:hlinkClick xmlns:r="http://schemas.openxmlformats.org/officeDocument/2006/relationships" r:id="rId3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8" name="Rounded Rectangle 3057">
          <a:hlinkClick xmlns:r="http://schemas.openxmlformats.org/officeDocument/2006/relationships" r:id="rId3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9" name="Rounded Rectangle 3058">
          <a:hlinkClick xmlns:r="http://schemas.openxmlformats.org/officeDocument/2006/relationships" r:id="rId3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0" name="Rounded Rectangle 3059">
          <a:hlinkClick xmlns:r="http://schemas.openxmlformats.org/officeDocument/2006/relationships" r:id="rId3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1" name="Rounded Rectangle 3060">
          <a:hlinkClick xmlns:r="http://schemas.openxmlformats.org/officeDocument/2006/relationships" r:id="rId3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2" name="Rounded Rectangle 3061">
          <a:hlinkClick xmlns:r="http://schemas.openxmlformats.org/officeDocument/2006/relationships" r:id="rId3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3" name="Rounded Rectangle 3062">
          <a:hlinkClick xmlns:r="http://schemas.openxmlformats.org/officeDocument/2006/relationships" r:id="rId3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4" name="Rounded Rectangle 3063">
          <a:hlinkClick xmlns:r="http://schemas.openxmlformats.org/officeDocument/2006/relationships" r:id="rId3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5" name="Rounded Rectangle 3064">
          <a:hlinkClick xmlns:r="http://schemas.openxmlformats.org/officeDocument/2006/relationships" r:id="rId3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6" name="Rounded Rectangle 3065">
          <a:hlinkClick xmlns:r="http://schemas.openxmlformats.org/officeDocument/2006/relationships" r:id="rId3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7" name="Rounded Rectangle 3066">
          <a:hlinkClick xmlns:r="http://schemas.openxmlformats.org/officeDocument/2006/relationships" r:id="rId3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8" name="Rounded Rectangle 3067">
          <a:hlinkClick xmlns:r="http://schemas.openxmlformats.org/officeDocument/2006/relationships" r:id="rId3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69" name="Rounded Rectangle 3068">
          <a:hlinkClick xmlns:r="http://schemas.openxmlformats.org/officeDocument/2006/relationships" r:id="rId3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70" name="Rounded Rectangle 3069">
          <a:hlinkClick xmlns:r="http://schemas.openxmlformats.org/officeDocument/2006/relationships" r:id="rId3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71" name="Rounded Rectangle 3070">
          <a:hlinkClick xmlns:r="http://schemas.openxmlformats.org/officeDocument/2006/relationships" r:id="rId3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2" name="Rounded Rectangle 3071">
          <a:hlinkClick xmlns:r="http://schemas.openxmlformats.org/officeDocument/2006/relationships" r:id="rId3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3" name="Rounded Rectangle 3072">
          <a:hlinkClick xmlns:r="http://schemas.openxmlformats.org/officeDocument/2006/relationships" r:id="rId3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4" name="Rounded Rectangle 3073">
          <a:hlinkClick xmlns:r="http://schemas.openxmlformats.org/officeDocument/2006/relationships" r:id="rId3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5" name="Rounded Rectangle 3074">
          <a:hlinkClick xmlns:r="http://schemas.openxmlformats.org/officeDocument/2006/relationships" r:id="rId3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6" name="Rounded Rectangle 3075">
          <a:hlinkClick xmlns:r="http://schemas.openxmlformats.org/officeDocument/2006/relationships" r:id="rId3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7" name="Rounded Rectangle 3076">
          <a:hlinkClick xmlns:r="http://schemas.openxmlformats.org/officeDocument/2006/relationships" r:id="rId3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78" name="Rounded Rectangle 3077">
          <a:hlinkClick xmlns:r="http://schemas.openxmlformats.org/officeDocument/2006/relationships" r:id="rId3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79" name="Rounded Rectangle 3078">
          <a:hlinkClick xmlns:r="http://schemas.openxmlformats.org/officeDocument/2006/relationships" r:id="rId3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80" name="Rounded Rectangle 3079">
          <a:hlinkClick xmlns:r="http://schemas.openxmlformats.org/officeDocument/2006/relationships" r:id="rId3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1" name="Rounded Rectangle 3080">
          <a:hlinkClick xmlns:r="http://schemas.openxmlformats.org/officeDocument/2006/relationships" r:id="rId3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2" name="Rounded Rectangle 3081">
          <a:hlinkClick xmlns:r="http://schemas.openxmlformats.org/officeDocument/2006/relationships" r:id="rId3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3" name="Rounded Rectangle 3082">
          <a:hlinkClick xmlns:r="http://schemas.openxmlformats.org/officeDocument/2006/relationships" r:id="rId3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4" name="Rounded Rectangle 3083">
          <a:hlinkClick xmlns:r="http://schemas.openxmlformats.org/officeDocument/2006/relationships" r:id="rId3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5" name="Rounded Rectangle 3084">
          <a:hlinkClick xmlns:r="http://schemas.openxmlformats.org/officeDocument/2006/relationships" r:id="rId3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6" name="Rounded Rectangle 3085">
          <a:hlinkClick xmlns:r="http://schemas.openxmlformats.org/officeDocument/2006/relationships" r:id="rId3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7" name="Rounded Rectangle 3086">
          <a:hlinkClick xmlns:r="http://schemas.openxmlformats.org/officeDocument/2006/relationships" r:id="rId3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8" name="Rounded Rectangle 3087">
          <a:hlinkClick xmlns:r="http://schemas.openxmlformats.org/officeDocument/2006/relationships" r:id="rId3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9" name="Rounded Rectangle 3088">
          <a:hlinkClick xmlns:r="http://schemas.openxmlformats.org/officeDocument/2006/relationships" r:id="rId3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0" name="Rounded Rectangle 3089">
          <a:hlinkClick xmlns:r="http://schemas.openxmlformats.org/officeDocument/2006/relationships" r:id="rId3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1" name="Rounded Rectangle 3090">
          <a:hlinkClick xmlns:r="http://schemas.openxmlformats.org/officeDocument/2006/relationships" r:id="rId3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2" name="Rounded Rectangle 3091">
          <a:hlinkClick xmlns:r="http://schemas.openxmlformats.org/officeDocument/2006/relationships" r:id="rId3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3" name="Rounded Rectangle 3092">
          <a:hlinkClick xmlns:r="http://schemas.openxmlformats.org/officeDocument/2006/relationships" r:id="rId3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4" name="Rounded Rectangle 3093">
          <a:hlinkClick xmlns:r="http://schemas.openxmlformats.org/officeDocument/2006/relationships" r:id="rId3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5" name="Rounded Rectangle 3094">
          <a:hlinkClick xmlns:r="http://schemas.openxmlformats.org/officeDocument/2006/relationships" r:id="rId3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6" name="Rounded Rectangle 3095">
          <a:hlinkClick xmlns:r="http://schemas.openxmlformats.org/officeDocument/2006/relationships" r:id="rId3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7" name="Rounded Rectangle 3096">
          <a:hlinkClick xmlns:r="http://schemas.openxmlformats.org/officeDocument/2006/relationships" r:id="rId3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8" name="Rounded Rectangle 3097">
          <a:hlinkClick xmlns:r="http://schemas.openxmlformats.org/officeDocument/2006/relationships" r:id="rId3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099" name="Rounded Rectangle 3098">
          <a:hlinkClick xmlns:r="http://schemas.openxmlformats.org/officeDocument/2006/relationships" r:id="rId3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100" name="Rounded Rectangle 3099">
          <a:hlinkClick xmlns:r="http://schemas.openxmlformats.org/officeDocument/2006/relationships" r:id="rId3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101" name="Rounded Rectangle 3100">
          <a:hlinkClick xmlns:r="http://schemas.openxmlformats.org/officeDocument/2006/relationships" r:id="rId3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2" name="Rounded Rectangle 3101">
          <a:hlinkClick xmlns:r="http://schemas.openxmlformats.org/officeDocument/2006/relationships" r:id="rId3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3" name="Rounded Rectangle 3102">
          <a:hlinkClick xmlns:r="http://schemas.openxmlformats.org/officeDocument/2006/relationships" r:id="rId3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4" name="Rounded Rectangle 3103">
          <a:hlinkClick xmlns:r="http://schemas.openxmlformats.org/officeDocument/2006/relationships" r:id="rId3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5" name="Rounded Rectangle 3104">
          <a:hlinkClick xmlns:r="http://schemas.openxmlformats.org/officeDocument/2006/relationships" r:id="rId3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6" name="Rounded Rectangle 3105">
          <a:hlinkClick xmlns:r="http://schemas.openxmlformats.org/officeDocument/2006/relationships" r:id="rId3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7" name="Rounded Rectangle 3106">
          <a:hlinkClick xmlns:r="http://schemas.openxmlformats.org/officeDocument/2006/relationships" r:id="rId3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08" name="Rounded Rectangle 3107">
          <a:hlinkClick xmlns:r="http://schemas.openxmlformats.org/officeDocument/2006/relationships" r:id="rId3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09" name="Rounded Rectangle 3108">
          <a:hlinkClick xmlns:r="http://schemas.openxmlformats.org/officeDocument/2006/relationships" r:id="rId3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10" name="Rounded Rectangle 3109">
          <a:hlinkClick xmlns:r="http://schemas.openxmlformats.org/officeDocument/2006/relationships" r:id="rId3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1" name="Rounded Rectangle 3110">
          <a:hlinkClick xmlns:r="http://schemas.openxmlformats.org/officeDocument/2006/relationships" r:id="rId3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2" name="Rounded Rectangle 3111">
          <a:hlinkClick xmlns:r="http://schemas.openxmlformats.org/officeDocument/2006/relationships" r:id="rId3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3" name="Rounded Rectangle 3112">
          <a:hlinkClick xmlns:r="http://schemas.openxmlformats.org/officeDocument/2006/relationships" r:id="rId3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4" name="Rounded Rectangle 3113">
          <a:hlinkClick xmlns:r="http://schemas.openxmlformats.org/officeDocument/2006/relationships" r:id="rId3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5" name="Rounded Rectangle 3114">
          <a:hlinkClick xmlns:r="http://schemas.openxmlformats.org/officeDocument/2006/relationships" r:id="rId3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6" name="Rounded Rectangle 3115">
          <a:hlinkClick xmlns:r="http://schemas.openxmlformats.org/officeDocument/2006/relationships" r:id="rId3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7" name="Rounded Rectangle 3116">
          <a:hlinkClick xmlns:r="http://schemas.openxmlformats.org/officeDocument/2006/relationships" r:id="rId3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8" name="Rounded Rectangle 3117">
          <a:hlinkClick xmlns:r="http://schemas.openxmlformats.org/officeDocument/2006/relationships" r:id="rId3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9" name="Rounded Rectangle 3118">
          <a:hlinkClick xmlns:r="http://schemas.openxmlformats.org/officeDocument/2006/relationships" r:id="rId3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0" name="Rounded Rectangle 3119">
          <a:hlinkClick xmlns:r="http://schemas.openxmlformats.org/officeDocument/2006/relationships" r:id="rId3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1" name="Rounded Rectangle 3120">
          <a:hlinkClick xmlns:r="http://schemas.openxmlformats.org/officeDocument/2006/relationships" r:id="rId3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2" name="Rounded Rectangle 3121">
          <a:hlinkClick xmlns:r="http://schemas.openxmlformats.org/officeDocument/2006/relationships" r:id="rId3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3" name="Rounded Rectangle 3122">
          <a:hlinkClick xmlns:r="http://schemas.openxmlformats.org/officeDocument/2006/relationships" r:id="rId3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4" name="Rounded Rectangle 3123">
          <a:hlinkClick xmlns:r="http://schemas.openxmlformats.org/officeDocument/2006/relationships" r:id="rId3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5" name="Rounded Rectangle 3124">
          <a:hlinkClick xmlns:r="http://schemas.openxmlformats.org/officeDocument/2006/relationships" r:id="rId3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6" name="Rounded Rectangle 3125">
          <a:hlinkClick xmlns:r="http://schemas.openxmlformats.org/officeDocument/2006/relationships" r:id="rId3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7" name="Rounded Rectangle 3126">
          <a:hlinkClick xmlns:r="http://schemas.openxmlformats.org/officeDocument/2006/relationships" r:id="rId3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8" name="Rounded Rectangle 3127">
          <a:hlinkClick xmlns:r="http://schemas.openxmlformats.org/officeDocument/2006/relationships" r:id="rId3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29" name="Rounded Rectangle 3128">
          <a:hlinkClick xmlns:r="http://schemas.openxmlformats.org/officeDocument/2006/relationships" r:id="rId3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30" name="Rounded Rectangle 3129">
          <a:hlinkClick xmlns:r="http://schemas.openxmlformats.org/officeDocument/2006/relationships" r:id="rId3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31" name="Rounded Rectangle 3130">
          <a:hlinkClick xmlns:r="http://schemas.openxmlformats.org/officeDocument/2006/relationships" r:id="rId3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2" name="Rounded Rectangle 3131">
          <a:hlinkClick xmlns:r="http://schemas.openxmlformats.org/officeDocument/2006/relationships" r:id="rId3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3" name="Rounded Rectangle 3132">
          <a:hlinkClick xmlns:r="http://schemas.openxmlformats.org/officeDocument/2006/relationships" r:id="rId3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4" name="Rounded Rectangle 3133">
          <a:hlinkClick xmlns:r="http://schemas.openxmlformats.org/officeDocument/2006/relationships" r:id="rId3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5" name="Rounded Rectangle 3134">
          <a:hlinkClick xmlns:r="http://schemas.openxmlformats.org/officeDocument/2006/relationships" r:id="rId3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6" name="Rounded Rectangle 3135">
          <a:hlinkClick xmlns:r="http://schemas.openxmlformats.org/officeDocument/2006/relationships" r:id="rId3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7" name="Rounded Rectangle 3136">
          <a:hlinkClick xmlns:r="http://schemas.openxmlformats.org/officeDocument/2006/relationships" r:id="rId3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38" name="Rounded Rectangle 3137">
          <a:hlinkClick xmlns:r="http://schemas.openxmlformats.org/officeDocument/2006/relationships" r:id="rId3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39" name="Rounded Rectangle 3138">
          <a:hlinkClick xmlns:r="http://schemas.openxmlformats.org/officeDocument/2006/relationships" r:id="rId3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40" name="Rounded Rectangle 3139">
          <a:hlinkClick xmlns:r="http://schemas.openxmlformats.org/officeDocument/2006/relationships" r:id="rId3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1" name="Rounded Rectangle 3140">
          <a:hlinkClick xmlns:r="http://schemas.openxmlformats.org/officeDocument/2006/relationships" r:id="rId3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2" name="Rounded Rectangle 3141">
          <a:hlinkClick xmlns:r="http://schemas.openxmlformats.org/officeDocument/2006/relationships" r:id="rId3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3" name="Rounded Rectangle 3142">
          <a:hlinkClick xmlns:r="http://schemas.openxmlformats.org/officeDocument/2006/relationships" r:id="rId3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4" name="Rounded Rectangle 3143">
          <a:hlinkClick xmlns:r="http://schemas.openxmlformats.org/officeDocument/2006/relationships" r:id="rId3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5" name="Rounded Rectangle 3144">
          <a:hlinkClick xmlns:r="http://schemas.openxmlformats.org/officeDocument/2006/relationships" r:id="rId3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6" name="Rounded Rectangle 3145">
          <a:hlinkClick xmlns:r="http://schemas.openxmlformats.org/officeDocument/2006/relationships" r:id="rId3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7" name="Rounded Rectangle 3146">
          <a:hlinkClick xmlns:r="http://schemas.openxmlformats.org/officeDocument/2006/relationships" r:id="rId3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8" name="Rounded Rectangle 3147">
          <a:hlinkClick xmlns:r="http://schemas.openxmlformats.org/officeDocument/2006/relationships" r:id="rId3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9" name="Rounded Rectangle 3148">
          <a:hlinkClick xmlns:r="http://schemas.openxmlformats.org/officeDocument/2006/relationships" r:id="rId3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0" name="Rounded Rectangle 3149">
          <a:hlinkClick xmlns:r="http://schemas.openxmlformats.org/officeDocument/2006/relationships" r:id="rId3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1" name="Rounded Rectangle 3150">
          <a:hlinkClick xmlns:r="http://schemas.openxmlformats.org/officeDocument/2006/relationships" r:id="rId3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2" name="Rounded Rectangle 3151">
          <a:hlinkClick xmlns:r="http://schemas.openxmlformats.org/officeDocument/2006/relationships" r:id="rId3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3" name="Rounded Rectangle 3152">
          <a:hlinkClick xmlns:r="http://schemas.openxmlformats.org/officeDocument/2006/relationships" r:id="rId3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4" name="Rounded Rectangle 3153">
          <a:hlinkClick xmlns:r="http://schemas.openxmlformats.org/officeDocument/2006/relationships" r:id="rId3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5" name="Rounded Rectangle 3154">
          <a:hlinkClick xmlns:r="http://schemas.openxmlformats.org/officeDocument/2006/relationships" r:id="rId3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6" name="Rounded Rectangle 3155">
          <a:hlinkClick xmlns:r="http://schemas.openxmlformats.org/officeDocument/2006/relationships" r:id="rId3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7" name="Rounded Rectangle 3156">
          <a:hlinkClick xmlns:r="http://schemas.openxmlformats.org/officeDocument/2006/relationships" r:id="rId3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8" name="Rounded Rectangle 3157">
          <a:hlinkClick xmlns:r="http://schemas.openxmlformats.org/officeDocument/2006/relationships" r:id="rId3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59" name="Rounded Rectangle 3158">
          <a:hlinkClick xmlns:r="http://schemas.openxmlformats.org/officeDocument/2006/relationships" r:id="rId3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60" name="Rounded Rectangle 3159">
          <a:hlinkClick xmlns:r="http://schemas.openxmlformats.org/officeDocument/2006/relationships" r:id="rId3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61" name="Rounded Rectangle 3160">
          <a:hlinkClick xmlns:r="http://schemas.openxmlformats.org/officeDocument/2006/relationships" r:id="rId3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2" name="Rounded Rectangle 3161">
          <a:hlinkClick xmlns:r="http://schemas.openxmlformats.org/officeDocument/2006/relationships" r:id="rId3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3" name="Rounded Rectangle 3162">
          <a:hlinkClick xmlns:r="http://schemas.openxmlformats.org/officeDocument/2006/relationships" r:id="rId3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4" name="Rounded Rectangle 3163">
          <a:hlinkClick xmlns:r="http://schemas.openxmlformats.org/officeDocument/2006/relationships" r:id="rId3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5" name="Rounded Rectangle 3164">
          <a:hlinkClick xmlns:r="http://schemas.openxmlformats.org/officeDocument/2006/relationships" r:id="rId3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6" name="Rounded Rectangle 3165">
          <a:hlinkClick xmlns:r="http://schemas.openxmlformats.org/officeDocument/2006/relationships" r:id="rId3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7" name="Rounded Rectangle 3166">
          <a:hlinkClick xmlns:r="http://schemas.openxmlformats.org/officeDocument/2006/relationships" r:id="rId3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68" name="Rounded Rectangle 3167">
          <a:hlinkClick xmlns:r="http://schemas.openxmlformats.org/officeDocument/2006/relationships" r:id="rId3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69" name="Rounded Rectangle 3168">
          <a:hlinkClick xmlns:r="http://schemas.openxmlformats.org/officeDocument/2006/relationships" r:id="rId3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70" name="Rounded Rectangle 3169">
          <a:hlinkClick xmlns:r="http://schemas.openxmlformats.org/officeDocument/2006/relationships" r:id="rId3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1" name="Rounded Rectangle 3170">
          <a:hlinkClick xmlns:r="http://schemas.openxmlformats.org/officeDocument/2006/relationships" r:id="rId3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2" name="Rounded Rectangle 3171">
          <a:hlinkClick xmlns:r="http://schemas.openxmlformats.org/officeDocument/2006/relationships" r:id="rId3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3" name="Rounded Rectangle 3172">
          <a:hlinkClick xmlns:r="http://schemas.openxmlformats.org/officeDocument/2006/relationships" r:id="rId3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4" name="Rounded Rectangle 3173">
          <a:hlinkClick xmlns:r="http://schemas.openxmlformats.org/officeDocument/2006/relationships" r:id="rId3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5" name="Rounded Rectangle 3174">
          <a:hlinkClick xmlns:r="http://schemas.openxmlformats.org/officeDocument/2006/relationships" r:id="rId3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6" name="Rounded Rectangle 3175">
          <a:hlinkClick xmlns:r="http://schemas.openxmlformats.org/officeDocument/2006/relationships" r:id="rId3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7" name="Rounded Rectangle 3176">
          <a:hlinkClick xmlns:r="http://schemas.openxmlformats.org/officeDocument/2006/relationships" r:id="rId3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8" name="Rounded Rectangle 3177">
          <a:hlinkClick xmlns:r="http://schemas.openxmlformats.org/officeDocument/2006/relationships" r:id="rId3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9" name="Rounded Rectangle 3178">
          <a:hlinkClick xmlns:r="http://schemas.openxmlformats.org/officeDocument/2006/relationships" r:id="rId3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0" name="Rounded Rectangle 3179">
          <a:hlinkClick xmlns:r="http://schemas.openxmlformats.org/officeDocument/2006/relationships" r:id="rId3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1" name="Rounded Rectangle 3180">
          <a:hlinkClick xmlns:r="http://schemas.openxmlformats.org/officeDocument/2006/relationships" r:id="rId3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2" name="Rounded Rectangle 3181">
          <a:hlinkClick xmlns:r="http://schemas.openxmlformats.org/officeDocument/2006/relationships" r:id="rId3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3" name="Rounded Rectangle 3182">
          <a:hlinkClick xmlns:r="http://schemas.openxmlformats.org/officeDocument/2006/relationships" r:id="rId3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4" name="Rounded Rectangle 3183">
          <a:hlinkClick xmlns:r="http://schemas.openxmlformats.org/officeDocument/2006/relationships" r:id="rId3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5" name="Rounded Rectangle 3184">
          <a:hlinkClick xmlns:r="http://schemas.openxmlformats.org/officeDocument/2006/relationships" r:id="rId3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6" name="Rounded Rectangle 3185">
          <a:hlinkClick xmlns:r="http://schemas.openxmlformats.org/officeDocument/2006/relationships" r:id="rId3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7" name="Rounded Rectangle 3186">
          <a:hlinkClick xmlns:r="http://schemas.openxmlformats.org/officeDocument/2006/relationships" r:id="rId3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8" name="Rounded Rectangle 3187">
          <a:hlinkClick xmlns:r="http://schemas.openxmlformats.org/officeDocument/2006/relationships" r:id="rId3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89" name="Rounded Rectangle 3188">
          <a:hlinkClick xmlns:r="http://schemas.openxmlformats.org/officeDocument/2006/relationships" r:id="rId3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90" name="Rounded Rectangle 3189">
          <a:hlinkClick xmlns:r="http://schemas.openxmlformats.org/officeDocument/2006/relationships" r:id="rId3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91" name="Rounded Rectangle 3190">
          <a:hlinkClick xmlns:r="http://schemas.openxmlformats.org/officeDocument/2006/relationships" r:id="rId3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2" name="Rounded Rectangle 3191">
          <a:hlinkClick xmlns:r="http://schemas.openxmlformats.org/officeDocument/2006/relationships" r:id="rId3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3" name="Rounded Rectangle 3192">
          <a:hlinkClick xmlns:r="http://schemas.openxmlformats.org/officeDocument/2006/relationships" r:id="rId3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4" name="Rounded Rectangle 3193">
          <a:hlinkClick xmlns:r="http://schemas.openxmlformats.org/officeDocument/2006/relationships" r:id="rId3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5" name="Rounded Rectangle 3194">
          <a:hlinkClick xmlns:r="http://schemas.openxmlformats.org/officeDocument/2006/relationships" r:id="rId3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6" name="Rounded Rectangle 3195">
          <a:hlinkClick xmlns:r="http://schemas.openxmlformats.org/officeDocument/2006/relationships" r:id="rId3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7" name="Rounded Rectangle 3196">
          <a:hlinkClick xmlns:r="http://schemas.openxmlformats.org/officeDocument/2006/relationships" r:id="rId3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198" name="Rounded Rectangle 3197">
          <a:hlinkClick xmlns:r="http://schemas.openxmlformats.org/officeDocument/2006/relationships" r:id="rId3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199" name="Rounded Rectangle 3198">
          <a:hlinkClick xmlns:r="http://schemas.openxmlformats.org/officeDocument/2006/relationships" r:id="rId3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200" name="Rounded Rectangle 3199">
          <a:hlinkClick xmlns:r="http://schemas.openxmlformats.org/officeDocument/2006/relationships" r:id="rId3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1" name="Rounded Rectangle 3200">
          <a:hlinkClick xmlns:r="http://schemas.openxmlformats.org/officeDocument/2006/relationships" r:id="rId3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2" name="Rounded Rectangle 3201">
          <a:hlinkClick xmlns:r="http://schemas.openxmlformats.org/officeDocument/2006/relationships" r:id="rId3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3" name="Rounded Rectangle 3202">
          <a:hlinkClick xmlns:r="http://schemas.openxmlformats.org/officeDocument/2006/relationships" r:id="rId3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4" name="Rounded Rectangle 3203">
          <a:hlinkClick xmlns:r="http://schemas.openxmlformats.org/officeDocument/2006/relationships" r:id="rId3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5" name="Rounded Rectangle 3204">
          <a:hlinkClick xmlns:r="http://schemas.openxmlformats.org/officeDocument/2006/relationships" r:id="rId3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6" name="Rounded Rectangle 3205">
          <a:hlinkClick xmlns:r="http://schemas.openxmlformats.org/officeDocument/2006/relationships" r:id="rId3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7" name="Rounded Rectangle 3206">
          <a:hlinkClick xmlns:r="http://schemas.openxmlformats.org/officeDocument/2006/relationships" r:id="rId3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8" name="Rounded Rectangle 3207">
          <a:hlinkClick xmlns:r="http://schemas.openxmlformats.org/officeDocument/2006/relationships" r:id="rId3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9" name="Rounded Rectangle 3208">
          <a:hlinkClick xmlns:r="http://schemas.openxmlformats.org/officeDocument/2006/relationships" r:id="rId3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0" name="Rounded Rectangle 3209">
          <a:hlinkClick xmlns:r="http://schemas.openxmlformats.org/officeDocument/2006/relationships" r:id="rId3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1" name="Rounded Rectangle 3210">
          <a:hlinkClick xmlns:r="http://schemas.openxmlformats.org/officeDocument/2006/relationships" r:id="rId3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2" name="Rounded Rectangle 3211">
          <a:hlinkClick xmlns:r="http://schemas.openxmlformats.org/officeDocument/2006/relationships" r:id="rId3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3" name="Rounded Rectangle 3212">
          <a:hlinkClick xmlns:r="http://schemas.openxmlformats.org/officeDocument/2006/relationships" r:id="rId3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4" name="Rounded Rectangle 3213">
          <a:hlinkClick xmlns:r="http://schemas.openxmlformats.org/officeDocument/2006/relationships" r:id="rId3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5" name="Rounded Rectangle 3214">
          <a:hlinkClick xmlns:r="http://schemas.openxmlformats.org/officeDocument/2006/relationships" r:id="rId3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6" name="Rounded Rectangle 3215">
          <a:hlinkClick xmlns:r="http://schemas.openxmlformats.org/officeDocument/2006/relationships" r:id="rId3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7" name="Rounded Rectangle 3216">
          <a:hlinkClick xmlns:r="http://schemas.openxmlformats.org/officeDocument/2006/relationships" r:id="rId3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8" name="Rounded Rectangle 3217">
          <a:hlinkClick xmlns:r="http://schemas.openxmlformats.org/officeDocument/2006/relationships" r:id="rId3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19" name="Rounded Rectangle 3218">
          <a:hlinkClick xmlns:r="http://schemas.openxmlformats.org/officeDocument/2006/relationships" r:id="rId3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20" name="Rounded Rectangle 3219">
          <a:hlinkClick xmlns:r="http://schemas.openxmlformats.org/officeDocument/2006/relationships" r:id="rId3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21" name="Rounded Rectangle 3220">
          <a:hlinkClick xmlns:r="http://schemas.openxmlformats.org/officeDocument/2006/relationships" r:id="rId3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2" name="Rounded Rectangle 3221">
          <a:hlinkClick xmlns:r="http://schemas.openxmlformats.org/officeDocument/2006/relationships" r:id="rId3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3" name="Rounded Rectangle 3222">
          <a:hlinkClick xmlns:r="http://schemas.openxmlformats.org/officeDocument/2006/relationships" r:id="rId3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4" name="Rounded Rectangle 3223">
          <a:hlinkClick xmlns:r="http://schemas.openxmlformats.org/officeDocument/2006/relationships" r:id="rId3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5" name="Rounded Rectangle 3224">
          <a:hlinkClick xmlns:r="http://schemas.openxmlformats.org/officeDocument/2006/relationships" r:id="rId3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6" name="Rounded Rectangle 3225">
          <a:hlinkClick xmlns:r="http://schemas.openxmlformats.org/officeDocument/2006/relationships" r:id="rId3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7" name="Rounded Rectangle 3226">
          <a:hlinkClick xmlns:r="http://schemas.openxmlformats.org/officeDocument/2006/relationships" r:id="rId3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28" name="Rounded Rectangle 3227">
          <a:hlinkClick xmlns:r="http://schemas.openxmlformats.org/officeDocument/2006/relationships" r:id="rId3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29" name="Rounded Rectangle 3228">
          <a:hlinkClick xmlns:r="http://schemas.openxmlformats.org/officeDocument/2006/relationships" r:id="rId3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30" name="Rounded Rectangle 3229">
          <a:hlinkClick xmlns:r="http://schemas.openxmlformats.org/officeDocument/2006/relationships" r:id="rId3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1" name="Rounded Rectangle 3230">
          <a:hlinkClick xmlns:r="http://schemas.openxmlformats.org/officeDocument/2006/relationships" r:id="rId3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2" name="Rounded Rectangle 3231">
          <a:hlinkClick xmlns:r="http://schemas.openxmlformats.org/officeDocument/2006/relationships" r:id="rId3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3" name="Rounded Rectangle 3232">
          <a:hlinkClick xmlns:r="http://schemas.openxmlformats.org/officeDocument/2006/relationships" r:id="rId3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4" name="Rounded Rectangle 3233">
          <a:hlinkClick xmlns:r="http://schemas.openxmlformats.org/officeDocument/2006/relationships" r:id="rId3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5" name="Rounded Rectangle 3234">
          <a:hlinkClick xmlns:r="http://schemas.openxmlformats.org/officeDocument/2006/relationships" r:id="rId3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6" name="Rounded Rectangle 3235">
          <a:hlinkClick xmlns:r="http://schemas.openxmlformats.org/officeDocument/2006/relationships" r:id="rId3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7" name="Rounded Rectangle 3236">
          <a:hlinkClick xmlns:r="http://schemas.openxmlformats.org/officeDocument/2006/relationships" r:id="rId3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8" name="Rounded Rectangle 3237">
          <a:hlinkClick xmlns:r="http://schemas.openxmlformats.org/officeDocument/2006/relationships" r:id="rId3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9" name="Rounded Rectangle 3238">
          <a:hlinkClick xmlns:r="http://schemas.openxmlformats.org/officeDocument/2006/relationships" r:id="rId3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0" name="Rounded Rectangle 3239">
          <a:hlinkClick xmlns:r="http://schemas.openxmlformats.org/officeDocument/2006/relationships" r:id="rId3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1" name="Rounded Rectangle 3240">
          <a:hlinkClick xmlns:r="http://schemas.openxmlformats.org/officeDocument/2006/relationships" r:id="rId3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2" name="Rounded Rectangle 3241">
          <a:hlinkClick xmlns:r="http://schemas.openxmlformats.org/officeDocument/2006/relationships" r:id="rId3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3" name="Rounded Rectangle 3242">
          <a:hlinkClick xmlns:r="http://schemas.openxmlformats.org/officeDocument/2006/relationships" r:id="rId3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4" name="Rounded Rectangle 3243">
          <a:hlinkClick xmlns:r="http://schemas.openxmlformats.org/officeDocument/2006/relationships" r:id="rId3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5" name="Rounded Rectangle 3244">
          <a:hlinkClick xmlns:r="http://schemas.openxmlformats.org/officeDocument/2006/relationships" r:id="rId3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6" name="Rounded Rectangle 3245">
          <a:hlinkClick xmlns:r="http://schemas.openxmlformats.org/officeDocument/2006/relationships" r:id="rId3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7" name="Rounded Rectangle 3246">
          <a:hlinkClick xmlns:r="http://schemas.openxmlformats.org/officeDocument/2006/relationships" r:id="rId3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8" name="Rounded Rectangle 3247">
          <a:hlinkClick xmlns:r="http://schemas.openxmlformats.org/officeDocument/2006/relationships" r:id="rId3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49" name="Rounded Rectangle 3248">
          <a:hlinkClick xmlns:r="http://schemas.openxmlformats.org/officeDocument/2006/relationships" r:id="rId3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50" name="Rounded Rectangle 3249">
          <a:hlinkClick xmlns:r="http://schemas.openxmlformats.org/officeDocument/2006/relationships" r:id="rId3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51" name="Rounded Rectangle 3250">
          <a:hlinkClick xmlns:r="http://schemas.openxmlformats.org/officeDocument/2006/relationships" r:id="rId3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2" name="Rounded Rectangle 3251">
          <a:hlinkClick xmlns:r="http://schemas.openxmlformats.org/officeDocument/2006/relationships" r:id="rId3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3" name="Rounded Rectangle 3252">
          <a:hlinkClick xmlns:r="http://schemas.openxmlformats.org/officeDocument/2006/relationships" r:id="rId3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4" name="Rounded Rectangle 3253">
          <a:hlinkClick xmlns:r="http://schemas.openxmlformats.org/officeDocument/2006/relationships" r:id="rId3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5" name="Rounded Rectangle 3254">
          <a:hlinkClick xmlns:r="http://schemas.openxmlformats.org/officeDocument/2006/relationships" r:id="rId3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6" name="Rounded Rectangle 3255">
          <a:hlinkClick xmlns:r="http://schemas.openxmlformats.org/officeDocument/2006/relationships" r:id="rId3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7" name="Rounded Rectangle 3256">
          <a:hlinkClick xmlns:r="http://schemas.openxmlformats.org/officeDocument/2006/relationships" r:id="rId3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58" name="Rounded Rectangle 3257">
          <a:hlinkClick xmlns:r="http://schemas.openxmlformats.org/officeDocument/2006/relationships" r:id="rId3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59" name="Rounded Rectangle 3258">
          <a:hlinkClick xmlns:r="http://schemas.openxmlformats.org/officeDocument/2006/relationships" r:id="rId3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60" name="Rounded Rectangle 3259">
          <a:hlinkClick xmlns:r="http://schemas.openxmlformats.org/officeDocument/2006/relationships" r:id="rId3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1" name="Rounded Rectangle 3260">
          <a:hlinkClick xmlns:r="http://schemas.openxmlformats.org/officeDocument/2006/relationships" r:id="rId3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2" name="Rounded Rectangle 3261">
          <a:hlinkClick xmlns:r="http://schemas.openxmlformats.org/officeDocument/2006/relationships" r:id="rId3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3" name="Rounded Rectangle 3262">
          <a:hlinkClick xmlns:r="http://schemas.openxmlformats.org/officeDocument/2006/relationships" r:id="rId3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4" name="Rounded Rectangle 3263">
          <a:hlinkClick xmlns:r="http://schemas.openxmlformats.org/officeDocument/2006/relationships" r:id="rId3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5" name="Rounded Rectangle 3264">
          <a:hlinkClick xmlns:r="http://schemas.openxmlformats.org/officeDocument/2006/relationships" r:id="rId3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6" name="Rounded Rectangle 3265">
          <a:hlinkClick xmlns:r="http://schemas.openxmlformats.org/officeDocument/2006/relationships" r:id="rId3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7" name="Rounded Rectangle 3266">
          <a:hlinkClick xmlns:r="http://schemas.openxmlformats.org/officeDocument/2006/relationships" r:id="rId3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8" name="Rounded Rectangle 3267">
          <a:hlinkClick xmlns:r="http://schemas.openxmlformats.org/officeDocument/2006/relationships" r:id="rId3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9" name="Rounded Rectangle 3268">
          <a:hlinkClick xmlns:r="http://schemas.openxmlformats.org/officeDocument/2006/relationships" r:id="rId3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0" name="Rounded Rectangle 3269">
          <a:hlinkClick xmlns:r="http://schemas.openxmlformats.org/officeDocument/2006/relationships" r:id="rId3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1" name="Rounded Rectangle 3270">
          <a:hlinkClick xmlns:r="http://schemas.openxmlformats.org/officeDocument/2006/relationships" r:id="rId3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2" name="Rounded Rectangle 3271">
          <a:hlinkClick xmlns:r="http://schemas.openxmlformats.org/officeDocument/2006/relationships" r:id="rId3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3" name="Rounded Rectangle 3272">
          <a:hlinkClick xmlns:r="http://schemas.openxmlformats.org/officeDocument/2006/relationships" r:id="rId3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4" name="Rounded Rectangle 3273">
          <a:hlinkClick xmlns:r="http://schemas.openxmlformats.org/officeDocument/2006/relationships" r:id="rId3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5" name="Rounded Rectangle 3274">
          <a:hlinkClick xmlns:r="http://schemas.openxmlformats.org/officeDocument/2006/relationships" r:id="rId3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6" name="Rounded Rectangle 3275">
          <a:hlinkClick xmlns:r="http://schemas.openxmlformats.org/officeDocument/2006/relationships" r:id="rId3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7" name="Rounded Rectangle 3276">
          <a:hlinkClick xmlns:r="http://schemas.openxmlformats.org/officeDocument/2006/relationships" r:id="rId3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8" name="Rounded Rectangle 3277">
          <a:hlinkClick xmlns:r="http://schemas.openxmlformats.org/officeDocument/2006/relationships" r:id="rId3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79" name="Rounded Rectangle 3278">
          <a:hlinkClick xmlns:r="http://schemas.openxmlformats.org/officeDocument/2006/relationships" r:id="rId3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80" name="Rounded Rectangle 3279">
          <a:hlinkClick xmlns:r="http://schemas.openxmlformats.org/officeDocument/2006/relationships" r:id="rId3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81" name="Rounded Rectangle 3280">
          <a:hlinkClick xmlns:r="http://schemas.openxmlformats.org/officeDocument/2006/relationships" r:id="rId3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2" name="Rounded Rectangle 3281">
          <a:hlinkClick xmlns:r="http://schemas.openxmlformats.org/officeDocument/2006/relationships" r:id="rId3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3" name="Rounded Rectangle 3282">
          <a:hlinkClick xmlns:r="http://schemas.openxmlformats.org/officeDocument/2006/relationships" r:id="rId3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4" name="Rounded Rectangle 3283">
          <a:hlinkClick xmlns:r="http://schemas.openxmlformats.org/officeDocument/2006/relationships" r:id="rId3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5" name="Rounded Rectangle 3284">
          <a:hlinkClick xmlns:r="http://schemas.openxmlformats.org/officeDocument/2006/relationships" r:id="rId3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6" name="Rounded Rectangle 3285">
          <a:hlinkClick xmlns:r="http://schemas.openxmlformats.org/officeDocument/2006/relationships" r:id="rId3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7" name="Rounded Rectangle 3286">
          <a:hlinkClick xmlns:r="http://schemas.openxmlformats.org/officeDocument/2006/relationships" r:id="rId3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88" name="Rounded Rectangle 3287">
          <a:hlinkClick xmlns:r="http://schemas.openxmlformats.org/officeDocument/2006/relationships" r:id="rId3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89" name="Rounded Rectangle 3288">
          <a:hlinkClick xmlns:r="http://schemas.openxmlformats.org/officeDocument/2006/relationships" r:id="rId3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90" name="Rounded Rectangle 3289">
          <a:hlinkClick xmlns:r="http://schemas.openxmlformats.org/officeDocument/2006/relationships" r:id="rId3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1" name="Rounded Rectangle 3290">
          <a:hlinkClick xmlns:r="http://schemas.openxmlformats.org/officeDocument/2006/relationships" r:id="rId3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2" name="Rounded Rectangle 3291">
          <a:hlinkClick xmlns:r="http://schemas.openxmlformats.org/officeDocument/2006/relationships" r:id="rId3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3" name="Rounded Rectangle 3292">
          <a:hlinkClick xmlns:r="http://schemas.openxmlformats.org/officeDocument/2006/relationships" r:id="rId3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4" name="Rounded Rectangle 3293">
          <a:hlinkClick xmlns:r="http://schemas.openxmlformats.org/officeDocument/2006/relationships" r:id="rId3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5" name="Rounded Rectangle 3294">
          <a:hlinkClick xmlns:r="http://schemas.openxmlformats.org/officeDocument/2006/relationships" r:id="rId3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6" name="Rounded Rectangle 3295">
          <a:hlinkClick xmlns:r="http://schemas.openxmlformats.org/officeDocument/2006/relationships" r:id="rId3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7" name="Rounded Rectangle 3296">
          <a:hlinkClick xmlns:r="http://schemas.openxmlformats.org/officeDocument/2006/relationships" r:id="rId3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8" name="Rounded Rectangle 3297">
          <a:hlinkClick xmlns:r="http://schemas.openxmlformats.org/officeDocument/2006/relationships" r:id="rId3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9" name="Rounded Rectangle 3298">
          <a:hlinkClick xmlns:r="http://schemas.openxmlformats.org/officeDocument/2006/relationships" r:id="rId3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0" name="Rounded Rectangle 3299">
          <a:hlinkClick xmlns:r="http://schemas.openxmlformats.org/officeDocument/2006/relationships" r:id="rId3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1" name="Rounded Rectangle 3300">
          <a:hlinkClick xmlns:r="http://schemas.openxmlformats.org/officeDocument/2006/relationships" r:id="rId3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2" name="Rounded Rectangle 3301">
          <a:hlinkClick xmlns:r="http://schemas.openxmlformats.org/officeDocument/2006/relationships" r:id="rId3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3" name="Rounded Rectangle 3302">
          <a:hlinkClick xmlns:r="http://schemas.openxmlformats.org/officeDocument/2006/relationships" r:id="rId3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4" name="Rounded Rectangle 3303">
          <a:hlinkClick xmlns:r="http://schemas.openxmlformats.org/officeDocument/2006/relationships" r:id="rId3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5" name="Rounded Rectangle 3304">
          <a:hlinkClick xmlns:r="http://schemas.openxmlformats.org/officeDocument/2006/relationships" r:id="rId3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6" name="Rounded Rectangle 3305">
          <a:hlinkClick xmlns:r="http://schemas.openxmlformats.org/officeDocument/2006/relationships" r:id="rId3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7" name="Rounded Rectangle 3306">
          <a:hlinkClick xmlns:r="http://schemas.openxmlformats.org/officeDocument/2006/relationships" r:id="rId3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8" name="Rounded Rectangle 3307">
          <a:hlinkClick xmlns:r="http://schemas.openxmlformats.org/officeDocument/2006/relationships" r:id="rId3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09" name="Rounded Rectangle 3308">
          <a:hlinkClick xmlns:r="http://schemas.openxmlformats.org/officeDocument/2006/relationships" r:id="rId3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10" name="Rounded Rectangle 3309">
          <a:hlinkClick xmlns:r="http://schemas.openxmlformats.org/officeDocument/2006/relationships" r:id="rId3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11" name="Rounded Rectangle 3310">
          <a:hlinkClick xmlns:r="http://schemas.openxmlformats.org/officeDocument/2006/relationships" r:id="rId3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2" name="Rounded Rectangle 3311">
          <a:hlinkClick xmlns:r="http://schemas.openxmlformats.org/officeDocument/2006/relationships" r:id="rId3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3" name="Rounded Rectangle 3312">
          <a:hlinkClick xmlns:r="http://schemas.openxmlformats.org/officeDocument/2006/relationships" r:id="rId3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4" name="Rounded Rectangle 3313">
          <a:hlinkClick xmlns:r="http://schemas.openxmlformats.org/officeDocument/2006/relationships" r:id="rId3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5" name="Rounded Rectangle 3314">
          <a:hlinkClick xmlns:r="http://schemas.openxmlformats.org/officeDocument/2006/relationships" r:id="rId3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6" name="Rounded Rectangle 3315">
          <a:hlinkClick xmlns:r="http://schemas.openxmlformats.org/officeDocument/2006/relationships" r:id="rId3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7" name="Rounded Rectangle 3316">
          <a:hlinkClick xmlns:r="http://schemas.openxmlformats.org/officeDocument/2006/relationships" r:id="rId3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18" name="Rounded Rectangle 3317">
          <a:hlinkClick xmlns:r="http://schemas.openxmlformats.org/officeDocument/2006/relationships" r:id="rId3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19" name="Rounded Rectangle 3318">
          <a:hlinkClick xmlns:r="http://schemas.openxmlformats.org/officeDocument/2006/relationships" r:id="rId3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20" name="Rounded Rectangle 3319">
          <a:hlinkClick xmlns:r="http://schemas.openxmlformats.org/officeDocument/2006/relationships" r:id="rId3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1" name="Rounded Rectangle 3320">
          <a:hlinkClick xmlns:r="http://schemas.openxmlformats.org/officeDocument/2006/relationships" r:id="rId3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2" name="Rounded Rectangle 3321">
          <a:hlinkClick xmlns:r="http://schemas.openxmlformats.org/officeDocument/2006/relationships" r:id="rId3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3" name="Rounded Rectangle 3322">
          <a:hlinkClick xmlns:r="http://schemas.openxmlformats.org/officeDocument/2006/relationships" r:id="rId3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4" name="Rounded Rectangle 3323">
          <a:hlinkClick xmlns:r="http://schemas.openxmlformats.org/officeDocument/2006/relationships" r:id="rId3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5" name="Rounded Rectangle 3324">
          <a:hlinkClick xmlns:r="http://schemas.openxmlformats.org/officeDocument/2006/relationships" r:id="rId3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6" name="Rounded Rectangle 3325">
          <a:hlinkClick xmlns:r="http://schemas.openxmlformats.org/officeDocument/2006/relationships" r:id="rId3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7" name="Rounded Rectangle 3326">
          <a:hlinkClick xmlns:r="http://schemas.openxmlformats.org/officeDocument/2006/relationships" r:id="rId3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8" name="Rounded Rectangle 3327">
          <a:hlinkClick xmlns:r="http://schemas.openxmlformats.org/officeDocument/2006/relationships" r:id="rId3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9" name="Rounded Rectangle 3328">
          <a:hlinkClick xmlns:r="http://schemas.openxmlformats.org/officeDocument/2006/relationships" r:id="rId3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0" name="Rounded Rectangle 3329">
          <a:hlinkClick xmlns:r="http://schemas.openxmlformats.org/officeDocument/2006/relationships" r:id="rId3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1" name="Rounded Rectangle 3330">
          <a:hlinkClick xmlns:r="http://schemas.openxmlformats.org/officeDocument/2006/relationships" r:id="rId3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2" name="Rounded Rectangle 3331">
          <a:hlinkClick xmlns:r="http://schemas.openxmlformats.org/officeDocument/2006/relationships" r:id="rId3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3" name="Rounded Rectangle 3332">
          <a:hlinkClick xmlns:r="http://schemas.openxmlformats.org/officeDocument/2006/relationships" r:id="rId3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4" name="Rounded Rectangle 3333">
          <a:hlinkClick xmlns:r="http://schemas.openxmlformats.org/officeDocument/2006/relationships" r:id="rId3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5" name="Rounded Rectangle 3334">
          <a:hlinkClick xmlns:r="http://schemas.openxmlformats.org/officeDocument/2006/relationships" r:id="rId3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6" name="Rounded Rectangle 3335">
          <a:hlinkClick xmlns:r="http://schemas.openxmlformats.org/officeDocument/2006/relationships" r:id="rId3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7" name="Rounded Rectangle 3336">
          <a:hlinkClick xmlns:r="http://schemas.openxmlformats.org/officeDocument/2006/relationships" r:id="rId3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8" name="Rounded Rectangle 3337">
          <a:hlinkClick xmlns:r="http://schemas.openxmlformats.org/officeDocument/2006/relationships" r:id="rId3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39" name="Rounded Rectangle 3338">
          <a:hlinkClick xmlns:r="http://schemas.openxmlformats.org/officeDocument/2006/relationships" r:id="rId3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40" name="Rounded Rectangle 3339">
          <a:hlinkClick xmlns:r="http://schemas.openxmlformats.org/officeDocument/2006/relationships" r:id="rId3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41" name="Rounded Rectangle 3340">
          <a:hlinkClick xmlns:r="http://schemas.openxmlformats.org/officeDocument/2006/relationships" r:id="rId3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2" name="Rounded Rectangle 3341">
          <a:hlinkClick xmlns:r="http://schemas.openxmlformats.org/officeDocument/2006/relationships" r:id="rId3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3" name="Rounded Rectangle 3342">
          <a:hlinkClick xmlns:r="http://schemas.openxmlformats.org/officeDocument/2006/relationships" r:id="rId3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4" name="Rounded Rectangle 3343">
          <a:hlinkClick xmlns:r="http://schemas.openxmlformats.org/officeDocument/2006/relationships" r:id="rId3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5" name="Rounded Rectangle 3344">
          <a:hlinkClick xmlns:r="http://schemas.openxmlformats.org/officeDocument/2006/relationships" r:id="rId3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6" name="Rounded Rectangle 3345">
          <a:hlinkClick xmlns:r="http://schemas.openxmlformats.org/officeDocument/2006/relationships" r:id="rId3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7" name="Rounded Rectangle 3346">
          <a:hlinkClick xmlns:r="http://schemas.openxmlformats.org/officeDocument/2006/relationships" r:id="rId3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48" name="Rounded Rectangle 3347">
          <a:hlinkClick xmlns:r="http://schemas.openxmlformats.org/officeDocument/2006/relationships" r:id="rId3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49" name="Rounded Rectangle 3348">
          <a:hlinkClick xmlns:r="http://schemas.openxmlformats.org/officeDocument/2006/relationships" r:id="rId3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50" name="Rounded Rectangle 3349">
          <a:hlinkClick xmlns:r="http://schemas.openxmlformats.org/officeDocument/2006/relationships" r:id="rId3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1" name="Rounded Rectangle 3350">
          <a:hlinkClick xmlns:r="http://schemas.openxmlformats.org/officeDocument/2006/relationships" r:id="rId3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2" name="Rounded Rectangle 3351">
          <a:hlinkClick xmlns:r="http://schemas.openxmlformats.org/officeDocument/2006/relationships" r:id="rId3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3" name="Rounded Rectangle 3352">
          <a:hlinkClick xmlns:r="http://schemas.openxmlformats.org/officeDocument/2006/relationships" r:id="rId3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4" name="Rounded Rectangle 3353">
          <a:hlinkClick xmlns:r="http://schemas.openxmlformats.org/officeDocument/2006/relationships" r:id="rId3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5" name="Rounded Rectangle 3354">
          <a:hlinkClick xmlns:r="http://schemas.openxmlformats.org/officeDocument/2006/relationships" r:id="rId3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6" name="Rounded Rectangle 3355">
          <a:hlinkClick xmlns:r="http://schemas.openxmlformats.org/officeDocument/2006/relationships" r:id="rId3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7" name="Rounded Rectangle 3356">
          <a:hlinkClick xmlns:r="http://schemas.openxmlformats.org/officeDocument/2006/relationships" r:id="rId3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8" name="Rounded Rectangle 3357">
          <a:hlinkClick xmlns:r="http://schemas.openxmlformats.org/officeDocument/2006/relationships" r:id="rId3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9" name="Rounded Rectangle 3358">
          <a:hlinkClick xmlns:r="http://schemas.openxmlformats.org/officeDocument/2006/relationships" r:id="rId3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0" name="Rounded Rectangle 3359">
          <a:hlinkClick xmlns:r="http://schemas.openxmlformats.org/officeDocument/2006/relationships" r:id="rId3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1" name="Rounded Rectangle 3360">
          <a:hlinkClick xmlns:r="http://schemas.openxmlformats.org/officeDocument/2006/relationships" r:id="rId3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2" name="Rounded Rectangle 3361">
          <a:hlinkClick xmlns:r="http://schemas.openxmlformats.org/officeDocument/2006/relationships" r:id="rId3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3" name="Rounded Rectangle 3362">
          <a:hlinkClick xmlns:r="http://schemas.openxmlformats.org/officeDocument/2006/relationships" r:id="rId3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4" name="Rounded Rectangle 3363">
          <a:hlinkClick xmlns:r="http://schemas.openxmlformats.org/officeDocument/2006/relationships" r:id="rId3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5" name="Rounded Rectangle 3364">
          <a:hlinkClick xmlns:r="http://schemas.openxmlformats.org/officeDocument/2006/relationships" r:id="rId3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6" name="Rounded Rectangle 3365">
          <a:hlinkClick xmlns:r="http://schemas.openxmlformats.org/officeDocument/2006/relationships" r:id="rId3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7" name="Rounded Rectangle 3366">
          <a:hlinkClick xmlns:r="http://schemas.openxmlformats.org/officeDocument/2006/relationships" r:id="rId3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8" name="Rounded Rectangle 3367">
          <a:hlinkClick xmlns:r="http://schemas.openxmlformats.org/officeDocument/2006/relationships" r:id="rId3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69" name="Rounded Rectangle 3368">
          <a:hlinkClick xmlns:r="http://schemas.openxmlformats.org/officeDocument/2006/relationships" r:id="rId3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70" name="Rounded Rectangle 3369">
          <a:hlinkClick xmlns:r="http://schemas.openxmlformats.org/officeDocument/2006/relationships" r:id="rId3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71" name="Rounded Rectangle 3370">
          <a:hlinkClick xmlns:r="http://schemas.openxmlformats.org/officeDocument/2006/relationships" r:id="rId3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2" name="Rounded Rectangle 3371">
          <a:hlinkClick xmlns:r="http://schemas.openxmlformats.org/officeDocument/2006/relationships" r:id="rId3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3" name="Rounded Rectangle 3372">
          <a:hlinkClick xmlns:r="http://schemas.openxmlformats.org/officeDocument/2006/relationships" r:id="rId3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4" name="Rounded Rectangle 3373">
          <a:hlinkClick xmlns:r="http://schemas.openxmlformats.org/officeDocument/2006/relationships" r:id="rId3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5" name="Rounded Rectangle 3374">
          <a:hlinkClick xmlns:r="http://schemas.openxmlformats.org/officeDocument/2006/relationships" r:id="rId3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6" name="Rounded Rectangle 3375">
          <a:hlinkClick xmlns:r="http://schemas.openxmlformats.org/officeDocument/2006/relationships" r:id="rId3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7" name="Rounded Rectangle 3376">
          <a:hlinkClick xmlns:r="http://schemas.openxmlformats.org/officeDocument/2006/relationships" r:id="rId3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78" name="Rounded Rectangle 3377">
          <a:hlinkClick xmlns:r="http://schemas.openxmlformats.org/officeDocument/2006/relationships" r:id="rId3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79" name="Rounded Rectangle 3378">
          <a:hlinkClick xmlns:r="http://schemas.openxmlformats.org/officeDocument/2006/relationships" r:id="rId3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80" name="Rounded Rectangle 3379">
          <a:hlinkClick xmlns:r="http://schemas.openxmlformats.org/officeDocument/2006/relationships" r:id="rId3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1" name="Rounded Rectangle 3380">
          <a:hlinkClick xmlns:r="http://schemas.openxmlformats.org/officeDocument/2006/relationships" r:id="rId3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2" name="Rounded Rectangle 3381">
          <a:hlinkClick xmlns:r="http://schemas.openxmlformats.org/officeDocument/2006/relationships" r:id="rId3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3" name="Rounded Rectangle 3382">
          <a:hlinkClick xmlns:r="http://schemas.openxmlformats.org/officeDocument/2006/relationships" r:id="rId3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4" name="Rounded Rectangle 3383">
          <a:hlinkClick xmlns:r="http://schemas.openxmlformats.org/officeDocument/2006/relationships" r:id="rId3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5" name="Rounded Rectangle 3384">
          <a:hlinkClick xmlns:r="http://schemas.openxmlformats.org/officeDocument/2006/relationships" r:id="rId3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6" name="Rounded Rectangle 3385">
          <a:hlinkClick xmlns:r="http://schemas.openxmlformats.org/officeDocument/2006/relationships" r:id="rId3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7" name="Rounded Rectangle 3386">
          <a:hlinkClick xmlns:r="http://schemas.openxmlformats.org/officeDocument/2006/relationships" r:id="rId3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8" name="Rounded Rectangle 3387">
          <a:hlinkClick xmlns:r="http://schemas.openxmlformats.org/officeDocument/2006/relationships" r:id="rId3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9" name="Rounded Rectangle 3388">
          <a:hlinkClick xmlns:r="http://schemas.openxmlformats.org/officeDocument/2006/relationships" r:id="rId3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0" name="Rounded Rectangle 3389">
          <a:hlinkClick xmlns:r="http://schemas.openxmlformats.org/officeDocument/2006/relationships" r:id="rId3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1" name="Rounded Rectangle 3390">
          <a:hlinkClick xmlns:r="http://schemas.openxmlformats.org/officeDocument/2006/relationships" r:id="rId3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2" name="Rounded Rectangle 3391">
          <a:hlinkClick xmlns:r="http://schemas.openxmlformats.org/officeDocument/2006/relationships" r:id="rId3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3" name="Rounded Rectangle 3392">
          <a:hlinkClick xmlns:r="http://schemas.openxmlformats.org/officeDocument/2006/relationships" r:id="rId3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4" name="Rounded Rectangle 3393">
          <a:hlinkClick xmlns:r="http://schemas.openxmlformats.org/officeDocument/2006/relationships" r:id="rId3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5" name="Rounded Rectangle 3394">
          <a:hlinkClick xmlns:r="http://schemas.openxmlformats.org/officeDocument/2006/relationships" r:id="rId3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6" name="Rounded Rectangle 3395">
          <a:hlinkClick xmlns:r="http://schemas.openxmlformats.org/officeDocument/2006/relationships" r:id="rId3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7" name="Rounded Rectangle 3396">
          <a:hlinkClick xmlns:r="http://schemas.openxmlformats.org/officeDocument/2006/relationships" r:id="rId3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8" name="Rounded Rectangle 3397">
          <a:hlinkClick xmlns:r="http://schemas.openxmlformats.org/officeDocument/2006/relationships" r:id="rId3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399" name="Rounded Rectangle 3398">
          <a:hlinkClick xmlns:r="http://schemas.openxmlformats.org/officeDocument/2006/relationships" r:id="rId3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400" name="Rounded Rectangle 3399">
          <a:hlinkClick xmlns:r="http://schemas.openxmlformats.org/officeDocument/2006/relationships" r:id="rId3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401" name="Rounded Rectangle 3400">
          <a:hlinkClick xmlns:r="http://schemas.openxmlformats.org/officeDocument/2006/relationships" r:id="rId3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2" name="Rounded Rectangle 3401">
          <a:hlinkClick xmlns:r="http://schemas.openxmlformats.org/officeDocument/2006/relationships" r:id="rId3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3" name="Rounded Rectangle 3402">
          <a:hlinkClick xmlns:r="http://schemas.openxmlformats.org/officeDocument/2006/relationships" r:id="rId3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4" name="Rounded Rectangle 3403">
          <a:hlinkClick xmlns:r="http://schemas.openxmlformats.org/officeDocument/2006/relationships" r:id="rId3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5" name="Rounded Rectangle 3404">
          <a:hlinkClick xmlns:r="http://schemas.openxmlformats.org/officeDocument/2006/relationships" r:id="rId3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6" name="Rounded Rectangle 3405">
          <a:hlinkClick xmlns:r="http://schemas.openxmlformats.org/officeDocument/2006/relationships" r:id="rId3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7" name="Rounded Rectangle 3406">
          <a:hlinkClick xmlns:r="http://schemas.openxmlformats.org/officeDocument/2006/relationships" r:id="rId3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08" name="Rounded Rectangle 3407">
          <a:hlinkClick xmlns:r="http://schemas.openxmlformats.org/officeDocument/2006/relationships" r:id="rId3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09" name="Rounded Rectangle 3408">
          <a:hlinkClick xmlns:r="http://schemas.openxmlformats.org/officeDocument/2006/relationships" r:id="rId3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10" name="Rounded Rectangle 3409">
          <a:hlinkClick xmlns:r="http://schemas.openxmlformats.org/officeDocument/2006/relationships" r:id="rId3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1" name="Rounded Rectangle 3410">
          <a:hlinkClick xmlns:r="http://schemas.openxmlformats.org/officeDocument/2006/relationships" r:id="rId3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2" name="Rounded Rectangle 3411">
          <a:hlinkClick xmlns:r="http://schemas.openxmlformats.org/officeDocument/2006/relationships" r:id="rId3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3" name="Rounded Rectangle 3412">
          <a:hlinkClick xmlns:r="http://schemas.openxmlformats.org/officeDocument/2006/relationships" r:id="rId3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4" name="Rounded Rectangle 3413">
          <a:hlinkClick xmlns:r="http://schemas.openxmlformats.org/officeDocument/2006/relationships" r:id="rId3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5" name="Rounded Rectangle 3414">
          <a:hlinkClick xmlns:r="http://schemas.openxmlformats.org/officeDocument/2006/relationships" r:id="rId3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6" name="Rounded Rectangle 3415">
          <a:hlinkClick xmlns:r="http://schemas.openxmlformats.org/officeDocument/2006/relationships" r:id="rId3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7" name="Rounded Rectangle 3416">
          <a:hlinkClick xmlns:r="http://schemas.openxmlformats.org/officeDocument/2006/relationships" r:id="rId3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8" name="Rounded Rectangle 3417">
          <a:hlinkClick xmlns:r="http://schemas.openxmlformats.org/officeDocument/2006/relationships" r:id="rId3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9" name="Rounded Rectangle 3418">
          <a:hlinkClick xmlns:r="http://schemas.openxmlformats.org/officeDocument/2006/relationships" r:id="rId3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0" name="Rounded Rectangle 3419">
          <a:hlinkClick xmlns:r="http://schemas.openxmlformats.org/officeDocument/2006/relationships" r:id="rId3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1" name="Rounded Rectangle 3420">
          <a:hlinkClick xmlns:r="http://schemas.openxmlformats.org/officeDocument/2006/relationships" r:id="rId3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2" name="Rounded Rectangle 3421">
          <a:hlinkClick xmlns:r="http://schemas.openxmlformats.org/officeDocument/2006/relationships" r:id="rId3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3" name="Rounded Rectangle 3422">
          <a:hlinkClick xmlns:r="http://schemas.openxmlformats.org/officeDocument/2006/relationships" r:id="rId3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4" name="Rounded Rectangle 3423">
          <a:hlinkClick xmlns:r="http://schemas.openxmlformats.org/officeDocument/2006/relationships" r:id="rId3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5" name="Rounded Rectangle 3424">
          <a:hlinkClick xmlns:r="http://schemas.openxmlformats.org/officeDocument/2006/relationships" r:id="rId3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6" name="Rounded Rectangle 3425">
          <a:hlinkClick xmlns:r="http://schemas.openxmlformats.org/officeDocument/2006/relationships" r:id="rId3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7" name="Rounded Rectangle 3426">
          <a:hlinkClick xmlns:r="http://schemas.openxmlformats.org/officeDocument/2006/relationships" r:id="rId3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8" name="Rounded Rectangle 3427">
          <a:hlinkClick xmlns:r="http://schemas.openxmlformats.org/officeDocument/2006/relationships" r:id="rId3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29" name="Rounded Rectangle 3428">
          <a:hlinkClick xmlns:r="http://schemas.openxmlformats.org/officeDocument/2006/relationships" r:id="rId3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30" name="Rounded Rectangle 3429">
          <a:hlinkClick xmlns:r="http://schemas.openxmlformats.org/officeDocument/2006/relationships" r:id="rId3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31" name="Rounded Rectangle 3430">
          <a:hlinkClick xmlns:r="http://schemas.openxmlformats.org/officeDocument/2006/relationships" r:id="rId3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2" name="Rounded Rectangle 3431">
          <a:hlinkClick xmlns:r="http://schemas.openxmlformats.org/officeDocument/2006/relationships" r:id="rId3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3" name="Rounded Rectangle 3432">
          <a:hlinkClick xmlns:r="http://schemas.openxmlformats.org/officeDocument/2006/relationships" r:id="rId3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4" name="Rounded Rectangle 3433">
          <a:hlinkClick xmlns:r="http://schemas.openxmlformats.org/officeDocument/2006/relationships" r:id="rId3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5" name="Rounded Rectangle 3434">
          <a:hlinkClick xmlns:r="http://schemas.openxmlformats.org/officeDocument/2006/relationships" r:id="rId3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6" name="Rounded Rectangle 3435">
          <a:hlinkClick xmlns:r="http://schemas.openxmlformats.org/officeDocument/2006/relationships" r:id="rId3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7" name="Rounded Rectangle 3436">
          <a:hlinkClick xmlns:r="http://schemas.openxmlformats.org/officeDocument/2006/relationships" r:id="rId3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38" name="Rounded Rectangle 3437">
          <a:hlinkClick xmlns:r="http://schemas.openxmlformats.org/officeDocument/2006/relationships" r:id="rId3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39" name="Rounded Rectangle 3438">
          <a:hlinkClick xmlns:r="http://schemas.openxmlformats.org/officeDocument/2006/relationships" r:id="rId3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40" name="Rounded Rectangle 3439">
          <a:hlinkClick xmlns:r="http://schemas.openxmlformats.org/officeDocument/2006/relationships" r:id="rId3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1" name="Rounded Rectangle 3440">
          <a:hlinkClick xmlns:r="http://schemas.openxmlformats.org/officeDocument/2006/relationships" r:id="rId3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2" name="Rounded Rectangle 3441">
          <a:hlinkClick xmlns:r="http://schemas.openxmlformats.org/officeDocument/2006/relationships" r:id="rId3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3" name="Rounded Rectangle 3442">
          <a:hlinkClick xmlns:r="http://schemas.openxmlformats.org/officeDocument/2006/relationships" r:id="rId3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4" name="Rounded Rectangle 3443">
          <a:hlinkClick xmlns:r="http://schemas.openxmlformats.org/officeDocument/2006/relationships" r:id="rId3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5" name="Rounded Rectangle 3444">
          <a:hlinkClick xmlns:r="http://schemas.openxmlformats.org/officeDocument/2006/relationships" r:id="rId3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6" name="Rounded Rectangle 3445">
          <a:hlinkClick xmlns:r="http://schemas.openxmlformats.org/officeDocument/2006/relationships" r:id="rId3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7" name="Rounded Rectangle 3446">
          <a:hlinkClick xmlns:r="http://schemas.openxmlformats.org/officeDocument/2006/relationships" r:id="rId3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8" name="Rounded Rectangle 3447">
          <a:hlinkClick xmlns:r="http://schemas.openxmlformats.org/officeDocument/2006/relationships" r:id="rId3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9" name="Rounded Rectangle 3448">
          <a:hlinkClick xmlns:r="http://schemas.openxmlformats.org/officeDocument/2006/relationships" r:id="rId3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0" name="Rounded Rectangle 3449">
          <a:hlinkClick xmlns:r="http://schemas.openxmlformats.org/officeDocument/2006/relationships" r:id="rId3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1" name="Rounded Rectangle 3450">
          <a:hlinkClick xmlns:r="http://schemas.openxmlformats.org/officeDocument/2006/relationships" r:id="rId3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2" name="Rounded Rectangle 3451">
          <a:hlinkClick xmlns:r="http://schemas.openxmlformats.org/officeDocument/2006/relationships" r:id="rId3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3" name="Rounded Rectangle 3452">
          <a:hlinkClick xmlns:r="http://schemas.openxmlformats.org/officeDocument/2006/relationships" r:id="rId3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4" name="Rounded Rectangle 3453">
          <a:hlinkClick xmlns:r="http://schemas.openxmlformats.org/officeDocument/2006/relationships" r:id="rId3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5" name="Rounded Rectangle 3454">
          <a:hlinkClick xmlns:r="http://schemas.openxmlformats.org/officeDocument/2006/relationships" r:id="rId3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6" name="Rounded Rectangle 3455">
          <a:hlinkClick xmlns:r="http://schemas.openxmlformats.org/officeDocument/2006/relationships" r:id="rId3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7" name="Rounded Rectangle 3456">
          <a:hlinkClick xmlns:r="http://schemas.openxmlformats.org/officeDocument/2006/relationships" r:id="rId3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8" name="Rounded Rectangle 3457">
          <a:hlinkClick xmlns:r="http://schemas.openxmlformats.org/officeDocument/2006/relationships" r:id="rId3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59" name="Rounded Rectangle 3458">
          <a:hlinkClick xmlns:r="http://schemas.openxmlformats.org/officeDocument/2006/relationships" r:id="rId3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60" name="Rounded Rectangle 3459">
          <a:hlinkClick xmlns:r="http://schemas.openxmlformats.org/officeDocument/2006/relationships" r:id="rId3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61" name="Rounded Rectangle 3460">
          <a:hlinkClick xmlns:r="http://schemas.openxmlformats.org/officeDocument/2006/relationships" r:id="rId3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2" name="Rounded Rectangle 3461">
          <a:hlinkClick xmlns:r="http://schemas.openxmlformats.org/officeDocument/2006/relationships" r:id="rId3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3" name="Rounded Rectangle 3462">
          <a:hlinkClick xmlns:r="http://schemas.openxmlformats.org/officeDocument/2006/relationships" r:id="rId3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4" name="Rounded Rectangle 3463">
          <a:hlinkClick xmlns:r="http://schemas.openxmlformats.org/officeDocument/2006/relationships" r:id="rId3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5" name="Rounded Rectangle 3464">
          <a:hlinkClick xmlns:r="http://schemas.openxmlformats.org/officeDocument/2006/relationships" r:id="rId3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6" name="Rounded Rectangle 3465">
          <a:hlinkClick xmlns:r="http://schemas.openxmlformats.org/officeDocument/2006/relationships" r:id="rId3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7" name="Rounded Rectangle 3466">
          <a:hlinkClick xmlns:r="http://schemas.openxmlformats.org/officeDocument/2006/relationships" r:id="rId3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68" name="Rounded Rectangle 3467">
          <a:hlinkClick xmlns:r="http://schemas.openxmlformats.org/officeDocument/2006/relationships" r:id="rId3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69" name="Rounded Rectangle 3468">
          <a:hlinkClick xmlns:r="http://schemas.openxmlformats.org/officeDocument/2006/relationships" r:id="rId3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70" name="Rounded Rectangle 3469">
          <a:hlinkClick xmlns:r="http://schemas.openxmlformats.org/officeDocument/2006/relationships" r:id="rId3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1" name="Rounded Rectangle 3470">
          <a:hlinkClick xmlns:r="http://schemas.openxmlformats.org/officeDocument/2006/relationships" r:id="rId3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2" name="Rounded Rectangle 3471">
          <a:hlinkClick xmlns:r="http://schemas.openxmlformats.org/officeDocument/2006/relationships" r:id="rId3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3" name="Rounded Rectangle 3472">
          <a:hlinkClick xmlns:r="http://schemas.openxmlformats.org/officeDocument/2006/relationships" r:id="rId3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4" name="Rounded Rectangle 3473">
          <a:hlinkClick xmlns:r="http://schemas.openxmlformats.org/officeDocument/2006/relationships" r:id="rId3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5" name="Rounded Rectangle 3474">
          <a:hlinkClick xmlns:r="http://schemas.openxmlformats.org/officeDocument/2006/relationships" r:id="rId3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6" name="Rounded Rectangle 3475">
          <a:hlinkClick xmlns:r="http://schemas.openxmlformats.org/officeDocument/2006/relationships" r:id="rId3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7" name="Rounded Rectangle 3476">
          <a:hlinkClick xmlns:r="http://schemas.openxmlformats.org/officeDocument/2006/relationships" r:id="rId3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8" name="Rounded Rectangle 3477">
          <a:hlinkClick xmlns:r="http://schemas.openxmlformats.org/officeDocument/2006/relationships" r:id="rId3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9" name="Rounded Rectangle 3478">
          <a:hlinkClick xmlns:r="http://schemas.openxmlformats.org/officeDocument/2006/relationships" r:id="rId3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0" name="Rounded Rectangle 3479">
          <a:hlinkClick xmlns:r="http://schemas.openxmlformats.org/officeDocument/2006/relationships" r:id="rId3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1" name="Rounded Rectangle 3480">
          <a:hlinkClick xmlns:r="http://schemas.openxmlformats.org/officeDocument/2006/relationships" r:id="rId3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2" name="Rounded Rectangle 3481">
          <a:hlinkClick xmlns:r="http://schemas.openxmlformats.org/officeDocument/2006/relationships" r:id="rId3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3" name="Rounded Rectangle 3482">
          <a:hlinkClick xmlns:r="http://schemas.openxmlformats.org/officeDocument/2006/relationships" r:id="rId3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4" name="Rounded Rectangle 3483">
          <a:hlinkClick xmlns:r="http://schemas.openxmlformats.org/officeDocument/2006/relationships" r:id="rId3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5" name="Rounded Rectangle 3484">
          <a:hlinkClick xmlns:r="http://schemas.openxmlformats.org/officeDocument/2006/relationships" r:id="rId3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6" name="Rounded Rectangle 3485">
          <a:hlinkClick xmlns:r="http://schemas.openxmlformats.org/officeDocument/2006/relationships" r:id="rId3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7" name="Rounded Rectangle 3486">
          <a:hlinkClick xmlns:r="http://schemas.openxmlformats.org/officeDocument/2006/relationships" r:id="rId3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8" name="Rounded Rectangle 3487">
          <a:hlinkClick xmlns:r="http://schemas.openxmlformats.org/officeDocument/2006/relationships" r:id="rId3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89" name="Rounded Rectangle 3488">
          <a:hlinkClick xmlns:r="http://schemas.openxmlformats.org/officeDocument/2006/relationships" r:id="rId3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90" name="Rounded Rectangle 3489">
          <a:hlinkClick xmlns:r="http://schemas.openxmlformats.org/officeDocument/2006/relationships" r:id="rId3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91" name="Rounded Rectangle 3490">
          <a:hlinkClick xmlns:r="http://schemas.openxmlformats.org/officeDocument/2006/relationships" r:id="rId3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2" name="Rounded Rectangle 3491">
          <a:hlinkClick xmlns:r="http://schemas.openxmlformats.org/officeDocument/2006/relationships" r:id="rId3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3" name="Rounded Rectangle 3492">
          <a:hlinkClick xmlns:r="http://schemas.openxmlformats.org/officeDocument/2006/relationships" r:id="rId3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4" name="Rounded Rectangle 3493">
          <a:hlinkClick xmlns:r="http://schemas.openxmlformats.org/officeDocument/2006/relationships" r:id="rId3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5" name="Rounded Rectangle 3494">
          <a:hlinkClick xmlns:r="http://schemas.openxmlformats.org/officeDocument/2006/relationships" r:id="rId3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6" name="Rounded Rectangle 3495">
          <a:hlinkClick xmlns:r="http://schemas.openxmlformats.org/officeDocument/2006/relationships" r:id="rId3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7" name="Rounded Rectangle 3496">
          <a:hlinkClick xmlns:r="http://schemas.openxmlformats.org/officeDocument/2006/relationships" r:id="rId3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498" name="Rounded Rectangle 3497">
          <a:hlinkClick xmlns:r="http://schemas.openxmlformats.org/officeDocument/2006/relationships" r:id="rId3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499" name="Rounded Rectangle 3498">
          <a:hlinkClick xmlns:r="http://schemas.openxmlformats.org/officeDocument/2006/relationships" r:id="rId3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500" name="Rounded Rectangle 3499">
          <a:hlinkClick xmlns:r="http://schemas.openxmlformats.org/officeDocument/2006/relationships" r:id="rId3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1" name="Rounded Rectangle 3500">
          <a:hlinkClick xmlns:r="http://schemas.openxmlformats.org/officeDocument/2006/relationships" r:id="rId3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2" name="Rounded Rectangle 3501">
          <a:hlinkClick xmlns:r="http://schemas.openxmlformats.org/officeDocument/2006/relationships" r:id="rId3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3" name="Rounded Rectangle 3502">
          <a:hlinkClick xmlns:r="http://schemas.openxmlformats.org/officeDocument/2006/relationships" r:id="rId3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4" name="Rounded Rectangle 3503">
          <a:hlinkClick xmlns:r="http://schemas.openxmlformats.org/officeDocument/2006/relationships" r:id="rId3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5" name="Rounded Rectangle 3504">
          <a:hlinkClick xmlns:r="http://schemas.openxmlformats.org/officeDocument/2006/relationships" r:id="rId3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6" name="Rounded Rectangle 3505">
          <a:hlinkClick xmlns:r="http://schemas.openxmlformats.org/officeDocument/2006/relationships" r:id="rId3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7" name="Rounded Rectangle 3506">
          <a:hlinkClick xmlns:r="http://schemas.openxmlformats.org/officeDocument/2006/relationships" r:id="rId3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8" name="Rounded Rectangle 3507">
          <a:hlinkClick xmlns:r="http://schemas.openxmlformats.org/officeDocument/2006/relationships" r:id="rId3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9" name="Rounded Rectangle 3508">
          <a:hlinkClick xmlns:r="http://schemas.openxmlformats.org/officeDocument/2006/relationships" r:id="rId3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0" name="Rounded Rectangle 3509">
          <a:hlinkClick xmlns:r="http://schemas.openxmlformats.org/officeDocument/2006/relationships" r:id="rId3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1" name="Rounded Rectangle 3510">
          <a:hlinkClick xmlns:r="http://schemas.openxmlformats.org/officeDocument/2006/relationships" r:id="rId3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2" name="Rounded Rectangle 3511">
          <a:hlinkClick xmlns:r="http://schemas.openxmlformats.org/officeDocument/2006/relationships" r:id="rId3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3" name="Rounded Rectangle 3512">
          <a:hlinkClick xmlns:r="http://schemas.openxmlformats.org/officeDocument/2006/relationships" r:id="rId3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4" name="Rounded Rectangle 3513">
          <a:hlinkClick xmlns:r="http://schemas.openxmlformats.org/officeDocument/2006/relationships" r:id="rId3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5" name="Rounded Rectangle 3514">
          <a:hlinkClick xmlns:r="http://schemas.openxmlformats.org/officeDocument/2006/relationships" r:id="rId3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6" name="Rounded Rectangle 3515">
          <a:hlinkClick xmlns:r="http://schemas.openxmlformats.org/officeDocument/2006/relationships" r:id="rId3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7" name="Rounded Rectangle 3516">
          <a:hlinkClick xmlns:r="http://schemas.openxmlformats.org/officeDocument/2006/relationships" r:id="rId3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8" name="Rounded Rectangle 3517">
          <a:hlinkClick xmlns:r="http://schemas.openxmlformats.org/officeDocument/2006/relationships" r:id="rId3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19" name="Rounded Rectangle 3518">
          <a:hlinkClick xmlns:r="http://schemas.openxmlformats.org/officeDocument/2006/relationships" r:id="rId3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20" name="Rounded Rectangle 3519">
          <a:hlinkClick xmlns:r="http://schemas.openxmlformats.org/officeDocument/2006/relationships" r:id="rId3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21" name="Rounded Rectangle 3520">
          <a:hlinkClick xmlns:r="http://schemas.openxmlformats.org/officeDocument/2006/relationships" r:id="rId3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2" name="Rounded Rectangle 3521">
          <a:hlinkClick xmlns:r="http://schemas.openxmlformats.org/officeDocument/2006/relationships" r:id="rId3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3" name="Rounded Rectangle 3522">
          <a:hlinkClick xmlns:r="http://schemas.openxmlformats.org/officeDocument/2006/relationships" r:id="rId3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4" name="Rounded Rectangle 3523">
          <a:hlinkClick xmlns:r="http://schemas.openxmlformats.org/officeDocument/2006/relationships" r:id="rId3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5" name="Rounded Rectangle 3524">
          <a:hlinkClick xmlns:r="http://schemas.openxmlformats.org/officeDocument/2006/relationships" r:id="rId3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6" name="Rounded Rectangle 3525">
          <a:hlinkClick xmlns:r="http://schemas.openxmlformats.org/officeDocument/2006/relationships" r:id="rId3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7" name="Rounded Rectangle 3526">
          <a:hlinkClick xmlns:r="http://schemas.openxmlformats.org/officeDocument/2006/relationships" r:id="rId3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28" name="Rounded Rectangle 3527">
          <a:hlinkClick xmlns:r="http://schemas.openxmlformats.org/officeDocument/2006/relationships" r:id="rId3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29" name="Rounded Rectangle 3528">
          <a:hlinkClick xmlns:r="http://schemas.openxmlformats.org/officeDocument/2006/relationships" r:id="rId3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30" name="Rounded Rectangle 3529">
          <a:hlinkClick xmlns:r="http://schemas.openxmlformats.org/officeDocument/2006/relationships" r:id="rId3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1" name="Rounded Rectangle 3530">
          <a:hlinkClick xmlns:r="http://schemas.openxmlformats.org/officeDocument/2006/relationships" r:id="rId3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2" name="Rounded Rectangle 3531">
          <a:hlinkClick xmlns:r="http://schemas.openxmlformats.org/officeDocument/2006/relationships" r:id="rId3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3" name="Rounded Rectangle 3532">
          <a:hlinkClick xmlns:r="http://schemas.openxmlformats.org/officeDocument/2006/relationships" r:id="rId3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4" name="Rounded Rectangle 3533">
          <a:hlinkClick xmlns:r="http://schemas.openxmlformats.org/officeDocument/2006/relationships" r:id="rId3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5" name="Rounded Rectangle 3534">
          <a:hlinkClick xmlns:r="http://schemas.openxmlformats.org/officeDocument/2006/relationships" r:id="rId3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6" name="Rounded Rectangle 3535">
          <a:hlinkClick xmlns:r="http://schemas.openxmlformats.org/officeDocument/2006/relationships" r:id="rId3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7" name="Rounded Rectangle 3536">
          <a:hlinkClick xmlns:r="http://schemas.openxmlformats.org/officeDocument/2006/relationships" r:id="rId3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8" name="Rounded Rectangle 3537">
          <a:hlinkClick xmlns:r="http://schemas.openxmlformats.org/officeDocument/2006/relationships" r:id="rId3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9" name="Rounded Rectangle 3538">
          <a:hlinkClick xmlns:r="http://schemas.openxmlformats.org/officeDocument/2006/relationships" r:id="rId3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0" name="Rounded Rectangle 3539">
          <a:hlinkClick xmlns:r="http://schemas.openxmlformats.org/officeDocument/2006/relationships" r:id="rId3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1" name="Rounded Rectangle 3540">
          <a:hlinkClick xmlns:r="http://schemas.openxmlformats.org/officeDocument/2006/relationships" r:id="rId3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2" name="Rounded Rectangle 3541">
          <a:hlinkClick xmlns:r="http://schemas.openxmlformats.org/officeDocument/2006/relationships" r:id="rId3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3" name="Rounded Rectangle 3542">
          <a:hlinkClick xmlns:r="http://schemas.openxmlformats.org/officeDocument/2006/relationships" r:id="rId3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4" name="Rounded Rectangle 3543">
          <a:hlinkClick xmlns:r="http://schemas.openxmlformats.org/officeDocument/2006/relationships" r:id="rId3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5" name="Rounded Rectangle 3544">
          <a:hlinkClick xmlns:r="http://schemas.openxmlformats.org/officeDocument/2006/relationships" r:id="rId3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6" name="Rounded Rectangle 3545">
          <a:hlinkClick xmlns:r="http://schemas.openxmlformats.org/officeDocument/2006/relationships" r:id="rId3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7" name="Rounded Rectangle 3546">
          <a:hlinkClick xmlns:r="http://schemas.openxmlformats.org/officeDocument/2006/relationships" r:id="rId3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8" name="Rounded Rectangle 3547">
          <a:hlinkClick xmlns:r="http://schemas.openxmlformats.org/officeDocument/2006/relationships" r:id="rId3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49" name="Rounded Rectangle 3548">
          <a:hlinkClick xmlns:r="http://schemas.openxmlformats.org/officeDocument/2006/relationships" r:id="rId3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50" name="Rounded Rectangle 3549">
          <a:hlinkClick xmlns:r="http://schemas.openxmlformats.org/officeDocument/2006/relationships" r:id="rId3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51" name="Rounded Rectangle 3550">
          <a:hlinkClick xmlns:r="http://schemas.openxmlformats.org/officeDocument/2006/relationships" r:id="rId3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2" name="Rounded Rectangle 3551">
          <a:hlinkClick xmlns:r="http://schemas.openxmlformats.org/officeDocument/2006/relationships" r:id="rId3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3" name="Rounded Rectangle 3552">
          <a:hlinkClick xmlns:r="http://schemas.openxmlformats.org/officeDocument/2006/relationships" r:id="rId3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4" name="Rounded Rectangle 3553">
          <a:hlinkClick xmlns:r="http://schemas.openxmlformats.org/officeDocument/2006/relationships" r:id="rId3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5" name="Rounded Rectangle 3554">
          <a:hlinkClick xmlns:r="http://schemas.openxmlformats.org/officeDocument/2006/relationships" r:id="rId3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6" name="Rounded Rectangle 3555">
          <a:hlinkClick xmlns:r="http://schemas.openxmlformats.org/officeDocument/2006/relationships" r:id="rId3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7" name="Rounded Rectangle 3556">
          <a:hlinkClick xmlns:r="http://schemas.openxmlformats.org/officeDocument/2006/relationships" r:id="rId3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58" name="Rounded Rectangle 3557">
          <a:hlinkClick xmlns:r="http://schemas.openxmlformats.org/officeDocument/2006/relationships" r:id="rId3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59" name="Rounded Rectangle 3558">
          <a:hlinkClick xmlns:r="http://schemas.openxmlformats.org/officeDocument/2006/relationships" r:id="rId3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60" name="Rounded Rectangle 3559">
          <a:hlinkClick xmlns:r="http://schemas.openxmlformats.org/officeDocument/2006/relationships" r:id="rId3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1" name="Rounded Rectangle 3560">
          <a:hlinkClick xmlns:r="http://schemas.openxmlformats.org/officeDocument/2006/relationships" r:id="rId3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2" name="Rounded Rectangle 3561">
          <a:hlinkClick xmlns:r="http://schemas.openxmlformats.org/officeDocument/2006/relationships" r:id="rId3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3" name="Rounded Rectangle 3562">
          <a:hlinkClick xmlns:r="http://schemas.openxmlformats.org/officeDocument/2006/relationships" r:id="rId3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4" name="Rounded Rectangle 3563">
          <a:hlinkClick xmlns:r="http://schemas.openxmlformats.org/officeDocument/2006/relationships" r:id="rId3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5" name="Rounded Rectangle 3564">
          <a:hlinkClick xmlns:r="http://schemas.openxmlformats.org/officeDocument/2006/relationships" r:id="rId3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6" name="Rounded Rectangle 3565">
          <a:hlinkClick xmlns:r="http://schemas.openxmlformats.org/officeDocument/2006/relationships" r:id="rId3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7" name="Rounded Rectangle 3566">
          <a:hlinkClick xmlns:r="http://schemas.openxmlformats.org/officeDocument/2006/relationships" r:id="rId3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8" name="Rounded Rectangle 3567">
          <a:hlinkClick xmlns:r="http://schemas.openxmlformats.org/officeDocument/2006/relationships" r:id="rId3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9" name="Rounded Rectangle 3568">
          <a:hlinkClick xmlns:r="http://schemas.openxmlformats.org/officeDocument/2006/relationships" r:id="rId3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0" name="Rounded Rectangle 3569">
          <a:hlinkClick xmlns:r="http://schemas.openxmlformats.org/officeDocument/2006/relationships" r:id="rId3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1" name="Rounded Rectangle 3570">
          <a:hlinkClick xmlns:r="http://schemas.openxmlformats.org/officeDocument/2006/relationships" r:id="rId3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2" name="Rounded Rectangle 3571">
          <a:hlinkClick xmlns:r="http://schemas.openxmlformats.org/officeDocument/2006/relationships" r:id="rId3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3" name="Rounded Rectangle 3572">
          <a:hlinkClick xmlns:r="http://schemas.openxmlformats.org/officeDocument/2006/relationships" r:id="rId3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4" name="Rounded Rectangle 3573">
          <a:hlinkClick xmlns:r="http://schemas.openxmlformats.org/officeDocument/2006/relationships" r:id="rId3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5" name="Rounded Rectangle 3574">
          <a:hlinkClick xmlns:r="http://schemas.openxmlformats.org/officeDocument/2006/relationships" r:id="rId3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6" name="Rounded Rectangle 3575">
          <a:hlinkClick xmlns:r="http://schemas.openxmlformats.org/officeDocument/2006/relationships" r:id="rId3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7" name="Rounded Rectangle 3576">
          <a:hlinkClick xmlns:r="http://schemas.openxmlformats.org/officeDocument/2006/relationships" r:id="rId3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8" name="Rounded Rectangle 3577">
          <a:hlinkClick xmlns:r="http://schemas.openxmlformats.org/officeDocument/2006/relationships" r:id="rId3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79" name="Rounded Rectangle 3578">
          <a:hlinkClick xmlns:r="http://schemas.openxmlformats.org/officeDocument/2006/relationships" r:id="rId3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80" name="Rounded Rectangle 3579">
          <a:hlinkClick xmlns:r="http://schemas.openxmlformats.org/officeDocument/2006/relationships" r:id="rId3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81" name="Rounded Rectangle 3580">
          <a:hlinkClick xmlns:r="http://schemas.openxmlformats.org/officeDocument/2006/relationships" r:id="rId3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2" name="Rounded Rectangle 3581">
          <a:hlinkClick xmlns:r="http://schemas.openxmlformats.org/officeDocument/2006/relationships" r:id="rId3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3" name="Rounded Rectangle 3582">
          <a:hlinkClick xmlns:r="http://schemas.openxmlformats.org/officeDocument/2006/relationships" r:id="rId3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4" name="Rounded Rectangle 3583">
          <a:hlinkClick xmlns:r="http://schemas.openxmlformats.org/officeDocument/2006/relationships" r:id="rId3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5" name="Rounded Rectangle 3584">
          <a:hlinkClick xmlns:r="http://schemas.openxmlformats.org/officeDocument/2006/relationships" r:id="rId3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6" name="Rounded Rectangle 3585">
          <a:hlinkClick xmlns:r="http://schemas.openxmlformats.org/officeDocument/2006/relationships" r:id="rId3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7" name="Rounded Rectangle 3586">
          <a:hlinkClick xmlns:r="http://schemas.openxmlformats.org/officeDocument/2006/relationships" r:id="rId3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88" name="Rounded Rectangle 3587">
          <a:hlinkClick xmlns:r="http://schemas.openxmlformats.org/officeDocument/2006/relationships" r:id="rId3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89" name="Rounded Rectangle 3588">
          <a:hlinkClick xmlns:r="http://schemas.openxmlformats.org/officeDocument/2006/relationships" r:id="rId3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90" name="Rounded Rectangle 3589">
          <a:hlinkClick xmlns:r="http://schemas.openxmlformats.org/officeDocument/2006/relationships" r:id="rId3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1" name="Rounded Rectangle 3590">
          <a:hlinkClick xmlns:r="http://schemas.openxmlformats.org/officeDocument/2006/relationships" r:id="rId3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2" name="Rounded Rectangle 3591">
          <a:hlinkClick xmlns:r="http://schemas.openxmlformats.org/officeDocument/2006/relationships" r:id="rId3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3" name="Rounded Rectangle 3592">
          <a:hlinkClick xmlns:r="http://schemas.openxmlformats.org/officeDocument/2006/relationships" r:id="rId3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4" name="Rounded Rectangle 3593">
          <a:hlinkClick xmlns:r="http://schemas.openxmlformats.org/officeDocument/2006/relationships" r:id="rId3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5" name="Rounded Rectangle 3594">
          <a:hlinkClick xmlns:r="http://schemas.openxmlformats.org/officeDocument/2006/relationships" r:id="rId3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6" name="Rounded Rectangle 3595">
          <a:hlinkClick xmlns:r="http://schemas.openxmlformats.org/officeDocument/2006/relationships" r:id="rId3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7" name="Rounded Rectangle 3596">
          <a:hlinkClick xmlns:r="http://schemas.openxmlformats.org/officeDocument/2006/relationships" r:id="rId3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8" name="Rounded Rectangle 3597">
          <a:hlinkClick xmlns:r="http://schemas.openxmlformats.org/officeDocument/2006/relationships" r:id="rId3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9" name="Rounded Rectangle 3598">
          <a:hlinkClick xmlns:r="http://schemas.openxmlformats.org/officeDocument/2006/relationships" r:id="rId3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0" name="Rounded Rectangle 3599">
          <a:hlinkClick xmlns:r="http://schemas.openxmlformats.org/officeDocument/2006/relationships" r:id="rId3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1" name="Rounded Rectangle 3600">
          <a:hlinkClick xmlns:r="http://schemas.openxmlformats.org/officeDocument/2006/relationships" r:id="rId3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2" name="Rounded Rectangle 3601">
          <a:hlinkClick xmlns:r="http://schemas.openxmlformats.org/officeDocument/2006/relationships" r:id="rId3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3" name="Rounded Rectangle 3602">
          <a:hlinkClick xmlns:r="http://schemas.openxmlformats.org/officeDocument/2006/relationships" r:id="rId3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4" name="Rounded Rectangle 3603">
          <a:hlinkClick xmlns:r="http://schemas.openxmlformats.org/officeDocument/2006/relationships" r:id="rId3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5" name="Rounded Rectangle 3604">
          <a:hlinkClick xmlns:r="http://schemas.openxmlformats.org/officeDocument/2006/relationships" r:id="rId3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6" name="Rounded Rectangle 3605">
          <a:hlinkClick xmlns:r="http://schemas.openxmlformats.org/officeDocument/2006/relationships" r:id="rId3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7" name="Rounded Rectangle 3606">
          <a:hlinkClick xmlns:r="http://schemas.openxmlformats.org/officeDocument/2006/relationships" r:id="rId3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8" name="Rounded Rectangle 3607">
          <a:hlinkClick xmlns:r="http://schemas.openxmlformats.org/officeDocument/2006/relationships" r:id="rId3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09" name="Rounded Rectangle 3608">
          <a:hlinkClick xmlns:r="http://schemas.openxmlformats.org/officeDocument/2006/relationships" r:id="rId3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10" name="Rounded Rectangle 3609">
          <a:hlinkClick xmlns:r="http://schemas.openxmlformats.org/officeDocument/2006/relationships" r:id="rId3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11" name="Rounded Rectangle 3610">
          <a:hlinkClick xmlns:r="http://schemas.openxmlformats.org/officeDocument/2006/relationships" r:id="rId3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2" name="Rounded Rectangle 3611">
          <a:hlinkClick xmlns:r="http://schemas.openxmlformats.org/officeDocument/2006/relationships" r:id="rId3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3" name="Rounded Rectangle 3612">
          <a:hlinkClick xmlns:r="http://schemas.openxmlformats.org/officeDocument/2006/relationships" r:id="rId3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4" name="Rounded Rectangle 3613">
          <a:hlinkClick xmlns:r="http://schemas.openxmlformats.org/officeDocument/2006/relationships" r:id="rId3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5" name="Rounded Rectangle 3614">
          <a:hlinkClick xmlns:r="http://schemas.openxmlformats.org/officeDocument/2006/relationships" r:id="rId3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6" name="Rounded Rectangle 3615">
          <a:hlinkClick xmlns:r="http://schemas.openxmlformats.org/officeDocument/2006/relationships" r:id="rId3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7" name="Rounded Rectangle 3616">
          <a:hlinkClick xmlns:r="http://schemas.openxmlformats.org/officeDocument/2006/relationships" r:id="rId3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18" name="Rounded Rectangle 3617">
          <a:hlinkClick xmlns:r="http://schemas.openxmlformats.org/officeDocument/2006/relationships" r:id="rId3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19" name="Rounded Rectangle 3618">
          <a:hlinkClick xmlns:r="http://schemas.openxmlformats.org/officeDocument/2006/relationships" r:id="rId3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20" name="Rounded Rectangle 3619">
          <a:hlinkClick xmlns:r="http://schemas.openxmlformats.org/officeDocument/2006/relationships" r:id="rId3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1" name="Rounded Rectangle 3620">
          <a:hlinkClick xmlns:r="http://schemas.openxmlformats.org/officeDocument/2006/relationships" r:id="rId3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2" name="Rounded Rectangle 3621">
          <a:hlinkClick xmlns:r="http://schemas.openxmlformats.org/officeDocument/2006/relationships" r:id="rId3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3" name="Rounded Rectangle 3622">
          <a:hlinkClick xmlns:r="http://schemas.openxmlformats.org/officeDocument/2006/relationships" r:id="rId3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4" name="Rounded Rectangle 3623">
          <a:hlinkClick xmlns:r="http://schemas.openxmlformats.org/officeDocument/2006/relationships" r:id="rId3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5" name="Rounded Rectangle 3624">
          <a:hlinkClick xmlns:r="http://schemas.openxmlformats.org/officeDocument/2006/relationships" r:id="rId3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6" name="Rounded Rectangle 3625">
          <a:hlinkClick xmlns:r="http://schemas.openxmlformats.org/officeDocument/2006/relationships" r:id="rId3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7" name="Rounded Rectangle 3626">
          <a:hlinkClick xmlns:r="http://schemas.openxmlformats.org/officeDocument/2006/relationships" r:id="rId3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8" name="Rounded Rectangle 3627">
          <a:hlinkClick xmlns:r="http://schemas.openxmlformats.org/officeDocument/2006/relationships" r:id="rId3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9" name="Rounded Rectangle 3628">
          <a:hlinkClick xmlns:r="http://schemas.openxmlformats.org/officeDocument/2006/relationships" r:id="rId3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0" name="Rounded Rectangle 3629">
          <a:hlinkClick xmlns:r="http://schemas.openxmlformats.org/officeDocument/2006/relationships" r:id="rId3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1" name="Rounded Rectangle 3630">
          <a:hlinkClick xmlns:r="http://schemas.openxmlformats.org/officeDocument/2006/relationships" r:id="rId3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2" name="Rounded Rectangle 3631">
          <a:hlinkClick xmlns:r="http://schemas.openxmlformats.org/officeDocument/2006/relationships" r:id="rId3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3" name="Rounded Rectangle 3632">
          <a:hlinkClick xmlns:r="http://schemas.openxmlformats.org/officeDocument/2006/relationships" r:id="rId3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4" name="Rounded Rectangle 3633">
          <a:hlinkClick xmlns:r="http://schemas.openxmlformats.org/officeDocument/2006/relationships" r:id="rId3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5" name="Rounded Rectangle 3634">
          <a:hlinkClick xmlns:r="http://schemas.openxmlformats.org/officeDocument/2006/relationships" r:id="rId3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6" name="Rounded Rectangle 3635">
          <a:hlinkClick xmlns:r="http://schemas.openxmlformats.org/officeDocument/2006/relationships" r:id="rId3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7" name="Rounded Rectangle 3636">
          <a:hlinkClick xmlns:r="http://schemas.openxmlformats.org/officeDocument/2006/relationships" r:id="rId3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8" name="Rounded Rectangle 3637">
          <a:hlinkClick xmlns:r="http://schemas.openxmlformats.org/officeDocument/2006/relationships" r:id="rId3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39" name="Rounded Rectangle 3638">
          <a:hlinkClick xmlns:r="http://schemas.openxmlformats.org/officeDocument/2006/relationships" r:id="rId3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40" name="Rounded Rectangle 3639">
          <a:hlinkClick xmlns:r="http://schemas.openxmlformats.org/officeDocument/2006/relationships" r:id="rId3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41" name="Rounded Rectangle 3640">
          <a:hlinkClick xmlns:r="http://schemas.openxmlformats.org/officeDocument/2006/relationships" r:id="rId3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2" name="Rounded Rectangle 3641">
          <a:hlinkClick xmlns:r="http://schemas.openxmlformats.org/officeDocument/2006/relationships" r:id="rId3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3" name="Rounded Rectangle 3642">
          <a:hlinkClick xmlns:r="http://schemas.openxmlformats.org/officeDocument/2006/relationships" r:id="rId3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4" name="Rounded Rectangle 3643">
          <a:hlinkClick xmlns:r="http://schemas.openxmlformats.org/officeDocument/2006/relationships" r:id="rId3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5" name="Rounded Rectangle 3644">
          <a:hlinkClick xmlns:r="http://schemas.openxmlformats.org/officeDocument/2006/relationships" r:id="rId3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6" name="Rounded Rectangle 3645">
          <a:hlinkClick xmlns:r="http://schemas.openxmlformats.org/officeDocument/2006/relationships" r:id="rId3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7" name="Rounded Rectangle 3646">
          <a:hlinkClick xmlns:r="http://schemas.openxmlformats.org/officeDocument/2006/relationships" r:id="rId3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48" name="Rounded Rectangle 3647">
          <a:hlinkClick xmlns:r="http://schemas.openxmlformats.org/officeDocument/2006/relationships" r:id="rId3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49" name="Rounded Rectangle 3648">
          <a:hlinkClick xmlns:r="http://schemas.openxmlformats.org/officeDocument/2006/relationships" r:id="rId3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50" name="Rounded Rectangle 3649">
          <a:hlinkClick xmlns:r="http://schemas.openxmlformats.org/officeDocument/2006/relationships" r:id="rId3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1" name="Rounded Rectangle 3650">
          <a:hlinkClick xmlns:r="http://schemas.openxmlformats.org/officeDocument/2006/relationships" r:id="rId3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2" name="Rounded Rectangle 3651">
          <a:hlinkClick xmlns:r="http://schemas.openxmlformats.org/officeDocument/2006/relationships" r:id="rId3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3" name="Rounded Rectangle 3652">
          <a:hlinkClick xmlns:r="http://schemas.openxmlformats.org/officeDocument/2006/relationships" r:id="rId3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4" name="Rounded Rectangle 3653">
          <a:hlinkClick xmlns:r="http://schemas.openxmlformats.org/officeDocument/2006/relationships" r:id="rId3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5" name="Rounded Rectangle 3654">
          <a:hlinkClick xmlns:r="http://schemas.openxmlformats.org/officeDocument/2006/relationships" r:id="rId3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6" name="Rounded Rectangle 3655">
          <a:hlinkClick xmlns:r="http://schemas.openxmlformats.org/officeDocument/2006/relationships" r:id="rId3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7" name="Rounded Rectangle 3656">
          <a:hlinkClick xmlns:r="http://schemas.openxmlformats.org/officeDocument/2006/relationships" r:id="rId3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8" name="Rounded Rectangle 3657">
          <a:hlinkClick xmlns:r="http://schemas.openxmlformats.org/officeDocument/2006/relationships" r:id="rId3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9" name="Rounded Rectangle 3658">
          <a:hlinkClick xmlns:r="http://schemas.openxmlformats.org/officeDocument/2006/relationships" r:id="rId3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0" name="Rounded Rectangle 3659">
          <a:hlinkClick xmlns:r="http://schemas.openxmlformats.org/officeDocument/2006/relationships" r:id="rId3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1" name="Rounded Rectangle 3660">
          <a:hlinkClick xmlns:r="http://schemas.openxmlformats.org/officeDocument/2006/relationships" r:id="rId3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2" name="Rounded Rectangle 3661">
          <a:hlinkClick xmlns:r="http://schemas.openxmlformats.org/officeDocument/2006/relationships" r:id="rId3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3" name="Rounded Rectangle 3662">
          <a:hlinkClick xmlns:r="http://schemas.openxmlformats.org/officeDocument/2006/relationships" r:id="rId3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4" name="Rounded Rectangle 3663">
          <a:hlinkClick xmlns:r="http://schemas.openxmlformats.org/officeDocument/2006/relationships" r:id="rId3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5" name="Rounded Rectangle 3664">
          <a:hlinkClick xmlns:r="http://schemas.openxmlformats.org/officeDocument/2006/relationships" r:id="rId3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6" name="Rounded Rectangle 3665">
          <a:hlinkClick xmlns:r="http://schemas.openxmlformats.org/officeDocument/2006/relationships" r:id="rId3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7" name="Rounded Rectangle 3666">
          <a:hlinkClick xmlns:r="http://schemas.openxmlformats.org/officeDocument/2006/relationships" r:id="rId3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8" name="Rounded Rectangle 3667">
          <a:hlinkClick xmlns:r="http://schemas.openxmlformats.org/officeDocument/2006/relationships" r:id="rId3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69" name="Rounded Rectangle 3668">
          <a:hlinkClick xmlns:r="http://schemas.openxmlformats.org/officeDocument/2006/relationships" r:id="rId3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70" name="Rounded Rectangle 3669">
          <a:hlinkClick xmlns:r="http://schemas.openxmlformats.org/officeDocument/2006/relationships" r:id="rId3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71" name="Rounded Rectangle 3670">
          <a:hlinkClick xmlns:r="http://schemas.openxmlformats.org/officeDocument/2006/relationships" r:id="rId3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2" name="Rounded Rectangle 3671">
          <a:hlinkClick xmlns:r="http://schemas.openxmlformats.org/officeDocument/2006/relationships" r:id="rId3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3" name="Rounded Rectangle 3672">
          <a:hlinkClick xmlns:r="http://schemas.openxmlformats.org/officeDocument/2006/relationships" r:id="rId3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4" name="Rounded Rectangle 3673">
          <a:hlinkClick xmlns:r="http://schemas.openxmlformats.org/officeDocument/2006/relationships" r:id="rId3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5" name="Rounded Rectangle 3674">
          <a:hlinkClick xmlns:r="http://schemas.openxmlformats.org/officeDocument/2006/relationships" r:id="rId3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6" name="Rounded Rectangle 3675">
          <a:hlinkClick xmlns:r="http://schemas.openxmlformats.org/officeDocument/2006/relationships" r:id="rId3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7" name="Rounded Rectangle 3676">
          <a:hlinkClick xmlns:r="http://schemas.openxmlformats.org/officeDocument/2006/relationships" r:id="rId3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78" name="Rounded Rectangle 3677">
          <a:hlinkClick xmlns:r="http://schemas.openxmlformats.org/officeDocument/2006/relationships" r:id="rId3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79" name="Rounded Rectangle 3678">
          <a:hlinkClick xmlns:r="http://schemas.openxmlformats.org/officeDocument/2006/relationships" r:id="rId3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80" name="Rounded Rectangle 3679">
          <a:hlinkClick xmlns:r="http://schemas.openxmlformats.org/officeDocument/2006/relationships" r:id="rId3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1" name="Rounded Rectangle 3680">
          <a:hlinkClick xmlns:r="http://schemas.openxmlformats.org/officeDocument/2006/relationships" r:id="rId3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2" name="Rounded Rectangle 3681">
          <a:hlinkClick xmlns:r="http://schemas.openxmlformats.org/officeDocument/2006/relationships" r:id="rId3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3" name="Rounded Rectangle 3682">
          <a:hlinkClick xmlns:r="http://schemas.openxmlformats.org/officeDocument/2006/relationships" r:id="rId3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4" name="Rounded Rectangle 3683">
          <a:hlinkClick xmlns:r="http://schemas.openxmlformats.org/officeDocument/2006/relationships" r:id="rId3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5" name="Rounded Rectangle 3684">
          <a:hlinkClick xmlns:r="http://schemas.openxmlformats.org/officeDocument/2006/relationships" r:id="rId3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6" name="Rounded Rectangle 3685">
          <a:hlinkClick xmlns:r="http://schemas.openxmlformats.org/officeDocument/2006/relationships" r:id="rId3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7" name="Rounded Rectangle 3686">
          <a:hlinkClick xmlns:r="http://schemas.openxmlformats.org/officeDocument/2006/relationships" r:id="rId3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8" name="Rounded Rectangle 3687">
          <a:hlinkClick xmlns:r="http://schemas.openxmlformats.org/officeDocument/2006/relationships" r:id="rId3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9" name="Rounded Rectangle 3688">
          <a:hlinkClick xmlns:r="http://schemas.openxmlformats.org/officeDocument/2006/relationships" r:id="rId3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0" name="Rounded Rectangle 3689">
          <a:hlinkClick xmlns:r="http://schemas.openxmlformats.org/officeDocument/2006/relationships" r:id="rId3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1" name="Rounded Rectangle 3690">
          <a:hlinkClick xmlns:r="http://schemas.openxmlformats.org/officeDocument/2006/relationships" r:id="rId3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2" name="Rounded Rectangle 3691">
          <a:hlinkClick xmlns:r="http://schemas.openxmlformats.org/officeDocument/2006/relationships" r:id="rId3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3" name="Rounded Rectangle 3692">
          <a:hlinkClick xmlns:r="http://schemas.openxmlformats.org/officeDocument/2006/relationships" r:id="rId3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4" name="Rounded Rectangle 3693">
          <a:hlinkClick xmlns:r="http://schemas.openxmlformats.org/officeDocument/2006/relationships" r:id="rId3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5" name="Rounded Rectangle 3694">
          <a:hlinkClick xmlns:r="http://schemas.openxmlformats.org/officeDocument/2006/relationships" r:id="rId3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6" name="Rounded Rectangle 3695">
          <a:hlinkClick xmlns:r="http://schemas.openxmlformats.org/officeDocument/2006/relationships" r:id="rId3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7" name="Rounded Rectangle 3696">
          <a:hlinkClick xmlns:r="http://schemas.openxmlformats.org/officeDocument/2006/relationships" r:id="rId3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8" name="Rounded Rectangle 3697">
          <a:hlinkClick xmlns:r="http://schemas.openxmlformats.org/officeDocument/2006/relationships" r:id="rId3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699" name="Rounded Rectangle 3698">
          <a:hlinkClick xmlns:r="http://schemas.openxmlformats.org/officeDocument/2006/relationships" r:id="rId3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700" name="Rounded Rectangle 3699">
          <a:hlinkClick xmlns:r="http://schemas.openxmlformats.org/officeDocument/2006/relationships" r:id="rId3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701" name="Rounded Rectangle 3700">
          <a:hlinkClick xmlns:r="http://schemas.openxmlformats.org/officeDocument/2006/relationships" r:id="rId3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2" name="Rounded Rectangle 3701">
          <a:hlinkClick xmlns:r="http://schemas.openxmlformats.org/officeDocument/2006/relationships" r:id="rId3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3" name="Rounded Rectangle 3702">
          <a:hlinkClick xmlns:r="http://schemas.openxmlformats.org/officeDocument/2006/relationships" r:id="rId3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4" name="Rounded Rectangle 3703">
          <a:hlinkClick xmlns:r="http://schemas.openxmlformats.org/officeDocument/2006/relationships" r:id="rId3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5" name="Rounded Rectangle 3704">
          <a:hlinkClick xmlns:r="http://schemas.openxmlformats.org/officeDocument/2006/relationships" r:id="rId3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6" name="Rounded Rectangle 3705">
          <a:hlinkClick xmlns:r="http://schemas.openxmlformats.org/officeDocument/2006/relationships" r:id="rId3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7" name="Rounded Rectangle 3706">
          <a:hlinkClick xmlns:r="http://schemas.openxmlformats.org/officeDocument/2006/relationships" r:id="rId3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08" name="Rounded Rectangle 3707">
          <a:hlinkClick xmlns:r="http://schemas.openxmlformats.org/officeDocument/2006/relationships" r:id="rId3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09" name="Rounded Rectangle 3708">
          <a:hlinkClick xmlns:r="http://schemas.openxmlformats.org/officeDocument/2006/relationships" r:id="rId3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10" name="Rounded Rectangle 3709">
          <a:hlinkClick xmlns:r="http://schemas.openxmlformats.org/officeDocument/2006/relationships" r:id="rId3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1" name="Rounded Rectangle 3710">
          <a:hlinkClick xmlns:r="http://schemas.openxmlformats.org/officeDocument/2006/relationships" r:id="rId3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2" name="Rounded Rectangle 3711">
          <a:hlinkClick xmlns:r="http://schemas.openxmlformats.org/officeDocument/2006/relationships" r:id="rId3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3" name="Rounded Rectangle 3712">
          <a:hlinkClick xmlns:r="http://schemas.openxmlformats.org/officeDocument/2006/relationships" r:id="rId3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4" name="Rounded Rectangle 3713">
          <a:hlinkClick xmlns:r="http://schemas.openxmlformats.org/officeDocument/2006/relationships" r:id="rId3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5" name="Rounded Rectangle 3714">
          <a:hlinkClick xmlns:r="http://schemas.openxmlformats.org/officeDocument/2006/relationships" r:id="rId3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6" name="Rounded Rectangle 3715">
          <a:hlinkClick xmlns:r="http://schemas.openxmlformats.org/officeDocument/2006/relationships" r:id="rId3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7" name="Rounded Rectangle 3716">
          <a:hlinkClick xmlns:r="http://schemas.openxmlformats.org/officeDocument/2006/relationships" r:id="rId3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8" name="Rounded Rectangle 3717">
          <a:hlinkClick xmlns:r="http://schemas.openxmlformats.org/officeDocument/2006/relationships" r:id="rId3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9" name="Rounded Rectangle 3718">
          <a:hlinkClick xmlns:r="http://schemas.openxmlformats.org/officeDocument/2006/relationships" r:id="rId3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0" name="Rounded Rectangle 3719">
          <a:hlinkClick xmlns:r="http://schemas.openxmlformats.org/officeDocument/2006/relationships" r:id="rId3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1" name="Rounded Rectangle 3720">
          <a:hlinkClick xmlns:r="http://schemas.openxmlformats.org/officeDocument/2006/relationships" r:id="rId3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2" name="Rounded Rectangle 3721">
          <a:hlinkClick xmlns:r="http://schemas.openxmlformats.org/officeDocument/2006/relationships" r:id="rId3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3" name="Rounded Rectangle 3722">
          <a:hlinkClick xmlns:r="http://schemas.openxmlformats.org/officeDocument/2006/relationships" r:id="rId3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4" name="Rounded Rectangle 3723">
          <a:hlinkClick xmlns:r="http://schemas.openxmlformats.org/officeDocument/2006/relationships" r:id="rId3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5" name="Rounded Rectangle 3724">
          <a:hlinkClick xmlns:r="http://schemas.openxmlformats.org/officeDocument/2006/relationships" r:id="rId3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6" name="Rounded Rectangle 3725">
          <a:hlinkClick xmlns:r="http://schemas.openxmlformats.org/officeDocument/2006/relationships" r:id="rId3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7" name="Rounded Rectangle 3726">
          <a:hlinkClick xmlns:r="http://schemas.openxmlformats.org/officeDocument/2006/relationships" r:id="rId3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8" name="Rounded Rectangle 3727">
          <a:hlinkClick xmlns:r="http://schemas.openxmlformats.org/officeDocument/2006/relationships" r:id="rId3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29" name="Rounded Rectangle 3728">
          <a:hlinkClick xmlns:r="http://schemas.openxmlformats.org/officeDocument/2006/relationships" r:id="rId3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30" name="Rounded Rectangle 3729">
          <a:hlinkClick xmlns:r="http://schemas.openxmlformats.org/officeDocument/2006/relationships" r:id="rId3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31" name="Rounded Rectangle 3730">
          <a:hlinkClick xmlns:r="http://schemas.openxmlformats.org/officeDocument/2006/relationships" r:id="rId3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2" name="Rounded Rectangle 3731">
          <a:hlinkClick xmlns:r="http://schemas.openxmlformats.org/officeDocument/2006/relationships" r:id="rId3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3" name="Rounded Rectangle 3732">
          <a:hlinkClick xmlns:r="http://schemas.openxmlformats.org/officeDocument/2006/relationships" r:id="rId3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4" name="Rounded Rectangle 3733">
          <a:hlinkClick xmlns:r="http://schemas.openxmlformats.org/officeDocument/2006/relationships" r:id="rId3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5" name="Rounded Rectangle 3734">
          <a:hlinkClick xmlns:r="http://schemas.openxmlformats.org/officeDocument/2006/relationships" r:id="rId3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6" name="Rounded Rectangle 3735">
          <a:hlinkClick xmlns:r="http://schemas.openxmlformats.org/officeDocument/2006/relationships" r:id="rId3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7" name="Rounded Rectangle 3736">
          <a:hlinkClick xmlns:r="http://schemas.openxmlformats.org/officeDocument/2006/relationships" r:id="rId3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38" name="Rounded Rectangle 3737">
          <a:hlinkClick xmlns:r="http://schemas.openxmlformats.org/officeDocument/2006/relationships" r:id="rId3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39" name="Rounded Rectangle 3738">
          <a:hlinkClick xmlns:r="http://schemas.openxmlformats.org/officeDocument/2006/relationships" r:id="rId3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40" name="Rounded Rectangle 3739">
          <a:hlinkClick xmlns:r="http://schemas.openxmlformats.org/officeDocument/2006/relationships" r:id="rId3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1" name="Rounded Rectangle 3740">
          <a:hlinkClick xmlns:r="http://schemas.openxmlformats.org/officeDocument/2006/relationships" r:id="rId3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2" name="Rounded Rectangle 3741">
          <a:hlinkClick xmlns:r="http://schemas.openxmlformats.org/officeDocument/2006/relationships" r:id="rId3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3" name="Rounded Rectangle 3742">
          <a:hlinkClick xmlns:r="http://schemas.openxmlformats.org/officeDocument/2006/relationships" r:id="rId3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4" name="Rounded Rectangle 3743">
          <a:hlinkClick xmlns:r="http://schemas.openxmlformats.org/officeDocument/2006/relationships" r:id="rId3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5" name="Rounded Rectangle 3744">
          <a:hlinkClick xmlns:r="http://schemas.openxmlformats.org/officeDocument/2006/relationships" r:id="rId3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6" name="Rounded Rectangle 3745">
          <a:hlinkClick xmlns:r="http://schemas.openxmlformats.org/officeDocument/2006/relationships" r:id="rId3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7" name="Rounded Rectangle 3746">
          <a:hlinkClick xmlns:r="http://schemas.openxmlformats.org/officeDocument/2006/relationships" r:id="rId3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8" name="Rounded Rectangle 3747">
          <a:hlinkClick xmlns:r="http://schemas.openxmlformats.org/officeDocument/2006/relationships" r:id="rId3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9" name="Rounded Rectangle 3748">
          <a:hlinkClick xmlns:r="http://schemas.openxmlformats.org/officeDocument/2006/relationships" r:id="rId3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0" name="Rounded Rectangle 3749">
          <a:hlinkClick xmlns:r="http://schemas.openxmlformats.org/officeDocument/2006/relationships" r:id="rId3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1" name="Rounded Rectangle 3750">
          <a:hlinkClick xmlns:r="http://schemas.openxmlformats.org/officeDocument/2006/relationships" r:id="rId3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2" name="Rounded Rectangle 3751">
          <a:hlinkClick xmlns:r="http://schemas.openxmlformats.org/officeDocument/2006/relationships" r:id="rId3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3" name="Rounded Rectangle 3752">
          <a:hlinkClick xmlns:r="http://schemas.openxmlformats.org/officeDocument/2006/relationships" r:id="rId3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4" name="Rounded Rectangle 3753">
          <a:hlinkClick xmlns:r="http://schemas.openxmlformats.org/officeDocument/2006/relationships" r:id="rId3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5" name="Rounded Rectangle 3754">
          <a:hlinkClick xmlns:r="http://schemas.openxmlformats.org/officeDocument/2006/relationships" r:id="rId3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6" name="Rounded Rectangle 3755">
          <a:hlinkClick xmlns:r="http://schemas.openxmlformats.org/officeDocument/2006/relationships" r:id="rId3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7" name="Rounded Rectangle 3756">
          <a:hlinkClick xmlns:r="http://schemas.openxmlformats.org/officeDocument/2006/relationships" r:id="rId3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8" name="Rounded Rectangle 3757">
          <a:hlinkClick xmlns:r="http://schemas.openxmlformats.org/officeDocument/2006/relationships" r:id="rId3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59" name="Rounded Rectangle 3758">
          <a:hlinkClick xmlns:r="http://schemas.openxmlformats.org/officeDocument/2006/relationships" r:id="rId3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60" name="Rounded Rectangle 3759">
          <a:hlinkClick xmlns:r="http://schemas.openxmlformats.org/officeDocument/2006/relationships" r:id="rId3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61" name="Rounded Rectangle 3760">
          <a:hlinkClick xmlns:r="http://schemas.openxmlformats.org/officeDocument/2006/relationships" r:id="rId3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2" name="Rounded Rectangle 3761">
          <a:hlinkClick xmlns:r="http://schemas.openxmlformats.org/officeDocument/2006/relationships" r:id="rId3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3" name="Rounded Rectangle 3762">
          <a:hlinkClick xmlns:r="http://schemas.openxmlformats.org/officeDocument/2006/relationships" r:id="rId3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4" name="Rounded Rectangle 3763">
          <a:hlinkClick xmlns:r="http://schemas.openxmlformats.org/officeDocument/2006/relationships" r:id="rId3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5" name="Rounded Rectangle 3764">
          <a:hlinkClick xmlns:r="http://schemas.openxmlformats.org/officeDocument/2006/relationships" r:id="rId3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6" name="Rounded Rectangle 3765">
          <a:hlinkClick xmlns:r="http://schemas.openxmlformats.org/officeDocument/2006/relationships" r:id="rId3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7" name="Rounded Rectangle 3766">
          <a:hlinkClick xmlns:r="http://schemas.openxmlformats.org/officeDocument/2006/relationships" r:id="rId3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68" name="Rounded Rectangle 3767">
          <a:hlinkClick xmlns:r="http://schemas.openxmlformats.org/officeDocument/2006/relationships" r:id="rId3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69" name="Rounded Rectangle 3768">
          <a:hlinkClick xmlns:r="http://schemas.openxmlformats.org/officeDocument/2006/relationships" r:id="rId3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70" name="Rounded Rectangle 3769">
          <a:hlinkClick xmlns:r="http://schemas.openxmlformats.org/officeDocument/2006/relationships" r:id="rId3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1" name="Rounded Rectangle 3770">
          <a:hlinkClick xmlns:r="http://schemas.openxmlformats.org/officeDocument/2006/relationships" r:id="rId3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2" name="Rounded Rectangle 3771">
          <a:hlinkClick xmlns:r="http://schemas.openxmlformats.org/officeDocument/2006/relationships" r:id="rId3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3" name="Rounded Rectangle 3772">
          <a:hlinkClick xmlns:r="http://schemas.openxmlformats.org/officeDocument/2006/relationships" r:id="rId3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4" name="Rounded Rectangle 3773">
          <a:hlinkClick xmlns:r="http://schemas.openxmlformats.org/officeDocument/2006/relationships" r:id="rId3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5" name="Rounded Rectangle 3774">
          <a:hlinkClick xmlns:r="http://schemas.openxmlformats.org/officeDocument/2006/relationships" r:id="rId3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6" name="Rounded Rectangle 3775">
          <a:hlinkClick xmlns:r="http://schemas.openxmlformats.org/officeDocument/2006/relationships" r:id="rId3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7" name="Rounded Rectangle 3776">
          <a:hlinkClick xmlns:r="http://schemas.openxmlformats.org/officeDocument/2006/relationships" r:id="rId3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8" name="Rounded Rectangle 3777">
          <a:hlinkClick xmlns:r="http://schemas.openxmlformats.org/officeDocument/2006/relationships" r:id="rId3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9" name="Rounded Rectangle 3778">
          <a:hlinkClick xmlns:r="http://schemas.openxmlformats.org/officeDocument/2006/relationships" r:id="rId3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0" name="Rounded Rectangle 3779">
          <a:hlinkClick xmlns:r="http://schemas.openxmlformats.org/officeDocument/2006/relationships" r:id="rId3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1" name="Rounded Rectangle 3780">
          <a:hlinkClick xmlns:r="http://schemas.openxmlformats.org/officeDocument/2006/relationships" r:id="rId3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2" name="Rounded Rectangle 3781">
          <a:hlinkClick xmlns:r="http://schemas.openxmlformats.org/officeDocument/2006/relationships" r:id="rId3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3" name="Rounded Rectangle 3782">
          <a:hlinkClick xmlns:r="http://schemas.openxmlformats.org/officeDocument/2006/relationships" r:id="rId3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4" name="Rounded Rectangle 3783">
          <a:hlinkClick xmlns:r="http://schemas.openxmlformats.org/officeDocument/2006/relationships" r:id="rId3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5" name="Rounded Rectangle 3784">
          <a:hlinkClick xmlns:r="http://schemas.openxmlformats.org/officeDocument/2006/relationships" r:id="rId3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6" name="Rounded Rectangle 3785">
          <a:hlinkClick xmlns:r="http://schemas.openxmlformats.org/officeDocument/2006/relationships" r:id="rId3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7" name="Rounded Rectangle 3786">
          <a:hlinkClick xmlns:r="http://schemas.openxmlformats.org/officeDocument/2006/relationships" r:id="rId3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8" name="Rounded Rectangle 3787">
          <a:hlinkClick xmlns:r="http://schemas.openxmlformats.org/officeDocument/2006/relationships" r:id="rId3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89" name="Rounded Rectangle 3788">
          <a:hlinkClick xmlns:r="http://schemas.openxmlformats.org/officeDocument/2006/relationships" r:id="rId3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90" name="Rounded Rectangle 3789">
          <a:hlinkClick xmlns:r="http://schemas.openxmlformats.org/officeDocument/2006/relationships" r:id="rId3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91" name="Rounded Rectangle 3790">
          <a:hlinkClick xmlns:r="http://schemas.openxmlformats.org/officeDocument/2006/relationships" r:id="rId3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2" name="Rounded Rectangle 3791">
          <a:hlinkClick xmlns:r="http://schemas.openxmlformats.org/officeDocument/2006/relationships" r:id="rId3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3" name="Rounded Rectangle 3792">
          <a:hlinkClick xmlns:r="http://schemas.openxmlformats.org/officeDocument/2006/relationships" r:id="rId3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4" name="Rounded Rectangle 3793">
          <a:hlinkClick xmlns:r="http://schemas.openxmlformats.org/officeDocument/2006/relationships" r:id="rId3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5" name="Rounded Rectangle 3794">
          <a:hlinkClick xmlns:r="http://schemas.openxmlformats.org/officeDocument/2006/relationships" r:id="rId3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6" name="Rounded Rectangle 3795">
          <a:hlinkClick xmlns:r="http://schemas.openxmlformats.org/officeDocument/2006/relationships" r:id="rId3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7" name="Rounded Rectangle 3796">
          <a:hlinkClick xmlns:r="http://schemas.openxmlformats.org/officeDocument/2006/relationships" r:id="rId3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798" name="Rounded Rectangle 3797">
          <a:hlinkClick xmlns:r="http://schemas.openxmlformats.org/officeDocument/2006/relationships" r:id="rId3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799" name="Rounded Rectangle 3798">
          <a:hlinkClick xmlns:r="http://schemas.openxmlformats.org/officeDocument/2006/relationships" r:id="rId3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800" name="Rounded Rectangle 3799">
          <a:hlinkClick xmlns:r="http://schemas.openxmlformats.org/officeDocument/2006/relationships" r:id="rId3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1" name="Rounded Rectangle 3800">
          <a:hlinkClick xmlns:r="http://schemas.openxmlformats.org/officeDocument/2006/relationships" r:id="rId3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2" name="Rounded Rectangle 3801">
          <a:hlinkClick xmlns:r="http://schemas.openxmlformats.org/officeDocument/2006/relationships" r:id="rId3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3" name="Rounded Rectangle 3802">
          <a:hlinkClick xmlns:r="http://schemas.openxmlformats.org/officeDocument/2006/relationships" r:id="rId3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4" name="Rounded Rectangle 3803">
          <a:hlinkClick xmlns:r="http://schemas.openxmlformats.org/officeDocument/2006/relationships" r:id="rId3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5" name="Rounded Rectangle 3804">
          <a:hlinkClick xmlns:r="http://schemas.openxmlformats.org/officeDocument/2006/relationships" r:id="rId3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6" name="Rounded Rectangle 3805">
          <a:hlinkClick xmlns:r="http://schemas.openxmlformats.org/officeDocument/2006/relationships" r:id="rId3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7" name="Rounded Rectangle 3806">
          <a:hlinkClick xmlns:r="http://schemas.openxmlformats.org/officeDocument/2006/relationships" r:id="rId3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8" name="Rounded Rectangle 3807">
          <a:hlinkClick xmlns:r="http://schemas.openxmlformats.org/officeDocument/2006/relationships" r:id="rId3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9" name="Rounded Rectangle 3808">
          <a:hlinkClick xmlns:r="http://schemas.openxmlformats.org/officeDocument/2006/relationships" r:id="rId3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0" name="Rounded Rectangle 3809">
          <a:hlinkClick xmlns:r="http://schemas.openxmlformats.org/officeDocument/2006/relationships" r:id="rId3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1" name="Rounded Rectangle 3810">
          <a:hlinkClick xmlns:r="http://schemas.openxmlformats.org/officeDocument/2006/relationships" r:id="rId3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2" name="Rounded Rectangle 3811">
          <a:hlinkClick xmlns:r="http://schemas.openxmlformats.org/officeDocument/2006/relationships" r:id="rId3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3" name="Rounded Rectangle 3812">
          <a:hlinkClick xmlns:r="http://schemas.openxmlformats.org/officeDocument/2006/relationships" r:id="rId3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4" name="Rounded Rectangle 3813">
          <a:hlinkClick xmlns:r="http://schemas.openxmlformats.org/officeDocument/2006/relationships" r:id="rId3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5" name="Rounded Rectangle 3814">
          <a:hlinkClick xmlns:r="http://schemas.openxmlformats.org/officeDocument/2006/relationships" r:id="rId3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6" name="Rounded Rectangle 3815">
          <a:hlinkClick xmlns:r="http://schemas.openxmlformats.org/officeDocument/2006/relationships" r:id="rId3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7" name="Rounded Rectangle 3816">
          <a:hlinkClick xmlns:r="http://schemas.openxmlformats.org/officeDocument/2006/relationships" r:id="rId3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8" name="Rounded Rectangle 3817">
          <a:hlinkClick xmlns:r="http://schemas.openxmlformats.org/officeDocument/2006/relationships" r:id="rId3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19" name="Rounded Rectangle 3818">
          <a:hlinkClick xmlns:r="http://schemas.openxmlformats.org/officeDocument/2006/relationships" r:id="rId3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20" name="Rounded Rectangle 3819">
          <a:hlinkClick xmlns:r="http://schemas.openxmlformats.org/officeDocument/2006/relationships" r:id="rId3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21" name="Rounded Rectangle 3820">
          <a:hlinkClick xmlns:r="http://schemas.openxmlformats.org/officeDocument/2006/relationships" r:id="rId3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2" name="Rounded Rectangle 3821">
          <a:hlinkClick xmlns:r="http://schemas.openxmlformats.org/officeDocument/2006/relationships" r:id="rId3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3" name="Rounded Rectangle 3822">
          <a:hlinkClick xmlns:r="http://schemas.openxmlformats.org/officeDocument/2006/relationships" r:id="rId3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4" name="Rounded Rectangle 3823">
          <a:hlinkClick xmlns:r="http://schemas.openxmlformats.org/officeDocument/2006/relationships" r:id="rId3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5" name="Rounded Rectangle 3824">
          <a:hlinkClick xmlns:r="http://schemas.openxmlformats.org/officeDocument/2006/relationships" r:id="rId3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6" name="Rounded Rectangle 3825">
          <a:hlinkClick xmlns:r="http://schemas.openxmlformats.org/officeDocument/2006/relationships" r:id="rId3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7" name="Rounded Rectangle 3826">
          <a:hlinkClick xmlns:r="http://schemas.openxmlformats.org/officeDocument/2006/relationships" r:id="rId3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28" name="Rounded Rectangle 3827">
          <a:hlinkClick xmlns:r="http://schemas.openxmlformats.org/officeDocument/2006/relationships" r:id="rId3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29" name="Rounded Rectangle 3828">
          <a:hlinkClick xmlns:r="http://schemas.openxmlformats.org/officeDocument/2006/relationships" r:id="rId3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30" name="Rounded Rectangle 3829">
          <a:hlinkClick xmlns:r="http://schemas.openxmlformats.org/officeDocument/2006/relationships" r:id="rId3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1" name="Rounded Rectangle 3830">
          <a:hlinkClick xmlns:r="http://schemas.openxmlformats.org/officeDocument/2006/relationships" r:id="rId3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2" name="Rounded Rectangle 3831">
          <a:hlinkClick xmlns:r="http://schemas.openxmlformats.org/officeDocument/2006/relationships" r:id="rId3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3" name="Rounded Rectangle 3832">
          <a:hlinkClick xmlns:r="http://schemas.openxmlformats.org/officeDocument/2006/relationships" r:id="rId3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4" name="Rounded Rectangle 3833">
          <a:hlinkClick xmlns:r="http://schemas.openxmlformats.org/officeDocument/2006/relationships" r:id="rId3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5" name="Rounded Rectangle 3834">
          <a:hlinkClick xmlns:r="http://schemas.openxmlformats.org/officeDocument/2006/relationships" r:id="rId3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6" name="Rounded Rectangle 3835">
          <a:hlinkClick xmlns:r="http://schemas.openxmlformats.org/officeDocument/2006/relationships" r:id="rId3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7" name="Rounded Rectangle 3836">
          <a:hlinkClick xmlns:r="http://schemas.openxmlformats.org/officeDocument/2006/relationships" r:id="rId3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8" name="Rounded Rectangle 3837">
          <a:hlinkClick xmlns:r="http://schemas.openxmlformats.org/officeDocument/2006/relationships" r:id="rId3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9" name="Rounded Rectangle 3838">
          <a:hlinkClick xmlns:r="http://schemas.openxmlformats.org/officeDocument/2006/relationships" r:id="rId3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0" name="Rounded Rectangle 3839">
          <a:hlinkClick xmlns:r="http://schemas.openxmlformats.org/officeDocument/2006/relationships" r:id="rId3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1" name="Rounded Rectangle 3840">
          <a:hlinkClick xmlns:r="http://schemas.openxmlformats.org/officeDocument/2006/relationships" r:id="rId3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2" name="Rounded Rectangle 3841">
          <a:hlinkClick xmlns:r="http://schemas.openxmlformats.org/officeDocument/2006/relationships" r:id="rId3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3" name="Rounded Rectangle 3842">
          <a:hlinkClick xmlns:r="http://schemas.openxmlformats.org/officeDocument/2006/relationships" r:id="rId3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4" name="Rounded Rectangle 3843">
          <a:hlinkClick xmlns:r="http://schemas.openxmlformats.org/officeDocument/2006/relationships" r:id="rId3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5" name="Rounded Rectangle 3844">
          <a:hlinkClick xmlns:r="http://schemas.openxmlformats.org/officeDocument/2006/relationships" r:id="rId3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6" name="Rounded Rectangle 3845">
          <a:hlinkClick xmlns:r="http://schemas.openxmlformats.org/officeDocument/2006/relationships" r:id="rId3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7" name="Rounded Rectangle 3846">
          <a:hlinkClick xmlns:r="http://schemas.openxmlformats.org/officeDocument/2006/relationships" r:id="rId3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8" name="Rounded Rectangle 3847">
          <a:hlinkClick xmlns:r="http://schemas.openxmlformats.org/officeDocument/2006/relationships" r:id="rId3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49" name="Rounded Rectangle 3848">
          <a:hlinkClick xmlns:r="http://schemas.openxmlformats.org/officeDocument/2006/relationships" r:id="rId3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50" name="Rounded Rectangle 3849">
          <a:hlinkClick xmlns:r="http://schemas.openxmlformats.org/officeDocument/2006/relationships" r:id="rId3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51" name="Rounded Rectangle 3850">
          <a:hlinkClick xmlns:r="http://schemas.openxmlformats.org/officeDocument/2006/relationships" r:id="rId3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2" name="Rounded Rectangle 3851">
          <a:hlinkClick xmlns:r="http://schemas.openxmlformats.org/officeDocument/2006/relationships" r:id="rId3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3" name="Rounded Rectangle 3852">
          <a:hlinkClick xmlns:r="http://schemas.openxmlformats.org/officeDocument/2006/relationships" r:id="rId3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4" name="Rounded Rectangle 3853">
          <a:hlinkClick xmlns:r="http://schemas.openxmlformats.org/officeDocument/2006/relationships" r:id="rId3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5" name="Rounded Rectangle 3854">
          <a:hlinkClick xmlns:r="http://schemas.openxmlformats.org/officeDocument/2006/relationships" r:id="rId3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6" name="Rounded Rectangle 3855">
          <a:hlinkClick xmlns:r="http://schemas.openxmlformats.org/officeDocument/2006/relationships" r:id="rId3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7" name="Rounded Rectangle 3856">
          <a:hlinkClick xmlns:r="http://schemas.openxmlformats.org/officeDocument/2006/relationships" r:id="rId3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58" name="Rounded Rectangle 3857">
          <a:hlinkClick xmlns:r="http://schemas.openxmlformats.org/officeDocument/2006/relationships" r:id="rId3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59" name="Rounded Rectangle 3858">
          <a:hlinkClick xmlns:r="http://schemas.openxmlformats.org/officeDocument/2006/relationships" r:id="rId3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60" name="Rounded Rectangle 3859">
          <a:hlinkClick xmlns:r="http://schemas.openxmlformats.org/officeDocument/2006/relationships" r:id="rId3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1" name="Rounded Rectangle 3860">
          <a:hlinkClick xmlns:r="http://schemas.openxmlformats.org/officeDocument/2006/relationships" r:id="rId3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2" name="Rounded Rectangle 3861">
          <a:hlinkClick xmlns:r="http://schemas.openxmlformats.org/officeDocument/2006/relationships" r:id="rId3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3" name="Rounded Rectangle 3862">
          <a:hlinkClick xmlns:r="http://schemas.openxmlformats.org/officeDocument/2006/relationships" r:id="rId3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4" name="Rounded Rectangle 3863">
          <a:hlinkClick xmlns:r="http://schemas.openxmlformats.org/officeDocument/2006/relationships" r:id="rId3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5" name="Rounded Rectangle 3864">
          <a:hlinkClick xmlns:r="http://schemas.openxmlformats.org/officeDocument/2006/relationships" r:id="rId3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6" name="Rounded Rectangle 3865">
          <a:hlinkClick xmlns:r="http://schemas.openxmlformats.org/officeDocument/2006/relationships" r:id="rId3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7" name="Rounded Rectangle 3866">
          <a:hlinkClick xmlns:r="http://schemas.openxmlformats.org/officeDocument/2006/relationships" r:id="rId3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8" name="Rounded Rectangle 3867">
          <a:hlinkClick xmlns:r="http://schemas.openxmlformats.org/officeDocument/2006/relationships" r:id="rId3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9" name="Rounded Rectangle 3868">
          <a:hlinkClick xmlns:r="http://schemas.openxmlformats.org/officeDocument/2006/relationships" r:id="rId3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0" name="Rounded Rectangle 3869">
          <a:hlinkClick xmlns:r="http://schemas.openxmlformats.org/officeDocument/2006/relationships" r:id="rId3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1" name="Rounded Rectangle 3870">
          <a:hlinkClick xmlns:r="http://schemas.openxmlformats.org/officeDocument/2006/relationships" r:id="rId3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2" name="Rounded Rectangle 3871">
          <a:hlinkClick xmlns:r="http://schemas.openxmlformats.org/officeDocument/2006/relationships" r:id="rId3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3" name="Rounded Rectangle 3872">
          <a:hlinkClick xmlns:r="http://schemas.openxmlformats.org/officeDocument/2006/relationships" r:id="rId3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4" name="Rounded Rectangle 3873">
          <a:hlinkClick xmlns:r="http://schemas.openxmlformats.org/officeDocument/2006/relationships" r:id="rId3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5" name="Rounded Rectangle 3874">
          <a:hlinkClick xmlns:r="http://schemas.openxmlformats.org/officeDocument/2006/relationships" r:id="rId3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6" name="Rounded Rectangle 3875">
          <a:hlinkClick xmlns:r="http://schemas.openxmlformats.org/officeDocument/2006/relationships" r:id="rId3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7" name="Rounded Rectangle 3876">
          <a:hlinkClick xmlns:r="http://schemas.openxmlformats.org/officeDocument/2006/relationships" r:id="rId3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8" name="Rounded Rectangle 3877">
          <a:hlinkClick xmlns:r="http://schemas.openxmlformats.org/officeDocument/2006/relationships" r:id="rId3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79" name="Rounded Rectangle 3878">
          <a:hlinkClick xmlns:r="http://schemas.openxmlformats.org/officeDocument/2006/relationships" r:id="rId3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80" name="Rounded Rectangle 3879">
          <a:hlinkClick xmlns:r="http://schemas.openxmlformats.org/officeDocument/2006/relationships" r:id="rId3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81" name="Rounded Rectangle 3880">
          <a:hlinkClick xmlns:r="http://schemas.openxmlformats.org/officeDocument/2006/relationships" r:id="rId3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2" name="Rounded Rectangle 3881">
          <a:hlinkClick xmlns:r="http://schemas.openxmlformats.org/officeDocument/2006/relationships" r:id="rId3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3" name="Rounded Rectangle 3882">
          <a:hlinkClick xmlns:r="http://schemas.openxmlformats.org/officeDocument/2006/relationships" r:id="rId3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4" name="Rounded Rectangle 3883">
          <a:hlinkClick xmlns:r="http://schemas.openxmlformats.org/officeDocument/2006/relationships" r:id="rId3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5" name="Rounded Rectangle 3884">
          <a:hlinkClick xmlns:r="http://schemas.openxmlformats.org/officeDocument/2006/relationships" r:id="rId3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6" name="Rounded Rectangle 3885">
          <a:hlinkClick xmlns:r="http://schemas.openxmlformats.org/officeDocument/2006/relationships" r:id="rId3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7" name="Rounded Rectangle 3886">
          <a:hlinkClick xmlns:r="http://schemas.openxmlformats.org/officeDocument/2006/relationships" r:id="rId3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88" name="Rounded Rectangle 3887">
          <a:hlinkClick xmlns:r="http://schemas.openxmlformats.org/officeDocument/2006/relationships" r:id="rId3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89" name="Rounded Rectangle 3888">
          <a:hlinkClick xmlns:r="http://schemas.openxmlformats.org/officeDocument/2006/relationships" r:id="rId3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90" name="Rounded Rectangle 3889">
          <a:hlinkClick xmlns:r="http://schemas.openxmlformats.org/officeDocument/2006/relationships" r:id="rId3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1" name="Rounded Rectangle 3890">
          <a:hlinkClick xmlns:r="http://schemas.openxmlformats.org/officeDocument/2006/relationships" r:id="rId3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2" name="Rounded Rectangle 3891">
          <a:hlinkClick xmlns:r="http://schemas.openxmlformats.org/officeDocument/2006/relationships" r:id="rId3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3" name="Rounded Rectangle 3892">
          <a:hlinkClick xmlns:r="http://schemas.openxmlformats.org/officeDocument/2006/relationships" r:id="rId3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4" name="Rounded Rectangle 3893">
          <a:hlinkClick xmlns:r="http://schemas.openxmlformats.org/officeDocument/2006/relationships" r:id="rId3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5" name="Rounded Rectangle 3894">
          <a:hlinkClick xmlns:r="http://schemas.openxmlformats.org/officeDocument/2006/relationships" r:id="rId3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6" name="Rounded Rectangle 3895">
          <a:hlinkClick xmlns:r="http://schemas.openxmlformats.org/officeDocument/2006/relationships" r:id="rId3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7" name="Rounded Rectangle 3896">
          <a:hlinkClick xmlns:r="http://schemas.openxmlformats.org/officeDocument/2006/relationships" r:id="rId3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8" name="Rounded Rectangle 3897">
          <a:hlinkClick xmlns:r="http://schemas.openxmlformats.org/officeDocument/2006/relationships" r:id="rId3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9" name="Rounded Rectangle 3898">
          <a:hlinkClick xmlns:r="http://schemas.openxmlformats.org/officeDocument/2006/relationships" r:id="rId3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0" name="Rounded Rectangle 3899">
          <a:hlinkClick xmlns:r="http://schemas.openxmlformats.org/officeDocument/2006/relationships" r:id="rId3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1" name="Rounded Rectangle 3900">
          <a:hlinkClick xmlns:r="http://schemas.openxmlformats.org/officeDocument/2006/relationships" r:id="rId3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2" name="Rounded Rectangle 3901">
          <a:hlinkClick xmlns:r="http://schemas.openxmlformats.org/officeDocument/2006/relationships" r:id="rId3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3" name="Rounded Rectangle 3902">
          <a:hlinkClick xmlns:r="http://schemas.openxmlformats.org/officeDocument/2006/relationships" r:id="rId3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4" name="Rounded Rectangle 3903">
          <a:hlinkClick xmlns:r="http://schemas.openxmlformats.org/officeDocument/2006/relationships" r:id="rId3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5" name="Rounded Rectangle 3904">
          <a:hlinkClick xmlns:r="http://schemas.openxmlformats.org/officeDocument/2006/relationships" r:id="rId3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6" name="Rounded Rectangle 3905">
          <a:hlinkClick xmlns:r="http://schemas.openxmlformats.org/officeDocument/2006/relationships" r:id="rId3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7" name="Rounded Rectangle 3906">
          <a:hlinkClick xmlns:r="http://schemas.openxmlformats.org/officeDocument/2006/relationships" r:id="rId3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8" name="Rounded Rectangle 3907">
          <a:hlinkClick xmlns:r="http://schemas.openxmlformats.org/officeDocument/2006/relationships" r:id="rId3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09" name="Rounded Rectangle 3908">
          <a:hlinkClick xmlns:r="http://schemas.openxmlformats.org/officeDocument/2006/relationships" r:id="rId3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10" name="Rounded Rectangle 3909">
          <a:hlinkClick xmlns:r="http://schemas.openxmlformats.org/officeDocument/2006/relationships" r:id="rId3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11" name="Rounded Rectangle 3910">
          <a:hlinkClick xmlns:r="http://schemas.openxmlformats.org/officeDocument/2006/relationships" r:id="rId3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2" name="Rounded Rectangle 3911">
          <a:hlinkClick xmlns:r="http://schemas.openxmlformats.org/officeDocument/2006/relationships" r:id="rId3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3" name="Rounded Rectangle 3912">
          <a:hlinkClick xmlns:r="http://schemas.openxmlformats.org/officeDocument/2006/relationships" r:id="rId3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4" name="Rounded Rectangle 3913">
          <a:hlinkClick xmlns:r="http://schemas.openxmlformats.org/officeDocument/2006/relationships" r:id="rId3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5" name="Rounded Rectangle 3914">
          <a:hlinkClick xmlns:r="http://schemas.openxmlformats.org/officeDocument/2006/relationships" r:id="rId3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6" name="Rounded Rectangle 3915">
          <a:hlinkClick xmlns:r="http://schemas.openxmlformats.org/officeDocument/2006/relationships" r:id="rId3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7" name="Rounded Rectangle 3916">
          <a:hlinkClick xmlns:r="http://schemas.openxmlformats.org/officeDocument/2006/relationships" r:id="rId3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18" name="Rounded Rectangle 3917">
          <a:hlinkClick xmlns:r="http://schemas.openxmlformats.org/officeDocument/2006/relationships" r:id="rId3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19" name="Rounded Rectangle 3918">
          <a:hlinkClick xmlns:r="http://schemas.openxmlformats.org/officeDocument/2006/relationships" r:id="rId3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20" name="Rounded Rectangle 3919">
          <a:hlinkClick xmlns:r="http://schemas.openxmlformats.org/officeDocument/2006/relationships" r:id="rId3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1" name="Rounded Rectangle 3920">
          <a:hlinkClick xmlns:r="http://schemas.openxmlformats.org/officeDocument/2006/relationships" r:id="rId3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2" name="Rounded Rectangle 3921">
          <a:hlinkClick xmlns:r="http://schemas.openxmlformats.org/officeDocument/2006/relationships" r:id="rId3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3" name="Rounded Rectangle 3922">
          <a:hlinkClick xmlns:r="http://schemas.openxmlformats.org/officeDocument/2006/relationships" r:id="rId3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4" name="Rounded Rectangle 3923">
          <a:hlinkClick xmlns:r="http://schemas.openxmlformats.org/officeDocument/2006/relationships" r:id="rId3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5" name="Rounded Rectangle 3924">
          <a:hlinkClick xmlns:r="http://schemas.openxmlformats.org/officeDocument/2006/relationships" r:id="rId3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6" name="Rounded Rectangle 3925">
          <a:hlinkClick xmlns:r="http://schemas.openxmlformats.org/officeDocument/2006/relationships" r:id="rId3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7" name="Rounded Rectangle 3926">
          <a:hlinkClick xmlns:r="http://schemas.openxmlformats.org/officeDocument/2006/relationships" r:id="rId3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8" name="Rounded Rectangle 3927">
          <a:hlinkClick xmlns:r="http://schemas.openxmlformats.org/officeDocument/2006/relationships" r:id="rId3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9" name="Rounded Rectangle 3928">
          <a:hlinkClick xmlns:r="http://schemas.openxmlformats.org/officeDocument/2006/relationships" r:id="rId3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0" name="Rounded Rectangle 3929">
          <a:hlinkClick xmlns:r="http://schemas.openxmlformats.org/officeDocument/2006/relationships" r:id="rId3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1" name="Rounded Rectangle 3930">
          <a:hlinkClick xmlns:r="http://schemas.openxmlformats.org/officeDocument/2006/relationships" r:id="rId3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2" name="Rounded Rectangle 3931">
          <a:hlinkClick xmlns:r="http://schemas.openxmlformats.org/officeDocument/2006/relationships" r:id="rId3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3" name="Rounded Rectangle 3932">
          <a:hlinkClick xmlns:r="http://schemas.openxmlformats.org/officeDocument/2006/relationships" r:id="rId3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4" name="Rounded Rectangle 3933">
          <a:hlinkClick xmlns:r="http://schemas.openxmlformats.org/officeDocument/2006/relationships" r:id="rId3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5" name="Rounded Rectangle 3934">
          <a:hlinkClick xmlns:r="http://schemas.openxmlformats.org/officeDocument/2006/relationships" r:id="rId3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6" name="Rounded Rectangle 3935">
          <a:hlinkClick xmlns:r="http://schemas.openxmlformats.org/officeDocument/2006/relationships" r:id="rId3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7" name="Rounded Rectangle 3936">
          <a:hlinkClick xmlns:r="http://schemas.openxmlformats.org/officeDocument/2006/relationships" r:id="rId3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8" name="Rounded Rectangle 3937">
          <a:hlinkClick xmlns:r="http://schemas.openxmlformats.org/officeDocument/2006/relationships" r:id="rId3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39" name="Rounded Rectangle 3938">
          <a:hlinkClick xmlns:r="http://schemas.openxmlformats.org/officeDocument/2006/relationships" r:id="rId3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40" name="Rounded Rectangle 3939">
          <a:hlinkClick xmlns:r="http://schemas.openxmlformats.org/officeDocument/2006/relationships" r:id="rId3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41" name="Rounded Rectangle 3940">
          <a:hlinkClick xmlns:r="http://schemas.openxmlformats.org/officeDocument/2006/relationships" r:id="rId3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2" name="Rounded Rectangle 3941">
          <a:hlinkClick xmlns:r="http://schemas.openxmlformats.org/officeDocument/2006/relationships" r:id="rId3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3" name="Rounded Rectangle 3942">
          <a:hlinkClick xmlns:r="http://schemas.openxmlformats.org/officeDocument/2006/relationships" r:id="rId3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4" name="Rounded Rectangle 3943">
          <a:hlinkClick xmlns:r="http://schemas.openxmlformats.org/officeDocument/2006/relationships" r:id="rId3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5" name="Rounded Rectangle 3944">
          <a:hlinkClick xmlns:r="http://schemas.openxmlformats.org/officeDocument/2006/relationships" r:id="rId3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6" name="Rounded Rectangle 3945">
          <a:hlinkClick xmlns:r="http://schemas.openxmlformats.org/officeDocument/2006/relationships" r:id="rId3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7" name="Rounded Rectangle 3946">
          <a:hlinkClick xmlns:r="http://schemas.openxmlformats.org/officeDocument/2006/relationships" r:id="rId3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48" name="Rounded Rectangle 3947">
          <a:hlinkClick xmlns:r="http://schemas.openxmlformats.org/officeDocument/2006/relationships" r:id="rId3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49" name="Rounded Rectangle 3948">
          <a:hlinkClick xmlns:r="http://schemas.openxmlformats.org/officeDocument/2006/relationships" r:id="rId3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50" name="Rounded Rectangle 3949">
          <a:hlinkClick xmlns:r="http://schemas.openxmlformats.org/officeDocument/2006/relationships" r:id="rId3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1" name="Rounded Rectangle 3950">
          <a:hlinkClick xmlns:r="http://schemas.openxmlformats.org/officeDocument/2006/relationships" r:id="rId3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2" name="Rounded Rectangle 3951">
          <a:hlinkClick xmlns:r="http://schemas.openxmlformats.org/officeDocument/2006/relationships" r:id="rId3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3" name="Rounded Rectangle 3952">
          <a:hlinkClick xmlns:r="http://schemas.openxmlformats.org/officeDocument/2006/relationships" r:id="rId3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4" name="Rounded Rectangle 3953">
          <a:hlinkClick xmlns:r="http://schemas.openxmlformats.org/officeDocument/2006/relationships" r:id="rId3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5" name="Rounded Rectangle 3954">
          <a:hlinkClick xmlns:r="http://schemas.openxmlformats.org/officeDocument/2006/relationships" r:id="rId3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6" name="Rounded Rectangle 3955">
          <a:hlinkClick xmlns:r="http://schemas.openxmlformats.org/officeDocument/2006/relationships" r:id="rId3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7" name="Rounded Rectangle 3956">
          <a:hlinkClick xmlns:r="http://schemas.openxmlformats.org/officeDocument/2006/relationships" r:id="rId3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8" name="Rounded Rectangle 3957">
          <a:hlinkClick xmlns:r="http://schemas.openxmlformats.org/officeDocument/2006/relationships" r:id="rId3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9" name="Rounded Rectangle 3958">
          <a:hlinkClick xmlns:r="http://schemas.openxmlformats.org/officeDocument/2006/relationships" r:id="rId3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0" name="Rounded Rectangle 3959">
          <a:hlinkClick xmlns:r="http://schemas.openxmlformats.org/officeDocument/2006/relationships" r:id="rId3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1" name="Rounded Rectangle 3960">
          <a:hlinkClick xmlns:r="http://schemas.openxmlformats.org/officeDocument/2006/relationships" r:id="rId3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2" name="Rounded Rectangle 3961">
          <a:hlinkClick xmlns:r="http://schemas.openxmlformats.org/officeDocument/2006/relationships" r:id="rId3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3" name="Rounded Rectangle 3962">
          <a:hlinkClick xmlns:r="http://schemas.openxmlformats.org/officeDocument/2006/relationships" r:id="rId3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4" name="Rounded Rectangle 3963">
          <a:hlinkClick xmlns:r="http://schemas.openxmlformats.org/officeDocument/2006/relationships" r:id="rId3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5" name="Rounded Rectangle 3964">
          <a:hlinkClick xmlns:r="http://schemas.openxmlformats.org/officeDocument/2006/relationships" r:id="rId3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6" name="Rounded Rectangle 3965">
          <a:hlinkClick xmlns:r="http://schemas.openxmlformats.org/officeDocument/2006/relationships" r:id="rId3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7" name="Rounded Rectangle 3966">
          <a:hlinkClick xmlns:r="http://schemas.openxmlformats.org/officeDocument/2006/relationships" r:id="rId3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8" name="Rounded Rectangle 3967">
          <a:hlinkClick xmlns:r="http://schemas.openxmlformats.org/officeDocument/2006/relationships" r:id="rId3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69" name="Rounded Rectangle 3968">
          <a:hlinkClick xmlns:r="http://schemas.openxmlformats.org/officeDocument/2006/relationships" r:id="rId3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70" name="Rounded Rectangle 3969">
          <a:hlinkClick xmlns:r="http://schemas.openxmlformats.org/officeDocument/2006/relationships" r:id="rId3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71" name="Rounded Rectangle 3970">
          <a:hlinkClick xmlns:r="http://schemas.openxmlformats.org/officeDocument/2006/relationships" r:id="rId3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2" name="Rounded Rectangle 3971">
          <a:hlinkClick xmlns:r="http://schemas.openxmlformats.org/officeDocument/2006/relationships" r:id="rId3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3" name="Rounded Rectangle 3972">
          <a:hlinkClick xmlns:r="http://schemas.openxmlformats.org/officeDocument/2006/relationships" r:id="rId3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4" name="Rounded Rectangle 3973">
          <a:hlinkClick xmlns:r="http://schemas.openxmlformats.org/officeDocument/2006/relationships" r:id="rId3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5" name="Rounded Rectangle 3974">
          <a:hlinkClick xmlns:r="http://schemas.openxmlformats.org/officeDocument/2006/relationships" r:id="rId3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6" name="Rounded Rectangle 3975">
          <a:hlinkClick xmlns:r="http://schemas.openxmlformats.org/officeDocument/2006/relationships" r:id="rId3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7" name="Rounded Rectangle 3976">
          <a:hlinkClick xmlns:r="http://schemas.openxmlformats.org/officeDocument/2006/relationships" r:id="rId3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78" name="Rounded Rectangle 3977">
          <a:hlinkClick xmlns:r="http://schemas.openxmlformats.org/officeDocument/2006/relationships" r:id="rId3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79" name="Rounded Rectangle 3978">
          <a:hlinkClick xmlns:r="http://schemas.openxmlformats.org/officeDocument/2006/relationships" r:id="rId3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80" name="Rounded Rectangle 3979">
          <a:hlinkClick xmlns:r="http://schemas.openxmlformats.org/officeDocument/2006/relationships" r:id="rId3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1" name="Rounded Rectangle 3980">
          <a:hlinkClick xmlns:r="http://schemas.openxmlformats.org/officeDocument/2006/relationships" r:id="rId3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2" name="Rounded Rectangle 3981">
          <a:hlinkClick xmlns:r="http://schemas.openxmlformats.org/officeDocument/2006/relationships" r:id="rId3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3" name="Rounded Rectangle 3982">
          <a:hlinkClick xmlns:r="http://schemas.openxmlformats.org/officeDocument/2006/relationships" r:id="rId3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4" name="Rounded Rectangle 3983">
          <a:hlinkClick xmlns:r="http://schemas.openxmlformats.org/officeDocument/2006/relationships" r:id="rId3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5" name="Rounded Rectangle 3984">
          <a:hlinkClick xmlns:r="http://schemas.openxmlformats.org/officeDocument/2006/relationships" r:id="rId3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6" name="Rounded Rectangle 3985">
          <a:hlinkClick xmlns:r="http://schemas.openxmlformats.org/officeDocument/2006/relationships" r:id="rId3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7" name="Rounded Rectangle 3986">
          <a:hlinkClick xmlns:r="http://schemas.openxmlformats.org/officeDocument/2006/relationships" r:id="rId3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8" name="Rounded Rectangle 3987">
          <a:hlinkClick xmlns:r="http://schemas.openxmlformats.org/officeDocument/2006/relationships" r:id="rId3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9" name="Rounded Rectangle 3988">
          <a:hlinkClick xmlns:r="http://schemas.openxmlformats.org/officeDocument/2006/relationships" r:id="rId3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0" name="Rounded Rectangle 3989">
          <a:hlinkClick xmlns:r="http://schemas.openxmlformats.org/officeDocument/2006/relationships" r:id="rId3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1" name="Rounded Rectangle 3990">
          <a:hlinkClick xmlns:r="http://schemas.openxmlformats.org/officeDocument/2006/relationships" r:id="rId3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2" name="Rounded Rectangle 3991">
          <a:hlinkClick xmlns:r="http://schemas.openxmlformats.org/officeDocument/2006/relationships" r:id="rId3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3" name="Rounded Rectangle 3992">
          <a:hlinkClick xmlns:r="http://schemas.openxmlformats.org/officeDocument/2006/relationships" r:id="rId3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4" name="Rounded Rectangle 3993">
          <a:hlinkClick xmlns:r="http://schemas.openxmlformats.org/officeDocument/2006/relationships" r:id="rId3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5" name="Rounded Rectangle 3994">
          <a:hlinkClick xmlns:r="http://schemas.openxmlformats.org/officeDocument/2006/relationships" r:id="rId3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6" name="Rounded Rectangle 3995">
          <a:hlinkClick xmlns:r="http://schemas.openxmlformats.org/officeDocument/2006/relationships" r:id="rId3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7" name="Rounded Rectangle 3996">
          <a:hlinkClick xmlns:r="http://schemas.openxmlformats.org/officeDocument/2006/relationships" r:id="rId3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8" name="Rounded Rectangle 3997">
          <a:hlinkClick xmlns:r="http://schemas.openxmlformats.org/officeDocument/2006/relationships" r:id="rId3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3999" name="Rounded Rectangle 3998">
          <a:hlinkClick xmlns:r="http://schemas.openxmlformats.org/officeDocument/2006/relationships" r:id="rId3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4000" name="Rounded Rectangle 3999">
          <a:hlinkClick xmlns:r="http://schemas.openxmlformats.org/officeDocument/2006/relationships" r:id="rId3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4001" name="Rounded Rectangle 4000">
          <a:hlinkClick xmlns:r="http://schemas.openxmlformats.org/officeDocument/2006/relationships" r:id="rId3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2" name="Rounded Rectangle 4001">
          <a:hlinkClick xmlns:r="http://schemas.openxmlformats.org/officeDocument/2006/relationships" r:id="rId3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3" name="Rounded Rectangle 4002">
          <a:hlinkClick xmlns:r="http://schemas.openxmlformats.org/officeDocument/2006/relationships" r:id="rId3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4" name="Rounded Rectangle 4003">
          <a:hlinkClick xmlns:r="http://schemas.openxmlformats.org/officeDocument/2006/relationships" r:id="rId3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5" name="Rounded Rectangle 4004">
          <a:hlinkClick xmlns:r="http://schemas.openxmlformats.org/officeDocument/2006/relationships" r:id="rId3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6" name="Rounded Rectangle 4005">
          <a:hlinkClick xmlns:r="http://schemas.openxmlformats.org/officeDocument/2006/relationships" r:id="rId3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7" name="Rounded Rectangle 4006">
          <a:hlinkClick xmlns:r="http://schemas.openxmlformats.org/officeDocument/2006/relationships" r:id="rId3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08" name="Rounded Rectangle 4007">
          <a:hlinkClick xmlns:r="http://schemas.openxmlformats.org/officeDocument/2006/relationships" r:id="rId4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09" name="Rounded Rectangle 4008">
          <a:hlinkClick xmlns:r="http://schemas.openxmlformats.org/officeDocument/2006/relationships" r:id="rId4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10" name="Rounded Rectangle 4009">
          <a:hlinkClick xmlns:r="http://schemas.openxmlformats.org/officeDocument/2006/relationships" r:id="rId4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1" name="Rounded Rectangle 4010">
          <a:hlinkClick xmlns:r="http://schemas.openxmlformats.org/officeDocument/2006/relationships" r:id="rId4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2" name="Rounded Rectangle 4011">
          <a:hlinkClick xmlns:r="http://schemas.openxmlformats.org/officeDocument/2006/relationships" r:id="rId4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3" name="Rounded Rectangle 4012">
          <a:hlinkClick xmlns:r="http://schemas.openxmlformats.org/officeDocument/2006/relationships" r:id="rId4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4" name="Rounded Rectangle 4013">
          <a:hlinkClick xmlns:r="http://schemas.openxmlformats.org/officeDocument/2006/relationships" r:id="rId4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5" name="Rounded Rectangle 4014">
          <a:hlinkClick xmlns:r="http://schemas.openxmlformats.org/officeDocument/2006/relationships" r:id="rId4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6" name="Rounded Rectangle 4015">
          <a:hlinkClick xmlns:r="http://schemas.openxmlformats.org/officeDocument/2006/relationships" r:id="rId4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7" name="Rounded Rectangle 4016">
          <a:hlinkClick xmlns:r="http://schemas.openxmlformats.org/officeDocument/2006/relationships" r:id="rId4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8" name="Rounded Rectangle 4017">
          <a:hlinkClick xmlns:r="http://schemas.openxmlformats.org/officeDocument/2006/relationships" r:id="rId4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9" name="Rounded Rectangle 4018">
          <a:hlinkClick xmlns:r="http://schemas.openxmlformats.org/officeDocument/2006/relationships" r:id="rId4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0" name="Rounded Rectangle 4019">
          <a:hlinkClick xmlns:r="http://schemas.openxmlformats.org/officeDocument/2006/relationships" r:id="rId4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1" name="Rounded Rectangle 4020">
          <a:hlinkClick xmlns:r="http://schemas.openxmlformats.org/officeDocument/2006/relationships" r:id="rId4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2" name="Rounded Rectangle 4021">
          <a:hlinkClick xmlns:r="http://schemas.openxmlformats.org/officeDocument/2006/relationships" r:id="rId4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3" name="Rounded Rectangle 4022">
          <a:hlinkClick xmlns:r="http://schemas.openxmlformats.org/officeDocument/2006/relationships" r:id="rId4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4" name="Rounded Rectangle 4023">
          <a:hlinkClick xmlns:r="http://schemas.openxmlformats.org/officeDocument/2006/relationships" r:id="rId4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5" name="Rounded Rectangle 4024">
          <a:hlinkClick xmlns:r="http://schemas.openxmlformats.org/officeDocument/2006/relationships" r:id="rId4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6" name="Rounded Rectangle 4025">
          <a:hlinkClick xmlns:r="http://schemas.openxmlformats.org/officeDocument/2006/relationships" r:id="rId4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7" name="Rounded Rectangle 4026">
          <a:hlinkClick xmlns:r="http://schemas.openxmlformats.org/officeDocument/2006/relationships" r:id="rId4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8" name="Rounded Rectangle 4027">
          <a:hlinkClick xmlns:r="http://schemas.openxmlformats.org/officeDocument/2006/relationships" r:id="rId4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29" name="Rounded Rectangle 4028">
          <a:hlinkClick xmlns:r="http://schemas.openxmlformats.org/officeDocument/2006/relationships" r:id="rId4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30" name="Rounded Rectangle 4029">
          <a:hlinkClick xmlns:r="http://schemas.openxmlformats.org/officeDocument/2006/relationships" r:id="rId4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31" name="Rounded Rectangle 4030">
          <a:hlinkClick xmlns:r="http://schemas.openxmlformats.org/officeDocument/2006/relationships" r:id="rId4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2" name="Rounded Rectangle 4031">
          <a:hlinkClick xmlns:r="http://schemas.openxmlformats.org/officeDocument/2006/relationships" r:id="rId4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3" name="Rounded Rectangle 4032">
          <a:hlinkClick xmlns:r="http://schemas.openxmlformats.org/officeDocument/2006/relationships" r:id="rId4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4" name="Rounded Rectangle 4033">
          <a:hlinkClick xmlns:r="http://schemas.openxmlformats.org/officeDocument/2006/relationships" r:id="rId4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5" name="Rounded Rectangle 4034">
          <a:hlinkClick xmlns:r="http://schemas.openxmlformats.org/officeDocument/2006/relationships" r:id="rId4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6" name="Rounded Rectangle 4035">
          <a:hlinkClick xmlns:r="http://schemas.openxmlformats.org/officeDocument/2006/relationships" r:id="rId4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7" name="Rounded Rectangle 4036">
          <a:hlinkClick xmlns:r="http://schemas.openxmlformats.org/officeDocument/2006/relationships" r:id="rId4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38" name="Rounded Rectangle 4037">
          <a:hlinkClick xmlns:r="http://schemas.openxmlformats.org/officeDocument/2006/relationships" r:id="rId4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39" name="Rounded Rectangle 4038">
          <a:hlinkClick xmlns:r="http://schemas.openxmlformats.org/officeDocument/2006/relationships" r:id="rId4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40" name="Rounded Rectangle 4039">
          <a:hlinkClick xmlns:r="http://schemas.openxmlformats.org/officeDocument/2006/relationships" r:id="rId4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1" name="Rounded Rectangle 4040">
          <a:hlinkClick xmlns:r="http://schemas.openxmlformats.org/officeDocument/2006/relationships" r:id="rId4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2" name="Rounded Rectangle 4041">
          <a:hlinkClick xmlns:r="http://schemas.openxmlformats.org/officeDocument/2006/relationships" r:id="rId4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3" name="Rounded Rectangle 4042">
          <a:hlinkClick xmlns:r="http://schemas.openxmlformats.org/officeDocument/2006/relationships" r:id="rId4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4" name="Rounded Rectangle 4043">
          <a:hlinkClick xmlns:r="http://schemas.openxmlformats.org/officeDocument/2006/relationships" r:id="rId4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5" name="Rounded Rectangle 4044">
          <a:hlinkClick xmlns:r="http://schemas.openxmlformats.org/officeDocument/2006/relationships" r:id="rId4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6" name="Rounded Rectangle 4045">
          <a:hlinkClick xmlns:r="http://schemas.openxmlformats.org/officeDocument/2006/relationships" r:id="rId4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7" name="Rounded Rectangle 4046">
          <a:hlinkClick xmlns:r="http://schemas.openxmlformats.org/officeDocument/2006/relationships" r:id="rId4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8" name="Rounded Rectangle 4047">
          <a:hlinkClick xmlns:r="http://schemas.openxmlformats.org/officeDocument/2006/relationships" r:id="rId4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9" name="Rounded Rectangle 4048">
          <a:hlinkClick xmlns:r="http://schemas.openxmlformats.org/officeDocument/2006/relationships" r:id="rId4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0" name="Rounded Rectangle 4049">
          <a:hlinkClick xmlns:r="http://schemas.openxmlformats.org/officeDocument/2006/relationships" r:id="rId4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1" name="Rounded Rectangle 4050">
          <a:hlinkClick xmlns:r="http://schemas.openxmlformats.org/officeDocument/2006/relationships" r:id="rId4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2" name="Rounded Rectangle 4051">
          <a:hlinkClick xmlns:r="http://schemas.openxmlformats.org/officeDocument/2006/relationships" r:id="rId4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3" name="Rounded Rectangle 4052">
          <a:hlinkClick xmlns:r="http://schemas.openxmlformats.org/officeDocument/2006/relationships" r:id="rId4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4" name="Rounded Rectangle 4053">
          <a:hlinkClick xmlns:r="http://schemas.openxmlformats.org/officeDocument/2006/relationships" r:id="rId4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5" name="Rounded Rectangle 4054">
          <a:hlinkClick xmlns:r="http://schemas.openxmlformats.org/officeDocument/2006/relationships" r:id="rId4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6" name="Rounded Rectangle 4055">
          <a:hlinkClick xmlns:r="http://schemas.openxmlformats.org/officeDocument/2006/relationships" r:id="rId4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7" name="Rounded Rectangle 4056">
          <a:hlinkClick xmlns:r="http://schemas.openxmlformats.org/officeDocument/2006/relationships" r:id="rId4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8" name="Rounded Rectangle 4057">
          <a:hlinkClick xmlns:r="http://schemas.openxmlformats.org/officeDocument/2006/relationships" r:id="rId4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59" name="Rounded Rectangle 4058">
          <a:hlinkClick xmlns:r="http://schemas.openxmlformats.org/officeDocument/2006/relationships" r:id="rId4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60" name="Rounded Rectangle 4059">
          <a:hlinkClick xmlns:r="http://schemas.openxmlformats.org/officeDocument/2006/relationships" r:id="rId4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61" name="Rounded Rectangle 4060">
          <a:hlinkClick xmlns:r="http://schemas.openxmlformats.org/officeDocument/2006/relationships" r:id="rId4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2" name="Rounded Rectangle 4061">
          <a:hlinkClick xmlns:r="http://schemas.openxmlformats.org/officeDocument/2006/relationships" r:id="rId4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3" name="Rounded Rectangle 4062">
          <a:hlinkClick xmlns:r="http://schemas.openxmlformats.org/officeDocument/2006/relationships" r:id="rId4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4" name="Rounded Rectangle 4063">
          <a:hlinkClick xmlns:r="http://schemas.openxmlformats.org/officeDocument/2006/relationships" r:id="rId4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5" name="Rounded Rectangle 4064">
          <a:hlinkClick xmlns:r="http://schemas.openxmlformats.org/officeDocument/2006/relationships" r:id="rId4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6" name="Rounded Rectangle 4065">
          <a:hlinkClick xmlns:r="http://schemas.openxmlformats.org/officeDocument/2006/relationships" r:id="rId4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7" name="Rounded Rectangle 4066">
          <a:hlinkClick xmlns:r="http://schemas.openxmlformats.org/officeDocument/2006/relationships" r:id="rId4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68" name="Rounded Rectangle 4067">
          <a:hlinkClick xmlns:r="http://schemas.openxmlformats.org/officeDocument/2006/relationships" r:id="rId4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69" name="Rounded Rectangle 4068">
          <a:hlinkClick xmlns:r="http://schemas.openxmlformats.org/officeDocument/2006/relationships" r:id="rId4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70" name="Rounded Rectangle 4069">
          <a:hlinkClick xmlns:r="http://schemas.openxmlformats.org/officeDocument/2006/relationships" r:id="rId4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1" name="Rounded Rectangle 4070">
          <a:hlinkClick xmlns:r="http://schemas.openxmlformats.org/officeDocument/2006/relationships" r:id="rId4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2" name="Rounded Rectangle 4071">
          <a:hlinkClick xmlns:r="http://schemas.openxmlformats.org/officeDocument/2006/relationships" r:id="rId4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3" name="Rounded Rectangle 4072">
          <a:hlinkClick xmlns:r="http://schemas.openxmlformats.org/officeDocument/2006/relationships" r:id="rId4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4" name="Rounded Rectangle 4073">
          <a:hlinkClick xmlns:r="http://schemas.openxmlformats.org/officeDocument/2006/relationships" r:id="rId4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5" name="Rounded Rectangle 4074">
          <a:hlinkClick xmlns:r="http://schemas.openxmlformats.org/officeDocument/2006/relationships" r:id="rId4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6" name="Rounded Rectangle 4075">
          <a:hlinkClick xmlns:r="http://schemas.openxmlformats.org/officeDocument/2006/relationships" r:id="rId4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7" name="Rounded Rectangle 4076">
          <a:hlinkClick xmlns:r="http://schemas.openxmlformats.org/officeDocument/2006/relationships" r:id="rId4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8" name="Rounded Rectangle 4077">
          <a:hlinkClick xmlns:r="http://schemas.openxmlformats.org/officeDocument/2006/relationships" r:id="rId4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9" name="Rounded Rectangle 4078">
          <a:hlinkClick xmlns:r="http://schemas.openxmlformats.org/officeDocument/2006/relationships" r:id="rId4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0" name="Rounded Rectangle 4079">
          <a:hlinkClick xmlns:r="http://schemas.openxmlformats.org/officeDocument/2006/relationships" r:id="rId4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1" name="Rounded Rectangle 4080">
          <a:hlinkClick xmlns:r="http://schemas.openxmlformats.org/officeDocument/2006/relationships" r:id="rId4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2" name="Rounded Rectangle 4081">
          <a:hlinkClick xmlns:r="http://schemas.openxmlformats.org/officeDocument/2006/relationships" r:id="rId4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3" name="Rounded Rectangle 4082">
          <a:hlinkClick xmlns:r="http://schemas.openxmlformats.org/officeDocument/2006/relationships" r:id="rId4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4" name="Rounded Rectangle 4083">
          <a:hlinkClick xmlns:r="http://schemas.openxmlformats.org/officeDocument/2006/relationships" r:id="rId4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5" name="Rounded Rectangle 4084">
          <a:hlinkClick xmlns:r="http://schemas.openxmlformats.org/officeDocument/2006/relationships" r:id="rId4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6" name="Rounded Rectangle 4085">
          <a:hlinkClick xmlns:r="http://schemas.openxmlformats.org/officeDocument/2006/relationships" r:id="rId4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7" name="Rounded Rectangle 4086">
          <a:hlinkClick xmlns:r="http://schemas.openxmlformats.org/officeDocument/2006/relationships" r:id="rId4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8" name="Rounded Rectangle 4087">
          <a:hlinkClick xmlns:r="http://schemas.openxmlformats.org/officeDocument/2006/relationships" r:id="rId4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89" name="Rounded Rectangle 4088">
          <a:hlinkClick xmlns:r="http://schemas.openxmlformats.org/officeDocument/2006/relationships" r:id="rId4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90" name="Rounded Rectangle 4089">
          <a:hlinkClick xmlns:r="http://schemas.openxmlformats.org/officeDocument/2006/relationships" r:id="rId4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91" name="Rounded Rectangle 4090">
          <a:hlinkClick xmlns:r="http://schemas.openxmlformats.org/officeDocument/2006/relationships" r:id="rId4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2" name="Rounded Rectangle 4091">
          <a:hlinkClick xmlns:r="http://schemas.openxmlformats.org/officeDocument/2006/relationships" r:id="rId4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3" name="Rounded Rectangle 4092">
          <a:hlinkClick xmlns:r="http://schemas.openxmlformats.org/officeDocument/2006/relationships" r:id="rId4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4" name="Rounded Rectangle 4093">
          <a:hlinkClick xmlns:r="http://schemas.openxmlformats.org/officeDocument/2006/relationships" r:id="rId4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5" name="Rounded Rectangle 4094">
          <a:hlinkClick xmlns:r="http://schemas.openxmlformats.org/officeDocument/2006/relationships" r:id="rId4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6" name="Rounded Rectangle 4095">
          <a:hlinkClick xmlns:r="http://schemas.openxmlformats.org/officeDocument/2006/relationships" r:id="rId4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7" name="Rounded Rectangle 4096">
          <a:hlinkClick xmlns:r="http://schemas.openxmlformats.org/officeDocument/2006/relationships" r:id="rId4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098" name="Rounded Rectangle 4097">
          <a:hlinkClick xmlns:r="http://schemas.openxmlformats.org/officeDocument/2006/relationships" r:id="rId4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099" name="Rounded Rectangle 4098">
          <a:hlinkClick xmlns:r="http://schemas.openxmlformats.org/officeDocument/2006/relationships" r:id="rId4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100" name="Rounded Rectangle 4099">
          <a:hlinkClick xmlns:r="http://schemas.openxmlformats.org/officeDocument/2006/relationships" r:id="rId4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1" name="Rounded Rectangle 4100">
          <a:hlinkClick xmlns:r="http://schemas.openxmlformats.org/officeDocument/2006/relationships" r:id="rId4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2" name="Rounded Rectangle 4101">
          <a:hlinkClick xmlns:r="http://schemas.openxmlformats.org/officeDocument/2006/relationships" r:id="rId4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3" name="Rounded Rectangle 4102">
          <a:hlinkClick xmlns:r="http://schemas.openxmlformats.org/officeDocument/2006/relationships" r:id="rId4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4" name="Rounded Rectangle 4103">
          <a:hlinkClick xmlns:r="http://schemas.openxmlformats.org/officeDocument/2006/relationships" r:id="rId4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5" name="Rounded Rectangle 4104">
          <a:hlinkClick xmlns:r="http://schemas.openxmlformats.org/officeDocument/2006/relationships" r:id="rId4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6" name="Rounded Rectangle 4105">
          <a:hlinkClick xmlns:r="http://schemas.openxmlformats.org/officeDocument/2006/relationships" r:id="rId4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7" name="Rounded Rectangle 4106">
          <a:hlinkClick xmlns:r="http://schemas.openxmlformats.org/officeDocument/2006/relationships" r:id="rId4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8" name="Rounded Rectangle 4107">
          <a:hlinkClick xmlns:r="http://schemas.openxmlformats.org/officeDocument/2006/relationships" r:id="rId4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9" name="Rounded Rectangle 4108">
          <a:hlinkClick xmlns:r="http://schemas.openxmlformats.org/officeDocument/2006/relationships" r:id="rId4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0" name="Rounded Rectangle 4109">
          <a:hlinkClick xmlns:r="http://schemas.openxmlformats.org/officeDocument/2006/relationships" r:id="rId4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1" name="Rounded Rectangle 4110">
          <a:hlinkClick xmlns:r="http://schemas.openxmlformats.org/officeDocument/2006/relationships" r:id="rId4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2" name="Rounded Rectangle 4111">
          <a:hlinkClick xmlns:r="http://schemas.openxmlformats.org/officeDocument/2006/relationships" r:id="rId4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3" name="Rounded Rectangle 4112">
          <a:hlinkClick xmlns:r="http://schemas.openxmlformats.org/officeDocument/2006/relationships" r:id="rId4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4" name="Rounded Rectangle 4113">
          <a:hlinkClick xmlns:r="http://schemas.openxmlformats.org/officeDocument/2006/relationships" r:id="rId4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5" name="Rounded Rectangle 4114">
          <a:hlinkClick xmlns:r="http://schemas.openxmlformats.org/officeDocument/2006/relationships" r:id="rId4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6" name="Rounded Rectangle 4115">
          <a:hlinkClick xmlns:r="http://schemas.openxmlformats.org/officeDocument/2006/relationships" r:id="rId4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7" name="Rounded Rectangle 4116">
          <a:hlinkClick xmlns:r="http://schemas.openxmlformats.org/officeDocument/2006/relationships" r:id="rId4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8" name="Rounded Rectangle 4117">
          <a:hlinkClick xmlns:r="http://schemas.openxmlformats.org/officeDocument/2006/relationships" r:id="rId4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19" name="Rounded Rectangle 4118">
          <a:hlinkClick xmlns:r="http://schemas.openxmlformats.org/officeDocument/2006/relationships" r:id="rId4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20" name="Rounded Rectangle 4119">
          <a:hlinkClick xmlns:r="http://schemas.openxmlformats.org/officeDocument/2006/relationships" r:id="rId4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21" name="Rounded Rectangle 4120">
          <a:hlinkClick xmlns:r="http://schemas.openxmlformats.org/officeDocument/2006/relationships" r:id="rId4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2" name="Rounded Rectangle 4121">
          <a:hlinkClick xmlns:r="http://schemas.openxmlformats.org/officeDocument/2006/relationships" r:id="rId4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3" name="Rounded Rectangle 4122">
          <a:hlinkClick xmlns:r="http://schemas.openxmlformats.org/officeDocument/2006/relationships" r:id="rId4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4" name="Rounded Rectangle 4123">
          <a:hlinkClick xmlns:r="http://schemas.openxmlformats.org/officeDocument/2006/relationships" r:id="rId4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5" name="Rounded Rectangle 4124">
          <a:hlinkClick xmlns:r="http://schemas.openxmlformats.org/officeDocument/2006/relationships" r:id="rId4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6" name="Rounded Rectangle 4125">
          <a:hlinkClick xmlns:r="http://schemas.openxmlformats.org/officeDocument/2006/relationships" r:id="rId4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7" name="Rounded Rectangle 4126">
          <a:hlinkClick xmlns:r="http://schemas.openxmlformats.org/officeDocument/2006/relationships" r:id="rId4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28" name="Rounded Rectangle 4127">
          <a:hlinkClick xmlns:r="http://schemas.openxmlformats.org/officeDocument/2006/relationships" r:id="rId4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29" name="Rounded Rectangle 4128">
          <a:hlinkClick xmlns:r="http://schemas.openxmlformats.org/officeDocument/2006/relationships" r:id="rId4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30" name="Rounded Rectangle 4129">
          <a:hlinkClick xmlns:r="http://schemas.openxmlformats.org/officeDocument/2006/relationships" r:id="rId4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1" name="Rounded Rectangle 4130">
          <a:hlinkClick xmlns:r="http://schemas.openxmlformats.org/officeDocument/2006/relationships" r:id="rId4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2" name="Rounded Rectangle 4131">
          <a:hlinkClick xmlns:r="http://schemas.openxmlformats.org/officeDocument/2006/relationships" r:id="rId4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3" name="Rounded Rectangle 4132">
          <a:hlinkClick xmlns:r="http://schemas.openxmlformats.org/officeDocument/2006/relationships" r:id="rId4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4" name="Rounded Rectangle 4133">
          <a:hlinkClick xmlns:r="http://schemas.openxmlformats.org/officeDocument/2006/relationships" r:id="rId4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5" name="Rounded Rectangle 4134">
          <a:hlinkClick xmlns:r="http://schemas.openxmlformats.org/officeDocument/2006/relationships" r:id="rId4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6" name="Rounded Rectangle 4135">
          <a:hlinkClick xmlns:r="http://schemas.openxmlformats.org/officeDocument/2006/relationships" r:id="rId4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7" name="Rounded Rectangle 4136">
          <a:hlinkClick xmlns:r="http://schemas.openxmlformats.org/officeDocument/2006/relationships" r:id="rId4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8" name="Rounded Rectangle 4137">
          <a:hlinkClick xmlns:r="http://schemas.openxmlformats.org/officeDocument/2006/relationships" r:id="rId4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9" name="Rounded Rectangle 4138">
          <a:hlinkClick xmlns:r="http://schemas.openxmlformats.org/officeDocument/2006/relationships" r:id="rId4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0" name="Rounded Rectangle 4139">
          <a:hlinkClick xmlns:r="http://schemas.openxmlformats.org/officeDocument/2006/relationships" r:id="rId4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1" name="Rounded Rectangle 4140">
          <a:hlinkClick xmlns:r="http://schemas.openxmlformats.org/officeDocument/2006/relationships" r:id="rId4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2" name="Rounded Rectangle 4141">
          <a:hlinkClick xmlns:r="http://schemas.openxmlformats.org/officeDocument/2006/relationships" r:id="rId4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3" name="Rounded Rectangle 4142">
          <a:hlinkClick xmlns:r="http://schemas.openxmlformats.org/officeDocument/2006/relationships" r:id="rId4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4" name="Rounded Rectangle 4143">
          <a:hlinkClick xmlns:r="http://schemas.openxmlformats.org/officeDocument/2006/relationships" r:id="rId4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5" name="Rounded Rectangle 4144">
          <a:hlinkClick xmlns:r="http://schemas.openxmlformats.org/officeDocument/2006/relationships" r:id="rId4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6" name="Rounded Rectangle 4145">
          <a:hlinkClick xmlns:r="http://schemas.openxmlformats.org/officeDocument/2006/relationships" r:id="rId4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7" name="Rounded Rectangle 4146">
          <a:hlinkClick xmlns:r="http://schemas.openxmlformats.org/officeDocument/2006/relationships" r:id="rId4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8" name="Rounded Rectangle 4147">
          <a:hlinkClick xmlns:r="http://schemas.openxmlformats.org/officeDocument/2006/relationships" r:id="rId4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49" name="Rounded Rectangle 4148">
          <a:hlinkClick xmlns:r="http://schemas.openxmlformats.org/officeDocument/2006/relationships" r:id="rId4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50" name="Rounded Rectangle 4149">
          <a:hlinkClick xmlns:r="http://schemas.openxmlformats.org/officeDocument/2006/relationships" r:id="rId4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51" name="Rounded Rectangle 4150">
          <a:hlinkClick xmlns:r="http://schemas.openxmlformats.org/officeDocument/2006/relationships" r:id="rId4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2" name="Rounded Rectangle 4151">
          <a:hlinkClick xmlns:r="http://schemas.openxmlformats.org/officeDocument/2006/relationships" r:id="rId4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3" name="Rounded Rectangle 4152">
          <a:hlinkClick xmlns:r="http://schemas.openxmlformats.org/officeDocument/2006/relationships" r:id="rId4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4" name="Rounded Rectangle 4153">
          <a:hlinkClick xmlns:r="http://schemas.openxmlformats.org/officeDocument/2006/relationships" r:id="rId4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5" name="Rounded Rectangle 4154">
          <a:hlinkClick xmlns:r="http://schemas.openxmlformats.org/officeDocument/2006/relationships" r:id="rId4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6" name="Rounded Rectangle 4155">
          <a:hlinkClick xmlns:r="http://schemas.openxmlformats.org/officeDocument/2006/relationships" r:id="rId4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7" name="Rounded Rectangle 4156">
          <a:hlinkClick xmlns:r="http://schemas.openxmlformats.org/officeDocument/2006/relationships" r:id="rId4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58" name="Rounded Rectangle 4157">
          <a:hlinkClick xmlns:r="http://schemas.openxmlformats.org/officeDocument/2006/relationships" r:id="rId4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59" name="Rounded Rectangle 4158">
          <a:hlinkClick xmlns:r="http://schemas.openxmlformats.org/officeDocument/2006/relationships" r:id="rId4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60" name="Rounded Rectangle 4159">
          <a:hlinkClick xmlns:r="http://schemas.openxmlformats.org/officeDocument/2006/relationships" r:id="rId4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1" name="Rounded Rectangle 4160">
          <a:hlinkClick xmlns:r="http://schemas.openxmlformats.org/officeDocument/2006/relationships" r:id="rId4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2" name="Rounded Rectangle 4161">
          <a:hlinkClick xmlns:r="http://schemas.openxmlformats.org/officeDocument/2006/relationships" r:id="rId4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3" name="Rounded Rectangle 4162">
          <a:hlinkClick xmlns:r="http://schemas.openxmlformats.org/officeDocument/2006/relationships" r:id="rId4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4" name="Rounded Rectangle 4163">
          <a:hlinkClick xmlns:r="http://schemas.openxmlformats.org/officeDocument/2006/relationships" r:id="rId4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5" name="Rounded Rectangle 4164">
          <a:hlinkClick xmlns:r="http://schemas.openxmlformats.org/officeDocument/2006/relationships" r:id="rId4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6" name="Rounded Rectangle 4165">
          <a:hlinkClick xmlns:r="http://schemas.openxmlformats.org/officeDocument/2006/relationships" r:id="rId4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7" name="Rounded Rectangle 4166">
          <a:hlinkClick xmlns:r="http://schemas.openxmlformats.org/officeDocument/2006/relationships" r:id="rId4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8" name="Rounded Rectangle 4167">
          <a:hlinkClick xmlns:r="http://schemas.openxmlformats.org/officeDocument/2006/relationships" r:id="rId4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9" name="Rounded Rectangle 4168">
          <a:hlinkClick xmlns:r="http://schemas.openxmlformats.org/officeDocument/2006/relationships" r:id="rId4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0" name="Rounded Rectangle 4169">
          <a:hlinkClick xmlns:r="http://schemas.openxmlformats.org/officeDocument/2006/relationships" r:id="rId4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1" name="Rounded Rectangle 4170">
          <a:hlinkClick xmlns:r="http://schemas.openxmlformats.org/officeDocument/2006/relationships" r:id="rId4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2" name="Rounded Rectangle 4171">
          <a:hlinkClick xmlns:r="http://schemas.openxmlformats.org/officeDocument/2006/relationships" r:id="rId4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3" name="Rounded Rectangle 4172">
          <a:hlinkClick xmlns:r="http://schemas.openxmlformats.org/officeDocument/2006/relationships" r:id="rId4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4" name="Rounded Rectangle 4173">
          <a:hlinkClick xmlns:r="http://schemas.openxmlformats.org/officeDocument/2006/relationships" r:id="rId4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5" name="Rounded Rectangle 4174">
          <a:hlinkClick xmlns:r="http://schemas.openxmlformats.org/officeDocument/2006/relationships" r:id="rId4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6" name="Rounded Rectangle 4175">
          <a:hlinkClick xmlns:r="http://schemas.openxmlformats.org/officeDocument/2006/relationships" r:id="rId4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7" name="Rounded Rectangle 4176">
          <a:hlinkClick xmlns:r="http://schemas.openxmlformats.org/officeDocument/2006/relationships" r:id="rId4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8" name="Rounded Rectangle 4177">
          <a:hlinkClick xmlns:r="http://schemas.openxmlformats.org/officeDocument/2006/relationships" r:id="rId4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79" name="Rounded Rectangle 4178">
          <a:hlinkClick xmlns:r="http://schemas.openxmlformats.org/officeDocument/2006/relationships" r:id="rId4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80" name="Rounded Rectangle 4179">
          <a:hlinkClick xmlns:r="http://schemas.openxmlformats.org/officeDocument/2006/relationships" r:id="rId4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81" name="Rounded Rectangle 4180">
          <a:hlinkClick xmlns:r="http://schemas.openxmlformats.org/officeDocument/2006/relationships" r:id="rId4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2" name="Rounded Rectangle 4181">
          <a:hlinkClick xmlns:r="http://schemas.openxmlformats.org/officeDocument/2006/relationships" r:id="rId4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3" name="Rounded Rectangle 4182">
          <a:hlinkClick xmlns:r="http://schemas.openxmlformats.org/officeDocument/2006/relationships" r:id="rId4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4" name="Rounded Rectangle 4183">
          <a:hlinkClick xmlns:r="http://schemas.openxmlformats.org/officeDocument/2006/relationships" r:id="rId4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5" name="Rounded Rectangle 4184">
          <a:hlinkClick xmlns:r="http://schemas.openxmlformats.org/officeDocument/2006/relationships" r:id="rId4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6" name="Rounded Rectangle 4185">
          <a:hlinkClick xmlns:r="http://schemas.openxmlformats.org/officeDocument/2006/relationships" r:id="rId4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7" name="Rounded Rectangle 4186">
          <a:hlinkClick xmlns:r="http://schemas.openxmlformats.org/officeDocument/2006/relationships" r:id="rId4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88" name="Rounded Rectangle 4187">
          <a:hlinkClick xmlns:r="http://schemas.openxmlformats.org/officeDocument/2006/relationships" r:id="rId4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89" name="Rounded Rectangle 4188">
          <a:hlinkClick xmlns:r="http://schemas.openxmlformats.org/officeDocument/2006/relationships" r:id="rId4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90" name="Rounded Rectangle 4189">
          <a:hlinkClick xmlns:r="http://schemas.openxmlformats.org/officeDocument/2006/relationships" r:id="rId4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1" name="Rounded Rectangle 4190">
          <a:hlinkClick xmlns:r="http://schemas.openxmlformats.org/officeDocument/2006/relationships" r:id="rId4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2" name="Rounded Rectangle 4191">
          <a:hlinkClick xmlns:r="http://schemas.openxmlformats.org/officeDocument/2006/relationships" r:id="rId4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3" name="Rounded Rectangle 4192">
          <a:hlinkClick xmlns:r="http://schemas.openxmlformats.org/officeDocument/2006/relationships" r:id="rId4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4" name="Rounded Rectangle 4193">
          <a:hlinkClick xmlns:r="http://schemas.openxmlformats.org/officeDocument/2006/relationships" r:id="rId4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5" name="Rounded Rectangle 4194">
          <a:hlinkClick xmlns:r="http://schemas.openxmlformats.org/officeDocument/2006/relationships" r:id="rId4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6" name="Rounded Rectangle 4195">
          <a:hlinkClick xmlns:r="http://schemas.openxmlformats.org/officeDocument/2006/relationships" r:id="rId4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7" name="Rounded Rectangle 4196">
          <a:hlinkClick xmlns:r="http://schemas.openxmlformats.org/officeDocument/2006/relationships" r:id="rId4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8" name="Rounded Rectangle 4197">
          <a:hlinkClick xmlns:r="http://schemas.openxmlformats.org/officeDocument/2006/relationships" r:id="rId4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9" name="Rounded Rectangle 4198">
          <a:hlinkClick xmlns:r="http://schemas.openxmlformats.org/officeDocument/2006/relationships" r:id="rId4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0" name="Rounded Rectangle 4199">
          <a:hlinkClick xmlns:r="http://schemas.openxmlformats.org/officeDocument/2006/relationships" r:id="rId4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1" name="Rounded Rectangle 4200">
          <a:hlinkClick xmlns:r="http://schemas.openxmlformats.org/officeDocument/2006/relationships" r:id="rId4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2" name="Rounded Rectangle 4201">
          <a:hlinkClick xmlns:r="http://schemas.openxmlformats.org/officeDocument/2006/relationships" r:id="rId4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3" name="Rounded Rectangle 4202">
          <a:hlinkClick xmlns:r="http://schemas.openxmlformats.org/officeDocument/2006/relationships" r:id="rId4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4" name="Rounded Rectangle 4203">
          <a:hlinkClick xmlns:r="http://schemas.openxmlformats.org/officeDocument/2006/relationships" r:id="rId4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5" name="Rounded Rectangle 4204">
          <a:hlinkClick xmlns:r="http://schemas.openxmlformats.org/officeDocument/2006/relationships" r:id="rId4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6" name="Rounded Rectangle 4205">
          <a:hlinkClick xmlns:r="http://schemas.openxmlformats.org/officeDocument/2006/relationships" r:id="rId4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7" name="Rounded Rectangle 4206">
          <a:hlinkClick xmlns:r="http://schemas.openxmlformats.org/officeDocument/2006/relationships" r:id="rId4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8" name="Rounded Rectangle 4207">
          <a:hlinkClick xmlns:r="http://schemas.openxmlformats.org/officeDocument/2006/relationships" r:id="rId4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09" name="Rounded Rectangle 4208">
          <a:hlinkClick xmlns:r="http://schemas.openxmlformats.org/officeDocument/2006/relationships" r:id="rId4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10" name="Rounded Rectangle 4209">
          <a:hlinkClick xmlns:r="http://schemas.openxmlformats.org/officeDocument/2006/relationships" r:id="rId4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11" name="Rounded Rectangle 4210">
          <a:hlinkClick xmlns:r="http://schemas.openxmlformats.org/officeDocument/2006/relationships" r:id="rId4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2" name="Rounded Rectangle 4211">
          <a:hlinkClick xmlns:r="http://schemas.openxmlformats.org/officeDocument/2006/relationships" r:id="rId4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3" name="Rounded Rectangle 4212">
          <a:hlinkClick xmlns:r="http://schemas.openxmlformats.org/officeDocument/2006/relationships" r:id="rId4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4" name="Rounded Rectangle 4213">
          <a:hlinkClick xmlns:r="http://schemas.openxmlformats.org/officeDocument/2006/relationships" r:id="rId4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5" name="Rounded Rectangle 4214">
          <a:hlinkClick xmlns:r="http://schemas.openxmlformats.org/officeDocument/2006/relationships" r:id="rId4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6" name="Rounded Rectangle 4215">
          <a:hlinkClick xmlns:r="http://schemas.openxmlformats.org/officeDocument/2006/relationships" r:id="rId4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7" name="Rounded Rectangle 4216">
          <a:hlinkClick xmlns:r="http://schemas.openxmlformats.org/officeDocument/2006/relationships" r:id="rId4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18" name="Rounded Rectangle 4217">
          <a:hlinkClick xmlns:r="http://schemas.openxmlformats.org/officeDocument/2006/relationships" r:id="rId4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19" name="Rounded Rectangle 4218">
          <a:hlinkClick xmlns:r="http://schemas.openxmlformats.org/officeDocument/2006/relationships" r:id="rId4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20" name="Rounded Rectangle 4219">
          <a:hlinkClick xmlns:r="http://schemas.openxmlformats.org/officeDocument/2006/relationships" r:id="rId4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1" name="Rounded Rectangle 4220">
          <a:hlinkClick xmlns:r="http://schemas.openxmlformats.org/officeDocument/2006/relationships" r:id="rId4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2" name="Rounded Rectangle 4221">
          <a:hlinkClick xmlns:r="http://schemas.openxmlformats.org/officeDocument/2006/relationships" r:id="rId4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3" name="Rounded Rectangle 4222">
          <a:hlinkClick xmlns:r="http://schemas.openxmlformats.org/officeDocument/2006/relationships" r:id="rId4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4" name="Rounded Rectangle 4223">
          <a:hlinkClick xmlns:r="http://schemas.openxmlformats.org/officeDocument/2006/relationships" r:id="rId4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5" name="Rounded Rectangle 4224">
          <a:hlinkClick xmlns:r="http://schemas.openxmlformats.org/officeDocument/2006/relationships" r:id="rId4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6" name="Rounded Rectangle 4225">
          <a:hlinkClick xmlns:r="http://schemas.openxmlformats.org/officeDocument/2006/relationships" r:id="rId4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7" name="Rounded Rectangle 4226">
          <a:hlinkClick xmlns:r="http://schemas.openxmlformats.org/officeDocument/2006/relationships" r:id="rId4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8" name="Rounded Rectangle 4227">
          <a:hlinkClick xmlns:r="http://schemas.openxmlformats.org/officeDocument/2006/relationships" r:id="rId4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9" name="Rounded Rectangle 4228">
          <a:hlinkClick xmlns:r="http://schemas.openxmlformats.org/officeDocument/2006/relationships" r:id="rId4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0" name="Rounded Rectangle 4229">
          <a:hlinkClick xmlns:r="http://schemas.openxmlformats.org/officeDocument/2006/relationships" r:id="rId4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1" name="Rounded Rectangle 4230">
          <a:hlinkClick xmlns:r="http://schemas.openxmlformats.org/officeDocument/2006/relationships" r:id="rId4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2" name="Rounded Rectangle 4231">
          <a:hlinkClick xmlns:r="http://schemas.openxmlformats.org/officeDocument/2006/relationships" r:id="rId4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3" name="Rounded Rectangle 4232">
          <a:hlinkClick xmlns:r="http://schemas.openxmlformats.org/officeDocument/2006/relationships" r:id="rId4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4" name="Rounded Rectangle 4233">
          <a:hlinkClick xmlns:r="http://schemas.openxmlformats.org/officeDocument/2006/relationships" r:id="rId4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5" name="Rounded Rectangle 4234">
          <a:hlinkClick xmlns:r="http://schemas.openxmlformats.org/officeDocument/2006/relationships" r:id="rId4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6" name="Rounded Rectangle 4235">
          <a:hlinkClick xmlns:r="http://schemas.openxmlformats.org/officeDocument/2006/relationships" r:id="rId4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7" name="Rounded Rectangle 4236">
          <a:hlinkClick xmlns:r="http://schemas.openxmlformats.org/officeDocument/2006/relationships" r:id="rId4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8" name="Rounded Rectangle 4237">
          <a:hlinkClick xmlns:r="http://schemas.openxmlformats.org/officeDocument/2006/relationships" r:id="rId4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39" name="Rounded Rectangle 4238">
          <a:hlinkClick xmlns:r="http://schemas.openxmlformats.org/officeDocument/2006/relationships" r:id="rId4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40" name="Rounded Rectangle 4239">
          <a:hlinkClick xmlns:r="http://schemas.openxmlformats.org/officeDocument/2006/relationships" r:id="rId4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41" name="Rounded Rectangle 4240">
          <a:hlinkClick xmlns:r="http://schemas.openxmlformats.org/officeDocument/2006/relationships" r:id="rId4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2" name="Rounded Rectangle 4241">
          <a:hlinkClick xmlns:r="http://schemas.openxmlformats.org/officeDocument/2006/relationships" r:id="rId4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3" name="Rounded Rectangle 4242">
          <a:hlinkClick xmlns:r="http://schemas.openxmlformats.org/officeDocument/2006/relationships" r:id="rId4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4" name="Rounded Rectangle 4243">
          <a:hlinkClick xmlns:r="http://schemas.openxmlformats.org/officeDocument/2006/relationships" r:id="rId4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5" name="Rounded Rectangle 4244">
          <a:hlinkClick xmlns:r="http://schemas.openxmlformats.org/officeDocument/2006/relationships" r:id="rId4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6" name="Rounded Rectangle 4245">
          <a:hlinkClick xmlns:r="http://schemas.openxmlformats.org/officeDocument/2006/relationships" r:id="rId4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7" name="Rounded Rectangle 4246">
          <a:hlinkClick xmlns:r="http://schemas.openxmlformats.org/officeDocument/2006/relationships" r:id="rId4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48" name="Rounded Rectangle 4247">
          <a:hlinkClick xmlns:r="http://schemas.openxmlformats.org/officeDocument/2006/relationships" r:id="rId4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49" name="Rounded Rectangle 4248">
          <a:hlinkClick xmlns:r="http://schemas.openxmlformats.org/officeDocument/2006/relationships" r:id="rId4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50" name="Rounded Rectangle 4249">
          <a:hlinkClick xmlns:r="http://schemas.openxmlformats.org/officeDocument/2006/relationships" r:id="rId4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1" name="Rounded Rectangle 4250">
          <a:hlinkClick xmlns:r="http://schemas.openxmlformats.org/officeDocument/2006/relationships" r:id="rId4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2" name="Rounded Rectangle 4251">
          <a:hlinkClick xmlns:r="http://schemas.openxmlformats.org/officeDocument/2006/relationships" r:id="rId4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3" name="Rounded Rectangle 4252">
          <a:hlinkClick xmlns:r="http://schemas.openxmlformats.org/officeDocument/2006/relationships" r:id="rId4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4" name="Rounded Rectangle 4253">
          <a:hlinkClick xmlns:r="http://schemas.openxmlformats.org/officeDocument/2006/relationships" r:id="rId4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5" name="Rounded Rectangle 4254">
          <a:hlinkClick xmlns:r="http://schemas.openxmlformats.org/officeDocument/2006/relationships" r:id="rId4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6" name="Rounded Rectangle 4255">
          <a:hlinkClick xmlns:r="http://schemas.openxmlformats.org/officeDocument/2006/relationships" r:id="rId4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7" name="Rounded Rectangle 4256">
          <a:hlinkClick xmlns:r="http://schemas.openxmlformats.org/officeDocument/2006/relationships" r:id="rId4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8" name="Rounded Rectangle 4257">
          <a:hlinkClick xmlns:r="http://schemas.openxmlformats.org/officeDocument/2006/relationships" r:id="rId4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9" name="Rounded Rectangle 4258">
          <a:hlinkClick xmlns:r="http://schemas.openxmlformats.org/officeDocument/2006/relationships" r:id="rId4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0" name="Rounded Rectangle 4259">
          <a:hlinkClick xmlns:r="http://schemas.openxmlformats.org/officeDocument/2006/relationships" r:id="rId4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1" name="Rounded Rectangle 4260">
          <a:hlinkClick xmlns:r="http://schemas.openxmlformats.org/officeDocument/2006/relationships" r:id="rId4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2" name="Rounded Rectangle 4261">
          <a:hlinkClick xmlns:r="http://schemas.openxmlformats.org/officeDocument/2006/relationships" r:id="rId4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3" name="Rounded Rectangle 4262">
          <a:hlinkClick xmlns:r="http://schemas.openxmlformats.org/officeDocument/2006/relationships" r:id="rId4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4" name="Rounded Rectangle 4263">
          <a:hlinkClick xmlns:r="http://schemas.openxmlformats.org/officeDocument/2006/relationships" r:id="rId4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5" name="Rounded Rectangle 4264">
          <a:hlinkClick xmlns:r="http://schemas.openxmlformats.org/officeDocument/2006/relationships" r:id="rId4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6" name="Rounded Rectangle 4265">
          <a:hlinkClick xmlns:r="http://schemas.openxmlformats.org/officeDocument/2006/relationships" r:id="rId4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7" name="Rounded Rectangle 4266">
          <a:hlinkClick xmlns:r="http://schemas.openxmlformats.org/officeDocument/2006/relationships" r:id="rId4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8" name="Rounded Rectangle 4267">
          <a:hlinkClick xmlns:r="http://schemas.openxmlformats.org/officeDocument/2006/relationships" r:id="rId4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69" name="Rounded Rectangle 4268">
          <a:hlinkClick xmlns:r="http://schemas.openxmlformats.org/officeDocument/2006/relationships" r:id="rId4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70" name="Rounded Rectangle 4269">
          <a:hlinkClick xmlns:r="http://schemas.openxmlformats.org/officeDocument/2006/relationships" r:id="rId4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71" name="Rounded Rectangle 4270">
          <a:hlinkClick xmlns:r="http://schemas.openxmlformats.org/officeDocument/2006/relationships" r:id="rId4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2" name="Rounded Rectangle 4271">
          <a:hlinkClick xmlns:r="http://schemas.openxmlformats.org/officeDocument/2006/relationships" r:id="rId4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3" name="Rounded Rectangle 4272">
          <a:hlinkClick xmlns:r="http://schemas.openxmlformats.org/officeDocument/2006/relationships" r:id="rId4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4" name="Rounded Rectangle 4273">
          <a:hlinkClick xmlns:r="http://schemas.openxmlformats.org/officeDocument/2006/relationships" r:id="rId4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5" name="Rounded Rectangle 4274">
          <a:hlinkClick xmlns:r="http://schemas.openxmlformats.org/officeDocument/2006/relationships" r:id="rId4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6" name="Rounded Rectangle 4275">
          <a:hlinkClick xmlns:r="http://schemas.openxmlformats.org/officeDocument/2006/relationships" r:id="rId4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7" name="Rounded Rectangle 4276">
          <a:hlinkClick xmlns:r="http://schemas.openxmlformats.org/officeDocument/2006/relationships" r:id="rId4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78" name="Rounded Rectangle 4277">
          <a:hlinkClick xmlns:r="http://schemas.openxmlformats.org/officeDocument/2006/relationships" r:id="rId4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79" name="Rounded Rectangle 4278">
          <a:hlinkClick xmlns:r="http://schemas.openxmlformats.org/officeDocument/2006/relationships" r:id="rId4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80" name="Rounded Rectangle 4279">
          <a:hlinkClick xmlns:r="http://schemas.openxmlformats.org/officeDocument/2006/relationships" r:id="rId4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1" name="Rounded Rectangle 4280">
          <a:hlinkClick xmlns:r="http://schemas.openxmlformats.org/officeDocument/2006/relationships" r:id="rId4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2" name="Rounded Rectangle 4281">
          <a:hlinkClick xmlns:r="http://schemas.openxmlformats.org/officeDocument/2006/relationships" r:id="rId4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3" name="Rounded Rectangle 4282">
          <a:hlinkClick xmlns:r="http://schemas.openxmlformats.org/officeDocument/2006/relationships" r:id="rId4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4" name="Rounded Rectangle 4283">
          <a:hlinkClick xmlns:r="http://schemas.openxmlformats.org/officeDocument/2006/relationships" r:id="rId4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5" name="Rounded Rectangle 4284">
          <a:hlinkClick xmlns:r="http://schemas.openxmlformats.org/officeDocument/2006/relationships" r:id="rId4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6" name="Rounded Rectangle 4285">
          <a:hlinkClick xmlns:r="http://schemas.openxmlformats.org/officeDocument/2006/relationships" r:id="rId4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7" name="Rounded Rectangle 4286">
          <a:hlinkClick xmlns:r="http://schemas.openxmlformats.org/officeDocument/2006/relationships" r:id="rId4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8" name="Rounded Rectangle 4287">
          <a:hlinkClick xmlns:r="http://schemas.openxmlformats.org/officeDocument/2006/relationships" r:id="rId4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9" name="Rounded Rectangle 4288">
          <a:hlinkClick xmlns:r="http://schemas.openxmlformats.org/officeDocument/2006/relationships" r:id="rId4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0" name="Rounded Rectangle 4289">
          <a:hlinkClick xmlns:r="http://schemas.openxmlformats.org/officeDocument/2006/relationships" r:id="rId4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1" name="Rounded Rectangle 4290">
          <a:hlinkClick xmlns:r="http://schemas.openxmlformats.org/officeDocument/2006/relationships" r:id="rId4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2" name="Rounded Rectangle 4291">
          <a:hlinkClick xmlns:r="http://schemas.openxmlformats.org/officeDocument/2006/relationships" r:id="rId4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3" name="Rounded Rectangle 4292">
          <a:hlinkClick xmlns:r="http://schemas.openxmlformats.org/officeDocument/2006/relationships" r:id="rId4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4" name="Rounded Rectangle 4293">
          <a:hlinkClick xmlns:r="http://schemas.openxmlformats.org/officeDocument/2006/relationships" r:id="rId4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5" name="Rounded Rectangle 4294">
          <a:hlinkClick xmlns:r="http://schemas.openxmlformats.org/officeDocument/2006/relationships" r:id="rId4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6" name="Rounded Rectangle 4295">
          <a:hlinkClick xmlns:r="http://schemas.openxmlformats.org/officeDocument/2006/relationships" r:id="rId4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7" name="Rounded Rectangle 4296">
          <a:hlinkClick xmlns:r="http://schemas.openxmlformats.org/officeDocument/2006/relationships" r:id="rId4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8" name="Rounded Rectangle 4297">
          <a:hlinkClick xmlns:r="http://schemas.openxmlformats.org/officeDocument/2006/relationships" r:id="rId4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299" name="Rounded Rectangle 4298">
          <a:hlinkClick xmlns:r="http://schemas.openxmlformats.org/officeDocument/2006/relationships" r:id="rId4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300" name="Rounded Rectangle 4299">
          <a:hlinkClick xmlns:r="http://schemas.openxmlformats.org/officeDocument/2006/relationships" r:id="rId4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301" name="Rounded Rectangle 4300">
          <a:hlinkClick xmlns:r="http://schemas.openxmlformats.org/officeDocument/2006/relationships" r:id="rId4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2" name="Rounded Rectangle 4301">
          <a:hlinkClick xmlns:r="http://schemas.openxmlformats.org/officeDocument/2006/relationships" r:id="rId4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3" name="Rounded Rectangle 4302">
          <a:hlinkClick xmlns:r="http://schemas.openxmlformats.org/officeDocument/2006/relationships" r:id="rId4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4" name="Rounded Rectangle 4303">
          <a:hlinkClick xmlns:r="http://schemas.openxmlformats.org/officeDocument/2006/relationships" r:id="rId4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5" name="Rounded Rectangle 4304">
          <a:hlinkClick xmlns:r="http://schemas.openxmlformats.org/officeDocument/2006/relationships" r:id="rId4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6" name="Rounded Rectangle 4305">
          <a:hlinkClick xmlns:r="http://schemas.openxmlformats.org/officeDocument/2006/relationships" r:id="rId4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7" name="Rounded Rectangle 4306">
          <a:hlinkClick xmlns:r="http://schemas.openxmlformats.org/officeDocument/2006/relationships" r:id="rId4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08" name="Rounded Rectangle 4307">
          <a:hlinkClick xmlns:r="http://schemas.openxmlformats.org/officeDocument/2006/relationships" r:id="rId4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09" name="Rounded Rectangle 4308">
          <a:hlinkClick xmlns:r="http://schemas.openxmlformats.org/officeDocument/2006/relationships" r:id="rId4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10" name="Rounded Rectangle 4309">
          <a:hlinkClick xmlns:r="http://schemas.openxmlformats.org/officeDocument/2006/relationships" r:id="rId4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1" name="Rounded Rectangle 4310">
          <a:hlinkClick xmlns:r="http://schemas.openxmlformats.org/officeDocument/2006/relationships" r:id="rId4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2" name="Rounded Rectangle 4311">
          <a:hlinkClick xmlns:r="http://schemas.openxmlformats.org/officeDocument/2006/relationships" r:id="rId4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3" name="Rounded Rectangle 4312">
          <a:hlinkClick xmlns:r="http://schemas.openxmlformats.org/officeDocument/2006/relationships" r:id="rId4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4" name="Rounded Rectangle 4313">
          <a:hlinkClick xmlns:r="http://schemas.openxmlformats.org/officeDocument/2006/relationships" r:id="rId4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5" name="Rounded Rectangle 4314">
          <a:hlinkClick xmlns:r="http://schemas.openxmlformats.org/officeDocument/2006/relationships" r:id="rId4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6" name="Rounded Rectangle 4315">
          <a:hlinkClick xmlns:r="http://schemas.openxmlformats.org/officeDocument/2006/relationships" r:id="rId4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7" name="Rounded Rectangle 4316">
          <a:hlinkClick xmlns:r="http://schemas.openxmlformats.org/officeDocument/2006/relationships" r:id="rId4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8" name="Rounded Rectangle 4317">
          <a:hlinkClick xmlns:r="http://schemas.openxmlformats.org/officeDocument/2006/relationships" r:id="rId4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9" name="Rounded Rectangle 4318">
          <a:hlinkClick xmlns:r="http://schemas.openxmlformats.org/officeDocument/2006/relationships" r:id="rId4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0" name="Rounded Rectangle 4319">
          <a:hlinkClick xmlns:r="http://schemas.openxmlformats.org/officeDocument/2006/relationships" r:id="rId4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1" name="Rounded Rectangle 4320">
          <a:hlinkClick xmlns:r="http://schemas.openxmlformats.org/officeDocument/2006/relationships" r:id="rId4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2" name="Rounded Rectangle 4321">
          <a:hlinkClick xmlns:r="http://schemas.openxmlformats.org/officeDocument/2006/relationships" r:id="rId4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3" name="Rounded Rectangle 4322">
          <a:hlinkClick xmlns:r="http://schemas.openxmlformats.org/officeDocument/2006/relationships" r:id="rId4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4" name="Rounded Rectangle 4323">
          <a:hlinkClick xmlns:r="http://schemas.openxmlformats.org/officeDocument/2006/relationships" r:id="rId4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5" name="Rounded Rectangle 4324">
          <a:hlinkClick xmlns:r="http://schemas.openxmlformats.org/officeDocument/2006/relationships" r:id="rId4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6" name="Rounded Rectangle 4325">
          <a:hlinkClick xmlns:r="http://schemas.openxmlformats.org/officeDocument/2006/relationships" r:id="rId4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7" name="Rounded Rectangle 4326">
          <a:hlinkClick xmlns:r="http://schemas.openxmlformats.org/officeDocument/2006/relationships" r:id="rId4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8" name="Rounded Rectangle 4327">
          <a:hlinkClick xmlns:r="http://schemas.openxmlformats.org/officeDocument/2006/relationships" r:id="rId4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29" name="Rounded Rectangle 4328">
          <a:hlinkClick xmlns:r="http://schemas.openxmlformats.org/officeDocument/2006/relationships" r:id="rId4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30" name="Rounded Rectangle 4329">
          <a:hlinkClick xmlns:r="http://schemas.openxmlformats.org/officeDocument/2006/relationships" r:id="rId4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31" name="Rounded Rectangle 4330">
          <a:hlinkClick xmlns:r="http://schemas.openxmlformats.org/officeDocument/2006/relationships" r:id="rId4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2" name="Rounded Rectangle 4331">
          <a:hlinkClick xmlns:r="http://schemas.openxmlformats.org/officeDocument/2006/relationships" r:id="rId4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3" name="Rounded Rectangle 4332">
          <a:hlinkClick xmlns:r="http://schemas.openxmlformats.org/officeDocument/2006/relationships" r:id="rId4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4" name="Rounded Rectangle 4333">
          <a:hlinkClick xmlns:r="http://schemas.openxmlformats.org/officeDocument/2006/relationships" r:id="rId4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5" name="Rounded Rectangle 4334">
          <a:hlinkClick xmlns:r="http://schemas.openxmlformats.org/officeDocument/2006/relationships" r:id="rId4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6" name="Rounded Rectangle 4335">
          <a:hlinkClick xmlns:r="http://schemas.openxmlformats.org/officeDocument/2006/relationships" r:id="rId4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7" name="Rounded Rectangle 4336">
          <a:hlinkClick xmlns:r="http://schemas.openxmlformats.org/officeDocument/2006/relationships" r:id="rId4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38" name="Rounded Rectangle 4337">
          <a:hlinkClick xmlns:r="http://schemas.openxmlformats.org/officeDocument/2006/relationships" r:id="rId4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39" name="Rounded Rectangle 4338">
          <a:hlinkClick xmlns:r="http://schemas.openxmlformats.org/officeDocument/2006/relationships" r:id="rId4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40" name="Rounded Rectangle 4339">
          <a:hlinkClick xmlns:r="http://schemas.openxmlformats.org/officeDocument/2006/relationships" r:id="rId4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1" name="Rounded Rectangle 4340">
          <a:hlinkClick xmlns:r="http://schemas.openxmlformats.org/officeDocument/2006/relationships" r:id="rId4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2" name="Rounded Rectangle 4341">
          <a:hlinkClick xmlns:r="http://schemas.openxmlformats.org/officeDocument/2006/relationships" r:id="rId4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3" name="Rounded Rectangle 4342">
          <a:hlinkClick xmlns:r="http://schemas.openxmlformats.org/officeDocument/2006/relationships" r:id="rId4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4" name="Rounded Rectangle 4343">
          <a:hlinkClick xmlns:r="http://schemas.openxmlformats.org/officeDocument/2006/relationships" r:id="rId4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5" name="Rounded Rectangle 4344">
          <a:hlinkClick xmlns:r="http://schemas.openxmlformats.org/officeDocument/2006/relationships" r:id="rId4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6" name="Rounded Rectangle 4345">
          <a:hlinkClick xmlns:r="http://schemas.openxmlformats.org/officeDocument/2006/relationships" r:id="rId4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7" name="Rounded Rectangle 4346">
          <a:hlinkClick xmlns:r="http://schemas.openxmlformats.org/officeDocument/2006/relationships" r:id="rId4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8" name="Rounded Rectangle 4347">
          <a:hlinkClick xmlns:r="http://schemas.openxmlformats.org/officeDocument/2006/relationships" r:id="rId4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9" name="Rounded Rectangle 4348">
          <a:hlinkClick xmlns:r="http://schemas.openxmlformats.org/officeDocument/2006/relationships" r:id="rId4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0" name="Rounded Rectangle 4349">
          <a:hlinkClick xmlns:r="http://schemas.openxmlformats.org/officeDocument/2006/relationships" r:id="rId4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1" name="Rounded Rectangle 4350">
          <a:hlinkClick xmlns:r="http://schemas.openxmlformats.org/officeDocument/2006/relationships" r:id="rId4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2" name="Rounded Rectangle 4351">
          <a:hlinkClick xmlns:r="http://schemas.openxmlformats.org/officeDocument/2006/relationships" r:id="rId4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3" name="Rounded Rectangle 4352">
          <a:hlinkClick xmlns:r="http://schemas.openxmlformats.org/officeDocument/2006/relationships" r:id="rId4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4" name="Rounded Rectangle 4353">
          <a:hlinkClick xmlns:r="http://schemas.openxmlformats.org/officeDocument/2006/relationships" r:id="rId4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5" name="Rounded Rectangle 4354">
          <a:hlinkClick xmlns:r="http://schemas.openxmlformats.org/officeDocument/2006/relationships" r:id="rId4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6" name="Rounded Rectangle 4355">
          <a:hlinkClick xmlns:r="http://schemas.openxmlformats.org/officeDocument/2006/relationships" r:id="rId4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7" name="Rounded Rectangle 4356">
          <a:hlinkClick xmlns:r="http://schemas.openxmlformats.org/officeDocument/2006/relationships" r:id="rId4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8" name="Rounded Rectangle 4357">
          <a:hlinkClick xmlns:r="http://schemas.openxmlformats.org/officeDocument/2006/relationships" r:id="rId4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59" name="Rounded Rectangle 4358">
          <a:hlinkClick xmlns:r="http://schemas.openxmlformats.org/officeDocument/2006/relationships" r:id="rId4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60" name="Rounded Rectangle 4359">
          <a:hlinkClick xmlns:r="http://schemas.openxmlformats.org/officeDocument/2006/relationships" r:id="rId4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61" name="Rounded Rectangle 4360">
          <a:hlinkClick xmlns:r="http://schemas.openxmlformats.org/officeDocument/2006/relationships" r:id="rId4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2" name="Rounded Rectangle 4361">
          <a:hlinkClick xmlns:r="http://schemas.openxmlformats.org/officeDocument/2006/relationships" r:id="rId4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3" name="Rounded Rectangle 4362">
          <a:hlinkClick xmlns:r="http://schemas.openxmlformats.org/officeDocument/2006/relationships" r:id="rId4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4" name="Rounded Rectangle 4363">
          <a:hlinkClick xmlns:r="http://schemas.openxmlformats.org/officeDocument/2006/relationships" r:id="rId4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5" name="Rounded Rectangle 4364">
          <a:hlinkClick xmlns:r="http://schemas.openxmlformats.org/officeDocument/2006/relationships" r:id="rId4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6" name="Rounded Rectangle 4365">
          <a:hlinkClick xmlns:r="http://schemas.openxmlformats.org/officeDocument/2006/relationships" r:id="rId4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7" name="Rounded Rectangle 4366">
          <a:hlinkClick xmlns:r="http://schemas.openxmlformats.org/officeDocument/2006/relationships" r:id="rId4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68" name="Rounded Rectangle 4367">
          <a:hlinkClick xmlns:r="http://schemas.openxmlformats.org/officeDocument/2006/relationships" r:id="rId4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69" name="Rounded Rectangle 4368">
          <a:hlinkClick xmlns:r="http://schemas.openxmlformats.org/officeDocument/2006/relationships" r:id="rId4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70" name="Rounded Rectangle 4369">
          <a:hlinkClick xmlns:r="http://schemas.openxmlformats.org/officeDocument/2006/relationships" r:id="rId4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1" name="Rounded Rectangle 4370">
          <a:hlinkClick xmlns:r="http://schemas.openxmlformats.org/officeDocument/2006/relationships" r:id="rId4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2" name="Rounded Rectangle 4371">
          <a:hlinkClick xmlns:r="http://schemas.openxmlformats.org/officeDocument/2006/relationships" r:id="rId4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3" name="Rounded Rectangle 4372">
          <a:hlinkClick xmlns:r="http://schemas.openxmlformats.org/officeDocument/2006/relationships" r:id="rId4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4" name="Rounded Rectangle 4373">
          <a:hlinkClick xmlns:r="http://schemas.openxmlformats.org/officeDocument/2006/relationships" r:id="rId4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5" name="Rounded Rectangle 4374">
          <a:hlinkClick xmlns:r="http://schemas.openxmlformats.org/officeDocument/2006/relationships" r:id="rId4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6" name="Rounded Rectangle 4375">
          <a:hlinkClick xmlns:r="http://schemas.openxmlformats.org/officeDocument/2006/relationships" r:id="rId4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7" name="Rounded Rectangle 4376">
          <a:hlinkClick xmlns:r="http://schemas.openxmlformats.org/officeDocument/2006/relationships" r:id="rId4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8" name="Rounded Rectangle 4377">
          <a:hlinkClick xmlns:r="http://schemas.openxmlformats.org/officeDocument/2006/relationships" r:id="rId4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9" name="Rounded Rectangle 4378">
          <a:hlinkClick xmlns:r="http://schemas.openxmlformats.org/officeDocument/2006/relationships" r:id="rId4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0" name="Rounded Rectangle 4379">
          <a:hlinkClick xmlns:r="http://schemas.openxmlformats.org/officeDocument/2006/relationships" r:id="rId4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1" name="Rounded Rectangle 4380">
          <a:hlinkClick xmlns:r="http://schemas.openxmlformats.org/officeDocument/2006/relationships" r:id="rId4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2" name="Rounded Rectangle 4381">
          <a:hlinkClick xmlns:r="http://schemas.openxmlformats.org/officeDocument/2006/relationships" r:id="rId4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3" name="Rounded Rectangle 4382">
          <a:hlinkClick xmlns:r="http://schemas.openxmlformats.org/officeDocument/2006/relationships" r:id="rId4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4" name="Rounded Rectangle 4383">
          <a:hlinkClick xmlns:r="http://schemas.openxmlformats.org/officeDocument/2006/relationships" r:id="rId4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5" name="Rounded Rectangle 4384">
          <a:hlinkClick xmlns:r="http://schemas.openxmlformats.org/officeDocument/2006/relationships" r:id="rId4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6" name="Rounded Rectangle 4385">
          <a:hlinkClick xmlns:r="http://schemas.openxmlformats.org/officeDocument/2006/relationships" r:id="rId4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7" name="Rounded Rectangle 4386">
          <a:hlinkClick xmlns:r="http://schemas.openxmlformats.org/officeDocument/2006/relationships" r:id="rId4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8" name="Rounded Rectangle 4387">
          <a:hlinkClick xmlns:r="http://schemas.openxmlformats.org/officeDocument/2006/relationships" r:id="rId4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89" name="Rounded Rectangle 4388">
          <a:hlinkClick xmlns:r="http://schemas.openxmlformats.org/officeDocument/2006/relationships" r:id="rId4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90" name="Rounded Rectangle 4389">
          <a:hlinkClick xmlns:r="http://schemas.openxmlformats.org/officeDocument/2006/relationships" r:id="rId4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91" name="Rounded Rectangle 4390">
          <a:hlinkClick xmlns:r="http://schemas.openxmlformats.org/officeDocument/2006/relationships" r:id="rId4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2" name="Rounded Rectangle 4391">
          <a:hlinkClick xmlns:r="http://schemas.openxmlformats.org/officeDocument/2006/relationships" r:id="rId4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3" name="Rounded Rectangle 4392">
          <a:hlinkClick xmlns:r="http://schemas.openxmlformats.org/officeDocument/2006/relationships" r:id="rId4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4" name="Rounded Rectangle 4393">
          <a:hlinkClick xmlns:r="http://schemas.openxmlformats.org/officeDocument/2006/relationships" r:id="rId4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5" name="Rounded Rectangle 4394">
          <a:hlinkClick xmlns:r="http://schemas.openxmlformats.org/officeDocument/2006/relationships" r:id="rId4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6" name="Rounded Rectangle 4395">
          <a:hlinkClick xmlns:r="http://schemas.openxmlformats.org/officeDocument/2006/relationships" r:id="rId4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7" name="Rounded Rectangle 4396">
          <a:hlinkClick xmlns:r="http://schemas.openxmlformats.org/officeDocument/2006/relationships" r:id="rId4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398" name="Rounded Rectangle 4397">
          <a:hlinkClick xmlns:r="http://schemas.openxmlformats.org/officeDocument/2006/relationships" r:id="rId4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399" name="Rounded Rectangle 4398">
          <a:hlinkClick xmlns:r="http://schemas.openxmlformats.org/officeDocument/2006/relationships" r:id="rId4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400" name="Rounded Rectangle 4399">
          <a:hlinkClick xmlns:r="http://schemas.openxmlformats.org/officeDocument/2006/relationships" r:id="rId4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1" name="Rounded Rectangle 4400">
          <a:hlinkClick xmlns:r="http://schemas.openxmlformats.org/officeDocument/2006/relationships" r:id="rId4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2" name="Rounded Rectangle 4401">
          <a:hlinkClick xmlns:r="http://schemas.openxmlformats.org/officeDocument/2006/relationships" r:id="rId4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3" name="Rounded Rectangle 4402">
          <a:hlinkClick xmlns:r="http://schemas.openxmlformats.org/officeDocument/2006/relationships" r:id="rId4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4" name="Rounded Rectangle 4403">
          <a:hlinkClick xmlns:r="http://schemas.openxmlformats.org/officeDocument/2006/relationships" r:id="rId4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5" name="Rounded Rectangle 4404">
          <a:hlinkClick xmlns:r="http://schemas.openxmlformats.org/officeDocument/2006/relationships" r:id="rId4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6" name="Rounded Rectangle 4405">
          <a:hlinkClick xmlns:r="http://schemas.openxmlformats.org/officeDocument/2006/relationships" r:id="rId4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7" name="Rounded Rectangle 4406">
          <a:hlinkClick xmlns:r="http://schemas.openxmlformats.org/officeDocument/2006/relationships" r:id="rId4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8" name="Rounded Rectangle 4407">
          <a:hlinkClick xmlns:r="http://schemas.openxmlformats.org/officeDocument/2006/relationships" r:id="rId4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9" name="Rounded Rectangle 4408">
          <a:hlinkClick xmlns:r="http://schemas.openxmlformats.org/officeDocument/2006/relationships" r:id="rId4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0" name="Rounded Rectangle 4409">
          <a:hlinkClick xmlns:r="http://schemas.openxmlformats.org/officeDocument/2006/relationships" r:id="rId4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1" name="Rounded Rectangle 4410">
          <a:hlinkClick xmlns:r="http://schemas.openxmlformats.org/officeDocument/2006/relationships" r:id="rId4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2" name="Rounded Rectangle 4411">
          <a:hlinkClick xmlns:r="http://schemas.openxmlformats.org/officeDocument/2006/relationships" r:id="rId4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3" name="Rounded Rectangle 4412">
          <a:hlinkClick xmlns:r="http://schemas.openxmlformats.org/officeDocument/2006/relationships" r:id="rId4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4" name="Rounded Rectangle 4413">
          <a:hlinkClick xmlns:r="http://schemas.openxmlformats.org/officeDocument/2006/relationships" r:id="rId4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5" name="Rounded Rectangle 4414">
          <a:hlinkClick xmlns:r="http://schemas.openxmlformats.org/officeDocument/2006/relationships" r:id="rId4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6" name="Rounded Rectangle 4415">
          <a:hlinkClick xmlns:r="http://schemas.openxmlformats.org/officeDocument/2006/relationships" r:id="rId4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7" name="Rounded Rectangle 4416">
          <a:hlinkClick xmlns:r="http://schemas.openxmlformats.org/officeDocument/2006/relationships" r:id="rId4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8" name="Rounded Rectangle 4417">
          <a:hlinkClick xmlns:r="http://schemas.openxmlformats.org/officeDocument/2006/relationships" r:id="rId4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19" name="Rounded Rectangle 4418">
          <a:hlinkClick xmlns:r="http://schemas.openxmlformats.org/officeDocument/2006/relationships" r:id="rId4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20" name="Rounded Rectangle 4419">
          <a:hlinkClick xmlns:r="http://schemas.openxmlformats.org/officeDocument/2006/relationships" r:id="rId4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21" name="Rounded Rectangle 4420">
          <a:hlinkClick xmlns:r="http://schemas.openxmlformats.org/officeDocument/2006/relationships" r:id="rId4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2" name="Rounded Rectangle 4421">
          <a:hlinkClick xmlns:r="http://schemas.openxmlformats.org/officeDocument/2006/relationships" r:id="rId4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3" name="Rounded Rectangle 4422">
          <a:hlinkClick xmlns:r="http://schemas.openxmlformats.org/officeDocument/2006/relationships" r:id="rId4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4" name="Rounded Rectangle 4423">
          <a:hlinkClick xmlns:r="http://schemas.openxmlformats.org/officeDocument/2006/relationships" r:id="rId4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5" name="Rounded Rectangle 4424">
          <a:hlinkClick xmlns:r="http://schemas.openxmlformats.org/officeDocument/2006/relationships" r:id="rId4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6" name="Rounded Rectangle 4425">
          <a:hlinkClick xmlns:r="http://schemas.openxmlformats.org/officeDocument/2006/relationships" r:id="rId4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7" name="Rounded Rectangle 4426">
          <a:hlinkClick xmlns:r="http://schemas.openxmlformats.org/officeDocument/2006/relationships" r:id="rId4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28" name="Rounded Rectangle 4427">
          <a:hlinkClick xmlns:r="http://schemas.openxmlformats.org/officeDocument/2006/relationships" r:id="rId4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29" name="Rounded Rectangle 4428">
          <a:hlinkClick xmlns:r="http://schemas.openxmlformats.org/officeDocument/2006/relationships" r:id="rId4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30" name="Rounded Rectangle 4429">
          <a:hlinkClick xmlns:r="http://schemas.openxmlformats.org/officeDocument/2006/relationships" r:id="rId4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1" name="Rounded Rectangle 4430">
          <a:hlinkClick xmlns:r="http://schemas.openxmlformats.org/officeDocument/2006/relationships" r:id="rId4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2" name="Rounded Rectangle 4431">
          <a:hlinkClick xmlns:r="http://schemas.openxmlformats.org/officeDocument/2006/relationships" r:id="rId4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3" name="Rounded Rectangle 4432">
          <a:hlinkClick xmlns:r="http://schemas.openxmlformats.org/officeDocument/2006/relationships" r:id="rId4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4" name="Rounded Rectangle 4433">
          <a:hlinkClick xmlns:r="http://schemas.openxmlformats.org/officeDocument/2006/relationships" r:id="rId4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5" name="Rounded Rectangle 4434">
          <a:hlinkClick xmlns:r="http://schemas.openxmlformats.org/officeDocument/2006/relationships" r:id="rId4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6" name="Rounded Rectangle 4435">
          <a:hlinkClick xmlns:r="http://schemas.openxmlformats.org/officeDocument/2006/relationships" r:id="rId4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7" name="Rounded Rectangle 4436">
          <a:hlinkClick xmlns:r="http://schemas.openxmlformats.org/officeDocument/2006/relationships" r:id="rId4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8" name="Rounded Rectangle 4437">
          <a:hlinkClick xmlns:r="http://schemas.openxmlformats.org/officeDocument/2006/relationships" r:id="rId4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9" name="Rounded Rectangle 4438">
          <a:hlinkClick xmlns:r="http://schemas.openxmlformats.org/officeDocument/2006/relationships" r:id="rId4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0" name="Rounded Rectangle 4439">
          <a:hlinkClick xmlns:r="http://schemas.openxmlformats.org/officeDocument/2006/relationships" r:id="rId4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1" name="Rounded Rectangle 4440">
          <a:hlinkClick xmlns:r="http://schemas.openxmlformats.org/officeDocument/2006/relationships" r:id="rId4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2" name="Rounded Rectangle 4441">
          <a:hlinkClick xmlns:r="http://schemas.openxmlformats.org/officeDocument/2006/relationships" r:id="rId4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3" name="Rounded Rectangle 4442">
          <a:hlinkClick xmlns:r="http://schemas.openxmlformats.org/officeDocument/2006/relationships" r:id="rId4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4" name="Rounded Rectangle 4443">
          <a:hlinkClick xmlns:r="http://schemas.openxmlformats.org/officeDocument/2006/relationships" r:id="rId4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5" name="Rounded Rectangle 4444">
          <a:hlinkClick xmlns:r="http://schemas.openxmlformats.org/officeDocument/2006/relationships" r:id="rId4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6" name="Rounded Rectangle 4445">
          <a:hlinkClick xmlns:r="http://schemas.openxmlformats.org/officeDocument/2006/relationships" r:id="rId4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7" name="Rounded Rectangle 4446">
          <a:hlinkClick xmlns:r="http://schemas.openxmlformats.org/officeDocument/2006/relationships" r:id="rId4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8" name="Rounded Rectangle 4447">
          <a:hlinkClick xmlns:r="http://schemas.openxmlformats.org/officeDocument/2006/relationships" r:id="rId4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49" name="Rounded Rectangle 4448">
          <a:hlinkClick xmlns:r="http://schemas.openxmlformats.org/officeDocument/2006/relationships" r:id="rId4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50" name="Rounded Rectangle 4449">
          <a:hlinkClick xmlns:r="http://schemas.openxmlformats.org/officeDocument/2006/relationships" r:id="rId4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51" name="Rounded Rectangle 4450">
          <a:hlinkClick xmlns:r="http://schemas.openxmlformats.org/officeDocument/2006/relationships" r:id="rId4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2" name="Rounded Rectangle 4451">
          <a:hlinkClick xmlns:r="http://schemas.openxmlformats.org/officeDocument/2006/relationships" r:id="rId4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3" name="Rounded Rectangle 4452">
          <a:hlinkClick xmlns:r="http://schemas.openxmlformats.org/officeDocument/2006/relationships" r:id="rId4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4" name="Rounded Rectangle 4453">
          <a:hlinkClick xmlns:r="http://schemas.openxmlformats.org/officeDocument/2006/relationships" r:id="rId4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5" name="Rounded Rectangle 4454">
          <a:hlinkClick xmlns:r="http://schemas.openxmlformats.org/officeDocument/2006/relationships" r:id="rId4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6" name="Rounded Rectangle 4455">
          <a:hlinkClick xmlns:r="http://schemas.openxmlformats.org/officeDocument/2006/relationships" r:id="rId4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7" name="Rounded Rectangle 4456">
          <a:hlinkClick xmlns:r="http://schemas.openxmlformats.org/officeDocument/2006/relationships" r:id="rId4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58" name="Rounded Rectangle 4457">
          <a:hlinkClick xmlns:r="http://schemas.openxmlformats.org/officeDocument/2006/relationships" r:id="rId4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59" name="Rounded Rectangle 4458">
          <a:hlinkClick xmlns:r="http://schemas.openxmlformats.org/officeDocument/2006/relationships" r:id="rId4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60" name="Rounded Rectangle 4459">
          <a:hlinkClick xmlns:r="http://schemas.openxmlformats.org/officeDocument/2006/relationships" r:id="rId4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1" name="Rounded Rectangle 4460">
          <a:hlinkClick xmlns:r="http://schemas.openxmlformats.org/officeDocument/2006/relationships" r:id="rId4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2" name="Rounded Rectangle 4461">
          <a:hlinkClick xmlns:r="http://schemas.openxmlformats.org/officeDocument/2006/relationships" r:id="rId4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3" name="Rounded Rectangle 4462">
          <a:hlinkClick xmlns:r="http://schemas.openxmlformats.org/officeDocument/2006/relationships" r:id="rId4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4" name="Rounded Rectangle 4463">
          <a:hlinkClick xmlns:r="http://schemas.openxmlformats.org/officeDocument/2006/relationships" r:id="rId4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5" name="Rounded Rectangle 4464">
          <a:hlinkClick xmlns:r="http://schemas.openxmlformats.org/officeDocument/2006/relationships" r:id="rId4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6" name="Rounded Rectangle 4465">
          <a:hlinkClick xmlns:r="http://schemas.openxmlformats.org/officeDocument/2006/relationships" r:id="rId4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7" name="Rounded Rectangle 4466">
          <a:hlinkClick xmlns:r="http://schemas.openxmlformats.org/officeDocument/2006/relationships" r:id="rId4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8" name="Rounded Rectangle 4467">
          <a:hlinkClick xmlns:r="http://schemas.openxmlformats.org/officeDocument/2006/relationships" r:id="rId4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9" name="Rounded Rectangle 4468">
          <a:hlinkClick xmlns:r="http://schemas.openxmlformats.org/officeDocument/2006/relationships" r:id="rId4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0" name="Rounded Rectangle 4469">
          <a:hlinkClick xmlns:r="http://schemas.openxmlformats.org/officeDocument/2006/relationships" r:id="rId4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1" name="Rounded Rectangle 4470">
          <a:hlinkClick xmlns:r="http://schemas.openxmlformats.org/officeDocument/2006/relationships" r:id="rId4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2" name="Rounded Rectangle 4471">
          <a:hlinkClick xmlns:r="http://schemas.openxmlformats.org/officeDocument/2006/relationships" r:id="rId4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3" name="Rounded Rectangle 4472">
          <a:hlinkClick xmlns:r="http://schemas.openxmlformats.org/officeDocument/2006/relationships" r:id="rId4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4" name="Rounded Rectangle 4473">
          <a:hlinkClick xmlns:r="http://schemas.openxmlformats.org/officeDocument/2006/relationships" r:id="rId4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5" name="Rounded Rectangle 4474">
          <a:hlinkClick xmlns:r="http://schemas.openxmlformats.org/officeDocument/2006/relationships" r:id="rId4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6" name="Rounded Rectangle 4475">
          <a:hlinkClick xmlns:r="http://schemas.openxmlformats.org/officeDocument/2006/relationships" r:id="rId4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7" name="Rounded Rectangle 4476">
          <a:hlinkClick xmlns:r="http://schemas.openxmlformats.org/officeDocument/2006/relationships" r:id="rId4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8" name="Rounded Rectangle 4477">
          <a:hlinkClick xmlns:r="http://schemas.openxmlformats.org/officeDocument/2006/relationships" r:id="rId4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79" name="Rounded Rectangle 4478">
          <a:hlinkClick xmlns:r="http://schemas.openxmlformats.org/officeDocument/2006/relationships" r:id="rId4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80" name="Rounded Rectangle 4479">
          <a:hlinkClick xmlns:r="http://schemas.openxmlformats.org/officeDocument/2006/relationships" r:id="rId4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81" name="Rounded Rectangle 4480">
          <a:hlinkClick xmlns:r="http://schemas.openxmlformats.org/officeDocument/2006/relationships" r:id="rId4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2" name="Rounded Rectangle 4481">
          <a:hlinkClick xmlns:r="http://schemas.openxmlformats.org/officeDocument/2006/relationships" r:id="rId4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3" name="Rounded Rectangle 4482">
          <a:hlinkClick xmlns:r="http://schemas.openxmlformats.org/officeDocument/2006/relationships" r:id="rId4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4" name="Rounded Rectangle 4483">
          <a:hlinkClick xmlns:r="http://schemas.openxmlformats.org/officeDocument/2006/relationships" r:id="rId4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5" name="Rounded Rectangle 4484">
          <a:hlinkClick xmlns:r="http://schemas.openxmlformats.org/officeDocument/2006/relationships" r:id="rId4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6" name="Rounded Rectangle 4485">
          <a:hlinkClick xmlns:r="http://schemas.openxmlformats.org/officeDocument/2006/relationships" r:id="rId4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7" name="Rounded Rectangle 4486">
          <a:hlinkClick xmlns:r="http://schemas.openxmlformats.org/officeDocument/2006/relationships" r:id="rId4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88" name="Rounded Rectangle 4487">
          <a:hlinkClick xmlns:r="http://schemas.openxmlformats.org/officeDocument/2006/relationships" r:id="rId4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89" name="Rounded Rectangle 4488">
          <a:hlinkClick xmlns:r="http://schemas.openxmlformats.org/officeDocument/2006/relationships" r:id="rId4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90" name="Rounded Rectangle 4489">
          <a:hlinkClick xmlns:r="http://schemas.openxmlformats.org/officeDocument/2006/relationships" r:id="rId4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1" name="Rounded Rectangle 4490">
          <a:hlinkClick xmlns:r="http://schemas.openxmlformats.org/officeDocument/2006/relationships" r:id="rId4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2" name="Rounded Rectangle 4491">
          <a:hlinkClick xmlns:r="http://schemas.openxmlformats.org/officeDocument/2006/relationships" r:id="rId4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3" name="Rounded Rectangle 4492">
          <a:hlinkClick xmlns:r="http://schemas.openxmlformats.org/officeDocument/2006/relationships" r:id="rId4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4" name="Rounded Rectangle 4493">
          <a:hlinkClick xmlns:r="http://schemas.openxmlformats.org/officeDocument/2006/relationships" r:id="rId4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5" name="Rounded Rectangle 4494">
          <a:hlinkClick xmlns:r="http://schemas.openxmlformats.org/officeDocument/2006/relationships" r:id="rId4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6" name="Rounded Rectangle 4495">
          <a:hlinkClick xmlns:r="http://schemas.openxmlformats.org/officeDocument/2006/relationships" r:id="rId4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7" name="Rounded Rectangle 4496">
          <a:hlinkClick xmlns:r="http://schemas.openxmlformats.org/officeDocument/2006/relationships" r:id="rId4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8" name="Rounded Rectangle 4497">
          <a:hlinkClick xmlns:r="http://schemas.openxmlformats.org/officeDocument/2006/relationships" r:id="rId4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9" name="Rounded Rectangle 4498">
          <a:hlinkClick xmlns:r="http://schemas.openxmlformats.org/officeDocument/2006/relationships" r:id="rId4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0" name="Rounded Rectangle 4499">
          <a:hlinkClick xmlns:r="http://schemas.openxmlformats.org/officeDocument/2006/relationships" r:id="rId4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1" name="Rounded Rectangle 4500">
          <a:hlinkClick xmlns:r="http://schemas.openxmlformats.org/officeDocument/2006/relationships" r:id="rId4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2" name="Rounded Rectangle 4501">
          <a:hlinkClick xmlns:r="http://schemas.openxmlformats.org/officeDocument/2006/relationships" r:id="rId4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3" name="Rounded Rectangle 4502">
          <a:hlinkClick xmlns:r="http://schemas.openxmlformats.org/officeDocument/2006/relationships" r:id="rId4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4" name="Rounded Rectangle 4503">
          <a:hlinkClick xmlns:r="http://schemas.openxmlformats.org/officeDocument/2006/relationships" r:id="rId4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5" name="Rounded Rectangle 4504">
          <a:hlinkClick xmlns:r="http://schemas.openxmlformats.org/officeDocument/2006/relationships" r:id="rId4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6" name="Rounded Rectangle 4505">
          <a:hlinkClick xmlns:r="http://schemas.openxmlformats.org/officeDocument/2006/relationships" r:id="rId4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7" name="Rounded Rectangle 4506">
          <a:hlinkClick xmlns:r="http://schemas.openxmlformats.org/officeDocument/2006/relationships" r:id="rId4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8" name="Rounded Rectangle 4507">
          <a:hlinkClick xmlns:r="http://schemas.openxmlformats.org/officeDocument/2006/relationships" r:id="rId4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09" name="Rounded Rectangle 4508">
          <a:hlinkClick xmlns:r="http://schemas.openxmlformats.org/officeDocument/2006/relationships" r:id="rId4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10" name="Rounded Rectangle 4509">
          <a:hlinkClick xmlns:r="http://schemas.openxmlformats.org/officeDocument/2006/relationships" r:id="rId4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11" name="Rounded Rectangle 4510">
          <a:hlinkClick xmlns:r="http://schemas.openxmlformats.org/officeDocument/2006/relationships" r:id="rId4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2" name="Rounded Rectangle 4511">
          <a:hlinkClick xmlns:r="http://schemas.openxmlformats.org/officeDocument/2006/relationships" r:id="rId4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3" name="Rounded Rectangle 4512">
          <a:hlinkClick xmlns:r="http://schemas.openxmlformats.org/officeDocument/2006/relationships" r:id="rId4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4" name="Rounded Rectangle 4513">
          <a:hlinkClick xmlns:r="http://schemas.openxmlformats.org/officeDocument/2006/relationships" r:id="rId4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5" name="Rounded Rectangle 4514">
          <a:hlinkClick xmlns:r="http://schemas.openxmlformats.org/officeDocument/2006/relationships" r:id="rId4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6" name="Rounded Rectangle 4515">
          <a:hlinkClick xmlns:r="http://schemas.openxmlformats.org/officeDocument/2006/relationships" r:id="rId4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7" name="Rounded Rectangle 4516">
          <a:hlinkClick xmlns:r="http://schemas.openxmlformats.org/officeDocument/2006/relationships" r:id="rId4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18" name="Rounded Rectangle 4517">
          <a:hlinkClick xmlns:r="http://schemas.openxmlformats.org/officeDocument/2006/relationships" r:id="rId4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19" name="Rounded Rectangle 4518">
          <a:hlinkClick xmlns:r="http://schemas.openxmlformats.org/officeDocument/2006/relationships" r:id="rId4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20" name="Rounded Rectangle 4519">
          <a:hlinkClick xmlns:r="http://schemas.openxmlformats.org/officeDocument/2006/relationships" r:id="rId4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1" name="Rounded Rectangle 4520">
          <a:hlinkClick xmlns:r="http://schemas.openxmlformats.org/officeDocument/2006/relationships" r:id="rId4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2" name="Rounded Rectangle 4521">
          <a:hlinkClick xmlns:r="http://schemas.openxmlformats.org/officeDocument/2006/relationships" r:id="rId4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3" name="Rounded Rectangle 4522">
          <a:hlinkClick xmlns:r="http://schemas.openxmlformats.org/officeDocument/2006/relationships" r:id="rId4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4" name="Rounded Rectangle 4523">
          <a:hlinkClick xmlns:r="http://schemas.openxmlformats.org/officeDocument/2006/relationships" r:id="rId4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5" name="Rounded Rectangle 4524">
          <a:hlinkClick xmlns:r="http://schemas.openxmlformats.org/officeDocument/2006/relationships" r:id="rId4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6" name="Rounded Rectangle 4525">
          <a:hlinkClick xmlns:r="http://schemas.openxmlformats.org/officeDocument/2006/relationships" r:id="rId4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7" name="Rounded Rectangle 4526">
          <a:hlinkClick xmlns:r="http://schemas.openxmlformats.org/officeDocument/2006/relationships" r:id="rId4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8" name="Rounded Rectangle 4527">
          <a:hlinkClick xmlns:r="http://schemas.openxmlformats.org/officeDocument/2006/relationships" r:id="rId4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9" name="Rounded Rectangle 4528">
          <a:hlinkClick xmlns:r="http://schemas.openxmlformats.org/officeDocument/2006/relationships" r:id="rId4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0" name="Rounded Rectangle 4529">
          <a:hlinkClick xmlns:r="http://schemas.openxmlformats.org/officeDocument/2006/relationships" r:id="rId4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1" name="Rounded Rectangle 4530">
          <a:hlinkClick xmlns:r="http://schemas.openxmlformats.org/officeDocument/2006/relationships" r:id="rId4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2" name="Rounded Rectangle 4531">
          <a:hlinkClick xmlns:r="http://schemas.openxmlformats.org/officeDocument/2006/relationships" r:id="rId4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3" name="Rounded Rectangle 4532">
          <a:hlinkClick xmlns:r="http://schemas.openxmlformats.org/officeDocument/2006/relationships" r:id="rId4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4" name="Rounded Rectangle 4533">
          <a:hlinkClick xmlns:r="http://schemas.openxmlformats.org/officeDocument/2006/relationships" r:id="rId4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5" name="Rounded Rectangle 4534">
          <a:hlinkClick xmlns:r="http://schemas.openxmlformats.org/officeDocument/2006/relationships" r:id="rId4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6" name="Rounded Rectangle 4535">
          <a:hlinkClick xmlns:r="http://schemas.openxmlformats.org/officeDocument/2006/relationships" r:id="rId4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7" name="Rounded Rectangle 4536">
          <a:hlinkClick xmlns:r="http://schemas.openxmlformats.org/officeDocument/2006/relationships" r:id="rId4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8" name="Rounded Rectangle 4537">
          <a:hlinkClick xmlns:r="http://schemas.openxmlformats.org/officeDocument/2006/relationships" r:id="rId4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39" name="Rounded Rectangle 4538">
          <a:hlinkClick xmlns:r="http://schemas.openxmlformats.org/officeDocument/2006/relationships" r:id="rId4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40" name="Rounded Rectangle 4539">
          <a:hlinkClick xmlns:r="http://schemas.openxmlformats.org/officeDocument/2006/relationships" r:id="rId4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41" name="Rounded Rectangle 4540">
          <a:hlinkClick xmlns:r="http://schemas.openxmlformats.org/officeDocument/2006/relationships" r:id="rId4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2" name="Rounded Rectangle 4541">
          <a:hlinkClick xmlns:r="http://schemas.openxmlformats.org/officeDocument/2006/relationships" r:id="rId4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3" name="Rounded Rectangle 4542">
          <a:hlinkClick xmlns:r="http://schemas.openxmlformats.org/officeDocument/2006/relationships" r:id="rId4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4" name="Rounded Rectangle 4543">
          <a:hlinkClick xmlns:r="http://schemas.openxmlformats.org/officeDocument/2006/relationships" r:id="rId4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5" name="Rounded Rectangle 4544">
          <a:hlinkClick xmlns:r="http://schemas.openxmlformats.org/officeDocument/2006/relationships" r:id="rId4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6" name="Rounded Rectangle 4545">
          <a:hlinkClick xmlns:r="http://schemas.openxmlformats.org/officeDocument/2006/relationships" r:id="rId4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7" name="Rounded Rectangle 4546">
          <a:hlinkClick xmlns:r="http://schemas.openxmlformats.org/officeDocument/2006/relationships" r:id="rId4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48" name="Rounded Rectangle 4547">
          <a:hlinkClick xmlns:r="http://schemas.openxmlformats.org/officeDocument/2006/relationships" r:id="rId4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49" name="Rounded Rectangle 4548">
          <a:hlinkClick xmlns:r="http://schemas.openxmlformats.org/officeDocument/2006/relationships" r:id="rId4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50" name="Rounded Rectangle 4549">
          <a:hlinkClick xmlns:r="http://schemas.openxmlformats.org/officeDocument/2006/relationships" r:id="rId4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1" name="Rounded Rectangle 4550">
          <a:hlinkClick xmlns:r="http://schemas.openxmlformats.org/officeDocument/2006/relationships" r:id="rId4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2" name="Rounded Rectangle 4551">
          <a:hlinkClick xmlns:r="http://schemas.openxmlformats.org/officeDocument/2006/relationships" r:id="rId4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3" name="Rounded Rectangle 4552">
          <a:hlinkClick xmlns:r="http://schemas.openxmlformats.org/officeDocument/2006/relationships" r:id="rId4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4" name="Rounded Rectangle 4553">
          <a:hlinkClick xmlns:r="http://schemas.openxmlformats.org/officeDocument/2006/relationships" r:id="rId4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5" name="Rounded Rectangle 4554">
          <a:hlinkClick xmlns:r="http://schemas.openxmlformats.org/officeDocument/2006/relationships" r:id="rId4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6" name="Rounded Rectangle 4555">
          <a:hlinkClick xmlns:r="http://schemas.openxmlformats.org/officeDocument/2006/relationships" r:id="rId4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7" name="Rounded Rectangle 4556">
          <a:hlinkClick xmlns:r="http://schemas.openxmlformats.org/officeDocument/2006/relationships" r:id="rId4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8" name="Rounded Rectangle 4557">
          <a:hlinkClick xmlns:r="http://schemas.openxmlformats.org/officeDocument/2006/relationships" r:id="rId4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9" name="Rounded Rectangle 4558">
          <a:hlinkClick xmlns:r="http://schemas.openxmlformats.org/officeDocument/2006/relationships" r:id="rId4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0" name="Rounded Rectangle 4559">
          <a:hlinkClick xmlns:r="http://schemas.openxmlformats.org/officeDocument/2006/relationships" r:id="rId4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1" name="Rounded Rectangle 4560">
          <a:hlinkClick xmlns:r="http://schemas.openxmlformats.org/officeDocument/2006/relationships" r:id="rId4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2" name="Rounded Rectangle 4561">
          <a:hlinkClick xmlns:r="http://schemas.openxmlformats.org/officeDocument/2006/relationships" r:id="rId4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3" name="Rounded Rectangle 4562">
          <a:hlinkClick xmlns:r="http://schemas.openxmlformats.org/officeDocument/2006/relationships" r:id="rId4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4" name="Rounded Rectangle 4563">
          <a:hlinkClick xmlns:r="http://schemas.openxmlformats.org/officeDocument/2006/relationships" r:id="rId4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5" name="Rounded Rectangle 4564">
          <a:hlinkClick xmlns:r="http://schemas.openxmlformats.org/officeDocument/2006/relationships" r:id="rId4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6" name="Rounded Rectangle 4565">
          <a:hlinkClick xmlns:r="http://schemas.openxmlformats.org/officeDocument/2006/relationships" r:id="rId4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7" name="Rounded Rectangle 4566">
          <a:hlinkClick xmlns:r="http://schemas.openxmlformats.org/officeDocument/2006/relationships" r:id="rId4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8" name="Rounded Rectangle 4567">
          <a:hlinkClick xmlns:r="http://schemas.openxmlformats.org/officeDocument/2006/relationships" r:id="rId4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69" name="Rounded Rectangle 4568">
          <a:hlinkClick xmlns:r="http://schemas.openxmlformats.org/officeDocument/2006/relationships" r:id="rId4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70" name="Rounded Rectangle 4569">
          <a:hlinkClick xmlns:r="http://schemas.openxmlformats.org/officeDocument/2006/relationships" r:id="rId4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71" name="Rounded Rectangle 4570">
          <a:hlinkClick xmlns:r="http://schemas.openxmlformats.org/officeDocument/2006/relationships" r:id="rId4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2" name="Rounded Rectangle 4571">
          <a:hlinkClick xmlns:r="http://schemas.openxmlformats.org/officeDocument/2006/relationships" r:id="rId4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3" name="Rounded Rectangle 4572">
          <a:hlinkClick xmlns:r="http://schemas.openxmlformats.org/officeDocument/2006/relationships" r:id="rId4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4" name="Rounded Rectangle 4573">
          <a:hlinkClick xmlns:r="http://schemas.openxmlformats.org/officeDocument/2006/relationships" r:id="rId4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5" name="Rounded Rectangle 4574">
          <a:hlinkClick xmlns:r="http://schemas.openxmlformats.org/officeDocument/2006/relationships" r:id="rId4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6" name="Rounded Rectangle 4575">
          <a:hlinkClick xmlns:r="http://schemas.openxmlformats.org/officeDocument/2006/relationships" r:id="rId4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7" name="Rounded Rectangle 4576">
          <a:hlinkClick xmlns:r="http://schemas.openxmlformats.org/officeDocument/2006/relationships" r:id="rId4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78" name="Rounded Rectangle 4577">
          <a:hlinkClick xmlns:r="http://schemas.openxmlformats.org/officeDocument/2006/relationships" r:id="rId4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79" name="Rounded Rectangle 4578">
          <a:hlinkClick xmlns:r="http://schemas.openxmlformats.org/officeDocument/2006/relationships" r:id="rId4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80" name="Rounded Rectangle 4579">
          <a:hlinkClick xmlns:r="http://schemas.openxmlformats.org/officeDocument/2006/relationships" r:id="rId4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1" name="Rounded Rectangle 4580">
          <a:hlinkClick xmlns:r="http://schemas.openxmlformats.org/officeDocument/2006/relationships" r:id="rId4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2" name="Rounded Rectangle 4581">
          <a:hlinkClick xmlns:r="http://schemas.openxmlformats.org/officeDocument/2006/relationships" r:id="rId4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3" name="Rounded Rectangle 4582">
          <a:hlinkClick xmlns:r="http://schemas.openxmlformats.org/officeDocument/2006/relationships" r:id="rId4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4" name="Rounded Rectangle 4583">
          <a:hlinkClick xmlns:r="http://schemas.openxmlformats.org/officeDocument/2006/relationships" r:id="rId4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5" name="Rounded Rectangle 4584">
          <a:hlinkClick xmlns:r="http://schemas.openxmlformats.org/officeDocument/2006/relationships" r:id="rId4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6" name="Rounded Rectangle 4585">
          <a:hlinkClick xmlns:r="http://schemas.openxmlformats.org/officeDocument/2006/relationships" r:id="rId4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7" name="Rounded Rectangle 4586">
          <a:hlinkClick xmlns:r="http://schemas.openxmlformats.org/officeDocument/2006/relationships" r:id="rId4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8" name="Rounded Rectangle 4587">
          <a:hlinkClick xmlns:r="http://schemas.openxmlformats.org/officeDocument/2006/relationships" r:id="rId4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9" name="Rounded Rectangle 4588">
          <a:hlinkClick xmlns:r="http://schemas.openxmlformats.org/officeDocument/2006/relationships" r:id="rId4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0" name="Rounded Rectangle 4589">
          <a:hlinkClick xmlns:r="http://schemas.openxmlformats.org/officeDocument/2006/relationships" r:id="rId4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1" name="Rounded Rectangle 4590">
          <a:hlinkClick xmlns:r="http://schemas.openxmlformats.org/officeDocument/2006/relationships" r:id="rId4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2" name="Rounded Rectangle 4591">
          <a:hlinkClick xmlns:r="http://schemas.openxmlformats.org/officeDocument/2006/relationships" r:id="rId4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3" name="Rounded Rectangle 4592">
          <a:hlinkClick xmlns:r="http://schemas.openxmlformats.org/officeDocument/2006/relationships" r:id="rId4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4" name="Rounded Rectangle 4593">
          <a:hlinkClick xmlns:r="http://schemas.openxmlformats.org/officeDocument/2006/relationships" r:id="rId4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5" name="Rounded Rectangle 4594">
          <a:hlinkClick xmlns:r="http://schemas.openxmlformats.org/officeDocument/2006/relationships" r:id="rId4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6" name="Rounded Rectangle 4595">
          <a:hlinkClick xmlns:r="http://schemas.openxmlformats.org/officeDocument/2006/relationships" r:id="rId4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7" name="Rounded Rectangle 4596">
          <a:hlinkClick xmlns:r="http://schemas.openxmlformats.org/officeDocument/2006/relationships" r:id="rId4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8" name="Rounded Rectangle 4597">
          <a:hlinkClick xmlns:r="http://schemas.openxmlformats.org/officeDocument/2006/relationships" r:id="rId4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599" name="Rounded Rectangle 4598">
          <a:hlinkClick xmlns:r="http://schemas.openxmlformats.org/officeDocument/2006/relationships" r:id="rId4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600" name="Rounded Rectangle 4599">
          <a:hlinkClick xmlns:r="http://schemas.openxmlformats.org/officeDocument/2006/relationships" r:id="rId4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601" name="Rounded Rectangle 4600">
          <a:hlinkClick xmlns:r="http://schemas.openxmlformats.org/officeDocument/2006/relationships" r:id="rId4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2" name="Rounded Rectangle 4601">
          <a:hlinkClick xmlns:r="http://schemas.openxmlformats.org/officeDocument/2006/relationships" r:id="rId4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3" name="Rounded Rectangle 4602">
          <a:hlinkClick xmlns:r="http://schemas.openxmlformats.org/officeDocument/2006/relationships" r:id="rId4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4" name="Rounded Rectangle 4603">
          <a:hlinkClick xmlns:r="http://schemas.openxmlformats.org/officeDocument/2006/relationships" r:id="rId4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5" name="Rounded Rectangle 4604">
          <a:hlinkClick xmlns:r="http://schemas.openxmlformats.org/officeDocument/2006/relationships" r:id="rId4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6" name="Rounded Rectangle 4605">
          <a:hlinkClick xmlns:r="http://schemas.openxmlformats.org/officeDocument/2006/relationships" r:id="rId4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7" name="Rounded Rectangle 4606">
          <a:hlinkClick xmlns:r="http://schemas.openxmlformats.org/officeDocument/2006/relationships" r:id="rId4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08" name="Rounded Rectangle 4607">
          <a:hlinkClick xmlns:r="http://schemas.openxmlformats.org/officeDocument/2006/relationships" r:id="rId4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09" name="Rounded Rectangle 4608">
          <a:hlinkClick xmlns:r="http://schemas.openxmlformats.org/officeDocument/2006/relationships" r:id="rId4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10" name="Rounded Rectangle 4609">
          <a:hlinkClick xmlns:r="http://schemas.openxmlformats.org/officeDocument/2006/relationships" r:id="rId4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1" name="Rounded Rectangle 4610">
          <a:hlinkClick xmlns:r="http://schemas.openxmlformats.org/officeDocument/2006/relationships" r:id="rId4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2" name="Rounded Rectangle 4611">
          <a:hlinkClick xmlns:r="http://schemas.openxmlformats.org/officeDocument/2006/relationships" r:id="rId4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3" name="Rounded Rectangle 4612">
          <a:hlinkClick xmlns:r="http://schemas.openxmlformats.org/officeDocument/2006/relationships" r:id="rId4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4" name="Rounded Rectangle 4613">
          <a:hlinkClick xmlns:r="http://schemas.openxmlformats.org/officeDocument/2006/relationships" r:id="rId4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5" name="Rounded Rectangle 4614">
          <a:hlinkClick xmlns:r="http://schemas.openxmlformats.org/officeDocument/2006/relationships" r:id="rId4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6" name="Rounded Rectangle 4615">
          <a:hlinkClick xmlns:r="http://schemas.openxmlformats.org/officeDocument/2006/relationships" r:id="rId4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7" name="Rounded Rectangle 4616">
          <a:hlinkClick xmlns:r="http://schemas.openxmlformats.org/officeDocument/2006/relationships" r:id="rId4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8" name="Rounded Rectangle 4617">
          <a:hlinkClick xmlns:r="http://schemas.openxmlformats.org/officeDocument/2006/relationships" r:id="rId4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9" name="Rounded Rectangle 4618">
          <a:hlinkClick xmlns:r="http://schemas.openxmlformats.org/officeDocument/2006/relationships" r:id="rId4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0" name="Rounded Rectangle 4619">
          <a:hlinkClick xmlns:r="http://schemas.openxmlformats.org/officeDocument/2006/relationships" r:id="rId4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1" name="Rounded Rectangle 4620">
          <a:hlinkClick xmlns:r="http://schemas.openxmlformats.org/officeDocument/2006/relationships" r:id="rId4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2" name="Rounded Rectangle 4621">
          <a:hlinkClick xmlns:r="http://schemas.openxmlformats.org/officeDocument/2006/relationships" r:id="rId4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3" name="Rounded Rectangle 4622">
          <a:hlinkClick xmlns:r="http://schemas.openxmlformats.org/officeDocument/2006/relationships" r:id="rId4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4" name="Rounded Rectangle 4623">
          <a:hlinkClick xmlns:r="http://schemas.openxmlformats.org/officeDocument/2006/relationships" r:id="rId4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5" name="Rounded Rectangle 4624">
          <a:hlinkClick xmlns:r="http://schemas.openxmlformats.org/officeDocument/2006/relationships" r:id="rId4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6" name="Rounded Rectangle 4625">
          <a:hlinkClick xmlns:r="http://schemas.openxmlformats.org/officeDocument/2006/relationships" r:id="rId4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7" name="Rounded Rectangle 4626">
          <a:hlinkClick xmlns:r="http://schemas.openxmlformats.org/officeDocument/2006/relationships" r:id="rId4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8" name="Rounded Rectangle 4627">
          <a:hlinkClick xmlns:r="http://schemas.openxmlformats.org/officeDocument/2006/relationships" r:id="rId4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29" name="Rounded Rectangle 4628">
          <a:hlinkClick xmlns:r="http://schemas.openxmlformats.org/officeDocument/2006/relationships" r:id="rId4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30" name="Rounded Rectangle 4629">
          <a:hlinkClick xmlns:r="http://schemas.openxmlformats.org/officeDocument/2006/relationships" r:id="rId4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31" name="Rounded Rectangle 4630">
          <a:hlinkClick xmlns:r="http://schemas.openxmlformats.org/officeDocument/2006/relationships" r:id="rId4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2" name="Rounded Rectangle 4631">
          <a:hlinkClick xmlns:r="http://schemas.openxmlformats.org/officeDocument/2006/relationships" r:id="rId4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3" name="Rounded Rectangle 4632">
          <a:hlinkClick xmlns:r="http://schemas.openxmlformats.org/officeDocument/2006/relationships" r:id="rId4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4" name="Rounded Rectangle 4633">
          <a:hlinkClick xmlns:r="http://schemas.openxmlformats.org/officeDocument/2006/relationships" r:id="rId4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5" name="Rounded Rectangle 4634">
          <a:hlinkClick xmlns:r="http://schemas.openxmlformats.org/officeDocument/2006/relationships" r:id="rId4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6" name="Rounded Rectangle 4635">
          <a:hlinkClick xmlns:r="http://schemas.openxmlformats.org/officeDocument/2006/relationships" r:id="rId4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7" name="Rounded Rectangle 4636">
          <a:hlinkClick xmlns:r="http://schemas.openxmlformats.org/officeDocument/2006/relationships" r:id="rId4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38" name="Rounded Rectangle 4637">
          <a:hlinkClick xmlns:r="http://schemas.openxmlformats.org/officeDocument/2006/relationships" r:id="rId4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39" name="Rounded Rectangle 4638">
          <a:hlinkClick xmlns:r="http://schemas.openxmlformats.org/officeDocument/2006/relationships" r:id="rId4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40" name="Rounded Rectangle 4639">
          <a:hlinkClick xmlns:r="http://schemas.openxmlformats.org/officeDocument/2006/relationships" r:id="rId4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1" name="Rounded Rectangle 4640">
          <a:hlinkClick xmlns:r="http://schemas.openxmlformats.org/officeDocument/2006/relationships" r:id="rId4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2" name="Rounded Rectangle 4641">
          <a:hlinkClick xmlns:r="http://schemas.openxmlformats.org/officeDocument/2006/relationships" r:id="rId4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3" name="Rounded Rectangle 4642">
          <a:hlinkClick xmlns:r="http://schemas.openxmlformats.org/officeDocument/2006/relationships" r:id="rId4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4" name="Rounded Rectangle 4643">
          <a:hlinkClick xmlns:r="http://schemas.openxmlformats.org/officeDocument/2006/relationships" r:id="rId4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5" name="Rounded Rectangle 4644">
          <a:hlinkClick xmlns:r="http://schemas.openxmlformats.org/officeDocument/2006/relationships" r:id="rId4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6" name="Rounded Rectangle 4645">
          <a:hlinkClick xmlns:r="http://schemas.openxmlformats.org/officeDocument/2006/relationships" r:id="rId4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7" name="Rounded Rectangle 4646">
          <a:hlinkClick xmlns:r="http://schemas.openxmlformats.org/officeDocument/2006/relationships" r:id="rId4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8" name="Rounded Rectangle 4647">
          <a:hlinkClick xmlns:r="http://schemas.openxmlformats.org/officeDocument/2006/relationships" r:id="rId4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9" name="Rounded Rectangle 4648">
          <a:hlinkClick xmlns:r="http://schemas.openxmlformats.org/officeDocument/2006/relationships" r:id="rId4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0" name="Rounded Rectangle 4649">
          <a:hlinkClick xmlns:r="http://schemas.openxmlformats.org/officeDocument/2006/relationships" r:id="rId4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1" name="Rounded Rectangle 4650">
          <a:hlinkClick xmlns:r="http://schemas.openxmlformats.org/officeDocument/2006/relationships" r:id="rId4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2" name="Rounded Rectangle 4651">
          <a:hlinkClick xmlns:r="http://schemas.openxmlformats.org/officeDocument/2006/relationships" r:id="rId4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3" name="Rounded Rectangle 4652">
          <a:hlinkClick xmlns:r="http://schemas.openxmlformats.org/officeDocument/2006/relationships" r:id="rId4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4" name="Rounded Rectangle 4653">
          <a:hlinkClick xmlns:r="http://schemas.openxmlformats.org/officeDocument/2006/relationships" r:id="rId4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5" name="Rounded Rectangle 4654">
          <a:hlinkClick xmlns:r="http://schemas.openxmlformats.org/officeDocument/2006/relationships" r:id="rId4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6" name="Rounded Rectangle 4655">
          <a:hlinkClick xmlns:r="http://schemas.openxmlformats.org/officeDocument/2006/relationships" r:id="rId4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7" name="Rounded Rectangle 4656">
          <a:hlinkClick xmlns:r="http://schemas.openxmlformats.org/officeDocument/2006/relationships" r:id="rId4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8" name="Rounded Rectangle 4657">
          <a:hlinkClick xmlns:r="http://schemas.openxmlformats.org/officeDocument/2006/relationships" r:id="rId4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59" name="Rounded Rectangle 4658">
          <a:hlinkClick xmlns:r="http://schemas.openxmlformats.org/officeDocument/2006/relationships" r:id="rId4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60" name="Rounded Rectangle 4659">
          <a:hlinkClick xmlns:r="http://schemas.openxmlformats.org/officeDocument/2006/relationships" r:id="rId4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61" name="Rounded Rectangle 4660">
          <a:hlinkClick xmlns:r="http://schemas.openxmlformats.org/officeDocument/2006/relationships" r:id="rId4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2" name="Rounded Rectangle 4661">
          <a:hlinkClick xmlns:r="http://schemas.openxmlformats.org/officeDocument/2006/relationships" r:id="rId4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3" name="Rounded Rectangle 4662">
          <a:hlinkClick xmlns:r="http://schemas.openxmlformats.org/officeDocument/2006/relationships" r:id="rId4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4" name="Rounded Rectangle 4663">
          <a:hlinkClick xmlns:r="http://schemas.openxmlformats.org/officeDocument/2006/relationships" r:id="rId4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5" name="Rounded Rectangle 4664">
          <a:hlinkClick xmlns:r="http://schemas.openxmlformats.org/officeDocument/2006/relationships" r:id="rId4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6" name="Rounded Rectangle 4665">
          <a:hlinkClick xmlns:r="http://schemas.openxmlformats.org/officeDocument/2006/relationships" r:id="rId4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7" name="Rounded Rectangle 4666">
          <a:hlinkClick xmlns:r="http://schemas.openxmlformats.org/officeDocument/2006/relationships" r:id="rId4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68" name="Rounded Rectangle 4667">
          <a:hlinkClick xmlns:r="http://schemas.openxmlformats.org/officeDocument/2006/relationships" r:id="rId4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69" name="Rounded Rectangle 4668">
          <a:hlinkClick xmlns:r="http://schemas.openxmlformats.org/officeDocument/2006/relationships" r:id="rId4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70" name="Rounded Rectangle 4669">
          <a:hlinkClick xmlns:r="http://schemas.openxmlformats.org/officeDocument/2006/relationships" r:id="rId4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1" name="Rounded Rectangle 4670">
          <a:hlinkClick xmlns:r="http://schemas.openxmlformats.org/officeDocument/2006/relationships" r:id="rId4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2" name="Rounded Rectangle 4671">
          <a:hlinkClick xmlns:r="http://schemas.openxmlformats.org/officeDocument/2006/relationships" r:id="rId4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3" name="Rounded Rectangle 4672">
          <a:hlinkClick xmlns:r="http://schemas.openxmlformats.org/officeDocument/2006/relationships" r:id="rId4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4" name="Rounded Rectangle 4673">
          <a:hlinkClick xmlns:r="http://schemas.openxmlformats.org/officeDocument/2006/relationships" r:id="rId4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5" name="Rounded Rectangle 4674">
          <a:hlinkClick xmlns:r="http://schemas.openxmlformats.org/officeDocument/2006/relationships" r:id="rId4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6" name="Rounded Rectangle 4675">
          <a:hlinkClick xmlns:r="http://schemas.openxmlformats.org/officeDocument/2006/relationships" r:id="rId4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7" name="Rounded Rectangle 4676">
          <a:hlinkClick xmlns:r="http://schemas.openxmlformats.org/officeDocument/2006/relationships" r:id="rId4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8" name="Rounded Rectangle 4677">
          <a:hlinkClick xmlns:r="http://schemas.openxmlformats.org/officeDocument/2006/relationships" r:id="rId4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9" name="Rounded Rectangle 4678">
          <a:hlinkClick xmlns:r="http://schemas.openxmlformats.org/officeDocument/2006/relationships" r:id="rId4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0" name="Rounded Rectangle 4679">
          <a:hlinkClick xmlns:r="http://schemas.openxmlformats.org/officeDocument/2006/relationships" r:id="rId4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1" name="Rounded Rectangle 4680">
          <a:hlinkClick xmlns:r="http://schemas.openxmlformats.org/officeDocument/2006/relationships" r:id="rId4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2" name="Rounded Rectangle 4681">
          <a:hlinkClick xmlns:r="http://schemas.openxmlformats.org/officeDocument/2006/relationships" r:id="rId4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3" name="Rounded Rectangle 4682">
          <a:hlinkClick xmlns:r="http://schemas.openxmlformats.org/officeDocument/2006/relationships" r:id="rId4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4" name="Rounded Rectangle 4683">
          <a:hlinkClick xmlns:r="http://schemas.openxmlformats.org/officeDocument/2006/relationships" r:id="rId4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5" name="Rounded Rectangle 4684">
          <a:hlinkClick xmlns:r="http://schemas.openxmlformats.org/officeDocument/2006/relationships" r:id="rId4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6" name="Rounded Rectangle 4685">
          <a:hlinkClick xmlns:r="http://schemas.openxmlformats.org/officeDocument/2006/relationships" r:id="rId4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7" name="Rounded Rectangle 4686">
          <a:hlinkClick xmlns:r="http://schemas.openxmlformats.org/officeDocument/2006/relationships" r:id="rId4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8" name="Rounded Rectangle 4687">
          <a:hlinkClick xmlns:r="http://schemas.openxmlformats.org/officeDocument/2006/relationships" r:id="rId4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89" name="Rounded Rectangle 4688">
          <a:hlinkClick xmlns:r="http://schemas.openxmlformats.org/officeDocument/2006/relationships" r:id="rId4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90" name="Rounded Rectangle 4689">
          <a:hlinkClick xmlns:r="http://schemas.openxmlformats.org/officeDocument/2006/relationships" r:id="rId4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91" name="Rounded Rectangle 4690">
          <a:hlinkClick xmlns:r="http://schemas.openxmlformats.org/officeDocument/2006/relationships" r:id="rId4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2" name="Rounded Rectangle 4691">
          <a:hlinkClick xmlns:r="http://schemas.openxmlformats.org/officeDocument/2006/relationships" r:id="rId4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3" name="Rounded Rectangle 4692">
          <a:hlinkClick xmlns:r="http://schemas.openxmlformats.org/officeDocument/2006/relationships" r:id="rId4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4" name="Rounded Rectangle 4693">
          <a:hlinkClick xmlns:r="http://schemas.openxmlformats.org/officeDocument/2006/relationships" r:id="rId4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5" name="Rounded Rectangle 4694">
          <a:hlinkClick xmlns:r="http://schemas.openxmlformats.org/officeDocument/2006/relationships" r:id="rId4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6" name="Rounded Rectangle 4695">
          <a:hlinkClick xmlns:r="http://schemas.openxmlformats.org/officeDocument/2006/relationships" r:id="rId4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7" name="Rounded Rectangle 4696">
          <a:hlinkClick xmlns:r="http://schemas.openxmlformats.org/officeDocument/2006/relationships" r:id="rId4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698" name="Rounded Rectangle 4697">
          <a:hlinkClick xmlns:r="http://schemas.openxmlformats.org/officeDocument/2006/relationships" r:id="rId4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699" name="Rounded Rectangle 4698">
          <a:hlinkClick xmlns:r="http://schemas.openxmlformats.org/officeDocument/2006/relationships" r:id="rId4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700" name="Rounded Rectangle 4699">
          <a:hlinkClick xmlns:r="http://schemas.openxmlformats.org/officeDocument/2006/relationships" r:id="rId4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1" name="Rounded Rectangle 4700">
          <a:hlinkClick xmlns:r="http://schemas.openxmlformats.org/officeDocument/2006/relationships" r:id="rId4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2" name="Rounded Rectangle 4701">
          <a:hlinkClick xmlns:r="http://schemas.openxmlformats.org/officeDocument/2006/relationships" r:id="rId4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3" name="Rounded Rectangle 4702">
          <a:hlinkClick xmlns:r="http://schemas.openxmlformats.org/officeDocument/2006/relationships" r:id="rId4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4" name="Rounded Rectangle 4703">
          <a:hlinkClick xmlns:r="http://schemas.openxmlformats.org/officeDocument/2006/relationships" r:id="rId4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5" name="Rounded Rectangle 4704">
          <a:hlinkClick xmlns:r="http://schemas.openxmlformats.org/officeDocument/2006/relationships" r:id="rId4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6" name="Rounded Rectangle 4705">
          <a:hlinkClick xmlns:r="http://schemas.openxmlformats.org/officeDocument/2006/relationships" r:id="rId4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7" name="Rounded Rectangle 4706">
          <a:hlinkClick xmlns:r="http://schemas.openxmlformats.org/officeDocument/2006/relationships" r:id="rId4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8" name="Rounded Rectangle 4707">
          <a:hlinkClick xmlns:r="http://schemas.openxmlformats.org/officeDocument/2006/relationships" r:id="rId4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9" name="Rounded Rectangle 4708">
          <a:hlinkClick xmlns:r="http://schemas.openxmlformats.org/officeDocument/2006/relationships" r:id="rId4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0" name="Rounded Rectangle 4709">
          <a:hlinkClick xmlns:r="http://schemas.openxmlformats.org/officeDocument/2006/relationships" r:id="rId4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1" name="Rounded Rectangle 4710">
          <a:hlinkClick xmlns:r="http://schemas.openxmlformats.org/officeDocument/2006/relationships" r:id="rId4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2" name="Rounded Rectangle 4711">
          <a:hlinkClick xmlns:r="http://schemas.openxmlformats.org/officeDocument/2006/relationships" r:id="rId4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3" name="Rounded Rectangle 4712">
          <a:hlinkClick xmlns:r="http://schemas.openxmlformats.org/officeDocument/2006/relationships" r:id="rId4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4" name="Rounded Rectangle 4713">
          <a:hlinkClick xmlns:r="http://schemas.openxmlformats.org/officeDocument/2006/relationships" r:id="rId4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5" name="Rounded Rectangle 4714">
          <a:hlinkClick xmlns:r="http://schemas.openxmlformats.org/officeDocument/2006/relationships" r:id="rId4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6" name="Rounded Rectangle 4715">
          <a:hlinkClick xmlns:r="http://schemas.openxmlformats.org/officeDocument/2006/relationships" r:id="rId4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7" name="Rounded Rectangle 4716">
          <a:hlinkClick xmlns:r="http://schemas.openxmlformats.org/officeDocument/2006/relationships" r:id="rId4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8" name="Rounded Rectangle 4717">
          <a:hlinkClick xmlns:r="http://schemas.openxmlformats.org/officeDocument/2006/relationships" r:id="rId4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19" name="Rounded Rectangle 4718">
          <a:hlinkClick xmlns:r="http://schemas.openxmlformats.org/officeDocument/2006/relationships" r:id="rId4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20" name="Rounded Rectangle 4719">
          <a:hlinkClick xmlns:r="http://schemas.openxmlformats.org/officeDocument/2006/relationships" r:id="rId4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21" name="Rounded Rectangle 4720">
          <a:hlinkClick xmlns:r="http://schemas.openxmlformats.org/officeDocument/2006/relationships" r:id="rId4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2" name="Rounded Rectangle 4721">
          <a:hlinkClick xmlns:r="http://schemas.openxmlformats.org/officeDocument/2006/relationships" r:id="rId4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3" name="Rounded Rectangle 4722">
          <a:hlinkClick xmlns:r="http://schemas.openxmlformats.org/officeDocument/2006/relationships" r:id="rId4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4" name="Rounded Rectangle 4723">
          <a:hlinkClick xmlns:r="http://schemas.openxmlformats.org/officeDocument/2006/relationships" r:id="rId4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5" name="Rounded Rectangle 4724">
          <a:hlinkClick xmlns:r="http://schemas.openxmlformats.org/officeDocument/2006/relationships" r:id="rId4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6" name="Rounded Rectangle 4725">
          <a:hlinkClick xmlns:r="http://schemas.openxmlformats.org/officeDocument/2006/relationships" r:id="rId4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7" name="Rounded Rectangle 4726">
          <a:hlinkClick xmlns:r="http://schemas.openxmlformats.org/officeDocument/2006/relationships" r:id="rId4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28" name="Rounded Rectangle 4727">
          <a:hlinkClick xmlns:r="http://schemas.openxmlformats.org/officeDocument/2006/relationships" r:id="rId4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29" name="Rounded Rectangle 4728">
          <a:hlinkClick xmlns:r="http://schemas.openxmlformats.org/officeDocument/2006/relationships" r:id="rId4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30" name="Rounded Rectangle 4729">
          <a:hlinkClick xmlns:r="http://schemas.openxmlformats.org/officeDocument/2006/relationships" r:id="rId4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1" name="Rounded Rectangle 4730">
          <a:hlinkClick xmlns:r="http://schemas.openxmlformats.org/officeDocument/2006/relationships" r:id="rId4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2" name="Rounded Rectangle 4731">
          <a:hlinkClick xmlns:r="http://schemas.openxmlformats.org/officeDocument/2006/relationships" r:id="rId4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3" name="Rounded Rectangle 4732">
          <a:hlinkClick xmlns:r="http://schemas.openxmlformats.org/officeDocument/2006/relationships" r:id="rId4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4" name="Rounded Rectangle 4733">
          <a:hlinkClick xmlns:r="http://schemas.openxmlformats.org/officeDocument/2006/relationships" r:id="rId4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5" name="Rounded Rectangle 4734">
          <a:hlinkClick xmlns:r="http://schemas.openxmlformats.org/officeDocument/2006/relationships" r:id="rId4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6" name="Rounded Rectangle 4735">
          <a:hlinkClick xmlns:r="http://schemas.openxmlformats.org/officeDocument/2006/relationships" r:id="rId4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7" name="Rounded Rectangle 4736">
          <a:hlinkClick xmlns:r="http://schemas.openxmlformats.org/officeDocument/2006/relationships" r:id="rId4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8" name="Rounded Rectangle 4737">
          <a:hlinkClick xmlns:r="http://schemas.openxmlformats.org/officeDocument/2006/relationships" r:id="rId4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9" name="Rounded Rectangle 4738">
          <a:hlinkClick xmlns:r="http://schemas.openxmlformats.org/officeDocument/2006/relationships" r:id="rId4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0" name="Rounded Rectangle 4739">
          <a:hlinkClick xmlns:r="http://schemas.openxmlformats.org/officeDocument/2006/relationships" r:id="rId4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1" name="Rounded Rectangle 4740">
          <a:hlinkClick xmlns:r="http://schemas.openxmlformats.org/officeDocument/2006/relationships" r:id="rId4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2" name="Rounded Rectangle 4741">
          <a:hlinkClick xmlns:r="http://schemas.openxmlformats.org/officeDocument/2006/relationships" r:id="rId4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3" name="Rounded Rectangle 4742">
          <a:hlinkClick xmlns:r="http://schemas.openxmlformats.org/officeDocument/2006/relationships" r:id="rId4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4" name="Rounded Rectangle 4743">
          <a:hlinkClick xmlns:r="http://schemas.openxmlformats.org/officeDocument/2006/relationships" r:id="rId4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5" name="Rounded Rectangle 4744">
          <a:hlinkClick xmlns:r="http://schemas.openxmlformats.org/officeDocument/2006/relationships" r:id="rId4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6" name="Rounded Rectangle 4745">
          <a:hlinkClick xmlns:r="http://schemas.openxmlformats.org/officeDocument/2006/relationships" r:id="rId4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7" name="Rounded Rectangle 4746">
          <a:hlinkClick xmlns:r="http://schemas.openxmlformats.org/officeDocument/2006/relationships" r:id="rId4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8" name="Rounded Rectangle 4747">
          <a:hlinkClick xmlns:r="http://schemas.openxmlformats.org/officeDocument/2006/relationships" r:id="rId4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49" name="Rounded Rectangle 4748">
          <a:hlinkClick xmlns:r="http://schemas.openxmlformats.org/officeDocument/2006/relationships" r:id="rId4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50" name="Rounded Rectangle 4749">
          <a:hlinkClick xmlns:r="http://schemas.openxmlformats.org/officeDocument/2006/relationships" r:id="rId4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51" name="Rounded Rectangle 4750">
          <a:hlinkClick xmlns:r="http://schemas.openxmlformats.org/officeDocument/2006/relationships" r:id="rId4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2" name="Rounded Rectangle 4751">
          <a:hlinkClick xmlns:r="http://schemas.openxmlformats.org/officeDocument/2006/relationships" r:id="rId4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3" name="Rounded Rectangle 4752">
          <a:hlinkClick xmlns:r="http://schemas.openxmlformats.org/officeDocument/2006/relationships" r:id="rId4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4" name="Rounded Rectangle 4753">
          <a:hlinkClick xmlns:r="http://schemas.openxmlformats.org/officeDocument/2006/relationships" r:id="rId4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5" name="Rounded Rectangle 4754">
          <a:hlinkClick xmlns:r="http://schemas.openxmlformats.org/officeDocument/2006/relationships" r:id="rId4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6" name="Rounded Rectangle 4755">
          <a:hlinkClick xmlns:r="http://schemas.openxmlformats.org/officeDocument/2006/relationships" r:id="rId4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7" name="Rounded Rectangle 4756">
          <a:hlinkClick xmlns:r="http://schemas.openxmlformats.org/officeDocument/2006/relationships" r:id="rId4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58" name="Rounded Rectangle 4757">
          <a:hlinkClick xmlns:r="http://schemas.openxmlformats.org/officeDocument/2006/relationships" r:id="rId4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59" name="Rounded Rectangle 4758">
          <a:hlinkClick xmlns:r="http://schemas.openxmlformats.org/officeDocument/2006/relationships" r:id="rId4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60" name="Rounded Rectangle 4759">
          <a:hlinkClick xmlns:r="http://schemas.openxmlformats.org/officeDocument/2006/relationships" r:id="rId4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1" name="Rounded Rectangle 4760">
          <a:hlinkClick xmlns:r="http://schemas.openxmlformats.org/officeDocument/2006/relationships" r:id="rId4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2" name="Rounded Rectangle 4761">
          <a:hlinkClick xmlns:r="http://schemas.openxmlformats.org/officeDocument/2006/relationships" r:id="rId4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3" name="Rounded Rectangle 4762">
          <a:hlinkClick xmlns:r="http://schemas.openxmlformats.org/officeDocument/2006/relationships" r:id="rId4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4" name="Rounded Rectangle 4763">
          <a:hlinkClick xmlns:r="http://schemas.openxmlformats.org/officeDocument/2006/relationships" r:id="rId4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5" name="Rounded Rectangle 4764">
          <a:hlinkClick xmlns:r="http://schemas.openxmlformats.org/officeDocument/2006/relationships" r:id="rId4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6" name="Rounded Rectangle 4765">
          <a:hlinkClick xmlns:r="http://schemas.openxmlformats.org/officeDocument/2006/relationships" r:id="rId4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7" name="Rounded Rectangle 4766">
          <a:hlinkClick xmlns:r="http://schemas.openxmlformats.org/officeDocument/2006/relationships" r:id="rId4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8" name="Rounded Rectangle 4767">
          <a:hlinkClick xmlns:r="http://schemas.openxmlformats.org/officeDocument/2006/relationships" r:id="rId4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9" name="Rounded Rectangle 4768">
          <a:hlinkClick xmlns:r="http://schemas.openxmlformats.org/officeDocument/2006/relationships" r:id="rId4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0" name="Rounded Rectangle 4769">
          <a:hlinkClick xmlns:r="http://schemas.openxmlformats.org/officeDocument/2006/relationships" r:id="rId4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1" name="Rounded Rectangle 4770">
          <a:hlinkClick xmlns:r="http://schemas.openxmlformats.org/officeDocument/2006/relationships" r:id="rId4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2" name="Rounded Rectangle 4771">
          <a:hlinkClick xmlns:r="http://schemas.openxmlformats.org/officeDocument/2006/relationships" r:id="rId4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3" name="Rounded Rectangle 4772">
          <a:hlinkClick xmlns:r="http://schemas.openxmlformats.org/officeDocument/2006/relationships" r:id="rId4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4" name="Rounded Rectangle 4773">
          <a:hlinkClick xmlns:r="http://schemas.openxmlformats.org/officeDocument/2006/relationships" r:id="rId4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5" name="Rounded Rectangle 4774">
          <a:hlinkClick xmlns:r="http://schemas.openxmlformats.org/officeDocument/2006/relationships" r:id="rId4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6" name="Rounded Rectangle 4775">
          <a:hlinkClick xmlns:r="http://schemas.openxmlformats.org/officeDocument/2006/relationships" r:id="rId4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7" name="Rounded Rectangle 4776">
          <a:hlinkClick xmlns:r="http://schemas.openxmlformats.org/officeDocument/2006/relationships" r:id="rId4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8" name="Rounded Rectangle 4777">
          <a:hlinkClick xmlns:r="http://schemas.openxmlformats.org/officeDocument/2006/relationships" r:id="rId4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79" name="Rounded Rectangle 4778">
          <a:hlinkClick xmlns:r="http://schemas.openxmlformats.org/officeDocument/2006/relationships" r:id="rId4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80" name="Rounded Rectangle 4779">
          <a:hlinkClick xmlns:r="http://schemas.openxmlformats.org/officeDocument/2006/relationships" r:id="rId4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81" name="Rounded Rectangle 4780">
          <a:hlinkClick xmlns:r="http://schemas.openxmlformats.org/officeDocument/2006/relationships" r:id="rId4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2" name="Rounded Rectangle 4781">
          <a:hlinkClick xmlns:r="http://schemas.openxmlformats.org/officeDocument/2006/relationships" r:id="rId4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3" name="Rounded Rectangle 4782">
          <a:hlinkClick xmlns:r="http://schemas.openxmlformats.org/officeDocument/2006/relationships" r:id="rId4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4" name="Rounded Rectangle 4783">
          <a:hlinkClick xmlns:r="http://schemas.openxmlformats.org/officeDocument/2006/relationships" r:id="rId4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5" name="Rounded Rectangle 4784">
          <a:hlinkClick xmlns:r="http://schemas.openxmlformats.org/officeDocument/2006/relationships" r:id="rId4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6" name="Rounded Rectangle 4785">
          <a:hlinkClick xmlns:r="http://schemas.openxmlformats.org/officeDocument/2006/relationships" r:id="rId4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7" name="Rounded Rectangle 4786">
          <a:hlinkClick xmlns:r="http://schemas.openxmlformats.org/officeDocument/2006/relationships" r:id="rId4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88" name="Rounded Rectangle 4787">
          <a:hlinkClick xmlns:r="http://schemas.openxmlformats.org/officeDocument/2006/relationships" r:id="rId4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89" name="Rounded Rectangle 4788">
          <a:hlinkClick xmlns:r="http://schemas.openxmlformats.org/officeDocument/2006/relationships" r:id="rId4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90" name="Rounded Rectangle 4789">
          <a:hlinkClick xmlns:r="http://schemas.openxmlformats.org/officeDocument/2006/relationships" r:id="rId4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1" name="Rounded Rectangle 4790">
          <a:hlinkClick xmlns:r="http://schemas.openxmlformats.org/officeDocument/2006/relationships" r:id="rId4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2" name="Rounded Rectangle 4791">
          <a:hlinkClick xmlns:r="http://schemas.openxmlformats.org/officeDocument/2006/relationships" r:id="rId4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3" name="Rounded Rectangle 4792">
          <a:hlinkClick xmlns:r="http://schemas.openxmlformats.org/officeDocument/2006/relationships" r:id="rId4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4" name="Rounded Rectangle 4793">
          <a:hlinkClick xmlns:r="http://schemas.openxmlformats.org/officeDocument/2006/relationships" r:id="rId4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5" name="Rounded Rectangle 4794">
          <a:hlinkClick xmlns:r="http://schemas.openxmlformats.org/officeDocument/2006/relationships" r:id="rId4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6" name="Rounded Rectangle 4795">
          <a:hlinkClick xmlns:r="http://schemas.openxmlformats.org/officeDocument/2006/relationships" r:id="rId4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7" name="Rounded Rectangle 4796">
          <a:hlinkClick xmlns:r="http://schemas.openxmlformats.org/officeDocument/2006/relationships" r:id="rId4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8" name="Rounded Rectangle 4797">
          <a:hlinkClick xmlns:r="http://schemas.openxmlformats.org/officeDocument/2006/relationships" r:id="rId4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9" name="Rounded Rectangle 4798">
          <a:hlinkClick xmlns:r="http://schemas.openxmlformats.org/officeDocument/2006/relationships" r:id="rId4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0" name="Rounded Rectangle 4799">
          <a:hlinkClick xmlns:r="http://schemas.openxmlformats.org/officeDocument/2006/relationships" r:id="rId4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1" name="Rounded Rectangle 4800">
          <a:hlinkClick xmlns:r="http://schemas.openxmlformats.org/officeDocument/2006/relationships" r:id="rId4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2" name="Rounded Rectangle 4801">
          <a:hlinkClick xmlns:r="http://schemas.openxmlformats.org/officeDocument/2006/relationships" r:id="rId4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3" name="Rounded Rectangle 4802">
          <a:hlinkClick xmlns:r="http://schemas.openxmlformats.org/officeDocument/2006/relationships" r:id="rId4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4" name="Rounded Rectangle 4803">
          <a:hlinkClick xmlns:r="http://schemas.openxmlformats.org/officeDocument/2006/relationships" r:id="rId4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5" name="Rounded Rectangle 4804">
          <a:hlinkClick xmlns:r="http://schemas.openxmlformats.org/officeDocument/2006/relationships" r:id="rId4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6" name="Rounded Rectangle 4805">
          <a:hlinkClick xmlns:r="http://schemas.openxmlformats.org/officeDocument/2006/relationships" r:id="rId4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7" name="Rounded Rectangle 4806">
          <a:hlinkClick xmlns:r="http://schemas.openxmlformats.org/officeDocument/2006/relationships" r:id="rId4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8" name="Rounded Rectangle 4807">
          <a:hlinkClick xmlns:r="http://schemas.openxmlformats.org/officeDocument/2006/relationships" r:id="rId4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09" name="Rounded Rectangle 4808">
          <a:hlinkClick xmlns:r="http://schemas.openxmlformats.org/officeDocument/2006/relationships" r:id="rId4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10" name="Rounded Rectangle 4809">
          <a:hlinkClick xmlns:r="http://schemas.openxmlformats.org/officeDocument/2006/relationships" r:id="rId4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11" name="Rounded Rectangle 4810">
          <a:hlinkClick xmlns:r="http://schemas.openxmlformats.org/officeDocument/2006/relationships" r:id="rId4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2" name="Rounded Rectangle 4811">
          <a:hlinkClick xmlns:r="http://schemas.openxmlformats.org/officeDocument/2006/relationships" r:id="rId4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3" name="Rounded Rectangle 4812">
          <a:hlinkClick xmlns:r="http://schemas.openxmlformats.org/officeDocument/2006/relationships" r:id="rId4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4" name="Rounded Rectangle 4813">
          <a:hlinkClick xmlns:r="http://schemas.openxmlformats.org/officeDocument/2006/relationships" r:id="rId4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5" name="Rounded Rectangle 4814">
          <a:hlinkClick xmlns:r="http://schemas.openxmlformats.org/officeDocument/2006/relationships" r:id="rId4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6" name="Rounded Rectangle 4815">
          <a:hlinkClick xmlns:r="http://schemas.openxmlformats.org/officeDocument/2006/relationships" r:id="rId4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7" name="Rounded Rectangle 4816">
          <a:hlinkClick xmlns:r="http://schemas.openxmlformats.org/officeDocument/2006/relationships" r:id="rId4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18" name="Rounded Rectangle 4817">
          <a:hlinkClick xmlns:r="http://schemas.openxmlformats.org/officeDocument/2006/relationships" r:id="rId4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19" name="Rounded Rectangle 4818">
          <a:hlinkClick xmlns:r="http://schemas.openxmlformats.org/officeDocument/2006/relationships" r:id="rId4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20" name="Rounded Rectangle 4819">
          <a:hlinkClick xmlns:r="http://schemas.openxmlformats.org/officeDocument/2006/relationships" r:id="rId4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1" name="Rounded Rectangle 4820">
          <a:hlinkClick xmlns:r="http://schemas.openxmlformats.org/officeDocument/2006/relationships" r:id="rId4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2" name="Rounded Rectangle 4821">
          <a:hlinkClick xmlns:r="http://schemas.openxmlformats.org/officeDocument/2006/relationships" r:id="rId4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3" name="Rounded Rectangle 4822">
          <a:hlinkClick xmlns:r="http://schemas.openxmlformats.org/officeDocument/2006/relationships" r:id="rId4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4" name="Rounded Rectangle 4823">
          <a:hlinkClick xmlns:r="http://schemas.openxmlformats.org/officeDocument/2006/relationships" r:id="rId4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5" name="Rounded Rectangle 4824">
          <a:hlinkClick xmlns:r="http://schemas.openxmlformats.org/officeDocument/2006/relationships" r:id="rId4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6" name="Rounded Rectangle 4825">
          <a:hlinkClick xmlns:r="http://schemas.openxmlformats.org/officeDocument/2006/relationships" r:id="rId4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7" name="Rounded Rectangle 4826">
          <a:hlinkClick xmlns:r="http://schemas.openxmlformats.org/officeDocument/2006/relationships" r:id="rId4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8" name="Rounded Rectangle 4827">
          <a:hlinkClick xmlns:r="http://schemas.openxmlformats.org/officeDocument/2006/relationships" r:id="rId4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9" name="Rounded Rectangle 4828">
          <a:hlinkClick xmlns:r="http://schemas.openxmlformats.org/officeDocument/2006/relationships" r:id="rId4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0" name="Rounded Rectangle 4829">
          <a:hlinkClick xmlns:r="http://schemas.openxmlformats.org/officeDocument/2006/relationships" r:id="rId4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1" name="Rounded Rectangle 4830">
          <a:hlinkClick xmlns:r="http://schemas.openxmlformats.org/officeDocument/2006/relationships" r:id="rId4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2" name="Rounded Rectangle 4831">
          <a:hlinkClick xmlns:r="http://schemas.openxmlformats.org/officeDocument/2006/relationships" r:id="rId4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3" name="Rounded Rectangle 4832">
          <a:hlinkClick xmlns:r="http://schemas.openxmlformats.org/officeDocument/2006/relationships" r:id="rId4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4" name="Rounded Rectangle 4833">
          <a:hlinkClick xmlns:r="http://schemas.openxmlformats.org/officeDocument/2006/relationships" r:id="rId4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5" name="Rounded Rectangle 4834">
          <a:hlinkClick xmlns:r="http://schemas.openxmlformats.org/officeDocument/2006/relationships" r:id="rId4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6" name="Rounded Rectangle 4835">
          <a:hlinkClick xmlns:r="http://schemas.openxmlformats.org/officeDocument/2006/relationships" r:id="rId4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7" name="Rounded Rectangle 4836">
          <a:hlinkClick xmlns:r="http://schemas.openxmlformats.org/officeDocument/2006/relationships" r:id="rId4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8" name="Rounded Rectangle 4837">
          <a:hlinkClick xmlns:r="http://schemas.openxmlformats.org/officeDocument/2006/relationships" r:id="rId4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39" name="Rounded Rectangle 4838">
          <a:hlinkClick xmlns:r="http://schemas.openxmlformats.org/officeDocument/2006/relationships" r:id="rId4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40" name="Rounded Rectangle 4839">
          <a:hlinkClick xmlns:r="http://schemas.openxmlformats.org/officeDocument/2006/relationships" r:id="rId4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41" name="Rounded Rectangle 4840">
          <a:hlinkClick xmlns:r="http://schemas.openxmlformats.org/officeDocument/2006/relationships" r:id="rId4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4114800</xdr:colOff>
      <xdr:row>0</xdr:row>
      <xdr:rowOff>114300</xdr:rowOff>
    </xdr:from>
    <xdr:to>
      <xdr:col>1</xdr:col>
      <xdr:colOff>5648325</xdr:colOff>
      <xdr:row>1</xdr:row>
      <xdr:rowOff>200025</xdr:rowOff>
    </xdr:to>
    <xdr:sp macro="" textlink="">
      <xdr:nvSpPr>
        <xdr:cNvPr id="2" name="Rounded Rectangle 1">
          <a:hlinkClick xmlns:r="http://schemas.openxmlformats.org/officeDocument/2006/relationships" r:id="rId1"/>
        </xdr:cNvPr>
        <xdr:cNvSpPr/>
      </xdr:nvSpPr>
      <xdr:spPr>
        <a:xfrm>
          <a:off x="5076825" y="114300"/>
          <a:ext cx="1533525" cy="44767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r>
            <a:rPr lang="en-US" sz="1100"/>
            <a:t>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19050</xdr:colOff>
      <xdr:row>0</xdr:row>
      <xdr:rowOff>9525</xdr:rowOff>
    </xdr:from>
    <xdr:to>
      <xdr:col>6</xdr:col>
      <xdr:colOff>1666875</xdr:colOff>
      <xdr:row>2</xdr:row>
      <xdr:rowOff>47625</xdr:rowOff>
    </xdr:to>
    <xdr:sp macro="" textlink="">
      <xdr:nvSpPr>
        <xdr:cNvPr id="4" name="Rounded Rectangle 3">
          <a:hlinkClick xmlns:r="http://schemas.openxmlformats.org/officeDocument/2006/relationships" r:id="rId1"/>
        </xdr:cNvPr>
        <xdr:cNvSpPr/>
      </xdr:nvSpPr>
      <xdr:spPr>
        <a:xfrm>
          <a:off x="5715000" y="9525"/>
          <a:ext cx="1647825" cy="428625"/>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163286</xdr:colOff>
      <xdr:row>1</xdr:row>
      <xdr:rowOff>180975</xdr:rowOff>
    </xdr:from>
    <xdr:to>
      <xdr:col>1</xdr:col>
      <xdr:colOff>1819725</xdr:colOff>
      <xdr:row>5</xdr:row>
      <xdr:rowOff>81643</xdr:rowOff>
    </xdr:to>
    <xdr:sp macro="" textlink="">
      <xdr:nvSpPr>
        <xdr:cNvPr id="2" name="Rounded Rectangle 1">
          <a:hlinkClick xmlns:r="http://schemas.openxmlformats.org/officeDocument/2006/relationships" r:id="rId1" tooltip="Klik Home untuk kembali ke halaman Menu (Home)"/>
        </xdr:cNvPr>
        <xdr:cNvSpPr/>
      </xdr:nvSpPr>
      <xdr:spPr>
        <a:xfrm>
          <a:off x="163286" y="371475"/>
          <a:ext cx="1955796" cy="825954"/>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3200" b="1">
              <a:solidFill>
                <a:srgbClr val="FFFF00"/>
              </a:solidFill>
              <a:latin typeface="Arial Narrow" pitchFamily="34" charset="0"/>
            </a:rPr>
            <a:t>Home</a:t>
          </a:r>
        </a:p>
      </xdr:txBody>
    </xdr:sp>
    <xdr:clientData/>
  </xdr:twoCellAnchor>
  <xdr:twoCellAnchor>
    <xdr:from>
      <xdr:col>8</xdr:col>
      <xdr:colOff>163286</xdr:colOff>
      <xdr:row>1</xdr:row>
      <xdr:rowOff>54429</xdr:rowOff>
    </xdr:from>
    <xdr:to>
      <xdr:col>16</xdr:col>
      <xdr:colOff>340179</xdr:colOff>
      <xdr:row>8</xdr:row>
      <xdr:rowOff>54429</xdr:rowOff>
    </xdr:to>
    <xdr:sp macro="[0]!CopPasValue" textlink="">
      <xdr:nvSpPr>
        <xdr:cNvPr id="3" name="Rounded Rectangle 2"/>
        <xdr:cNvSpPr/>
      </xdr:nvSpPr>
      <xdr:spPr>
        <a:xfrm>
          <a:off x="9769929" y="24492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17689</xdr:rowOff>
    </xdr:from>
    <xdr:to>
      <xdr:col>1</xdr:col>
      <xdr:colOff>1646464</xdr:colOff>
      <xdr:row>5</xdr:row>
      <xdr:rowOff>108857</xdr:rowOff>
    </xdr:to>
    <xdr:sp macro="" textlink="">
      <xdr:nvSpPr>
        <xdr:cNvPr id="2" name="Rounded Rectangle 1">
          <a:hlinkClick xmlns:r="http://schemas.openxmlformats.org/officeDocument/2006/relationships" r:id="rId1" tooltip="Klik Home untuk kembali ke halaman Menu (Home)"/>
        </xdr:cNvPr>
        <xdr:cNvSpPr/>
      </xdr:nvSpPr>
      <xdr:spPr>
        <a:xfrm>
          <a:off x="0" y="208189"/>
          <a:ext cx="1945821" cy="1016454"/>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4400" b="1">
              <a:solidFill>
                <a:srgbClr val="FFFF00"/>
              </a:solidFill>
              <a:latin typeface="Arial Narrow" pitchFamily="34" charset="0"/>
            </a:rPr>
            <a:t>Home</a:t>
          </a:r>
        </a:p>
      </xdr:txBody>
    </xdr:sp>
    <xdr:clientData/>
  </xdr:twoCellAnchor>
  <xdr:twoCellAnchor>
    <xdr:from>
      <xdr:col>8</xdr:col>
      <xdr:colOff>544285</xdr:colOff>
      <xdr:row>1</xdr:row>
      <xdr:rowOff>54428</xdr:rowOff>
    </xdr:from>
    <xdr:to>
      <xdr:col>17</xdr:col>
      <xdr:colOff>163285</xdr:colOff>
      <xdr:row>8</xdr:row>
      <xdr:rowOff>54428</xdr:rowOff>
    </xdr:to>
    <xdr:sp macro="[0]!CopPasValue" textlink="">
      <xdr:nvSpPr>
        <xdr:cNvPr id="3" name="Rounded Rectangle 2"/>
        <xdr:cNvSpPr/>
      </xdr:nvSpPr>
      <xdr:spPr>
        <a:xfrm>
          <a:off x="10150928" y="244928"/>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68036</xdr:colOff>
      <xdr:row>1</xdr:row>
      <xdr:rowOff>180975</xdr:rowOff>
    </xdr:from>
    <xdr:to>
      <xdr:col>1</xdr:col>
      <xdr:colOff>1819725</xdr:colOff>
      <xdr:row>6</xdr:row>
      <xdr:rowOff>13607</xdr:rowOff>
    </xdr:to>
    <xdr:sp macro="" textlink="">
      <xdr:nvSpPr>
        <xdr:cNvPr id="2" name="Rounded Rectangle 1">
          <a:hlinkClick xmlns:r="http://schemas.openxmlformats.org/officeDocument/2006/relationships" r:id="rId1" tooltip="Klik Home untuk kembali ke halaman Menu (Home)"/>
        </xdr:cNvPr>
        <xdr:cNvSpPr/>
      </xdr:nvSpPr>
      <xdr:spPr>
        <a:xfrm>
          <a:off x="68036" y="371475"/>
          <a:ext cx="2051046" cy="94841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476249</xdr:colOff>
      <xdr:row>1</xdr:row>
      <xdr:rowOff>176893</xdr:rowOff>
    </xdr:from>
    <xdr:to>
      <xdr:col>17</xdr:col>
      <xdr:colOff>95249</xdr:colOff>
      <xdr:row>8</xdr:row>
      <xdr:rowOff>176893</xdr:rowOff>
    </xdr:to>
    <xdr:sp macro="[0]!CopPasValue" textlink="">
      <xdr:nvSpPr>
        <xdr:cNvPr id="3" name="Rounded Rectangle 2"/>
        <xdr:cNvSpPr/>
      </xdr:nvSpPr>
      <xdr:spPr>
        <a:xfrm>
          <a:off x="10082892" y="3673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136071</xdr:colOff>
      <xdr:row>1</xdr:row>
      <xdr:rowOff>180974</xdr:rowOff>
    </xdr:from>
    <xdr:to>
      <xdr:col>1</xdr:col>
      <xdr:colOff>1819725</xdr:colOff>
      <xdr:row>6</xdr:row>
      <xdr:rowOff>-1</xdr:rowOff>
    </xdr:to>
    <xdr:sp macro="" textlink="">
      <xdr:nvSpPr>
        <xdr:cNvPr id="2" name="Rounded Rectangle 1">
          <a:hlinkClick xmlns:r="http://schemas.openxmlformats.org/officeDocument/2006/relationships" r:id="rId1" tooltip="Klik Home untuk kembali ke halaman Menu (Home)"/>
        </xdr:cNvPr>
        <xdr:cNvSpPr/>
      </xdr:nvSpPr>
      <xdr:spPr>
        <a:xfrm>
          <a:off x="136071" y="371474"/>
          <a:ext cx="1983011" cy="93481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394607</xdr:colOff>
      <xdr:row>1</xdr:row>
      <xdr:rowOff>54429</xdr:rowOff>
    </xdr:from>
    <xdr:to>
      <xdr:col>17</xdr:col>
      <xdr:colOff>13607</xdr:colOff>
      <xdr:row>8</xdr:row>
      <xdr:rowOff>54429</xdr:rowOff>
    </xdr:to>
    <xdr:sp macro="[0]!CopPasValue" textlink="">
      <xdr:nvSpPr>
        <xdr:cNvPr id="3" name="Rounded Rectangle 2"/>
        <xdr:cNvSpPr/>
      </xdr:nvSpPr>
      <xdr:spPr>
        <a:xfrm>
          <a:off x="10001250" y="24492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130969</xdr:colOff>
      <xdr:row>1</xdr:row>
      <xdr:rowOff>161924</xdr:rowOff>
    </xdr:from>
    <xdr:to>
      <xdr:col>1</xdr:col>
      <xdr:colOff>1857825</xdr:colOff>
      <xdr:row>4</xdr:row>
      <xdr:rowOff>178592</xdr:rowOff>
    </xdr:to>
    <xdr:sp macro="" textlink="">
      <xdr:nvSpPr>
        <xdr:cNvPr id="2" name="Rounded Rectangle 1">
          <a:hlinkClick xmlns:r="http://schemas.openxmlformats.org/officeDocument/2006/relationships" r:id="rId1" tooltip="Klik Home untuk kembali ke halaman Menu (Home)"/>
        </xdr:cNvPr>
        <xdr:cNvSpPr/>
      </xdr:nvSpPr>
      <xdr:spPr>
        <a:xfrm>
          <a:off x="130969" y="352424"/>
          <a:ext cx="2036419" cy="70723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2524125</xdr:colOff>
      <xdr:row>1</xdr:row>
      <xdr:rowOff>35719</xdr:rowOff>
    </xdr:from>
    <xdr:to>
      <xdr:col>15</xdr:col>
      <xdr:colOff>353786</xdr:colOff>
      <xdr:row>8</xdr:row>
      <xdr:rowOff>81643</xdr:rowOff>
    </xdr:to>
    <xdr:sp macro="[0]!CopPasValue" textlink="">
      <xdr:nvSpPr>
        <xdr:cNvPr id="3" name="Rounded Rectangle 2"/>
        <xdr:cNvSpPr/>
      </xdr:nvSpPr>
      <xdr:spPr>
        <a:xfrm>
          <a:off x="9191625" y="22621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1</xdr:row>
      <xdr:rowOff>171449</xdr:rowOff>
    </xdr:from>
    <xdr:to>
      <xdr:col>1</xdr:col>
      <xdr:colOff>1829250</xdr:colOff>
      <xdr:row>4</xdr:row>
      <xdr:rowOff>76199</xdr:rowOff>
    </xdr:to>
    <xdr:sp macro="" textlink="">
      <xdr:nvSpPr>
        <xdr:cNvPr id="2" name="Rounded Rectangle 1">
          <a:hlinkClick xmlns:r="http://schemas.openxmlformats.org/officeDocument/2006/relationships" r:id="rId1" tooltip="Klik Home untuk kembali ke halaman Menu (Home)"/>
        </xdr:cNvPr>
        <xdr:cNvSpPr/>
      </xdr:nvSpPr>
      <xdr:spPr>
        <a:xfrm>
          <a:off x="57150" y="361949"/>
          <a:ext cx="2076900" cy="6000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2116931</xdr:colOff>
      <xdr:row>0</xdr:row>
      <xdr:rowOff>173831</xdr:rowOff>
    </xdr:from>
    <xdr:to>
      <xdr:col>14</xdr:col>
      <xdr:colOff>479992</xdr:colOff>
      <xdr:row>8</xdr:row>
      <xdr:rowOff>36399</xdr:rowOff>
    </xdr:to>
    <xdr:sp macro="[0]!CopPasValue" textlink="">
      <xdr:nvSpPr>
        <xdr:cNvPr id="3" name="Rounded Rectangle 2"/>
        <xdr:cNvSpPr/>
      </xdr:nvSpPr>
      <xdr:spPr>
        <a:xfrm>
          <a:off x="8784431" y="173831"/>
          <a:ext cx="4625749" cy="15056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81643</xdr:colOff>
      <xdr:row>1</xdr:row>
      <xdr:rowOff>180975</xdr:rowOff>
    </xdr:from>
    <xdr:to>
      <xdr:col>1</xdr:col>
      <xdr:colOff>1819725</xdr:colOff>
      <xdr:row>6</xdr:row>
      <xdr:rowOff>13607</xdr:rowOff>
    </xdr:to>
    <xdr:sp macro="" textlink="">
      <xdr:nvSpPr>
        <xdr:cNvPr id="2" name="Rounded Rectangle 1">
          <a:hlinkClick xmlns:r="http://schemas.openxmlformats.org/officeDocument/2006/relationships" r:id="rId1" tooltip="Klik Home untuk kembali ke halaman Menu (Home)"/>
        </xdr:cNvPr>
        <xdr:cNvSpPr/>
      </xdr:nvSpPr>
      <xdr:spPr>
        <a:xfrm>
          <a:off x="81643" y="371475"/>
          <a:ext cx="2037439" cy="94841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xdr:col>
      <xdr:colOff>476250</xdr:colOff>
      <xdr:row>0</xdr:row>
      <xdr:rowOff>176893</xdr:rowOff>
    </xdr:from>
    <xdr:to>
      <xdr:col>17</xdr:col>
      <xdr:colOff>258536</xdr:colOff>
      <xdr:row>7</xdr:row>
      <xdr:rowOff>176893</xdr:rowOff>
    </xdr:to>
    <xdr:sp macro="[0]!CopPasValue" textlink="">
      <xdr:nvSpPr>
        <xdr:cNvPr id="3" name="Rounded Rectangle 2"/>
        <xdr:cNvSpPr/>
      </xdr:nvSpPr>
      <xdr:spPr>
        <a:xfrm>
          <a:off x="10722429" y="1768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142875</xdr:colOff>
      <xdr:row>1</xdr:row>
      <xdr:rowOff>171450</xdr:rowOff>
    </xdr:from>
    <xdr:to>
      <xdr:col>1</xdr:col>
      <xdr:colOff>1848300</xdr:colOff>
      <xdr:row>5</xdr:row>
      <xdr:rowOff>180975</xdr:rowOff>
    </xdr:to>
    <xdr:sp macro="" textlink="">
      <xdr:nvSpPr>
        <xdr:cNvPr id="2" name="Rounded Rectangle 1">
          <a:hlinkClick xmlns:r="http://schemas.openxmlformats.org/officeDocument/2006/relationships" r:id="rId1" tooltip="Klik Home untuk kembali ke halaman Menu (Home)"/>
        </xdr:cNvPr>
        <xdr:cNvSpPr/>
      </xdr:nvSpPr>
      <xdr:spPr>
        <a:xfrm>
          <a:off x="142875" y="361950"/>
          <a:ext cx="2010225" cy="8953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1104900</xdr:colOff>
      <xdr:row>0</xdr:row>
      <xdr:rowOff>66675</xdr:rowOff>
    </xdr:from>
    <xdr:to>
      <xdr:col>13</xdr:col>
      <xdr:colOff>10886</xdr:colOff>
      <xdr:row>7</xdr:row>
      <xdr:rowOff>119743</xdr:rowOff>
    </xdr:to>
    <xdr:sp macro="[0]!CopPasValue" textlink="">
      <xdr:nvSpPr>
        <xdr:cNvPr id="3" name="Rounded Rectangle 2"/>
        <xdr:cNvSpPr/>
      </xdr:nvSpPr>
      <xdr:spPr>
        <a:xfrm>
          <a:off x="7753350" y="666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127000</xdr:colOff>
      <xdr:row>1</xdr:row>
      <xdr:rowOff>171450</xdr:rowOff>
    </xdr:from>
    <xdr:to>
      <xdr:col>1</xdr:col>
      <xdr:colOff>1848300</xdr:colOff>
      <xdr:row>5</xdr:row>
      <xdr:rowOff>74083</xdr:rowOff>
    </xdr:to>
    <xdr:sp macro="" textlink="">
      <xdr:nvSpPr>
        <xdr:cNvPr id="2" name="Rounded Rectangle 1">
          <a:hlinkClick xmlns:r="http://schemas.openxmlformats.org/officeDocument/2006/relationships" r:id="rId1" tooltip="Klik Home untuk kembali ke halaman Menu (Home)"/>
        </xdr:cNvPr>
        <xdr:cNvSpPr/>
      </xdr:nvSpPr>
      <xdr:spPr>
        <a:xfrm>
          <a:off x="127000" y="361950"/>
          <a:ext cx="2028217" cy="791633"/>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1767416</xdr:colOff>
      <xdr:row>0</xdr:row>
      <xdr:rowOff>179917</xdr:rowOff>
    </xdr:from>
    <xdr:to>
      <xdr:col>14</xdr:col>
      <xdr:colOff>131535</xdr:colOff>
      <xdr:row>8</xdr:row>
      <xdr:rowOff>39310</xdr:rowOff>
    </xdr:to>
    <xdr:sp macro="[0]!CopPasValue" textlink="">
      <xdr:nvSpPr>
        <xdr:cNvPr id="3" name="Rounded Rectangle 2"/>
        <xdr:cNvSpPr/>
      </xdr:nvSpPr>
      <xdr:spPr>
        <a:xfrm>
          <a:off x="8413749" y="179917"/>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38100</xdr:colOff>
      <xdr:row>1</xdr:row>
      <xdr:rowOff>152400</xdr:rowOff>
    </xdr:from>
    <xdr:to>
      <xdr:col>1</xdr:col>
      <xdr:colOff>1829250</xdr:colOff>
      <xdr:row>5</xdr:row>
      <xdr:rowOff>123825</xdr:rowOff>
    </xdr:to>
    <xdr:sp macro="" textlink="">
      <xdr:nvSpPr>
        <xdr:cNvPr id="2" name="Rounded Rectangle 1">
          <a:hlinkClick xmlns:r="http://schemas.openxmlformats.org/officeDocument/2006/relationships" r:id="rId1" tooltip="Klik Home untuk kembali ke halaman Menu (Home)"/>
        </xdr:cNvPr>
        <xdr:cNvSpPr/>
      </xdr:nvSpPr>
      <xdr:spPr>
        <a:xfrm>
          <a:off x="38100" y="342900"/>
          <a:ext cx="2095950" cy="8572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133350</xdr:colOff>
      <xdr:row>0</xdr:row>
      <xdr:rowOff>180975</xdr:rowOff>
    </xdr:from>
    <xdr:to>
      <xdr:col>16</xdr:col>
      <xdr:colOff>353786</xdr:colOff>
      <xdr:row>8</xdr:row>
      <xdr:rowOff>43543</xdr:rowOff>
    </xdr:to>
    <xdr:sp macro="[0]!CopPasValue" textlink="">
      <xdr:nvSpPr>
        <xdr:cNvPr id="3" name="Rounded Rectangle 2"/>
        <xdr:cNvSpPr/>
      </xdr:nvSpPr>
      <xdr:spPr>
        <a:xfrm>
          <a:off x="9753600"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28575</xdr:colOff>
      <xdr:row>1</xdr:row>
      <xdr:rowOff>142874</xdr:rowOff>
    </xdr:from>
    <xdr:to>
      <xdr:col>1</xdr:col>
      <xdr:colOff>1829250</xdr:colOff>
      <xdr:row>6</xdr:row>
      <xdr:rowOff>28574</xdr:rowOff>
    </xdr:to>
    <xdr:sp macro="" textlink="">
      <xdr:nvSpPr>
        <xdr:cNvPr id="2" name="Rounded Rectangle 1">
          <a:hlinkClick xmlns:r="http://schemas.openxmlformats.org/officeDocument/2006/relationships" r:id="rId1" tooltip="Klik Home untuk kembali ke halaman Menu (Home)"/>
        </xdr:cNvPr>
        <xdr:cNvSpPr/>
      </xdr:nvSpPr>
      <xdr:spPr>
        <a:xfrm>
          <a:off x="28575" y="333374"/>
          <a:ext cx="2105475" cy="96202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819150</xdr:colOff>
      <xdr:row>0</xdr:row>
      <xdr:rowOff>85725</xdr:rowOff>
    </xdr:from>
    <xdr:to>
      <xdr:col>12</xdr:col>
      <xdr:colOff>277586</xdr:colOff>
      <xdr:row>7</xdr:row>
      <xdr:rowOff>138793</xdr:rowOff>
    </xdr:to>
    <xdr:sp macro="[0]!CopPasValue" textlink="">
      <xdr:nvSpPr>
        <xdr:cNvPr id="3" name="Rounded Rectangle 2"/>
        <xdr:cNvSpPr/>
      </xdr:nvSpPr>
      <xdr:spPr>
        <a:xfrm>
          <a:off x="7467600" y="857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152400</xdr:colOff>
      <xdr:row>1</xdr:row>
      <xdr:rowOff>180975</xdr:rowOff>
    </xdr:from>
    <xdr:to>
      <xdr:col>1</xdr:col>
      <xdr:colOff>1819725</xdr:colOff>
      <xdr:row>5</xdr:row>
      <xdr:rowOff>133350</xdr:rowOff>
    </xdr:to>
    <xdr:sp macro="" textlink="">
      <xdr:nvSpPr>
        <xdr:cNvPr id="2" name="Rounded Rectangle 1">
          <a:hlinkClick xmlns:r="http://schemas.openxmlformats.org/officeDocument/2006/relationships" r:id="rId1" tooltip="Klik Home untuk kembali ke halaman Menu (Home)"/>
        </xdr:cNvPr>
        <xdr:cNvSpPr/>
      </xdr:nvSpPr>
      <xdr:spPr>
        <a:xfrm>
          <a:off x="152400" y="371475"/>
          <a:ext cx="1972125" cy="8382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1771650</xdr:colOff>
      <xdr:row>0</xdr:row>
      <xdr:rowOff>152400</xdr:rowOff>
    </xdr:from>
    <xdr:to>
      <xdr:col>14</xdr:col>
      <xdr:colOff>125186</xdr:colOff>
      <xdr:row>8</xdr:row>
      <xdr:rowOff>14968</xdr:rowOff>
    </xdr:to>
    <xdr:sp macro="[0]!CopPasValue" textlink="">
      <xdr:nvSpPr>
        <xdr:cNvPr id="3" name="Rounded Rectangle 2"/>
        <xdr:cNvSpPr/>
      </xdr:nvSpPr>
      <xdr:spPr>
        <a:xfrm>
          <a:off x="8420100" y="1524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76200</xdr:colOff>
      <xdr:row>1</xdr:row>
      <xdr:rowOff>190499</xdr:rowOff>
    </xdr:from>
    <xdr:to>
      <xdr:col>1</xdr:col>
      <xdr:colOff>1838775</xdr:colOff>
      <xdr:row>6</xdr:row>
      <xdr:rowOff>19049</xdr:rowOff>
    </xdr:to>
    <xdr:sp macro="" textlink="">
      <xdr:nvSpPr>
        <xdr:cNvPr id="2" name="Rounded Rectangle 1">
          <a:hlinkClick xmlns:r="http://schemas.openxmlformats.org/officeDocument/2006/relationships" r:id="rId1" tooltip="Klik Home untuk kembali ke halaman Menu (Home)"/>
        </xdr:cNvPr>
        <xdr:cNvSpPr/>
      </xdr:nvSpPr>
      <xdr:spPr>
        <a:xfrm>
          <a:off x="76200" y="380999"/>
          <a:ext cx="2067375" cy="9048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2524125</xdr:colOff>
      <xdr:row>1</xdr:row>
      <xdr:rowOff>9525</xdr:rowOff>
    </xdr:from>
    <xdr:to>
      <xdr:col>15</xdr:col>
      <xdr:colOff>325211</xdr:colOff>
      <xdr:row>8</xdr:row>
      <xdr:rowOff>62593</xdr:rowOff>
    </xdr:to>
    <xdr:sp macro="[0]!CopPasValue" textlink="">
      <xdr:nvSpPr>
        <xdr:cNvPr id="3" name="Rounded Rectangle 2"/>
        <xdr:cNvSpPr/>
      </xdr:nvSpPr>
      <xdr:spPr>
        <a:xfrm>
          <a:off x="9172575"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19050</xdr:colOff>
      <xdr:row>1</xdr:row>
      <xdr:rowOff>190499</xdr:rowOff>
    </xdr:from>
    <xdr:to>
      <xdr:col>1</xdr:col>
      <xdr:colOff>1810200</xdr:colOff>
      <xdr:row>6</xdr:row>
      <xdr:rowOff>57149</xdr:rowOff>
    </xdr:to>
    <xdr:sp macro="" textlink="">
      <xdr:nvSpPr>
        <xdr:cNvPr id="2" name="Rounded Rectangle 1">
          <a:hlinkClick xmlns:r="http://schemas.openxmlformats.org/officeDocument/2006/relationships" r:id="rId1" tooltip="Klik Home untuk kembali ke halaman Menu (Home)"/>
        </xdr:cNvPr>
        <xdr:cNvSpPr/>
      </xdr:nvSpPr>
      <xdr:spPr>
        <a:xfrm>
          <a:off x="19050" y="380999"/>
          <a:ext cx="2095950" cy="9429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1543050</xdr:colOff>
      <xdr:row>1</xdr:row>
      <xdr:rowOff>9525</xdr:rowOff>
    </xdr:from>
    <xdr:to>
      <xdr:col>13</xdr:col>
      <xdr:colOff>449036</xdr:colOff>
      <xdr:row>8</xdr:row>
      <xdr:rowOff>62593</xdr:rowOff>
    </xdr:to>
    <xdr:sp macro="[0]!CopPasValue" textlink="">
      <xdr:nvSpPr>
        <xdr:cNvPr id="3" name="Rounded Rectangle 2"/>
        <xdr:cNvSpPr/>
      </xdr:nvSpPr>
      <xdr:spPr>
        <a:xfrm>
          <a:off x="8191500"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114300</xdr:colOff>
      <xdr:row>1</xdr:row>
      <xdr:rowOff>190499</xdr:rowOff>
    </xdr:from>
    <xdr:to>
      <xdr:col>1</xdr:col>
      <xdr:colOff>1810200</xdr:colOff>
      <xdr:row>5</xdr:row>
      <xdr:rowOff>152399</xdr:rowOff>
    </xdr:to>
    <xdr:sp macro="" textlink="">
      <xdr:nvSpPr>
        <xdr:cNvPr id="2" name="Rounded Rectangle 1">
          <a:hlinkClick xmlns:r="http://schemas.openxmlformats.org/officeDocument/2006/relationships" r:id="rId1" tooltip="Klik Home untuk kembali ke halaman Menu (Home)"/>
        </xdr:cNvPr>
        <xdr:cNvSpPr/>
      </xdr:nvSpPr>
      <xdr:spPr>
        <a:xfrm>
          <a:off x="114300" y="380999"/>
          <a:ext cx="2000700" cy="84772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1609725</xdr:colOff>
      <xdr:row>0</xdr:row>
      <xdr:rowOff>152400</xdr:rowOff>
    </xdr:from>
    <xdr:to>
      <xdr:col>13</xdr:col>
      <xdr:colOff>515711</xdr:colOff>
      <xdr:row>8</xdr:row>
      <xdr:rowOff>14968</xdr:rowOff>
    </xdr:to>
    <xdr:sp macro="[0]!CopPasValue" textlink="">
      <xdr:nvSpPr>
        <xdr:cNvPr id="3" name="Rounded Rectangle 2"/>
        <xdr:cNvSpPr/>
      </xdr:nvSpPr>
      <xdr:spPr>
        <a:xfrm>
          <a:off x="8258175" y="1524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66675</xdr:colOff>
      <xdr:row>2</xdr:row>
      <xdr:rowOff>0</xdr:rowOff>
    </xdr:from>
    <xdr:to>
      <xdr:col>1</xdr:col>
      <xdr:colOff>1810200</xdr:colOff>
      <xdr:row>6</xdr:row>
      <xdr:rowOff>123825</xdr:rowOff>
    </xdr:to>
    <xdr:sp macro="" textlink="">
      <xdr:nvSpPr>
        <xdr:cNvPr id="2" name="Rounded Rectangle 1">
          <a:hlinkClick xmlns:r="http://schemas.openxmlformats.org/officeDocument/2006/relationships" r:id="rId1" tooltip="Klik Home untuk kembali ke halaman Menu (Home)"/>
        </xdr:cNvPr>
        <xdr:cNvSpPr/>
      </xdr:nvSpPr>
      <xdr:spPr>
        <a:xfrm>
          <a:off x="66675" y="381000"/>
          <a:ext cx="2048325" cy="10096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2219325</xdr:colOff>
      <xdr:row>0</xdr:row>
      <xdr:rowOff>180975</xdr:rowOff>
    </xdr:from>
    <xdr:to>
      <xdr:col>15</xdr:col>
      <xdr:colOff>20411</xdr:colOff>
      <xdr:row>8</xdr:row>
      <xdr:rowOff>43543</xdr:rowOff>
    </xdr:to>
    <xdr:sp macro="[0]!CopPasValue" textlink="">
      <xdr:nvSpPr>
        <xdr:cNvPr id="3" name="Rounded Rectangle 2"/>
        <xdr:cNvSpPr/>
      </xdr:nvSpPr>
      <xdr:spPr>
        <a:xfrm>
          <a:off x="8867775"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238125</xdr:colOff>
      <xdr:row>2</xdr:row>
      <xdr:rowOff>0</xdr:rowOff>
    </xdr:from>
    <xdr:to>
      <xdr:col>1</xdr:col>
      <xdr:colOff>1810200</xdr:colOff>
      <xdr:row>6</xdr:row>
      <xdr:rowOff>66675</xdr:rowOff>
    </xdr:to>
    <xdr:sp macro="" textlink="">
      <xdr:nvSpPr>
        <xdr:cNvPr id="2" name="Rounded Rectangle 1">
          <a:hlinkClick xmlns:r="http://schemas.openxmlformats.org/officeDocument/2006/relationships" r:id="rId1" tooltip="Klik Home untuk kembali ke halaman Menu (Home)"/>
        </xdr:cNvPr>
        <xdr:cNvSpPr/>
      </xdr:nvSpPr>
      <xdr:spPr>
        <a:xfrm>
          <a:off x="238125" y="381000"/>
          <a:ext cx="1876875" cy="9525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1866900</xdr:colOff>
      <xdr:row>3</xdr:row>
      <xdr:rowOff>57150</xdr:rowOff>
    </xdr:from>
    <xdr:to>
      <xdr:col>12</xdr:col>
      <xdr:colOff>487136</xdr:colOff>
      <xdr:row>8</xdr:row>
      <xdr:rowOff>91168</xdr:rowOff>
    </xdr:to>
    <xdr:sp macro="[0]!CopPasValue" textlink="">
      <xdr:nvSpPr>
        <xdr:cNvPr id="3" name="Rounded Rectangle 2"/>
        <xdr:cNvSpPr/>
      </xdr:nvSpPr>
      <xdr:spPr>
        <a:xfrm>
          <a:off x="8515350" y="752475"/>
          <a:ext cx="3801836" cy="986518"/>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3</xdr:col>
      <xdr:colOff>9525</xdr:colOff>
      <xdr:row>10</xdr:row>
      <xdr:rowOff>38100</xdr:rowOff>
    </xdr:from>
    <xdr:to>
      <xdr:col>15</xdr:col>
      <xdr:colOff>28575</xdr:colOff>
      <xdr:row>16</xdr:row>
      <xdr:rowOff>190453</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486275" y="2095500"/>
          <a:ext cx="4591050" cy="1295353"/>
        </a:xfrm>
        <a:prstGeom prst="rect">
          <a:avLst/>
        </a:prstGeom>
        <a:noFill/>
        <a:ln w="1">
          <a:noFill/>
          <a:miter lim="800000"/>
          <a:headEnd/>
          <a:tailEnd type="none" w="med" len="med"/>
        </a:ln>
        <a:effectLst/>
      </xdr:spPr>
    </xdr:pic>
    <xdr:clientData/>
  </xdr:twoCellAnchor>
  <xdr:twoCellAnchor editAs="oneCell">
    <xdr:from>
      <xdr:col>99</xdr:col>
      <xdr:colOff>180975</xdr:colOff>
      <xdr:row>12</xdr:row>
      <xdr:rowOff>57150</xdr:rowOff>
    </xdr:from>
    <xdr:to>
      <xdr:col>116</xdr:col>
      <xdr:colOff>47625</xdr:colOff>
      <xdr:row>15</xdr:row>
      <xdr:rowOff>171450</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1233725" y="2495550"/>
          <a:ext cx="6343650" cy="685800"/>
        </a:xfrm>
        <a:prstGeom prst="rect">
          <a:avLst/>
        </a:prstGeom>
        <a:noFill/>
        <a:ln w="1">
          <a:noFill/>
          <a:miter lim="800000"/>
          <a:headEnd/>
          <a:tailEnd type="none" w="med" len="med"/>
        </a:ln>
        <a:effectLst/>
      </xdr:spPr>
    </xdr:pic>
    <xdr:clientData/>
  </xdr:twoCellAnchor>
  <xdr:twoCellAnchor editAs="oneCell">
    <xdr:from>
      <xdr:col>116</xdr:col>
      <xdr:colOff>133350</xdr:colOff>
      <xdr:row>9</xdr:row>
      <xdr:rowOff>180975</xdr:rowOff>
    </xdr:from>
    <xdr:to>
      <xdr:col>121</xdr:col>
      <xdr:colOff>190500</xdr:colOff>
      <xdr:row>16</xdr:row>
      <xdr:rowOff>9525</xdr:rowOff>
    </xdr:to>
    <xdr:pic>
      <xdr:nvPicPr>
        <xdr:cNvPr id="72705" name="Picture 1"/>
        <xdr:cNvPicPr>
          <a:picLocks noChangeAspect="1" noChangeArrowheads="1"/>
        </xdr:cNvPicPr>
      </xdr:nvPicPr>
      <xdr:blipFill>
        <a:blip xmlns:r="http://schemas.openxmlformats.org/officeDocument/2006/relationships" r:embed="rId3" cstate="print"/>
        <a:srcRect/>
        <a:stretch>
          <a:fillRect/>
        </a:stretch>
      </xdr:blipFill>
      <xdr:spPr bwMode="auto">
        <a:xfrm>
          <a:off x="47663100" y="2047875"/>
          <a:ext cx="1962150" cy="1162050"/>
        </a:xfrm>
        <a:prstGeom prst="rect">
          <a:avLst/>
        </a:prstGeom>
        <a:noFill/>
        <a:ln w="1">
          <a:noFill/>
          <a:miter lim="800000"/>
          <a:headEnd/>
          <a:tailEnd type="none" w="med" len="med"/>
        </a:ln>
        <a:effec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119063</xdr:colOff>
      <xdr:row>0</xdr:row>
      <xdr:rowOff>142876</xdr:rowOff>
    </xdr:from>
    <xdr:to>
      <xdr:col>2</xdr:col>
      <xdr:colOff>3391</xdr:colOff>
      <xdr:row>4</xdr:row>
      <xdr:rowOff>230188</xdr:rowOff>
    </xdr:to>
    <xdr:sp macro="" textlink="">
      <xdr:nvSpPr>
        <xdr:cNvPr id="2" name="Rounded Rectangle 1">
          <a:hlinkClick xmlns:r="http://schemas.openxmlformats.org/officeDocument/2006/relationships" r:id="rId1" tooltip="Klik Home untuk kembali ke halaman Menu (Home)"/>
        </xdr:cNvPr>
        <xdr:cNvSpPr/>
      </xdr:nvSpPr>
      <xdr:spPr>
        <a:xfrm>
          <a:off x="119063" y="142876"/>
          <a:ext cx="1995703" cy="12144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14654</xdr:colOff>
      <xdr:row>4</xdr:row>
      <xdr:rowOff>21981</xdr:rowOff>
    </xdr:from>
    <xdr:to>
      <xdr:col>151</xdr:col>
      <xdr:colOff>635000</xdr:colOff>
      <xdr:row>5</xdr:row>
      <xdr:rowOff>140193</xdr:rowOff>
    </xdr:to>
    <xdr:sp macro="" textlink="">
      <xdr:nvSpPr>
        <xdr:cNvPr id="3" name="Rounded Rectangle 2">
          <a:hlinkClick xmlns:r="http://schemas.openxmlformats.org/officeDocument/2006/relationships" r:id="rId2" tooltip="Klik Home untuk kembali ke halaman Menu (Home)"/>
        </xdr:cNvPr>
        <xdr:cNvSpPr/>
      </xdr:nvSpPr>
      <xdr:spPr>
        <a:xfrm>
          <a:off x="48696929" y="1145931"/>
          <a:ext cx="1029921"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36635</xdr:colOff>
      <xdr:row>4</xdr:row>
      <xdr:rowOff>14654</xdr:rowOff>
    </xdr:from>
    <xdr:to>
      <xdr:col>70</xdr:col>
      <xdr:colOff>151385</xdr:colOff>
      <xdr:row>5</xdr:row>
      <xdr:rowOff>132866</xdr:rowOff>
    </xdr:to>
    <xdr:sp macro="" textlink="">
      <xdr:nvSpPr>
        <xdr:cNvPr id="4" name="Rounded Rectangle 3">
          <a:hlinkClick xmlns:r="http://schemas.openxmlformats.org/officeDocument/2006/relationships" r:id="rId3" tooltip="Klik Home untuk kembali ke halaman Menu (Home)"/>
        </xdr:cNvPr>
        <xdr:cNvSpPr/>
      </xdr:nvSpPr>
      <xdr:spPr>
        <a:xfrm>
          <a:off x="20734460" y="1138604"/>
          <a:ext cx="1257750"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3</xdr:col>
      <xdr:colOff>123825</xdr:colOff>
      <xdr:row>1</xdr:row>
      <xdr:rowOff>152400</xdr:rowOff>
    </xdr:from>
    <xdr:to>
      <xdr:col>23</xdr:col>
      <xdr:colOff>133350</xdr:colOff>
      <xdr:row>12</xdr:row>
      <xdr:rowOff>114300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600575" y="419100"/>
          <a:ext cx="7629525" cy="2152650"/>
        </a:xfrm>
        <a:prstGeom prst="rect">
          <a:avLst/>
        </a:prstGeom>
        <a:noFill/>
        <a:ln w="1">
          <a:noFill/>
          <a:miter lim="800000"/>
          <a:headEnd/>
          <a:tailEnd type="none" w="med" len="med"/>
        </a:ln>
        <a:effectLst/>
      </xdr:spPr>
    </xdr:pic>
    <xdr:clientData/>
  </xdr:twoCellAnchor>
  <xdr:twoCellAnchor editAs="oneCell">
    <xdr:from>
      <xdr:col>103</xdr:col>
      <xdr:colOff>85725</xdr:colOff>
      <xdr:row>11</xdr:row>
      <xdr:rowOff>114300</xdr:rowOff>
    </xdr:from>
    <xdr:to>
      <xdr:col>119</xdr:col>
      <xdr:colOff>333375</xdr:colOff>
      <xdr:row>15</xdr:row>
      <xdr:rowOff>28575</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2662475" y="2362200"/>
          <a:ext cx="6343650" cy="685800"/>
        </a:xfrm>
        <a:prstGeom prst="rect">
          <a:avLst/>
        </a:prstGeom>
        <a:noFill/>
        <a:ln w="1">
          <a:noFill/>
          <a:miter lim="800000"/>
          <a:headEnd/>
          <a:tailEnd type="none" w="med" len="med"/>
        </a:ln>
        <a:effec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8047264" y="365167"/>
          <a:ext cx="1171399" cy="18555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63953</xdr:colOff>
      <xdr:row>15</xdr:row>
      <xdr:rowOff>123454</xdr:rowOff>
    </xdr:from>
    <xdr:to>
      <xdr:col>14</xdr:col>
      <xdr:colOff>1179739</xdr:colOff>
      <xdr:row>17</xdr:row>
      <xdr:rowOff>628650</xdr:rowOff>
    </xdr:to>
    <xdr:sp macro="" textlink="">
      <xdr:nvSpPr>
        <xdr:cNvPr id="6" name="Rounded Rectangle 5">
          <a:hlinkClick xmlns:r="http://schemas.openxmlformats.org/officeDocument/2006/relationships" r:id="rId1" tooltip="Klik Home untuk kembali ke halaman Menu (Home)"/>
        </xdr:cNvPr>
        <xdr:cNvSpPr/>
      </xdr:nvSpPr>
      <xdr:spPr>
        <a:xfrm>
          <a:off x="8084003" y="58003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85725</xdr:colOff>
      <xdr:row>13</xdr:row>
      <xdr:rowOff>1562100</xdr:rowOff>
    </xdr:from>
    <xdr:to>
      <xdr:col>14</xdr:col>
      <xdr:colOff>1171575</xdr:colOff>
      <xdr:row>14</xdr:row>
      <xdr:rowOff>0</xdr:rowOff>
    </xdr:to>
    <xdr:sp macro="[0]!Cetak" textlink="">
      <xdr:nvSpPr>
        <xdr:cNvPr id="9" name="Oval 8"/>
        <xdr:cNvSpPr/>
      </xdr:nvSpPr>
      <xdr:spPr>
        <a:xfrm>
          <a:off x="8105775" y="45434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99</xdr:row>
      <xdr:rowOff>348879</xdr:rowOff>
    </xdr:from>
    <xdr:to>
      <xdr:col>14</xdr:col>
      <xdr:colOff>1208314</xdr:colOff>
      <xdr:row>102</xdr:row>
      <xdr:rowOff>247650</xdr:rowOff>
    </xdr:to>
    <xdr:sp macro="" textlink="">
      <xdr:nvSpPr>
        <xdr:cNvPr id="10" name="Rounded Rectangle 9">
          <a:hlinkClick xmlns:r="http://schemas.openxmlformats.org/officeDocument/2006/relationships" r:id="rId2" tooltip="Klik Home untuk kembali ke halaman Menu (Home)"/>
        </xdr:cNvPr>
        <xdr:cNvSpPr/>
      </xdr:nvSpPr>
      <xdr:spPr>
        <a:xfrm>
          <a:off x="8112578" y="42154104"/>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114300</xdr:colOff>
      <xdr:row>97</xdr:row>
      <xdr:rowOff>285750</xdr:rowOff>
    </xdr:from>
    <xdr:to>
      <xdr:col>14</xdr:col>
      <xdr:colOff>1200150</xdr:colOff>
      <xdr:row>99</xdr:row>
      <xdr:rowOff>57150</xdr:rowOff>
    </xdr:to>
    <xdr:sp macro="[0]!Cetak" textlink="">
      <xdr:nvSpPr>
        <xdr:cNvPr id="11" name="Oval 10"/>
        <xdr:cNvSpPr/>
      </xdr:nvSpPr>
      <xdr:spPr>
        <a:xfrm>
          <a:off x="8134350" y="408908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53</xdr:row>
      <xdr:rowOff>158379</xdr:rowOff>
    </xdr:from>
    <xdr:to>
      <xdr:col>15</xdr:col>
      <xdr:colOff>1814</xdr:colOff>
      <xdr:row>54</xdr:row>
      <xdr:rowOff>406400</xdr:rowOff>
    </xdr:to>
    <xdr:sp macro="" textlink="">
      <xdr:nvSpPr>
        <xdr:cNvPr id="12" name="Rounded Rectangle 11">
          <a:hlinkClick xmlns:r="http://schemas.openxmlformats.org/officeDocument/2006/relationships" r:id="rId3" tooltip="Klik Home untuk kembali ke halaman Menu (Home)"/>
        </xdr:cNvPr>
        <xdr:cNvSpPr/>
      </xdr:nvSpPr>
      <xdr:spPr>
        <a:xfrm>
          <a:off x="8128453" y="18341604"/>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130175</xdr:colOff>
      <xdr:row>51</xdr:row>
      <xdr:rowOff>63500</xdr:rowOff>
    </xdr:from>
    <xdr:to>
      <xdr:col>14</xdr:col>
      <xdr:colOff>1216025</xdr:colOff>
      <xdr:row>52</xdr:row>
      <xdr:rowOff>454025</xdr:rowOff>
    </xdr:to>
    <xdr:sp macro="[0]!Cetak" textlink="">
      <xdr:nvSpPr>
        <xdr:cNvPr id="13" name="Oval 12"/>
        <xdr:cNvSpPr/>
      </xdr:nvSpPr>
      <xdr:spPr>
        <a:xfrm>
          <a:off x="8150225" y="17084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15</xdr:col>
      <xdr:colOff>27214</xdr:colOff>
      <xdr:row>1</xdr:row>
      <xdr:rowOff>22267</xdr:rowOff>
    </xdr:from>
    <xdr:to>
      <xdr:col>15</xdr:col>
      <xdr:colOff>1198613</xdr:colOff>
      <xdr:row>9</xdr:row>
      <xdr:rowOff>68035</xdr:rowOff>
    </xdr:to>
    <xdr:sp macro="" textlink="">
      <xdr:nvSpPr>
        <xdr:cNvPr id="2" name="Rectangular Callout 1"/>
        <xdr:cNvSpPr/>
      </xdr:nvSpPr>
      <xdr:spPr>
        <a:xfrm>
          <a:off x="8047264" y="365167"/>
          <a:ext cx="1171399" cy="18555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15</xdr:col>
      <xdr:colOff>63953</xdr:colOff>
      <xdr:row>15</xdr:row>
      <xdr:rowOff>123454</xdr:rowOff>
    </xdr:from>
    <xdr:to>
      <xdr:col>15</xdr:col>
      <xdr:colOff>1179739</xdr:colOff>
      <xdr:row>17</xdr:row>
      <xdr:rowOff>628650</xdr:rowOff>
    </xdr:to>
    <xdr:sp macro="" textlink="">
      <xdr:nvSpPr>
        <xdr:cNvPr id="6" name="Rounded Rectangle 5">
          <a:hlinkClick xmlns:r="http://schemas.openxmlformats.org/officeDocument/2006/relationships" r:id="rId1" tooltip="Klik Home untuk kembali ke halaman Menu (Home)"/>
        </xdr:cNvPr>
        <xdr:cNvSpPr/>
      </xdr:nvSpPr>
      <xdr:spPr>
        <a:xfrm>
          <a:off x="8084003" y="58003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85725</xdr:colOff>
      <xdr:row>13</xdr:row>
      <xdr:rowOff>1562100</xdr:rowOff>
    </xdr:from>
    <xdr:to>
      <xdr:col>15</xdr:col>
      <xdr:colOff>1171575</xdr:colOff>
      <xdr:row>14</xdr:row>
      <xdr:rowOff>0</xdr:rowOff>
    </xdr:to>
    <xdr:sp macro="[0]!Cetak" textlink="">
      <xdr:nvSpPr>
        <xdr:cNvPr id="9" name="Oval 8"/>
        <xdr:cNvSpPr/>
      </xdr:nvSpPr>
      <xdr:spPr>
        <a:xfrm>
          <a:off x="8105775" y="45434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92528</xdr:colOff>
      <xdr:row>99</xdr:row>
      <xdr:rowOff>348879</xdr:rowOff>
    </xdr:from>
    <xdr:to>
      <xdr:col>15</xdr:col>
      <xdr:colOff>1208314</xdr:colOff>
      <xdr:row>102</xdr:row>
      <xdr:rowOff>247650</xdr:rowOff>
    </xdr:to>
    <xdr:sp macro="" textlink="">
      <xdr:nvSpPr>
        <xdr:cNvPr id="10" name="Rounded Rectangle 9">
          <a:hlinkClick xmlns:r="http://schemas.openxmlformats.org/officeDocument/2006/relationships" r:id="rId2" tooltip="Klik Home untuk kembali ke halaman Menu (Home)"/>
        </xdr:cNvPr>
        <xdr:cNvSpPr/>
      </xdr:nvSpPr>
      <xdr:spPr>
        <a:xfrm>
          <a:off x="8112578" y="29190579"/>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114300</xdr:colOff>
      <xdr:row>97</xdr:row>
      <xdr:rowOff>285750</xdr:rowOff>
    </xdr:from>
    <xdr:to>
      <xdr:col>15</xdr:col>
      <xdr:colOff>1200150</xdr:colOff>
      <xdr:row>99</xdr:row>
      <xdr:rowOff>57150</xdr:rowOff>
    </xdr:to>
    <xdr:sp macro="[0]!Cetak" textlink="">
      <xdr:nvSpPr>
        <xdr:cNvPr id="11" name="Oval 10"/>
        <xdr:cNvSpPr/>
      </xdr:nvSpPr>
      <xdr:spPr>
        <a:xfrm>
          <a:off x="8134350" y="279273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108403</xdr:colOff>
      <xdr:row>53</xdr:row>
      <xdr:rowOff>158379</xdr:rowOff>
    </xdr:from>
    <xdr:to>
      <xdr:col>16</xdr:col>
      <xdr:colOff>1814</xdr:colOff>
      <xdr:row>54</xdr:row>
      <xdr:rowOff>406400</xdr:rowOff>
    </xdr:to>
    <xdr:sp macro="" textlink="">
      <xdr:nvSpPr>
        <xdr:cNvPr id="12" name="Rounded Rectangle 11">
          <a:hlinkClick xmlns:r="http://schemas.openxmlformats.org/officeDocument/2006/relationships" r:id="rId3" tooltip="Klik Home untuk kembali ke halaman Menu (Home)"/>
        </xdr:cNvPr>
        <xdr:cNvSpPr/>
      </xdr:nvSpPr>
      <xdr:spPr>
        <a:xfrm>
          <a:off x="8128453" y="18341604"/>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130175</xdr:colOff>
      <xdr:row>51</xdr:row>
      <xdr:rowOff>63500</xdr:rowOff>
    </xdr:from>
    <xdr:to>
      <xdr:col>15</xdr:col>
      <xdr:colOff>1216025</xdr:colOff>
      <xdr:row>52</xdr:row>
      <xdr:rowOff>454025</xdr:rowOff>
    </xdr:to>
    <xdr:sp macro="[0]!Cetak" textlink="">
      <xdr:nvSpPr>
        <xdr:cNvPr id="13" name="Oval 12"/>
        <xdr:cNvSpPr/>
      </xdr:nvSpPr>
      <xdr:spPr>
        <a:xfrm>
          <a:off x="8150225" y="17084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8037739" y="365167"/>
          <a:ext cx="1171399" cy="17031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164140</xdr:colOff>
      <xdr:row>29</xdr:row>
      <xdr:rowOff>13998</xdr:rowOff>
    </xdr:from>
    <xdr:to>
      <xdr:col>14</xdr:col>
      <xdr:colOff>1172140</xdr:colOff>
      <xdr:row>29</xdr:row>
      <xdr:rowOff>229998</xdr:rowOff>
    </xdr:to>
    <xdr:sp macro="" textlink="">
      <xdr:nvSpPr>
        <xdr:cNvPr id="3" name="Rectangle 2">
          <a:hlinkClick xmlns:r="http://schemas.openxmlformats.org/officeDocument/2006/relationships" r:id="rId1" tooltip="Klik di sini untuk menge-check/cetak  raport semester ganjil"/>
        </xdr:cNvPr>
        <xdr:cNvSpPr/>
      </xdr:nvSpPr>
      <xdr:spPr>
        <a:xfrm>
          <a:off x="8174665" y="10177173"/>
          <a:ext cx="1008000" cy="14932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Ganjil</a:t>
          </a:r>
        </a:p>
      </xdr:txBody>
    </xdr:sp>
    <xdr:clientData/>
  </xdr:twoCellAnchor>
  <xdr:twoCellAnchor>
    <xdr:from>
      <xdr:col>14</xdr:col>
      <xdr:colOff>164145</xdr:colOff>
      <xdr:row>31</xdr:row>
      <xdr:rowOff>17012</xdr:rowOff>
    </xdr:from>
    <xdr:to>
      <xdr:col>14</xdr:col>
      <xdr:colOff>1172145</xdr:colOff>
      <xdr:row>31</xdr:row>
      <xdr:rowOff>233012</xdr:rowOff>
    </xdr:to>
    <xdr:sp macro="" textlink="">
      <xdr:nvSpPr>
        <xdr:cNvPr id="4" name="Rectangle 3">
          <a:hlinkClick xmlns:r="http://schemas.openxmlformats.org/officeDocument/2006/relationships" r:id="rId2" tooltip="Klik di sini untuk menge-check/cetak  raport semester genap"/>
        </xdr:cNvPr>
        <xdr:cNvSpPr/>
      </xdr:nvSpPr>
      <xdr:spPr>
        <a:xfrm>
          <a:off x="8174670" y="10504037"/>
          <a:ext cx="1008000" cy="14932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Genap</a:t>
          </a:r>
        </a:p>
      </xdr:txBody>
    </xdr:sp>
    <xdr:clientData/>
  </xdr:twoCellAnchor>
  <xdr:twoCellAnchor>
    <xdr:from>
      <xdr:col>14</xdr:col>
      <xdr:colOff>155862</xdr:colOff>
      <xdr:row>27</xdr:row>
      <xdr:rowOff>60613</xdr:rowOff>
    </xdr:from>
    <xdr:to>
      <xdr:col>14</xdr:col>
      <xdr:colOff>1163862</xdr:colOff>
      <xdr:row>27</xdr:row>
      <xdr:rowOff>276613</xdr:rowOff>
    </xdr:to>
    <xdr:sp macro="" textlink="">
      <xdr:nvSpPr>
        <xdr:cNvPr id="5" name="Rectangle 4">
          <a:hlinkClick xmlns:r="http://schemas.openxmlformats.org/officeDocument/2006/relationships" r:id="rId3" tooltip="Klik di sini untuk menge-check/cetak halaman identitas raport"/>
        </xdr:cNvPr>
        <xdr:cNvSpPr/>
      </xdr:nvSpPr>
      <xdr:spPr>
        <a:xfrm>
          <a:off x="8166387" y="9899938"/>
          <a:ext cx="1008000" cy="101700"/>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Hal Depan</a:t>
          </a:r>
        </a:p>
      </xdr:txBody>
    </xdr:sp>
    <xdr:clientData/>
  </xdr:twoCellAnchor>
  <xdr:twoCellAnchor>
    <xdr:from>
      <xdr:col>14</xdr:col>
      <xdr:colOff>63953</xdr:colOff>
      <xdr:row>15</xdr:row>
      <xdr:rowOff>123454</xdr:rowOff>
    </xdr:from>
    <xdr:to>
      <xdr:col>14</xdr:col>
      <xdr:colOff>1179739</xdr:colOff>
      <xdr:row>17</xdr:row>
      <xdr:rowOff>628650</xdr:rowOff>
    </xdr:to>
    <xdr:sp macro="" textlink="">
      <xdr:nvSpPr>
        <xdr:cNvPr id="6" name="Rounded Rectangle 5">
          <a:hlinkClick xmlns:r="http://schemas.openxmlformats.org/officeDocument/2006/relationships" r:id="rId4" tooltip="Klik Home untuk kembali ke halaman Menu (Home)"/>
        </xdr:cNvPr>
        <xdr:cNvSpPr/>
      </xdr:nvSpPr>
      <xdr:spPr>
        <a:xfrm>
          <a:off x="8074478" y="56479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103908</xdr:colOff>
      <xdr:row>48</xdr:row>
      <xdr:rowOff>95254</xdr:rowOff>
    </xdr:from>
    <xdr:to>
      <xdr:col>14</xdr:col>
      <xdr:colOff>1161183</xdr:colOff>
      <xdr:row>49</xdr:row>
      <xdr:rowOff>431226</xdr:rowOff>
    </xdr:to>
    <xdr:sp macro="" textlink="">
      <xdr:nvSpPr>
        <xdr:cNvPr id="7" name="Rectangle 6">
          <a:hlinkClick xmlns:r="http://schemas.openxmlformats.org/officeDocument/2006/relationships" r:id="rId5" tooltip="Klik Disini untuk mencetak Halaman Cover, Alamat Sekolah dan Petunjuk Penggunaan."/>
        </xdr:cNvPr>
        <xdr:cNvSpPr/>
      </xdr:nvSpPr>
      <xdr:spPr>
        <a:xfrm>
          <a:off x="8114433" y="13449304"/>
          <a:ext cx="1057275" cy="355022"/>
        </a:xfrm>
        <a:prstGeom prst="rect">
          <a:avLst/>
        </a:prstGeom>
        <a:solidFill>
          <a:srgbClr val="0000CC"/>
        </a:solidFill>
        <a:ln w="12700">
          <a:solidFill>
            <a:srgbClr val="FF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100" b="1"/>
            <a:t>Hal Cover, Alamat Sekolah dan Petunjuk.</a:t>
          </a:r>
        </a:p>
      </xdr:txBody>
    </xdr:sp>
    <xdr:clientData/>
  </xdr:twoCellAnchor>
  <xdr:twoCellAnchor>
    <xdr:from>
      <xdr:col>14</xdr:col>
      <xdr:colOff>129885</xdr:colOff>
      <xdr:row>49</xdr:row>
      <xdr:rowOff>484910</xdr:rowOff>
    </xdr:from>
    <xdr:to>
      <xdr:col>14</xdr:col>
      <xdr:colOff>1177634</xdr:colOff>
      <xdr:row>52</xdr:row>
      <xdr:rowOff>109105</xdr:rowOff>
    </xdr:to>
    <xdr:sp macro="" textlink="">
      <xdr:nvSpPr>
        <xdr:cNvPr id="8" name="Rectangle 7">
          <a:hlinkClick xmlns:r="http://schemas.openxmlformats.org/officeDocument/2006/relationships" r:id="rId6" tooltip="Klik Disini untuk Mengetik dan mencetak halaman Keterangan Pindah dan Prestasi Siswa"/>
        </xdr:cNvPr>
        <xdr:cNvSpPr/>
      </xdr:nvSpPr>
      <xdr:spPr>
        <a:xfrm>
          <a:off x="8140410" y="13800860"/>
          <a:ext cx="1047749" cy="462395"/>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p>
      </xdr:txBody>
    </xdr:sp>
    <xdr:clientData/>
  </xdr:twoCellAnchor>
  <xdr:twoCellAnchor>
    <xdr:from>
      <xdr:col>14</xdr:col>
      <xdr:colOff>85725</xdr:colOff>
      <xdr:row>13</xdr:row>
      <xdr:rowOff>1562100</xdr:rowOff>
    </xdr:from>
    <xdr:to>
      <xdr:col>14</xdr:col>
      <xdr:colOff>1171575</xdr:colOff>
      <xdr:row>14</xdr:row>
      <xdr:rowOff>0</xdr:rowOff>
    </xdr:to>
    <xdr:sp macro="[0]!Cetak" textlink="">
      <xdr:nvSpPr>
        <xdr:cNvPr id="9" name="Oval 8"/>
        <xdr:cNvSpPr/>
      </xdr:nvSpPr>
      <xdr:spPr>
        <a:xfrm>
          <a:off x="8096250" y="43910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82</xdr:row>
      <xdr:rowOff>348879</xdr:rowOff>
    </xdr:from>
    <xdr:to>
      <xdr:col>14</xdr:col>
      <xdr:colOff>1208314</xdr:colOff>
      <xdr:row>84</xdr:row>
      <xdr:rowOff>247650</xdr:rowOff>
    </xdr:to>
    <xdr:sp macro="" textlink="">
      <xdr:nvSpPr>
        <xdr:cNvPr id="10" name="Rounded Rectangle 9">
          <a:hlinkClick xmlns:r="http://schemas.openxmlformats.org/officeDocument/2006/relationships" r:id="rId7" tooltip="Klik Home untuk kembali ke halaman Menu (Home)"/>
        </xdr:cNvPr>
        <xdr:cNvSpPr/>
      </xdr:nvSpPr>
      <xdr:spPr>
        <a:xfrm>
          <a:off x="8103053" y="29142954"/>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114300</xdr:colOff>
      <xdr:row>80</xdr:row>
      <xdr:rowOff>285750</xdr:rowOff>
    </xdr:from>
    <xdr:to>
      <xdr:col>14</xdr:col>
      <xdr:colOff>1200150</xdr:colOff>
      <xdr:row>82</xdr:row>
      <xdr:rowOff>57150</xdr:rowOff>
    </xdr:to>
    <xdr:sp macro="[0]!Cetak" textlink="">
      <xdr:nvSpPr>
        <xdr:cNvPr id="11" name="Oval 10"/>
        <xdr:cNvSpPr/>
      </xdr:nvSpPr>
      <xdr:spPr>
        <a:xfrm>
          <a:off x="8124825" y="27879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62</xdr:row>
      <xdr:rowOff>158379</xdr:rowOff>
    </xdr:from>
    <xdr:to>
      <xdr:col>15</xdr:col>
      <xdr:colOff>1814</xdr:colOff>
      <xdr:row>63</xdr:row>
      <xdr:rowOff>406400</xdr:rowOff>
    </xdr:to>
    <xdr:sp macro="" textlink="">
      <xdr:nvSpPr>
        <xdr:cNvPr id="12" name="Rounded Rectangle 11">
          <a:hlinkClick xmlns:r="http://schemas.openxmlformats.org/officeDocument/2006/relationships" r:id="rId8" tooltip="Klik Home untuk kembali ke halaman Menu (Home)"/>
        </xdr:cNvPr>
        <xdr:cNvSpPr/>
      </xdr:nvSpPr>
      <xdr:spPr>
        <a:xfrm>
          <a:off x="8118928" y="18389229"/>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130175</xdr:colOff>
      <xdr:row>60</xdr:row>
      <xdr:rowOff>63500</xdr:rowOff>
    </xdr:from>
    <xdr:to>
      <xdr:col>14</xdr:col>
      <xdr:colOff>1216025</xdr:colOff>
      <xdr:row>61</xdr:row>
      <xdr:rowOff>454025</xdr:rowOff>
    </xdr:to>
    <xdr:sp macro="[0]!Cetak" textlink="">
      <xdr:nvSpPr>
        <xdr:cNvPr id="13" name="Oval 12"/>
        <xdr:cNvSpPr/>
      </xdr:nvSpPr>
      <xdr:spPr>
        <a:xfrm>
          <a:off x="8140700" y="171323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7980589" y="365167"/>
          <a:ext cx="1171399" cy="191266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73478</xdr:colOff>
      <xdr:row>16</xdr:row>
      <xdr:rowOff>28203</xdr:rowOff>
    </xdr:from>
    <xdr:to>
      <xdr:col>14</xdr:col>
      <xdr:colOff>1189264</xdr:colOff>
      <xdr:row>17</xdr:row>
      <xdr:rowOff>1543050</xdr:rowOff>
    </xdr:to>
    <xdr:sp macro="" textlink="">
      <xdr:nvSpPr>
        <xdr:cNvPr id="3" name="Rounded Rectangle 2">
          <a:hlinkClick xmlns:r="http://schemas.openxmlformats.org/officeDocument/2006/relationships" r:id="rId1" tooltip="Klik Home untuk kembali ke halaman Menu (Home)"/>
        </xdr:cNvPr>
        <xdr:cNvSpPr/>
      </xdr:nvSpPr>
      <xdr:spPr>
        <a:xfrm>
          <a:off x="8026853" y="506692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66675</xdr:colOff>
      <xdr:row>13</xdr:row>
      <xdr:rowOff>895350</xdr:rowOff>
    </xdr:from>
    <xdr:to>
      <xdr:col>14</xdr:col>
      <xdr:colOff>1152525</xdr:colOff>
      <xdr:row>14</xdr:row>
      <xdr:rowOff>0</xdr:rowOff>
    </xdr:to>
    <xdr:sp macro="[0]!Cetak" textlink="">
      <xdr:nvSpPr>
        <xdr:cNvPr id="4" name="Oval 3"/>
        <xdr:cNvSpPr/>
      </xdr:nvSpPr>
      <xdr:spPr>
        <a:xfrm>
          <a:off x="8020050" y="3933825"/>
          <a:ext cx="1085850" cy="7810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54428</xdr:colOff>
      <xdr:row>51</xdr:row>
      <xdr:rowOff>437779</xdr:rowOff>
    </xdr:from>
    <xdr:to>
      <xdr:col>14</xdr:col>
      <xdr:colOff>1170214</xdr:colOff>
      <xdr:row>53</xdr:row>
      <xdr:rowOff>104775</xdr:rowOff>
    </xdr:to>
    <xdr:sp macro="" textlink="">
      <xdr:nvSpPr>
        <xdr:cNvPr id="5" name="Rounded Rectangle 4">
          <a:hlinkClick xmlns:r="http://schemas.openxmlformats.org/officeDocument/2006/relationships" r:id="rId2" tooltip="Klik Home untuk kembali ke halaman Menu (Home)"/>
        </xdr:cNvPr>
        <xdr:cNvSpPr/>
      </xdr:nvSpPr>
      <xdr:spPr>
        <a:xfrm>
          <a:off x="8007803" y="16773154"/>
          <a:ext cx="1115786" cy="7528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66675</xdr:colOff>
      <xdr:row>50</xdr:row>
      <xdr:rowOff>0</xdr:rowOff>
    </xdr:from>
    <xdr:to>
      <xdr:col>14</xdr:col>
      <xdr:colOff>1152525</xdr:colOff>
      <xdr:row>51</xdr:row>
      <xdr:rowOff>390525</xdr:rowOff>
    </xdr:to>
    <xdr:sp macro="[0]!Cetak" textlink="">
      <xdr:nvSpPr>
        <xdr:cNvPr id="6" name="Oval 5"/>
        <xdr:cNvSpPr/>
      </xdr:nvSpPr>
      <xdr:spPr>
        <a:xfrm>
          <a:off x="8020050" y="15792450"/>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27214</xdr:colOff>
      <xdr:row>1</xdr:row>
      <xdr:rowOff>22267</xdr:rowOff>
    </xdr:from>
    <xdr:to>
      <xdr:col>13</xdr:col>
      <xdr:colOff>1198613</xdr:colOff>
      <xdr:row>9</xdr:row>
      <xdr:rowOff>68035</xdr:rowOff>
    </xdr:to>
    <xdr:sp macro="" textlink="">
      <xdr:nvSpPr>
        <xdr:cNvPr id="2" name="Rectangular Callout 1"/>
        <xdr:cNvSpPr/>
      </xdr:nvSpPr>
      <xdr:spPr>
        <a:xfrm>
          <a:off x="7980589" y="365167"/>
          <a:ext cx="1171399" cy="191266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macro="" textlink="">
      <xdr:nvSpPr>
        <xdr:cNvPr id="3" name="Rounded Rectangle 2">
          <a:hlinkClick xmlns:r="http://schemas.openxmlformats.org/officeDocument/2006/relationships" r:id="rId1" tooltip="Klik Home untuk kembali ke halaman Menu (Home)"/>
        </xdr:cNvPr>
        <xdr:cNvSpPr/>
      </xdr:nvSpPr>
      <xdr:spPr>
        <a:xfrm>
          <a:off x="8026853" y="592417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13</xdr:row>
      <xdr:rowOff>895350</xdr:rowOff>
    </xdr:from>
    <xdr:to>
      <xdr:col>13</xdr:col>
      <xdr:colOff>1152525</xdr:colOff>
      <xdr:row>14</xdr:row>
      <xdr:rowOff>0</xdr:rowOff>
    </xdr:to>
    <xdr:sp macro="[0]!Cetak" textlink="">
      <xdr:nvSpPr>
        <xdr:cNvPr id="4" name="Oval 3"/>
        <xdr:cNvSpPr/>
      </xdr:nvSpPr>
      <xdr:spPr>
        <a:xfrm>
          <a:off x="8020050" y="3933825"/>
          <a:ext cx="1085850" cy="7810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51</xdr:row>
      <xdr:rowOff>437779</xdr:rowOff>
    </xdr:from>
    <xdr:to>
      <xdr:col>13</xdr:col>
      <xdr:colOff>1170214</xdr:colOff>
      <xdr:row>53</xdr:row>
      <xdr:rowOff>104775</xdr:rowOff>
    </xdr:to>
    <xdr:sp macro="" textlink="">
      <xdr:nvSpPr>
        <xdr:cNvPr id="5" name="Rounded Rectangle 4">
          <a:hlinkClick xmlns:r="http://schemas.openxmlformats.org/officeDocument/2006/relationships" r:id="rId2" tooltip="Klik Home untuk kembali ke halaman Menu (Home)"/>
        </xdr:cNvPr>
        <xdr:cNvSpPr/>
      </xdr:nvSpPr>
      <xdr:spPr>
        <a:xfrm>
          <a:off x="8007803" y="1884960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50</xdr:row>
      <xdr:rowOff>0</xdr:rowOff>
    </xdr:from>
    <xdr:to>
      <xdr:col>13</xdr:col>
      <xdr:colOff>1152525</xdr:colOff>
      <xdr:row>51</xdr:row>
      <xdr:rowOff>390525</xdr:rowOff>
    </xdr:to>
    <xdr:sp macro="[0]!Cetak" textlink="">
      <xdr:nvSpPr>
        <xdr:cNvPr id="6" name="Oval 5"/>
        <xdr:cNvSpPr/>
      </xdr:nvSpPr>
      <xdr:spPr>
        <a:xfrm>
          <a:off x="8020050" y="178308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13</xdr:col>
      <xdr:colOff>27214</xdr:colOff>
      <xdr:row>1</xdr:row>
      <xdr:rowOff>22267</xdr:rowOff>
    </xdr:from>
    <xdr:to>
      <xdr:col>13</xdr:col>
      <xdr:colOff>1198613</xdr:colOff>
      <xdr:row>9</xdr:row>
      <xdr:rowOff>68035</xdr:rowOff>
    </xdr:to>
    <xdr:sp macro="" textlink="">
      <xdr:nvSpPr>
        <xdr:cNvPr id="2" name="Rectangular Callout 1"/>
        <xdr:cNvSpPr/>
      </xdr:nvSpPr>
      <xdr:spPr>
        <a:xfrm>
          <a:off x="8014607" y="362446"/>
          <a:ext cx="1171399" cy="1678625"/>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macro="" textlink="">
      <xdr:nvSpPr>
        <xdr:cNvPr id="6" name="Rounded Rectangle 5">
          <a:hlinkClick xmlns:r="http://schemas.openxmlformats.org/officeDocument/2006/relationships" r:id="rId1" tooltip="Klik Home untuk kembali ke halaman Menu (Home)"/>
        </xdr:cNvPr>
        <xdr:cNvSpPr/>
      </xdr:nvSpPr>
      <xdr:spPr>
        <a:xfrm>
          <a:off x="8026853" y="571462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13</xdr:row>
      <xdr:rowOff>1543050</xdr:rowOff>
    </xdr:from>
    <xdr:to>
      <xdr:col>13</xdr:col>
      <xdr:colOff>1152525</xdr:colOff>
      <xdr:row>13</xdr:row>
      <xdr:rowOff>2514600</xdr:rowOff>
    </xdr:to>
    <xdr:sp macro="[0]!Cetak" textlink="">
      <xdr:nvSpPr>
        <xdr:cNvPr id="9" name="Oval 8"/>
        <xdr:cNvSpPr/>
      </xdr:nvSpPr>
      <xdr:spPr>
        <a:xfrm>
          <a:off x="8020050" y="43719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63</xdr:row>
      <xdr:rowOff>437779</xdr:rowOff>
    </xdr:from>
    <xdr:to>
      <xdr:col>13</xdr:col>
      <xdr:colOff>1170214</xdr:colOff>
      <xdr:row>65</xdr:row>
      <xdr:rowOff>104775</xdr:rowOff>
    </xdr:to>
    <xdr:sp macro="" textlink="">
      <xdr:nvSpPr>
        <xdr:cNvPr id="10" name="Rounded Rectangle 9">
          <a:hlinkClick xmlns:r="http://schemas.openxmlformats.org/officeDocument/2006/relationships" r:id="rId2" tooltip="Klik Home untuk kembali ke halaman Menu (Home)"/>
        </xdr:cNvPr>
        <xdr:cNvSpPr/>
      </xdr:nvSpPr>
      <xdr:spPr>
        <a:xfrm>
          <a:off x="8007803" y="18859129"/>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62</xdr:row>
      <xdr:rowOff>0</xdr:rowOff>
    </xdr:from>
    <xdr:to>
      <xdr:col>13</xdr:col>
      <xdr:colOff>1152525</xdr:colOff>
      <xdr:row>63</xdr:row>
      <xdr:rowOff>390525</xdr:rowOff>
    </xdr:to>
    <xdr:sp macro="[0]!Cetak" textlink="">
      <xdr:nvSpPr>
        <xdr:cNvPr id="11" name="Oval 10"/>
        <xdr:cNvSpPr/>
      </xdr:nvSpPr>
      <xdr:spPr>
        <a:xfrm>
          <a:off x="8020050" y="178403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361950</xdr:colOff>
      <xdr:row>0</xdr:row>
      <xdr:rowOff>28575</xdr:rowOff>
    </xdr:from>
    <xdr:to>
      <xdr:col>1</xdr:col>
      <xdr:colOff>1504950</xdr:colOff>
      <xdr:row>2</xdr:row>
      <xdr:rowOff>66675</xdr:rowOff>
    </xdr:to>
    <xdr:sp macro="" textlink="">
      <xdr:nvSpPr>
        <xdr:cNvPr id="4" name="Rounded Rectangle 3">
          <a:hlinkClick xmlns:r="http://schemas.openxmlformats.org/officeDocument/2006/relationships" r:id="rId1"/>
        </xdr:cNvPr>
        <xdr:cNvSpPr/>
      </xdr:nvSpPr>
      <xdr:spPr>
        <a:xfrm>
          <a:off x="361950" y="2657475"/>
          <a:ext cx="1647825" cy="428625"/>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176892</xdr:colOff>
      <xdr:row>1</xdr:row>
      <xdr:rowOff>163286</xdr:rowOff>
    </xdr:from>
    <xdr:to>
      <xdr:col>16</xdr:col>
      <xdr:colOff>353785</xdr:colOff>
      <xdr:row>8</xdr:row>
      <xdr:rowOff>163286</xdr:rowOff>
    </xdr:to>
    <xdr:sp macro="[0]!CopPasValue" textlink="">
      <xdr:nvSpPr>
        <xdr:cNvPr id="3" name="Rounded Rectangle 2"/>
        <xdr:cNvSpPr/>
      </xdr:nvSpPr>
      <xdr:spPr>
        <a:xfrm>
          <a:off x="9783535" y="353786"/>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2476500</xdr:colOff>
      <xdr:row>1</xdr:row>
      <xdr:rowOff>81643</xdr:rowOff>
    </xdr:from>
    <xdr:to>
      <xdr:col>15</xdr:col>
      <xdr:colOff>244929</xdr:colOff>
      <xdr:row>8</xdr:row>
      <xdr:rowOff>81643</xdr:rowOff>
    </xdr:to>
    <xdr:sp macro="[0]!CopPasValue" textlink="">
      <xdr:nvSpPr>
        <xdr:cNvPr id="3" name="Rounded Rectangle 2"/>
        <xdr:cNvSpPr/>
      </xdr:nvSpPr>
      <xdr:spPr>
        <a:xfrm>
          <a:off x="9116786" y="27214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204107</xdr:colOff>
      <xdr:row>1</xdr:row>
      <xdr:rowOff>68036</xdr:rowOff>
    </xdr:from>
    <xdr:to>
      <xdr:col>16</xdr:col>
      <xdr:colOff>381000</xdr:colOff>
      <xdr:row>8</xdr:row>
      <xdr:rowOff>68036</xdr:rowOff>
    </xdr:to>
    <xdr:sp macro="[0]!CopPasValue" textlink="">
      <xdr:nvSpPr>
        <xdr:cNvPr id="3" name="Rounded Rectangle 2"/>
        <xdr:cNvSpPr/>
      </xdr:nvSpPr>
      <xdr:spPr>
        <a:xfrm>
          <a:off x="9810750" y="258536"/>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530678</xdr:colOff>
      <xdr:row>1</xdr:row>
      <xdr:rowOff>27214</xdr:rowOff>
    </xdr:from>
    <xdr:to>
      <xdr:col>17</xdr:col>
      <xdr:colOff>149678</xdr:colOff>
      <xdr:row>8</xdr:row>
      <xdr:rowOff>27214</xdr:rowOff>
    </xdr:to>
    <xdr:sp macro="[0]!CopPasValue" textlink="">
      <xdr:nvSpPr>
        <xdr:cNvPr id="3" name="Rounded Rectangle 2"/>
        <xdr:cNvSpPr/>
      </xdr:nvSpPr>
      <xdr:spPr>
        <a:xfrm>
          <a:off x="10137321" y="217714"/>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885825</xdr:colOff>
      <xdr:row>1</xdr:row>
      <xdr:rowOff>161925</xdr:rowOff>
    </xdr:from>
    <xdr:to>
      <xdr:col>1</xdr:col>
      <xdr:colOff>1857825</xdr:colOff>
      <xdr:row>3</xdr:row>
      <xdr:rowOff>17100</xdr:rowOff>
    </xdr:to>
    <xdr:sp macro="" textlink="">
      <xdr:nvSpPr>
        <xdr:cNvPr id="2" name="Rounded Rectangle 1">
          <a:hlinkClick xmlns:r="http://schemas.openxmlformats.org/officeDocument/2006/relationships" r:id="rId1" tooltip="Klik Home untuk kembali ke halaman Menu (Home)"/>
        </xdr:cNvPr>
        <xdr:cNvSpPr/>
      </xdr:nvSpPr>
      <xdr:spPr>
        <a:xfrm>
          <a:off x="1190625" y="35242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333375</xdr:colOff>
      <xdr:row>1</xdr:row>
      <xdr:rowOff>71438</xdr:rowOff>
    </xdr:from>
    <xdr:to>
      <xdr:col>17</xdr:col>
      <xdr:colOff>44224</xdr:colOff>
      <xdr:row>8</xdr:row>
      <xdr:rowOff>117362</xdr:rowOff>
    </xdr:to>
    <xdr:sp macro="[0]!CopPasValue" textlink="">
      <xdr:nvSpPr>
        <xdr:cNvPr id="3" name="Rounded Rectangle 2"/>
        <xdr:cNvSpPr/>
      </xdr:nvSpPr>
      <xdr:spPr>
        <a:xfrm>
          <a:off x="9977438" y="261938"/>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857250</xdr:colOff>
      <xdr:row>1</xdr:row>
      <xdr:rowOff>171450</xdr:rowOff>
    </xdr:from>
    <xdr:to>
      <xdr:col>1</xdr:col>
      <xdr:colOff>1829250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40481</xdr:colOff>
      <xdr:row>1</xdr:row>
      <xdr:rowOff>128587</xdr:rowOff>
    </xdr:from>
    <xdr:to>
      <xdr:col>16</xdr:col>
      <xdr:colOff>284730</xdr:colOff>
      <xdr:row>8</xdr:row>
      <xdr:rowOff>181655</xdr:rowOff>
    </xdr:to>
    <xdr:sp macro="[0]!CopPasValue" textlink="">
      <xdr:nvSpPr>
        <xdr:cNvPr id="3" name="Rounded Rectangle 2"/>
        <xdr:cNvSpPr/>
      </xdr:nvSpPr>
      <xdr:spPr>
        <a:xfrm>
          <a:off x="9684544" y="319087"/>
          <a:ext cx="4625749" cy="15056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394607</xdr:colOff>
      <xdr:row>0</xdr:row>
      <xdr:rowOff>176893</xdr:rowOff>
    </xdr:from>
    <xdr:to>
      <xdr:col>17</xdr:col>
      <xdr:colOff>13607</xdr:colOff>
      <xdr:row>7</xdr:row>
      <xdr:rowOff>176893</xdr:rowOff>
    </xdr:to>
    <xdr:sp macro="[0]!CopPasValue" textlink="">
      <xdr:nvSpPr>
        <xdr:cNvPr id="3" name="Rounded Rectangle 2"/>
        <xdr:cNvSpPr/>
      </xdr:nvSpPr>
      <xdr:spPr>
        <a:xfrm>
          <a:off x="10001250" y="1768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876300</xdr:colOff>
      <xdr:row>1</xdr:row>
      <xdr:rowOff>171450</xdr:rowOff>
    </xdr:from>
    <xdr:to>
      <xdr:col>1</xdr:col>
      <xdr:colOff>1848300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8110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2733675</xdr:colOff>
      <xdr:row>1</xdr:row>
      <xdr:rowOff>161925</xdr:rowOff>
    </xdr:from>
    <xdr:to>
      <xdr:col>15</xdr:col>
      <xdr:colOff>534761</xdr:colOff>
      <xdr:row>9</xdr:row>
      <xdr:rowOff>24493</xdr:rowOff>
    </xdr:to>
    <xdr:sp macro="[0]!CopPasValue" textlink="">
      <xdr:nvSpPr>
        <xdr:cNvPr id="3" name="Rounded Rectangle 2"/>
        <xdr:cNvSpPr/>
      </xdr:nvSpPr>
      <xdr:spPr>
        <a:xfrm>
          <a:off x="9382125" y="3524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876300</xdr:colOff>
      <xdr:row>1</xdr:row>
      <xdr:rowOff>171450</xdr:rowOff>
    </xdr:from>
    <xdr:to>
      <xdr:col>1</xdr:col>
      <xdr:colOff>1848300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8110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2895600</xdr:colOff>
      <xdr:row>1</xdr:row>
      <xdr:rowOff>28575</xdr:rowOff>
    </xdr:from>
    <xdr:to>
      <xdr:col>16</xdr:col>
      <xdr:colOff>144236</xdr:colOff>
      <xdr:row>8</xdr:row>
      <xdr:rowOff>81643</xdr:rowOff>
    </xdr:to>
    <xdr:sp macro="[0]!CopPasValue" textlink="">
      <xdr:nvSpPr>
        <xdr:cNvPr id="3" name="Rounded Rectangle 2"/>
        <xdr:cNvSpPr/>
      </xdr:nvSpPr>
      <xdr:spPr>
        <a:xfrm>
          <a:off x="9544050" y="2190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857250</xdr:colOff>
      <xdr:row>1</xdr:row>
      <xdr:rowOff>152400</xdr:rowOff>
    </xdr:from>
    <xdr:to>
      <xdr:col>1</xdr:col>
      <xdr:colOff>1829250</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429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1571625</xdr:colOff>
      <xdr:row>1</xdr:row>
      <xdr:rowOff>47625</xdr:rowOff>
    </xdr:from>
    <xdr:to>
      <xdr:col>13</xdr:col>
      <xdr:colOff>477611</xdr:colOff>
      <xdr:row>8</xdr:row>
      <xdr:rowOff>100693</xdr:rowOff>
    </xdr:to>
    <xdr:sp macro="[0]!CopPasValue" textlink="">
      <xdr:nvSpPr>
        <xdr:cNvPr id="3" name="Rounded Rectangle 2"/>
        <xdr:cNvSpPr/>
      </xdr:nvSpPr>
      <xdr:spPr>
        <a:xfrm>
          <a:off x="8220075" y="2381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857250</xdr:colOff>
      <xdr:row>1</xdr:row>
      <xdr:rowOff>142875</xdr:rowOff>
    </xdr:from>
    <xdr:to>
      <xdr:col>1</xdr:col>
      <xdr:colOff>1829250</xdr:colOff>
      <xdr:row>2</xdr:row>
      <xdr:rowOff>312375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333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1076325</xdr:colOff>
      <xdr:row>0</xdr:row>
      <xdr:rowOff>161925</xdr:rowOff>
    </xdr:from>
    <xdr:to>
      <xdr:col>12</xdr:col>
      <xdr:colOff>534761</xdr:colOff>
      <xdr:row>8</xdr:row>
      <xdr:rowOff>24493</xdr:rowOff>
    </xdr:to>
    <xdr:sp macro="[0]!CopPasValue" textlink="">
      <xdr:nvSpPr>
        <xdr:cNvPr id="3" name="Rounded Rectangle 2"/>
        <xdr:cNvSpPr/>
      </xdr:nvSpPr>
      <xdr:spPr>
        <a:xfrm>
          <a:off x="7724775" y="1619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36150</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1038225</xdr:colOff>
      <xdr:row>0</xdr:row>
      <xdr:rowOff>104775</xdr:rowOff>
    </xdr:from>
    <xdr:to>
      <xdr:col>12</xdr:col>
      <xdr:colOff>496661</xdr:colOff>
      <xdr:row>7</xdr:row>
      <xdr:rowOff>157843</xdr:rowOff>
    </xdr:to>
    <xdr:sp macro="[0]!CopPasValue" textlink="">
      <xdr:nvSpPr>
        <xdr:cNvPr id="3" name="Rounded Rectangle 2"/>
        <xdr:cNvSpPr/>
      </xdr:nvSpPr>
      <xdr:spPr>
        <a:xfrm>
          <a:off x="7686675" y="1047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866775</xdr:colOff>
      <xdr:row>2</xdr:row>
      <xdr:rowOff>0</xdr:rowOff>
    </xdr:from>
    <xdr:to>
      <xdr:col>1</xdr:col>
      <xdr:colOff>1838775</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71575"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1000125</xdr:colOff>
      <xdr:row>1</xdr:row>
      <xdr:rowOff>19050</xdr:rowOff>
    </xdr:from>
    <xdr:to>
      <xdr:col>12</xdr:col>
      <xdr:colOff>458561</xdr:colOff>
      <xdr:row>8</xdr:row>
      <xdr:rowOff>72118</xdr:rowOff>
    </xdr:to>
    <xdr:sp macro="[0]!CopPasValue" textlink="">
      <xdr:nvSpPr>
        <xdr:cNvPr id="3" name="Rounded Rectangle 2"/>
        <xdr:cNvSpPr/>
      </xdr:nvSpPr>
      <xdr:spPr>
        <a:xfrm>
          <a:off x="7648575" y="20955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1362075</xdr:colOff>
      <xdr:row>1</xdr:row>
      <xdr:rowOff>0</xdr:rowOff>
    </xdr:from>
    <xdr:to>
      <xdr:col>13</xdr:col>
      <xdr:colOff>268061</xdr:colOff>
      <xdr:row>8</xdr:row>
      <xdr:rowOff>53068</xdr:rowOff>
    </xdr:to>
    <xdr:sp macro="[0]!CopPasValue" textlink="">
      <xdr:nvSpPr>
        <xdr:cNvPr id="3" name="Rounded Rectangle 2"/>
        <xdr:cNvSpPr/>
      </xdr:nvSpPr>
      <xdr:spPr>
        <a:xfrm>
          <a:off x="8010525" y="1905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1390650</xdr:colOff>
      <xdr:row>1</xdr:row>
      <xdr:rowOff>9525</xdr:rowOff>
    </xdr:from>
    <xdr:to>
      <xdr:col>13</xdr:col>
      <xdr:colOff>296636</xdr:colOff>
      <xdr:row>8</xdr:row>
      <xdr:rowOff>62593</xdr:rowOff>
    </xdr:to>
    <xdr:sp macro="[0]!CopPasValue" textlink="">
      <xdr:nvSpPr>
        <xdr:cNvPr id="3" name="Rounded Rectangle 2"/>
        <xdr:cNvSpPr/>
      </xdr:nvSpPr>
      <xdr:spPr>
        <a:xfrm>
          <a:off x="8039100"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1047750</xdr:colOff>
      <xdr:row>0</xdr:row>
      <xdr:rowOff>180975</xdr:rowOff>
    </xdr:from>
    <xdr:to>
      <xdr:col>12</xdr:col>
      <xdr:colOff>506186</xdr:colOff>
      <xdr:row>8</xdr:row>
      <xdr:rowOff>43543</xdr:rowOff>
    </xdr:to>
    <xdr:sp macro="[0]!CopPasValue" textlink="">
      <xdr:nvSpPr>
        <xdr:cNvPr id="3" name="Rounded Rectangle 2"/>
        <xdr:cNvSpPr/>
      </xdr:nvSpPr>
      <xdr:spPr>
        <a:xfrm>
          <a:off x="7696200"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1457325</xdr:colOff>
      <xdr:row>0</xdr:row>
      <xdr:rowOff>38100</xdr:rowOff>
    </xdr:from>
    <xdr:to>
      <xdr:col>13</xdr:col>
      <xdr:colOff>363311</xdr:colOff>
      <xdr:row>7</xdr:row>
      <xdr:rowOff>91168</xdr:rowOff>
    </xdr:to>
    <xdr:sp macro="[0]!CopPasValue" textlink="">
      <xdr:nvSpPr>
        <xdr:cNvPr id="3" name="Rounded Rectangle 2"/>
        <xdr:cNvSpPr/>
      </xdr:nvSpPr>
      <xdr:spPr>
        <a:xfrm>
          <a:off x="8105775" y="381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1</xdr:col>
      <xdr:colOff>498230</xdr:colOff>
      <xdr:row>4</xdr:row>
      <xdr:rowOff>43959</xdr:rowOff>
    </xdr:from>
    <xdr:to>
      <xdr:col>2</xdr:col>
      <xdr:colOff>3391</xdr:colOff>
      <xdr:row>5</xdr:row>
      <xdr:rowOff>162171</xdr:rowOff>
    </xdr:to>
    <xdr:sp macro="" textlink="">
      <xdr:nvSpPr>
        <xdr:cNvPr id="2" name="Rounded Rectangle 1">
          <a:hlinkClick xmlns:r="http://schemas.openxmlformats.org/officeDocument/2006/relationships" r:id="rId1" tooltip="Klik Home untuk kembali ke halaman Menu (Home)"/>
        </xdr:cNvPr>
        <xdr:cNvSpPr/>
      </xdr:nvSpPr>
      <xdr:spPr>
        <a:xfrm>
          <a:off x="813288" y="1172305"/>
          <a:ext cx="1292930" cy="36000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14654</xdr:colOff>
      <xdr:row>4</xdr:row>
      <xdr:rowOff>21981</xdr:rowOff>
    </xdr:from>
    <xdr:to>
      <xdr:col>151</xdr:col>
      <xdr:colOff>635000</xdr:colOff>
      <xdr:row>5</xdr:row>
      <xdr:rowOff>140193</xdr:rowOff>
    </xdr:to>
    <xdr:sp macro="" textlink="">
      <xdr:nvSpPr>
        <xdr:cNvPr id="3" name="Rounded Rectangle 2">
          <a:hlinkClick xmlns:r="http://schemas.openxmlformats.org/officeDocument/2006/relationships" r:id="rId2" tooltip="Klik Home untuk kembali ke halaman Menu (Home)"/>
        </xdr:cNvPr>
        <xdr:cNvSpPr/>
      </xdr:nvSpPr>
      <xdr:spPr>
        <a:xfrm>
          <a:off x="48727092" y="1149106"/>
          <a:ext cx="1033096"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36635</xdr:colOff>
      <xdr:row>4</xdr:row>
      <xdr:rowOff>14654</xdr:rowOff>
    </xdr:from>
    <xdr:to>
      <xdr:col>70</xdr:col>
      <xdr:colOff>151385</xdr:colOff>
      <xdr:row>5</xdr:row>
      <xdr:rowOff>132866</xdr:rowOff>
    </xdr:to>
    <xdr:sp macro="" textlink="">
      <xdr:nvSpPr>
        <xdr:cNvPr id="4" name="Rounded Rectangle 3">
          <a:hlinkClick xmlns:r="http://schemas.openxmlformats.org/officeDocument/2006/relationships" r:id="rId3" tooltip="Klik Home untuk kembali ke halaman Menu (Home)"/>
        </xdr:cNvPr>
        <xdr:cNvSpPr/>
      </xdr:nvSpPr>
      <xdr:spPr>
        <a:xfrm>
          <a:off x="18915185" y="1138604"/>
          <a:ext cx="972000"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1790806</xdr:colOff>
      <xdr:row>31</xdr:row>
      <xdr:rowOff>151086</xdr:rowOff>
    </xdr:from>
    <xdr:to>
      <xdr:col>4</xdr:col>
      <xdr:colOff>253502</xdr:colOff>
      <xdr:row>37</xdr:row>
      <xdr:rowOff>100216</xdr:rowOff>
    </xdr:to>
    <xdr:sp macro="" textlink="">
      <xdr:nvSpPr>
        <xdr:cNvPr id="2" name="Rectangle 1"/>
        <xdr:cNvSpPr/>
      </xdr:nvSpPr>
      <xdr:spPr>
        <a:xfrm>
          <a:off x="2138676" y="8947216"/>
          <a:ext cx="1080000" cy="1440000"/>
        </a:xfrm>
        <a:prstGeom prst="rect">
          <a:avLst/>
        </a:prstGeom>
        <a:no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twoCellAnchor>
    <xdr:from>
      <xdr:col>7</xdr:col>
      <xdr:colOff>57978</xdr:colOff>
      <xdr:row>6</xdr:row>
      <xdr:rowOff>223706</xdr:rowOff>
    </xdr:from>
    <xdr:to>
      <xdr:col>7</xdr:col>
      <xdr:colOff>1012773</xdr:colOff>
      <xdr:row>8</xdr:row>
      <xdr:rowOff>273326</xdr:rowOff>
    </xdr:to>
    <xdr:sp macro="" textlink="">
      <xdr:nvSpPr>
        <xdr:cNvPr id="3" name="Rounded Rectangle 2">
          <a:hlinkClick xmlns:r="http://schemas.openxmlformats.org/officeDocument/2006/relationships" r:id="rId1" tooltip="Klik Home untuk kembali ke halaman Menu (Home)"/>
        </xdr:cNvPr>
        <xdr:cNvSpPr/>
      </xdr:nvSpPr>
      <xdr:spPr>
        <a:xfrm>
          <a:off x="7388087" y="1606902"/>
          <a:ext cx="954795" cy="67909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7</xdr:col>
      <xdr:colOff>57976</xdr:colOff>
      <xdr:row>0</xdr:row>
      <xdr:rowOff>74543</xdr:rowOff>
    </xdr:from>
    <xdr:to>
      <xdr:col>7</xdr:col>
      <xdr:colOff>1093304</xdr:colOff>
      <xdr:row>4</xdr:row>
      <xdr:rowOff>140804</xdr:rowOff>
    </xdr:to>
    <xdr:sp macro="" textlink="">
      <xdr:nvSpPr>
        <xdr:cNvPr id="4" name="Rectangular Callout 3"/>
        <xdr:cNvSpPr/>
      </xdr:nvSpPr>
      <xdr:spPr>
        <a:xfrm>
          <a:off x="7388085" y="74543"/>
          <a:ext cx="1035328" cy="886239"/>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endParaRPr lang="id-ID" sz="1200" b="1">
            <a:solidFill>
              <a:srgbClr val="FFFF00"/>
            </a:solidFill>
            <a:latin typeface="Arial Narrow" pitchFamily="34" charset="0"/>
          </a:endParaRPr>
        </a:p>
      </xdr:txBody>
    </xdr:sp>
    <xdr:clientData/>
  </xdr:twoCellAnchor>
  <xdr:twoCellAnchor>
    <xdr:from>
      <xdr:col>7</xdr:col>
      <xdr:colOff>41415</xdr:colOff>
      <xdr:row>22</xdr:row>
      <xdr:rowOff>24834</xdr:rowOff>
    </xdr:from>
    <xdr:to>
      <xdr:col>7</xdr:col>
      <xdr:colOff>1089164</xdr:colOff>
      <xdr:row>24</xdr:row>
      <xdr:rowOff>214506</xdr:rowOff>
    </xdr:to>
    <xdr:sp macro="" textlink="">
      <xdr:nvSpPr>
        <xdr:cNvPr id="10" name="Rectangle 9">
          <a:hlinkClick xmlns:r="http://schemas.openxmlformats.org/officeDocument/2006/relationships" r:id="rId2" tooltip="Klik Disini untuk Mengetik dan mencetak halaman Keterangan Pindah dan Prestasi Siswa"/>
        </xdr:cNvPr>
        <xdr:cNvSpPr/>
      </xdr:nvSpPr>
      <xdr:spPr>
        <a:xfrm>
          <a:off x="7371524" y="6443856"/>
          <a:ext cx="1047749" cy="81915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p>
      </xdr:txBody>
    </xdr:sp>
    <xdr:clientData/>
  </xdr:twoCellAnchor>
  <xdr:twoCellAnchor>
    <xdr:from>
      <xdr:col>7</xdr:col>
      <xdr:colOff>48868</xdr:colOff>
      <xdr:row>9</xdr:row>
      <xdr:rowOff>91109</xdr:rowOff>
    </xdr:from>
    <xdr:to>
      <xdr:col>7</xdr:col>
      <xdr:colOff>1051891</xdr:colOff>
      <xdr:row>11</xdr:row>
      <xdr:rowOff>215349</xdr:rowOff>
    </xdr:to>
    <xdr:sp macro="[0]!Cetak" textlink="">
      <xdr:nvSpPr>
        <xdr:cNvPr id="11" name="Oval 10"/>
        <xdr:cNvSpPr/>
      </xdr:nvSpPr>
      <xdr:spPr>
        <a:xfrm>
          <a:off x="7378977" y="2418522"/>
          <a:ext cx="1003023" cy="753718"/>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CETAK</a:t>
          </a:r>
          <a:endParaRPr lang="en-US" sz="1050" b="1"/>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9</xdr:col>
      <xdr:colOff>204257</xdr:colOff>
      <xdr:row>7</xdr:row>
      <xdr:rowOff>56092</xdr:rowOff>
    </xdr:from>
    <xdr:to>
      <xdr:col>9</xdr:col>
      <xdr:colOff>1528232</xdr:colOff>
      <xdr:row>10</xdr:row>
      <xdr:rowOff>136169</xdr:rowOff>
    </xdr:to>
    <xdr:sp macro="" textlink="">
      <xdr:nvSpPr>
        <xdr:cNvPr id="4" name="Rectangular Callout 3"/>
        <xdr:cNvSpPr/>
      </xdr:nvSpPr>
      <xdr:spPr>
        <a:xfrm>
          <a:off x="6607174" y="1982259"/>
          <a:ext cx="1323975" cy="884410"/>
        </a:xfrm>
        <a:prstGeom prst="wedgeRectCallout">
          <a:avLst>
            <a:gd name="adj1" fmla="val -67"/>
            <a:gd name="adj2" fmla="val 83975"/>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r>
            <a:rPr lang="en-US" sz="1200" b="1" baseline="0">
              <a:solidFill>
                <a:srgbClr val="FFFF00"/>
              </a:solidFill>
              <a:latin typeface="Arial Narrow" pitchFamily="34" charset="0"/>
            </a:rPr>
            <a:t> atau klik panah</a:t>
          </a:r>
          <a:endParaRPr lang="id-ID" sz="1200" b="1">
            <a:solidFill>
              <a:srgbClr val="FFFF00"/>
            </a:solidFill>
            <a:latin typeface="Arial Narrow" pitchFamily="34" charset="0"/>
          </a:endParaRPr>
        </a:p>
      </xdr:txBody>
    </xdr:sp>
    <xdr:clientData/>
  </xdr:twoCellAnchor>
  <xdr:twoCellAnchor>
    <xdr:from>
      <xdr:col>9</xdr:col>
      <xdr:colOff>359833</xdr:colOff>
      <xdr:row>15</xdr:row>
      <xdr:rowOff>10583</xdr:rowOff>
    </xdr:from>
    <xdr:to>
      <xdr:col>9</xdr:col>
      <xdr:colOff>1661583</xdr:colOff>
      <xdr:row>19</xdr:row>
      <xdr:rowOff>63499</xdr:rowOff>
    </xdr:to>
    <xdr:sp macro="" textlink="">
      <xdr:nvSpPr>
        <xdr:cNvPr id="5" name="Rounded Rectangle 4">
          <a:hlinkClick xmlns:r="http://schemas.openxmlformats.org/officeDocument/2006/relationships" r:id="rId1" tooltip="Klik Home untuk kembali ke halaman Menu (Home)"/>
        </xdr:cNvPr>
        <xdr:cNvSpPr/>
      </xdr:nvSpPr>
      <xdr:spPr>
        <a:xfrm>
          <a:off x="6561666" y="3958166"/>
          <a:ext cx="1301750" cy="1026583"/>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9</xdr:col>
      <xdr:colOff>114300</xdr:colOff>
      <xdr:row>63</xdr:row>
      <xdr:rowOff>114299</xdr:rowOff>
    </xdr:from>
    <xdr:to>
      <xdr:col>9</xdr:col>
      <xdr:colOff>1800223</xdr:colOff>
      <xdr:row>68</xdr:row>
      <xdr:rowOff>180974</xdr:rowOff>
    </xdr:to>
    <xdr:grpSp>
      <xdr:nvGrpSpPr>
        <xdr:cNvPr id="12" name="Group 11"/>
        <xdr:cNvGrpSpPr/>
      </xdr:nvGrpSpPr>
      <xdr:grpSpPr>
        <a:xfrm>
          <a:off x="6316133" y="16592549"/>
          <a:ext cx="1685923" cy="1654175"/>
          <a:chOff x="7000875" y="14849474"/>
          <a:chExt cx="1685923" cy="1952625"/>
        </a:xfrm>
      </xdr:grpSpPr>
      <xdr:sp macro="" textlink="">
        <xdr:nvSpPr>
          <xdr:cNvPr id="10" name="Rounded Rectangle 9"/>
          <xdr:cNvSpPr/>
        </xdr:nvSpPr>
        <xdr:spPr>
          <a:xfrm>
            <a:off x="7391399" y="14849474"/>
            <a:ext cx="1295399" cy="195262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a:t>
            </a:r>
            <a:r>
              <a:rPr lang="id-ID" sz="2000" b="1" baseline="0">
                <a:solidFill>
                  <a:schemeClr val="tx1"/>
                </a:solidFill>
                <a:latin typeface="Arial Narrow" pitchFamily="34" charset="0"/>
              </a:rPr>
              <a:t> Sekolah dst diisi Manual</a:t>
            </a:r>
            <a:endParaRPr lang="id-ID" sz="2000" b="1">
              <a:solidFill>
                <a:schemeClr val="tx1"/>
              </a:solidFill>
              <a:latin typeface="Arial Narrow" pitchFamily="34" charset="0"/>
            </a:endParaRPr>
          </a:p>
        </xdr:txBody>
      </xdr:sp>
      <xdr:sp macro="" textlink="">
        <xdr:nvSpPr>
          <xdr:cNvPr id="11" name="Left Arrow 10"/>
          <xdr:cNvSpPr/>
        </xdr:nvSpPr>
        <xdr:spPr>
          <a:xfrm>
            <a:off x="7000875" y="15230475"/>
            <a:ext cx="371475"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editAs="oneCell">
    <xdr:from>
      <xdr:col>4</xdr:col>
      <xdr:colOff>273325</xdr:colOff>
      <xdr:row>11</xdr:row>
      <xdr:rowOff>66261</xdr:rowOff>
    </xdr:from>
    <xdr:to>
      <xdr:col>5</xdr:col>
      <xdr:colOff>871201</xdr:colOff>
      <xdr:row>18</xdr:row>
      <xdr:rowOff>128285</xdr:rowOff>
    </xdr:to>
    <xdr:pic>
      <xdr:nvPicPr>
        <xdr:cNvPr id="14" name="Picture 13" descr="Logo_Warna.png"/>
        <xdr:cNvPicPr>
          <a:picLocks noChangeAspect="1"/>
        </xdr:cNvPicPr>
      </xdr:nvPicPr>
      <xdr:blipFill>
        <a:blip xmlns:r="http://schemas.openxmlformats.org/officeDocument/2006/relationships" r:embed="rId2" cstate="print"/>
        <a:stretch>
          <a:fillRect/>
        </a:stretch>
      </xdr:blipFill>
      <xdr:spPr>
        <a:xfrm>
          <a:off x="2393673" y="3064565"/>
          <a:ext cx="1906528" cy="1801372"/>
        </a:xfrm>
        <a:prstGeom prst="rect">
          <a:avLst/>
        </a:prstGeom>
      </xdr:spPr>
    </xdr:pic>
    <xdr:clientData/>
  </xdr:twoCellAnchor>
  <xdr:twoCellAnchor>
    <xdr:from>
      <xdr:col>9</xdr:col>
      <xdr:colOff>486833</xdr:colOff>
      <xdr:row>3</xdr:row>
      <xdr:rowOff>190500</xdr:rowOff>
    </xdr:from>
    <xdr:to>
      <xdr:col>9</xdr:col>
      <xdr:colOff>1572683</xdr:colOff>
      <xdr:row>6</xdr:row>
      <xdr:rowOff>283633</xdr:rowOff>
    </xdr:to>
    <xdr:sp macro="[0]!Cetak" textlink="">
      <xdr:nvSpPr>
        <xdr:cNvPr id="15" name="Oval 14"/>
        <xdr:cNvSpPr/>
      </xdr:nvSpPr>
      <xdr:spPr>
        <a:xfrm>
          <a:off x="6889750" y="92075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7</xdr:col>
      <xdr:colOff>4302</xdr:colOff>
      <xdr:row>9</xdr:row>
      <xdr:rowOff>179291</xdr:rowOff>
    </xdr:from>
    <xdr:to>
      <xdr:col>7</xdr:col>
      <xdr:colOff>1904996</xdr:colOff>
      <xdr:row>18</xdr:row>
      <xdr:rowOff>78438</xdr:rowOff>
    </xdr:to>
    <xdr:grpSp>
      <xdr:nvGrpSpPr>
        <xdr:cNvPr id="2" name="Group 1"/>
        <xdr:cNvGrpSpPr/>
      </xdr:nvGrpSpPr>
      <xdr:grpSpPr>
        <a:xfrm>
          <a:off x="6660596" y="3619497"/>
          <a:ext cx="1900694" cy="2723029"/>
          <a:chOff x="7086286" y="14902897"/>
          <a:chExt cx="1111582" cy="1854555"/>
        </a:xfrm>
      </xdr:grpSpPr>
      <xdr:sp macro="" textlink="">
        <xdr:nvSpPr>
          <xdr:cNvPr id="3" name="Rounded Rectangle 2"/>
          <xdr:cNvSpPr/>
        </xdr:nvSpPr>
        <xdr:spPr>
          <a:xfrm>
            <a:off x="7293085" y="14902897"/>
            <a:ext cx="904783" cy="185455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macro="" textlink="">
        <xdr:nvSpPr>
          <xdr:cNvPr id="4" name="Left Arrow 3"/>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291356</xdr:colOff>
      <xdr:row>45</xdr:row>
      <xdr:rowOff>33615</xdr:rowOff>
    </xdr:from>
    <xdr:to>
      <xdr:col>7</xdr:col>
      <xdr:colOff>1934317</xdr:colOff>
      <xdr:row>55</xdr:row>
      <xdr:rowOff>268939</xdr:rowOff>
    </xdr:to>
    <xdr:grpSp>
      <xdr:nvGrpSpPr>
        <xdr:cNvPr id="5" name="Group 4"/>
        <xdr:cNvGrpSpPr/>
      </xdr:nvGrpSpPr>
      <xdr:grpSpPr>
        <a:xfrm>
          <a:off x="6947650" y="14769350"/>
          <a:ext cx="1642961" cy="3372971"/>
          <a:chOff x="7086286" y="14849474"/>
          <a:chExt cx="960852" cy="2297206"/>
        </a:xfrm>
      </xdr:grpSpPr>
      <xdr:sp macro="" textlink="">
        <xdr:nvSpPr>
          <xdr:cNvPr id="6" name="Rounded Rectangle 5"/>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macro="" textlink="">
        <xdr:nvSpPr>
          <xdr:cNvPr id="7" name="Left Arrow 6"/>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134470</xdr:colOff>
      <xdr:row>76</xdr:row>
      <xdr:rowOff>212922</xdr:rowOff>
    </xdr:from>
    <xdr:to>
      <xdr:col>7</xdr:col>
      <xdr:colOff>1777431</xdr:colOff>
      <xdr:row>87</xdr:row>
      <xdr:rowOff>257746</xdr:rowOff>
    </xdr:to>
    <xdr:grpSp>
      <xdr:nvGrpSpPr>
        <xdr:cNvPr id="8" name="Group 7"/>
        <xdr:cNvGrpSpPr/>
      </xdr:nvGrpSpPr>
      <xdr:grpSpPr>
        <a:xfrm>
          <a:off x="6790764" y="24955510"/>
          <a:ext cx="1642961" cy="3496236"/>
          <a:chOff x="7086286" y="14849474"/>
          <a:chExt cx="960852" cy="2297206"/>
        </a:xfrm>
      </xdr:grpSpPr>
      <xdr:sp macro="" textlink="">
        <xdr:nvSpPr>
          <xdr:cNvPr id="9" name="Rounded Rectangle 8"/>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dst </a:t>
            </a:r>
            <a:r>
              <a:rPr lang="id-ID" sz="2000" b="1" baseline="0">
                <a:solidFill>
                  <a:schemeClr val="tx1"/>
                </a:solidFill>
                <a:latin typeface="Arial Narrow" pitchFamily="34" charset="0"/>
              </a:rPr>
              <a:t> dan data prestasi diisi Manual</a:t>
            </a:r>
            <a:endParaRPr lang="id-ID" sz="2000" b="1">
              <a:solidFill>
                <a:schemeClr val="tx1"/>
              </a:solidFill>
              <a:latin typeface="Arial Narrow" pitchFamily="34" charset="0"/>
            </a:endParaRPr>
          </a:p>
        </xdr:txBody>
      </xdr:sp>
      <xdr:sp macro="" textlink="">
        <xdr:nvSpPr>
          <xdr:cNvPr id="10" name="Left Arrow 9"/>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212913</xdr:colOff>
      <xdr:row>0</xdr:row>
      <xdr:rowOff>134470</xdr:rowOff>
    </xdr:from>
    <xdr:to>
      <xdr:col>7</xdr:col>
      <xdr:colOff>1860177</xdr:colOff>
      <xdr:row>2</xdr:row>
      <xdr:rowOff>112058</xdr:rowOff>
    </xdr:to>
    <xdr:sp macro="" textlink="">
      <xdr:nvSpPr>
        <xdr:cNvPr id="11" name="Rounded Rectangle 10">
          <a:hlinkClick xmlns:r="http://schemas.openxmlformats.org/officeDocument/2006/relationships" r:id="rId1" tooltip="Klik Home untuk kembali ke halaman Menu (Home)"/>
        </xdr:cNvPr>
        <xdr:cNvSpPr/>
      </xdr:nvSpPr>
      <xdr:spPr>
        <a:xfrm>
          <a:off x="6869207" y="134470"/>
          <a:ext cx="1647264" cy="60511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7</xdr:col>
      <xdr:colOff>347384</xdr:colOff>
      <xdr:row>5</xdr:row>
      <xdr:rowOff>616323</xdr:rowOff>
    </xdr:from>
    <xdr:to>
      <xdr:col>7</xdr:col>
      <xdr:colOff>1591236</xdr:colOff>
      <xdr:row>9</xdr:row>
      <xdr:rowOff>11205</xdr:rowOff>
    </xdr:to>
    <xdr:sp macro="[0]!Cetak" textlink="">
      <xdr:nvSpPr>
        <xdr:cNvPr id="29" name="Oval 28"/>
        <xdr:cNvSpPr/>
      </xdr:nvSpPr>
      <xdr:spPr>
        <a:xfrm>
          <a:off x="7003678" y="2185147"/>
          <a:ext cx="1243852" cy="1266264"/>
        </a:xfrm>
        <a:prstGeom prst="ellipse">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3.xml"/><Relationship Id="rId1" Type="http://schemas.openxmlformats.org/officeDocument/2006/relationships/printerSettings" Target="../printerSettings/printerSettings20.bin"/><Relationship Id="rId4" Type="http://schemas.openxmlformats.org/officeDocument/2006/relationships/ctrlProp" Target="../ctrlProps/ctrlProp1.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4.xml"/><Relationship Id="rId1" Type="http://schemas.openxmlformats.org/officeDocument/2006/relationships/printerSettings" Target="../printerSettings/printerSettings21.bin"/><Relationship Id="rId4" Type="http://schemas.openxmlformats.org/officeDocument/2006/relationships/ctrlProp" Target="../ctrlProps/ctrlProp2.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5.xml"/><Relationship Id="rId1" Type="http://schemas.openxmlformats.org/officeDocument/2006/relationships/printerSettings" Target="../printerSettings/printerSettings22.bin"/><Relationship Id="rId4" Type="http://schemas.openxmlformats.org/officeDocument/2006/relationships/ctrlProp" Target="../ctrlProps/ctrlProp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6.xml"/><Relationship Id="rId1" Type="http://schemas.openxmlformats.org/officeDocument/2006/relationships/printerSettings" Target="../printerSettings/printerSettings23.bin"/><Relationship Id="rId4" Type="http://schemas.openxmlformats.org/officeDocument/2006/relationships/ctrlProp" Target="../ctrlProps/ctrlProp4.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7.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8.xml"/><Relationship Id="rId1" Type="http://schemas.openxmlformats.org/officeDocument/2006/relationships/printerSettings" Target="../printerSettings/printerSettings25.bin"/><Relationship Id="rId4" Type="http://schemas.openxmlformats.org/officeDocument/2006/relationships/ctrlProp" Target="../ctrlProps/ctrlProp6.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26.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27.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28.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9.bin"/></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31.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32.bin"/></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8.xml"/><Relationship Id="rId1" Type="http://schemas.openxmlformats.org/officeDocument/2006/relationships/printerSettings" Target="../printerSettings/printerSettings33.bin"/><Relationship Id="rId4" Type="http://schemas.openxmlformats.org/officeDocument/2006/relationships/ctrlProp" Target="../ctrlProps/ctrlProp7.xml"/></Relationships>
</file>

<file path=xl/worksheets/_rels/sheet62.xml.rels><?xml version="1.0" encoding="UTF-8" standalone="yes"?>
<Relationships xmlns="http://schemas.openxmlformats.org/package/2006/relationships"><Relationship Id="rId3" Type="http://schemas.openxmlformats.org/officeDocument/2006/relationships/drawing" Target="../drawings/drawing59.xml"/><Relationship Id="rId2" Type="http://schemas.openxmlformats.org/officeDocument/2006/relationships/printerSettings" Target="../printerSettings/printerSettings34.bin"/><Relationship Id="rId1" Type="http://schemas.openxmlformats.org/officeDocument/2006/relationships/hyperlink" Target="mailto:mtsn_turen@yahoo.co.id" TargetMode="External"/><Relationship Id="rId5" Type="http://schemas.openxmlformats.org/officeDocument/2006/relationships/ctrlProp" Target="../ctrlProps/ctrlProp8.xml"/><Relationship Id="rId4" Type="http://schemas.openxmlformats.org/officeDocument/2006/relationships/vmlDrawing" Target="../drawings/vmlDrawing11.v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60.xml"/><Relationship Id="rId1" Type="http://schemas.openxmlformats.org/officeDocument/2006/relationships/printerSettings" Target="../printerSettings/printerSettings3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sheetPr codeName="Sheet63"/>
  <dimension ref="A1:M29"/>
  <sheetViews>
    <sheetView showGridLines="0" showRowColHeaders="0" workbookViewId="0"/>
  </sheetViews>
  <sheetFormatPr defaultColWidth="0" defaultRowHeight="0" customHeight="1" zeroHeight="1"/>
  <cols>
    <col min="1" max="1" width="1.42578125" style="18" customWidth="1"/>
    <col min="2" max="2" width="20.5703125" style="310" bestFit="1" customWidth="1"/>
    <col min="3" max="3" width="1.7109375" style="310" bestFit="1" customWidth="1"/>
    <col min="4" max="4" width="6.85546875" style="310" customWidth="1"/>
    <col min="5" max="5" width="29.85546875" style="310" customWidth="1"/>
    <col min="6" max="6" width="1.85546875" style="310" customWidth="1"/>
    <col min="7" max="7" width="12.7109375" style="310" customWidth="1"/>
    <col min="8" max="8" width="9.140625" style="310" customWidth="1"/>
    <col min="9" max="9" width="4.42578125" style="310" customWidth="1"/>
    <col min="10" max="10" width="2.28515625" style="310" customWidth="1"/>
    <col min="11" max="11" width="18.85546875" style="310" customWidth="1"/>
    <col min="12" max="12" width="25.42578125" style="310" customWidth="1"/>
    <col min="13" max="13" width="18" style="310" customWidth="1"/>
    <col min="14" max="14" width="1.42578125" style="310" customWidth="1"/>
    <col min="15" max="15" width="0" style="310" hidden="1" customWidth="1"/>
    <col min="16" max="16384" width="0" style="310" hidden="1"/>
  </cols>
  <sheetData>
    <row r="1" spans="1:13" ht="15.75" customHeight="1">
      <c r="A1" s="444"/>
      <c r="B1" s="445"/>
      <c r="C1" s="563" t="s">
        <v>434</v>
      </c>
      <c r="D1" s="563"/>
      <c r="E1" s="563"/>
      <c r="F1" s="563"/>
      <c r="G1" s="563"/>
      <c r="H1" s="563"/>
      <c r="I1" s="563"/>
      <c r="J1" s="406"/>
      <c r="K1" s="571"/>
      <c r="L1" s="572"/>
      <c r="M1" s="572"/>
    </row>
    <row r="2" spans="1:13" ht="15.75" customHeight="1">
      <c r="A2" s="444"/>
      <c r="B2" s="446"/>
      <c r="C2" s="563"/>
      <c r="D2" s="563"/>
      <c r="E2" s="563"/>
      <c r="F2" s="563"/>
      <c r="G2" s="563"/>
      <c r="H2" s="563"/>
      <c r="I2" s="563"/>
      <c r="J2" s="406"/>
      <c r="K2" s="571"/>
      <c r="L2" s="572"/>
      <c r="M2" s="572"/>
    </row>
    <row r="3" spans="1:13" ht="15" customHeight="1">
      <c r="A3" s="445"/>
      <c r="B3" s="445"/>
      <c r="C3" s="563"/>
      <c r="D3" s="563"/>
      <c r="E3" s="563"/>
      <c r="F3" s="563"/>
      <c r="G3" s="563"/>
      <c r="H3" s="563"/>
      <c r="I3" s="563"/>
      <c r="J3" s="406"/>
      <c r="K3" s="571"/>
      <c r="L3" s="572"/>
      <c r="M3" s="572"/>
    </row>
    <row r="4" spans="1:13" ht="15" customHeight="1">
      <c r="A4" s="445"/>
      <c r="B4" s="445"/>
      <c r="C4" s="564" t="s">
        <v>639</v>
      </c>
      <c r="D4" s="564"/>
      <c r="E4" s="564"/>
      <c r="F4" s="564"/>
      <c r="G4" s="564"/>
      <c r="H4" s="564"/>
      <c r="I4" s="564"/>
      <c r="J4" s="407"/>
      <c r="K4" s="571"/>
      <c r="L4" s="572"/>
      <c r="M4" s="572"/>
    </row>
    <row r="5" spans="1:13" ht="15" customHeight="1">
      <c r="A5" s="445"/>
      <c r="B5" s="447"/>
      <c r="C5" s="564"/>
      <c r="D5" s="564"/>
      <c r="E5" s="564"/>
      <c r="F5" s="564"/>
      <c r="G5" s="564"/>
      <c r="H5" s="564"/>
      <c r="I5" s="564"/>
      <c r="J5" s="407"/>
      <c r="K5" s="571"/>
      <c r="L5" s="572"/>
      <c r="M5" s="572"/>
    </row>
    <row r="6" spans="1:13" ht="15" customHeight="1">
      <c r="A6" s="445"/>
      <c r="B6" s="447"/>
      <c r="C6" s="564"/>
      <c r="D6" s="564"/>
      <c r="E6" s="564"/>
      <c r="F6" s="564"/>
      <c r="G6" s="564"/>
      <c r="H6" s="564"/>
      <c r="I6" s="564"/>
      <c r="J6" s="407"/>
      <c r="M6" s="408" t="s">
        <v>419</v>
      </c>
    </row>
    <row r="7" spans="1:13" ht="16.5" customHeight="1" thickBot="1">
      <c r="A7" s="445"/>
      <c r="B7" s="445"/>
      <c r="C7" s="565" t="s">
        <v>640</v>
      </c>
      <c r="D7" s="566"/>
      <c r="E7" s="566"/>
      <c r="F7" s="566"/>
      <c r="G7" s="566"/>
      <c r="H7" s="566"/>
      <c r="I7" s="566"/>
      <c r="J7" s="409"/>
      <c r="K7" s="448"/>
      <c r="L7" s="448"/>
      <c r="M7" s="448"/>
    </row>
    <row r="8" spans="1:13" ht="18" thickTop="1" thickBot="1">
      <c r="A8" s="310"/>
      <c r="B8" s="567" t="s">
        <v>167</v>
      </c>
      <c r="C8" s="568"/>
      <c r="D8" s="568"/>
      <c r="E8" s="568"/>
      <c r="F8" s="568"/>
      <c r="G8" s="568"/>
      <c r="H8" s="568"/>
      <c r="I8" s="569"/>
      <c r="J8" s="410"/>
      <c r="K8" s="448"/>
      <c r="L8" s="448"/>
      <c r="M8" s="448"/>
    </row>
    <row r="9" spans="1:13" ht="16.5" thickTop="1">
      <c r="A9" s="310"/>
      <c r="K9" s="449"/>
      <c r="L9" s="450"/>
      <c r="M9" s="450"/>
    </row>
    <row r="10" spans="1:13" ht="21" customHeight="1" thickBot="1">
      <c r="A10" s="310"/>
      <c r="K10" s="451"/>
      <c r="L10" s="452"/>
      <c r="M10" s="452"/>
    </row>
    <row r="11" spans="1:13" ht="15" customHeight="1">
      <c r="A11" s="310"/>
      <c r="B11" s="427"/>
      <c r="C11" s="428"/>
      <c r="D11" s="428"/>
      <c r="E11" s="429"/>
      <c r="K11" s="451"/>
      <c r="L11" s="452"/>
      <c r="M11" s="452"/>
    </row>
    <row r="12" spans="1:13" s="311" customFormat="1" ht="20.100000000000001" customHeight="1">
      <c r="B12" s="430" t="s">
        <v>26</v>
      </c>
      <c r="C12" s="411" t="s">
        <v>40</v>
      </c>
      <c r="D12" s="412" t="s">
        <v>638</v>
      </c>
      <c r="E12" s="431"/>
      <c r="G12" s="570"/>
      <c r="H12" s="570"/>
      <c r="I12" s="570"/>
      <c r="J12" s="413"/>
      <c r="K12" s="451"/>
      <c r="L12" s="452"/>
      <c r="M12" s="452"/>
    </row>
    <row r="13" spans="1:13" ht="5.0999999999999996" customHeight="1">
      <c r="A13" s="310"/>
      <c r="B13" s="432"/>
      <c r="C13" s="414"/>
      <c r="D13" s="415"/>
      <c r="E13" s="433"/>
    </row>
    <row r="14" spans="1:13" s="311" customFormat="1" ht="20.100000000000001" customHeight="1">
      <c r="B14" s="430" t="s">
        <v>48</v>
      </c>
      <c r="C14" s="411" t="s">
        <v>40</v>
      </c>
      <c r="D14" s="416"/>
      <c r="E14" s="434"/>
    </row>
    <row r="15" spans="1:13" ht="5.0999999999999996" customHeight="1">
      <c r="A15" s="310"/>
      <c r="B15" s="432"/>
      <c r="C15" s="414"/>
      <c r="D15" s="417"/>
      <c r="E15" s="435"/>
    </row>
    <row r="16" spans="1:13" s="311" customFormat="1" ht="20.100000000000001" customHeight="1">
      <c r="B16" s="430" t="s">
        <v>19</v>
      </c>
      <c r="C16" s="411" t="s">
        <v>40</v>
      </c>
      <c r="D16" s="418">
        <v>7</v>
      </c>
      <c r="E16" s="436"/>
    </row>
    <row r="17" spans="1:13" ht="5.0999999999999996" customHeight="1">
      <c r="A17" s="310"/>
      <c r="B17" s="432"/>
      <c r="C17" s="414"/>
      <c r="D17" s="419"/>
      <c r="E17" s="437"/>
    </row>
    <row r="18" spans="1:13" s="311" customFormat="1" ht="20.100000000000001" customHeight="1">
      <c r="B18" s="430" t="s">
        <v>20</v>
      </c>
      <c r="C18" s="411" t="s">
        <v>40</v>
      </c>
      <c r="D18" s="420" t="s">
        <v>433</v>
      </c>
      <c r="E18" s="438"/>
    </row>
    <row r="19" spans="1:13" ht="5.0999999999999996" customHeight="1">
      <c r="A19" s="310"/>
      <c r="B19" s="432"/>
      <c r="C19" s="414"/>
      <c r="D19" s="419"/>
      <c r="E19" s="437"/>
    </row>
    <row r="20" spans="1:13" ht="20.100000000000001" customHeight="1">
      <c r="A20" s="310"/>
      <c r="B20" s="439" t="s">
        <v>21</v>
      </c>
      <c r="C20" s="411" t="s">
        <v>40</v>
      </c>
      <c r="D20" s="421" t="s">
        <v>535</v>
      </c>
      <c r="E20" s="436"/>
    </row>
    <row r="21" spans="1:13" ht="5.0999999999999996" customHeight="1">
      <c r="A21" s="310"/>
      <c r="B21" s="432"/>
      <c r="C21" s="414"/>
      <c r="D21" s="417"/>
      <c r="E21" s="435"/>
    </row>
    <row r="22" spans="1:13" ht="38.25" customHeight="1">
      <c r="A22" s="310"/>
      <c r="B22" s="430" t="s">
        <v>16</v>
      </c>
      <c r="C22" s="411" t="s">
        <v>40</v>
      </c>
      <c r="D22" s="577" t="str">
        <f>C4</f>
        <v>MTS BAHRUS SHOLIHIN</v>
      </c>
      <c r="E22" s="578"/>
    </row>
    <row r="23" spans="1:13" ht="5.0999999999999996" customHeight="1">
      <c r="A23" s="310"/>
      <c r="B23" s="440"/>
      <c r="C23" s="422"/>
      <c r="D23" s="423"/>
      <c r="E23" s="441"/>
    </row>
    <row r="24" spans="1:13" ht="20.100000000000001" customHeight="1">
      <c r="A24" s="310"/>
      <c r="B24" s="430" t="s">
        <v>108</v>
      </c>
      <c r="C24" s="424" t="s">
        <v>40</v>
      </c>
      <c r="D24" s="573" t="str">
        <f>C7</f>
        <v>JL. KH. Moh. Syarim Krasaan Bandung Konang</v>
      </c>
      <c r="E24" s="574"/>
    </row>
    <row r="25" spans="1:13" ht="5.0999999999999996" customHeight="1">
      <c r="A25" s="310"/>
      <c r="B25" s="440"/>
      <c r="C25" s="422"/>
      <c r="D25" s="573"/>
      <c r="E25" s="574"/>
    </row>
    <row r="26" spans="1:13" ht="20.100000000000001" customHeight="1" thickBot="1">
      <c r="A26" s="310"/>
      <c r="B26" s="442"/>
      <c r="C26" s="443"/>
      <c r="D26" s="575"/>
      <c r="E26" s="576"/>
      <c r="L26" s="390"/>
      <c r="M26" s="390"/>
    </row>
    <row r="27" spans="1:13" ht="13.5" customHeight="1">
      <c r="A27" s="310"/>
      <c r="B27" s="561"/>
      <c r="C27" s="561"/>
      <c r="D27" s="561"/>
      <c r="E27" s="425"/>
      <c r="G27" s="562"/>
      <c r="H27" s="562"/>
      <c r="I27" s="562"/>
      <c r="J27" s="562"/>
      <c r="K27" s="562"/>
      <c r="L27" s="562"/>
      <c r="M27" s="426"/>
    </row>
    <row r="28" spans="1:13" ht="15" hidden="1"/>
    <row r="29" spans="1:13" ht="15" hidden="1"/>
  </sheetData>
  <sheetProtection password="D4C3" sheet="1" scenarios="1" formatCells="0" formatColumns="0" formatRows="0" insertColumns="0" insertRows="0" insertHyperlinks="0" deleteColumns="0" deleteRows="0"/>
  <mergeCells count="10">
    <mergeCell ref="B27:D27"/>
    <mergeCell ref="G27:L27"/>
    <mergeCell ref="C1:I3"/>
    <mergeCell ref="C4:I6"/>
    <mergeCell ref="C7:I7"/>
    <mergeCell ref="B8:I8"/>
    <mergeCell ref="G12:I12"/>
    <mergeCell ref="K1:M5"/>
    <mergeCell ref="D24:E26"/>
    <mergeCell ref="D22:E22"/>
  </mergeCells>
  <pageMargins left="0.7" right="0.7" top="0.75" bottom="0.75" header="0.3" footer="0.3"/>
  <pageSetup paperSize="9" orientation="portrait" horizontalDpi="4294967293" verticalDpi="300" r:id="rId1"/>
  <drawing r:id="rId2"/>
  <legacyDrawing r:id="rId3"/>
</worksheet>
</file>

<file path=xl/worksheets/sheet2.xml><?xml version="1.0" encoding="utf-8"?>
<worksheet xmlns="http://schemas.openxmlformats.org/spreadsheetml/2006/main" xmlns:r="http://schemas.openxmlformats.org/officeDocument/2006/relationships">
  <sheetPr codeName="Sheet64"/>
  <dimension ref="A1:O29"/>
  <sheetViews>
    <sheetView showGridLines="0" zoomScale="90" zoomScaleNormal="90" workbookViewId="0"/>
  </sheetViews>
  <sheetFormatPr defaultColWidth="9.140625" defaultRowHeight="15" customHeight="1" zeroHeight="1"/>
  <cols>
    <col min="1" max="1" width="4.5703125" style="18" customWidth="1"/>
    <col min="2" max="2" width="20.5703125" style="18" bestFit="1" customWidth="1"/>
    <col min="3" max="3" width="1.7109375" style="18" bestFit="1" customWidth="1"/>
    <col min="4" max="4" width="33.85546875" style="18" customWidth="1"/>
    <col min="5" max="5" width="1.85546875" style="18" customWidth="1"/>
    <col min="6" max="6" width="12.7109375" style="18" customWidth="1"/>
    <col min="7" max="7" width="9.140625" style="18" customWidth="1"/>
    <col min="8" max="8" width="4.42578125" style="18" customWidth="1"/>
    <col min="9" max="9" width="9.140625" style="18" customWidth="1"/>
    <col min="10" max="10" width="23.140625" style="18" customWidth="1"/>
    <col min="11" max="11" width="31.42578125" style="18" customWidth="1"/>
    <col min="12" max="14" width="9.140625" style="18"/>
    <col min="15" max="15" width="12.42578125" style="18" customWidth="1"/>
    <col min="16" max="16384" width="9.140625" style="18"/>
  </cols>
  <sheetData>
    <row r="1" spans="1:15" ht="15.75" customHeight="1" thickTop="1" thickBot="1">
      <c r="A1" s="281"/>
      <c r="B1" s="282"/>
      <c r="C1" s="589" t="s">
        <v>173</v>
      </c>
      <c r="D1" s="589"/>
      <c r="E1" s="589"/>
      <c r="F1" s="589"/>
      <c r="G1" s="589"/>
      <c r="H1" s="589"/>
      <c r="I1" s="281"/>
      <c r="J1" s="281"/>
      <c r="K1" s="581" t="s">
        <v>435</v>
      </c>
      <c r="L1" s="581"/>
      <c r="M1" s="581"/>
      <c r="N1" s="581"/>
      <c r="O1" s="581"/>
    </row>
    <row r="2" spans="1:15" ht="15.75" customHeight="1" thickTop="1" thickBot="1">
      <c r="A2" s="281"/>
      <c r="B2" s="283"/>
      <c r="C2" s="589"/>
      <c r="D2" s="589"/>
      <c r="E2" s="589"/>
      <c r="F2" s="589"/>
      <c r="G2" s="589"/>
      <c r="H2" s="589"/>
      <c r="I2" s="281"/>
      <c r="J2" s="281"/>
      <c r="K2" s="581"/>
      <c r="L2" s="581"/>
      <c r="M2" s="581"/>
      <c r="N2" s="581"/>
      <c r="O2" s="581"/>
    </row>
    <row r="3" spans="1:15" ht="15" customHeight="1" thickTop="1" thickBot="1">
      <c r="A3" s="282"/>
      <c r="B3" s="282"/>
      <c r="C3" s="589"/>
      <c r="D3" s="589"/>
      <c r="E3" s="589"/>
      <c r="F3" s="589"/>
      <c r="G3" s="589"/>
      <c r="H3" s="589"/>
      <c r="I3" s="281"/>
      <c r="J3" s="281"/>
      <c r="K3" s="315" t="s">
        <v>102</v>
      </c>
      <c r="L3" s="582" t="s">
        <v>171</v>
      </c>
      <c r="M3" s="582"/>
      <c r="N3" s="582"/>
      <c r="O3" s="582"/>
    </row>
    <row r="4" spans="1:15" ht="15" customHeight="1" thickTop="1" thickBot="1">
      <c r="A4" s="282"/>
      <c r="B4" s="282"/>
      <c r="C4" s="590" t="str">
        <f>UTAMA!C4</f>
        <v>MTS BAHRUS SHOLIHIN</v>
      </c>
      <c r="D4" s="590"/>
      <c r="E4" s="590"/>
      <c r="F4" s="590"/>
      <c r="G4" s="590"/>
      <c r="H4" s="591"/>
      <c r="I4" s="281"/>
      <c r="J4" s="281"/>
      <c r="K4" s="315" t="s">
        <v>103</v>
      </c>
      <c r="L4" s="582" t="s">
        <v>172</v>
      </c>
      <c r="M4" s="582"/>
      <c r="N4" s="582"/>
      <c r="O4" s="582"/>
    </row>
    <row r="5" spans="1:15" ht="15" customHeight="1" thickTop="1" thickBot="1">
      <c r="A5" s="282"/>
      <c r="B5" s="284"/>
      <c r="C5" s="590"/>
      <c r="D5" s="590"/>
      <c r="E5" s="590"/>
      <c r="F5" s="590"/>
      <c r="G5" s="590"/>
      <c r="H5" s="591"/>
      <c r="I5" s="281"/>
      <c r="J5" s="281"/>
      <c r="K5" s="315" t="s">
        <v>16</v>
      </c>
      <c r="L5" s="583" t="str">
        <f>UTAMA!D22</f>
        <v>MTS BAHRUS SHOLIHIN</v>
      </c>
      <c r="M5" s="584"/>
      <c r="N5" s="584"/>
      <c r="O5" s="584"/>
    </row>
    <row r="6" spans="1:15" ht="15" customHeight="1" thickTop="1" thickBot="1">
      <c r="A6" s="282"/>
      <c r="B6" s="284"/>
      <c r="C6" s="592"/>
      <c r="D6" s="592"/>
      <c r="E6" s="592"/>
      <c r="F6" s="592"/>
      <c r="G6" s="592"/>
      <c r="H6" s="593"/>
      <c r="I6" s="281"/>
      <c r="J6" s="281"/>
      <c r="K6" s="315" t="s">
        <v>17</v>
      </c>
      <c r="L6" s="585" t="str">
        <f>UTAMA!D24</f>
        <v>JL. KH. Moh. Syarim Krasaan Bandung Konang</v>
      </c>
      <c r="M6" s="586"/>
      <c r="N6" s="586"/>
      <c r="O6" s="586"/>
    </row>
    <row r="7" spans="1:15" ht="17.25" thickTop="1" thickBot="1">
      <c r="A7" s="282"/>
      <c r="B7" s="282"/>
      <c r="C7" s="594" t="str">
        <f>UTAMA!C7</f>
        <v>JL. KH. Moh. Syarim Krasaan Bandung Konang</v>
      </c>
      <c r="D7" s="595"/>
      <c r="E7" s="595"/>
      <c r="F7" s="595"/>
      <c r="G7" s="595"/>
      <c r="H7" s="595"/>
      <c r="I7" s="281"/>
      <c r="J7" s="281"/>
      <c r="K7" s="315" t="s">
        <v>104</v>
      </c>
      <c r="L7" s="580" t="s">
        <v>168</v>
      </c>
      <c r="M7" s="580"/>
      <c r="N7" s="580"/>
      <c r="O7" s="580"/>
    </row>
    <row r="8" spans="1:15" ht="18" thickTop="1" thickBot="1">
      <c r="A8" s="281"/>
      <c r="B8" s="596" t="s">
        <v>167</v>
      </c>
      <c r="C8" s="597"/>
      <c r="D8" s="597"/>
      <c r="E8" s="597"/>
      <c r="F8" s="597"/>
      <c r="G8" s="597"/>
      <c r="H8" s="598"/>
      <c r="I8" s="281"/>
      <c r="J8" s="281"/>
      <c r="K8" s="315" t="s">
        <v>105</v>
      </c>
      <c r="L8" s="580" t="s">
        <v>169</v>
      </c>
      <c r="M8" s="580"/>
      <c r="N8" s="580"/>
      <c r="O8" s="580"/>
    </row>
    <row r="9" spans="1:15" ht="17.25" thickTop="1" thickBot="1">
      <c r="A9" s="281"/>
      <c r="B9" s="281"/>
      <c r="C9" s="281"/>
      <c r="D9" s="281"/>
      <c r="E9" s="281"/>
      <c r="F9" s="281"/>
      <c r="G9" s="281"/>
      <c r="H9" s="281"/>
      <c r="I9" s="281"/>
      <c r="J9" s="281"/>
      <c r="K9" s="316" t="s">
        <v>46</v>
      </c>
      <c r="L9" s="580" t="s">
        <v>170</v>
      </c>
      <c r="M9" s="580"/>
      <c r="N9" s="580"/>
      <c r="O9" s="580"/>
    </row>
    <row r="10" spans="1:15" ht="18.75" thickTop="1">
      <c r="A10" s="281"/>
      <c r="B10" s="281"/>
      <c r="C10" s="281"/>
      <c r="D10" s="281"/>
      <c r="E10" s="281"/>
      <c r="F10" s="281"/>
      <c r="G10" s="281"/>
      <c r="H10" s="281"/>
      <c r="I10" s="281"/>
      <c r="J10" s="281"/>
      <c r="K10" s="314"/>
      <c r="L10" s="579"/>
      <c r="M10" s="579"/>
      <c r="N10" s="579"/>
      <c r="O10" s="579"/>
    </row>
    <row r="11" spans="1:15">
      <c r="A11" s="281"/>
      <c r="B11" s="281"/>
      <c r="C11" s="281"/>
      <c r="D11" s="281"/>
      <c r="E11" s="281"/>
      <c r="F11" s="281"/>
      <c r="G11" s="281"/>
      <c r="H11" s="281"/>
      <c r="I11" s="281"/>
      <c r="J11" s="281"/>
      <c r="K11" s="312"/>
      <c r="L11" s="312"/>
      <c r="M11" s="312"/>
      <c r="N11" s="312"/>
      <c r="O11" s="312"/>
    </row>
    <row r="12" spans="1:15" s="99" customFormat="1" ht="20.100000000000001" customHeight="1">
      <c r="A12" s="285"/>
      <c r="B12" s="281"/>
      <c r="C12" s="281"/>
      <c r="D12" s="281"/>
      <c r="E12" s="285"/>
      <c r="F12" s="281"/>
      <c r="G12" s="281"/>
      <c r="H12" s="281"/>
      <c r="I12" s="285"/>
      <c r="J12" s="285"/>
      <c r="K12" s="313"/>
      <c r="L12" s="313"/>
      <c r="M12" s="313"/>
      <c r="N12" s="313"/>
      <c r="O12" s="313"/>
    </row>
    <row r="13" spans="1:15" ht="5.0999999999999996" customHeight="1" thickBot="1">
      <c r="A13" s="281"/>
      <c r="B13" s="281"/>
      <c r="C13" s="281"/>
      <c r="D13" s="281"/>
      <c r="E13" s="281"/>
      <c r="F13" s="281"/>
      <c r="G13" s="281"/>
      <c r="H13" s="281"/>
      <c r="I13" s="281"/>
      <c r="J13" s="281"/>
      <c r="K13" s="312"/>
      <c r="L13" s="312"/>
      <c r="M13" s="312"/>
      <c r="N13" s="312"/>
      <c r="O13" s="312"/>
    </row>
    <row r="14" spans="1:15" s="99" customFormat="1" ht="20.100000000000001" customHeight="1" thickBot="1">
      <c r="A14" s="285"/>
      <c r="B14" s="281"/>
      <c r="C14" s="281"/>
      <c r="D14" s="281"/>
      <c r="E14" s="285"/>
      <c r="F14" s="285"/>
      <c r="G14" s="285"/>
      <c r="H14" s="285"/>
      <c r="I14" s="599" t="s">
        <v>427</v>
      </c>
      <c r="J14" s="600"/>
      <c r="K14" s="313"/>
      <c r="L14" s="313"/>
      <c r="M14" s="313"/>
      <c r="N14" s="313"/>
      <c r="O14" s="313"/>
    </row>
    <row r="15" spans="1:15" ht="5.0999999999999996" customHeight="1">
      <c r="A15" s="281"/>
      <c r="B15" s="281"/>
      <c r="C15" s="281"/>
      <c r="D15" s="281"/>
      <c r="E15" s="281"/>
      <c r="F15" s="281"/>
      <c r="G15" s="281"/>
      <c r="H15" s="281"/>
      <c r="I15" s="601"/>
      <c r="J15" s="602"/>
      <c r="K15" s="312"/>
      <c r="L15" s="312"/>
      <c r="M15" s="312"/>
      <c r="N15" s="312"/>
      <c r="O15" s="312"/>
    </row>
    <row r="16" spans="1:15" s="99" customFormat="1" ht="20.100000000000001" customHeight="1">
      <c r="A16" s="285"/>
      <c r="B16" s="281"/>
      <c r="C16" s="281"/>
      <c r="D16" s="281"/>
      <c r="E16" s="285"/>
      <c r="F16" s="285"/>
      <c r="G16" s="285"/>
      <c r="H16" s="285"/>
      <c r="I16" s="603"/>
      <c r="J16" s="604"/>
      <c r="K16" s="313"/>
      <c r="L16" s="313"/>
      <c r="M16" s="313"/>
      <c r="N16" s="313"/>
      <c r="O16" s="313"/>
    </row>
    <row r="17" spans="1:15" ht="5.0999999999999996" customHeight="1" thickBot="1">
      <c r="A17" s="281"/>
      <c r="B17" s="281"/>
      <c r="C17" s="281"/>
      <c r="D17" s="281"/>
      <c r="E17" s="281"/>
      <c r="F17" s="281"/>
      <c r="G17" s="281"/>
      <c r="H17" s="281"/>
      <c r="I17" s="605"/>
      <c r="J17" s="606"/>
      <c r="K17" s="312"/>
      <c r="L17" s="312"/>
      <c r="M17" s="312"/>
      <c r="N17" s="312"/>
      <c r="O17" s="312"/>
    </row>
    <row r="18" spans="1:15" s="99" customFormat="1" ht="20.100000000000001" customHeight="1">
      <c r="A18" s="285"/>
      <c r="B18" s="281"/>
      <c r="C18" s="281"/>
      <c r="D18" s="281"/>
      <c r="E18" s="285"/>
      <c r="F18" s="285"/>
      <c r="G18" s="285"/>
      <c r="H18" s="285"/>
      <c r="I18" s="285"/>
      <c r="J18" s="285"/>
      <c r="K18" s="313"/>
      <c r="L18" s="313"/>
      <c r="M18" s="313"/>
      <c r="N18" s="313"/>
      <c r="O18" s="313"/>
    </row>
    <row r="19" spans="1:15" ht="5.0999999999999996" customHeight="1">
      <c r="A19" s="281"/>
      <c r="B19" s="281"/>
      <c r="C19" s="281"/>
      <c r="D19" s="281"/>
      <c r="E19" s="281"/>
      <c r="F19" s="281"/>
      <c r="G19" s="281"/>
      <c r="H19" s="281"/>
      <c r="I19" s="281"/>
      <c r="J19" s="281"/>
      <c r="K19" s="312"/>
      <c r="L19" s="312"/>
      <c r="M19" s="312"/>
      <c r="N19" s="312"/>
      <c r="O19" s="312"/>
    </row>
    <row r="20" spans="1:15" ht="20.100000000000001" customHeight="1">
      <c r="A20" s="281"/>
      <c r="B20" s="281"/>
      <c r="C20" s="281"/>
      <c r="D20" s="281"/>
      <c r="E20" s="281"/>
      <c r="F20" s="281"/>
      <c r="G20" s="281"/>
      <c r="H20" s="281"/>
      <c r="I20" s="281"/>
      <c r="J20" s="281"/>
      <c r="K20" s="312"/>
      <c r="L20" s="312"/>
      <c r="M20" s="312"/>
      <c r="N20" s="312"/>
      <c r="O20" s="312"/>
    </row>
    <row r="21" spans="1:15" ht="5.0999999999999996" customHeight="1">
      <c r="A21" s="281"/>
      <c r="B21" s="281"/>
      <c r="C21" s="281"/>
      <c r="D21" s="281"/>
      <c r="E21" s="281"/>
      <c r="F21" s="281"/>
      <c r="G21" s="281"/>
      <c r="H21" s="281"/>
      <c r="I21" s="281"/>
      <c r="J21" s="281"/>
      <c r="K21" s="312"/>
      <c r="L21" s="312"/>
      <c r="M21" s="312"/>
      <c r="N21" s="312"/>
      <c r="O21" s="312"/>
    </row>
    <row r="22" spans="1:15" ht="20.100000000000001" customHeight="1">
      <c r="A22" s="281"/>
      <c r="B22" s="281"/>
      <c r="C22" s="281"/>
      <c r="D22" s="281"/>
      <c r="E22" s="281"/>
      <c r="F22" s="281"/>
      <c r="G22" s="281"/>
      <c r="H22" s="281"/>
      <c r="I22" s="281"/>
      <c r="J22" s="281"/>
      <c r="K22" s="312"/>
      <c r="L22" s="312"/>
      <c r="M22" s="312"/>
      <c r="N22" s="312"/>
      <c r="O22" s="312"/>
    </row>
    <row r="23" spans="1:15" ht="5.0999999999999996" customHeight="1">
      <c r="A23" s="281"/>
      <c r="B23" s="281"/>
      <c r="C23" s="281"/>
      <c r="D23" s="281"/>
      <c r="E23" s="281"/>
      <c r="F23" s="281"/>
      <c r="G23" s="281"/>
      <c r="H23" s="281"/>
      <c r="I23" s="281"/>
      <c r="J23" s="281"/>
      <c r="K23" s="312"/>
      <c r="L23" s="312"/>
      <c r="M23" s="312"/>
      <c r="N23" s="312"/>
      <c r="O23" s="312"/>
    </row>
    <row r="24" spans="1:15" ht="20.100000000000001" customHeight="1">
      <c r="A24" s="281"/>
      <c r="B24" s="281"/>
      <c r="C24" s="281"/>
      <c r="D24" s="281"/>
      <c r="E24" s="281"/>
      <c r="F24" s="281"/>
      <c r="G24" s="281"/>
      <c r="H24" s="281"/>
      <c r="I24" s="281"/>
      <c r="J24" s="281"/>
      <c r="K24" s="312"/>
      <c r="L24" s="312"/>
      <c r="M24" s="312"/>
      <c r="N24" s="312"/>
      <c r="O24" s="312"/>
    </row>
    <row r="25" spans="1:15" ht="5.0999999999999996" customHeight="1">
      <c r="A25" s="281"/>
      <c r="B25" s="281"/>
      <c r="C25" s="281"/>
      <c r="D25" s="281"/>
      <c r="E25" s="281"/>
      <c r="F25" s="281"/>
      <c r="G25" s="281"/>
      <c r="H25" s="281"/>
      <c r="I25" s="281"/>
      <c r="J25" s="281"/>
      <c r="K25" s="312"/>
      <c r="L25" s="312"/>
      <c r="M25" s="312"/>
      <c r="N25" s="312"/>
      <c r="O25" s="312"/>
    </row>
    <row r="26" spans="1:15" ht="20.100000000000001" customHeight="1">
      <c r="A26" s="281"/>
      <c r="B26" s="281"/>
      <c r="C26" s="281"/>
      <c r="D26" s="281"/>
      <c r="E26" s="281"/>
      <c r="F26" s="281"/>
      <c r="G26" s="281"/>
      <c r="H26" s="281"/>
      <c r="I26" s="281"/>
      <c r="J26" s="286"/>
      <c r="K26" s="312"/>
      <c r="L26" s="312"/>
      <c r="M26" s="312"/>
      <c r="N26" s="312"/>
      <c r="O26" s="312"/>
    </row>
    <row r="27" spans="1:15" ht="24">
      <c r="A27" s="281"/>
      <c r="B27" s="587"/>
      <c r="C27" s="587"/>
      <c r="D27" s="587"/>
      <c r="E27" s="281"/>
      <c r="F27" s="588" t="s">
        <v>419</v>
      </c>
      <c r="G27" s="588"/>
      <c r="H27" s="588"/>
      <c r="I27" s="588"/>
      <c r="J27" s="588"/>
      <c r="K27" s="312"/>
      <c r="L27" s="312"/>
      <c r="M27" s="312"/>
      <c r="N27" s="312"/>
      <c r="O27" s="312"/>
    </row>
    <row r="28" spans="1:15" hidden="1"/>
    <row r="29" spans="1:15" hidden="1"/>
  </sheetData>
  <sheetProtection password="D4C3" sheet="1" scenarios="1" formatCells="0" formatColumns="0" formatRows="0" insertColumns="0" insertRows="0" insertHyperlinks="0" deleteColumns="0" deleteRows="0"/>
  <mergeCells count="17">
    <mergeCell ref="B27:D27"/>
    <mergeCell ref="F27:J27"/>
    <mergeCell ref="C1:H3"/>
    <mergeCell ref="C4:H6"/>
    <mergeCell ref="C7:H7"/>
    <mergeCell ref="B8:H8"/>
    <mergeCell ref="I14:J14"/>
    <mergeCell ref="I15:J17"/>
    <mergeCell ref="L10:O10"/>
    <mergeCell ref="L9:O9"/>
    <mergeCell ref="K1:O2"/>
    <mergeCell ref="L3:O3"/>
    <mergeCell ref="L4:O4"/>
    <mergeCell ref="L5:O5"/>
    <mergeCell ref="L6:O6"/>
    <mergeCell ref="L7:O7"/>
    <mergeCell ref="L8:O8"/>
  </mergeCells>
  <pageMargins left="0.7" right="0.7" top="0.75" bottom="0.75" header="0.3" footer="0.3"/>
  <pageSetup paperSize="9" orientation="portrait" horizontalDpi="4294967293" verticalDpi="300" r:id="rId1"/>
  <drawing r:id="rId2"/>
  <legacyDrawing r:id="rId3"/>
</worksheet>
</file>

<file path=xl/worksheets/sheet3.xml><?xml version="1.0" encoding="utf-8"?>
<worksheet xmlns="http://schemas.openxmlformats.org/spreadsheetml/2006/main" xmlns:r="http://schemas.openxmlformats.org/officeDocument/2006/relationships">
  <sheetPr codeName="Sheet1"/>
  <dimension ref="A1:O29"/>
  <sheetViews>
    <sheetView showGridLines="0" showRowColHeaders="0" zoomScale="90" zoomScaleNormal="90" workbookViewId="0">
      <selection activeCell="L10" sqref="L10:O10"/>
    </sheetView>
  </sheetViews>
  <sheetFormatPr defaultColWidth="9.140625" defaultRowHeight="15" customHeight="1" zeroHeight="1"/>
  <cols>
    <col min="1" max="1" width="4.5703125" style="391" customWidth="1"/>
    <col min="2" max="2" width="20.5703125" style="391" bestFit="1" customWidth="1"/>
    <col min="3" max="3" width="1.7109375" style="391" bestFit="1" customWidth="1"/>
    <col min="4" max="4" width="33.85546875" style="391" customWidth="1"/>
    <col min="5" max="5" width="1.85546875" style="391" customWidth="1"/>
    <col min="6" max="6" width="12.7109375" style="391" customWidth="1"/>
    <col min="7" max="7" width="9.140625" style="391" customWidth="1"/>
    <col min="8" max="8" width="4.42578125" style="391" customWidth="1"/>
    <col min="9" max="9" width="9.140625" style="391" customWidth="1"/>
    <col min="10" max="10" width="23.140625" style="391" customWidth="1"/>
    <col min="11" max="11" width="30.85546875" style="391" customWidth="1"/>
    <col min="12" max="14" width="9.140625" style="391"/>
    <col min="15" max="15" width="11.85546875" style="391" customWidth="1"/>
    <col min="16" max="16384" width="9.140625" style="18"/>
  </cols>
  <sheetData>
    <row r="1" spans="1:15" ht="15.75" customHeight="1">
      <c r="B1" s="392"/>
      <c r="C1" s="622" t="s">
        <v>437</v>
      </c>
      <c r="D1" s="622"/>
      <c r="E1" s="622"/>
      <c r="F1" s="622"/>
      <c r="G1" s="622"/>
      <c r="H1" s="622"/>
      <c r="K1" s="612" t="s">
        <v>106</v>
      </c>
      <c r="L1" s="612"/>
      <c r="M1" s="612"/>
      <c r="N1" s="612"/>
      <c r="O1" s="612"/>
    </row>
    <row r="2" spans="1:15" ht="15.75" customHeight="1">
      <c r="B2" s="393"/>
      <c r="C2" s="622"/>
      <c r="D2" s="622"/>
      <c r="E2" s="622"/>
      <c r="F2" s="622"/>
      <c r="G2" s="622"/>
      <c r="H2" s="622"/>
      <c r="K2" s="613"/>
      <c r="L2" s="613"/>
      <c r="M2" s="613"/>
      <c r="N2" s="613"/>
      <c r="O2" s="613"/>
    </row>
    <row r="3" spans="1:15" ht="15" customHeight="1">
      <c r="A3" s="392"/>
      <c r="B3" s="392"/>
      <c r="C3" s="622"/>
      <c r="D3" s="622"/>
      <c r="E3" s="622"/>
      <c r="F3" s="622"/>
      <c r="G3" s="622"/>
      <c r="H3" s="622"/>
      <c r="K3" s="187" t="s">
        <v>102</v>
      </c>
      <c r="L3" s="614" t="s">
        <v>171</v>
      </c>
      <c r="M3" s="614"/>
      <c r="N3" s="614"/>
      <c r="O3" s="614"/>
    </row>
    <row r="4" spans="1:15" ht="15" customHeight="1">
      <c r="A4" s="392"/>
      <c r="B4" s="392"/>
      <c r="C4" s="618" t="str">
        <f>UTAMA!C4</f>
        <v>MTS BAHRUS SHOLIHIN</v>
      </c>
      <c r="D4" s="618"/>
      <c r="E4" s="618"/>
      <c r="F4" s="618"/>
      <c r="G4" s="618"/>
      <c r="H4" s="619"/>
      <c r="K4" s="187" t="s">
        <v>103</v>
      </c>
      <c r="L4" s="614" t="s">
        <v>641</v>
      </c>
      <c r="M4" s="614"/>
      <c r="N4" s="614"/>
      <c r="O4" s="614"/>
    </row>
    <row r="5" spans="1:15" ht="15" customHeight="1">
      <c r="A5" s="392"/>
      <c r="B5" s="394"/>
      <c r="C5" s="618"/>
      <c r="D5" s="618"/>
      <c r="E5" s="618"/>
      <c r="F5" s="618"/>
      <c r="G5" s="618"/>
      <c r="H5" s="619"/>
      <c r="K5" s="187" t="s">
        <v>16</v>
      </c>
      <c r="L5" s="609" t="str">
        <f>UTAMA!D22</f>
        <v>MTS BAHRUS SHOLIHIN</v>
      </c>
      <c r="M5" s="610"/>
      <c r="N5" s="610"/>
      <c r="O5" s="611"/>
    </row>
    <row r="6" spans="1:15" ht="15" customHeight="1">
      <c r="A6" s="392"/>
      <c r="B6" s="394"/>
      <c r="C6" s="620"/>
      <c r="D6" s="620"/>
      <c r="E6" s="620"/>
      <c r="F6" s="620"/>
      <c r="G6" s="620"/>
      <c r="H6" s="621"/>
      <c r="K6" s="187" t="s">
        <v>17</v>
      </c>
      <c r="L6" s="615" t="str">
        <f>UTAMA!D24</f>
        <v>JL. KH. Moh. Syarim Krasaan Bandung Konang</v>
      </c>
      <c r="M6" s="616"/>
      <c r="N6" s="616"/>
      <c r="O6" s="617"/>
    </row>
    <row r="7" spans="1:15" ht="18.75" thickBot="1">
      <c r="A7" s="392"/>
      <c r="B7" s="392"/>
      <c r="C7" s="628" t="str">
        <f>UTAMA!C7</f>
        <v>JL. KH. Moh. Syarim Krasaan Bandung Konang</v>
      </c>
      <c r="D7" s="629"/>
      <c r="E7" s="629"/>
      <c r="F7" s="629"/>
      <c r="G7" s="629"/>
      <c r="H7" s="629"/>
      <c r="K7" s="187" t="s">
        <v>104</v>
      </c>
      <c r="L7" s="607" t="s">
        <v>642</v>
      </c>
      <c r="M7" s="607"/>
      <c r="N7" s="607"/>
      <c r="O7" s="607"/>
    </row>
    <row r="8" spans="1:15" ht="19.5" thickTop="1" thickBot="1">
      <c r="B8" s="625" t="s">
        <v>167</v>
      </c>
      <c r="C8" s="626"/>
      <c r="D8" s="626"/>
      <c r="E8" s="626"/>
      <c r="F8" s="626"/>
      <c r="G8" s="626"/>
      <c r="H8" s="627"/>
      <c r="K8" s="187" t="s">
        <v>105</v>
      </c>
      <c r="L8" s="608"/>
      <c r="M8" s="608"/>
      <c r="N8" s="608"/>
      <c r="O8" s="608"/>
    </row>
    <row r="9" spans="1:15" ht="18.75" thickTop="1">
      <c r="K9" s="188" t="s">
        <v>46</v>
      </c>
      <c r="L9" s="608" t="s">
        <v>643</v>
      </c>
      <c r="M9" s="608"/>
      <c r="N9" s="608"/>
      <c r="O9" s="608"/>
    </row>
    <row r="10" spans="1:15" ht="18">
      <c r="K10" s="188" t="s">
        <v>109</v>
      </c>
      <c r="L10" s="608" t="s">
        <v>643</v>
      </c>
      <c r="M10" s="608"/>
      <c r="N10" s="608"/>
      <c r="O10" s="608"/>
    </row>
    <row r="11" spans="1:15"/>
    <row r="12" spans="1:15" s="99" customFormat="1" ht="20.100000000000001" customHeight="1">
      <c r="A12" s="395"/>
      <c r="B12" s="391"/>
      <c r="C12" s="391"/>
      <c r="D12" s="391"/>
      <c r="E12" s="395"/>
      <c r="F12" s="391"/>
      <c r="G12" s="391"/>
      <c r="H12" s="391"/>
      <c r="I12" s="395"/>
      <c r="J12" s="395"/>
      <c r="K12" s="395"/>
      <c r="L12" s="395"/>
      <c r="M12" s="395"/>
      <c r="N12" s="395"/>
      <c r="O12" s="395"/>
    </row>
    <row r="13" spans="1:15" ht="5.0999999999999996" customHeight="1" thickBot="1"/>
    <row r="14" spans="1:15" s="99" customFormat="1" ht="20.100000000000001" customHeight="1" thickBot="1">
      <c r="A14" s="395"/>
      <c r="B14" s="391"/>
      <c r="C14" s="391"/>
      <c r="D14" s="391"/>
      <c r="E14" s="395"/>
      <c r="F14" s="395"/>
      <c r="G14" s="395"/>
      <c r="H14" s="395"/>
      <c r="I14" s="630" t="s">
        <v>449</v>
      </c>
      <c r="J14" s="631"/>
      <c r="K14" s="395"/>
      <c r="L14" s="395"/>
      <c r="M14" s="395"/>
      <c r="N14" s="395"/>
      <c r="O14" s="395"/>
    </row>
    <row r="15" spans="1:15" ht="5.0999999999999996" customHeight="1">
      <c r="I15" s="601">
        <v>80</v>
      </c>
      <c r="J15" s="602"/>
    </row>
    <row r="16" spans="1:15" s="99" customFormat="1" ht="20.100000000000001" customHeight="1">
      <c r="A16" s="395"/>
      <c r="B16" s="391"/>
      <c r="C16" s="391"/>
      <c r="D16" s="391"/>
      <c r="E16" s="395"/>
      <c r="F16" s="395"/>
      <c r="G16" s="395"/>
      <c r="H16" s="395"/>
      <c r="I16" s="603"/>
      <c r="J16" s="604"/>
      <c r="K16" s="395"/>
      <c r="L16" s="395"/>
      <c r="M16" s="395"/>
      <c r="N16" s="395"/>
      <c r="O16" s="395"/>
    </row>
    <row r="17" spans="1:15" ht="5.0999999999999996" customHeight="1" thickBot="1">
      <c r="I17" s="605"/>
      <c r="J17" s="606"/>
    </row>
    <row r="18" spans="1:15" s="99" customFormat="1" ht="20.100000000000001" customHeight="1">
      <c r="A18" s="395"/>
      <c r="B18" s="391"/>
      <c r="C18" s="391"/>
      <c r="D18" s="391"/>
      <c r="E18" s="395"/>
      <c r="F18" s="395"/>
      <c r="G18" s="395"/>
      <c r="H18" s="395"/>
      <c r="I18" s="395"/>
      <c r="J18" s="395"/>
      <c r="K18" s="395"/>
      <c r="L18" s="395"/>
      <c r="M18" s="395"/>
      <c r="N18" s="395"/>
      <c r="O18" s="395"/>
    </row>
    <row r="19" spans="1:15" ht="5.0999999999999996" customHeight="1"/>
    <row r="20" spans="1:15" ht="20.100000000000001" customHeight="1"/>
    <row r="21" spans="1:15" ht="5.0999999999999996" customHeight="1"/>
    <row r="22" spans="1:15" ht="20.100000000000001" customHeight="1"/>
    <row r="23" spans="1:15" ht="5.0999999999999996" customHeight="1"/>
    <row r="24" spans="1:15" ht="20.100000000000001" customHeight="1"/>
    <row r="25" spans="1:15" ht="5.0999999999999996" customHeight="1"/>
    <row r="26" spans="1:15" ht="20.100000000000001" customHeight="1">
      <c r="J26" s="396"/>
    </row>
    <row r="27" spans="1:15" ht="24">
      <c r="B27" s="623"/>
      <c r="C27" s="623"/>
      <c r="D27" s="623"/>
      <c r="F27" s="624" t="s">
        <v>419</v>
      </c>
      <c r="G27" s="624"/>
      <c r="H27" s="624"/>
      <c r="I27" s="624"/>
      <c r="J27" s="624"/>
    </row>
    <row r="28" spans="1:15" hidden="1"/>
    <row r="29" spans="1:15" hidden="1"/>
  </sheetData>
  <sheetProtection password="D6DD" sheet="1" scenarios="1"/>
  <mergeCells count="17">
    <mergeCell ref="B27:D27"/>
    <mergeCell ref="F27:J27"/>
    <mergeCell ref="B8:H8"/>
    <mergeCell ref="C7:H7"/>
    <mergeCell ref="I14:J14"/>
    <mergeCell ref="I15:J17"/>
    <mergeCell ref="K1:O2"/>
    <mergeCell ref="L3:O3"/>
    <mergeCell ref="L4:O4"/>
    <mergeCell ref="L6:O6"/>
    <mergeCell ref="C4:H6"/>
    <mergeCell ref="C1:H3"/>
    <mergeCell ref="L7:O7"/>
    <mergeCell ref="L8:O8"/>
    <mergeCell ref="L9:O9"/>
    <mergeCell ref="L10:O10"/>
    <mergeCell ref="L5:O5"/>
  </mergeCells>
  <pageMargins left="0.7" right="0.7" top="0.75" bottom="0.75" header="0.3" footer="0.3"/>
  <pageSetup paperSize="9" orientation="portrait" horizontalDpi="4294967293" verticalDpi="300" r:id="rId1"/>
  <drawing r:id="rId2"/>
  <legacyDrawing r:id="rId3"/>
</worksheet>
</file>

<file path=xl/worksheets/sheet4.xml><?xml version="1.0" encoding="utf-8"?>
<worksheet xmlns="http://schemas.openxmlformats.org/spreadsheetml/2006/main" xmlns:r="http://schemas.openxmlformats.org/officeDocument/2006/relationships">
  <sheetPr codeName="Sheet2"/>
  <dimension ref="A1:Z59"/>
  <sheetViews>
    <sheetView tabSelected="1" zoomScale="70" zoomScaleNormal="70" workbookViewId="0"/>
  </sheetViews>
  <sheetFormatPr defaultColWidth="0" defaultRowHeight="16.5" customHeight="1" zeroHeight="1"/>
  <cols>
    <col min="1" max="1" width="4.5703125" style="234" customWidth="1"/>
    <col min="2" max="2" width="33.85546875" style="234" bestFit="1" customWidth="1"/>
    <col min="3" max="3" width="12.5703125" style="234" bestFit="1" customWidth="1"/>
    <col min="4" max="4" width="24" style="234" customWidth="1"/>
    <col min="5" max="5" width="15.42578125" style="234" customWidth="1"/>
    <col min="6" max="6" width="12.42578125" style="234" customWidth="1"/>
    <col min="7" max="7" width="13.5703125" style="234" customWidth="1"/>
    <col min="8" max="8" width="9.140625" style="234" customWidth="1"/>
    <col min="9" max="9" width="35.5703125" style="234" customWidth="1"/>
    <col min="10" max="10" width="14.85546875" style="234" customWidth="1"/>
    <col min="11" max="11" width="24.7109375" style="234" customWidth="1"/>
    <col min="12" max="12" width="9.140625" style="234" customWidth="1"/>
    <col min="13" max="13" width="17" style="234" customWidth="1"/>
    <col min="14" max="14" width="16.42578125" style="234" customWidth="1"/>
    <col min="15" max="15" width="18.85546875" style="234" customWidth="1"/>
    <col min="16" max="16" width="35.85546875" style="234" customWidth="1"/>
    <col min="17" max="17" width="15.5703125" style="234" customWidth="1"/>
    <col min="18" max="19" width="15" style="234" customWidth="1"/>
    <col min="20" max="20" width="21.5703125" style="234" customWidth="1"/>
    <col min="21" max="21" width="33.140625" style="234" customWidth="1"/>
    <col min="22" max="22" width="14.28515625" style="234" customWidth="1"/>
    <col min="23" max="23" width="23" style="234" customWidth="1"/>
    <col min="24" max="24" width="23.85546875" style="234" customWidth="1"/>
    <col min="25" max="25" width="29.42578125" style="234" customWidth="1"/>
    <col min="26" max="26" width="0" style="234" hidden="1" customWidth="1"/>
    <col min="27" max="16384" width="9.140625" style="234" hidden="1"/>
  </cols>
  <sheetData>
    <row r="1" spans="1:26" ht="24.95" customHeight="1">
      <c r="A1" s="233"/>
      <c r="B1" s="233"/>
      <c r="C1" s="233"/>
      <c r="D1" s="233"/>
      <c r="E1" s="233"/>
      <c r="F1" s="233"/>
      <c r="G1" s="233"/>
      <c r="H1" s="233"/>
      <c r="I1" s="233"/>
      <c r="J1" s="233"/>
      <c r="K1" s="233"/>
      <c r="L1" s="233"/>
      <c r="M1" s="233"/>
      <c r="N1" s="233"/>
      <c r="O1" s="233"/>
      <c r="P1" s="233"/>
      <c r="Q1" s="233"/>
      <c r="R1" s="233"/>
      <c r="S1" s="233"/>
      <c r="T1" s="233"/>
      <c r="U1" s="233"/>
      <c r="V1" s="233"/>
      <c r="W1" s="233"/>
      <c r="X1" s="233"/>
      <c r="Y1" s="233"/>
    </row>
    <row r="2" spans="1:26" ht="24.95" customHeight="1">
      <c r="A2" s="233"/>
      <c r="B2" s="233"/>
      <c r="C2" s="233"/>
      <c r="D2" s="233"/>
      <c r="E2" s="233"/>
      <c r="F2" s="233"/>
      <c r="G2" s="233"/>
      <c r="H2" s="233"/>
      <c r="I2" s="233"/>
      <c r="J2" s="233"/>
      <c r="K2" s="233"/>
      <c r="L2" s="233"/>
      <c r="M2" s="233"/>
      <c r="N2" s="233"/>
      <c r="O2" s="233"/>
      <c r="P2" s="233"/>
      <c r="Q2" s="233"/>
      <c r="R2" s="233"/>
      <c r="S2" s="233"/>
      <c r="T2" s="233"/>
      <c r="U2" s="233"/>
      <c r="V2" s="233"/>
      <c r="W2" s="233"/>
      <c r="X2" s="233"/>
      <c r="Y2" s="233"/>
    </row>
    <row r="3" spans="1:26" ht="24.95" customHeight="1">
      <c r="A3" s="233"/>
      <c r="B3" s="233"/>
      <c r="C3" s="233"/>
      <c r="D3" s="233"/>
      <c r="E3" s="233"/>
      <c r="F3" s="233"/>
      <c r="G3" s="233"/>
      <c r="H3" s="233"/>
      <c r="I3" s="233"/>
      <c r="J3" s="233"/>
      <c r="K3" s="233"/>
      <c r="L3" s="233"/>
      <c r="M3" s="233"/>
      <c r="N3" s="233"/>
      <c r="O3" s="233"/>
      <c r="P3" s="233"/>
      <c r="Q3" s="233"/>
      <c r="R3" s="233"/>
      <c r="S3" s="233"/>
      <c r="T3" s="233"/>
      <c r="U3" s="233"/>
      <c r="V3" s="233"/>
      <c r="W3" s="233"/>
      <c r="X3" s="233"/>
      <c r="Y3" s="233"/>
    </row>
    <row r="4" spans="1:26" ht="24.95" customHeight="1">
      <c r="A4" s="233"/>
      <c r="B4" s="233"/>
      <c r="C4" s="233"/>
      <c r="D4" s="233"/>
      <c r="E4" s="233"/>
      <c r="F4" s="233"/>
      <c r="G4" s="233"/>
      <c r="H4" s="233"/>
      <c r="I4" s="233"/>
      <c r="J4" s="233"/>
      <c r="K4" s="233"/>
      <c r="L4" s="233"/>
      <c r="M4" s="233"/>
      <c r="N4" s="233"/>
      <c r="O4" s="233"/>
      <c r="P4" s="233"/>
      <c r="Q4" s="233"/>
      <c r="R4" s="233"/>
      <c r="S4" s="233"/>
      <c r="T4" s="233"/>
      <c r="U4" s="233"/>
      <c r="V4" s="233"/>
      <c r="W4" s="233"/>
      <c r="X4" s="233"/>
      <c r="Y4" s="233"/>
    </row>
    <row r="5" spans="1:26" ht="24.95" customHeight="1">
      <c r="A5" s="233"/>
      <c r="B5" s="233"/>
      <c r="C5" s="233"/>
      <c r="D5" s="233"/>
      <c r="E5" s="233"/>
      <c r="F5" s="233"/>
      <c r="G5" s="233"/>
      <c r="H5" s="233"/>
      <c r="I5" s="233"/>
      <c r="J5" s="233"/>
      <c r="K5" s="233"/>
      <c r="L5" s="233"/>
      <c r="M5" s="233"/>
      <c r="N5" s="233"/>
      <c r="O5" s="233"/>
      <c r="P5" s="233"/>
      <c r="Q5" s="233"/>
      <c r="R5" s="233"/>
      <c r="S5" s="233"/>
      <c r="T5" s="233"/>
      <c r="U5" s="233"/>
      <c r="V5" s="233"/>
      <c r="W5" s="233"/>
      <c r="X5" s="233"/>
      <c r="Y5" s="233"/>
    </row>
    <row r="6" spans="1:26" s="237" customFormat="1" ht="24.95" customHeight="1">
      <c r="A6" s="235">
        <v>1</v>
      </c>
      <c r="B6" s="236">
        <v>2</v>
      </c>
      <c r="C6" s="235">
        <v>3</v>
      </c>
      <c r="D6" s="235">
        <v>4</v>
      </c>
      <c r="E6" s="235">
        <v>5</v>
      </c>
      <c r="F6" s="235">
        <v>6</v>
      </c>
      <c r="G6" s="235">
        <v>7</v>
      </c>
      <c r="H6" s="233"/>
      <c r="I6" s="233"/>
      <c r="J6" s="233"/>
      <c r="K6" s="233"/>
      <c r="L6" s="233"/>
      <c r="M6" s="233"/>
      <c r="N6" s="235">
        <v>14</v>
      </c>
      <c r="O6" s="235">
        <v>15</v>
      </c>
      <c r="P6" s="235">
        <v>16</v>
      </c>
      <c r="Q6" s="235">
        <v>17</v>
      </c>
      <c r="R6" s="235">
        <v>18</v>
      </c>
      <c r="S6" s="235">
        <v>19</v>
      </c>
      <c r="T6" s="235">
        <v>20</v>
      </c>
      <c r="U6" s="235">
        <v>21</v>
      </c>
      <c r="V6" s="235">
        <v>22</v>
      </c>
      <c r="W6" s="235"/>
      <c r="X6" s="235"/>
      <c r="Y6" s="235">
        <v>23</v>
      </c>
    </row>
    <row r="7" spans="1:26">
      <c r="A7" s="632" t="s">
        <v>51</v>
      </c>
      <c r="B7" s="632" t="s">
        <v>2</v>
      </c>
      <c r="C7" s="632" t="s">
        <v>436</v>
      </c>
      <c r="D7" s="632" t="s">
        <v>72</v>
      </c>
      <c r="E7" s="632" t="s">
        <v>73</v>
      </c>
      <c r="F7" s="632" t="s">
        <v>74</v>
      </c>
      <c r="G7" s="632" t="s">
        <v>94</v>
      </c>
      <c r="H7" s="632" t="s">
        <v>76</v>
      </c>
      <c r="I7" s="632" t="s">
        <v>77</v>
      </c>
      <c r="J7" s="632" t="s">
        <v>95</v>
      </c>
      <c r="K7" s="632" t="s">
        <v>79</v>
      </c>
      <c r="L7" s="634" t="s">
        <v>80</v>
      </c>
      <c r="M7" s="634"/>
      <c r="N7" s="634" t="s">
        <v>92</v>
      </c>
      <c r="O7" s="634"/>
      <c r="P7" s="632" t="s">
        <v>86</v>
      </c>
      <c r="Q7" s="632" t="s">
        <v>99</v>
      </c>
      <c r="R7" s="634" t="s">
        <v>93</v>
      </c>
      <c r="S7" s="634"/>
      <c r="T7" s="632" t="s">
        <v>88</v>
      </c>
      <c r="U7" s="632" t="s">
        <v>89</v>
      </c>
      <c r="V7" s="632" t="s">
        <v>101</v>
      </c>
      <c r="W7" s="632" t="s">
        <v>90</v>
      </c>
      <c r="X7" s="633" t="s">
        <v>343</v>
      </c>
      <c r="Y7" s="632" t="s">
        <v>344</v>
      </c>
    </row>
    <row r="8" spans="1:26" s="241" customFormat="1" ht="39.950000000000003" customHeight="1">
      <c r="A8" s="633"/>
      <c r="B8" s="633"/>
      <c r="C8" s="633"/>
      <c r="D8" s="633"/>
      <c r="E8" s="633"/>
      <c r="F8" s="633"/>
      <c r="G8" s="633"/>
      <c r="H8" s="633"/>
      <c r="I8" s="633"/>
      <c r="J8" s="633"/>
      <c r="K8" s="633"/>
      <c r="L8" s="238" t="s">
        <v>107</v>
      </c>
      <c r="M8" s="238" t="s">
        <v>96</v>
      </c>
      <c r="N8" s="238" t="s">
        <v>97</v>
      </c>
      <c r="O8" s="238" t="s">
        <v>98</v>
      </c>
      <c r="P8" s="633"/>
      <c r="Q8" s="633"/>
      <c r="R8" s="239" t="s">
        <v>97</v>
      </c>
      <c r="S8" s="239" t="s">
        <v>100</v>
      </c>
      <c r="T8" s="633"/>
      <c r="U8" s="633"/>
      <c r="V8" s="633"/>
      <c r="W8" s="633"/>
      <c r="X8" s="635"/>
      <c r="Y8" s="633"/>
      <c r="Z8" s="240"/>
    </row>
    <row r="9" spans="1:26" ht="24.95" customHeight="1">
      <c r="A9" s="242">
        <v>1</v>
      </c>
      <c r="B9" s="495" t="s">
        <v>632</v>
      </c>
      <c r="C9" s="495"/>
      <c r="D9" s="495"/>
      <c r="E9" s="495" t="s">
        <v>633</v>
      </c>
      <c r="F9" s="495" t="s">
        <v>634</v>
      </c>
      <c r="G9" s="495" t="s">
        <v>635</v>
      </c>
      <c r="H9" s="322">
        <v>1</v>
      </c>
      <c r="I9" s="495" t="s">
        <v>636</v>
      </c>
      <c r="J9" s="495"/>
      <c r="K9" s="495" t="s">
        <v>637</v>
      </c>
      <c r="L9" s="322">
        <v>7</v>
      </c>
      <c r="M9" s="495"/>
      <c r="N9" s="495"/>
      <c r="O9" s="495"/>
      <c r="P9" s="495"/>
      <c r="Q9" s="495"/>
      <c r="R9" s="495"/>
      <c r="S9" s="495"/>
      <c r="T9" s="495"/>
      <c r="U9" s="495"/>
      <c r="V9" s="322"/>
      <c r="W9" s="495"/>
      <c r="X9" s="242" t="str">
        <f>UTAMA!$D$12</f>
        <v>MOH. TAUFIK, S.Pd</v>
      </c>
      <c r="Y9" s="243">
        <f>UTAMA!$D$14</f>
        <v>0</v>
      </c>
    </row>
    <row r="10" spans="1:26" ht="24.95" customHeight="1">
      <c r="A10" s="309">
        <v>2</v>
      </c>
      <c r="B10" s="495" t="s">
        <v>585</v>
      </c>
      <c r="C10" s="495"/>
      <c r="D10" s="495"/>
      <c r="E10" s="495"/>
      <c r="F10" s="495"/>
      <c r="G10" s="495"/>
      <c r="H10" s="495"/>
      <c r="I10" s="495"/>
      <c r="J10" s="495"/>
      <c r="K10" s="495"/>
      <c r="L10" s="495"/>
      <c r="M10" s="495"/>
      <c r="N10" s="495"/>
      <c r="O10" s="495"/>
      <c r="P10" s="495"/>
      <c r="Q10" s="495"/>
      <c r="R10" s="495"/>
      <c r="S10" s="495"/>
      <c r="T10" s="495"/>
      <c r="U10" s="495"/>
      <c r="V10" s="495"/>
      <c r="W10" s="495"/>
      <c r="X10" s="242" t="str">
        <f>UTAMA!$D$12</f>
        <v>MOH. TAUFIK, S.Pd</v>
      </c>
      <c r="Y10" s="243">
        <f>UTAMA!$D$14</f>
        <v>0</v>
      </c>
    </row>
    <row r="11" spans="1:26" ht="24.95" customHeight="1">
      <c r="A11" s="309">
        <v>3</v>
      </c>
      <c r="B11" s="495" t="s">
        <v>586</v>
      </c>
      <c r="C11" s="495"/>
      <c r="D11" s="495"/>
      <c r="E11" s="495"/>
      <c r="F11" s="495"/>
      <c r="G11" s="495"/>
      <c r="H11" s="495"/>
      <c r="I11" s="495"/>
      <c r="J11" s="495"/>
      <c r="K11" s="495"/>
      <c r="L11" s="495"/>
      <c r="M11" s="495"/>
      <c r="N11" s="495"/>
      <c r="O11" s="495"/>
      <c r="P11" s="495"/>
      <c r="Q11" s="495"/>
      <c r="R11" s="495"/>
      <c r="S11" s="495"/>
      <c r="T11" s="495"/>
      <c r="U11" s="495"/>
      <c r="V11" s="495"/>
      <c r="W11" s="495"/>
      <c r="X11" s="242" t="str">
        <f>UTAMA!$D$12</f>
        <v>MOH. TAUFIK, S.Pd</v>
      </c>
      <c r="Y11" s="243">
        <f>UTAMA!$D$14</f>
        <v>0</v>
      </c>
    </row>
    <row r="12" spans="1:26" ht="24.95" customHeight="1">
      <c r="A12" s="309">
        <v>4</v>
      </c>
      <c r="B12" s="495" t="s">
        <v>587</v>
      </c>
      <c r="C12" s="495"/>
      <c r="D12" s="495"/>
      <c r="E12" s="495"/>
      <c r="F12" s="495"/>
      <c r="G12" s="495"/>
      <c r="H12" s="495"/>
      <c r="I12" s="495"/>
      <c r="J12" s="495"/>
      <c r="K12" s="495"/>
      <c r="L12" s="495"/>
      <c r="M12" s="495"/>
      <c r="N12" s="495"/>
      <c r="O12" s="495"/>
      <c r="P12" s="495"/>
      <c r="Q12" s="495"/>
      <c r="R12" s="495"/>
      <c r="S12" s="495"/>
      <c r="T12" s="495"/>
      <c r="U12" s="495"/>
      <c r="V12" s="495"/>
      <c r="W12" s="495"/>
      <c r="X12" s="242" t="str">
        <f>UTAMA!$D$12</f>
        <v>MOH. TAUFIK, S.Pd</v>
      </c>
      <c r="Y12" s="243">
        <f>UTAMA!$D$14</f>
        <v>0</v>
      </c>
    </row>
    <row r="13" spans="1:26" ht="24.95" customHeight="1">
      <c r="A13" s="309">
        <v>5</v>
      </c>
      <c r="B13" s="495" t="s">
        <v>588</v>
      </c>
      <c r="C13" s="495"/>
      <c r="D13" s="495"/>
      <c r="E13" s="495"/>
      <c r="F13" s="495"/>
      <c r="G13" s="495"/>
      <c r="H13" s="495"/>
      <c r="I13" s="495"/>
      <c r="J13" s="495"/>
      <c r="K13" s="495"/>
      <c r="L13" s="495"/>
      <c r="M13" s="495"/>
      <c r="N13" s="495"/>
      <c r="O13" s="495"/>
      <c r="P13" s="495"/>
      <c r="Q13" s="495"/>
      <c r="R13" s="495"/>
      <c r="S13" s="495"/>
      <c r="T13" s="495"/>
      <c r="U13" s="495"/>
      <c r="V13" s="495"/>
      <c r="W13" s="495"/>
      <c r="X13" s="242" t="str">
        <f>UTAMA!$D$12</f>
        <v>MOH. TAUFIK, S.Pd</v>
      </c>
      <c r="Y13" s="243">
        <f>UTAMA!$D$14</f>
        <v>0</v>
      </c>
    </row>
    <row r="14" spans="1:26" ht="24.95" customHeight="1">
      <c r="A14" s="309">
        <v>6</v>
      </c>
      <c r="B14" s="495" t="s">
        <v>589</v>
      </c>
      <c r="C14" s="495"/>
      <c r="D14" s="495"/>
      <c r="E14" s="495"/>
      <c r="F14" s="495"/>
      <c r="G14" s="495"/>
      <c r="H14" s="495"/>
      <c r="I14" s="495"/>
      <c r="J14" s="495"/>
      <c r="K14" s="495"/>
      <c r="L14" s="495"/>
      <c r="M14" s="495"/>
      <c r="N14" s="495"/>
      <c r="O14" s="495"/>
      <c r="P14" s="495"/>
      <c r="Q14" s="495"/>
      <c r="R14" s="495"/>
      <c r="S14" s="495"/>
      <c r="T14" s="495"/>
      <c r="U14" s="495"/>
      <c r="V14" s="495"/>
      <c r="W14" s="495"/>
      <c r="X14" s="242" t="str">
        <f>UTAMA!$D$12</f>
        <v>MOH. TAUFIK, S.Pd</v>
      </c>
      <c r="Y14" s="243">
        <f>UTAMA!$D$14</f>
        <v>0</v>
      </c>
    </row>
    <row r="15" spans="1:26" ht="24.95" customHeight="1">
      <c r="A15" s="309">
        <v>7</v>
      </c>
      <c r="B15" s="495" t="s">
        <v>590</v>
      </c>
      <c r="C15" s="495"/>
      <c r="D15" s="495"/>
      <c r="E15" s="495"/>
      <c r="F15" s="495"/>
      <c r="G15" s="495"/>
      <c r="H15" s="495"/>
      <c r="I15" s="495"/>
      <c r="J15" s="495"/>
      <c r="K15" s="495"/>
      <c r="L15" s="495"/>
      <c r="M15" s="495"/>
      <c r="N15" s="495"/>
      <c r="O15" s="495"/>
      <c r="P15" s="495"/>
      <c r="Q15" s="495"/>
      <c r="R15" s="495"/>
      <c r="S15" s="495"/>
      <c r="T15" s="495"/>
      <c r="U15" s="495"/>
      <c r="V15" s="495"/>
      <c r="W15" s="495"/>
      <c r="X15" s="242" t="str">
        <f>UTAMA!$D$12</f>
        <v>MOH. TAUFIK, S.Pd</v>
      </c>
      <c r="Y15" s="243">
        <f>UTAMA!$D$14</f>
        <v>0</v>
      </c>
    </row>
    <row r="16" spans="1:26" ht="24.95" customHeight="1">
      <c r="A16" s="309">
        <v>8</v>
      </c>
      <c r="B16" s="495" t="s">
        <v>591</v>
      </c>
      <c r="C16" s="495"/>
      <c r="D16" s="495"/>
      <c r="E16" s="495"/>
      <c r="F16" s="495"/>
      <c r="G16" s="495"/>
      <c r="H16" s="495"/>
      <c r="I16" s="495"/>
      <c r="J16" s="495"/>
      <c r="K16" s="495"/>
      <c r="L16" s="495"/>
      <c r="M16" s="495"/>
      <c r="N16" s="495"/>
      <c r="O16" s="495"/>
      <c r="P16" s="495"/>
      <c r="Q16" s="495"/>
      <c r="R16" s="495"/>
      <c r="S16" s="495"/>
      <c r="T16" s="495"/>
      <c r="U16" s="495"/>
      <c r="V16" s="495"/>
      <c r="W16" s="495"/>
      <c r="X16" s="242" t="str">
        <f>UTAMA!$D$12</f>
        <v>MOH. TAUFIK, S.Pd</v>
      </c>
      <c r="Y16" s="243">
        <f>UTAMA!$D$14</f>
        <v>0</v>
      </c>
    </row>
    <row r="17" spans="1:25" ht="24.95" customHeight="1">
      <c r="A17" s="309">
        <v>9</v>
      </c>
      <c r="B17" s="495" t="s">
        <v>592</v>
      </c>
      <c r="C17" s="495"/>
      <c r="D17" s="495"/>
      <c r="E17" s="495"/>
      <c r="F17" s="495"/>
      <c r="G17" s="495"/>
      <c r="H17" s="495"/>
      <c r="I17" s="495"/>
      <c r="J17" s="495"/>
      <c r="K17" s="495"/>
      <c r="L17" s="495"/>
      <c r="M17" s="495"/>
      <c r="N17" s="495"/>
      <c r="O17" s="495"/>
      <c r="P17" s="495"/>
      <c r="Q17" s="495"/>
      <c r="R17" s="495"/>
      <c r="S17" s="495"/>
      <c r="T17" s="495"/>
      <c r="U17" s="495"/>
      <c r="V17" s="495"/>
      <c r="W17" s="495"/>
      <c r="X17" s="242" t="str">
        <f>UTAMA!$D$12</f>
        <v>MOH. TAUFIK, S.Pd</v>
      </c>
      <c r="Y17" s="243">
        <f>UTAMA!$D$14</f>
        <v>0</v>
      </c>
    </row>
    <row r="18" spans="1:25" ht="24.95" customHeight="1">
      <c r="A18" s="309">
        <v>10</v>
      </c>
      <c r="B18" s="495" t="s">
        <v>593</v>
      </c>
      <c r="C18" s="495"/>
      <c r="D18" s="495"/>
      <c r="E18" s="495"/>
      <c r="F18" s="495"/>
      <c r="G18" s="495"/>
      <c r="H18" s="495"/>
      <c r="I18" s="495"/>
      <c r="J18" s="495"/>
      <c r="K18" s="495"/>
      <c r="L18" s="495"/>
      <c r="M18" s="495"/>
      <c r="N18" s="495"/>
      <c r="O18" s="495"/>
      <c r="P18" s="495"/>
      <c r="Q18" s="495"/>
      <c r="R18" s="495"/>
      <c r="S18" s="495"/>
      <c r="T18" s="495"/>
      <c r="U18" s="495"/>
      <c r="V18" s="495"/>
      <c r="W18" s="495"/>
      <c r="X18" s="242" t="str">
        <f>UTAMA!$D$12</f>
        <v>MOH. TAUFIK, S.Pd</v>
      </c>
      <c r="Y18" s="243">
        <f>UTAMA!$D$14</f>
        <v>0</v>
      </c>
    </row>
    <row r="19" spans="1:25" ht="24.95" customHeight="1">
      <c r="A19" s="309">
        <v>11</v>
      </c>
      <c r="B19" s="495" t="s">
        <v>594</v>
      </c>
      <c r="C19" s="495"/>
      <c r="D19" s="495"/>
      <c r="E19" s="495"/>
      <c r="F19" s="495"/>
      <c r="G19" s="495"/>
      <c r="H19" s="495"/>
      <c r="I19" s="495"/>
      <c r="J19" s="495"/>
      <c r="K19" s="495"/>
      <c r="L19" s="495"/>
      <c r="M19" s="495"/>
      <c r="N19" s="495"/>
      <c r="O19" s="495"/>
      <c r="P19" s="495"/>
      <c r="Q19" s="495"/>
      <c r="R19" s="495"/>
      <c r="S19" s="495"/>
      <c r="T19" s="495"/>
      <c r="U19" s="495"/>
      <c r="V19" s="495"/>
      <c r="W19" s="495"/>
      <c r="X19" s="242" t="str">
        <f>UTAMA!$D$12</f>
        <v>MOH. TAUFIK, S.Pd</v>
      </c>
      <c r="Y19" s="243">
        <f>UTAMA!$D$14</f>
        <v>0</v>
      </c>
    </row>
    <row r="20" spans="1:25" ht="24.95" customHeight="1">
      <c r="A20" s="309">
        <v>12</v>
      </c>
      <c r="B20" s="495" t="s">
        <v>595</v>
      </c>
      <c r="C20" s="495"/>
      <c r="D20" s="495"/>
      <c r="E20" s="495"/>
      <c r="F20" s="495"/>
      <c r="G20" s="495"/>
      <c r="H20" s="495"/>
      <c r="I20" s="495"/>
      <c r="J20" s="495"/>
      <c r="K20" s="495"/>
      <c r="L20" s="495"/>
      <c r="M20" s="495"/>
      <c r="N20" s="495"/>
      <c r="O20" s="495"/>
      <c r="P20" s="495"/>
      <c r="Q20" s="495"/>
      <c r="R20" s="495"/>
      <c r="S20" s="495"/>
      <c r="T20" s="495"/>
      <c r="U20" s="495"/>
      <c r="V20" s="495"/>
      <c r="W20" s="495"/>
      <c r="X20" s="242" t="str">
        <f>UTAMA!$D$12</f>
        <v>MOH. TAUFIK, S.Pd</v>
      </c>
      <c r="Y20" s="243">
        <f>UTAMA!$D$14</f>
        <v>0</v>
      </c>
    </row>
    <row r="21" spans="1:25" ht="24.95" customHeight="1">
      <c r="A21" s="309">
        <v>13</v>
      </c>
      <c r="B21" s="495" t="s">
        <v>596</v>
      </c>
      <c r="C21" s="495"/>
      <c r="D21" s="495"/>
      <c r="E21" s="495"/>
      <c r="F21" s="495"/>
      <c r="G21" s="495"/>
      <c r="H21" s="495"/>
      <c r="I21" s="495"/>
      <c r="J21" s="495"/>
      <c r="K21" s="495"/>
      <c r="L21" s="495"/>
      <c r="M21" s="495"/>
      <c r="N21" s="495"/>
      <c r="O21" s="495"/>
      <c r="P21" s="495"/>
      <c r="Q21" s="495"/>
      <c r="R21" s="495"/>
      <c r="S21" s="495"/>
      <c r="T21" s="495"/>
      <c r="U21" s="495"/>
      <c r="V21" s="495"/>
      <c r="W21" s="495"/>
      <c r="X21" s="242" t="str">
        <f>UTAMA!$D$12</f>
        <v>MOH. TAUFIK, S.Pd</v>
      </c>
      <c r="Y21" s="243">
        <f>UTAMA!$D$14</f>
        <v>0</v>
      </c>
    </row>
    <row r="22" spans="1:25" ht="24.95" customHeight="1">
      <c r="A22" s="309">
        <v>14</v>
      </c>
      <c r="B22" s="495" t="s">
        <v>597</v>
      </c>
      <c r="C22" s="495"/>
      <c r="D22" s="495"/>
      <c r="E22" s="495"/>
      <c r="F22" s="495"/>
      <c r="G22" s="495"/>
      <c r="H22" s="495"/>
      <c r="I22" s="495"/>
      <c r="J22" s="495"/>
      <c r="K22" s="495"/>
      <c r="L22" s="495"/>
      <c r="M22" s="495"/>
      <c r="N22" s="495"/>
      <c r="O22" s="495"/>
      <c r="P22" s="495"/>
      <c r="Q22" s="495"/>
      <c r="R22" s="495"/>
      <c r="S22" s="495"/>
      <c r="T22" s="495"/>
      <c r="U22" s="495"/>
      <c r="V22" s="495"/>
      <c r="W22" s="495"/>
      <c r="X22" s="242" t="str">
        <f>UTAMA!$D$12</f>
        <v>MOH. TAUFIK, S.Pd</v>
      </c>
      <c r="Y22" s="243">
        <f>UTAMA!$D$14</f>
        <v>0</v>
      </c>
    </row>
    <row r="23" spans="1:25" ht="24.95" customHeight="1">
      <c r="A23" s="309">
        <v>15</v>
      </c>
      <c r="B23" s="495" t="s">
        <v>598</v>
      </c>
      <c r="C23" s="495"/>
      <c r="D23" s="495"/>
      <c r="E23" s="495"/>
      <c r="F23" s="495"/>
      <c r="G23" s="495"/>
      <c r="H23" s="495"/>
      <c r="I23" s="495"/>
      <c r="J23" s="495"/>
      <c r="K23" s="495"/>
      <c r="L23" s="495"/>
      <c r="M23" s="495"/>
      <c r="N23" s="495"/>
      <c r="O23" s="495"/>
      <c r="P23" s="495"/>
      <c r="Q23" s="495"/>
      <c r="R23" s="495"/>
      <c r="S23" s="495"/>
      <c r="T23" s="495"/>
      <c r="U23" s="495"/>
      <c r="V23" s="495"/>
      <c r="W23" s="495"/>
      <c r="X23" s="242" t="str">
        <f>UTAMA!$D$12</f>
        <v>MOH. TAUFIK, S.Pd</v>
      </c>
      <c r="Y23" s="243">
        <f>UTAMA!$D$14</f>
        <v>0</v>
      </c>
    </row>
    <row r="24" spans="1:25" ht="24.95" customHeight="1">
      <c r="A24" s="309">
        <v>16</v>
      </c>
      <c r="B24" s="495" t="s">
        <v>599</v>
      </c>
      <c r="C24" s="495"/>
      <c r="D24" s="495"/>
      <c r="E24" s="495"/>
      <c r="F24" s="495"/>
      <c r="G24" s="495"/>
      <c r="H24" s="495"/>
      <c r="I24" s="495"/>
      <c r="J24" s="495"/>
      <c r="K24" s="495"/>
      <c r="L24" s="495"/>
      <c r="M24" s="495"/>
      <c r="N24" s="495"/>
      <c r="O24" s="495"/>
      <c r="P24" s="495"/>
      <c r="Q24" s="495"/>
      <c r="R24" s="495"/>
      <c r="S24" s="495"/>
      <c r="T24" s="495"/>
      <c r="U24" s="495"/>
      <c r="V24" s="495"/>
      <c r="W24" s="495"/>
      <c r="X24" s="242" t="str">
        <f>UTAMA!$D$12</f>
        <v>MOH. TAUFIK, S.Pd</v>
      </c>
      <c r="Y24" s="243">
        <f>UTAMA!$D$14</f>
        <v>0</v>
      </c>
    </row>
    <row r="25" spans="1:25" ht="24.95" customHeight="1">
      <c r="A25" s="309">
        <v>17</v>
      </c>
      <c r="B25" s="495" t="s">
        <v>600</v>
      </c>
      <c r="C25" s="495"/>
      <c r="D25" s="495"/>
      <c r="E25" s="495"/>
      <c r="F25" s="495"/>
      <c r="G25" s="495"/>
      <c r="H25" s="495"/>
      <c r="I25" s="495"/>
      <c r="J25" s="495"/>
      <c r="K25" s="495"/>
      <c r="L25" s="495"/>
      <c r="M25" s="495"/>
      <c r="N25" s="495"/>
      <c r="O25" s="495"/>
      <c r="P25" s="495"/>
      <c r="Q25" s="495"/>
      <c r="R25" s="495"/>
      <c r="S25" s="495"/>
      <c r="T25" s="495"/>
      <c r="U25" s="495"/>
      <c r="V25" s="495"/>
      <c r="W25" s="495"/>
      <c r="X25" s="242" t="str">
        <f>UTAMA!$D$12</f>
        <v>MOH. TAUFIK, S.Pd</v>
      </c>
      <c r="Y25" s="243">
        <f>UTAMA!$D$14</f>
        <v>0</v>
      </c>
    </row>
    <row r="26" spans="1:25" ht="24.95" customHeight="1">
      <c r="A26" s="309">
        <v>18</v>
      </c>
      <c r="B26" s="495" t="s">
        <v>601</v>
      </c>
      <c r="C26" s="495"/>
      <c r="D26" s="495"/>
      <c r="E26" s="495"/>
      <c r="F26" s="495"/>
      <c r="G26" s="495"/>
      <c r="H26" s="495"/>
      <c r="I26" s="495"/>
      <c r="J26" s="495"/>
      <c r="K26" s="495"/>
      <c r="L26" s="495"/>
      <c r="M26" s="495"/>
      <c r="N26" s="495"/>
      <c r="O26" s="495"/>
      <c r="P26" s="495"/>
      <c r="Q26" s="495"/>
      <c r="R26" s="495"/>
      <c r="S26" s="495"/>
      <c r="T26" s="495"/>
      <c r="U26" s="495"/>
      <c r="V26" s="495"/>
      <c r="W26" s="495"/>
      <c r="X26" s="242" t="str">
        <f>UTAMA!$D$12</f>
        <v>MOH. TAUFIK, S.Pd</v>
      </c>
      <c r="Y26" s="243">
        <f>UTAMA!$D$14</f>
        <v>0</v>
      </c>
    </row>
    <row r="27" spans="1:25" ht="24.95" customHeight="1">
      <c r="A27" s="309">
        <v>19</v>
      </c>
      <c r="B27" s="495" t="s">
        <v>602</v>
      </c>
      <c r="C27" s="495"/>
      <c r="D27" s="495"/>
      <c r="E27" s="495"/>
      <c r="F27" s="495"/>
      <c r="G27" s="495"/>
      <c r="H27" s="495"/>
      <c r="I27" s="495"/>
      <c r="J27" s="495"/>
      <c r="K27" s="495"/>
      <c r="L27" s="495"/>
      <c r="M27" s="495"/>
      <c r="N27" s="495"/>
      <c r="O27" s="495"/>
      <c r="P27" s="495"/>
      <c r="Q27" s="495"/>
      <c r="R27" s="495"/>
      <c r="S27" s="495"/>
      <c r="T27" s="495"/>
      <c r="U27" s="495"/>
      <c r="V27" s="495"/>
      <c r="W27" s="495"/>
      <c r="X27" s="242" t="str">
        <f>UTAMA!$D$12</f>
        <v>MOH. TAUFIK, S.Pd</v>
      </c>
      <c r="Y27" s="243">
        <f>UTAMA!$D$14</f>
        <v>0</v>
      </c>
    </row>
    <row r="28" spans="1:25" ht="24.95" customHeight="1">
      <c r="A28" s="309">
        <v>20</v>
      </c>
      <c r="B28" s="495" t="s">
        <v>603</v>
      </c>
      <c r="C28" s="495"/>
      <c r="D28" s="495"/>
      <c r="E28" s="495"/>
      <c r="F28" s="495"/>
      <c r="G28" s="495"/>
      <c r="H28" s="495"/>
      <c r="I28" s="495"/>
      <c r="J28" s="495"/>
      <c r="K28" s="495"/>
      <c r="L28" s="495"/>
      <c r="M28" s="495"/>
      <c r="N28" s="495"/>
      <c r="O28" s="495"/>
      <c r="P28" s="495"/>
      <c r="Q28" s="495"/>
      <c r="R28" s="495"/>
      <c r="S28" s="495"/>
      <c r="T28" s="495"/>
      <c r="U28" s="495"/>
      <c r="V28" s="495"/>
      <c r="W28" s="495"/>
      <c r="X28" s="242" t="str">
        <f>UTAMA!$D$12</f>
        <v>MOH. TAUFIK, S.Pd</v>
      </c>
      <c r="Y28" s="243">
        <f>UTAMA!$D$14</f>
        <v>0</v>
      </c>
    </row>
    <row r="29" spans="1:25" ht="24.95" customHeight="1">
      <c r="A29" s="309">
        <v>21</v>
      </c>
      <c r="B29" s="495" t="s">
        <v>604</v>
      </c>
      <c r="C29" s="495"/>
      <c r="D29" s="495"/>
      <c r="E29" s="495"/>
      <c r="F29" s="495"/>
      <c r="G29" s="495"/>
      <c r="H29" s="495"/>
      <c r="I29" s="495"/>
      <c r="J29" s="495"/>
      <c r="K29" s="495"/>
      <c r="L29" s="495"/>
      <c r="M29" s="495"/>
      <c r="N29" s="495"/>
      <c r="O29" s="495"/>
      <c r="P29" s="495"/>
      <c r="Q29" s="495"/>
      <c r="R29" s="495"/>
      <c r="S29" s="495"/>
      <c r="T29" s="495"/>
      <c r="U29" s="495"/>
      <c r="V29" s="495"/>
      <c r="W29" s="495"/>
      <c r="X29" s="242" t="str">
        <f>UTAMA!$D$12</f>
        <v>MOH. TAUFIK, S.Pd</v>
      </c>
      <c r="Y29" s="243">
        <f>UTAMA!$D$14</f>
        <v>0</v>
      </c>
    </row>
    <row r="30" spans="1:25" ht="24.95" customHeight="1">
      <c r="A30" s="309">
        <v>22</v>
      </c>
      <c r="B30" s="495" t="s">
        <v>605</v>
      </c>
      <c r="C30" s="495"/>
      <c r="D30" s="495"/>
      <c r="E30" s="495"/>
      <c r="F30" s="495"/>
      <c r="G30" s="495"/>
      <c r="H30" s="495"/>
      <c r="I30" s="495"/>
      <c r="J30" s="495"/>
      <c r="K30" s="495"/>
      <c r="L30" s="495"/>
      <c r="M30" s="495"/>
      <c r="N30" s="495"/>
      <c r="O30" s="495"/>
      <c r="P30" s="495"/>
      <c r="Q30" s="495"/>
      <c r="R30" s="495"/>
      <c r="S30" s="495"/>
      <c r="T30" s="495"/>
      <c r="U30" s="495"/>
      <c r="V30" s="495"/>
      <c r="W30" s="495"/>
      <c r="X30" s="242" t="str">
        <f>UTAMA!$D$12</f>
        <v>MOH. TAUFIK, S.Pd</v>
      </c>
      <c r="Y30" s="243">
        <f>UTAMA!$D$14</f>
        <v>0</v>
      </c>
    </row>
    <row r="31" spans="1:25" ht="24.95" customHeight="1">
      <c r="A31" s="309">
        <v>23</v>
      </c>
      <c r="B31" s="495" t="s">
        <v>606</v>
      </c>
      <c r="C31" s="495"/>
      <c r="D31" s="495"/>
      <c r="E31" s="495"/>
      <c r="F31" s="495"/>
      <c r="G31" s="495"/>
      <c r="H31" s="495"/>
      <c r="I31" s="495"/>
      <c r="J31" s="495"/>
      <c r="K31" s="495"/>
      <c r="L31" s="495"/>
      <c r="M31" s="495"/>
      <c r="N31" s="495"/>
      <c r="O31" s="495"/>
      <c r="P31" s="495"/>
      <c r="Q31" s="495"/>
      <c r="R31" s="495"/>
      <c r="S31" s="495"/>
      <c r="T31" s="495"/>
      <c r="U31" s="495"/>
      <c r="V31" s="495"/>
      <c r="W31" s="495"/>
      <c r="X31" s="242" t="str">
        <f>UTAMA!$D$12</f>
        <v>MOH. TAUFIK, S.Pd</v>
      </c>
      <c r="Y31" s="243">
        <f>UTAMA!$D$14</f>
        <v>0</v>
      </c>
    </row>
    <row r="32" spans="1:25" ht="24.95" customHeight="1">
      <c r="A32" s="309">
        <v>24</v>
      </c>
      <c r="B32" s="495" t="s">
        <v>607</v>
      </c>
      <c r="C32" s="495"/>
      <c r="D32" s="495"/>
      <c r="E32" s="495"/>
      <c r="F32" s="495"/>
      <c r="G32" s="495"/>
      <c r="H32" s="495"/>
      <c r="I32" s="495"/>
      <c r="J32" s="495"/>
      <c r="K32" s="495"/>
      <c r="L32" s="495"/>
      <c r="M32" s="495"/>
      <c r="N32" s="495"/>
      <c r="O32" s="495"/>
      <c r="P32" s="495"/>
      <c r="Q32" s="495"/>
      <c r="R32" s="495"/>
      <c r="S32" s="495"/>
      <c r="T32" s="495"/>
      <c r="U32" s="495"/>
      <c r="V32" s="495"/>
      <c r="W32" s="495"/>
      <c r="X32" s="242" t="str">
        <f>UTAMA!$D$12</f>
        <v>MOH. TAUFIK, S.Pd</v>
      </c>
      <c r="Y32" s="243">
        <f>UTAMA!$D$14</f>
        <v>0</v>
      </c>
    </row>
    <row r="33" spans="1:25">
      <c r="A33" s="309">
        <v>25</v>
      </c>
      <c r="B33" s="495" t="s">
        <v>608</v>
      </c>
      <c r="C33" s="495"/>
      <c r="D33" s="495"/>
      <c r="E33" s="495"/>
      <c r="F33" s="495"/>
      <c r="G33" s="495"/>
      <c r="H33" s="495"/>
      <c r="I33" s="495"/>
      <c r="J33" s="495"/>
      <c r="K33" s="495"/>
      <c r="L33" s="495"/>
      <c r="M33" s="495"/>
      <c r="N33" s="495"/>
      <c r="O33" s="495"/>
      <c r="P33" s="495"/>
      <c r="Q33" s="495"/>
      <c r="R33" s="495"/>
      <c r="S33" s="495"/>
      <c r="T33" s="495"/>
      <c r="U33" s="495"/>
      <c r="V33" s="495"/>
      <c r="W33" s="495"/>
      <c r="X33" s="242" t="str">
        <f>UTAMA!$D$12</f>
        <v>MOH. TAUFIK, S.Pd</v>
      </c>
      <c r="Y33" s="243">
        <f>UTAMA!$D$14</f>
        <v>0</v>
      </c>
    </row>
    <row r="34" spans="1:25">
      <c r="A34" s="309">
        <v>26</v>
      </c>
      <c r="B34" s="495" t="s">
        <v>609</v>
      </c>
      <c r="C34" s="495"/>
      <c r="D34" s="495"/>
      <c r="E34" s="495"/>
      <c r="F34" s="495"/>
      <c r="G34" s="495"/>
      <c r="H34" s="495"/>
      <c r="I34" s="495"/>
      <c r="J34" s="495"/>
      <c r="K34" s="495"/>
      <c r="L34" s="495"/>
      <c r="M34" s="495"/>
      <c r="N34" s="495"/>
      <c r="O34" s="495"/>
      <c r="P34" s="495"/>
      <c r="Q34" s="495"/>
      <c r="R34" s="495"/>
      <c r="S34" s="495"/>
      <c r="T34" s="495"/>
      <c r="U34" s="495"/>
      <c r="V34" s="495"/>
      <c r="W34" s="495"/>
      <c r="X34" s="242" t="str">
        <f>UTAMA!$D$12</f>
        <v>MOH. TAUFIK, S.Pd</v>
      </c>
      <c r="Y34" s="243">
        <f>UTAMA!$D$14</f>
        <v>0</v>
      </c>
    </row>
    <row r="35" spans="1:25">
      <c r="A35" s="309">
        <v>27</v>
      </c>
      <c r="B35" s="495" t="s">
        <v>610</v>
      </c>
      <c r="C35" s="495"/>
      <c r="D35" s="495"/>
      <c r="E35" s="495"/>
      <c r="F35" s="495"/>
      <c r="G35" s="495"/>
      <c r="H35" s="495"/>
      <c r="I35" s="495"/>
      <c r="J35" s="495"/>
      <c r="K35" s="495"/>
      <c r="L35" s="495"/>
      <c r="M35" s="495"/>
      <c r="N35" s="495"/>
      <c r="O35" s="495"/>
      <c r="P35" s="495"/>
      <c r="Q35" s="495"/>
      <c r="R35" s="495"/>
      <c r="S35" s="495"/>
      <c r="T35" s="495"/>
      <c r="U35" s="495"/>
      <c r="V35" s="495"/>
      <c r="W35" s="495"/>
      <c r="X35" s="242" t="str">
        <f>UTAMA!$D$12</f>
        <v>MOH. TAUFIK, S.Pd</v>
      </c>
      <c r="Y35" s="243">
        <f>UTAMA!$D$14</f>
        <v>0</v>
      </c>
    </row>
    <row r="36" spans="1:25">
      <c r="A36" s="309">
        <v>28</v>
      </c>
      <c r="B36" s="495" t="s">
        <v>611</v>
      </c>
      <c r="C36" s="495"/>
      <c r="D36" s="495"/>
      <c r="E36" s="495"/>
      <c r="F36" s="495"/>
      <c r="G36" s="495"/>
      <c r="H36" s="495"/>
      <c r="I36" s="495"/>
      <c r="J36" s="495"/>
      <c r="K36" s="495"/>
      <c r="L36" s="495"/>
      <c r="M36" s="495"/>
      <c r="N36" s="495"/>
      <c r="O36" s="495"/>
      <c r="P36" s="495"/>
      <c r="Q36" s="495"/>
      <c r="R36" s="495"/>
      <c r="S36" s="495"/>
      <c r="T36" s="495"/>
      <c r="U36" s="495"/>
      <c r="V36" s="495"/>
      <c r="W36" s="495"/>
      <c r="X36" s="242" t="str">
        <f>UTAMA!$D$12</f>
        <v>MOH. TAUFIK, S.Pd</v>
      </c>
      <c r="Y36" s="243">
        <f>UTAMA!$D$14</f>
        <v>0</v>
      </c>
    </row>
    <row r="37" spans="1:25">
      <c r="A37" s="309">
        <v>29</v>
      </c>
      <c r="B37" s="495" t="s">
        <v>612</v>
      </c>
      <c r="C37" s="495"/>
      <c r="D37" s="495"/>
      <c r="E37" s="495"/>
      <c r="F37" s="495"/>
      <c r="G37" s="495"/>
      <c r="H37" s="495"/>
      <c r="I37" s="495"/>
      <c r="J37" s="495"/>
      <c r="K37" s="495"/>
      <c r="L37" s="495"/>
      <c r="M37" s="495"/>
      <c r="N37" s="495"/>
      <c r="O37" s="495"/>
      <c r="P37" s="495"/>
      <c r="Q37" s="495"/>
      <c r="R37" s="495"/>
      <c r="S37" s="495"/>
      <c r="T37" s="495"/>
      <c r="U37" s="495"/>
      <c r="V37" s="495"/>
      <c r="W37" s="495"/>
      <c r="X37" s="242" t="str">
        <f>UTAMA!$D$12</f>
        <v>MOH. TAUFIK, S.Pd</v>
      </c>
      <c r="Y37" s="243">
        <f>UTAMA!$D$14</f>
        <v>0</v>
      </c>
    </row>
    <row r="38" spans="1:25">
      <c r="A38" s="309">
        <v>30</v>
      </c>
      <c r="B38" s="495" t="s">
        <v>613</v>
      </c>
      <c r="C38" s="495"/>
      <c r="D38" s="495"/>
      <c r="E38" s="495"/>
      <c r="F38" s="495"/>
      <c r="G38" s="495"/>
      <c r="H38" s="495"/>
      <c r="I38" s="495"/>
      <c r="J38" s="495"/>
      <c r="K38" s="495"/>
      <c r="L38" s="495"/>
      <c r="M38" s="495"/>
      <c r="N38" s="495"/>
      <c r="O38" s="495"/>
      <c r="P38" s="495"/>
      <c r="Q38" s="495"/>
      <c r="R38" s="495"/>
      <c r="S38" s="495"/>
      <c r="T38" s="495"/>
      <c r="U38" s="495"/>
      <c r="V38" s="495"/>
      <c r="W38" s="495"/>
      <c r="X38" s="242" t="str">
        <f>UTAMA!$D$12</f>
        <v>MOH. TAUFIK, S.Pd</v>
      </c>
      <c r="Y38" s="243">
        <f>UTAMA!$D$14</f>
        <v>0</v>
      </c>
    </row>
    <row r="39" spans="1:25">
      <c r="A39" s="309">
        <v>31</v>
      </c>
      <c r="B39" s="495" t="s">
        <v>614</v>
      </c>
      <c r="C39" s="495"/>
      <c r="D39" s="495"/>
      <c r="E39" s="495"/>
      <c r="F39" s="495"/>
      <c r="G39" s="495"/>
      <c r="H39" s="495"/>
      <c r="I39" s="495"/>
      <c r="J39" s="495"/>
      <c r="K39" s="495"/>
      <c r="L39" s="495"/>
      <c r="M39" s="495"/>
      <c r="N39" s="495"/>
      <c r="O39" s="495"/>
      <c r="P39" s="495"/>
      <c r="Q39" s="495"/>
      <c r="R39" s="495"/>
      <c r="S39" s="495"/>
      <c r="T39" s="495"/>
      <c r="U39" s="495"/>
      <c r="V39" s="495"/>
      <c r="W39" s="495"/>
      <c r="X39" s="242" t="str">
        <f>UTAMA!$D$12</f>
        <v>MOH. TAUFIK, S.Pd</v>
      </c>
      <c r="Y39" s="243">
        <f>UTAMA!$D$14</f>
        <v>0</v>
      </c>
    </row>
    <row r="40" spans="1:25">
      <c r="A40" s="309">
        <v>32</v>
      </c>
      <c r="B40" s="495" t="s">
        <v>615</v>
      </c>
      <c r="C40" s="495"/>
      <c r="D40" s="495"/>
      <c r="E40" s="495"/>
      <c r="F40" s="495"/>
      <c r="G40" s="495"/>
      <c r="H40" s="495"/>
      <c r="I40" s="495"/>
      <c r="J40" s="495"/>
      <c r="K40" s="495"/>
      <c r="L40" s="495"/>
      <c r="M40" s="495"/>
      <c r="N40" s="495"/>
      <c r="O40" s="495"/>
      <c r="P40" s="495"/>
      <c r="Q40" s="495"/>
      <c r="R40" s="495"/>
      <c r="S40" s="495"/>
      <c r="T40" s="495"/>
      <c r="U40" s="495"/>
      <c r="V40" s="495"/>
      <c r="W40" s="495"/>
      <c r="X40" s="242" t="str">
        <f>UTAMA!$D$12</f>
        <v>MOH. TAUFIK, S.Pd</v>
      </c>
      <c r="Y40" s="243">
        <f>UTAMA!$D$14</f>
        <v>0</v>
      </c>
    </row>
    <row r="41" spans="1:25">
      <c r="A41" s="309">
        <v>33</v>
      </c>
      <c r="B41" s="495" t="s">
        <v>616</v>
      </c>
      <c r="C41" s="495"/>
      <c r="D41" s="495"/>
      <c r="E41" s="495"/>
      <c r="F41" s="495"/>
      <c r="G41" s="495"/>
      <c r="H41" s="495"/>
      <c r="I41" s="495"/>
      <c r="J41" s="495"/>
      <c r="K41" s="495"/>
      <c r="L41" s="495"/>
      <c r="M41" s="495"/>
      <c r="N41" s="495"/>
      <c r="O41" s="495"/>
      <c r="P41" s="495"/>
      <c r="Q41" s="495"/>
      <c r="R41" s="495"/>
      <c r="S41" s="495"/>
      <c r="T41" s="495"/>
      <c r="U41" s="495"/>
      <c r="V41" s="495"/>
      <c r="W41" s="495"/>
      <c r="X41" s="242" t="str">
        <f>UTAMA!$D$12</f>
        <v>MOH. TAUFIK, S.Pd</v>
      </c>
      <c r="Y41" s="243">
        <f>UTAMA!$D$14</f>
        <v>0</v>
      </c>
    </row>
    <row r="42" spans="1:25">
      <c r="A42" s="309">
        <v>34</v>
      </c>
      <c r="B42" s="495" t="s">
        <v>617</v>
      </c>
      <c r="C42" s="495"/>
      <c r="D42" s="495"/>
      <c r="E42" s="495"/>
      <c r="F42" s="495"/>
      <c r="G42" s="495"/>
      <c r="H42" s="495"/>
      <c r="I42" s="495"/>
      <c r="J42" s="495"/>
      <c r="K42" s="495"/>
      <c r="L42" s="495"/>
      <c r="M42" s="495"/>
      <c r="N42" s="495"/>
      <c r="O42" s="495"/>
      <c r="P42" s="495"/>
      <c r="Q42" s="495"/>
      <c r="R42" s="495"/>
      <c r="S42" s="495"/>
      <c r="T42" s="495"/>
      <c r="U42" s="495"/>
      <c r="V42" s="495"/>
      <c r="W42" s="495"/>
      <c r="X42" s="242" t="str">
        <f>UTAMA!$D$12</f>
        <v>MOH. TAUFIK, S.Pd</v>
      </c>
      <c r="Y42" s="243">
        <f>UTAMA!$D$14</f>
        <v>0</v>
      </c>
    </row>
    <row r="43" spans="1:25">
      <c r="A43" s="309">
        <v>35</v>
      </c>
      <c r="B43" s="495" t="s">
        <v>618</v>
      </c>
      <c r="C43" s="495"/>
      <c r="D43" s="495"/>
      <c r="E43" s="495"/>
      <c r="F43" s="495"/>
      <c r="G43" s="495"/>
      <c r="H43" s="495"/>
      <c r="I43" s="495"/>
      <c r="J43" s="495"/>
      <c r="K43" s="495"/>
      <c r="L43" s="495"/>
      <c r="M43" s="495"/>
      <c r="N43" s="495"/>
      <c r="O43" s="495"/>
      <c r="P43" s="495"/>
      <c r="Q43" s="495"/>
      <c r="R43" s="495"/>
      <c r="S43" s="495"/>
      <c r="T43" s="495"/>
      <c r="U43" s="495"/>
      <c r="V43" s="495"/>
      <c r="W43" s="495"/>
      <c r="X43" s="242" t="str">
        <f>UTAMA!$D$12</f>
        <v>MOH. TAUFIK, S.Pd</v>
      </c>
      <c r="Y43" s="243">
        <f>UTAMA!$D$14</f>
        <v>0</v>
      </c>
    </row>
    <row r="44" spans="1:25">
      <c r="A44" s="309">
        <v>36</v>
      </c>
      <c r="B44" s="495" t="s">
        <v>619</v>
      </c>
      <c r="C44" s="495"/>
      <c r="D44" s="495"/>
      <c r="E44" s="495"/>
      <c r="F44" s="495"/>
      <c r="G44" s="495"/>
      <c r="H44" s="495"/>
      <c r="I44" s="495"/>
      <c r="J44" s="495"/>
      <c r="K44" s="495"/>
      <c r="L44" s="495"/>
      <c r="M44" s="495"/>
      <c r="N44" s="495"/>
      <c r="O44" s="495"/>
      <c r="P44" s="495"/>
      <c r="Q44" s="495"/>
      <c r="R44" s="495"/>
      <c r="S44" s="495"/>
      <c r="T44" s="495"/>
      <c r="U44" s="495"/>
      <c r="V44" s="495"/>
      <c r="W44" s="495"/>
      <c r="X44" s="242" t="str">
        <f>UTAMA!$D$12</f>
        <v>MOH. TAUFIK, S.Pd</v>
      </c>
      <c r="Y44" s="243">
        <f>UTAMA!$D$14</f>
        <v>0</v>
      </c>
    </row>
    <row r="45" spans="1:25">
      <c r="A45" s="309">
        <v>37</v>
      </c>
      <c r="B45" s="495" t="s">
        <v>620</v>
      </c>
      <c r="C45" s="495"/>
      <c r="D45" s="495"/>
      <c r="E45" s="495"/>
      <c r="F45" s="495"/>
      <c r="G45" s="495"/>
      <c r="H45" s="495"/>
      <c r="I45" s="495"/>
      <c r="J45" s="495"/>
      <c r="K45" s="495"/>
      <c r="L45" s="495"/>
      <c r="M45" s="495"/>
      <c r="N45" s="495"/>
      <c r="O45" s="495"/>
      <c r="P45" s="495"/>
      <c r="Q45" s="495"/>
      <c r="R45" s="495"/>
      <c r="S45" s="495"/>
      <c r="T45" s="495"/>
      <c r="U45" s="495"/>
      <c r="V45" s="495"/>
      <c r="W45" s="495"/>
      <c r="X45" s="242" t="str">
        <f>UTAMA!$D$12</f>
        <v>MOH. TAUFIK, S.Pd</v>
      </c>
      <c r="Y45" s="243">
        <f>UTAMA!$D$14</f>
        <v>0</v>
      </c>
    </row>
    <row r="46" spans="1:25">
      <c r="A46" s="309">
        <v>38</v>
      </c>
      <c r="B46" s="495" t="s">
        <v>621</v>
      </c>
      <c r="C46" s="495"/>
      <c r="D46" s="495"/>
      <c r="E46" s="495"/>
      <c r="F46" s="495"/>
      <c r="G46" s="495"/>
      <c r="H46" s="495"/>
      <c r="I46" s="495"/>
      <c r="J46" s="495"/>
      <c r="K46" s="495"/>
      <c r="L46" s="495"/>
      <c r="M46" s="495"/>
      <c r="N46" s="495"/>
      <c r="O46" s="495"/>
      <c r="P46" s="495"/>
      <c r="Q46" s="495"/>
      <c r="R46" s="495"/>
      <c r="S46" s="495"/>
      <c r="T46" s="495"/>
      <c r="U46" s="495"/>
      <c r="V46" s="495"/>
      <c r="W46" s="495"/>
      <c r="X46" s="242" t="str">
        <f>UTAMA!$D$12</f>
        <v>MOH. TAUFIK, S.Pd</v>
      </c>
      <c r="Y46" s="243">
        <f>UTAMA!$D$14</f>
        <v>0</v>
      </c>
    </row>
    <row r="47" spans="1:25">
      <c r="A47" s="309">
        <v>39</v>
      </c>
      <c r="B47" s="495" t="s">
        <v>622</v>
      </c>
      <c r="C47" s="495"/>
      <c r="D47" s="495"/>
      <c r="E47" s="495"/>
      <c r="F47" s="495"/>
      <c r="G47" s="495"/>
      <c r="H47" s="495"/>
      <c r="I47" s="495"/>
      <c r="J47" s="495"/>
      <c r="K47" s="495"/>
      <c r="L47" s="495"/>
      <c r="M47" s="495"/>
      <c r="N47" s="495"/>
      <c r="O47" s="495"/>
      <c r="P47" s="495"/>
      <c r="Q47" s="495"/>
      <c r="R47" s="495"/>
      <c r="S47" s="495"/>
      <c r="T47" s="495"/>
      <c r="U47" s="495"/>
      <c r="V47" s="495"/>
      <c r="W47" s="495"/>
      <c r="X47" s="242" t="str">
        <f>UTAMA!$D$12</f>
        <v>MOH. TAUFIK, S.Pd</v>
      </c>
      <c r="Y47" s="243">
        <f>UTAMA!$D$14</f>
        <v>0</v>
      </c>
    </row>
    <row r="48" spans="1:25">
      <c r="A48" s="309">
        <v>40</v>
      </c>
      <c r="B48" s="495" t="s">
        <v>623</v>
      </c>
      <c r="C48" s="495"/>
      <c r="D48" s="495"/>
      <c r="E48" s="495"/>
      <c r="F48" s="495"/>
      <c r="G48" s="495"/>
      <c r="H48" s="495"/>
      <c r="I48" s="495"/>
      <c r="J48" s="495"/>
      <c r="K48" s="495"/>
      <c r="L48" s="495"/>
      <c r="M48" s="495"/>
      <c r="N48" s="495"/>
      <c r="O48" s="495"/>
      <c r="P48" s="495"/>
      <c r="Q48" s="495"/>
      <c r="R48" s="495"/>
      <c r="S48" s="495"/>
      <c r="T48" s="495"/>
      <c r="U48" s="495"/>
      <c r="V48" s="495"/>
      <c r="W48" s="495"/>
      <c r="X48" s="242" t="str">
        <f>UTAMA!$D$12</f>
        <v>MOH. TAUFIK, S.Pd</v>
      </c>
      <c r="Y48" s="243">
        <f>UTAMA!$D$14</f>
        <v>0</v>
      </c>
    </row>
    <row r="49" spans="1:25">
      <c r="A49" s="309">
        <v>41</v>
      </c>
      <c r="B49" s="495" t="s">
        <v>624</v>
      </c>
      <c r="C49" s="495"/>
      <c r="D49" s="495"/>
      <c r="E49" s="495"/>
      <c r="F49" s="495"/>
      <c r="G49" s="495"/>
      <c r="H49" s="495"/>
      <c r="I49" s="495"/>
      <c r="J49" s="495"/>
      <c r="K49" s="495"/>
      <c r="L49" s="495"/>
      <c r="M49" s="495"/>
      <c r="N49" s="495"/>
      <c r="O49" s="495"/>
      <c r="P49" s="495"/>
      <c r="Q49" s="495"/>
      <c r="R49" s="495"/>
      <c r="S49" s="495"/>
      <c r="T49" s="495"/>
      <c r="U49" s="495"/>
      <c r="V49" s="495"/>
      <c r="W49" s="495"/>
      <c r="X49" s="242" t="str">
        <f>UTAMA!$D$12</f>
        <v>MOH. TAUFIK, S.Pd</v>
      </c>
      <c r="Y49" s="243">
        <f>UTAMA!$D$14</f>
        <v>0</v>
      </c>
    </row>
    <row r="50" spans="1:25">
      <c r="A50" s="309">
        <v>42</v>
      </c>
      <c r="B50" s="495" t="s">
        <v>625</v>
      </c>
      <c r="C50" s="495"/>
      <c r="D50" s="495"/>
      <c r="E50" s="495"/>
      <c r="F50" s="495"/>
      <c r="G50" s="495"/>
      <c r="H50" s="495"/>
      <c r="I50" s="495"/>
      <c r="J50" s="495"/>
      <c r="K50" s="495"/>
      <c r="L50" s="495"/>
      <c r="M50" s="495"/>
      <c r="N50" s="495"/>
      <c r="O50" s="495"/>
      <c r="P50" s="495"/>
      <c r="Q50" s="495"/>
      <c r="R50" s="495"/>
      <c r="S50" s="495"/>
      <c r="T50" s="495"/>
      <c r="U50" s="495"/>
      <c r="V50" s="495"/>
      <c r="W50" s="495"/>
      <c r="X50" s="242" t="str">
        <f>UTAMA!$D$12</f>
        <v>MOH. TAUFIK, S.Pd</v>
      </c>
      <c r="Y50" s="243">
        <f>UTAMA!$D$14</f>
        <v>0</v>
      </c>
    </row>
    <row r="51" spans="1:25">
      <c r="A51" s="309">
        <v>43</v>
      </c>
      <c r="B51" s="495" t="s">
        <v>626</v>
      </c>
      <c r="C51" s="495"/>
      <c r="D51" s="495"/>
      <c r="E51" s="495"/>
      <c r="F51" s="495"/>
      <c r="G51" s="495"/>
      <c r="H51" s="495"/>
      <c r="I51" s="495"/>
      <c r="J51" s="495"/>
      <c r="K51" s="495"/>
      <c r="L51" s="495"/>
      <c r="M51" s="495"/>
      <c r="N51" s="495"/>
      <c r="O51" s="495"/>
      <c r="P51" s="495"/>
      <c r="Q51" s="495"/>
      <c r="R51" s="495"/>
      <c r="S51" s="495"/>
      <c r="T51" s="495"/>
      <c r="U51" s="495"/>
      <c r="V51" s="495"/>
      <c r="W51" s="495"/>
      <c r="X51" s="242" t="str">
        <f>UTAMA!$D$12</f>
        <v>MOH. TAUFIK, S.Pd</v>
      </c>
      <c r="Y51" s="243">
        <f>UTAMA!$D$14</f>
        <v>0</v>
      </c>
    </row>
    <row r="52" spans="1:25">
      <c r="A52" s="309">
        <v>44</v>
      </c>
      <c r="B52" s="495" t="s">
        <v>627</v>
      </c>
      <c r="C52" s="495"/>
      <c r="D52" s="495"/>
      <c r="E52" s="495"/>
      <c r="F52" s="495"/>
      <c r="G52" s="495"/>
      <c r="H52" s="495"/>
      <c r="I52" s="495"/>
      <c r="J52" s="495"/>
      <c r="K52" s="495"/>
      <c r="L52" s="495"/>
      <c r="M52" s="495"/>
      <c r="N52" s="495"/>
      <c r="O52" s="495"/>
      <c r="P52" s="495"/>
      <c r="Q52" s="495"/>
      <c r="R52" s="495"/>
      <c r="S52" s="495"/>
      <c r="T52" s="495"/>
      <c r="U52" s="495"/>
      <c r="V52" s="495"/>
      <c r="W52" s="495"/>
      <c r="X52" s="242" t="str">
        <f>UTAMA!$D$12</f>
        <v>MOH. TAUFIK, S.Pd</v>
      </c>
      <c r="Y52" s="243">
        <f>UTAMA!$D$14</f>
        <v>0</v>
      </c>
    </row>
    <row r="53" spans="1:25">
      <c r="A53" s="309">
        <v>45</v>
      </c>
      <c r="B53" s="495" t="s">
        <v>628</v>
      </c>
      <c r="C53" s="495"/>
      <c r="D53" s="495"/>
      <c r="E53" s="495"/>
      <c r="F53" s="495"/>
      <c r="G53" s="495"/>
      <c r="H53" s="495"/>
      <c r="I53" s="495"/>
      <c r="J53" s="495"/>
      <c r="K53" s="495"/>
      <c r="L53" s="495"/>
      <c r="M53" s="495"/>
      <c r="N53" s="495"/>
      <c r="O53" s="495"/>
      <c r="P53" s="495"/>
      <c r="Q53" s="495"/>
      <c r="R53" s="495"/>
      <c r="S53" s="495"/>
      <c r="T53" s="495"/>
      <c r="U53" s="495"/>
      <c r="V53" s="495"/>
      <c r="W53" s="495"/>
      <c r="X53" s="242" t="str">
        <f>UTAMA!$D$12</f>
        <v>MOH. TAUFIK, S.Pd</v>
      </c>
      <c r="Y53" s="243">
        <f>UTAMA!$D$14</f>
        <v>0</v>
      </c>
    </row>
    <row r="54" spans="1:25">
      <c r="A54" s="309">
        <v>46</v>
      </c>
      <c r="B54" s="495" t="s">
        <v>629</v>
      </c>
      <c r="C54" s="495"/>
      <c r="D54" s="495"/>
      <c r="E54" s="495"/>
      <c r="F54" s="495"/>
      <c r="G54" s="495"/>
      <c r="H54" s="495"/>
      <c r="I54" s="495"/>
      <c r="J54" s="495"/>
      <c r="K54" s="495"/>
      <c r="L54" s="495"/>
      <c r="M54" s="495"/>
      <c r="N54" s="495"/>
      <c r="O54" s="495"/>
      <c r="P54" s="495"/>
      <c r="Q54" s="495"/>
      <c r="R54" s="495"/>
      <c r="S54" s="495"/>
      <c r="T54" s="495"/>
      <c r="U54" s="495"/>
      <c r="V54" s="495"/>
      <c r="W54" s="495"/>
      <c r="X54" s="242" t="str">
        <f>UTAMA!$D$12</f>
        <v>MOH. TAUFIK, S.Pd</v>
      </c>
      <c r="Y54" s="243">
        <f>UTAMA!$D$14</f>
        <v>0</v>
      </c>
    </row>
    <row r="55" spans="1:25">
      <c r="A55" s="309">
        <v>47</v>
      </c>
      <c r="B55" s="495" t="s">
        <v>630</v>
      </c>
      <c r="C55" s="495"/>
      <c r="D55" s="495"/>
      <c r="E55" s="495"/>
      <c r="F55" s="495"/>
      <c r="G55" s="495"/>
      <c r="H55" s="495"/>
      <c r="I55" s="495"/>
      <c r="J55" s="495"/>
      <c r="K55" s="495"/>
      <c r="L55" s="495"/>
      <c r="M55" s="495"/>
      <c r="N55" s="495"/>
      <c r="O55" s="495"/>
      <c r="P55" s="495"/>
      <c r="Q55" s="495"/>
      <c r="R55" s="495"/>
      <c r="S55" s="495"/>
      <c r="T55" s="495"/>
      <c r="U55" s="495"/>
      <c r="V55" s="495"/>
      <c r="W55" s="495"/>
      <c r="X55" s="242" t="str">
        <f>UTAMA!$D$12</f>
        <v>MOH. TAUFIK, S.Pd</v>
      </c>
      <c r="Y55" s="243">
        <f>UTAMA!$D$14</f>
        <v>0</v>
      </c>
    </row>
    <row r="56" spans="1:25">
      <c r="A56" s="309">
        <v>48</v>
      </c>
      <c r="B56" s="495" t="s">
        <v>631</v>
      </c>
      <c r="C56" s="495"/>
      <c r="D56" s="495"/>
      <c r="E56" s="495"/>
      <c r="F56" s="495"/>
      <c r="G56" s="495"/>
      <c r="H56" s="495"/>
      <c r="I56" s="495"/>
      <c r="J56" s="495"/>
      <c r="K56" s="495"/>
      <c r="L56" s="495"/>
      <c r="M56" s="495"/>
      <c r="N56" s="495"/>
      <c r="O56" s="495"/>
      <c r="P56" s="495"/>
      <c r="Q56" s="495"/>
      <c r="R56" s="495"/>
      <c r="S56" s="495"/>
      <c r="T56" s="495"/>
      <c r="U56" s="495"/>
      <c r="V56" s="495"/>
      <c r="W56" s="495"/>
      <c r="X56" s="242" t="str">
        <f>UTAMA!$D$12</f>
        <v>MOH. TAUFIK, S.Pd</v>
      </c>
      <c r="Y56" s="243">
        <f>UTAMA!$D$14</f>
        <v>0</v>
      </c>
    </row>
    <row r="57" spans="1:25">
      <c r="A57" s="309">
        <v>49</v>
      </c>
      <c r="B57" s="322"/>
      <c r="C57" s="322"/>
      <c r="D57" s="322"/>
      <c r="E57" s="322"/>
      <c r="F57" s="322"/>
      <c r="G57" s="322"/>
      <c r="H57" s="322"/>
      <c r="I57" s="322"/>
      <c r="J57" s="322"/>
      <c r="K57" s="322"/>
      <c r="L57" s="322"/>
      <c r="M57" s="322"/>
      <c r="N57" s="322"/>
      <c r="O57" s="322"/>
      <c r="P57" s="322"/>
      <c r="Q57" s="322"/>
      <c r="R57" s="322"/>
      <c r="S57" s="322"/>
      <c r="T57" s="322"/>
      <c r="U57" s="322"/>
      <c r="V57" s="322"/>
      <c r="W57" s="322"/>
      <c r="X57" s="242" t="str">
        <f>UTAMA!$D$12</f>
        <v>MOH. TAUFIK, S.Pd</v>
      </c>
      <c r="Y57" s="243">
        <f>UTAMA!$D$14</f>
        <v>0</v>
      </c>
    </row>
    <row r="58" spans="1:25">
      <c r="A58" s="309">
        <v>50</v>
      </c>
      <c r="B58" s="322"/>
      <c r="C58" s="322"/>
      <c r="D58" s="322"/>
      <c r="E58" s="322"/>
      <c r="F58" s="322"/>
      <c r="G58" s="322"/>
      <c r="H58" s="322"/>
      <c r="I58" s="322"/>
      <c r="J58" s="322"/>
      <c r="K58" s="322"/>
      <c r="L58" s="322"/>
      <c r="M58" s="322"/>
      <c r="N58" s="322"/>
      <c r="O58" s="322"/>
      <c r="P58" s="322"/>
      <c r="Q58" s="322"/>
      <c r="R58" s="322"/>
      <c r="S58" s="322"/>
      <c r="T58" s="322"/>
      <c r="U58" s="322"/>
      <c r="V58" s="322"/>
      <c r="W58" s="322"/>
      <c r="X58" s="242" t="str">
        <f>UTAMA!$D$12</f>
        <v>MOH. TAUFIK, S.Pd</v>
      </c>
      <c r="Y58" s="243">
        <f>UTAMA!$D$14</f>
        <v>0</v>
      </c>
    </row>
    <row r="59" spans="1:25"/>
  </sheetData>
  <sheetProtection password="F9D4" sheet="1" objects="1" scenarios="1"/>
  <mergeCells count="22">
    <mergeCell ref="B7:B8"/>
    <mergeCell ref="A7:A8"/>
    <mergeCell ref="H7:H8"/>
    <mergeCell ref="G7:G8"/>
    <mergeCell ref="F7:F8"/>
    <mergeCell ref="E7:E8"/>
    <mergeCell ref="D7:D8"/>
    <mergeCell ref="C7:C8"/>
    <mergeCell ref="R7:S7"/>
    <mergeCell ref="T7:T8"/>
    <mergeCell ref="Y7:Y8"/>
    <mergeCell ref="Q7:Q8"/>
    <mergeCell ref="P7:P8"/>
    <mergeCell ref="U7:U8"/>
    <mergeCell ref="V7:V8"/>
    <mergeCell ref="W7:W8"/>
    <mergeCell ref="X7:X8"/>
    <mergeCell ref="I7:I8"/>
    <mergeCell ref="L7:M7"/>
    <mergeCell ref="K7:K8"/>
    <mergeCell ref="J7:J8"/>
    <mergeCell ref="N7:O7"/>
  </mergeCells>
  <pageMargins left="0.7" right="0.7" top="0.75" bottom="0.75" header="0.3" footer="0.3"/>
  <pageSetup paperSize="9" orientation="portrait" horizontalDpi="4294967293" r:id="rId1"/>
  <drawing r:id="rId2"/>
</worksheet>
</file>

<file path=xl/worksheets/sheet5.xml><?xml version="1.0" encoding="utf-8"?>
<worksheet xmlns="http://schemas.openxmlformats.org/spreadsheetml/2006/main" xmlns:r="http://schemas.openxmlformats.org/officeDocument/2006/relationships">
  <dimension ref="A1:B31"/>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0" defaultRowHeight="15" zeroHeight="1"/>
  <cols>
    <col min="1" max="1" width="14.42578125" customWidth="1"/>
    <col min="2" max="2" width="85.7109375" customWidth="1"/>
    <col min="3" max="16384" width="9.140625" hidden="1"/>
  </cols>
  <sheetData>
    <row r="1" spans="1:2" ht="28.5" customHeight="1">
      <c r="A1" s="497" t="s">
        <v>514</v>
      </c>
      <c r="B1" s="499" t="s">
        <v>517</v>
      </c>
    </row>
    <row r="2" spans="1:2" ht="23.25">
      <c r="A2" s="498">
        <v>1</v>
      </c>
      <c r="B2" s="500"/>
    </row>
    <row r="3" spans="1:2" ht="23.25">
      <c r="A3" s="498">
        <v>2</v>
      </c>
      <c r="B3" s="500"/>
    </row>
    <row r="4" spans="1:2" ht="23.25">
      <c r="A4" s="498">
        <v>3</v>
      </c>
      <c r="B4" s="500"/>
    </row>
    <row r="5" spans="1:2" ht="23.25">
      <c r="A5" s="498">
        <v>4</v>
      </c>
      <c r="B5" s="500"/>
    </row>
    <row r="6" spans="1:2" ht="23.25">
      <c r="A6" s="498">
        <v>5</v>
      </c>
      <c r="B6" s="500"/>
    </row>
    <row r="7" spans="1:2" ht="23.25">
      <c r="A7" s="498">
        <v>6</v>
      </c>
      <c r="B7" s="500"/>
    </row>
    <row r="8" spans="1:2" ht="23.25">
      <c r="A8" s="498">
        <v>7</v>
      </c>
      <c r="B8" s="500"/>
    </row>
    <row r="9" spans="1:2" ht="23.25">
      <c r="A9" s="498">
        <v>8</v>
      </c>
      <c r="B9" s="500"/>
    </row>
    <row r="10" spans="1:2" ht="23.25">
      <c r="A10" s="498">
        <v>9</v>
      </c>
      <c r="B10" s="500"/>
    </row>
    <row r="11" spans="1:2" ht="23.25">
      <c r="A11" s="498">
        <v>10</v>
      </c>
      <c r="B11" s="500"/>
    </row>
    <row r="12" spans="1:2" ht="23.25">
      <c r="A12" s="498">
        <v>11</v>
      </c>
      <c r="B12" s="500"/>
    </row>
    <row r="13" spans="1:2" ht="23.25">
      <c r="A13" s="498">
        <v>12</v>
      </c>
      <c r="B13" s="500"/>
    </row>
    <row r="14" spans="1:2" ht="23.25">
      <c r="A14" s="498">
        <v>13</v>
      </c>
      <c r="B14" s="500"/>
    </row>
    <row r="15" spans="1:2" ht="23.25">
      <c r="A15" s="498">
        <v>14</v>
      </c>
      <c r="B15" s="500"/>
    </row>
    <row r="16" spans="1:2" ht="23.25">
      <c r="A16" s="498">
        <v>15</v>
      </c>
      <c r="B16" s="500"/>
    </row>
    <row r="17" spans="1:2" ht="23.25">
      <c r="A17" s="498">
        <v>16</v>
      </c>
      <c r="B17" s="500"/>
    </row>
    <row r="18" spans="1:2" ht="23.25">
      <c r="A18" s="498">
        <v>17</v>
      </c>
      <c r="B18" s="500"/>
    </row>
    <row r="19" spans="1:2" ht="23.25">
      <c r="A19" s="498">
        <v>18</v>
      </c>
      <c r="B19" s="500"/>
    </row>
    <row r="20" spans="1:2" ht="23.25">
      <c r="A20" s="498">
        <v>19</v>
      </c>
      <c r="B20" s="500"/>
    </row>
    <row r="21" spans="1:2" ht="23.25">
      <c r="A21" s="498">
        <v>20</v>
      </c>
      <c r="B21" s="500"/>
    </row>
    <row r="22" spans="1:2" ht="23.25">
      <c r="A22" s="498">
        <v>21</v>
      </c>
      <c r="B22" s="500"/>
    </row>
    <row r="23" spans="1:2" ht="23.25">
      <c r="A23" s="498">
        <v>22</v>
      </c>
      <c r="B23" s="500"/>
    </row>
    <row r="24" spans="1:2" ht="23.25">
      <c r="A24" s="498">
        <v>23</v>
      </c>
      <c r="B24" s="500"/>
    </row>
    <row r="25" spans="1:2" ht="23.25">
      <c r="A25" s="498">
        <v>24</v>
      </c>
      <c r="B25" s="500"/>
    </row>
    <row r="26" spans="1:2" ht="23.25">
      <c r="A26" s="498">
        <v>25</v>
      </c>
      <c r="B26" s="500"/>
    </row>
    <row r="27" spans="1:2" ht="23.25">
      <c r="A27" s="498">
        <v>26</v>
      </c>
      <c r="B27" s="500"/>
    </row>
    <row r="28" spans="1:2" ht="23.25">
      <c r="A28" s="498">
        <v>27</v>
      </c>
      <c r="B28" s="500"/>
    </row>
    <row r="29" spans="1:2" ht="23.25">
      <c r="A29" s="498">
        <v>28</v>
      </c>
      <c r="B29" s="500"/>
    </row>
    <row r="30" spans="1:2" ht="23.25">
      <c r="A30" s="498">
        <v>29</v>
      </c>
      <c r="B30" s="500"/>
    </row>
    <row r="31" spans="1:2" ht="23.25">
      <c r="A31" s="498">
        <v>30</v>
      </c>
      <c r="B31" s="500"/>
    </row>
  </sheetData>
  <sheetProtection password="D4C3"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4:K53"/>
  <sheetViews>
    <sheetView workbookViewId="0">
      <pane xSplit="2" ySplit="5" topLeftCell="E6" activePane="bottomRight" state="frozen"/>
      <selection pane="topRight" activeCell="C1" sqref="C1"/>
      <selection pane="bottomLeft" activeCell="A6" sqref="A6"/>
      <selection pane="bottomRight" activeCell="I5" sqref="I5"/>
    </sheetView>
  </sheetViews>
  <sheetFormatPr defaultRowHeight="15"/>
  <cols>
    <col min="1" max="1" width="6.140625" style="43" customWidth="1"/>
    <col min="2" max="2" width="39" style="43" customWidth="1"/>
    <col min="3" max="4" width="9.140625" style="43"/>
    <col min="5" max="5" width="44.85546875" style="43" customWidth="1"/>
    <col min="6" max="7" width="9.140625" style="43"/>
    <col min="8" max="8" width="44.85546875" style="43" customWidth="1"/>
    <col min="9" max="10" width="9.140625" style="43"/>
    <col min="11" max="11" width="44.85546875" style="43" customWidth="1"/>
    <col min="12" max="16384" width="9.140625" style="43"/>
  </cols>
  <sheetData>
    <row r="4" spans="1:11">
      <c r="A4" s="636" t="s">
        <v>1</v>
      </c>
      <c r="B4" s="638" t="s">
        <v>2</v>
      </c>
      <c r="C4" s="639" t="s">
        <v>518</v>
      </c>
      <c r="D4" s="640"/>
      <c r="E4" s="641"/>
      <c r="F4" s="642" t="s">
        <v>519</v>
      </c>
      <c r="G4" s="643"/>
      <c r="H4" s="644"/>
      <c r="I4" s="645" t="s">
        <v>520</v>
      </c>
      <c r="J4" s="646"/>
      <c r="K4" s="647"/>
    </row>
    <row r="5" spans="1:11">
      <c r="A5" s="637"/>
      <c r="B5" s="638"/>
      <c r="C5" s="506" t="s">
        <v>514</v>
      </c>
      <c r="D5" s="506" t="s">
        <v>348</v>
      </c>
      <c r="E5" s="507" t="s">
        <v>50</v>
      </c>
      <c r="F5" s="508" t="s">
        <v>514</v>
      </c>
      <c r="G5" s="508" t="s">
        <v>348</v>
      </c>
      <c r="H5" s="509" t="s">
        <v>50</v>
      </c>
      <c r="I5" s="510" t="s">
        <v>514</v>
      </c>
      <c r="J5" s="510" t="s">
        <v>348</v>
      </c>
      <c r="K5" s="511" t="s">
        <v>50</v>
      </c>
    </row>
    <row r="6" spans="1:11" ht="16.5">
      <c r="A6" s="505">
        <v>1</v>
      </c>
      <c r="B6" s="190" t="str">
        <f>IF('Data Identitas'!B9="","",'Data Identitas'!B9)</f>
        <v>ROFIAH</v>
      </c>
      <c r="C6" s="502"/>
      <c r="D6" s="502"/>
      <c r="E6" s="502"/>
      <c r="F6" s="503"/>
      <c r="G6" s="503"/>
      <c r="H6" s="503"/>
      <c r="I6" s="504"/>
      <c r="J6" s="504"/>
      <c r="K6" s="504"/>
    </row>
    <row r="7" spans="1:11" ht="16.5">
      <c r="A7" s="505">
        <v>2</v>
      </c>
      <c r="B7" s="190" t="str">
        <f>IF('Data Identitas'!B10="","",'Data Identitas'!B10)</f>
        <v>siswa2</v>
      </c>
      <c r="C7" s="502"/>
      <c r="D7" s="502"/>
      <c r="E7" s="502"/>
      <c r="F7" s="503"/>
      <c r="G7" s="503"/>
      <c r="H7" s="503"/>
      <c r="I7" s="504"/>
      <c r="J7" s="504"/>
      <c r="K7" s="504"/>
    </row>
    <row r="8" spans="1:11" ht="16.5">
      <c r="A8" s="505">
        <v>3</v>
      </c>
      <c r="B8" s="190" t="str">
        <f>IF('Data Identitas'!B11="","",'Data Identitas'!B11)</f>
        <v>siswa3</v>
      </c>
      <c r="C8" s="502"/>
      <c r="D8" s="502"/>
      <c r="E8" s="502"/>
      <c r="F8" s="503"/>
      <c r="G8" s="503"/>
      <c r="H8" s="503"/>
      <c r="I8" s="504"/>
      <c r="J8" s="504"/>
      <c r="K8" s="504"/>
    </row>
    <row r="9" spans="1:11" ht="16.5">
      <c r="A9" s="505">
        <v>4</v>
      </c>
      <c r="B9" s="190" t="str">
        <f>IF('Data Identitas'!B12="","",'Data Identitas'!B12)</f>
        <v>siswa4</v>
      </c>
      <c r="C9" s="502"/>
      <c r="D9" s="502"/>
      <c r="E9" s="502"/>
      <c r="F9" s="503"/>
      <c r="G9" s="503"/>
      <c r="H9" s="503"/>
      <c r="I9" s="504"/>
      <c r="J9" s="504"/>
      <c r="K9" s="504"/>
    </row>
    <row r="10" spans="1:11" ht="16.5">
      <c r="A10" s="505">
        <v>5</v>
      </c>
      <c r="B10" s="190" t="str">
        <f>IF('Data Identitas'!B13="","",'Data Identitas'!B13)</f>
        <v>siswa5</v>
      </c>
      <c r="C10" s="502"/>
      <c r="D10" s="502"/>
      <c r="E10" s="502"/>
      <c r="F10" s="503"/>
      <c r="G10" s="503"/>
      <c r="H10" s="503"/>
      <c r="I10" s="504"/>
      <c r="J10" s="504"/>
      <c r="K10" s="504"/>
    </row>
    <row r="11" spans="1:11" ht="16.5">
      <c r="A11" s="505">
        <v>6</v>
      </c>
      <c r="B11" s="190" t="str">
        <f>IF('Data Identitas'!B14="","",'Data Identitas'!B14)</f>
        <v>siswa6</v>
      </c>
      <c r="C11" s="502"/>
      <c r="D11" s="502"/>
      <c r="E11" s="502"/>
      <c r="F11" s="503"/>
      <c r="G11" s="503"/>
      <c r="H11" s="503"/>
      <c r="I11" s="504"/>
      <c r="J11" s="504"/>
      <c r="K11" s="504"/>
    </row>
    <row r="12" spans="1:11" ht="16.5">
      <c r="A12" s="505">
        <v>7</v>
      </c>
      <c r="B12" s="190" t="str">
        <f>IF('Data Identitas'!B15="","",'Data Identitas'!B15)</f>
        <v>siswa7</v>
      </c>
      <c r="C12" s="502"/>
      <c r="D12" s="502"/>
      <c r="E12" s="502"/>
      <c r="F12" s="503"/>
      <c r="G12" s="503"/>
      <c r="H12" s="503"/>
      <c r="I12" s="504"/>
      <c r="J12" s="504"/>
      <c r="K12" s="504"/>
    </row>
    <row r="13" spans="1:11" ht="16.5">
      <c r="A13" s="505">
        <v>8</v>
      </c>
      <c r="B13" s="190" t="str">
        <f>IF('Data Identitas'!B16="","",'Data Identitas'!B16)</f>
        <v>siswa8</v>
      </c>
      <c r="C13" s="502"/>
      <c r="D13" s="502"/>
      <c r="E13" s="502"/>
      <c r="F13" s="503"/>
      <c r="G13" s="503"/>
      <c r="H13" s="503"/>
      <c r="I13" s="504"/>
      <c r="J13" s="504"/>
      <c r="K13" s="504"/>
    </row>
    <row r="14" spans="1:11" ht="16.5">
      <c r="A14" s="505">
        <v>9</v>
      </c>
      <c r="B14" s="190" t="str">
        <f>IF('Data Identitas'!B17="","",'Data Identitas'!B17)</f>
        <v>siswa9</v>
      </c>
      <c r="C14" s="502"/>
      <c r="D14" s="502"/>
      <c r="E14" s="502"/>
      <c r="F14" s="503"/>
      <c r="G14" s="503"/>
      <c r="H14" s="503"/>
      <c r="I14" s="504"/>
      <c r="J14" s="504"/>
      <c r="K14" s="504"/>
    </row>
    <row r="15" spans="1:11" ht="16.5">
      <c r="A15" s="505">
        <v>10</v>
      </c>
      <c r="B15" s="190" t="str">
        <f>IF('Data Identitas'!B18="","",'Data Identitas'!B18)</f>
        <v>siswa10</v>
      </c>
      <c r="C15" s="502"/>
      <c r="D15" s="502"/>
      <c r="E15" s="502"/>
      <c r="F15" s="503"/>
      <c r="G15" s="503"/>
      <c r="H15" s="503"/>
      <c r="I15" s="504"/>
      <c r="J15" s="504"/>
      <c r="K15" s="504"/>
    </row>
    <row r="16" spans="1:11" ht="16.5">
      <c r="A16" s="505">
        <v>11</v>
      </c>
      <c r="B16" s="190" t="str">
        <f>IF('Data Identitas'!B19="","",'Data Identitas'!B19)</f>
        <v>siswa11</v>
      </c>
      <c r="C16" s="502"/>
      <c r="D16" s="502"/>
      <c r="E16" s="502"/>
      <c r="F16" s="503"/>
      <c r="G16" s="503"/>
      <c r="H16" s="503"/>
      <c r="I16" s="504"/>
      <c r="J16" s="504"/>
      <c r="K16" s="504"/>
    </row>
    <row r="17" spans="1:11" ht="16.5">
      <c r="A17" s="505">
        <v>12</v>
      </c>
      <c r="B17" s="190" t="str">
        <f>IF('Data Identitas'!B20="","",'Data Identitas'!B20)</f>
        <v>siswa12</v>
      </c>
      <c r="C17" s="502"/>
      <c r="D17" s="502"/>
      <c r="E17" s="502"/>
      <c r="F17" s="503"/>
      <c r="G17" s="503"/>
      <c r="H17" s="503"/>
      <c r="I17" s="504"/>
      <c r="J17" s="504"/>
      <c r="K17" s="504"/>
    </row>
    <row r="18" spans="1:11" ht="16.5">
      <c r="A18" s="505">
        <v>13</v>
      </c>
      <c r="B18" s="190" t="str">
        <f>IF('Data Identitas'!B21="","",'Data Identitas'!B21)</f>
        <v>siswa13</v>
      </c>
      <c r="C18" s="502"/>
      <c r="D18" s="502"/>
      <c r="E18" s="502"/>
      <c r="F18" s="503"/>
      <c r="G18" s="503"/>
      <c r="H18" s="503"/>
      <c r="I18" s="504"/>
      <c r="J18" s="504"/>
      <c r="K18" s="504"/>
    </row>
    <row r="19" spans="1:11" ht="16.5">
      <c r="A19" s="505">
        <v>14</v>
      </c>
      <c r="B19" s="190" t="str">
        <f>IF('Data Identitas'!B22="","",'Data Identitas'!B22)</f>
        <v>siswa14</v>
      </c>
      <c r="C19" s="502"/>
      <c r="D19" s="502"/>
      <c r="E19" s="502"/>
      <c r="F19" s="503"/>
      <c r="G19" s="503"/>
      <c r="H19" s="503"/>
      <c r="I19" s="504"/>
      <c r="J19" s="504"/>
      <c r="K19" s="504"/>
    </row>
    <row r="20" spans="1:11" ht="16.5">
      <c r="A20" s="505">
        <v>15</v>
      </c>
      <c r="B20" s="190" t="str">
        <f>IF('Data Identitas'!B23="","",'Data Identitas'!B23)</f>
        <v>siswa15</v>
      </c>
      <c r="C20" s="502"/>
      <c r="D20" s="502"/>
      <c r="E20" s="502"/>
      <c r="F20" s="503"/>
      <c r="G20" s="503"/>
      <c r="H20" s="503"/>
      <c r="I20" s="504"/>
      <c r="J20" s="504"/>
      <c r="K20" s="504"/>
    </row>
    <row r="21" spans="1:11" ht="16.5">
      <c r="A21" s="505">
        <v>16</v>
      </c>
      <c r="B21" s="190" t="str">
        <f>IF('Data Identitas'!B24="","",'Data Identitas'!B24)</f>
        <v>siswa16</v>
      </c>
      <c r="C21" s="502"/>
      <c r="D21" s="502"/>
      <c r="E21" s="502"/>
      <c r="F21" s="503"/>
      <c r="G21" s="503"/>
      <c r="H21" s="503"/>
      <c r="I21" s="504"/>
      <c r="J21" s="504"/>
      <c r="K21" s="504"/>
    </row>
    <row r="22" spans="1:11" ht="16.5">
      <c r="A22" s="505">
        <v>17</v>
      </c>
      <c r="B22" s="190" t="str">
        <f>IF('Data Identitas'!B25="","",'Data Identitas'!B25)</f>
        <v>siswa17</v>
      </c>
      <c r="C22" s="502"/>
      <c r="D22" s="502"/>
      <c r="E22" s="502"/>
      <c r="F22" s="503"/>
      <c r="G22" s="503"/>
      <c r="H22" s="503"/>
      <c r="I22" s="504"/>
      <c r="J22" s="504"/>
      <c r="K22" s="504"/>
    </row>
    <row r="23" spans="1:11" ht="16.5">
      <c r="A23" s="505">
        <v>18</v>
      </c>
      <c r="B23" s="190" t="str">
        <f>IF('Data Identitas'!B26="","",'Data Identitas'!B26)</f>
        <v>siswa18</v>
      </c>
      <c r="C23" s="502"/>
      <c r="D23" s="502"/>
      <c r="E23" s="502"/>
      <c r="F23" s="503"/>
      <c r="G23" s="503"/>
      <c r="H23" s="503"/>
      <c r="I23" s="504"/>
      <c r="J23" s="504"/>
      <c r="K23" s="504"/>
    </row>
    <row r="24" spans="1:11" ht="16.5">
      <c r="A24" s="505">
        <v>19</v>
      </c>
      <c r="B24" s="190" t="str">
        <f>IF('Data Identitas'!B27="","",'Data Identitas'!B27)</f>
        <v>siswa19</v>
      </c>
      <c r="C24" s="502"/>
      <c r="D24" s="502"/>
      <c r="E24" s="502"/>
      <c r="F24" s="503"/>
      <c r="G24" s="503"/>
      <c r="H24" s="503"/>
      <c r="I24" s="504"/>
      <c r="J24" s="504"/>
      <c r="K24" s="504"/>
    </row>
    <row r="25" spans="1:11" ht="16.5">
      <c r="A25" s="505">
        <v>20</v>
      </c>
      <c r="B25" s="190" t="str">
        <f>IF('Data Identitas'!B28="","",'Data Identitas'!B28)</f>
        <v>siswa20</v>
      </c>
      <c r="C25" s="502"/>
      <c r="D25" s="502"/>
      <c r="E25" s="502"/>
      <c r="F25" s="503"/>
      <c r="G25" s="503"/>
      <c r="H25" s="503"/>
      <c r="I25" s="504"/>
      <c r="J25" s="504"/>
      <c r="K25" s="504"/>
    </row>
    <row r="26" spans="1:11" ht="16.5">
      <c r="A26" s="505">
        <v>21</v>
      </c>
      <c r="B26" s="190" t="str">
        <f>IF('Data Identitas'!B29="","",'Data Identitas'!B29)</f>
        <v>siswa21</v>
      </c>
      <c r="C26" s="502"/>
      <c r="D26" s="502"/>
      <c r="E26" s="502"/>
      <c r="F26" s="503"/>
      <c r="G26" s="503"/>
      <c r="H26" s="503"/>
      <c r="I26" s="504"/>
      <c r="J26" s="504"/>
      <c r="K26" s="504"/>
    </row>
    <row r="27" spans="1:11" ht="16.5">
      <c r="A27" s="505">
        <v>22</v>
      </c>
      <c r="B27" s="190" t="str">
        <f>IF('Data Identitas'!B30="","",'Data Identitas'!B30)</f>
        <v>siswa22</v>
      </c>
      <c r="C27" s="502"/>
      <c r="D27" s="502"/>
      <c r="E27" s="502"/>
      <c r="F27" s="503"/>
      <c r="G27" s="503"/>
      <c r="H27" s="503"/>
      <c r="I27" s="504"/>
      <c r="J27" s="504"/>
      <c r="K27" s="504"/>
    </row>
    <row r="28" spans="1:11" ht="16.5">
      <c r="A28" s="505">
        <v>23</v>
      </c>
      <c r="B28" s="190" t="str">
        <f>IF('Data Identitas'!B31="","",'Data Identitas'!B31)</f>
        <v>siswa23</v>
      </c>
      <c r="C28" s="502"/>
      <c r="D28" s="502"/>
      <c r="E28" s="502"/>
      <c r="F28" s="503"/>
      <c r="G28" s="503"/>
      <c r="H28" s="503"/>
      <c r="I28" s="504"/>
      <c r="J28" s="504"/>
      <c r="K28" s="504"/>
    </row>
    <row r="29" spans="1:11" ht="16.5">
      <c r="A29" s="505">
        <v>24</v>
      </c>
      <c r="B29" s="190" t="str">
        <f>IF('Data Identitas'!B32="","",'Data Identitas'!B32)</f>
        <v>siswa24</v>
      </c>
      <c r="C29" s="502"/>
      <c r="D29" s="502"/>
      <c r="E29" s="502"/>
      <c r="F29" s="503"/>
      <c r="G29" s="503"/>
      <c r="H29" s="503"/>
      <c r="I29" s="504"/>
      <c r="J29" s="504"/>
      <c r="K29" s="504"/>
    </row>
    <row r="30" spans="1:11" ht="16.5">
      <c r="A30" s="505">
        <v>25</v>
      </c>
      <c r="B30" s="190" t="str">
        <f>IF('Data Identitas'!B33="","",'Data Identitas'!B33)</f>
        <v>siswa25</v>
      </c>
      <c r="C30" s="502"/>
      <c r="D30" s="502"/>
      <c r="E30" s="502"/>
      <c r="F30" s="503"/>
      <c r="G30" s="503"/>
      <c r="H30" s="503"/>
      <c r="I30" s="504"/>
      <c r="J30" s="504"/>
      <c r="K30" s="504"/>
    </row>
    <row r="31" spans="1:11" ht="16.5">
      <c r="A31" s="505">
        <v>26</v>
      </c>
      <c r="B31" s="190" t="str">
        <f>IF('Data Identitas'!B34="","",'Data Identitas'!B34)</f>
        <v>siswa26</v>
      </c>
      <c r="C31" s="502"/>
      <c r="D31" s="502"/>
      <c r="E31" s="502"/>
      <c r="F31" s="503"/>
      <c r="G31" s="503"/>
      <c r="H31" s="503"/>
      <c r="I31" s="504"/>
      <c r="J31" s="504"/>
      <c r="K31" s="504"/>
    </row>
    <row r="32" spans="1:11" ht="16.5">
      <c r="A32" s="505">
        <v>27</v>
      </c>
      <c r="B32" s="190" t="str">
        <f>IF('Data Identitas'!B35="","",'Data Identitas'!B35)</f>
        <v>siswa27</v>
      </c>
      <c r="C32" s="502"/>
      <c r="D32" s="502"/>
      <c r="E32" s="502"/>
      <c r="F32" s="503"/>
      <c r="G32" s="503"/>
      <c r="H32" s="503"/>
      <c r="I32" s="504"/>
      <c r="J32" s="504"/>
      <c r="K32" s="504"/>
    </row>
    <row r="33" spans="1:11" ht="16.5">
      <c r="A33" s="505">
        <v>28</v>
      </c>
      <c r="B33" s="190" t="str">
        <f>IF('Data Identitas'!B36="","",'Data Identitas'!B36)</f>
        <v>siswa28</v>
      </c>
      <c r="C33" s="502"/>
      <c r="D33" s="502"/>
      <c r="E33" s="502"/>
      <c r="F33" s="503"/>
      <c r="G33" s="503"/>
      <c r="H33" s="503"/>
      <c r="I33" s="504"/>
      <c r="J33" s="504"/>
      <c r="K33" s="504"/>
    </row>
    <row r="34" spans="1:11" ht="16.5">
      <c r="A34" s="505">
        <v>29</v>
      </c>
      <c r="B34" s="190" t="str">
        <f>IF('Data Identitas'!B37="","",'Data Identitas'!B37)</f>
        <v>siswa29</v>
      </c>
      <c r="C34" s="502"/>
      <c r="D34" s="502"/>
      <c r="E34" s="502"/>
      <c r="F34" s="503"/>
      <c r="G34" s="503"/>
      <c r="H34" s="503"/>
      <c r="I34" s="504"/>
      <c r="J34" s="504"/>
      <c r="K34" s="504"/>
    </row>
    <row r="35" spans="1:11" ht="16.5">
      <c r="A35" s="505">
        <v>30</v>
      </c>
      <c r="B35" s="190" t="str">
        <f>IF('Data Identitas'!B38="","",'Data Identitas'!B38)</f>
        <v>siswa30</v>
      </c>
      <c r="C35" s="502"/>
      <c r="D35" s="502"/>
      <c r="E35" s="502"/>
      <c r="F35" s="503"/>
      <c r="G35" s="503"/>
      <c r="H35" s="503"/>
      <c r="I35" s="504"/>
      <c r="J35" s="504"/>
      <c r="K35" s="504"/>
    </row>
    <row r="36" spans="1:11" ht="16.5">
      <c r="A36" s="505">
        <v>31</v>
      </c>
      <c r="B36" s="190" t="str">
        <f>IF('Data Identitas'!B39="","",'Data Identitas'!B39)</f>
        <v>siswa31</v>
      </c>
      <c r="C36" s="502"/>
      <c r="D36" s="502"/>
      <c r="E36" s="502"/>
      <c r="F36" s="503"/>
      <c r="G36" s="503"/>
      <c r="H36" s="503"/>
      <c r="I36" s="504"/>
      <c r="J36" s="504"/>
      <c r="K36" s="504"/>
    </row>
    <row r="37" spans="1:11" ht="16.5">
      <c r="A37" s="505">
        <v>32</v>
      </c>
      <c r="B37" s="190" t="str">
        <f>IF('Data Identitas'!B40="","",'Data Identitas'!B40)</f>
        <v>siswa32</v>
      </c>
      <c r="C37" s="502"/>
      <c r="D37" s="502"/>
      <c r="E37" s="502"/>
      <c r="F37" s="503"/>
      <c r="G37" s="503"/>
      <c r="H37" s="503"/>
      <c r="I37" s="504"/>
      <c r="J37" s="504"/>
      <c r="K37" s="504"/>
    </row>
    <row r="38" spans="1:11" ht="16.5">
      <c r="A38" s="505">
        <v>33</v>
      </c>
      <c r="B38" s="190" t="str">
        <f>IF('Data Identitas'!B41="","",'Data Identitas'!B41)</f>
        <v>siswa33</v>
      </c>
      <c r="C38" s="502"/>
      <c r="D38" s="502"/>
      <c r="E38" s="502"/>
      <c r="F38" s="503"/>
      <c r="G38" s="503"/>
      <c r="H38" s="503"/>
      <c r="I38" s="504"/>
      <c r="J38" s="504"/>
      <c r="K38" s="504"/>
    </row>
    <row r="39" spans="1:11" ht="16.5">
      <c r="A39" s="505">
        <v>34</v>
      </c>
      <c r="B39" s="190" t="str">
        <f>IF('Data Identitas'!B42="","",'Data Identitas'!B42)</f>
        <v>siswa34</v>
      </c>
      <c r="C39" s="502"/>
      <c r="D39" s="502"/>
      <c r="E39" s="502"/>
      <c r="F39" s="503"/>
      <c r="G39" s="503"/>
      <c r="H39" s="503"/>
      <c r="I39" s="504"/>
      <c r="J39" s="504"/>
      <c r="K39" s="504"/>
    </row>
    <row r="40" spans="1:11" ht="16.5">
      <c r="A40" s="505">
        <v>35</v>
      </c>
      <c r="B40" s="190" t="str">
        <f>IF('Data Identitas'!B43="","",'Data Identitas'!B43)</f>
        <v>siswa35</v>
      </c>
      <c r="C40" s="502"/>
      <c r="D40" s="502"/>
      <c r="E40" s="502"/>
      <c r="F40" s="503"/>
      <c r="G40" s="503"/>
      <c r="H40" s="503"/>
      <c r="I40" s="504"/>
      <c r="J40" s="504"/>
      <c r="K40" s="504"/>
    </row>
    <row r="41" spans="1:11" ht="16.5">
      <c r="A41" s="505">
        <v>36</v>
      </c>
      <c r="B41" s="190" t="str">
        <f>IF('Data Identitas'!B44="","",'Data Identitas'!B44)</f>
        <v>siswa36</v>
      </c>
      <c r="C41" s="502"/>
      <c r="D41" s="502"/>
      <c r="E41" s="502"/>
      <c r="F41" s="503"/>
      <c r="G41" s="503"/>
      <c r="H41" s="503"/>
      <c r="I41" s="504"/>
      <c r="J41" s="504"/>
      <c r="K41" s="504"/>
    </row>
    <row r="42" spans="1:11" ht="16.5">
      <c r="A42" s="505">
        <v>37</v>
      </c>
      <c r="B42" s="190" t="str">
        <f>IF('Data Identitas'!B45="","",'Data Identitas'!B45)</f>
        <v>siswa37</v>
      </c>
      <c r="C42" s="502"/>
      <c r="D42" s="502"/>
      <c r="E42" s="502"/>
      <c r="F42" s="503"/>
      <c r="G42" s="503"/>
      <c r="H42" s="503"/>
      <c r="I42" s="504"/>
      <c r="J42" s="504"/>
      <c r="K42" s="504"/>
    </row>
    <row r="43" spans="1:11" ht="16.5">
      <c r="A43" s="505">
        <v>38</v>
      </c>
      <c r="B43" s="190" t="str">
        <f>IF('Data Identitas'!B46="","",'Data Identitas'!B46)</f>
        <v>siswa38</v>
      </c>
      <c r="C43" s="502"/>
      <c r="D43" s="502"/>
      <c r="E43" s="502"/>
      <c r="F43" s="503"/>
      <c r="G43" s="503"/>
      <c r="H43" s="503"/>
      <c r="I43" s="504"/>
      <c r="J43" s="504"/>
      <c r="K43" s="504"/>
    </row>
    <row r="44" spans="1:11" ht="16.5">
      <c r="A44" s="505">
        <v>39</v>
      </c>
      <c r="B44" s="190" t="str">
        <f>IF('Data Identitas'!B47="","",'Data Identitas'!B47)</f>
        <v>siswa39</v>
      </c>
      <c r="C44" s="502"/>
      <c r="D44" s="502"/>
      <c r="E44" s="502"/>
      <c r="F44" s="503"/>
      <c r="G44" s="503"/>
      <c r="H44" s="503"/>
      <c r="I44" s="504"/>
      <c r="J44" s="504"/>
      <c r="K44" s="504"/>
    </row>
    <row r="45" spans="1:11" ht="16.5">
      <c r="A45" s="505">
        <v>40</v>
      </c>
      <c r="B45" s="190" t="str">
        <f>IF('Data Identitas'!B48="","",'Data Identitas'!B48)</f>
        <v>siswa40</v>
      </c>
      <c r="C45" s="502"/>
      <c r="D45" s="502"/>
      <c r="E45" s="502"/>
      <c r="F45" s="503"/>
      <c r="G45" s="503"/>
      <c r="H45" s="503"/>
      <c r="I45" s="504"/>
      <c r="J45" s="504"/>
      <c r="K45" s="504"/>
    </row>
    <row r="46" spans="1:11" ht="16.5">
      <c r="A46" s="505">
        <v>41</v>
      </c>
      <c r="B46" s="190" t="str">
        <f>IF('Data Identitas'!B49="","",'Data Identitas'!B49)</f>
        <v>siswa41</v>
      </c>
      <c r="C46" s="502"/>
      <c r="D46" s="502"/>
      <c r="E46" s="502"/>
      <c r="F46" s="503"/>
      <c r="G46" s="503"/>
      <c r="H46" s="503"/>
      <c r="I46" s="504"/>
      <c r="J46" s="504"/>
      <c r="K46" s="504"/>
    </row>
    <row r="47" spans="1:11" ht="16.5">
      <c r="A47" s="505">
        <v>42</v>
      </c>
      <c r="B47" s="190" t="str">
        <f>IF('Data Identitas'!B50="","",'Data Identitas'!B50)</f>
        <v>siswa42</v>
      </c>
      <c r="C47" s="502"/>
      <c r="D47" s="502"/>
      <c r="E47" s="502"/>
      <c r="F47" s="503"/>
      <c r="G47" s="503"/>
      <c r="H47" s="503"/>
      <c r="I47" s="504"/>
      <c r="J47" s="504"/>
      <c r="K47" s="504"/>
    </row>
    <row r="48" spans="1:11" ht="16.5">
      <c r="A48" s="505">
        <v>43</v>
      </c>
      <c r="B48" s="190" t="str">
        <f>IF('Data Identitas'!B51="","",'Data Identitas'!B51)</f>
        <v>siswa43</v>
      </c>
      <c r="C48" s="502"/>
      <c r="D48" s="502"/>
      <c r="E48" s="502"/>
      <c r="F48" s="503"/>
      <c r="G48" s="503"/>
      <c r="H48" s="503"/>
      <c r="I48" s="504"/>
      <c r="J48" s="504"/>
      <c r="K48" s="504"/>
    </row>
    <row r="49" spans="1:11" ht="16.5">
      <c r="A49" s="505">
        <v>44</v>
      </c>
      <c r="B49" s="190" t="str">
        <f>IF('Data Identitas'!B52="","",'Data Identitas'!B52)</f>
        <v>siswa44</v>
      </c>
      <c r="C49" s="502"/>
      <c r="D49" s="502"/>
      <c r="E49" s="502"/>
      <c r="F49" s="503"/>
      <c r="G49" s="503"/>
      <c r="H49" s="503"/>
      <c r="I49" s="504"/>
      <c r="J49" s="504"/>
      <c r="K49" s="504"/>
    </row>
    <row r="50" spans="1:11" ht="16.5">
      <c r="A50" s="505">
        <v>45</v>
      </c>
      <c r="B50" s="190" t="str">
        <f>IF('Data Identitas'!B53="","",'Data Identitas'!B53)</f>
        <v>siswa45</v>
      </c>
      <c r="C50" s="502"/>
      <c r="D50" s="502"/>
      <c r="E50" s="502"/>
      <c r="F50" s="503"/>
      <c r="G50" s="503"/>
      <c r="H50" s="503"/>
      <c r="I50" s="504"/>
      <c r="J50" s="504"/>
      <c r="K50" s="504"/>
    </row>
    <row r="51" spans="1:11" ht="16.5">
      <c r="A51" s="505">
        <v>46</v>
      </c>
      <c r="B51" s="190" t="str">
        <f>IF('Data Identitas'!B54="","",'Data Identitas'!B54)</f>
        <v>siswa46</v>
      </c>
      <c r="C51" s="502"/>
      <c r="D51" s="502"/>
      <c r="E51" s="502"/>
      <c r="F51" s="503"/>
      <c r="G51" s="503"/>
      <c r="H51" s="503"/>
      <c r="I51" s="504"/>
      <c r="J51" s="504"/>
      <c r="K51" s="504"/>
    </row>
    <row r="52" spans="1:11" ht="16.5">
      <c r="A52" s="505">
        <v>47</v>
      </c>
      <c r="B52" s="190" t="str">
        <f>IF('Data Identitas'!B55="","",'Data Identitas'!B55)</f>
        <v>siswa47</v>
      </c>
      <c r="C52" s="502"/>
      <c r="D52" s="502"/>
      <c r="E52" s="502"/>
      <c r="F52" s="503"/>
      <c r="G52" s="503"/>
      <c r="H52" s="503"/>
      <c r="I52" s="504"/>
      <c r="J52" s="504"/>
      <c r="K52" s="504"/>
    </row>
    <row r="53" spans="1:11" ht="16.5">
      <c r="A53" s="505">
        <v>48</v>
      </c>
      <c r="B53" s="190" t="str">
        <f>IF('Data Identitas'!B56="","",'Data Identitas'!B56)</f>
        <v>siswa48</v>
      </c>
      <c r="C53" s="502"/>
      <c r="D53" s="502"/>
      <c r="E53" s="502"/>
      <c r="F53" s="503"/>
      <c r="G53" s="503"/>
      <c r="H53" s="503"/>
      <c r="I53" s="504"/>
      <c r="J53" s="504"/>
      <c r="K53" s="504"/>
    </row>
  </sheetData>
  <mergeCells count="5">
    <mergeCell ref="A4:A5"/>
    <mergeCell ref="B4:B5"/>
    <mergeCell ref="C4:E4"/>
    <mergeCell ref="F4:H4"/>
    <mergeCell ref="I4:K4"/>
  </mergeCells>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N53"/>
  <sheetViews>
    <sheetView workbookViewId="0">
      <pane xSplit="2" ySplit="5" topLeftCell="C6" activePane="bottomRight" state="frozen"/>
      <selection pane="topRight" activeCell="C1" sqref="C1"/>
      <selection pane="bottomLeft" activeCell="A6" sqref="A6"/>
      <selection pane="bottomRight" sqref="A1:B3"/>
    </sheetView>
  </sheetViews>
  <sheetFormatPr defaultRowHeight="15"/>
  <cols>
    <col min="1" max="1" width="6.140625" style="43" customWidth="1"/>
    <col min="2" max="2" width="39" style="43" customWidth="1"/>
    <col min="3" max="4" width="9.140625" style="43"/>
    <col min="5" max="5" width="44.85546875" style="43" customWidth="1"/>
    <col min="6" max="7" width="9.140625" style="43"/>
    <col min="8" max="8" width="44.85546875" style="43" customWidth="1"/>
    <col min="9" max="10" width="9.140625" style="43"/>
    <col min="11" max="11" width="44.85546875" style="43" customWidth="1"/>
    <col min="12" max="13" width="9.140625" style="43"/>
    <col min="14" max="14" width="44.85546875" style="43" customWidth="1"/>
    <col min="15" max="16384" width="9.140625" style="43"/>
  </cols>
  <sheetData>
    <row r="1" spans="1:14">
      <c r="A1" s="651" t="s">
        <v>529</v>
      </c>
      <c r="B1" s="651"/>
    </row>
    <row r="2" spans="1:14">
      <c r="A2" s="651"/>
      <c r="B2" s="651"/>
    </row>
    <row r="3" spans="1:14">
      <c r="A3" s="652"/>
      <c r="B3" s="652"/>
    </row>
    <row r="4" spans="1:14">
      <c r="A4" s="636" t="s">
        <v>1</v>
      </c>
      <c r="B4" s="638" t="s">
        <v>2</v>
      </c>
      <c r="C4" s="653" t="s">
        <v>503</v>
      </c>
      <c r="D4" s="640"/>
      <c r="E4" s="641"/>
      <c r="F4" s="642" t="s">
        <v>504</v>
      </c>
      <c r="G4" s="643"/>
      <c r="H4" s="644"/>
      <c r="I4" s="645" t="s">
        <v>505</v>
      </c>
      <c r="J4" s="646"/>
      <c r="K4" s="647"/>
      <c r="L4" s="648" t="s">
        <v>525</v>
      </c>
      <c r="M4" s="649"/>
      <c r="N4" s="650"/>
    </row>
    <row r="5" spans="1:14">
      <c r="A5" s="637"/>
      <c r="B5" s="638"/>
      <c r="C5" s="506" t="s">
        <v>514</v>
      </c>
      <c r="D5" s="506" t="s">
        <v>348</v>
      </c>
      <c r="E5" s="507" t="s">
        <v>50</v>
      </c>
      <c r="F5" s="508" t="s">
        <v>514</v>
      </c>
      <c r="G5" s="508" t="s">
        <v>348</v>
      </c>
      <c r="H5" s="509" t="s">
        <v>50</v>
      </c>
      <c r="I5" s="510" t="s">
        <v>514</v>
      </c>
      <c r="J5" s="510" t="s">
        <v>348</v>
      </c>
      <c r="K5" s="511" t="s">
        <v>50</v>
      </c>
      <c r="L5" s="538" t="s">
        <v>514</v>
      </c>
      <c r="M5" s="538" t="s">
        <v>348</v>
      </c>
      <c r="N5" s="539" t="s">
        <v>50</v>
      </c>
    </row>
    <row r="6" spans="1:14" ht="16.5">
      <c r="A6" s="505">
        <v>1</v>
      </c>
      <c r="B6" s="190" t="str">
        <f>IF('Data Identitas'!B9="","",'Data Identitas'!B9)</f>
        <v>ROFIAH</v>
      </c>
      <c r="C6" s="512">
        <v>1</v>
      </c>
      <c r="D6" s="512" t="s">
        <v>128</v>
      </c>
      <c r="E6" s="512" t="s">
        <v>531</v>
      </c>
      <c r="F6" s="514">
        <v>2</v>
      </c>
      <c r="G6" s="514" t="s">
        <v>516</v>
      </c>
      <c r="H6" s="514" t="s">
        <v>534</v>
      </c>
      <c r="I6" s="516">
        <v>3</v>
      </c>
      <c r="J6" s="516" t="s">
        <v>521</v>
      </c>
      <c r="K6" s="516" t="s">
        <v>532</v>
      </c>
      <c r="L6" s="552">
        <v>4</v>
      </c>
      <c r="M6" s="552" t="s">
        <v>128</v>
      </c>
      <c r="N6" s="552" t="s">
        <v>533</v>
      </c>
    </row>
    <row r="7" spans="1:14" ht="16.5">
      <c r="A7" s="505">
        <v>2</v>
      </c>
      <c r="B7" s="190" t="str">
        <f>IF('Data Identitas'!B10="","",'Data Identitas'!B10)</f>
        <v>siswa2</v>
      </c>
      <c r="C7" s="512">
        <v>2</v>
      </c>
      <c r="D7" s="512" t="s">
        <v>516</v>
      </c>
      <c r="E7" s="512" t="s">
        <v>534</v>
      </c>
      <c r="F7" s="514">
        <v>3</v>
      </c>
      <c r="G7" s="514" t="s">
        <v>521</v>
      </c>
      <c r="H7" s="514" t="s">
        <v>532</v>
      </c>
      <c r="I7" s="516">
        <v>4</v>
      </c>
      <c r="J7" s="516" t="s">
        <v>536</v>
      </c>
      <c r="K7" s="516" t="s">
        <v>533</v>
      </c>
      <c r="L7" s="552">
        <v>3</v>
      </c>
      <c r="M7" s="552" t="s">
        <v>516</v>
      </c>
      <c r="N7" s="552" t="s">
        <v>537</v>
      </c>
    </row>
    <row r="8" spans="1:14" ht="16.5">
      <c r="A8" s="505">
        <v>3</v>
      </c>
      <c r="B8" s="190" t="str">
        <f>IF('Data Identitas'!B11="","",'Data Identitas'!B11)</f>
        <v>siswa3</v>
      </c>
      <c r="C8" s="512">
        <v>3</v>
      </c>
      <c r="D8" s="512" t="s">
        <v>521</v>
      </c>
      <c r="E8" s="512" t="s">
        <v>532</v>
      </c>
      <c r="F8" s="514">
        <v>4</v>
      </c>
      <c r="G8" s="514" t="s">
        <v>536</v>
      </c>
      <c r="H8" s="514" t="s">
        <v>533</v>
      </c>
      <c r="I8" s="516">
        <v>1</v>
      </c>
      <c r="J8" s="516" t="s">
        <v>128</v>
      </c>
      <c r="K8" s="516" t="s">
        <v>537</v>
      </c>
      <c r="L8" s="552">
        <v>2</v>
      </c>
      <c r="M8" s="552" t="s">
        <v>521</v>
      </c>
      <c r="N8" s="552" t="s">
        <v>538</v>
      </c>
    </row>
    <row r="9" spans="1:14" ht="16.5">
      <c r="A9" s="505">
        <v>4</v>
      </c>
      <c r="B9" s="190" t="str">
        <f>IF('Data Identitas'!B12="","",'Data Identitas'!B12)</f>
        <v>siswa4</v>
      </c>
      <c r="C9" s="512">
        <v>4</v>
      </c>
      <c r="D9" s="512" t="s">
        <v>536</v>
      </c>
      <c r="E9" s="512" t="s">
        <v>533</v>
      </c>
      <c r="F9" s="514">
        <v>1</v>
      </c>
      <c r="G9" s="514" t="s">
        <v>128</v>
      </c>
      <c r="H9" s="514" t="s">
        <v>537</v>
      </c>
      <c r="I9" s="516">
        <v>2</v>
      </c>
      <c r="J9" s="516" t="s">
        <v>516</v>
      </c>
      <c r="K9" s="516" t="s">
        <v>538</v>
      </c>
      <c r="L9" s="552">
        <v>1</v>
      </c>
      <c r="M9" s="552" t="s">
        <v>536</v>
      </c>
      <c r="N9" s="552" t="s">
        <v>539</v>
      </c>
    </row>
    <row r="10" spans="1:14" ht="16.5">
      <c r="A10" s="505">
        <v>5</v>
      </c>
      <c r="B10" s="190" t="str">
        <f>IF('Data Identitas'!B13="","",'Data Identitas'!B13)</f>
        <v>siswa5</v>
      </c>
      <c r="C10" s="512">
        <v>1</v>
      </c>
      <c r="D10" s="512" t="s">
        <v>128</v>
      </c>
      <c r="E10" s="512" t="s">
        <v>537</v>
      </c>
      <c r="F10" s="514">
        <v>2</v>
      </c>
      <c r="G10" s="514" t="s">
        <v>516</v>
      </c>
      <c r="H10" s="514" t="s">
        <v>538</v>
      </c>
      <c r="I10" s="516">
        <v>3</v>
      </c>
      <c r="J10" s="516" t="s">
        <v>521</v>
      </c>
      <c r="K10" s="516" t="s">
        <v>539</v>
      </c>
      <c r="L10" s="552">
        <v>4</v>
      </c>
      <c r="M10" s="552" t="s">
        <v>128</v>
      </c>
      <c r="N10" s="552" t="s">
        <v>540</v>
      </c>
    </row>
    <row r="11" spans="1:14" ht="16.5">
      <c r="A11" s="505">
        <v>6</v>
      </c>
      <c r="B11" s="190" t="str">
        <f>IF('Data Identitas'!B14="","",'Data Identitas'!B14)</f>
        <v>siswa6</v>
      </c>
      <c r="C11" s="512">
        <v>2</v>
      </c>
      <c r="D11" s="512" t="s">
        <v>516</v>
      </c>
      <c r="E11" s="512" t="s">
        <v>538</v>
      </c>
      <c r="F11" s="514">
        <v>3</v>
      </c>
      <c r="G11" s="514" t="s">
        <v>521</v>
      </c>
      <c r="H11" s="514" t="s">
        <v>539</v>
      </c>
      <c r="I11" s="516">
        <v>4</v>
      </c>
      <c r="J11" s="516" t="s">
        <v>536</v>
      </c>
      <c r="K11" s="516" t="s">
        <v>540</v>
      </c>
      <c r="L11" s="552">
        <v>3</v>
      </c>
      <c r="M11" s="552" t="s">
        <v>516</v>
      </c>
      <c r="N11" s="552" t="s">
        <v>541</v>
      </c>
    </row>
    <row r="12" spans="1:14" ht="16.5">
      <c r="A12" s="505">
        <v>7</v>
      </c>
      <c r="B12" s="190" t="str">
        <f>IF('Data Identitas'!B15="","",'Data Identitas'!B15)</f>
        <v>siswa7</v>
      </c>
      <c r="C12" s="512">
        <v>3</v>
      </c>
      <c r="D12" s="512" t="s">
        <v>521</v>
      </c>
      <c r="E12" s="512" t="s">
        <v>539</v>
      </c>
      <c r="F12" s="514">
        <v>4</v>
      </c>
      <c r="G12" s="514" t="s">
        <v>536</v>
      </c>
      <c r="H12" s="514" t="s">
        <v>540</v>
      </c>
      <c r="I12" s="516">
        <v>1</v>
      </c>
      <c r="J12" s="516" t="s">
        <v>128</v>
      </c>
      <c r="K12" s="516" t="s">
        <v>541</v>
      </c>
      <c r="L12" s="552">
        <v>2</v>
      </c>
      <c r="M12" s="552" t="s">
        <v>521</v>
      </c>
      <c r="N12" s="552" t="s">
        <v>542</v>
      </c>
    </row>
    <row r="13" spans="1:14" ht="16.5">
      <c r="A13" s="505">
        <v>8</v>
      </c>
      <c r="B13" s="190" t="str">
        <f>IF('Data Identitas'!B16="","",'Data Identitas'!B16)</f>
        <v>siswa8</v>
      </c>
      <c r="C13" s="512">
        <v>4</v>
      </c>
      <c r="D13" s="512" t="s">
        <v>536</v>
      </c>
      <c r="E13" s="512" t="s">
        <v>540</v>
      </c>
      <c r="F13" s="514">
        <v>1</v>
      </c>
      <c r="G13" s="514" t="s">
        <v>128</v>
      </c>
      <c r="H13" s="514" t="s">
        <v>541</v>
      </c>
      <c r="I13" s="516">
        <v>2</v>
      </c>
      <c r="J13" s="516" t="s">
        <v>516</v>
      </c>
      <c r="K13" s="516" t="s">
        <v>542</v>
      </c>
      <c r="L13" s="552">
        <v>1</v>
      </c>
      <c r="M13" s="552" t="s">
        <v>536</v>
      </c>
      <c r="N13" s="552" t="s">
        <v>543</v>
      </c>
    </row>
    <row r="14" spans="1:14" ht="16.5">
      <c r="A14" s="505">
        <v>9</v>
      </c>
      <c r="B14" s="190" t="str">
        <f>IF('Data Identitas'!B17="","",'Data Identitas'!B17)</f>
        <v>siswa9</v>
      </c>
      <c r="C14" s="512">
        <v>1</v>
      </c>
      <c r="D14" s="512" t="s">
        <v>128</v>
      </c>
      <c r="E14" s="512" t="s">
        <v>541</v>
      </c>
      <c r="F14" s="514">
        <v>2</v>
      </c>
      <c r="G14" s="514" t="s">
        <v>516</v>
      </c>
      <c r="H14" s="514" t="s">
        <v>542</v>
      </c>
      <c r="I14" s="516">
        <v>3</v>
      </c>
      <c r="J14" s="516" t="s">
        <v>521</v>
      </c>
      <c r="K14" s="516" t="s">
        <v>543</v>
      </c>
      <c r="L14" s="552">
        <v>4</v>
      </c>
      <c r="M14" s="552" t="s">
        <v>128</v>
      </c>
      <c r="N14" s="552" t="s">
        <v>544</v>
      </c>
    </row>
    <row r="15" spans="1:14" ht="16.5">
      <c r="A15" s="505">
        <v>10</v>
      </c>
      <c r="B15" s="190" t="str">
        <f>IF('Data Identitas'!B18="","",'Data Identitas'!B18)</f>
        <v>siswa10</v>
      </c>
      <c r="C15" s="512">
        <v>2</v>
      </c>
      <c r="D15" s="512" t="s">
        <v>516</v>
      </c>
      <c r="E15" s="512" t="s">
        <v>542</v>
      </c>
      <c r="F15" s="514">
        <v>3</v>
      </c>
      <c r="G15" s="514" t="s">
        <v>521</v>
      </c>
      <c r="H15" s="514" t="s">
        <v>543</v>
      </c>
      <c r="I15" s="516">
        <v>4</v>
      </c>
      <c r="J15" s="516" t="s">
        <v>536</v>
      </c>
      <c r="K15" s="516" t="s">
        <v>544</v>
      </c>
      <c r="L15" s="552">
        <v>3</v>
      </c>
      <c r="M15" s="552" t="s">
        <v>516</v>
      </c>
      <c r="N15" s="552" t="s">
        <v>545</v>
      </c>
    </row>
    <row r="16" spans="1:14" ht="16.5">
      <c r="A16" s="505">
        <v>11</v>
      </c>
      <c r="B16" s="190" t="str">
        <f>IF('Data Identitas'!B19="","",'Data Identitas'!B19)</f>
        <v>siswa11</v>
      </c>
      <c r="C16" s="512">
        <v>3</v>
      </c>
      <c r="D16" s="512" t="s">
        <v>521</v>
      </c>
      <c r="E16" s="512" t="s">
        <v>543</v>
      </c>
      <c r="F16" s="514">
        <v>4</v>
      </c>
      <c r="G16" s="514" t="s">
        <v>536</v>
      </c>
      <c r="H16" s="514" t="s">
        <v>544</v>
      </c>
      <c r="I16" s="516">
        <v>1</v>
      </c>
      <c r="J16" s="516" t="s">
        <v>128</v>
      </c>
      <c r="K16" s="516" t="s">
        <v>545</v>
      </c>
      <c r="L16" s="552">
        <v>2</v>
      </c>
      <c r="M16" s="552" t="s">
        <v>521</v>
      </c>
      <c r="N16" s="552" t="s">
        <v>546</v>
      </c>
    </row>
    <row r="17" spans="1:14" ht="16.5">
      <c r="A17" s="505">
        <v>12</v>
      </c>
      <c r="B17" s="190" t="str">
        <f>IF('Data Identitas'!B20="","",'Data Identitas'!B20)</f>
        <v>siswa12</v>
      </c>
      <c r="C17" s="512">
        <v>4</v>
      </c>
      <c r="D17" s="512" t="s">
        <v>536</v>
      </c>
      <c r="E17" s="512" t="s">
        <v>544</v>
      </c>
      <c r="F17" s="514">
        <v>1</v>
      </c>
      <c r="G17" s="514" t="s">
        <v>128</v>
      </c>
      <c r="H17" s="514" t="s">
        <v>545</v>
      </c>
      <c r="I17" s="516">
        <v>2</v>
      </c>
      <c r="J17" s="516" t="s">
        <v>516</v>
      </c>
      <c r="K17" s="516" t="s">
        <v>546</v>
      </c>
      <c r="L17" s="552">
        <v>1</v>
      </c>
      <c r="M17" s="552" t="s">
        <v>536</v>
      </c>
      <c r="N17" s="552" t="s">
        <v>547</v>
      </c>
    </row>
    <row r="18" spans="1:14" ht="16.5">
      <c r="A18" s="505">
        <v>13</v>
      </c>
      <c r="B18" s="190" t="str">
        <f>IF('Data Identitas'!B21="","",'Data Identitas'!B21)</f>
        <v>siswa13</v>
      </c>
      <c r="C18" s="512">
        <v>1</v>
      </c>
      <c r="D18" s="512" t="s">
        <v>128</v>
      </c>
      <c r="E18" s="512" t="s">
        <v>545</v>
      </c>
      <c r="F18" s="514">
        <v>2</v>
      </c>
      <c r="G18" s="514" t="s">
        <v>516</v>
      </c>
      <c r="H18" s="514" t="s">
        <v>546</v>
      </c>
      <c r="I18" s="516">
        <v>3</v>
      </c>
      <c r="J18" s="516" t="s">
        <v>521</v>
      </c>
      <c r="K18" s="516" t="s">
        <v>547</v>
      </c>
      <c r="L18" s="552">
        <v>4</v>
      </c>
      <c r="M18" s="552" t="s">
        <v>128</v>
      </c>
      <c r="N18" s="552" t="s">
        <v>548</v>
      </c>
    </row>
    <row r="19" spans="1:14" ht="16.5">
      <c r="A19" s="505">
        <v>14</v>
      </c>
      <c r="B19" s="190" t="str">
        <f>IF('Data Identitas'!B22="","",'Data Identitas'!B22)</f>
        <v>siswa14</v>
      </c>
      <c r="C19" s="512">
        <v>2</v>
      </c>
      <c r="D19" s="512" t="s">
        <v>516</v>
      </c>
      <c r="E19" s="512" t="s">
        <v>546</v>
      </c>
      <c r="F19" s="514">
        <v>3</v>
      </c>
      <c r="G19" s="514" t="s">
        <v>521</v>
      </c>
      <c r="H19" s="514" t="s">
        <v>547</v>
      </c>
      <c r="I19" s="516">
        <v>4</v>
      </c>
      <c r="J19" s="516" t="s">
        <v>536</v>
      </c>
      <c r="K19" s="516" t="s">
        <v>548</v>
      </c>
      <c r="L19" s="552">
        <v>3</v>
      </c>
      <c r="M19" s="552" t="s">
        <v>516</v>
      </c>
      <c r="N19" s="552" t="s">
        <v>549</v>
      </c>
    </row>
    <row r="20" spans="1:14" ht="16.5">
      <c r="A20" s="505">
        <v>15</v>
      </c>
      <c r="B20" s="190" t="str">
        <f>IF('Data Identitas'!B23="","",'Data Identitas'!B23)</f>
        <v>siswa15</v>
      </c>
      <c r="C20" s="512">
        <v>3</v>
      </c>
      <c r="D20" s="512" t="s">
        <v>521</v>
      </c>
      <c r="E20" s="512" t="s">
        <v>547</v>
      </c>
      <c r="F20" s="514">
        <v>4</v>
      </c>
      <c r="G20" s="514" t="s">
        <v>536</v>
      </c>
      <c r="H20" s="514" t="s">
        <v>548</v>
      </c>
      <c r="I20" s="516">
        <v>1</v>
      </c>
      <c r="J20" s="516" t="s">
        <v>128</v>
      </c>
      <c r="K20" s="516" t="s">
        <v>549</v>
      </c>
      <c r="L20" s="552">
        <v>2</v>
      </c>
      <c r="M20" s="552" t="s">
        <v>521</v>
      </c>
      <c r="N20" s="552" t="s">
        <v>550</v>
      </c>
    </row>
    <row r="21" spans="1:14" ht="16.5">
      <c r="A21" s="505">
        <v>16</v>
      </c>
      <c r="B21" s="190" t="str">
        <f>IF('Data Identitas'!B24="","",'Data Identitas'!B24)</f>
        <v>siswa16</v>
      </c>
      <c r="C21" s="512">
        <v>4</v>
      </c>
      <c r="D21" s="512" t="s">
        <v>536</v>
      </c>
      <c r="E21" s="512" t="s">
        <v>548</v>
      </c>
      <c r="F21" s="514">
        <v>1</v>
      </c>
      <c r="G21" s="514" t="s">
        <v>128</v>
      </c>
      <c r="H21" s="514" t="s">
        <v>549</v>
      </c>
      <c r="I21" s="516">
        <v>2</v>
      </c>
      <c r="J21" s="516" t="s">
        <v>516</v>
      </c>
      <c r="K21" s="516" t="s">
        <v>550</v>
      </c>
      <c r="L21" s="552">
        <v>1</v>
      </c>
      <c r="M21" s="552" t="s">
        <v>536</v>
      </c>
      <c r="N21" s="552" t="s">
        <v>551</v>
      </c>
    </row>
    <row r="22" spans="1:14" ht="16.5">
      <c r="A22" s="505">
        <v>17</v>
      </c>
      <c r="B22" s="190" t="str">
        <f>IF('Data Identitas'!B25="","",'Data Identitas'!B25)</f>
        <v>siswa17</v>
      </c>
      <c r="C22" s="512">
        <v>1</v>
      </c>
      <c r="D22" s="512" t="s">
        <v>128</v>
      </c>
      <c r="E22" s="512" t="s">
        <v>549</v>
      </c>
      <c r="F22" s="514">
        <v>2</v>
      </c>
      <c r="G22" s="514" t="s">
        <v>516</v>
      </c>
      <c r="H22" s="514" t="s">
        <v>550</v>
      </c>
      <c r="I22" s="516">
        <v>3</v>
      </c>
      <c r="J22" s="516" t="s">
        <v>521</v>
      </c>
      <c r="K22" s="516" t="s">
        <v>551</v>
      </c>
      <c r="L22" s="552">
        <v>4</v>
      </c>
      <c r="M22" s="552" t="s">
        <v>128</v>
      </c>
      <c r="N22" s="552" t="s">
        <v>552</v>
      </c>
    </row>
    <row r="23" spans="1:14" ht="16.5">
      <c r="A23" s="505">
        <v>18</v>
      </c>
      <c r="B23" s="190" t="str">
        <f>IF('Data Identitas'!B26="","",'Data Identitas'!B26)</f>
        <v>siswa18</v>
      </c>
      <c r="C23" s="512">
        <v>2</v>
      </c>
      <c r="D23" s="512" t="s">
        <v>516</v>
      </c>
      <c r="E23" s="512" t="s">
        <v>550</v>
      </c>
      <c r="F23" s="514">
        <v>3</v>
      </c>
      <c r="G23" s="514" t="s">
        <v>521</v>
      </c>
      <c r="H23" s="514" t="s">
        <v>551</v>
      </c>
      <c r="I23" s="516">
        <v>4</v>
      </c>
      <c r="J23" s="516" t="s">
        <v>536</v>
      </c>
      <c r="K23" s="516" t="s">
        <v>552</v>
      </c>
      <c r="L23" s="552">
        <v>3</v>
      </c>
      <c r="M23" s="552" t="s">
        <v>516</v>
      </c>
      <c r="N23" s="552" t="s">
        <v>553</v>
      </c>
    </row>
    <row r="24" spans="1:14" ht="16.5">
      <c r="A24" s="505">
        <v>19</v>
      </c>
      <c r="B24" s="190" t="str">
        <f>IF('Data Identitas'!B27="","",'Data Identitas'!B27)</f>
        <v>siswa19</v>
      </c>
      <c r="C24" s="512">
        <v>3</v>
      </c>
      <c r="D24" s="512" t="s">
        <v>521</v>
      </c>
      <c r="E24" s="512" t="s">
        <v>551</v>
      </c>
      <c r="F24" s="514">
        <v>4</v>
      </c>
      <c r="G24" s="514" t="s">
        <v>536</v>
      </c>
      <c r="H24" s="514" t="s">
        <v>552</v>
      </c>
      <c r="I24" s="516">
        <v>1</v>
      </c>
      <c r="J24" s="516" t="s">
        <v>128</v>
      </c>
      <c r="K24" s="516" t="s">
        <v>553</v>
      </c>
      <c r="L24" s="552">
        <v>2</v>
      </c>
      <c r="M24" s="552" t="s">
        <v>521</v>
      </c>
      <c r="N24" s="552" t="s">
        <v>554</v>
      </c>
    </row>
    <row r="25" spans="1:14" ht="16.5">
      <c r="A25" s="505">
        <v>20</v>
      </c>
      <c r="B25" s="190" t="str">
        <f>IF('Data Identitas'!B28="","",'Data Identitas'!B28)</f>
        <v>siswa20</v>
      </c>
      <c r="C25" s="512">
        <v>4</v>
      </c>
      <c r="D25" s="512" t="s">
        <v>536</v>
      </c>
      <c r="E25" s="512" t="s">
        <v>552</v>
      </c>
      <c r="F25" s="514">
        <v>1</v>
      </c>
      <c r="G25" s="514" t="s">
        <v>128</v>
      </c>
      <c r="H25" s="514" t="s">
        <v>553</v>
      </c>
      <c r="I25" s="516">
        <v>2</v>
      </c>
      <c r="J25" s="516" t="s">
        <v>516</v>
      </c>
      <c r="K25" s="516" t="s">
        <v>554</v>
      </c>
      <c r="L25" s="552">
        <v>1</v>
      </c>
      <c r="M25" s="552" t="s">
        <v>536</v>
      </c>
      <c r="N25" s="552" t="s">
        <v>555</v>
      </c>
    </row>
    <row r="26" spans="1:14" ht="16.5">
      <c r="A26" s="505">
        <v>21</v>
      </c>
      <c r="B26" s="190" t="str">
        <f>IF('Data Identitas'!B29="","",'Data Identitas'!B29)</f>
        <v>siswa21</v>
      </c>
      <c r="C26" s="512">
        <v>1</v>
      </c>
      <c r="D26" s="512" t="s">
        <v>128</v>
      </c>
      <c r="E26" s="512" t="s">
        <v>553</v>
      </c>
      <c r="F26" s="514">
        <v>2</v>
      </c>
      <c r="G26" s="514" t="s">
        <v>516</v>
      </c>
      <c r="H26" s="514" t="s">
        <v>554</v>
      </c>
      <c r="I26" s="516">
        <v>3</v>
      </c>
      <c r="J26" s="516" t="s">
        <v>521</v>
      </c>
      <c r="K26" s="516" t="s">
        <v>555</v>
      </c>
      <c r="L26" s="552">
        <v>4</v>
      </c>
      <c r="M26" s="552" t="s">
        <v>128</v>
      </c>
      <c r="N26" s="552" t="s">
        <v>556</v>
      </c>
    </row>
    <row r="27" spans="1:14" ht="16.5">
      <c r="A27" s="505">
        <v>22</v>
      </c>
      <c r="B27" s="190" t="str">
        <f>IF('Data Identitas'!B30="","",'Data Identitas'!B30)</f>
        <v>siswa22</v>
      </c>
      <c r="C27" s="512">
        <v>2</v>
      </c>
      <c r="D27" s="512" t="s">
        <v>516</v>
      </c>
      <c r="E27" s="512" t="s">
        <v>554</v>
      </c>
      <c r="F27" s="514">
        <v>3</v>
      </c>
      <c r="G27" s="514" t="s">
        <v>521</v>
      </c>
      <c r="H27" s="514" t="s">
        <v>555</v>
      </c>
      <c r="I27" s="516">
        <v>4</v>
      </c>
      <c r="J27" s="516" t="s">
        <v>536</v>
      </c>
      <c r="K27" s="516" t="s">
        <v>556</v>
      </c>
      <c r="L27" s="552">
        <v>3</v>
      </c>
      <c r="M27" s="552" t="s">
        <v>516</v>
      </c>
      <c r="N27" s="552" t="s">
        <v>557</v>
      </c>
    </row>
    <row r="28" spans="1:14" ht="16.5">
      <c r="A28" s="505">
        <v>23</v>
      </c>
      <c r="B28" s="190" t="str">
        <f>IF('Data Identitas'!B31="","",'Data Identitas'!B31)</f>
        <v>siswa23</v>
      </c>
      <c r="C28" s="512">
        <v>3</v>
      </c>
      <c r="D28" s="512" t="s">
        <v>521</v>
      </c>
      <c r="E28" s="512" t="s">
        <v>555</v>
      </c>
      <c r="F28" s="514">
        <v>4</v>
      </c>
      <c r="G28" s="514" t="s">
        <v>536</v>
      </c>
      <c r="H28" s="514" t="s">
        <v>556</v>
      </c>
      <c r="I28" s="516">
        <v>1</v>
      </c>
      <c r="J28" s="516" t="s">
        <v>128</v>
      </c>
      <c r="K28" s="516" t="s">
        <v>557</v>
      </c>
      <c r="L28" s="552">
        <v>2</v>
      </c>
      <c r="M28" s="552" t="s">
        <v>521</v>
      </c>
      <c r="N28" s="552" t="s">
        <v>558</v>
      </c>
    </row>
    <row r="29" spans="1:14" ht="16.5">
      <c r="A29" s="505">
        <v>24</v>
      </c>
      <c r="B29" s="190" t="str">
        <f>IF('Data Identitas'!B32="","",'Data Identitas'!B32)</f>
        <v>siswa24</v>
      </c>
      <c r="C29" s="512">
        <v>4</v>
      </c>
      <c r="D29" s="512" t="s">
        <v>536</v>
      </c>
      <c r="E29" s="512" t="s">
        <v>556</v>
      </c>
      <c r="F29" s="514">
        <v>1</v>
      </c>
      <c r="G29" s="514" t="s">
        <v>128</v>
      </c>
      <c r="H29" s="514" t="s">
        <v>557</v>
      </c>
      <c r="I29" s="516">
        <v>2</v>
      </c>
      <c r="J29" s="516" t="s">
        <v>516</v>
      </c>
      <c r="K29" s="516" t="s">
        <v>558</v>
      </c>
      <c r="L29" s="552">
        <v>1</v>
      </c>
      <c r="M29" s="552" t="s">
        <v>536</v>
      </c>
      <c r="N29" s="552" t="s">
        <v>559</v>
      </c>
    </row>
    <row r="30" spans="1:14" ht="16.5">
      <c r="A30" s="505">
        <v>25</v>
      </c>
      <c r="B30" s="190" t="str">
        <f>IF('Data Identitas'!B33="","",'Data Identitas'!B33)</f>
        <v>siswa25</v>
      </c>
      <c r="C30" s="512">
        <v>1</v>
      </c>
      <c r="D30" s="512" t="s">
        <v>128</v>
      </c>
      <c r="E30" s="512" t="s">
        <v>557</v>
      </c>
      <c r="F30" s="514">
        <v>2</v>
      </c>
      <c r="G30" s="514" t="s">
        <v>516</v>
      </c>
      <c r="H30" s="514" t="s">
        <v>558</v>
      </c>
      <c r="I30" s="516">
        <v>3</v>
      </c>
      <c r="J30" s="516" t="s">
        <v>521</v>
      </c>
      <c r="K30" s="516" t="s">
        <v>559</v>
      </c>
      <c r="L30" s="552">
        <v>4</v>
      </c>
      <c r="M30" s="552" t="s">
        <v>128</v>
      </c>
      <c r="N30" s="552" t="s">
        <v>560</v>
      </c>
    </row>
    <row r="31" spans="1:14" ht="16.5">
      <c r="A31" s="505">
        <v>26</v>
      </c>
      <c r="B31" s="190" t="str">
        <f>IF('Data Identitas'!B34="","",'Data Identitas'!B34)</f>
        <v>siswa26</v>
      </c>
      <c r="C31" s="512">
        <v>2</v>
      </c>
      <c r="D31" s="512" t="s">
        <v>516</v>
      </c>
      <c r="E31" s="512" t="s">
        <v>558</v>
      </c>
      <c r="F31" s="514">
        <v>3</v>
      </c>
      <c r="G31" s="514" t="s">
        <v>521</v>
      </c>
      <c r="H31" s="514" t="s">
        <v>559</v>
      </c>
      <c r="I31" s="516">
        <v>4</v>
      </c>
      <c r="J31" s="516" t="s">
        <v>536</v>
      </c>
      <c r="K31" s="516" t="s">
        <v>560</v>
      </c>
      <c r="L31" s="552">
        <v>3</v>
      </c>
      <c r="M31" s="552" t="s">
        <v>516</v>
      </c>
      <c r="N31" s="552" t="s">
        <v>561</v>
      </c>
    </row>
    <row r="32" spans="1:14" ht="16.5">
      <c r="A32" s="505">
        <v>27</v>
      </c>
      <c r="B32" s="190" t="str">
        <f>IF('Data Identitas'!B35="","",'Data Identitas'!B35)</f>
        <v>siswa27</v>
      </c>
      <c r="C32" s="512">
        <v>3</v>
      </c>
      <c r="D32" s="512" t="s">
        <v>521</v>
      </c>
      <c r="E32" s="512" t="s">
        <v>559</v>
      </c>
      <c r="F32" s="514">
        <v>4</v>
      </c>
      <c r="G32" s="514" t="s">
        <v>536</v>
      </c>
      <c r="H32" s="514" t="s">
        <v>560</v>
      </c>
      <c r="I32" s="516">
        <v>1</v>
      </c>
      <c r="J32" s="516" t="s">
        <v>128</v>
      </c>
      <c r="K32" s="516" t="s">
        <v>561</v>
      </c>
      <c r="L32" s="552">
        <v>2</v>
      </c>
      <c r="M32" s="552" t="s">
        <v>521</v>
      </c>
      <c r="N32" s="552" t="s">
        <v>562</v>
      </c>
    </row>
    <row r="33" spans="1:14" ht="16.5">
      <c r="A33" s="505">
        <v>28</v>
      </c>
      <c r="B33" s="190" t="str">
        <f>IF('Data Identitas'!B36="","",'Data Identitas'!B36)</f>
        <v>siswa28</v>
      </c>
      <c r="C33" s="512">
        <v>4</v>
      </c>
      <c r="D33" s="512" t="s">
        <v>536</v>
      </c>
      <c r="E33" s="512" t="s">
        <v>560</v>
      </c>
      <c r="F33" s="514">
        <v>1</v>
      </c>
      <c r="G33" s="514" t="s">
        <v>128</v>
      </c>
      <c r="H33" s="514" t="s">
        <v>561</v>
      </c>
      <c r="I33" s="516">
        <v>2</v>
      </c>
      <c r="J33" s="516" t="s">
        <v>516</v>
      </c>
      <c r="K33" s="516" t="s">
        <v>562</v>
      </c>
      <c r="L33" s="552">
        <v>1</v>
      </c>
      <c r="M33" s="552" t="s">
        <v>536</v>
      </c>
      <c r="N33" s="552" t="s">
        <v>563</v>
      </c>
    </row>
    <row r="34" spans="1:14" ht="16.5">
      <c r="A34" s="505">
        <v>29</v>
      </c>
      <c r="B34" s="190" t="str">
        <f>IF('Data Identitas'!B37="","",'Data Identitas'!B37)</f>
        <v>siswa29</v>
      </c>
      <c r="C34" s="512">
        <v>1</v>
      </c>
      <c r="D34" s="512" t="s">
        <v>128</v>
      </c>
      <c r="E34" s="512" t="s">
        <v>561</v>
      </c>
      <c r="F34" s="514">
        <v>2</v>
      </c>
      <c r="G34" s="514" t="s">
        <v>516</v>
      </c>
      <c r="H34" s="514" t="s">
        <v>562</v>
      </c>
      <c r="I34" s="516">
        <v>3</v>
      </c>
      <c r="J34" s="516" t="s">
        <v>521</v>
      </c>
      <c r="K34" s="516" t="s">
        <v>563</v>
      </c>
      <c r="L34" s="552">
        <v>4</v>
      </c>
      <c r="M34" s="552" t="s">
        <v>128</v>
      </c>
      <c r="N34" s="552" t="s">
        <v>564</v>
      </c>
    </row>
    <row r="35" spans="1:14" ht="16.5">
      <c r="A35" s="505">
        <v>30</v>
      </c>
      <c r="B35" s="190" t="str">
        <f>IF('Data Identitas'!B38="","",'Data Identitas'!B38)</f>
        <v>siswa30</v>
      </c>
      <c r="C35" s="512">
        <v>2</v>
      </c>
      <c r="D35" s="512" t="s">
        <v>516</v>
      </c>
      <c r="E35" s="512" t="s">
        <v>562</v>
      </c>
      <c r="F35" s="514">
        <v>3</v>
      </c>
      <c r="G35" s="514" t="s">
        <v>521</v>
      </c>
      <c r="H35" s="514" t="s">
        <v>563</v>
      </c>
      <c r="I35" s="516">
        <v>4</v>
      </c>
      <c r="J35" s="516" t="s">
        <v>536</v>
      </c>
      <c r="K35" s="516" t="s">
        <v>564</v>
      </c>
      <c r="L35" s="552">
        <v>3</v>
      </c>
      <c r="M35" s="552" t="s">
        <v>516</v>
      </c>
      <c r="N35" s="552" t="s">
        <v>565</v>
      </c>
    </row>
    <row r="36" spans="1:14" ht="16.5">
      <c r="A36" s="505">
        <v>31</v>
      </c>
      <c r="B36" s="190" t="str">
        <f>IF('Data Identitas'!B39="","",'Data Identitas'!B39)</f>
        <v>siswa31</v>
      </c>
      <c r="C36" s="512">
        <v>3</v>
      </c>
      <c r="D36" s="512" t="s">
        <v>521</v>
      </c>
      <c r="E36" s="512" t="s">
        <v>563</v>
      </c>
      <c r="F36" s="514">
        <v>4</v>
      </c>
      <c r="G36" s="514" t="s">
        <v>536</v>
      </c>
      <c r="H36" s="514" t="s">
        <v>564</v>
      </c>
      <c r="I36" s="516">
        <v>1</v>
      </c>
      <c r="J36" s="516" t="s">
        <v>128</v>
      </c>
      <c r="K36" s="516" t="s">
        <v>565</v>
      </c>
      <c r="L36" s="552">
        <v>2</v>
      </c>
      <c r="M36" s="552" t="s">
        <v>521</v>
      </c>
      <c r="N36" s="552" t="s">
        <v>566</v>
      </c>
    </row>
    <row r="37" spans="1:14" ht="16.5">
      <c r="A37" s="505">
        <v>32</v>
      </c>
      <c r="B37" s="190" t="str">
        <f>IF('Data Identitas'!B40="","",'Data Identitas'!B40)</f>
        <v>siswa32</v>
      </c>
      <c r="C37" s="512">
        <v>4</v>
      </c>
      <c r="D37" s="512" t="s">
        <v>536</v>
      </c>
      <c r="E37" s="512" t="s">
        <v>564</v>
      </c>
      <c r="F37" s="514">
        <v>1</v>
      </c>
      <c r="G37" s="514" t="s">
        <v>128</v>
      </c>
      <c r="H37" s="514" t="s">
        <v>565</v>
      </c>
      <c r="I37" s="516">
        <v>2</v>
      </c>
      <c r="J37" s="516" t="s">
        <v>516</v>
      </c>
      <c r="K37" s="516" t="s">
        <v>566</v>
      </c>
      <c r="L37" s="552">
        <v>1</v>
      </c>
      <c r="M37" s="552" t="s">
        <v>536</v>
      </c>
      <c r="N37" s="552" t="s">
        <v>567</v>
      </c>
    </row>
    <row r="38" spans="1:14" ht="16.5">
      <c r="A38" s="505">
        <v>33</v>
      </c>
      <c r="B38" s="190" t="str">
        <f>IF('Data Identitas'!B41="","",'Data Identitas'!B41)</f>
        <v>siswa33</v>
      </c>
      <c r="C38" s="512">
        <v>1</v>
      </c>
      <c r="D38" s="512" t="s">
        <v>128</v>
      </c>
      <c r="E38" s="512" t="s">
        <v>565</v>
      </c>
      <c r="F38" s="514">
        <v>2</v>
      </c>
      <c r="G38" s="514" t="s">
        <v>516</v>
      </c>
      <c r="H38" s="514" t="s">
        <v>566</v>
      </c>
      <c r="I38" s="516">
        <v>3</v>
      </c>
      <c r="J38" s="516" t="s">
        <v>521</v>
      </c>
      <c r="K38" s="516" t="s">
        <v>567</v>
      </c>
      <c r="L38" s="552">
        <v>4</v>
      </c>
      <c r="M38" s="552" t="s">
        <v>128</v>
      </c>
      <c r="N38" s="552" t="s">
        <v>568</v>
      </c>
    </row>
    <row r="39" spans="1:14" ht="16.5">
      <c r="A39" s="505">
        <v>34</v>
      </c>
      <c r="B39" s="190" t="str">
        <f>IF('Data Identitas'!B42="","",'Data Identitas'!B42)</f>
        <v>siswa34</v>
      </c>
      <c r="C39" s="512">
        <v>2</v>
      </c>
      <c r="D39" s="512" t="s">
        <v>516</v>
      </c>
      <c r="E39" s="512" t="s">
        <v>566</v>
      </c>
      <c r="F39" s="514">
        <v>3</v>
      </c>
      <c r="G39" s="514" t="s">
        <v>521</v>
      </c>
      <c r="H39" s="514" t="s">
        <v>567</v>
      </c>
      <c r="I39" s="516">
        <v>4</v>
      </c>
      <c r="J39" s="516" t="s">
        <v>536</v>
      </c>
      <c r="K39" s="516" t="s">
        <v>568</v>
      </c>
      <c r="L39" s="552">
        <v>3</v>
      </c>
      <c r="M39" s="552" t="s">
        <v>516</v>
      </c>
      <c r="N39" s="552" t="s">
        <v>569</v>
      </c>
    </row>
    <row r="40" spans="1:14" ht="16.5">
      <c r="A40" s="505">
        <v>35</v>
      </c>
      <c r="B40" s="190" t="str">
        <f>IF('Data Identitas'!B43="","",'Data Identitas'!B43)</f>
        <v>siswa35</v>
      </c>
      <c r="C40" s="512">
        <v>3</v>
      </c>
      <c r="D40" s="512" t="s">
        <v>521</v>
      </c>
      <c r="E40" s="512" t="s">
        <v>567</v>
      </c>
      <c r="F40" s="514">
        <v>4</v>
      </c>
      <c r="G40" s="514" t="s">
        <v>536</v>
      </c>
      <c r="H40" s="514" t="s">
        <v>568</v>
      </c>
      <c r="I40" s="516">
        <v>1</v>
      </c>
      <c r="J40" s="516" t="s">
        <v>128</v>
      </c>
      <c r="K40" s="516" t="s">
        <v>569</v>
      </c>
      <c r="L40" s="552">
        <v>2</v>
      </c>
      <c r="M40" s="552" t="s">
        <v>521</v>
      </c>
      <c r="N40" s="552" t="s">
        <v>570</v>
      </c>
    </row>
    <row r="41" spans="1:14" ht="16.5">
      <c r="A41" s="505">
        <v>36</v>
      </c>
      <c r="B41" s="190" t="str">
        <f>IF('Data Identitas'!B44="","",'Data Identitas'!B44)</f>
        <v>siswa36</v>
      </c>
      <c r="C41" s="512">
        <v>4</v>
      </c>
      <c r="D41" s="512" t="s">
        <v>536</v>
      </c>
      <c r="E41" s="512" t="s">
        <v>568</v>
      </c>
      <c r="F41" s="514">
        <v>1</v>
      </c>
      <c r="G41" s="514" t="s">
        <v>128</v>
      </c>
      <c r="H41" s="514" t="s">
        <v>569</v>
      </c>
      <c r="I41" s="516">
        <v>2</v>
      </c>
      <c r="J41" s="516" t="s">
        <v>516</v>
      </c>
      <c r="K41" s="516" t="s">
        <v>570</v>
      </c>
      <c r="L41" s="552">
        <v>1</v>
      </c>
      <c r="M41" s="552" t="s">
        <v>536</v>
      </c>
      <c r="N41" s="552" t="s">
        <v>571</v>
      </c>
    </row>
    <row r="42" spans="1:14" ht="16.5">
      <c r="A42" s="505">
        <v>37</v>
      </c>
      <c r="B42" s="190" t="str">
        <f>IF('Data Identitas'!B45="","",'Data Identitas'!B45)</f>
        <v>siswa37</v>
      </c>
      <c r="C42" s="512">
        <v>1</v>
      </c>
      <c r="D42" s="512" t="s">
        <v>128</v>
      </c>
      <c r="E42" s="512" t="s">
        <v>569</v>
      </c>
      <c r="F42" s="514">
        <v>2</v>
      </c>
      <c r="G42" s="514" t="s">
        <v>516</v>
      </c>
      <c r="H42" s="514" t="s">
        <v>570</v>
      </c>
      <c r="I42" s="516">
        <v>3</v>
      </c>
      <c r="J42" s="516" t="s">
        <v>521</v>
      </c>
      <c r="K42" s="516" t="s">
        <v>571</v>
      </c>
      <c r="L42" s="552">
        <v>4</v>
      </c>
      <c r="M42" s="552" t="s">
        <v>128</v>
      </c>
      <c r="N42" s="552" t="s">
        <v>572</v>
      </c>
    </row>
    <row r="43" spans="1:14" ht="16.5">
      <c r="A43" s="505">
        <v>38</v>
      </c>
      <c r="B43" s="190" t="str">
        <f>IF('Data Identitas'!B46="","",'Data Identitas'!B46)</f>
        <v>siswa38</v>
      </c>
      <c r="C43" s="512">
        <v>2</v>
      </c>
      <c r="D43" s="512" t="s">
        <v>516</v>
      </c>
      <c r="E43" s="512" t="s">
        <v>570</v>
      </c>
      <c r="F43" s="514">
        <v>3</v>
      </c>
      <c r="G43" s="514" t="s">
        <v>521</v>
      </c>
      <c r="H43" s="514" t="s">
        <v>571</v>
      </c>
      <c r="I43" s="516">
        <v>4</v>
      </c>
      <c r="J43" s="516" t="s">
        <v>536</v>
      </c>
      <c r="K43" s="516" t="s">
        <v>572</v>
      </c>
      <c r="L43" s="552">
        <v>3</v>
      </c>
      <c r="M43" s="552" t="s">
        <v>516</v>
      </c>
      <c r="N43" s="552" t="s">
        <v>573</v>
      </c>
    </row>
    <row r="44" spans="1:14" ht="16.5">
      <c r="A44" s="505">
        <v>39</v>
      </c>
      <c r="B44" s="190" t="str">
        <f>IF('Data Identitas'!B47="","",'Data Identitas'!B47)</f>
        <v>siswa39</v>
      </c>
      <c r="C44" s="512">
        <v>3</v>
      </c>
      <c r="D44" s="512" t="s">
        <v>521</v>
      </c>
      <c r="E44" s="512" t="s">
        <v>571</v>
      </c>
      <c r="F44" s="514">
        <v>4</v>
      </c>
      <c r="G44" s="514" t="s">
        <v>536</v>
      </c>
      <c r="H44" s="514" t="s">
        <v>572</v>
      </c>
      <c r="I44" s="516">
        <v>1</v>
      </c>
      <c r="J44" s="516" t="s">
        <v>128</v>
      </c>
      <c r="K44" s="516" t="s">
        <v>573</v>
      </c>
      <c r="L44" s="552">
        <v>2</v>
      </c>
      <c r="M44" s="552" t="s">
        <v>521</v>
      </c>
      <c r="N44" s="552" t="s">
        <v>574</v>
      </c>
    </row>
    <row r="45" spans="1:14" ht="16.5">
      <c r="A45" s="505">
        <v>40</v>
      </c>
      <c r="B45" s="190" t="str">
        <f>IF('Data Identitas'!B48="","",'Data Identitas'!B48)</f>
        <v>siswa40</v>
      </c>
      <c r="C45" s="512">
        <v>4</v>
      </c>
      <c r="D45" s="512" t="s">
        <v>536</v>
      </c>
      <c r="E45" s="512" t="s">
        <v>572</v>
      </c>
      <c r="F45" s="514">
        <v>1</v>
      </c>
      <c r="G45" s="514" t="s">
        <v>128</v>
      </c>
      <c r="H45" s="514" t="s">
        <v>573</v>
      </c>
      <c r="I45" s="516">
        <v>2</v>
      </c>
      <c r="J45" s="516" t="s">
        <v>516</v>
      </c>
      <c r="K45" s="516" t="s">
        <v>574</v>
      </c>
      <c r="L45" s="552">
        <v>1</v>
      </c>
      <c r="M45" s="552" t="s">
        <v>536</v>
      </c>
      <c r="N45" s="552" t="s">
        <v>575</v>
      </c>
    </row>
    <row r="46" spans="1:14" ht="16.5">
      <c r="A46" s="505">
        <v>41</v>
      </c>
      <c r="B46" s="190" t="str">
        <f>IF('Data Identitas'!B49="","",'Data Identitas'!B49)</f>
        <v>siswa41</v>
      </c>
      <c r="C46" s="512">
        <v>1</v>
      </c>
      <c r="D46" s="512" t="s">
        <v>128</v>
      </c>
      <c r="E46" s="512" t="s">
        <v>573</v>
      </c>
      <c r="F46" s="514">
        <v>2</v>
      </c>
      <c r="G46" s="514" t="s">
        <v>516</v>
      </c>
      <c r="H46" s="514" t="s">
        <v>574</v>
      </c>
      <c r="I46" s="516">
        <v>3</v>
      </c>
      <c r="J46" s="516" t="s">
        <v>521</v>
      </c>
      <c r="K46" s="516" t="s">
        <v>575</v>
      </c>
      <c r="L46" s="552">
        <v>4</v>
      </c>
      <c r="M46" s="552" t="s">
        <v>128</v>
      </c>
      <c r="N46" s="552" t="s">
        <v>576</v>
      </c>
    </row>
    <row r="47" spans="1:14" ht="16.5">
      <c r="A47" s="505">
        <v>42</v>
      </c>
      <c r="B47" s="190" t="str">
        <f>IF('Data Identitas'!B50="","",'Data Identitas'!B50)</f>
        <v>siswa42</v>
      </c>
      <c r="C47" s="512">
        <v>2</v>
      </c>
      <c r="D47" s="512" t="s">
        <v>516</v>
      </c>
      <c r="E47" s="512" t="s">
        <v>574</v>
      </c>
      <c r="F47" s="514">
        <v>3</v>
      </c>
      <c r="G47" s="514" t="s">
        <v>521</v>
      </c>
      <c r="H47" s="514" t="s">
        <v>575</v>
      </c>
      <c r="I47" s="516">
        <v>4</v>
      </c>
      <c r="J47" s="516" t="s">
        <v>536</v>
      </c>
      <c r="K47" s="516" t="s">
        <v>576</v>
      </c>
      <c r="L47" s="552">
        <v>3</v>
      </c>
      <c r="M47" s="552" t="s">
        <v>516</v>
      </c>
      <c r="N47" s="552" t="s">
        <v>577</v>
      </c>
    </row>
    <row r="48" spans="1:14" ht="16.5">
      <c r="A48" s="505">
        <v>43</v>
      </c>
      <c r="B48" s="190" t="str">
        <f>IF('Data Identitas'!B51="","",'Data Identitas'!B51)</f>
        <v>siswa43</v>
      </c>
      <c r="C48" s="512">
        <v>3</v>
      </c>
      <c r="D48" s="512" t="s">
        <v>521</v>
      </c>
      <c r="E48" s="512" t="s">
        <v>575</v>
      </c>
      <c r="F48" s="514">
        <v>4</v>
      </c>
      <c r="G48" s="514" t="s">
        <v>536</v>
      </c>
      <c r="H48" s="514" t="s">
        <v>576</v>
      </c>
      <c r="I48" s="516">
        <v>1</v>
      </c>
      <c r="J48" s="516" t="s">
        <v>128</v>
      </c>
      <c r="K48" s="516" t="s">
        <v>577</v>
      </c>
      <c r="L48" s="552">
        <v>2</v>
      </c>
      <c r="M48" s="552" t="s">
        <v>521</v>
      </c>
      <c r="N48" s="552" t="s">
        <v>578</v>
      </c>
    </row>
    <row r="49" spans="1:14" ht="16.5">
      <c r="A49" s="505">
        <v>44</v>
      </c>
      <c r="B49" s="190" t="str">
        <f>IF('Data Identitas'!B52="","",'Data Identitas'!B52)</f>
        <v>siswa44</v>
      </c>
      <c r="C49" s="512">
        <v>4</v>
      </c>
      <c r="D49" s="512" t="s">
        <v>536</v>
      </c>
      <c r="E49" s="512" t="s">
        <v>576</v>
      </c>
      <c r="F49" s="514">
        <v>1</v>
      </c>
      <c r="G49" s="514" t="s">
        <v>128</v>
      </c>
      <c r="H49" s="514" t="s">
        <v>577</v>
      </c>
      <c r="I49" s="516">
        <v>2</v>
      </c>
      <c r="J49" s="516" t="s">
        <v>516</v>
      </c>
      <c r="K49" s="516" t="s">
        <v>578</v>
      </c>
      <c r="L49" s="552">
        <v>1</v>
      </c>
      <c r="M49" s="552" t="s">
        <v>536</v>
      </c>
      <c r="N49" s="552" t="s">
        <v>579</v>
      </c>
    </row>
    <row r="50" spans="1:14" ht="16.5">
      <c r="A50" s="505">
        <v>45</v>
      </c>
      <c r="B50" s="190" t="str">
        <f>IF('Data Identitas'!B53="","",'Data Identitas'!B53)</f>
        <v>siswa45</v>
      </c>
      <c r="C50" s="512">
        <v>1</v>
      </c>
      <c r="D50" s="512" t="s">
        <v>128</v>
      </c>
      <c r="E50" s="512" t="s">
        <v>577</v>
      </c>
      <c r="F50" s="514">
        <v>2</v>
      </c>
      <c r="G50" s="514" t="s">
        <v>516</v>
      </c>
      <c r="H50" s="514" t="s">
        <v>578</v>
      </c>
      <c r="I50" s="516">
        <v>3</v>
      </c>
      <c r="J50" s="516" t="s">
        <v>521</v>
      </c>
      <c r="K50" s="516" t="s">
        <v>579</v>
      </c>
      <c r="L50" s="552">
        <v>4</v>
      </c>
      <c r="M50" s="552" t="s">
        <v>128</v>
      </c>
      <c r="N50" s="552" t="s">
        <v>580</v>
      </c>
    </row>
    <row r="51" spans="1:14" ht="16.5">
      <c r="A51" s="505">
        <v>46</v>
      </c>
      <c r="B51" s="190" t="str">
        <f>IF('Data Identitas'!B54="","",'Data Identitas'!B54)</f>
        <v>siswa46</v>
      </c>
      <c r="C51" s="512">
        <v>2</v>
      </c>
      <c r="D51" s="512" t="s">
        <v>516</v>
      </c>
      <c r="E51" s="512" t="s">
        <v>578</v>
      </c>
      <c r="F51" s="514">
        <v>3</v>
      </c>
      <c r="G51" s="514" t="s">
        <v>521</v>
      </c>
      <c r="H51" s="514" t="s">
        <v>579</v>
      </c>
      <c r="I51" s="516">
        <v>4</v>
      </c>
      <c r="J51" s="516" t="s">
        <v>536</v>
      </c>
      <c r="K51" s="516" t="s">
        <v>580</v>
      </c>
      <c r="L51" s="552">
        <v>3</v>
      </c>
      <c r="M51" s="552" t="s">
        <v>516</v>
      </c>
      <c r="N51" s="552" t="s">
        <v>581</v>
      </c>
    </row>
    <row r="52" spans="1:14" ht="16.5">
      <c r="A52" s="505">
        <v>47</v>
      </c>
      <c r="B52" s="190" t="str">
        <f>IF('Data Identitas'!B55="","",'Data Identitas'!B55)</f>
        <v>siswa47</v>
      </c>
      <c r="C52" s="512">
        <v>3</v>
      </c>
      <c r="D52" s="512" t="s">
        <v>521</v>
      </c>
      <c r="E52" s="512" t="s">
        <v>579</v>
      </c>
      <c r="F52" s="514">
        <v>4</v>
      </c>
      <c r="G52" s="514" t="s">
        <v>536</v>
      </c>
      <c r="H52" s="514" t="s">
        <v>580</v>
      </c>
      <c r="I52" s="516">
        <v>1</v>
      </c>
      <c r="J52" s="516" t="s">
        <v>128</v>
      </c>
      <c r="K52" s="516" t="s">
        <v>581</v>
      </c>
      <c r="L52" s="552">
        <v>2</v>
      </c>
      <c r="M52" s="552" t="s">
        <v>521</v>
      </c>
      <c r="N52" s="552" t="s">
        <v>582</v>
      </c>
    </row>
    <row r="53" spans="1:14" ht="16.5">
      <c r="A53" s="505">
        <v>48</v>
      </c>
      <c r="B53" s="190" t="str">
        <f>IF('Data Identitas'!B56="","",'Data Identitas'!B56)</f>
        <v>siswa48</v>
      </c>
      <c r="C53" s="512">
        <v>4</v>
      </c>
      <c r="D53" s="512" t="s">
        <v>536</v>
      </c>
      <c r="E53" s="512" t="s">
        <v>580</v>
      </c>
      <c r="F53" s="514">
        <v>1</v>
      </c>
      <c r="G53" s="514" t="s">
        <v>128</v>
      </c>
      <c r="H53" s="514" t="s">
        <v>581</v>
      </c>
      <c r="I53" s="516">
        <v>2</v>
      </c>
      <c r="J53" s="516" t="s">
        <v>516</v>
      </c>
      <c r="K53" s="516" t="s">
        <v>582</v>
      </c>
      <c r="L53" s="552">
        <v>1</v>
      </c>
      <c r="M53" s="552" t="s">
        <v>536</v>
      </c>
      <c r="N53" s="552" t="s">
        <v>583</v>
      </c>
    </row>
  </sheetData>
  <sheetProtection password="D4C3" sheet="1" objects="1" scenarios="1"/>
  <mergeCells count="7">
    <mergeCell ref="I4:K4"/>
    <mergeCell ref="L4:N4"/>
    <mergeCell ref="A1:B3"/>
    <mergeCell ref="A4:A5"/>
    <mergeCell ref="B4:B5"/>
    <mergeCell ref="C4:E4"/>
    <mergeCell ref="F4:H4"/>
  </mergeCells>
  <hyperlinks>
    <hyperlink ref="A1:B3" location="'UTAMA 2'!A1" display="BACK TO HOME"/>
  </hyperlinks>
  <pageMargins left="0.7" right="0.7" top="0.75" bottom="0.75" header="0.3" footer="0.3"/>
</worksheet>
</file>

<file path=xl/worksheets/sheet8.xml><?xml version="1.0" encoding="utf-8"?>
<worksheet xmlns="http://schemas.openxmlformats.org/spreadsheetml/2006/main" xmlns:r="http://schemas.openxmlformats.org/officeDocument/2006/relationships">
  <dimension ref="A1:N53"/>
  <sheetViews>
    <sheetView workbookViewId="0">
      <pane xSplit="2" ySplit="5" topLeftCell="I37" activePane="bottomRight" state="frozen"/>
      <selection pane="topRight" activeCell="C1" sqref="C1"/>
      <selection pane="bottomLeft" activeCell="A6" sqref="A6"/>
      <selection pane="bottomRight" sqref="A1:B3"/>
    </sheetView>
  </sheetViews>
  <sheetFormatPr defaultRowHeight="15"/>
  <cols>
    <col min="1" max="1" width="6.140625" customWidth="1"/>
    <col min="2" max="2" width="39" customWidth="1"/>
    <col min="5" max="5" width="44.85546875" style="43" customWidth="1"/>
    <col min="8" max="8" width="44.85546875" customWidth="1"/>
    <col min="11" max="11" width="44.85546875" customWidth="1"/>
    <col min="14" max="14" width="44.85546875" customWidth="1"/>
  </cols>
  <sheetData>
    <row r="1" spans="1:14">
      <c r="A1" s="657" t="s">
        <v>529</v>
      </c>
      <c r="B1" s="657"/>
    </row>
    <row r="2" spans="1:14">
      <c r="A2" s="657"/>
      <c r="B2" s="657"/>
    </row>
    <row r="3" spans="1:14">
      <c r="A3" s="658"/>
      <c r="B3" s="658"/>
    </row>
    <row r="4" spans="1:14">
      <c r="A4" s="636" t="s">
        <v>1</v>
      </c>
      <c r="B4" s="638" t="s">
        <v>2</v>
      </c>
      <c r="C4" s="653" t="s">
        <v>503</v>
      </c>
      <c r="D4" s="640"/>
      <c r="E4" s="641"/>
      <c r="F4" s="642" t="s">
        <v>504</v>
      </c>
      <c r="G4" s="643"/>
      <c r="H4" s="644"/>
      <c r="I4" s="645" t="s">
        <v>505</v>
      </c>
      <c r="J4" s="646"/>
      <c r="K4" s="647"/>
      <c r="L4" s="654" t="s">
        <v>525</v>
      </c>
      <c r="M4" s="655"/>
      <c r="N4" s="656"/>
    </row>
    <row r="5" spans="1:14">
      <c r="A5" s="637"/>
      <c r="B5" s="638"/>
      <c r="C5" s="506" t="s">
        <v>514</v>
      </c>
      <c r="D5" s="506" t="s">
        <v>348</v>
      </c>
      <c r="E5" s="507" t="s">
        <v>50</v>
      </c>
      <c r="F5" s="508" t="s">
        <v>514</v>
      </c>
      <c r="G5" s="508" t="s">
        <v>348</v>
      </c>
      <c r="H5" s="509" t="s">
        <v>50</v>
      </c>
      <c r="I5" s="510" t="s">
        <v>514</v>
      </c>
      <c r="J5" s="510" t="s">
        <v>348</v>
      </c>
      <c r="K5" s="511" t="s">
        <v>50</v>
      </c>
      <c r="L5" s="540" t="s">
        <v>514</v>
      </c>
      <c r="M5" s="540" t="s">
        <v>348</v>
      </c>
      <c r="N5" s="541" t="s">
        <v>50</v>
      </c>
    </row>
    <row r="6" spans="1:14" ht="16.5">
      <c r="A6" s="517">
        <v>1</v>
      </c>
      <c r="B6" s="190" t="str">
        <f>IF('Data Identitas'!B9="","",'Data Identitas'!B9)</f>
        <v>ROFIAH</v>
      </c>
      <c r="C6" s="512"/>
      <c r="D6" s="512"/>
      <c r="E6" s="512"/>
      <c r="F6" s="513"/>
      <c r="G6" s="513"/>
      <c r="H6" s="514"/>
      <c r="I6" s="515"/>
      <c r="J6" s="515"/>
      <c r="K6" s="516"/>
      <c r="L6" s="542"/>
      <c r="M6" s="542"/>
      <c r="N6" s="543"/>
    </row>
    <row r="7" spans="1:14" ht="16.5">
      <c r="A7" s="517">
        <v>2</v>
      </c>
      <c r="B7" s="190" t="str">
        <f>IF('Data Identitas'!B10="","",'Data Identitas'!B10)</f>
        <v>siswa2</v>
      </c>
      <c r="C7" s="512"/>
      <c r="D7" s="512"/>
      <c r="E7" s="512"/>
      <c r="F7" s="513"/>
      <c r="G7" s="513"/>
      <c r="H7" s="514"/>
      <c r="I7" s="515"/>
      <c r="J7" s="515"/>
      <c r="K7" s="516"/>
      <c r="L7" s="542"/>
      <c r="M7" s="542"/>
      <c r="N7" s="543"/>
    </row>
    <row r="8" spans="1:14" ht="16.5">
      <c r="A8" s="517">
        <v>3</v>
      </c>
      <c r="B8" s="190" t="str">
        <f>IF('Data Identitas'!B11="","",'Data Identitas'!B11)</f>
        <v>siswa3</v>
      </c>
      <c r="C8" s="512"/>
      <c r="D8" s="512"/>
      <c r="E8" s="512"/>
      <c r="F8" s="513"/>
      <c r="G8" s="513"/>
      <c r="H8" s="514"/>
      <c r="I8" s="515"/>
      <c r="J8" s="515"/>
      <c r="K8" s="516"/>
      <c r="L8" s="542"/>
      <c r="M8" s="542"/>
      <c r="N8" s="543"/>
    </row>
    <row r="9" spans="1:14" ht="16.5">
      <c r="A9" s="517">
        <v>4</v>
      </c>
      <c r="B9" s="190" t="str">
        <f>IF('Data Identitas'!B12="","",'Data Identitas'!B12)</f>
        <v>siswa4</v>
      </c>
      <c r="C9" s="512"/>
      <c r="D9" s="512"/>
      <c r="E9" s="512"/>
      <c r="F9" s="513"/>
      <c r="G9" s="513"/>
      <c r="H9" s="514"/>
      <c r="I9" s="515"/>
      <c r="J9" s="515"/>
      <c r="K9" s="516"/>
      <c r="L9" s="542"/>
      <c r="M9" s="542"/>
      <c r="N9" s="543"/>
    </row>
    <row r="10" spans="1:14" ht="16.5">
      <c r="A10" s="517">
        <v>5</v>
      </c>
      <c r="B10" s="190" t="str">
        <f>IF('Data Identitas'!B13="","",'Data Identitas'!B13)</f>
        <v>siswa5</v>
      </c>
      <c r="C10" s="512"/>
      <c r="D10" s="512"/>
      <c r="E10" s="512"/>
      <c r="F10" s="513"/>
      <c r="G10" s="513"/>
      <c r="H10" s="514"/>
      <c r="I10" s="515"/>
      <c r="J10" s="515"/>
      <c r="K10" s="516"/>
      <c r="L10" s="542"/>
      <c r="M10" s="542"/>
      <c r="N10" s="543"/>
    </row>
    <row r="11" spans="1:14" ht="16.5">
      <c r="A11" s="517">
        <v>6</v>
      </c>
      <c r="B11" s="190" t="str">
        <f>IF('Data Identitas'!B14="","",'Data Identitas'!B14)</f>
        <v>siswa6</v>
      </c>
      <c r="C11" s="512"/>
      <c r="D11" s="512"/>
      <c r="E11" s="512"/>
      <c r="F11" s="513"/>
      <c r="G11" s="513"/>
      <c r="H11" s="514"/>
      <c r="I11" s="515"/>
      <c r="J11" s="515"/>
      <c r="K11" s="516"/>
      <c r="L11" s="542"/>
      <c r="M11" s="542"/>
      <c r="N11" s="543"/>
    </row>
    <row r="12" spans="1:14" ht="16.5">
      <c r="A12" s="517">
        <v>7</v>
      </c>
      <c r="B12" s="190" t="str">
        <f>IF('Data Identitas'!B15="","",'Data Identitas'!B15)</f>
        <v>siswa7</v>
      </c>
      <c r="C12" s="512"/>
      <c r="D12" s="512"/>
      <c r="E12" s="512"/>
      <c r="F12" s="513"/>
      <c r="G12" s="513"/>
      <c r="H12" s="514"/>
      <c r="I12" s="515"/>
      <c r="J12" s="515"/>
      <c r="K12" s="516"/>
      <c r="L12" s="542"/>
      <c r="M12" s="542"/>
      <c r="N12" s="543"/>
    </row>
    <row r="13" spans="1:14" ht="16.5">
      <c r="A13" s="517">
        <v>8</v>
      </c>
      <c r="B13" s="190" t="str">
        <f>IF('Data Identitas'!B16="","",'Data Identitas'!B16)</f>
        <v>siswa8</v>
      </c>
      <c r="C13" s="512"/>
      <c r="D13" s="512"/>
      <c r="E13" s="512"/>
      <c r="F13" s="513"/>
      <c r="G13" s="513"/>
      <c r="H13" s="514"/>
      <c r="I13" s="515"/>
      <c r="J13" s="515"/>
      <c r="K13" s="516"/>
      <c r="L13" s="542"/>
      <c r="M13" s="542"/>
      <c r="N13" s="543"/>
    </row>
    <row r="14" spans="1:14" ht="16.5">
      <c r="A14" s="517">
        <v>9</v>
      </c>
      <c r="B14" s="190" t="str">
        <f>IF('Data Identitas'!B17="","",'Data Identitas'!B17)</f>
        <v>siswa9</v>
      </c>
      <c r="C14" s="512"/>
      <c r="D14" s="512"/>
      <c r="E14" s="512"/>
      <c r="F14" s="513"/>
      <c r="G14" s="513"/>
      <c r="H14" s="514"/>
      <c r="I14" s="515"/>
      <c r="J14" s="515"/>
      <c r="K14" s="516"/>
      <c r="L14" s="542"/>
      <c r="M14" s="542"/>
      <c r="N14" s="543"/>
    </row>
    <row r="15" spans="1:14" ht="16.5">
      <c r="A15" s="517">
        <v>10</v>
      </c>
      <c r="B15" s="190" t="str">
        <f>IF('Data Identitas'!B18="","",'Data Identitas'!B18)</f>
        <v>siswa10</v>
      </c>
      <c r="C15" s="512"/>
      <c r="D15" s="512"/>
      <c r="E15" s="512"/>
      <c r="F15" s="513"/>
      <c r="G15" s="513"/>
      <c r="H15" s="514"/>
      <c r="I15" s="515"/>
      <c r="J15" s="515"/>
      <c r="K15" s="516"/>
      <c r="L15" s="542"/>
      <c r="M15" s="542"/>
      <c r="N15" s="543"/>
    </row>
    <row r="16" spans="1:14" ht="16.5">
      <c r="A16" s="517">
        <v>11</v>
      </c>
      <c r="B16" s="190" t="str">
        <f>IF('Data Identitas'!B19="","",'Data Identitas'!B19)</f>
        <v>siswa11</v>
      </c>
      <c r="C16" s="512"/>
      <c r="D16" s="512"/>
      <c r="E16" s="512"/>
      <c r="F16" s="513"/>
      <c r="G16" s="513"/>
      <c r="H16" s="514"/>
      <c r="I16" s="515"/>
      <c r="J16" s="515"/>
      <c r="K16" s="516"/>
      <c r="L16" s="542"/>
      <c r="M16" s="542"/>
      <c r="N16" s="543"/>
    </row>
    <row r="17" spans="1:14" ht="16.5">
      <c r="A17" s="517">
        <v>12</v>
      </c>
      <c r="B17" s="190" t="str">
        <f>IF('Data Identitas'!B20="","",'Data Identitas'!B20)</f>
        <v>siswa12</v>
      </c>
      <c r="C17" s="512"/>
      <c r="D17" s="512"/>
      <c r="E17" s="512"/>
      <c r="F17" s="513"/>
      <c r="G17" s="513"/>
      <c r="H17" s="514"/>
      <c r="I17" s="515"/>
      <c r="J17" s="515"/>
      <c r="K17" s="516"/>
      <c r="L17" s="542"/>
      <c r="M17" s="542"/>
      <c r="N17" s="543"/>
    </row>
    <row r="18" spans="1:14" ht="16.5">
      <c r="A18" s="517">
        <v>13</v>
      </c>
      <c r="B18" s="190" t="str">
        <f>IF('Data Identitas'!B21="","",'Data Identitas'!B21)</f>
        <v>siswa13</v>
      </c>
      <c r="C18" s="512"/>
      <c r="D18" s="512"/>
      <c r="E18" s="512"/>
      <c r="F18" s="513"/>
      <c r="G18" s="513"/>
      <c r="H18" s="514"/>
      <c r="I18" s="515"/>
      <c r="J18" s="515"/>
      <c r="K18" s="516"/>
      <c r="L18" s="542"/>
      <c r="M18" s="542"/>
      <c r="N18" s="543"/>
    </row>
    <row r="19" spans="1:14" ht="16.5">
      <c r="A19" s="517">
        <v>14</v>
      </c>
      <c r="B19" s="190" t="str">
        <f>IF('Data Identitas'!B22="","",'Data Identitas'!B22)</f>
        <v>siswa14</v>
      </c>
      <c r="C19" s="512"/>
      <c r="D19" s="512"/>
      <c r="E19" s="512"/>
      <c r="F19" s="513"/>
      <c r="G19" s="513"/>
      <c r="H19" s="514"/>
      <c r="I19" s="515"/>
      <c r="J19" s="515"/>
      <c r="K19" s="516"/>
      <c r="L19" s="542"/>
      <c r="M19" s="542"/>
      <c r="N19" s="543"/>
    </row>
    <row r="20" spans="1:14" ht="16.5">
      <c r="A20" s="517">
        <v>15</v>
      </c>
      <c r="B20" s="190" t="str">
        <f>IF('Data Identitas'!B23="","",'Data Identitas'!B23)</f>
        <v>siswa15</v>
      </c>
      <c r="C20" s="512"/>
      <c r="D20" s="512"/>
      <c r="E20" s="512"/>
      <c r="F20" s="513"/>
      <c r="G20" s="513"/>
      <c r="H20" s="514"/>
      <c r="I20" s="515"/>
      <c r="J20" s="515"/>
      <c r="K20" s="516"/>
      <c r="L20" s="542"/>
      <c r="M20" s="542"/>
      <c r="N20" s="543"/>
    </row>
    <row r="21" spans="1:14" ht="16.5">
      <c r="A21" s="517">
        <v>16</v>
      </c>
      <c r="B21" s="190" t="str">
        <f>IF('Data Identitas'!B24="","",'Data Identitas'!B24)</f>
        <v>siswa16</v>
      </c>
      <c r="C21" s="512"/>
      <c r="D21" s="512"/>
      <c r="E21" s="512"/>
      <c r="F21" s="513"/>
      <c r="G21" s="513"/>
      <c r="H21" s="514"/>
      <c r="I21" s="515"/>
      <c r="J21" s="515"/>
      <c r="K21" s="516"/>
      <c r="L21" s="542"/>
      <c r="M21" s="542"/>
      <c r="N21" s="543"/>
    </row>
    <row r="22" spans="1:14" ht="16.5">
      <c r="A22" s="517">
        <v>17</v>
      </c>
      <c r="B22" s="190" t="str">
        <f>IF('Data Identitas'!B25="","",'Data Identitas'!B25)</f>
        <v>siswa17</v>
      </c>
      <c r="C22" s="512"/>
      <c r="D22" s="512"/>
      <c r="E22" s="512"/>
      <c r="F22" s="513"/>
      <c r="G22" s="513"/>
      <c r="H22" s="514"/>
      <c r="I22" s="515"/>
      <c r="J22" s="515"/>
      <c r="K22" s="516"/>
      <c r="L22" s="542"/>
      <c r="M22" s="542"/>
      <c r="N22" s="543"/>
    </row>
    <row r="23" spans="1:14" ht="16.5">
      <c r="A23" s="517">
        <v>18</v>
      </c>
      <c r="B23" s="190" t="str">
        <f>IF('Data Identitas'!B26="","",'Data Identitas'!B26)</f>
        <v>siswa18</v>
      </c>
      <c r="C23" s="512"/>
      <c r="D23" s="512"/>
      <c r="E23" s="512"/>
      <c r="F23" s="513"/>
      <c r="G23" s="513"/>
      <c r="H23" s="514"/>
      <c r="I23" s="515"/>
      <c r="J23" s="515"/>
      <c r="K23" s="516"/>
      <c r="L23" s="542"/>
      <c r="M23" s="542"/>
      <c r="N23" s="543"/>
    </row>
    <row r="24" spans="1:14" ht="16.5">
      <c r="A24" s="517">
        <v>19</v>
      </c>
      <c r="B24" s="190" t="str">
        <f>IF('Data Identitas'!B27="","",'Data Identitas'!B27)</f>
        <v>siswa19</v>
      </c>
      <c r="C24" s="512"/>
      <c r="D24" s="512"/>
      <c r="E24" s="512"/>
      <c r="F24" s="513"/>
      <c r="G24" s="513"/>
      <c r="H24" s="514"/>
      <c r="I24" s="515"/>
      <c r="J24" s="515"/>
      <c r="K24" s="516"/>
      <c r="L24" s="542"/>
      <c r="M24" s="542"/>
      <c r="N24" s="543"/>
    </row>
    <row r="25" spans="1:14" ht="16.5">
      <c r="A25" s="517">
        <v>20</v>
      </c>
      <c r="B25" s="190" t="str">
        <f>IF('Data Identitas'!B28="","",'Data Identitas'!B28)</f>
        <v>siswa20</v>
      </c>
      <c r="C25" s="512"/>
      <c r="D25" s="512"/>
      <c r="E25" s="512"/>
      <c r="F25" s="513"/>
      <c r="G25" s="513"/>
      <c r="H25" s="514"/>
      <c r="I25" s="515"/>
      <c r="J25" s="515"/>
      <c r="K25" s="516"/>
      <c r="L25" s="542"/>
      <c r="M25" s="542"/>
      <c r="N25" s="543"/>
    </row>
    <row r="26" spans="1:14" ht="16.5">
      <c r="A26" s="517">
        <v>21</v>
      </c>
      <c r="B26" s="190" t="str">
        <f>IF('Data Identitas'!B29="","",'Data Identitas'!B29)</f>
        <v>siswa21</v>
      </c>
      <c r="C26" s="512"/>
      <c r="D26" s="512"/>
      <c r="E26" s="512"/>
      <c r="F26" s="513"/>
      <c r="G26" s="513"/>
      <c r="H26" s="514"/>
      <c r="I26" s="515"/>
      <c r="J26" s="515"/>
      <c r="K26" s="516"/>
      <c r="L26" s="542"/>
      <c r="M26" s="542"/>
      <c r="N26" s="543"/>
    </row>
    <row r="27" spans="1:14" ht="16.5">
      <c r="A27" s="517">
        <v>22</v>
      </c>
      <c r="B27" s="190" t="str">
        <f>IF('Data Identitas'!B30="","",'Data Identitas'!B30)</f>
        <v>siswa22</v>
      </c>
      <c r="C27" s="512"/>
      <c r="D27" s="512"/>
      <c r="E27" s="512"/>
      <c r="F27" s="513"/>
      <c r="G27" s="513"/>
      <c r="H27" s="514"/>
      <c r="I27" s="515"/>
      <c r="J27" s="515"/>
      <c r="K27" s="516"/>
      <c r="L27" s="542"/>
      <c r="M27" s="542"/>
      <c r="N27" s="543"/>
    </row>
    <row r="28" spans="1:14" ht="16.5">
      <c r="A28" s="517">
        <v>23</v>
      </c>
      <c r="B28" s="190" t="str">
        <f>IF('Data Identitas'!B31="","",'Data Identitas'!B31)</f>
        <v>siswa23</v>
      </c>
      <c r="C28" s="512"/>
      <c r="D28" s="512"/>
      <c r="E28" s="512"/>
      <c r="F28" s="513"/>
      <c r="G28" s="513"/>
      <c r="H28" s="514"/>
      <c r="I28" s="515"/>
      <c r="J28" s="515"/>
      <c r="K28" s="516"/>
      <c r="L28" s="542"/>
      <c r="M28" s="542"/>
      <c r="N28" s="543"/>
    </row>
    <row r="29" spans="1:14" ht="16.5">
      <c r="A29" s="517">
        <v>24</v>
      </c>
      <c r="B29" s="190" t="str">
        <f>IF('Data Identitas'!B32="","",'Data Identitas'!B32)</f>
        <v>siswa24</v>
      </c>
      <c r="C29" s="512"/>
      <c r="D29" s="512"/>
      <c r="E29" s="512"/>
      <c r="F29" s="513"/>
      <c r="G29" s="513"/>
      <c r="H29" s="514"/>
      <c r="I29" s="515"/>
      <c r="J29" s="515"/>
      <c r="K29" s="516"/>
      <c r="L29" s="542"/>
      <c r="M29" s="542"/>
      <c r="N29" s="543"/>
    </row>
    <row r="30" spans="1:14" ht="16.5">
      <c r="A30" s="517">
        <v>25</v>
      </c>
      <c r="B30" s="190" t="str">
        <f>IF('Data Identitas'!B33="","",'Data Identitas'!B33)</f>
        <v>siswa25</v>
      </c>
      <c r="C30" s="512"/>
      <c r="D30" s="512"/>
      <c r="E30" s="512"/>
      <c r="F30" s="513"/>
      <c r="G30" s="513"/>
      <c r="H30" s="514"/>
      <c r="I30" s="515"/>
      <c r="J30" s="515"/>
      <c r="K30" s="516"/>
      <c r="L30" s="542"/>
      <c r="M30" s="542"/>
      <c r="N30" s="543"/>
    </row>
    <row r="31" spans="1:14" ht="16.5">
      <c r="A31" s="517">
        <v>26</v>
      </c>
      <c r="B31" s="190" t="str">
        <f>IF('Data Identitas'!B34="","",'Data Identitas'!B34)</f>
        <v>siswa26</v>
      </c>
      <c r="C31" s="512"/>
      <c r="D31" s="512"/>
      <c r="E31" s="512"/>
      <c r="F31" s="513"/>
      <c r="G31" s="513"/>
      <c r="H31" s="514"/>
      <c r="I31" s="515"/>
      <c r="J31" s="515"/>
      <c r="K31" s="516"/>
      <c r="L31" s="542"/>
      <c r="M31" s="542"/>
      <c r="N31" s="543"/>
    </row>
    <row r="32" spans="1:14" ht="16.5">
      <c r="A32" s="517">
        <v>27</v>
      </c>
      <c r="B32" s="190" t="str">
        <f>IF('Data Identitas'!B35="","",'Data Identitas'!B35)</f>
        <v>siswa27</v>
      </c>
      <c r="C32" s="512"/>
      <c r="D32" s="512"/>
      <c r="E32" s="512"/>
      <c r="F32" s="513"/>
      <c r="G32" s="513"/>
      <c r="H32" s="514"/>
      <c r="I32" s="515"/>
      <c r="J32" s="515"/>
      <c r="K32" s="516"/>
      <c r="L32" s="542"/>
      <c r="M32" s="542"/>
      <c r="N32" s="543"/>
    </row>
    <row r="33" spans="1:14" ht="16.5">
      <c r="A33" s="517">
        <v>28</v>
      </c>
      <c r="B33" s="190" t="str">
        <f>IF('Data Identitas'!B36="","",'Data Identitas'!B36)</f>
        <v>siswa28</v>
      </c>
      <c r="C33" s="512"/>
      <c r="D33" s="512"/>
      <c r="E33" s="512"/>
      <c r="F33" s="513"/>
      <c r="G33" s="513"/>
      <c r="H33" s="514"/>
      <c r="I33" s="515"/>
      <c r="J33" s="515"/>
      <c r="K33" s="516"/>
      <c r="L33" s="542"/>
      <c r="M33" s="542"/>
      <c r="N33" s="543"/>
    </row>
    <row r="34" spans="1:14" ht="16.5">
      <c r="A34" s="517">
        <v>29</v>
      </c>
      <c r="B34" s="190" t="str">
        <f>IF('Data Identitas'!B37="","",'Data Identitas'!B37)</f>
        <v>siswa29</v>
      </c>
      <c r="C34" s="512"/>
      <c r="D34" s="512"/>
      <c r="E34" s="512"/>
      <c r="F34" s="513"/>
      <c r="G34" s="513"/>
      <c r="H34" s="514"/>
      <c r="I34" s="515"/>
      <c r="J34" s="515"/>
      <c r="K34" s="516"/>
      <c r="L34" s="542"/>
      <c r="M34" s="542"/>
      <c r="N34" s="543"/>
    </row>
    <row r="35" spans="1:14" ht="16.5">
      <c r="A35" s="517">
        <v>30</v>
      </c>
      <c r="B35" s="190" t="str">
        <f>IF('Data Identitas'!B38="","",'Data Identitas'!B38)</f>
        <v>siswa30</v>
      </c>
      <c r="C35" s="512"/>
      <c r="D35" s="512"/>
      <c r="E35" s="512"/>
      <c r="F35" s="513"/>
      <c r="G35" s="513"/>
      <c r="H35" s="514"/>
      <c r="I35" s="515"/>
      <c r="J35" s="515"/>
      <c r="K35" s="516"/>
      <c r="L35" s="542"/>
      <c r="M35" s="542"/>
      <c r="N35" s="543"/>
    </row>
    <row r="36" spans="1:14" ht="16.5">
      <c r="A36" s="517">
        <v>31</v>
      </c>
      <c r="B36" s="190" t="str">
        <f>IF('Data Identitas'!B39="","",'Data Identitas'!B39)</f>
        <v>siswa31</v>
      </c>
      <c r="C36" s="512"/>
      <c r="D36" s="512"/>
      <c r="E36" s="512"/>
      <c r="F36" s="513"/>
      <c r="G36" s="513"/>
      <c r="H36" s="514"/>
      <c r="I36" s="515"/>
      <c r="J36" s="515"/>
      <c r="K36" s="516"/>
      <c r="L36" s="542"/>
      <c r="M36" s="542"/>
      <c r="N36" s="543"/>
    </row>
    <row r="37" spans="1:14" ht="16.5">
      <c r="A37" s="517">
        <v>32</v>
      </c>
      <c r="B37" s="190" t="str">
        <f>IF('Data Identitas'!B40="","",'Data Identitas'!B40)</f>
        <v>siswa32</v>
      </c>
      <c r="C37" s="512"/>
      <c r="D37" s="512"/>
      <c r="E37" s="512"/>
      <c r="F37" s="513"/>
      <c r="G37" s="513"/>
      <c r="H37" s="514"/>
      <c r="I37" s="515"/>
      <c r="J37" s="515"/>
      <c r="K37" s="516"/>
      <c r="L37" s="542"/>
      <c r="M37" s="542"/>
      <c r="N37" s="543"/>
    </row>
    <row r="38" spans="1:14" ht="16.5">
      <c r="A38" s="517">
        <v>33</v>
      </c>
      <c r="B38" s="190" t="str">
        <f>IF('Data Identitas'!B41="","",'Data Identitas'!B41)</f>
        <v>siswa33</v>
      </c>
      <c r="C38" s="512"/>
      <c r="D38" s="512"/>
      <c r="E38" s="512"/>
      <c r="F38" s="513"/>
      <c r="G38" s="513"/>
      <c r="H38" s="514"/>
      <c r="I38" s="515"/>
      <c r="J38" s="515"/>
      <c r="K38" s="516"/>
      <c r="L38" s="542"/>
      <c r="M38" s="542"/>
      <c r="N38" s="543"/>
    </row>
    <row r="39" spans="1:14" ht="16.5">
      <c r="A39" s="517">
        <v>34</v>
      </c>
      <c r="B39" s="190" t="str">
        <f>IF('Data Identitas'!B42="","",'Data Identitas'!B42)</f>
        <v>siswa34</v>
      </c>
      <c r="C39" s="512"/>
      <c r="D39" s="512"/>
      <c r="E39" s="512"/>
      <c r="F39" s="513"/>
      <c r="G39" s="513"/>
      <c r="H39" s="514"/>
      <c r="I39" s="515"/>
      <c r="J39" s="515"/>
      <c r="K39" s="516"/>
      <c r="L39" s="542"/>
      <c r="M39" s="542"/>
      <c r="N39" s="543"/>
    </row>
    <row r="40" spans="1:14" ht="16.5">
      <c r="A40" s="517">
        <v>35</v>
      </c>
      <c r="B40" s="190" t="str">
        <f>IF('Data Identitas'!B43="","",'Data Identitas'!B43)</f>
        <v>siswa35</v>
      </c>
      <c r="C40" s="512"/>
      <c r="D40" s="512"/>
      <c r="E40" s="512"/>
      <c r="F40" s="513"/>
      <c r="G40" s="513"/>
      <c r="H40" s="514"/>
      <c r="I40" s="515"/>
      <c r="J40" s="515"/>
      <c r="K40" s="516"/>
      <c r="L40" s="542"/>
      <c r="M40" s="542"/>
      <c r="N40" s="543"/>
    </row>
    <row r="41" spans="1:14" ht="16.5">
      <c r="A41" s="517">
        <v>36</v>
      </c>
      <c r="B41" s="190" t="str">
        <f>IF('Data Identitas'!B44="","",'Data Identitas'!B44)</f>
        <v>siswa36</v>
      </c>
      <c r="C41" s="512"/>
      <c r="D41" s="512"/>
      <c r="E41" s="512"/>
      <c r="F41" s="513"/>
      <c r="G41" s="513"/>
      <c r="H41" s="514"/>
      <c r="I41" s="515"/>
      <c r="J41" s="515"/>
      <c r="K41" s="516"/>
      <c r="L41" s="542"/>
      <c r="M41" s="542"/>
      <c r="N41" s="543"/>
    </row>
    <row r="42" spans="1:14" ht="16.5">
      <c r="A42" s="517">
        <v>37</v>
      </c>
      <c r="B42" s="190" t="str">
        <f>IF('Data Identitas'!B45="","",'Data Identitas'!B45)</f>
        <v>siswa37</v>
      </c>
      <c r="C42" s="512"/>
      <c r="D42" s="512"/>
      <c r="E42" s="512"/>
      <c r="F42" s="513"/>
      <c r="G42" s="513"/>
      <c r="H42" s="514"/>
      <c r="I42" s="515"/>
      <c r="J42" s="515"/>
      <c r="K42" s="516"/>
      <c r="L42" s="542"/>
      <c r="M42" s="542"/>
      <c r="N42" s="543"/>
    </row>
    <row r="43" spans="1:14" ht="16.5">
      <c r="A43" s="517">
        <v>38</v>
      </c>
      <c r="B43" s="190" t="str">
        <f>IF('Data Identitas'!B46="","",'Data Identitas'!B46)</f>
        <v>siswa38</v>
      </c>
      <c r="C43" s="512"/>
      <c r="D43" s="512"/>
      <c r="E43" s="512"/>
      <c r="F43" s="513"/>
      <c r="G43" s="513"/>
      <c r="H43" s="514"/>
      <c r="I43" s="515"/>
      <c r="J43" s="515"/>
      <c r="K43" s="516"/>
      <c r="L43" s="542"/>
      <c r="M43" s="542"/>
      <c r="N43" s="543"/>
    </row>
    <row r="44" spans="1:14" ht="16.5">
      <c r="A44" s="517">
        <v>39</v>
      </c>
      <c r="B44" s="190" t="str">
        <f>IF('Data Identitas'!B47="","",'Data Identitas'!B47)</f>
        <v>siswa39</v>
      </c>
      <c r="C44" s="512"/>
      <c r="D44" s="512"/>
      <c r="E44" s="512"/>
      <c r="F44" s="513"/>
      <c r="G44" s="513"/>
      <c r="H44" s="514"/>
      <c r="I44" s="515"/>
      <c r="J44" s="515"/>
      <c r="K44" s="516"/>
      <c r="L44" s="542"/>
      <c r="M44" s="542"/>
      <c r="N44" s="543"/>
    </row>
    <row r="45" spans="1:14" ht="16.5">
      <c r="A45" s="517">
        <v>40</v>
      </c>
      <c r="B45" s="190" t="str">
        <f>IF('Data Identitas'!B48="","",'Data Identitas'!B48)</f>
        <v>siswa40</v>
      </c>
      <c r="C45" s="512"/>
      <c r="D45" s="512"/>
      <c r="E45" s="512"/>
      <c r="F45" s="513"/>
      <c r="G45" s="513"/>
      <c r="H45" s="514"/>
      <c r="I45" s="515"/>
      <c r="J45" s="515"/>
      <c r="K45" s="516"/>
      <c r="L45" s="542"/>
      <c r="M45" s="542"/>
      <c r="N45" s="543"/>
    </row>
    <row r="46" spans="1:14" ht="16.5">
      <c r="A46" s="517">
        <v>41</v>
      </c>
      <c r="B46" s="190" t="str">
        <f>IF('Data Identitas'!B49="","",'Data Identitas'!B49)</f>
        <v>siswa41</v>
      </c>
      <c r="C46" s="512"/>
      <c r="D46" s="512"/>
      <c r="E46" s="512"/>
      <c r="F46" s="513"/>
      <c r="G46" s="513"/>
      <c r="H46" s="514"/>
      <c r="I46" s="515"/>
      <c r="J46" s="515"/>
      <c r="K46" s="516"/>
      <c r="L46" s="542"/>
      <c r="M46" s="542"/>
      <c r="N46" s="543"/>
    </row>
    <row r="47" spans="1:14" ht="16.5">
      <c r="A47" s="517">
        <v>42</v>
      </c>
      <c r="B47" s="190" t="str">
        <f>IF('Data Identitas'!B50="","",'Data Identitas'!B50)</f>
        <v>siswa42</v>
      </c>
      <c r="C47" s="512"/>
      <c r="D47" s="512"/>
      <c r="E47" s="512"/>
      <c r="F47" s="513"/>
      <c r="G47" s="513"/>
      <c r="H47" s="514"/>
      <c r="I47" s="515"/>
      <c r="J47" s="515"/>
      <c r="K47" s="516"/>
      <c r="L47" s="542"/>
      <c r="M47" s="542"/>
      <c r="N47" s="543"/>
    </row>
    <row r="48" spans="1:14" ht="16.5">
      <c r="A48" s="517">
        <v>43</v>
      </c>
      <c r="B48" s="190" t="str">
        <f>IF('Data Identitas'!B51="","",'Data Identitas'!B51)</f>
        <v>siswa43</v>
      </c>
      <c r="C48" s="512"/>
      <c r="D48" s="512"/>
      <c r="E48" s="512"/>
      <c r="F48" s="513"/>
      <c r="G48" s="513"/>
      <c r="H48" s="514"/>
      <c r="I48" s="515"/>
      <c r="J48" s="515"/>
      <c r="K48" s="516"/>
      <c r="L48" s="542"/>
      <c r="M48" s="542"/>
      <c r="N48" s="543"/>
    </row>
    <row r="49" spans="1:14" ht="16.5">
      <c r="A49" s="517">
        <v>44</v>
      </c>
      <c r="B49" s="190" t="str">
        <f>IF('Data Identitas'!B52="","",'Data Identitas'!B52)</f>
        <v>siswa44</v>
      </c>
      <c r="C49" s="512"/>
      <c r="D49" s="512"/>
      <c r="E49" s="512"/>
      <c r="F49" s="513"/>
      <c r="G49" s="513"/>
      <c r="H49" s="514"/>
      <c r="I49" s="515"/>
      <c r="J49" s="515"/>
      <c r="K49" s="516"/>
      <c r="L49" s="542"/>
      <c r="M49" s="542"/>
      <c r="N49" s="543"/>
    </row>
    <row r="50" spans="1:14" ht="16.5">
      <c r="A50" s="517">
        <v>45</v>
      </c>
      <c r="B50" s="190" t="str">
        <f>IF('Data Identitas'!B53="","",'Data Identitas'!B53)</f>
        <v>siswa45</v>
      </c>
      <c r="C50" s="512"/>
      <c r="D50" s="512"/>
      <c r="E50" s="512"/>
      <c r="F50" s="513"/>
      <c r="G50" s="513"/>
      <c r="H50" s="514"/>
      <c r="I50" s="515"/>
      <c r="J50" s="515"/>
      <c r="K50" s="516"/>
      <c r="L50" s="542"/>
      <c r="M50" s="542"/>
      <c r="N50" s="543"/>
    </row>
    <row r="51" spans="1:14" ht="16.5">
      <c r="A51" s="517">
        <v>46</v>
      </c>
      <c r="B51" s="190" t="str">
        <f>IF('Data Identitas'!B54="","",'Data Identitas'!B54)</f>
        <v>siswa46</v>
      </c>
      <c r="C51" s="512"/>
      <c r="D51" s="512"/>
      <c r="E51" s="512"/>
      <c r="F51" s="513"/>
      <c r="G51" s="513"/>
      <c r="H51" s="514"/>
      <c r="I51" s="515"/>
      <c r="J51" s="515"/>
      <c r="K51" s="516"/>
      <c r="L51" s="542"/>
      <c r="M51" s="542"/>
      <c r="N51" s="543"/>
    </row>
    <row r="52" spans="1:14" ht="16.5">
      <c r="A52" s="517">
        <v>47</v>
      </c>
      <c r="B52" s="190" t="str">
        <f>IF('Data Identitas'!B55="","",'Data Identitas'!B55)</f>
        <v>siswa47</v>
      </c>
      <c r="C52" s="512"/>
      <c r="D52" s="512"/>
      <c r="E52" s="512"/>
      <c r="F52" s="513"/>
      <c r="G52" s="513"/>
      <c r="H52" s="514"/>
      <c r="I52" s="515"/>
      <c r="J52" s="515"/>
      <c r="K52" s="516"/>
      <c r="L52" s="542"/>
      <c r="M52" s="542"/>
      <c r="N52" s="543"/>
    </row>
    <row r="53" spans="1:14" ht="16.5">
      <c r="A53" s="517">
        <v>48</v>
      </c>
      <c r="B53" s="190" t="str">
        <f>IF('Data Identitas'!B56="","",'Data Identitas'!B56)</f>
        <v>siswa48</v>
      </c>
      <c r="C53" s="512"/>
      <c r="D53" s="512"/>
      <c r="E53" s="512"/>
      <c r="F53" s="513"/>
      <c r="G53" s="513"/>
      <c r="H53" s="514"/>
      <c r="I53" s="515"/>
      <c r="J53" s="515"/>
      <c r="K53" s="516"/>
      <c r="L53" s="542"/>
      <c r="M53" s="542"/>
      <c r="N53" s="543"/>
    </row>
  </sheetData>
  <sheetProtection password="D4C3" sheet="1" objects="1" scenarios="1"/>
  <mergeCells count="7">
    <mergeCell ref="F4:H4"/>
    <mergeCell ref="I4:K4"/>
    <mergeCell ref="L4:N4"/>
    <mergeCell ref="A1:B3"/>
    <mergeCell ref="A4:A5"/>
    <mergeCell ref="B4:B5"/>
    <mergeCell ref="C4:E4"/>
  </mergeCells>
  <hyperlinks>
    <hyperlink ref="A1:B3" location="Home!A1" display="BACK TO HOME"/>
  </hyperlink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34">
    <tabColor rgb="FFFFFF00"/>
  </sheetPr>
  <dimension ref="A1:U52"/>
  <sheetViews>
    <sheetView workbookViewId="0">
      <pane xSplit="3" ySplit="3" topLeftCell="D6" activePane="bottomRight" state="frozen"/>
      <selection pane="topRight"/>
      <selection pane="bottomLeft"/>
      <selection pane="bottomRight" activeCell="X17" sqref="U17:X18"/>
    </sheetView>
  </sheetViews>
  <sheetFormatPr defaultRowHeight="15" zeroHeight="1"/>
  <cols>
    <col min="1" max="1" width="7.5703125" style="88" customWidth="1"/>
    <col min="2" max="2" width="36.42578125" style="88" customWidth="1"/>
    <col min="3" max="3" width="14" style="88" customWidth="1"/>
    <col min="4" max="4" width="6.42578125" style="88" customWidth="1"/>
    <col min="5" max="5" width="6.140625" style="88" customWidth="1"/>
    <col min="6" max="6" width="14.85546875" style="88" customWidth="1"/>
    <col min="7" max="7" width="27.5703125" style="88" bestFit="1" customWidth="1"/>
    <col min="8" max="8" width="30.7109375" style="88" customWidth="1"/>
    <col min="9" max="9" width="20.85546875" style="88" customWidth="1"/>
    <col min="10" max="10" width="30.7109375" style="88" customWidth="1"/>
    <col min="11" max="11" width="23.28515625" style="88" customWidth="1"/>
    <col min="12" max="14" width="28.7109375" style="88" customWidth="1"/>
    <col min="15" max="20" width="26.7109375" style="88" customWidth="1"/>
    <col min="21" max="21" width="52" style="88" customWidth="1"/>
    <col min="22" max="16384" width="9.140625" style="88"/>
  </cols>
  <sheetData>
    <row r="1" spans="1:21" s="58" customFormat="1" ht="15.75">
      <c r="A1" s="60"/>
      <c r="B1" s="189"/>
      <c r="C1" s="61"/>
      <c r="D1" s="62"/>
      <c r="E1" s="62"/>
      <c r="F1" s="62"/>
      <c r="G1" s="59"/>
      <c r="H1" s="63"/>
      <c r="I1" s="64"/>
      <c r="J1" s="64"/>
      <c r="K1" s="64"/>
      <c r="L1" s="59"/>
      <c r="M1" s="59"/>
      <c r="N1" s="59"/>
    </row>
    <row r="2" spans="1:21" s="58" customFormat="1">
      <c r="A2" s="661" t="s">
        <v>1</v>
      </c>
      <c r="B2" s="663" t="s">
        <v>2</v>
      </c>
      <c r="C2" s="664" t="s">
        <v>18</v>
      </c>
      <c r="D2" s="663" t="s">
        <v>42</v>
      </c>
      <c r="E2" s="663"/>
      <c r="F2" s="663"/>
      <c r="G2" s="659" t="s">
        <v>62</v>
      </c>
      <c r="H2" s="659"/>
      <c r="I2" s="659"/>
      <c r="J2" s="659"/>
      <c r="K2" s="659"/>
      <c r="L2" s="659"/>
      <c r="M2" s="490"/>
      <c r="N2" s="490"/>
      <c r="O2" s="659" t="s">
        <v>414</v>
      </c>
      <c r="P2" s="659"/>
      <c r="Q2" s="659"/>
      <c r="R2" s="659"/>
      <c r="S2" s="659"/>
      <c r="T2" s="659"/>
      <c r="U2" s="660" t="s">
        <v>416</v>
      </c>
    </row>
    <row r="3" spans="1:21" s="58" customFormat="1">
      <c r="A3" s="662"/>
      <c r="B3" s="663"/>
      <c r="C3" s="665"/>
      <c r="D3" s="134" t="s">
        <v>57</v>
      </c>
      <c r="E3" s="134" t="s">
        <v>58</v>
      </c>
      <c r="F3" s="134" t="s">
        <v>59</v>
      </c>
      <c r="G3" s="134" t="s">
        <v>60</v>
      </c>
      <c r="H3" s="134" t="s">
        <v>11</v>
      </c>
      <c r="I3" s="134" t="s">
        <v>61</v>
      </c>
      <c r="J3" s="134" t="s">
        <v>11</v>
      </c>
      <c r="K3" s="134" t="s">
        <v>63</v>
      </c>
      <c r="L3" s="134" t="s">
        <v>11</v>
      </c>
      <c r="M3" s="134" t="s">
        <v>530</v>
      </c>
      <c r="N3" s="134" t="s">
        <v>11</v>
      </c>
      <c r="O3" s="134" t="s">
        <v>415</v>
      </c>
      <c r="P3" s="134" t="s">
        <v>11</v>
      </c>
      <c r="Q3" s="134" t="s">
        <v>415</v>
      </c>
      <c r="R3" s="134" t="s">
        <v>11</v>
      </c>
      <c r="S3" s="134" t="s">
        <v>415</v>
      </c>
      <c r="T3" s="134" t="s">
        <v>11</v>
      </c>
      <c r="U3" s="660"/>
    </row>
    <row r="4" spans="1:21" s="58" customFormat="1" ht="30.75" customHeight="1">
      <c r="A4" s="183">
        <v>1</v>
      </c>
      <c r="B4" s="190" t="str">
        <f>IF('Data Identitas'!B9="","",'Data Identitas'!B9)</f>
        <v>ROFIAH</v>
      </c>
      <c r="C4" s="305" t="str">
        <f>IF('Data Identitas'!C9="","",'Data Identitas'!C9)</f>
        <v/>
      </c>
      <c r="D4" s="24"/>
      <c r="E4" s="24"/>
      <c r="F4" s="24"/>
      <c r="G4" s="545">
        <f>IF(ISIEKSTRA2!C6="","",VLOOKUP(ISIEKSTRA2!C6,EKSTRA,2,FALSE))</f>
        <v>0</v>
      </c>
      <c r="H4" s="545" t="str">
        <f>IF(ISIEKSTRA2!E6="","",ISIEKSTRA2!E6)</f>
        <v>coba 1</v>
      </c>
      <c r="I4" s="545">
        <f>IF(ISIEKSTRA2!F6="","",VLOOKUP(ISIEKSTRA2!F6,EKSTRA,2,FALSE))</f>
        <v>0</v>
      </c>
      <c r="J4" s="545" t="str">
        <f>IF(ISIEKSTRA2!H6="","",ISIEKSTRA2!H6)</f>
        <v>coba 2</v>
      </c>
      <c r="K4" s="545">
        <f>IF(ISIEKSTRA2!I6="","",VLOOKUP(ISIEKSTRA2!I6,EKSTRA,2,FALSE))</f>
        <v>0</v>
      </c>
      <c r="L4" s="545" t="str">
        <f>IF(ISIEKSTRA2!K6="","",ISIEKSTRA2!K6)</f>
        <v>coba 3</v>
      </c>
      <c r="M4" s="545">
        <f>IF(ISIEKSTRA2!L6="","",VLOOKUP(ISIEKSTRA2!L6,EKSTRA,2,FALSE))</f>
        <v>0</v>
      </c>
      <c r="N4" s="545" t="str">
        <f>IF(ISIEKSTRA2!N6="","",ISIEKSTRA2!N6)</f>
        <v>coba 4</v>
      </c>
      <c r="O4" s="25"/>
      <c r="P4" s="25"/>
      <c r="Q4" s="25"/>
      <c r="R4" s="25"/>
      <c r="S4" s="25"/>
      <c r="T4" s="25"/>
      <c r="U4" s="191"/>
    </row>
    <row r="5" spans="1:21" s="58" customFormat="1" ht="24.95" customHeight="1">
      <c r="A5" s="184">
        <v>2</v>
      </c>
      <c r="B5" s="190" t="str">
        <f>IF('Data Identitas'!B10="","",'Data Identitas'!B10)</f>
        <v>siswa2</v>
      </c>
      <c r="C5" s="305" t="str">
        <f>IF('Data Identitas'!C10="","",'Data Identitas'!C10)</f>
        <v/>
      </c>
      <c r="D5" s="26"/>
      <c r="E5" s="26"/>
      <c r="F5" s="26"/>
      <c r="G5" s="545">
        <f>IF(ISIEKSTRA2!C7="","",VLOOKUP(ISIEKSTRA2!C7,EKSTRA,2,FALSE))</f>
        <v>0</v>
      </c>
      <c r="H5" s="545" t="str">
        <f>IF(ISIEKSTRA2!E7="","",ISIEKSTRA2!E7)</f>
        <v>coba 2</v>
      </c>
      <c r="I5" s="545">
        <f>IF(ISIEKSTRA2!F7="","",VLOOKUP(ISIEKSTRA2!F7,EKSTRA,2,FALSE))</f>
        <v>0</v>
      </c>
      <c r="J5" s="545" t="str">
        <f>IF(ISIEKSTRA2!H7="","",ISIEKSTRA2!H7)</f>
        <v>coba 3</v>
      </c>
      <c r="K5" s="545">
        <f>IF(ISIEKSTRA2!I7="","",VLOOKUP(ISIEKSTRA2!I7,EKSTRA,2,FALSE))</f>
        <v>0</v>
      </c>
      <c r="L5" s="545" t="str">
        <f>IF(ISIEKSTRA2!K7="","",ISIEKSTRA2!K7)</f>
        <v>coba 4</v>
      </c>
      <c r="M5" s="545">
        <f>IF(ISIEKSTRA2!L7="","",VLOOKUP(ISIEKSTRA2!L7,EKSTRA,2,FALSE))</f>
        <v>0</v>
      </c>
      <c r="N5" s="545" t="str">
        <f>IF(ISIEKSTRA2!N7="","",ISIEKSTRA2!N7)</f>
        <v>coba 5</v>
      </c>
      <c r="O5" s="27"/>
      <c r="P5" s="27"/>
      <c r="Q5" s="27"/>
      <c r="R5" s="27"/>
      <c r="S5" s="27"/>
      <c r="T5" s="27"/>
      <c r="U5" s="192"/>
    </row>
    <row r="6" spans="1:21" s="58" customFormat="1" ht="24.95" customHeight="1">
      <c r="A6" s="184">
        <v>3</v>
      </c>
      <c r="B6" s="190" t="str">
        <f>IF('Data Identitas'!B11="","",'Data Identitas'!B11)</f>
        <v>siswa3</v>
      </c>
      <c r="C6" s="305" t="str">
        <f>IF('Data Identitas'!C11="","",'Data Identitas'!C11)</f>
        <v/>
      </c>
      <c r="D6" s="26"/>
      <c r="E6" s="26"/>
      <c r="F6" s="26"/>
      <c r="G6" s="545">
        <f>IF(ISIEKSTRA2!C8="","",VLOOKUP(ISIEKSTRA2!C8,EKSTRA,2,FALSE))</f>
        <v>0</v>
      </c>
      <c r="H6" s="545" t="str">
        <f>IF(ISIEKSTRA2!E8="","",ISIEKSTRA2!E8)</f>
        <v>coba 3</v>
      </c>
      <c r="I6" s="545">
        <f>IF(ISIEKSTRA2!F8="","",VLOOKUP(ISIEKSTRA2!F8,EKSTRA,2,FALSE))</f>
        <v>0</v>
      </c>
      <c r="J6" s="545" t="str">
        <f>IF(ISIEKSTRA2!H8="","",ISIEKSTRA2!H8)</f>
        <v>coba 4</v>
      </c>
      <c r="K6" s="545">
        <f>IF(ISIEKSTRA2!I8="","",VLOOKUP(ISIEKSTRA2!I8,EKSTRA,2,FALSE))</f>
        <v>0</v>
      </c>
      <c r="L6" s="545" t="str">
        <f>IF(ISIEKSTRA2!K8="","",ISIEKSTRA2!K8)</f>
        <v>coba 5</v>
      </c>
      <c r="M6" s="545">
        <f>IF(ISIEKSTRA2!L8="","",VLOOKUP(ISIEKSTRA2!L8,EKSTRA,2,FALSE))</f>
        <v>0</v>
      </c>
      <c r="N6" s="545" t="str">
        <f>IF(ISIEKSTRA2!N8="","",ISIEKSTRA2!N8)</f>
        <v>coba 6</v>
      </c>
      <c r="O6" s="27"/>
      <c r="P6" s="27"/>
      <c r="Q6" s="27"/>
      <c r="R6" s="27"/>
      <c r="S6" s="27"/>
      <c r="T6" s="27"/>
      <c r="U6" s="192"/>
    </row>
    <row r="7" spans="1:21" s="58" customFormat="1" ht="24.95" customHeight="1">
      <c r="A7" s="184">
        <v>4</v>
      </c>
      <c r="B7" s="190" t="str">
        <f>IF('Data Identitas'!B12="","",'Data Identitas'!B12)</f>
        <v>siswa4</v>
      </c>
      <c r="C7" s="305" t="str">
        <f>IF('Data Identitas'!C12="","",'Data Identitas'!C12)</f>
        <v/>
      </c>
      <c r="D7" s="24"/>
      <c r="E7" s="24"/>
      <c r="F7" s="24"/>
      <c r="G7" s="545">
        <f>IF(ISIEKSTRA2!C9="","",VLOOKUP(ISIEKSTRA2!C9,EKSTRA,2,FALSE))</f>
        <v>0</v>
      </c>
      <c r="H7" s="545" t="str">
        <f>IF(ISIEKSTRA2!E9="","",ISIEKSTRA2!E9)</f>
        <v>coba 4</v>
      </c>
      <c r="I7" s="545">
        <f>IF(ISIEKSTRA2!F9="","",VLOOKUP(ISIEKSTRA2!F9,EKSTRA,2,FALSE))</f>
        <v>0</v>
      </c>
      <c r="J7" s="545" t="str">
        <f>IF(ISIEKSTRA2!H9="","",ISIEKSTRA2!H9)</f>
        <v>coba 5</v>
      </c>
      <c r="K7" s="545">
        <f>IF(ISIEKSTRA2!I9="","",VLOOKUP(ISIEKSTRA2!I9,EKSTRA,2,FALSE))</f>
        <v>0</v>
      </c>
      <c r="L7" s="545" t="str">
        <f>IF(ISIEKSTRA2!K9="","",ISIEKSTRA2!K9)</f>
        <v>coba 6</v>
      </c>
      <c r="M7" s="545">
        <f>IF(ISIEKSTRA2!L9="","",VLOOKUP(ISIEKSTRA2!L9,EKSTRA,2,FALSE))</f>
        <v>0</v>
      </c>
      <c r="N7" s="545" t="str">
        <f>IF(ISIEKSTRA2!N9="","",ISIEKSTRA2!N9)</f>
        <v>coba 7</v>
      </c>
      <c r="O7" s="27"/>
      <c r="P7" s="27"/>
      <c r="Q7" s="27"/>
      <c r="R7" s="27"/>
      <c r="S7" s="27"/>
      <c r="T7" s="27"/>
      <c r="U7" s="192"/>
    </row>
    <row r="8" spans="1:21" s="58" customFormat="1" ht="24.95" customHeight="1">
      <c r="A8" s="184">
        <v>5</v>
      </c>
      <c r="B8" s="190" t="str">
        <f>IF('Data Identitas'!B13="","",'Data Identitas'!B13)</f>
        <v>siswa5</v>
      </c>
      <c r="C8" s="305" t="str">
        <f>IF('Data Identitas'!C13="","",'Data Identitas'!C13)</f>
        <v/>
      </c>
      <c r="D8" s="26"/>
      <c r="E8" s="26"/>
      <c r="F8" s="26"/>
      <c r="G8" s="545">
        <f>IF(ISIEKSTRA2!C10="","",VLOOKUP(ISIEKSTRA2!C10,EKSTRA,2,FALSE))</f>
        <v>0</v>
      </c>
      <c r="H8" s="545" t="str">
        <f>IF(ISIEKSTRA2!E10="","",ISIEKSTRA2!E10)</f>
        <v>coba 5</v>
      </c>
      <c r="I8" s="545">
        <f>IF(ISIEKSTRA2!F10="","",VLOOKUP(ISIEKSTRA2!F10,EKSTRA,2,FALSE))</f>
        <v>0</v>
      </c>
      <c r="J8" s="545" t="str">
        <f>IF(ISIEKSTRA2!H10="","",ISIEKSTRA2!H10)</f>
        <v>coba 6</v>
      </c>
      <c r="K8" s="545">
        <f>IF(ISIEKSTRA2!I10="","",VLOOKUP(ISIEKSTRA2!I10,EKSTRA,2,FALSE))</f>
        <v>0</v>
      </c>
      <c r="L8" s="545" t="str">
        <f>IF(ISIEKSTRA2!K10="","",ISIEKSTRA2!K10)</f>
        <v>coba 7</v>
      </c>
      <c r="M8" s="545">
        <f>IF(ISIEKSTRA2!L10="","",VLOOKUP(ISIEKSTRA2!L10,EKSTRA,2,FALSE))</f>
        <v>0</v>
      </c>
      <c r="N8" s="545" t="str">
        <f>IF(ISIEKSTRA2!N10="","",ISIEKSTRA2!N10)</f>
        <v>coba 8</v>
      </c>
      <c r="O8" s="27"/>
      <c r="P8" s="27"/>
      <c r="Q8" s="27"/>
      <c r="R8" s="27"/>
      <c r="S8" s="27"/>
      <c r="T8" s="27"/>
      <c r="U8" s="192"/>
    </row>
    <row r="9" spans="1:21" s="58" customFormat="1" ht="24.95" customHeight="1">
      <c r="A9" s="184">
        <v>6</v>
      </c>
      <c r="B9" s="190" t="str">
        <f>IF('Data Identitas'!B14="","",'Data Identitas'!B14)</f>
        <v>siswa6</v>
      </c>
      <c r="C9" s="305" t="str">
        <f>IF('Data Identitas'!C14="","",'Data Identitas'!C14)</f>
        <v/>
      </c>
      <c r="D9" s="26"/>
      <c r="E9" s="26"/>
      <c r="F9" s="26"/>
      <c r="G9" s="545">
        <f>IF(ISIEKSTRA2!C11="","",VLOOKUP(ISIEKSTRA2!C11,EKSTRA,2,FALSE))</f>
        <v>0</v>
      </c>
      <c r="H9" s="545" t="str">
        <f>IF(ISIEKSTRA2!E11="","",ISIEKSTRA2!E11)</f>
        <v>coba 6</v>
      </c>
      <c r="I9" s="545">
        <f>IF(ISIEKSTRA2!F11="","",VLOOKUP(ISIEKSTRA2!F11,EKSTRA,2,FALSE))</f>
        <v>0</v>
      </c>
      <c r="J9" s="545" t="str">
        <f>IF(ISIEKSTRA2!H11="","",ISIEKSTRA2!H11)</f>
        <v>coba 7</v>
      </c>
      <c r="K9" s="545">
        <f>IF(ISIEKSTRA2!I11="","",VLOOKUP(ISIEKSTRA2!I11,EKSTRA,2,FALSE))</f>
        <v>0</v>
      </c>
      <c r="L9" s="545" t="str">
        <f>IF(ISIEKSTRA2!K11="","",ISIEKSTRA2!K11)</f>
        <v>coba 8</v>
      </c>
      <c r="M9" s="545">
        <f>IF(ISIEKSTRA2!L11="","",VLOOKUP(ISIEKSTRA2!L11,EKSTRA,2,FALSE))</f>
        <v>0</v>
      </c>
      <c r="N9" s="545" t="str">
        <f>IF(ISIEKSTRA2!N11="","",ISIEKSTRA2!N11)</f>
        <v>coba 9</v>
      </c>
      <c r="O9" s="27"/>
      <c r="P9" s="27"/>
      <c r="Q9" s="27"/>
      <c r="R9" s="27"/>
      <c r="S9" s="27"/>
      <c r="T9" s="27"/>
      <c r="U9" s="192"/>
    </row>
    <row r="10" spans="1:21" s="58" customFormat="1" ht="24.95" customHeight="1">
      <c r="A10" s="184">
        <v>7</v>
      </c>
      <c r="B10" s="190" t="str">
        <f>IF('Data Identitas'!B15="","",'Data Identitas'!B15)</f>
        <v>siswa7</v>
      </c>
      <c r="C10" s="305" t="str">
        <f>IF('Data Identitas'!C15="","",'Data Identitas'!C15)</f>
        <v/>
      </c>
      <c r="D10" s="24"/>
      <c r="E10" s="24"/>
      <c r="F10" s="24"/>
      <c r="G10" s="545">
        <f>IF(ISIEKSTRA2!C12="","",VLOOKUP(ISIEKSTRA2!C12,EKSTRA,2,FALSE))</f>
        <v>0</v>
      </c>
      <c r="H10" s="545" t="str">
        <f>IF(ISIEKSTRA2!E12="","",ISIEKSTRA2!E12)</f>
        <v>coba 7</v>
      </c>
      <c r="I10" s="545">
        <f>IF(ISIEKSTRA2!F12="","",VLOOKUP(ISIEKSTRA2!F12,EKSTRA,2,FALSE))</f>
        <v>0</v>
      </c>
      <c r="J10" s="545" t="str">
        <f>IF(ISIEKSTRA2!H12="","",ISIEKSTRA2!H12)</f>
        <v>coba 8</v>
      </c>
      <c r="K10" s="545">
        <f>IF(ISIEKSTRA2!I12="","",VLOOKUP(ISIEKSTRA2!I12,EKSTRA,2,FALSE))</f>
        <v>0</v>
      </c>
      <c r="L10" s="545" t="str">
        <f>IF(ISIEKSTRA2!K12="","",ISIEKSTRA2!K12)</f>
        <v>coba 9</v>
      </c>
      <c r="M10" s="545">
        <f>IF(ISIEKSTRA2!L12="","",VLOOKUP(ISIEKSTRA2!L12,EKSTRA,2,FALSE))</f>
        <v>0</v>
      </c>
      <c r="N10" s="545" t="str">
        <f>IF(ISIEKSTRA2!N12="","",ISIEKSTRA2!N12)</f>
        <v>coba 10</v>
      </c>
      <c r="O10" s="27"/>
      <c r="P10" s="27"/>
      <c r="Q10" s="27"/>
      <c r="R10" s="27"/>
      <c r="S10" s="27"/>
      <c r="T10" s="27"/>
      <c r="U10" s="192"/>
    </row>
    <row r="11" spans="1:21" s="58" customFormat="1" ht="24.95" customHeight="1">
      <c r="A11" s="184">
        <v>8</v>
      </c>
      <c r="B11" s="190" t="str">
        <f>IF('Data Identitas'!B16="","",'Data Identitas'!B16)</f>
        <v>siswa8</v>
      </c>
      <c r="C11" s="305" t="str">
        <f>IF('Data Identitas'!C16="","",'Data Identitas'!C16)</f>
        <v/>
      </c>
      <c r="D11" s="26"/>
      <c r="E11" s="26"/>
      <c r="F11" s="26"/>
      <c r="G11" s="545">
        <f>IF(ISIEKSTRA2!C13="","",VLOOKUP(ISIEKSTRA2!C13,EKSTRA,2,FALSE))</f>
        <v>0</v>
      </c>
      <c r="H11" s="545" t="str">
        <f>IF(ISIEKSTRA2!E13="","",ISIEKSTRA2!E13)</f>
        <v>coba 8</v>
      </c>
      <c r="I11" s="545">
        <f>IF(ISIEKSTRA2!F13="","",VLOOKUP(ISIEKSTRA2!F13,EKSTRA,2,FALSE))</f>
        <v>0</v>
      </c>
      <c r="J11" s="545" t="str">
        <f>IF(ISIEKSTRA2!H13="","",ISIEKSTRA2!H13)</f>
        <v>coba 9</v>
      </c>
      <c r="K11" s="545">
        <f>IF(ISIEKSTRA2!I13="","",VLOOKUP(ISIEKSTRA2!I13,EKSTRA,2,FALSE))</f>
        <v>0</v>
      </c>
      <c r="L11" s="545" t="str">
        <f>IF(ISIEKSTRA2!K13="","",ISIEKSTRA2!K13)</f>
        <v>coba 10</v>
      </c>
      <c r="M11" s="545">
        <f>IF(ISIEKSTRA2!L13="","",VLOOKUP(ISIEKSTRA2!L13,EKSTRA,2,FALSE))</f>
        <v>0</v>
      </c>
      <c r="N11" s="545" t="str">
        <f>IF(ISIEKSTRA2!N13="","",ISIEKSTRA2!N13)</f>
        <v>coba 11</v>
      </c>
      <c r="O11" s="27"/>
      <c r="P11" s="27"/>
      <c r="Q11" s="27"/>
      <c r="R11" s="27"/>
      <c r="S11" s="27"/>
      <c r="T11" s="27"/>
      <c r="U11" s="192"/>
    </row>
    <row r="12" spans="1:21" s="58" customFormat="1" ht="24.95" customHeight="1">
      <c r="A12" s="184">
        <v>9</v>
      </c>
      <c r="B12" s="190" t="str">
        <f>IF('Data Identitas'!B17="","",'Data Identitas'!B17)</f>
        <v>siswa9</v>
      </c>
      <c r="C12" s="305" t="str">
        <f>IF('Data Identitas'!C17="","",'Data Identitas'!C17)</f>
        <v/>
      </c>
      <c r="D12" s="26"/>
      <c r="E12" s="26"/>
      <c r="F12" s="26"/>
      <c r="G12" s="545">
        <f>IF(ISIEKSTRA2!C14="","",VLOOKUP(ISIEKSTRA2!C14,EKSTRA,2,FALSE))</f>
        <v>0</v>
      </c>
      <c r="H12" s="545" t="str">
        <f>IF(ISIEKSTRA2!E14="","",ISIEKSTRA2!E14)</f>
        <v>coba 9</v>
      </c>
      <c r="I12" s="545">
        <f>IF(ISIEKSTRA2!F14="","",VLOOKUP(ISIEKSTRA2!F14,EKSTRA,2,FALSE))</f>
        <v>0</v>
      </c>
      <c r="J12" s="545" t="str">
        <f>IF(ISIEKSTRA2!H14="","",ISIEKSTRA2!H14)</f>
        <v>coba 10</v>
      </c>
      <c r="K12" s="545">
        <f>IF(ISIEKSTRA2!I14="","",VLOOKUP(ISIEKSTRA2!I14,EKSTRA,2,FALSE))</f>
        <v>0</v>
      </c>
      <c r="L12" s="545" t="str">
        <f>IF(ISIEKSTRA2!K14="","",ISIEKSTRA2!K14)</f>
        <v>coba 11</v>
      </c>
      <c r="M12" s="545">
        <f>IF(ISIEKSTRA2!L14="","",VLOOKUP(ISIEKSTRA2!L14,EKSTRA,2,FALSE))</f>
        <v>0</v>
      </c>
      <c r="N12" s="545" t="str">
        <f>IF(ISIEKSTRA2!N14="","",ISIEKSTRA2!N14)</f>
        <v>coba 12</v>
      </c>
      <c r="O12" s="27"/>
      <c r="P12" s="27"/>
      <c r="Q12" s="27"/>
      <c r="R12" s="27"/>
      <c r="S12" s="27"/>
      <c r="T12" s="27"/>
      <c r="U12" s="192"/>
    </row>
    <row r="13" spans="1:21" s="58" customFormat="1" ht="24.95" customHeight="1">
      <c r="A13" s="184">
        <v>10</v>
      </c>
      <c r="B13" s="190" t="str">
        <f>IF('Data Identitas'!B18="","",'Data Identitas'!B18)</f>
        <v>siswa10</v>
      </c>
      <c r="C13" s="305" t="str">
        <f>IF('Data Identitas'!C18="","",'Data Identitas'!C18)</f>
        <v/>
      </c>
      <c r="D13" s="24"/>
      <c r="E13" s="24"/>
      <c r="F13" s="24"/>
      <c r="G13" s="545">
        <f>IF(ISIEKSTRA2!C15="","",VLOOKUP(ISIEKSTRA2!C15,EKSTRA,2,FALSE))</f>
        <v>0</v>
      </c>
      <c r="H13" s="545" t="str">
        <f>IF(ISIEKSTRA2!E15="","",ISIEKSTRA2!E15)</f>
        <v>coba 10</v>
      </c>
      <c r="I13" s="545">
        <f>IF(ISIEKSTRA2!F15="","",VLOOKUP(ISIEKSTRA2!F15,EKSTRA,2,FALSE))</f>
        <v>0</v>
      </c>
      <c r="J13" s="545" t="str">
        <f>IF(ISIEKSTRA2!H15="","",ISIEKSTRA2!H15)</f>
        <v>coba 11</v>
      </c>
      <c r="K13" s="545">
        <f>IF(ISIEKSTRA2!I15="","",VLOOKUP(ISIEKSTRA2!I15,EKSTRA,2,FALSE))</f>
        <v>0</v>
      </c>
      <c r="L13" s="545" t="str">
        <f>IF(ISIEKSTRA2!K15="","",ISIEKSTRA2!K15)</f>
        <v>coba 12</v>
      </c>
      <c r="M13" s="545">
        <f>IF(ISIEKSTRA2!L15="","",VLOOKUP(ISIEKSTRA2!L15,EKSTRA,2,FALSE))</f>
        <v>0</v>
      </c>
      <c r="N13" s="545" t="str">
        <f>IF(ISIEKSTRA2!N15="","",ISIEKSTRA2!N15)</f>
        <v>coba 13</v>
      </c>
      <c r="O13" s="27"/>
      <c r="P13" s="27"/>
      <c r="Q13" s="27"/>
      <c r="R13" s="27"/>
      <c r="S13" s="27"/>
      <c r="T13" s="27"/>
      <c r="U13" s="192"/>
    </row>
    <row r="14" spans="1:21" s="58" customFormat="1" ht="24.95" customHeight="1">
      <c r="A14" s="184">
        <v>11</v>
      </c>
      <c r="B14" s="190" t="str">
        <f>IF('Data Identitas'!B19="","",'Data Identitas'!B19)</f>
        <v>siswa11</v>
      </c>
      <c r="C14" s="305" t="str">
        <f>IF('Data Identitas'!C19="","",'Data Identitas'!C19)</f>
        <v/>
      </c>
      <c r="D14" s="26"/>
      <c r="E14" s="26"/>
      <c r="F14" s="26"/>
      <c r="G14" s="545">
        <f>IF(ISIEKSTRA2!C16="","",VLOOKUP(ISIEKSTRA2!C16,EKSTRA,2,FALSE))</f>
        <v>0</v>
      </c>
      <c r="H14" s="545" t="str">
        <f>IF(ISIEKSTRA2!E16="","",ISIEKSTRA2!E16)</f>
        <v>coba 11</v>
      </c>
      <c r="I14" s="545">
        <f>IF(ISIEKSTRA2!F16="","",VLOOKUP(ISIEKSTRA2!F16,EKSTRA,2,FALSE))</f>
        <v>0</v>
      </c>
      <c r="J14" s="545" t="str">
        <f>IF(ISIEKSTRA2!H16="","",ISIEKSTRA2!H16)</f>
        <v>coba 12</v>
      </c>
      <c r="K14" s="545">
        <f>IF(ISIEKSTRA2!I16="","",VLOOKUP(ISIEKSTRA2!I16,EKSTRA,2,FALSE))</f>
        <v>0</v>
      </c>
      <c r="L14" s="545" t="str">
        <f>IF(ISIEKSTRA2!K16="","",ISIEKSTRA2!K16)</f>
        <v>coba 13</v>
      </c>
      <c r="M14" s="545">
        <f>IF(ISIEKSTRA2!L16="","",VLOOKUP(ISIEKSTRA2!L16,EKSTRA,2,FALSE))</f>
        <v>0</v>
      </c>
      <c r="N14" s="545" t="str">
        <f>IF(ISIEKSTRA2!N16="","",ISIEKSTRA2!N16)</f>
        <v>coba 14</v>
      </c>
      <c r="O14" s="27"/>
      <c r="P14" s="27"/>
      <c r="Q14" s="27"/>
      <c r="R14" s="27"/>
      <c r="S14" s="27"/>
      <c r="T14" s="27"/>
      <c r="U14" s="192"/>
    </row>
    <row r="15" spans="1:21" s="58" customFormat="1" ht="24.95" customHeight="1">
      <c r="A15" s="184">
        <v>12</v>
      </c>
      <c r="B15" s="190" t="s">
        <v>448</v>
      </c>
      <c r="C15" s="305" t="str">
        <f>IF('Data Identitas'!C20="","",'Data Identitas'!C20)</f>
        <v/>
      </c>
      <c r="D15" s="26"/>
      <c r="E15" s="26"/>
      <c r="F15" s="26"/>
      <c r="G15" s="545">
        <f>IF(ISIEKSTRA2!C17="","",VLOOKUP(ISIEKSTRA2!C17,EKSTRA,2,FALSE))</f>
        <v>0</v>
      </c>
      <c r="H15" s="545" t="str">
        <f>IF(ISIEKSTRA2!E17="","",ISIEKSTRA2!E17)</f>
        <v>coba 12</v>
      </c>
      <c r="I15" s="545">
        <f>IF(ISIEKSTRA2!F17="","",VLOOKUP(ISIEKSTRA2!F17,EKSTRA,2,FALSE))</f>
        <v>0</v>
      </c>
      <c r="J15" s="545" t="str">
        <f>IF(ISIEKSTRA2!H17="","",ISIEKSTRA2!H17)</f>
        <v>coba 13</v>
      </c>
      <c r="K15" s="545">
        <f>IF(ISIEKSTRA2!I17="","",VLOOKUP(ISIEKSTRA2!I17,EKSTRA,2,FALSE))</f>
        <v>0</v>
      </c>
      <c r="L15" s="545" t="str">
        <f>IF(ISIEKSTRA2!K17="","",ISIEKSTRA2!K17)</f>
        <v>coba 14</v>
      </c>
      <c r="M15" s="545">
        <f>IF(ISIEKSTRA2!L17="","",VLOOKUP(ISIEKSTRA2!L17,EKSTRA,2,FALSE))</f>
        <v>0</v>
      </c>
      <c r="N15" s="545" t="str">
        <f>IF(ISIEKSTRA2!N17="","",ISIEKSTRA2!N17)</f>
        <v>coba 15</v>
      </c>
      <c r="O15" s="27"/>
      <c r="P15" s="27"/>
      <c r="Q15" s="27"/>
      <c r="R15" s="27"/>
      <c r="S15" s="27"/>
      <c r="T15" s="27"/>
      <c r="U15" s="192"/>
    </row>
    <row r="16" spans="1:21" s="58" customFormat="1" ht="24.95" customHeight="1">
      <c r="A16" s="184">
        <v>13</v>
      </c>
      <c r="B16" s="190" t="str">
        <f>IF('Data Identitas'!B21="","",'Data Identitas'!B21)</f>
        <v>siswa13</v>
      </c>
      <c r="C16" s="305" t="str">
        <f>IF('Data Identitas'!C21="","",'Data Identitas'!C21)</f>
        <v/>
      </c>
      <c r="D16" s="24"/>
      <c r="E16" s="24"/>
      <c r="F16" s="24"/>
      <c r="G16" s="545">
        <f>IF(ISIEKSTRA2!C18="","",VLOOKUP(ISIEKSTRA2!C18,EKSTRA,2,FALSE))</f>
        <v>0</v>
      </c>
      <c r="H16" s="545" t="str">
        <f>IF(ISIEKSTRA2!E18="","",ISIEKSTRA2!E18)</f>
        <v>coba 13</v>
      </c>
      <c r="I16" s="545">
        <f>IF(ISIEKSTRA2!F18="","",VLOOKUP(ISIEKSTRA2!F18,EKSTRA,2,FALSE))</f>
        <v>0</v>
      </c>
      <c r="J16" s="545" t="str">
        <f>IF(ISIEKSTRA2!H18="","",ISIEKSTRA2!H18)</f>
        <v>coba 14</v>
      </c>
      <c r="K16" s="545">
        <f>IF(ISIEKSTRA2!I18="","",VLOOKUP(ISIEKSTRA2!I18,EKSTRA,2,FALSE))</f>
        <v>0</v>
      </c>
      <c r="L16" s="545" t="str">
        <f>IF(ISIEKSTRA2!K18="","",ISIEKSTRA2!K18)</f>
        <v>coba 15</v>
      </c>
      <c r="M16" s="545">
        <f>IF(ISIEKSTRA2!L18="","",VLOOKUP(ISIEKSTRA2!L18,EKSTRA,2,FALSE))</f>
        <v>0</v>
      </c>
      <c r="N16" s="545" t="str">
        <f>IF(ISIEKSTRA2!N18="","",ISIEKSTRA2!N18)</f>
        <v>coba 16</v>
      </c>
      <c r="O16" s="27"/>
      <c r="P16" s="27"/>
      <c r="Q16" s="27"/>
      <c r="R16" s="27"/>
      <c r="S16" s="27"/>
      <c r="T16" s="27"/>
      <c r="U16" s="192"/>
    </row>
    <row r="17" spans="1:21" s="58" customFormat="1" ht="24.95" customHeight="1">
      <c r="A17" s="184">
        <v>14</v>
      </c>
      <c r="B17" s="190" t="str">
        <f>IF('Data Identitas'!B22="","",'Data Identitas'!B22)</f>
        <v>siswa14</v>
      </c>
      <c r="C17" s="305" t="str">
        <f>IF('Data Identitas'!C22="","",'Data Identitas'!C22)</f>
        <v/>
      </c>
      <c r="D17" s="26"/>
      <c r="E17" s="26"/>
      <c r="F17" s="26"/>
      <c r="G17" s="545">
        <f>IF(ISIEKSTRA2!C19="","",VLOOKUP(ISIEKSTRA2!C19,EKSTRA,2,FALSE))</f>
        <v>0</v>
      </c>
      <c r="H17" s="545" t="str">
        <f>IF(ISIEKSTRA2!E19="","",ISIEKSTRA2!E19)</f>
        <v>coba 14</v>
      </c>
      <c r="I17" s="545">
        <f>IF(ISIEKSTRA2!F19="","",VLOOKUP(ISIEKSTRA2!F19,EKSTRA,2,FALSE))</f>
        <v>0</v>
      </c>
      <c r="J17" s="545" t="str">
        <f>IF(ISIEKSTRA2!H19="","",ISIEKSTRA2!H19)</f>
        <v>coba 15</v>
      </c>
      <c r="K17" s="545">
        <f>IF(ISIEKSTRA2!I19="","",VLOOKUP(ISIEKSTRA2!I19,EKSTRA,2,FALSE))</f>
        <v>0</v>
      </c>
      <c r="L17" s="545" t="str">
        <f>IF(ISIEKSTRA2!K19="","",ISIEKSTRA2!K19)</f>
        <v>coba 16</v>
      </c>
      <c r="M17" s="545">
        <f>IF(ISIEKSTRA2!L19="","",VLOOKUP(ISIEKSTRA2!L19,EKSTRA,2,FALSE))</f>
        <v>0</v>
      </c>
      <c r="N17" s="545" t="str">
        <f>IF(ISIEKSTRA2!N19="","",ISIEKSTRA2!N19)</f>
        <v>coba 17</v>
      </c>
      <c r="O17" s="27"/>
      <c r="P17" s="28"/>
      <c r="Q17" s="28"/>
      <c r="R17" s="28"/>
      <c r="S17" s="28"/>
      <c r="T17" s="28"/>
      <c r="U17" s="192"/>
    </row>
    <row r="18" spans="1:21" s="58" customFormat="1" ht="24.95" customHeight="1">
      <c r="A18" s="184">
        <v>15</v>
      </c>
      <c r="B18" s="190" t="str">
        <f>IF('Data Identitas'!B23="","",'Data Identitas'!B23)</f>
        <v>siswa15</v>
      </c>
      <c r="C18" s="305" t="str">
        <f>IF('Data Identitas'!C23="","",'Data Identitas'!C23)</f>
        <v/>
      </c>
      <c r="D18" s="26"/>
      <c r="E18" s="26"/>
      <c r="F18" s="26"/>
      <c r="G18" s="545">
        <f>IF(ISIEKSTRA2!C20="","",VLOOKUP(ISIEKSTRA2!C20,EKSTRA,2,FALSE))</f>
        <v>0</v>
      </c>
      <c r="H18" s="545" t="str">
        <f>IF(ISIEKSTRA2!E20="","",ISIEKSTRA2!E20)</f>
        <v>coba 15</v>
      </c>
      <c r="I18" s="545">
        <f>IF(ISIEKSTRA2!F20="","",VLOOKUP(ISIEKSTRA2!F20,EKSTRA,2,FALSE))</f>
        <v>0</v>
      </c>
      <c r="J18" s="545" t="str">
        <f>IF(ISIEKSTRA2!H20="","",ISIEKSTRA2!H20)</f>
        <v>coba 16</v>
      </c>
      <c r="K18" s="545">
        <f>IF(ISIEKSTRA2!I20="","",VLOOKUP(ISIEKSTRA2!I20,EKSTRA,2,FALSE))</f>
        <v>0</v>
      </c>
      <c r="L18" s="545" t="str">
        <f>IF(ISIEKSTRA2!K20="","",ISIEKSTRA2!K20)</f>
        <v>coba 17</v>
      </c>
      <c r="M18" s="545">
        <f>IF(ISIEKSTRA2!L20="","",VLOOKUP(ISIEKSTRA2!L20,EKSTRA,2,FALSE))</f>
        <v>0</v>
      </c>
      <c r="N18" s="545" t="str">
        <f>IF(ISIEKSTRA2!N20="","",ISIEKSTRA2!N20)</f>
        <v>coba 18</v>
      </c>
      <c r="O18" s="27"/>
      <c r="P18" s="28"/>
      <c r="Q18" s="28"/>
      <c r="R18" s="28"/>
      <c r="S18" s="28"/>
      <c r="T18" s="28"/>
      <c r="U18" s="192"/>
    </row>
    <row r="19" spans="1:21" s="58" customFormat="1" ht="24.95" customHeight="1">
      <c r="A19" s="184">
        <v>16</v>
      </c>
      <c r="B19" s="190" t="str">
        <f>IF('Data Identitas'!B24="","",'Data Identitas'!B24)</f>
        <v>siswa16</v>
      </c>
      <c r="C19" s="305" t="str">
        <f>IF('Data Identitas'!C24="","",'Data Identitas'!C24)</f>
        <v/>
      </c>
      <c r="D19" s="24"/>
      <c r="E19" s="24"/>
      <c r="F19" s="24"/>
      <c r="G19" s="545">
        <f>IF(ISIEKSTRA2!C21="","",VLOOKUP(ISIEKSTRA2!C21,EKSTRA,2,FALSE))</f>
        <v>0</v>
      </c>
      <c r="H19" s="545" t="str">
        <f>IF(ISIEKSTRA2!E21="","",ISIEKSTRA2!E21)</f>
        <v>coba 16</v>
      </c>
      <c r="I19" s="545">
        <f>IF(ISIEKSTRA2!F21="","",VLOOKUP(ISIEKSTRA2!F21,EKSTRA,2,FALSE))</f>
        <v>0</v>
      </c>
      <c r="J19" s="545" t="str">
        <f>IF(ISIEKSTRA2!H21="","",ISIEKSTRA2!H21)</f>
        <v>coba 17</v>
      </c>
      <c r="K19" s="545">
        <f>IF(ISIEKSTRA2!I21="","",VLOOKUP(ISIEKSTRA2!I21,EKSTRA,2,FALSE))</f>
        <v>0</v>
      </c>
      <c r="L19" s="545" t="str">
        <f>IF(ISIEKSTRA2!K21="","",ISIEKSTRA2!K21)</f>
        <v>coba 18</v>
      </c>
      <c r="M19" s="545">
        <f>IF(ISIEKSTRA2!L21="","",VLOOKUP(ISIEKSTRA2!L21,EKSTRA,2,FALSE))</f>
        <v>0</v>
      </c>
      <c r="N19" s="545" t="str">
        <f>IF(ISIEKSTRA2!N21="","",ISIEKSTRA2!N21)</f>
        <v>coba 19</v>
      </c>
      <c r="O19" s="27"/>
      <c r="P19" s="27"/>
      <c r="Q19" s="27"/>
      <c r="R19" s="27"/>
      <c r="S19" s="27"/>
      <c r="T19" s="27"/>
      <c r="U19" s="192"/>
    </row>
    <row r="20" spans="1:21" s="58" customFormat="1" ht="24.95" customHeight="1">
      <c r="A20" s="184">
        <v>17</v>
      </c>
      <c r="B20" s="190" t="str">
        <f>IF('Data Identitas'!B25="","",'Data Identitas'!B25)</f>
        <v>siswa17</v>
      </c>
      <c r="C20" s="305" t="str">
        <f>IF('Data Identitas'!C25="","",'Data Identitas'!C25)</f>
        <v/>
      </c>
      <c r="D20" s="26"/>
      <c r="E20" s="26"/>
      <c r="F20" s="26"/>
      <c r="G20" s="545">
        <f>IF(ISIEKSTRA2!C22="","",VLOOKUP(ISIEKSTRA2!C22,EKSTRA,2,FALSE))</f>
        <v>0</v>
      </c>
      <c r="H20" s="545" t="str">
        <f>IF(ISIEKSTRA2!E22="","",ISIEKSTRA2!E22)</f>
        <v>coba 17</v>
      </c>
      <c r="I20" s="545">
        <f>IF(ISIEKSTRA2!F22="","",VLOOKUP(ISIEKSTRA2!F22,EKSTRA,2,FALSE))</f>
        <v>0</v>
      </c>
      <c r="J20" s="545" t="str">
        <f>IF(ISIEKSTRA2!H22="","",ISIEKSTRA2!H22)</f>
        <v>coba 18</v>
      </c>
      <c r="K20" s="545">
        <f>IF(ISIEKSTRA2!I22="","",VLOOKUP(ISIEKSTRA2!I22,EKSTRA,2,FALSE))</f>
        <v>0</v>
      </c>
      <c r="L20" s="545" t="str">
        <f>IF(ISIEKSTRA2!K22="","",ISIEKSTRA2!K22)</f>
        <v>coba 19</v>
      </c>
      <c r="M20" s="545">
        <f>IF(ISIEKSTRA2!L22="","",VLOOKUP(ISIEKSTRA2!L22,EKSTRA,2,FALSE))</f>
        <v>0</v>
      </c>
      <c r="N20" s="545" t="str">
        <f>IF(ISIEKSTRA2!N22="","",ISIEKSTRA2!N22)</f>
        <v>coba 20</v>
      </c>
      <c r="O20" s="27"/>
      <c r="P20" s="27"/>
      <c r="Q20" s="27"/>
      <c r="R20" s="27"/>
      <c r="S20" s="27"/>
      <c r="T20" s="27"/>
      <c r="U20" s="192"/>
    </row>
    <row r="21" spans="1:21" s="58" customFormat="1" ht="24.95" customHeight="1">
      <c r="A21" s="184">
        <v>18</v>
      </c>
      <c r="B21" s="190" t="str">
        <f>IF('Data Identitas'!B26="","",'Data Identitas'!B26)</f>
        <v>siswa18</v>
      </c>
      <c r="C21" s="305" t="str">
        <f>IF('Data Identitas'!C26="","",'Data Identitas'!C26)</f>
        <v/>
      </c>
      <c r="D21" s="26"/>
      <c r="E21" s="26"/>
      <c r="F21" s="26"/>
      <c r="G21" s="545">
        <f>IF(ISIEKSTRA2!C23="","",VLOOKUP(ISIEKSTRA2!C23,EKSTRA,2,FALSE))</f>
        <v>0</v>
      </c>
      <c r="H21" s="545" t="str">
        <f>IF(ISIEKSTRA2!E23="","",ISIEKSTRA2!E23)</f>
        <v>coba 18</v>
      </c>
      <c r="I21" s="545">
        <f>IF(ISIEKSTRA2!F23="","",VLOOKUP(ISIEKSTRA2!F23,EKSTRA,2,FALSE))</f>
        <v>0</v>
      </c>
      <c r="J21" s="545" t="str">
        <f>IF(ISIEKSTRA2!H23="","",ISIEKSTRA2!H23)</f>
        <v>coba 19</v>
      </c>
      <c r="K21" s="545">
        <f>IF(ISIEKSTRA2!I23="","",VLOOKUP(ISIEKSTRA2!I23,EKSTRA,2,FALSE))</f>
        <v>0</v>
      </c>
      <c r="L21" s="545" t="str">
        <f>IF(ISIEKSTRA2!K23="","",ISIEKSTRA2!K23)</f>
        <v>coba 20</v>
      </c>
      <c r="M21" s="545">
        <f>IF(ISIEKSTRA2!L23="","",VLOOKUP(ISIEKSTRA2!L23,EKSTRA,2,FALSE))</f>
        <v>0</v>
      </c>
      <c r="N21" s="545" t="str">
        <f>IF(ISIEKSTRA2!N23="","",ISIEKSTRA2!N23)</f>
        <v>coba 21</v>
      </c>
      <c r="O21" s="27"/>
      <c r="P21" s="27"/>
      <c r="Q21" s="27"/>
      <c r="R21" s="27"/>
      <c r="S21" s="27"/>
      <c r="T21" s="27"/>
      <c r="U21" s="192"/>
    </row>
    <row r="22" spans="1:21" s="58" customFormat="1" ht="24.95" customHeight="1">
      <c r="A22" s="184">
        <v>19</v>
      </c>
      <c r="B22" s="190" t="str">
        <f>IF('Data Identitas'!B27="","",'Data Identitas'!B27)</f>
        <v>siswa19</v>
      </c>
      <c r="C22" s="305" t="str">
        <f>IF('Data Identitas'!C27="","",'Data Identitas'!C27)</f>
        <v/>
      </c>
      <c r="D22" s="24"/>
      <c r="E22" s="24"/>
      <c r="F22" s="24"/>
      <c r="G22" s="545">
        <f>IF(ISIEKSTRA2!C24="","",VLOOKUP(ISIEKSTRA2!C24,EKSTRA,2,FALSE))</f>
        <v>0</v>
      </c>
      <c r="H22" s="545" t="str">
        <f>IF(ISIEKSTRA2!E24="","",ISIEKSTRA2!E24)</f>
        <v>coba 19</v>
      </c>
      <c r="I22" s="545">
        <f>IF(ISIEKSTRA2!F24="","",VLOOKUP(ISIEKSTRA2!F24,EKSTRA,2,FALSE))</f>
        <v>0</v>
      </c>
      <c r="J22" s="545" t="str">
        <f>IF(ISIEKSTRA2!H24="","",ISIEKSTRA2!H24)</f>
        <v>coba 20</v>
      </c>
      <c r="K22" s="545">
        <f>IF(ISIEKSTRA2!I24="","",VLOOKUP(ISIEKSTRA2!I24,EKSTRA,2,FALSE))</f>
        <v>0</v>
      </c>
      <c r="L22" s="545" t="str">
        <f>IF(ISIEKSTRA2!K24="","",ISIEKSTRA2!K24)</f>
        <v>coba 21</v>
      </c>
      <c r="M22" s="545">
        <f>IF(ISIEKSTRA2!L24="","",VLOOKUP(ISIEKSTRA2!L24,EKSTRA,2,FALSE))</f>
        <v>0</v>
      </c>
      <c r="N22" s="545" t="str">
        <f>IF(ISIEKSTRA2!N24="","",ISIEKSTRA2!N24)</f>
        <v>coba 22</v>
      </c>
      <c r="O22" s="27"/>
      <c r="P22" s="27"/>
      <c r="Q22" s="27"/>
      <c r="R22" s="27"/>
      <c r="S22" s="27"/>
      <c r="T22" s="27"/>
      <c r="U22" s="192"/>
    </row>
    <row r="23" spans="1:21" s="58" customFormat="1" ht="24.95" customHeight="1">
      <c r="A23" s="184">
        <v>20</v>
      </c>
      <c r="B23" s="190" t="str">
        <f>IF('Data Identitas'!B28="","",'Data Identitas'!B28)</f>
        <v>siswa20</v>
      </c>
      <c r="C23" s="305" t="str">
        <f>IF('Data Identitas'!C28="","",'Data Identitas'!C28)</f>
        <v/>
      </c>
      <c r="D23" s="26"/>
      <c r="E23" s="26"/>
      <c r="F23" s="26"/>
      <c r="G23" s="545">
        <f>IF(ISIEKSTRA2!C25="","",VLOOKUP(ISIEKSTRA2!C25,EKSTRA,2,FALSE))</f>
        <v>0</v>
      </c>
      <c r="H23" s="545" t="str">
        <f>IF(ISIEKSTRA2!E25="","",ISIEKSTRA2!E25)</f>
        <v>coba 20</v>
      </c>
      <c r="I23" s="545">
        <f>IF(ISIEKSTRA2!F25="","",VLOOKUP(ISIEKSTRA2!F25,EKSTRA,2,FALSE))</f>
        <v>0</v>
      </c>
      <c r="J23" s="545" t="str">
        <f>IF(ISIEKSTRA2!H25="","",ISIEKSTRA2!H25)</f>
        <v>coba 21</v>
      </c>
      <c r="K23" s="545">
        <f>IF(ISIEKSTRA2!I25="","",VLOOKUP(ISIEKSTRA2!I25,EKSTRA,2,FALSE))</f>
        <v>0</v>
      </c>
      <c r="L23" s="545" t="str">
        <f>IF(ISIEKSTRA2!K25="","",ISIEKSTRA2!K25)</f>
        <v>coba 22</v>
      </c>
      <c r="M23" s="545">
        <f>IF(ISIEKSTRA2!L25="","",VLOOKUP(ISIEKSTRA2!L25,EKSTRA,2,FALSE))</f>
        <v>0</v>
      </c>
      <c r="N23" s="545" t="str">
        <f>IF(ISIEKSTRA2!N25="","",ISIEKSTRA2!N25)</f>
        <v>coba 23</v>
      </c>
      <c r="O23" s="27"/>
      <c r="P23" s="27"/>
      <c r="Q23" s="27"/>
      <c r="R23" s="27"/>
      <c r="S23" s="27"/>
      <c r="T23" s="27"/>
      <c r="U23" s="192"/>
    </row>
    <row r="24" spans="1:21" s="58" customFormat="1" ht="24.95" customHeight="1">
      <c r="A24" s="184">
        <v>21</v>
      </c>
      <c r="B24" s="190" t="str">
        <f>IF('Data Identitas'!B29="","",'Data Identitas'!B29)</f>
        <v>siswa21</v>
      </c>
      <c r="C24" s="305" t="str">
        <f>IF('Data Identitas'!C29="","",'Data Identitas'!C29)</f>
        <v/>
      </c>
      <c r="D24" s="26"/>
      <c r="E24" s="26"/>
      <c r="F24" s="26"/>
      <c r="G24" s="545">
        <f>IF(ISIEKSTRA2!C26="","",VLOOKUP(ISIEKSTRA2!C26,EKSTRA,2,FALSE))</f>
        <v>0</v>
      </c>
      <c r="H24" s="545" t="str">
        <f>IF(ISIEKSTRA2!E26="","",ISIEKSTRA2!E26)</f>
        <v>coba 21</v>
      </c>
      <c r="I24" s="545">
        <f>IF(ISIEKSTRA2!F26="","",VLOOKUP(ISIEKSTRA2!F26,EKSTRA,2,FALSE))</f>
        <v>0</v>
      </c>
      <c r="J24" s="545" t="str">
        <f>IF(ISIEKSTRA2!H26="","",ISIEKSTRA2!H26)</f>
        <v>coba 22</v>
      </c>
      <c r="K24" s="545">
        <f>IF(ISIEKSTRA2!I26="","",VLOOKUP(ISIEKSTRA2!I26,EKSTRA,2,FALSE))</f>
        <v>0</v>
      </c>
      <c r="L24" s="545" t="str">
        <f>IF(ISIEKSTRA2!K26="","",ISIEKSTRA2!K26)</f>
        <v>coba 23</v>
      </c>
      <c r="M24" s="545">
        <f>IF(ISIEKSTRA2!L26="","",VLOOKUP(ISIEKSTRA2!L26,EKSTRA,2,FALSE))</f>
        <v>0</v>
      </c>
      <c r="N24" s="545" t="str">
        <f>IF(ISIEKSTRA2!N26="","",ISIEKSTRA2!N26)</f>
        <v>coba 24</v>
      </c>
      <c r="O24" s="27"/>
      <c r="P24" s="27"/>
      <c r="Q24" s="27"/>
      <c r="R24" s="27"/>
      <c r="S24" s="27"/>
      <c r="T24" s="27"/>
      <c r="U24" s="192"/>
    </row>
    <row r="25" spans="1:21" s="58" customFormat="1" ht="24.95" customHeight="1">
      <c r="A25" s="184">
        <v>22</v>
      </c>
      <c r="B25" s="190" t="str">
        <f>IF('Data Identitas'!B30="","",'Data Identitas'!B30)</f>
        <v>siswa22</v>
      </c>
      <c r="C25" s="305" t="str">
        <f>IF('Data Identitas'!C30="","",'Data Identitas'!C30)</f>
        <v/>
      </c>
      <c r="D25" s="24"/>
      <c r="E25" s="24"/>
      <c r="F25" s="24"/>
      <c r="G25" s="545">
        <f>IF(ISIEKSTRA2!C27="","",VLOOKUP(ISIEKSTRA2!C27,EKSTRA,2,FALSE))</f>
        <v>0</v>
      </c>
      <c r="H25" s="545" t="str">
        <f>IF(ISIEKSTRA2!E27="","",ISIEKSTRA2!E27)</f>
        <v>coba 22</v>
      </c>
      <c r="I25" s="545">
        <f>IF(ISIEKSTRA2!F27="","",VLOOKUP(ISIEKSTRA2!F27,EKSTRA,2,FALSE))</f>
        <v>0</v>
      </c>
      <c r="J25" s="545" t="str">
        <f>IF(ISIEKSTRA2!H27="","",ISIEKSTRA2!H27)</f>
        <v>coba 23</v>
      </c>
      <c r="K25" s="545">
        <f>IF(ISIEKSTRA2!I27="","",VLOOKUP(ISIEKSTRA2!I27,EKSTRA,2,FALSE))</f>
        <v>0</v>
      </c>
      <c r="L25" s="545" t="str">
        <f>IF(ISIEKSTRA2!K27="","",ISIEKSTRA2!K27)</f>
        <v>coba 24</v>
      </c>
      <c r="M25" s="545">
        <f>IF(ISIEKSTRA2!L27="","",VLOOKUP(ISIEKSTRA2!L27,EKSTRA,2,FALSE))</f>
        <v>0</v>
      </c>
      <c r="N25" s="545" t="str">
        <f>IF(ISIEKSTRA2!N27="","",ISIEKSTRA2!N27)</f>
        <v>coba 25</v>
      </c>
      <c r="O25" s="27"/>
      <c r="P25" s="27"/>
      <c r="Q25" s="27"/>
      <c r="R25" s="27"/>
      <c r="S25" s="27"/>
      <c r="T25" s="27"/>
      <c r="U25" s="192"/>
    </row>
    <row r="26" spans="1:21" s="58" customFormat="1" ht="24.95" customHeight="1">
      <c r="A26" s="184">
        <v>23</v>
      </c>
      <c r="B26" s="190" t="str">
        <f>IF('Data Identitas'!B31="","",'Data Identitas'!B31)</f>
        <v>siswa23</v>
      </c>
      <c r="C26" s="305" t="str">
        <f>IF('Data Identitas'!C31="","",'Data Identitas'!C31)</f>
        <v/>
      </c>
      <c r="D26" s="26"/>
      <c r="E26" s="26"/>
      <c r="F26" s="26"/>
      <c r="G26" s="545">
        <f>IF(ISIEKSTRA2!C28="","",VLOOKUP(ISIEKSTRA2!C28,EKSTRA,2,FALSE))</f>
        <v>0</v>
      </c>
      <c r="H26" s="545" t="str">
        <f>IF(ISIEKSTRA2!E28="","",ISIEKSTRA2!E28)</f>
        <v>coba 23</v>
      </c>
      <c r="I26" s="545">
        <f>IF(ISIEKSTRA2!F28="","",VLOOKUP(ISIEKSTRA2!F28,EKSTRA,2,FALSE))</f>
        <v>0</v>
      </c>
      <c r="J26" s="545" t="str">
        <f>IF(ISIEKSTRA2!H28="","",ISIEKSTRA2!H28)</f>
        <v>coba 24</v>
      </c>
      <c r="K26" s="545">
        <f>IF(ISIEKSTRA2!I28="","",VLOOKUP(ISIEKSTRA2!I28,EKSTRA,2,FALSE))</f>
        <v>0</v>
      </c>
      <c r="L26" s="545" t="str">
        <f>IF(ISIEKSTRA2!K28="","",ISIEKSTRA2!K28)</f>
        <v>coba 25</v>
      </c>
      <c r="M26" s="545">
        <f>IF(ISIEKSTRA2!L28="","",VLOOKUP(ISIEKSTRA2!L28,EKSTRA,2,FALSE))</f>
        <v>0</v>
      </c>
      <c r="N26" s="545" t="str">
        <f>IF(ISIEKSTRA2!N28="","",ISIEKSTRA2!N28)</f>
        <v>coba 26</v>
      </c>
      <c r="O26" s="27"/>
      <c r="P26" s="27"/>
      <c r="Q26" s="27"/>
      <c r="R26" s="27"/>
      <c r="S26" s="27"/>
      <c r="T26" s="27"/>
      <c r="U26" s="192"/>
    </row>
    <row r="27" spans="1:21" s="58" customFormat="1" ht="24.95" customHeight="1">
      <c r="A27" s="184">
        <v>24</v>
      </c>
      <c r="B27" s="190" t="str">
        <f>IF('Data Identitas'!B32="","",'Data Identitas'!B32)</f>
        <v>siswa24</v>
      </c>
      <c r="C27" s="305" t="str">
        <f>IF('Data Identitas'!C32="","",'Data Identitas'!C32)</f>
        <v/>
      </c>
      <c r="D27" s="26"/>
      <c r="E27" s="26"/>
      <c r="F27" s="26"/>
      <c r="G27" s="545">
        <f>IF(ISIEKSTRA2!C29="","",VLOOKUP(ISIEKSTRA2!C29,EKSTRA,2,FALSE))</f>
        <v>0</v>
      </c>
      <c r="H27" s="545" t="str">
        <f>IF(ISIEKSTRA2!E29="","",ISIEKSTRA2!E29)</f>
        <v>coba 24</v>
      </c>
      <c r="I27" s="545">
        <f>IF(ISIEKSTRA2!F29="","",VLOOKUP(ISIEKSTRA2!F29,EKSTRA,2,FALSE))</f>
        <v>0</v>
      </c>
      <c r="J27" s="545" t="str">
        <f>IF(ISIEKSTRA2!H29="","",ISIEKSTRA2!H29)</f>
        <v>coba 25</v>
      </c>
      <c r="K27" s="545">
        <f>IF(ISIEKSTRA2!I29="","",VLOOKUP(ISIEKSTRA2!I29,EKSTRA,2,FALSE))</f>
        <v>0</v>
      </c>
      <c r="L27" s="545" t="str">
        <f>IF(ISIEKSTRA2!K29="","",ISIEKSTRA2!K29)</f>
        <v>coba 26</v>
      </c>
      <c r="M27" s="545">
        <f>IF(ISIEKSTRA2!L29="","",VLOOKUP(ISIEKSTRA2!L29,EKSTRA,2,FALSE))</f>
        <v>0</v>
      </c>
      <c r="N27" s="545" t="str">
        <f>IF(ISIEKSTRA2!N29="","",ISIEKSTRA2!N29)</f>
        <v>coba 27</v>
      </c>
      <c r="O27" s="27"/>
      <c r="P27" s="27"/>
      <c r="Q27" s="27"/>
      <c r="R27" s="27"/>
      <c r="S27" s="27"/>
      <c r="T27" s="27"/>
      <c r="U27" s="192"/>
    </row>
    <row r="28" spans="1:21" s="58" customFormat="1" ht="24.95" customHeight="1">
      <c r="A28" s="184">
        <v>25</v>
      </c>
      <c r="B28" s="190" t="str">
        <f>IF('Data Identitas'!B33="","",'Data Identitas'!B33)</f>
        <v>siswa25</v>
      </c>
      <c r="C28" s="305" t="str">
        <f>IF('Data Identitas'!C33="","",'Data Identitas'!C33)</f>
        <v/>
      </c>
      <c r="D28" s="24"/>
      <c r="E28" s="24"/>
      <c r="F28" s="24"/>
      <c r="G28" s="545">
        <f>IF(ISIEKSTRA2!C30="","",VLOOKUP(ISIEKSTRA2!C30,EKSTRA,2,FALSE))</f>
        <v>0</v>
      </c>
      <c r="H28" s="545" t="str">
        <f>IF(ISIEKSTRA2!E30="","",ISIEKSTRA2!E30)</f>
        <v>coba 25</v>
      </c>
      <c r="I28" s="545">
        <f>IF(ISIEKSTRA2!F30="","",VLOOKUP(ISIEKSTRA2!F30,EKSTRA,2,FALSE))</f>
        <v>0</v>
      </c>
      <c r="J28" s="545" t="str">
        <f>IF(ISIEKSTRA2!H30="","",ISIEKSTRA2!H30)</f>
        <v>coba 26</v>
      </c>
      <c r="K28" s="545">
        <f>IF(ISIEKSTRA2!I30="","",VLOOKUP(ISIEKSTRA2!I30,EKSTRA,2,FALSE))</f>
        <v>0</v>
      </c>
      <c r="L28" s="545" t="str">
        <f>IF(ISIEKSTRA2!K30="","",ISIEKSTRA2!K30)</f>
        <v>coba 27</v>
      </c>
      <c r="M28" s="545">
        <f>IF(ISIEKSTRA2!L30="","",VLOOKUP(ISIEKSTRA2!L30,EKSTRA,2,FALSE))</f>
        <v>0</v>
      </c>
      <c r="N28" s="545" t="str">
        <f>IF(ISIEKSTRA2!N30="","",ISIEKSTRA2!N30)</f>
        <v>coba 28</v>
      </c>
      <c r="O28" s="27"/>
      <c r="P28" s="27"/>
      <c r="Q28" s="27"/>
      <c r="R28" s="27"/>
      <c r="S28" s="27"/>
      <c r="T28" s="27"/>
      <c r="U28" s="192"/>
    </row>
    <row r="29" spans="1:21" s="58" customFormat="1" ht="24.95" customHeight="1">
      <c r="A29" s="184">
        <v>26</v>
      </c>
      <c r="B29" s="190" t="str">
        <f>IF('Data Identitas'!B34="","",'Data Identitas'!B34)</f>
        <v>siswa26</v>
      </c>
      <c r="C29" s="305" t="str">
        <f>IF('Data Identitas'!C34="","",'Data Identitas'!C34)</f>
        <v/>
      </c>
      <c r="D29" s="26"/>
      <c r="E29" s="26"/>
      <c r="F29" s="26"/>
      <c r="G29" s="545">
        <f>IF(ISIEKSTRA2!C31="","",VLOOKUP(ISIEKSTRA2!C31,EKSTRA,2,FALSE))</f>
        <v>0</v>
      </c>
      <c r="H29" s="545" t="str">
        <f>IF(ISIEKSTRA2!E31="","",ISIEKSTRA2!E31)</f>
        <v>coba 26</v>
      </c>
      <c r="I29" s="545">
        <f>IF(ISIEKSTRA2!F31="","",VLOOKUP(ISIEKSTRA2!F31,EKSTRA,2,FALSE))</f>
        <v>0</v>
      </c>
      <c r="J29" s="545" t="str">
        <f>IF(ISIEKSTRA2!H31="","",ISIEKSTRA2!H31)</f>
        <v>coba 27</v>
      </c>
      <c r="K29" s="545">
        <f>IF(ISIEKSTRA2!I31="","",VLOOKUP(ISIEKSTRA2!I31,EKSTRA,2,FALSE))</f>
        <v>0</v>
      </c>
      <c r="L29" s="545" t="str">
        <f>IF(ISIEKSTRA2!K31="","",ISIEKSTRA2!K31)</f>
        <v>coba 28</v>
      </c>
      <c r="M29" s="545">
        <f>IF(ISIEKSTRA2!L31="","",VLOOKUP(ISIEKSTRA2!L31,EKSTRA,2,FALSE))</f>
        <v>0</v>
      </c>
      <c r="N29" s="545" t="str">
        <f>IF(ISIEKSTRA2!N31="","",ISIEKSTRA2!N31)</f>
        <v>coba 29</v>
      </c>
      <c r="O29" s="27"/>
      <c r="P29" s="27"/>
      <c r="Q29" s="27"/>
      <c r="R29" s="27"/>
      <c r="S29" s="27"/>
      <c r="T29" s="27"/>
      <c r="U29" s="192"/>
    </row>
    <row r="30" spans="1:21" s="58" customFormat="1" ht="24.95" customHeight="1">
      <c r="A30" s="184">
        <v>27</v>
      </c>
      <c r="B30" s="190" t="str">
        <f>IF('Data Identitas'!B35="","",'Data Identitas'!B35)</f>
        <v>siswa27</v>
      </c>
      <c r="C30" s="305" t="str">
        <f>IF('Data Identitas'!C35="","",'Data Identitas'!C35)</f>
        <v/>
      </c>
      <c r="D30" s="26"/>
      <c r="E30" s="26"/>
      <c r="F30" s="26"/>
      <c r="G30" s="545">
        <f>IF(ISIEKSTRA2!C32="","",VLOOKUP(ISIEKSTRA2!C32,EKSTRA,2,FALSE))</f>
        <v>0</v>
      </c>
      <c r="H30" s="545" t="str">
        <f>IF(ISIEKSTRA2!E32="","",ISIEKSTRA2!E32)</f>
        <v>coba 27</v>
      </c>
      <c r="I30" s="545">
        <f>IF(ISIEKSTRA2!F32="","",VLOOKUP(ISIEKSTRA2!F32,EKSTRA,2,FALSE))</f>
        <v>0</v>
      </c>
      <c r="J30" s="545" t="str">
        <f>IF(ISIEKSTRA2!H32="","",ISIEKSTRA2!H32)</f>
        <v>coba 28</v>
      </c>
      <c r="K30" s="545">
        <f>IF(ISIEKSTRA2!I32="","",VLOOKUP(ISIEKSTRA2!I32,EKSTRA,2,FALSE))</f>
        <v>0</v>
      </c>
      <c r="L30" s="545" t="str">
        <f>IF(ISIEKSTRA2!K32="","",ISIEKSTRA2!K32)</f>
        <v>coba 29</v>
      </c>
      <c r="M30" s="545">
        <f>IF(ISIEKSTRA2!L32="","",VLOOKUP(ISIEKSTRA2!L32,EKSTRA,2,FALSE))</f>
        <v>0</v>
      </c>
      <c r="N30" s="545" t="str">
        <f>IF(ISIEKSTRA2!N32="","",ISIEKSTRA2!N32)</f>
        <v>coba 30</v>
      </c>
      <c r="O30" s="27"/>
      <c r="P30" s="27"/>
      <c r="Q30" s="27"/>
      <c r="R30" s="27"/>
      <c r="S30" s="27"/>
      <c r="T30" s="27"/>
      <c r="U30" s="192"/>
    </row>
    <row r="31" spans="1:21" s="58" customFormat="1" ht="24.95" customHeight="1">
      <c r="A31" s="184">
        <v>28</v>
      </c>
      <c r="B31" s="190" t="str">
        <f>IF('Data Identitas'!B36="","",'Data Identitas'!B36)</f>
        <v>siswa28</v>
      </c>
      <c r="C31" s="305" t="str">
        <f>IF('Data Identitas'!C36="","",'Data Identitas'!C36)</f>
        <v/>
      </c>
      <c r="D31" s="24"/>
      <c r="E31" s="24"/>
      <c r="F31" s="24"/>
      <c r="G31" s="545">
        <f>IF(ISIEKSTRA2!C33="","",VLOOKUP(ISIEKSTRA2!C33,EKSTRA,2,FALSE))</f>
        <v>0</v>
      </c>
      <c r="H31" s="545" t="str">
        <f>IF(ISIEKSTRA2!E33="","",ISIEKSTRA2!E33)</f>
        <v>coba 28</v>
      </c>
      <c r="I31" s="545">
        <f>IF(ISIEKSTRA2!F33="","",VLOOKUP(ISIEKSTRA2!F33,EKSTRA,2,FALSE))</f>
        <v>0</v>
      </c>
      <c r="J31" s="545" t="str">
        <f>IF(ISIEKSTRA2!H33="","",ISIEKSTRA2!H33)</f>
        <v>coba 29</v>
      </c>
      <c r="K31" s="545">
        <f>IF(ISIEKSTRA2!I33="","",VLOOKUP(ISIEKSTRA2!I33,EKSTRA,2,FALSE))</f>
        <v>0</v>
      </c>
      <c r="L31" s="545" t="str">
        <f>IF(ISIEKSTRA2!K33="","",ISIEKSTRA2!K33)</f>
        <v>coba 30</v>
      </c>
      <c r="M31" s="545">
        <f>IF(ISIEKSTRA2!L33="","",VLOOKUP(ISIEKSTRA2!L33,EKSTRA,2,FALSE))</f>
        <v>0</v>
      </c>
      <c r="N31" s="545" t="str">
        <f>IF(ISIEKSTRA2!N33="","",ISIEKSTRA2!N33)</f>
        <v>coba 31</v>
      </c>
      <c r="O31" s="27"/>
      <c r="P31" s="27"/>
      <c r="Q31" s="27"/>
      <c r="R31" s="27"/>
      <c r="S31" s="27"/>
      <c r="T31" s="27"/>
      <c r="U31" s="192"/>
    </row>
    <row r="32" spans="1:21" s="58" customFormat="1" ht="24.95" customHeight="1">
      <c r="A32" s="184">
        <v>29</v>
      </c>
      <c r="B32" s="190" t="str">
        <f>IF('Data Identitas'!B37="","",'Data Identitas'!B37)</f>
        <v>siswa29</v>
      </c>
      <c r="C32" s="305" t="str">
        <f>IF('Data Identitas'!C37="","",'Data Identitas'!C37)</f>
        <v/>
      </c>
      <c r="D32" s="26"/>
      <c r="E32" s="26"/>
      <c r="F32" s="26"/>
      <c r="G32" s="545">
        <f>IF(ISIEKSTRA2!C34="","",VLOOKUP(ISIEKSTRA2!C34,EKSTRA,2,FALSE))</f>
        <v>0</v>
      </c>
      <c r="H32" s="545" t="str">
        <f>IF(ISIEKSTRA2!E34="","",ISIEKSTRA2!E34)</f>
        <v>coba 29</v>
      </c>
      <c r="I32" s="545">
        <f>IF(ISIEKSTRA2!F34="","",VLOOKUP(ISIEKSTRA2!F34,EKSTRA,2,FALSE))</f>
        <v>0</v>
      </c>
      <c r="J32" s="545" t="str">
        <f>IF(ISIEKSTRA2!H34="","",ISIEKSTRA2!H34)</f>
        <v>coba 30</v>
      </c>
      <c r="K32" s="545">
        <f>IF(ISIEKSTRA2!I34="","",VLOOKUP(ISIEKSTRA2!I34,EKSTRA,2,FALSE))</f>
        <v>0</v>
      </c>
      <c r="L32" s="545" t="str">
        <f>IF(ISIEKSTRA2!K34="","",ISIEKSTRA2!K34)</f>
        <v>coba 31</v>
      </c>
      <c r="M32" s="545">
        <f>IF(ISIEKSTRA2!L34="","",VLOOKUP(ISIEKSTRA2!L34,EKSTRA,2,FALSE))</f>
        <v>0</v>
      </c>
      <c r="N32" s="545" t="str">
        <f>IF(ISIEKSTRA2!N34="","",ISIEKSTRA2!N34)</f>
        <v>coba 32</v>
      </c>
      <c r="O32" s="27"/>
      <c r="P32" s="27"/>
      <c r="Q32" s="27"/>
      <c r="R32" s="27"/>
      <c r="S32" s="27"/>
      <c r="T32" s="27"/>
      <c r="U32" s="192"/>
    </row>
    <row r="33" spans="1:21" s="58" customFormat="1" ht="24.95" customHeight="1">
      <c r="A33" s="184">
        <v>30</v>
      </c>
      <c r="B33" s="190" t="str">
        <f>IF('Data Identitas'!B38="","",'Data Identitas'!B38)</f>
        <v>siswa30</v>
      </c>
      <c r="C33" s="305" t="str">
        <f>IF('Data Identitas'!C38="","",'Data Identitas'!C38)</f>
        <v/>
      </c>
      <c r="D33" s="26"/>
      <c r="E33" s="26"/>
      <c r="F33" s="26"/>
      <c r="G33" s="545">
        <f>IF(ISIEKSTRA2!C35="","",VLOOKUP(ISIEKSTRA2!C35,EKSTRA,2,FALSE))</f>
        <v>0</v>
      </c>
      <c r="H33" s="545" t="str">
        <f>IF(ISIEKSTRA2!E35="","",ISIEKSTRA2!E35)</f>
        <v>coba 30</v>
      </c>
      <c r="I33" s="545">
        <f>IF(ISIEKSTRA2!F35="","",VLOOKUP(ISIEKSTRA2!F35,EKSTRA,2,FALSE))</f>
        <v>0</v>
      </c>
      <c r="J33" s="545" t="str">
        <f>IF(ISIEKSTRA2!H35="","",ISIEKSTRA2!H35)</f>
        <v>coba 31</v>
      </c>
      <c r="K33" s="545">
        <f>IF(ISIEKSTRA2!I35="","",VLOOKUP(ISIEKSTRA2!I35,EKSTRA,2,FALSE))</f>
        <v>0</v>
      </c>
      <c r="L33" s="545" t="str">
        <f>IF(ISIEKSTRA2!K35="","",ISIEKSTRA2!K35)</f>
        <v>coba 32</v>
      </c>
      <c r="M33" s="545">
        <f>IF(ISIEKSTRA2!L35="","",VLOOKUP(ISIEKSTRA2!L35,EKSTRA,2,FALSE))</f>
        <v>0</v>
      </c>
      <c r="N33" s="545" t="str">
        <f>IF(ISIEKSTRA2!N35="","",ISIEKSTRA2!N35)</f>
        <v>coba 33</v>
      </c>
      <c r="O33" s="27"/>
      <c r="P33" s="27"/>
      <c r="Q33" s="27"/>
      <c r="R33" s="27"/>
      <c r="S33" s="27"/>
      <c r="T33" s="27"/>
      <c r="U33" s="192"/>
    </row>
    <row r="34" spans="1:21" s="58" customFormat="1" ht="24.95" customHeight="1">
      <c r="A34" s="184">
        <v>31</v>
      </c>
      <c r="B34" s="190" t="str">
        <f>IF('Data Identitas'!B39="","",'Data Identitas'!B39)</f>
        <v>siswa31</v>
      </c>
      <c r="C34" s="305" t="str">
        <f>IF('Data Identitas'!C39="","",'Data Identitas'!C39)</f>
        <v/>
      </c>
      <c r="D34" s="24"/>
      <c r="E34" s="24"/>
      <c r="F34" s="24"/>
      <c r="G34" s="545">
        <f>IF(ISIEKSTRA2!C36="","",VLOOKUP(ISIEKSTRA2!C36,EKSTRA,2,FALSE))</f>
        <v>0</v>
      </c>
      <c r="H34" s="545" t="str">
        <f>IF(ISIEKSTRA2!E36="","",ISIEKSTRA2!E36)</f>
        <v>coba 31</v>
      </c>
      <c r="I34" s="545">
        <f>IF(ISIEKSTRA2!F36="","",VLOOKUP(ISIEKSTRA2!F36,EKSTRA,2,FALSE))</f>
        <v>0</v>
      </c>
      <c r="J34" s="545" t="str">
        <f>IF(ISIEKSTRA2!H36="","",ISIEKSTRA2!H36)</f>
        <v>coba 32</v>
      </c>
      <c r="K34" s="545">
        <f>IF(ISIEKSTRA2!I36="","",VLOOKUP(ISIEKSTRA2!I36,EKSTRA,2,FALSE))</f>
        <v>0</v>
      </c>
      <c r="L34" s="545" t="str">
        <f>IF(ISIEKSTRA2!K36="","",ISIEKSTRA2!K36)</f>
        <v>coba 33</v>
      </c>
      <c r="M34" s="545">
        <f>IF(ISIEKSTRA2!L36="","",VLOOKUP(ISIEKSTRA2!L36,EKSTRA,2,FALSE))</f>
        <v>0</v>
      </c>
      <c r="N34" s="545" t="str">
        <f>IF(ISIEKSTRA2!N36="","",ISIEKSTRA2!N36)</f>
        <v>coba 34</v>
      </c>
      <c r="O34" s="27"/>
      <c r="P34" s="27"/>
      <c r="Q34" s="27"/>
      <c r="R34" s="27"/>
      <c r="S34" s="27"/>
      <c r="T34" s="27"/>
      <c r="U34" s="192"/>
    </row>
    <row r="35" spans="1:21" s="58" customFormat="1" ht="24.95" customHeight="1">
      <c r="A35" s="184">
        <v>32</v>
      </c>
      <c r="B35" s="190" t="str">
        <f>IF('Data Identitas'!B40="","",'Data Identitas'!B40)</f>
        <v>siswa32</v>
      </c>
      <c r="C35" s="305" t="str">
        <f>IF('Data Identitas'!C40="","",'Data Identitas'!C40)</f>
        <v/>
      </c>
      <c r="D35" s="26"/>
      <c r="E35" s="26"/>
      <c r="F35" s="26"/>
      <c r="G35" s="545">
        <f>IF(ISIEKSTRA2!C37="","",VLOOKUP(ISIEKSTRA2!C37,EKSTRA,2,FALSE))</f>
        <v>0</v>
      </c>
      <c r="H35" s="545" t="str">
        <f>IF(ISIEKSTRA2!E37="","",ISIEKSTRA2!E37)</f>
        <v>coba 32</v>
      </c>
      <c r="I35" s="545">
        <f>IF(ISIEKSTRA2!F37="","",VLOOKUP(ISIEKSTRA2!F37,EKSTRA,2,FALSE))</f>
        <v>0</v>
      </c>
      <c r="J35" s="545" t="str">
        <f>IF(ISIEKSTRA2!H37="","",ISIEKSTRA2!H37)</f>
        <v>coba 33</v>
      </c>
      <c r="K35" s="545">
        <f>IF(ISIEKSTRA2!I37="","",VLOOKUP(ISIEKSTRA2!I37,EKSTRA,2,FALSE))</f>
        <v>0</v>
      </c>
      <c r="L35" s="545" t="str">
        <f>IF(ISIEKSTRA2!K37="","",ISIEKSTRA2!K37)</f>
        <v>coba 34</v>
      </c>
      <c r="M35" s="545">
        <f>IF(ISIEKSTRA2!L37="","",VLOOKUP(ISIEKSTRA2!L37,EKSTRA,2,FALSE))</f>
        <v>0</v>
      </c>
      <c r="N35" s="545" t="str">
        <f>IF(ISIEKSTRA2!N37="","",ISIEKSTRA2!N37)</f>
        <v>coba 35</v>
      </c>
      <c r="O35" s="27"/>
      <c r="P35" s="27"/>
      <c r="Q35" s="27"/>
      <c r="R35" s="27"/>
      <c r="S35" s="27"/>
      <c r="T35" s="27"/>
      <c r="U35" s="192"/>
    </row>
    <row r="36" spans="1:21" s="58" customFormat="1" ht="24.95" customHeight="1">
      <c r="A36" s="184">
        <v>33</v>
      </c>
      <c r="B36" s="190" t="str">
        <f>IF('Data Identitas'!B41="","",'Data Identitas'!B41)</f>
        <v>siswa33</v>
      </c>
      <c r="C36" s="305" t="str">
        <f>IF('Data Identitas'!C41="","",'Data Identitas'!C41)</f>
        <v/>
      </c>
      <c r="D36" s="26"/>
      <c r="E36" s="26"/>
      <c r="F36" s="26"/>
      <c r="G36" s="545">
        <f>IF(ISIEKSTRA2!C38="","",VLOOKUP(ISIEKSTRA2!C38,EKSTRA,2,FALSE))</f>
        <v>0</v>
      </c>
      <c r="H36" s="545" t="str">
        <f>IF(ISIEKSTRA2!E38="","",ISIEKSTRA2!E38)</f>
        <v>coba 33</v>
      </c>
      <c r="I36" s="545">
        <f>IF(ISIEKSTRA2!F38="","",VLOOKUP(ISIEKSTRA2!F38,EKSTRA,2,FALSE))</f>
        <v>0</v>
      </c>
      <c r="J36" s="545" t="str">
        <f>IF(ISIEKSTRA2!H38="","",ISIEKSTRA2!H38)</f>
        <v>coba 34</v>
      </c>
      <c r="K36" s="545">
        <f>IF(ISIEKSTRA2!I38="","",VLOOKUP(ISIEKSTRA2!I38,EKSTRA,2,FALSE))</f>
        <v>0</v>
      </c>
      <c r="L36" s="545" t="str">
        <f>IF(ISIEKSTRA2!K38="","",ISIEKSTRA2!K38)</f>
        <v>coba 35</v>
      </c>
      <c r="M36" s="545">
        <f>IF(ISIEKSTRA2!L38="","",VLOOKUP(ISIEKSTRA2!L38,EKSTRA,2,FALSE))</f>
        <v>0</v>
      </c>
      <c r="N36" s="545" t="str">
        <f>IF(ISIEKSTRA2!N38="","",ISIEKSTRA2!N38)</f>
        <v>coba 36</v>
      </c>
      <c r="O36" s="27"/>
      <c r="P36" s="28"/>
      <c r="Q36" s="28"/>
      <c r="R36" s="28"/>
      <c r="S36" s="28"/>
      <c r="T36" s="28"/>
      <c r="U36" s="192"/>
    </row>
    <row r="37" spans="1:21" s="58" customFormat="1" ht="24.95" customHeight="1">
      <c r="A37" s="184">
        <v>34</v>
      </c>
      <c r="B37" s="190" t="str">
        <f>IF('Data Identitas'!B42="","",'Data Identitas'!B42)</f>
        <v>siswa34</v>
      </c>
      <c r="C37" s="305" t="str">
        <f>IF('Data Identitas'!C42="","",'Data Identitas'!C42)</f>
        <v/>
      </c>
      <c r="D37" s="24"/>
      <c r="E37" s="24"/>
      <c r="F37" s="24"/>
      <c r="G37" s="545">
        <f>IF(ISIEKSTRA2!C39="","",VLOOKUP(ISIEKSTRA2!C39,EKSTRA,2,FALSE))</f>
        <v>0</v>
      </c>
      <c r="H37" s="545" t="str">
        <f>IF(ISIEKSTRA2!E39="","",ISIEKSTRA2!E39)</f>
        <v>coba 34</v>
      </c>
      <c r="I37" s="545">
        <f>IF(ISIEKSTRA2!F39="","",VLOOKUP(ISIEKSTRA2!F39,EKSTRA,2,FALSE))</f>
        <v>0</v>
      </c>
      <c r="J37" s="545" t="str">
        <f>IF(ISIEKSTRA2!H39="","",ISIEKSTRA2!H39)</f>
        <v>coba 35</v>
      </c>
      <c r="K37" s="545">
        <f>IF(ISIEKSTRA2!I39="","",VLOOKUP(ISIEKSTRA2!I39,EKSTRA,2,FALSE))</f>
        <v>0</v>
      </c>
      <c r="L37" s="545" t="str">
        <f>IF(ISIEKSTRA2!K39="","",ISIEKSTRA2!K39)</f>
        <v>coba 36</v>
      </c>
      <c r="M37" s="545">
        <f>IF(ISIEKSTRA2!L39="","",VLOOKUP(ISIEKSTRA2!L39,EKSTRA,2,FALSE))</f>
        <v>0</v>
      </c>
      <c r="N37" s="545" t="str">
        <f>IF(ISIEKSTRA2!N39="","",ISIEKSTRA2!N39)</f>
        <v>coba 37</v>
      </c>
      <c r="O37" s="27"/>
      <c r="P37" s="28"/>
      <c r="Q37" s="28"/>
      <c r="R37" s="28"/>
      <c r="S37" s="28"/>
      <c r="T37" s="28"/>
      <c r="U37" s="192"/>
    </row>
    <row r="38" spans="1:21" s="58" customFormat="1" ht="24.95" customHeight="1">
      <c r="A38" s="184">
        <v>35</v>
      </c>
      <c r="B38" s="190" t="str">
        <f>IF('Data Identitas'!B43="","",'Data Identitas'!B43)</f>
        <v>siswa35</v>
      </c>
      <c r="C38" s="305" t="str">
        <f>IF('Data Identitas'!C43="","",'Data Identitas'!C43)</f>
        <v/>
      </c>
      <c r="D38" s="26"/>
      <c r="E38" s="26"/>
      <c r="F38" s="26"/>
      <c r="G38" s="545">
        <f>IF(ISIEKSTRA2!C40="","",VLOOKUP(ISIEKSTRA2!C40,EKSTRA,2,FALSE))</f>
        <v>0</v>
      </c>
      <c r="H38" s="545" t="str">
        <f>IF(ISIEKSTRA2!E40="","",ISIEKSTRA2!E40)</f>
        <v>coba 35</v>
      </c>
      <c r="I38" s="545">
        <f>IF(ISIEKSTRA2!F40="","",VLOOKUP(ISIEKSTRA2!F40,EKSTRA,2,FALSE))</f>
        <v>0</v>
      </c>
      <c r="J38" s="545" t="str">
        <f>IF(ISIEKSTRA2!H40="","",ISIEKSTRA2!H40)</f>
        <v>coba 36</v>
      </c>
      <c r="K38" s="545">
        <f>IF(ISIEKSTRA2!I40="","",VLOOKUP(ISIEKSTRA2!I40,EKSTRA,2,FALSE))</f>
        <v>0</v>
      </c>
      <c r="L38" s="545" t="str">
        <f>IF(ISIEKSTRA2!K40="","",ISIEKSTRA2!K40)</f>
        <v>coba 37</v>
      </c>
      <c r="M38" s="545">
        <f>IF(ISIEKSTRA2!L40="","",VLOOKUP(ISIEKSTRA2!L40,EKSTRA,2,FALSE))</f>
        <v>0</v>
      </c>
      <c r="N38" s="545" t="str">
        <f>IF(ISIEKSTRA2!N40="","",ISIEKSTRA2!N40)</f>
        <v>coba 38</v>
      </c>
      <c r="O38" s="27"/>
      <c r="P38" s="27"/>
      <c r="Q38" s="27"/>
      <c r="R38" s="27"/>
      <c r="S38" s="27"/>
      <c r="T38" s="27"/>
      <c r="U38" s="192"/>
    </row>
    <row r="39" spans="1:21" s="58" customFormat="1" ht="24.95" customHeight="1">
      <c r="A39" s="184">
        <v>36</v>
      </c>
      <c r="B39" s="190" t="str">
        <f>IF('Data Identitas'!B44="","",'Data Identitas'!B44)</f>
        <v>siswa36</v>
      </c>
      <c r="C39" s="305" t="str">
        <f>IF('Data Identitas'!C44="","",'Data Identitas'!C44)</f>
        <v/>
      </c>
      <c r="D39" s="26"/>
      <c r="E39" s="26"/>
      <c r="F39" s="26"/>
      <c r="G39" s="545">
        <f>IF(ISIEKSTRA2!C41="","",VLOOKUP(ISIEKSTRA2!C41,EKSTRA,2,FALSE))</f>
        <v>0</v>
      </c>
      <c r="H39" s="545" t="str">
        <f>IF(ISIEKSTRA2!E41="","",ISIEKSTRA2!E41)</f>
        <v>coba 36</v>
      </c>
      <c r="I39" s="545">
        <f>IF(ISIEKSTRA2!F41="","",VLOOKUP(ISIEKSTRA2!F41,EKSTRA,2,FALSE))</f>
        <v>0</v>
      </c>
      <c r="J39" s="545" t="str">
        <f>IF(ISIEKSTRA2!H41="","",ISIEKSTRA2!H41)</f>
        <v>coba 37</v>
      </c>
      <c r="K39" s="545">
        <f>IF(ISIEKSTRA2!I41="","",VLOOKUP(ISIEKSTRA2!I41,EKSTRA,2,FALSE))</f>
        <v>0</v>
      </c>
      <c r="L39" s="545" t="str">
        <f>IF(ISIEKSTRA2!K41="","",ISIEKSTRA2!K41)</f>
        <v>coba 38</v>
      </c>
      <c r="M39" s="545">
        <f>IF(ISIEKSTRA2!L41="","",VLOOKUP(ISIEKSTRA2!L41,EKSTRA,2,FALSE))</f>
        <v>0</v>
      </c>
      <c r="N39" s="545" t="str">
        <f>IF(ISIEKSTRA2!N41="","",ISIEKSTRA2!N41)</f>
        <v>coba 39</v>
      </c>
      <c r="O39" s="27"/>
      <c r="P39" s="27"/>
      <c r="Q39" s="27"/>
      <c r="R39" s="27"/>
      <c r="S39" s="27"/>
      <c r="T39" s="27"/>
      <c r="U39" s="192"/>
    </row>
    <row r="40" spans="1:21" s="58" customFormat="1" ht="24.95" customHeight="1">
      <c r="A40" s="184">
        <v>37</v>
      </c>
      <c r="B40" s="190" t="str">
        <f>IF('Data Identitas'!B45="","",'Data Identitas'!B45)</f>
        <v>siswa37</v>
      </c>
      <c r="C40" s="305" t="str">
        <f>IF('Data Identitas'!C45="","",'Data Identitas'!C45)</f>
        <v/>
      </c>
      <c r="D40" s="24"/>
      <c r="E40" s="24"/>
      <c r="F40" s="24"/>
      <c r="G40" s="545">
        <f>IF(ISIEKSTRA2!C42="","",VLOOKUP(ISIEKSTRA2!C42,EKSTRA,2,FALSE))</f>
        <v>0</v>
      </c>
      <c r="H40" s="545" t="str">
        <f>IF(ISIEKSTRA2!E42="","",ISIEKSTRA2!E42)</f>
        <v>coba 37</v>
      </c>
      <c r="I40" s="545">
        <f>IF(ISIEKSTRA2!F42="","",VLOOKUP(ISIEKSTRA2!F42,EKSTRA,2,FALSE))</f>
        <v>0</v>
      </c>
      <c r="J40" s="545" t="str">
        <f>IF(ISIEKSTRA2!H42="","",ISIEKSTRA2!H42)</f>
        <v>coba 38</v>
      </c>
      <c r="K40" s="545">
        <f>IF(ISIEKSTRA2!I42="","",VLOOKUP(ISIEKSTRA2!I42,EKSTRA,2,FALSE))</f>
        <v>0</v>
      </c>
      <c r="L40" s="545" t="str">
        <f>IF(ISIEKSTRA2!K42="","",ISIEKSTRA2!K42)</f>
        <v>coba 39</v>
      </c>
      <c r="M40" s="545">
        <f>IF(ISIEKSTRA2!L42="","",VLOOKUP(ISIEKSTRA2!L42,EKSTRA,2,FALSE))</f>
        <v>0</v>
      </c>
      <c r="N40" s="545" t="str">
        <f>IF(ISIEKSTRA2!N42="","",ISIEKSTRA2!N42)</f>
        <v>coba 40</v>
      </c>
      <c r="O40" s="27"/>
      <c r="P40" s="27"/>
      <c r="Q40" s="27"/>
      <c r="R40" s="27"/>
      <c r="S40" s="27"/>
      <c r="T40" s="27"/>
      <c r="U40" s="192"/>
    </row>
    <row r="41" spans="1:21" s="58" customFormat="1" ht="24.95" customHeight="1">
      <c r="A41" s="184">
        <v>38</v>
      </c>
      <c r="B41" s="190" t="str">
        <f>IF('Data Identitas'!B46="","",'Data Identitas'!B46)</f>
        <v>siswa38</v>
      </c>
      <c r="C41" s="305" t="str">
        <f>IF('Data Identitas'!C46="","",'Data Identitas'!C46)</f>
        <v/>
      </c>
      <c r="D41" s="26"/>
      <c r="E41" s="26"/>
      <c r="F41" s="26"/>
      <c r="G41" s="545">
        <f>IF(ISIEKSTRA2!C43="","",VLOOKUP(ISIEKSTRA2!C43,EKSTRA,2,FALSE))</f>
        <v>0</v>
      </c>
      <c r="H41" s="545" t="str">
        <f>IF(ISIEKSTRA2!E43="","",ISIEKSTRA2!E43)</f>
        <v>coba 38</v>
      </c>
      <c r="I41" s="545">
        <f>IF(ISIEKSTRA2!F43="","",VLOOKUP(ISIEKSTRA2!F43,EKSTRA,2,FALSE))</f>
        <v>0</v>
      </c>
      <c r="J41" s="545" t="str">
        <f>IF(ISIEKSTRA2!H43="","",ISIEKSTRA2!H43)</f>
        <v>coba 39</v>
      </c>
      <c r="K41" s="545">
        <f>IF(ISIEKSTRA2!I43="","",VLOOKUP(ISIEKSTRA2!I43,EKSTRA,2,FALSE))</f>
        <v>0</v>
      </c>
      <c r="L41" s="545" t="str">
        <f>IF(ISIEKSTRA2!K43="","",ISIEKSTRA2!K43)</f>
        <v>coba 40</v>
      </c>
      <c r="M41" s="545">
        <f>IF(ISIEKSTRA2!L43="","",VLOOKUP(ISIEKSTRA2!L43,EKSTRA,2,FALSE))</f>
        <v>0</v>
      </c>
      <c r="N41" s="545" t="str">
        <f>IF(ISIEKSTRA2!N43="","",ISIEKSTRA2!N43)</f>
        <v>coba 41</v>
      </c>
      <c r="O41" s="27"/>
      <c r="P41" s="27"/>
      <c r="Q41" s="27"/>
      <c r="R41" s="27"/>
      <c r="S41" s="27"/>
      <c r="T41" s="27"/>
      <c r="U41" s="192"/>
    </row>
    <row r="42" spans="1:21" s="58" customFormat="1" ht="24.95" customHeight="1">
      <c r="A42" s="184">
        <v>39</v>
      </c>
      <c r="B42" s="190" t="str">
        <f>IF('Data Identitas'!B47="","",'Data Identitas'!B47)</f>
        <v>siswa39</v>
      </c>
      <c r="C42" s="305" t="str">
        <f>IF('Data Identitas'!C47="","",'Data Identitas'!C47)</f>
        <v/>
      </c>
      <c r="D42" s="26"/>
      <c r="E42" s="26"/>
      <c r="F42" s="26"/>
      <c r="G42" s="545">
        <f>IF(ISIEKSTRA2!C44="","",VLOOKUP(ISIEKSTRA2!C44,EKSTRA,2,FALSE))</f>
        <v>0</v>
      </c>
      <c r="H42" s="545" t="str">
        <f>IF(ISIEKSTRA2!E44="","",ISIEKSTRA2!E44)</f>
        <v>coba 39</v>
      </c>
      <c r="I42" s="545">
        <f>IF(ISIEKSTRA2!F44="","",VLOOKUP(ISIEKSTRA2!F44,EKSTRA,2,FALSE))</f>
        <v>0</v>
      </c>
      <c r="J42" s="545" t="str">
        <f>IF(ISIEKSTRA2!H44="","",ISIEKSTRA2!H44)</f>
        <v>coba 40</v>
      </c>
      <c r="K42" s="545">
        <f>IF(ISIEKSTRA2!I44="","",VLOOKUP(ISIEKSTRA2!I44,EKSTRA,2,FALSE))</f>
        <v>0</v>
      </c>
      <c r="L42" s="545" t="str">
        <f>IF(ISIEKSTRA2!K44="","",ISIEKSTRA2!K44)</f>
        <v>coba 41</v>
      </c>
      <c r="M42" s="545">
        <f>IF(ISIEKSTRA2!L44="","",VLOOKUP(ISIEKSTRA2!L44,EKSTRA,2,FALSE))</f>
        <v>0</v>
      </c>
      <c r="N42" s="545" t="str">
        <f>IF(ISIEKSTRA2!N44="","",ISIEKSTRA2!N44)</f>
        <v>coba 42</v>
      </c>
      <c r="O42" s="27"/>
      <c r="P42" s="27"/>
      <c r="Q42" s="27"/>
      <c r="R42" s="27"/>
      <c r="S42" s="27"/>
      <c r="T42" s="27"/>
      <c r="U42" s="192"/>
    </row>
    <row r="43" spans="1:21" s="58" customFormat="1" ht="24.95" customHeight="1">
      <c r="A43" s="184">
        <v>40</v>
      </c>
      <c r="B43" s="190" t="str">
        <f>IF('Data Identitas'!B48="","",'Data Identitas'!B48)</f>
        <v>siswa40</v>
      </c>
      <c r="C43" s="305" t="str">
        <f>IF('Data Identitas'!C48="","",'Data Identitas'!C48)</f>
        <v/>
      </c>
      <c r="D43" s="24"/>
      <c r="E43" s="24"/>
      <c r="F43" s="24"/>
      <c r="G43" s="545">
        <f>IF(ISIEKSTRA2!C45="","",VLOOKUP(ISIEKSTRA2!C45,EKSTRA,2,FALSE))</f>
        <v>0</v>
      </c>
      <c r="H43" s="545" t="str">
        <f>IF(ISIEKSTRA2!E45="","",ISIEKSTRA2!E45)</f>
        <v>coba 40</v>
      </c>
      <c r="I43" s="545">
        <f>IF(ISIEKSTRA2!F45="","",VLOOKUP(ISIEKSTRA2!F45,EKSTRA,2,FALSE))</f>
        <v>0</v>
      </c>
      <c r="J43" s="545" t="str">
        <f>IF(ISIEKSTRA2!H45="","",ISIEKSTRA2!H45)</f>
        <v>coba 41</v>
      </c>
      <c r="K43" s="545">
        <f>IF(ISIEKSTRA2!I45="","",VLOOKUP(ISIEKSTRA2!I45,EKSTRA,2,FALSE))</f>
        <v>0</v>
      </c>
      <c r="L43" s="545" t="str">
        <f>IF(ISIEKSTRA2!K45="","",ISIEKSTRA2!K45)</f>
        <v>coba 42</v>
      </c>
      <c r="M43" s="545">
        <f>IF(ISIEKSTRA2!L45="","",VLOOKUP(ISIEKSTRA2!L45,EKSTRA,2,FALSE))</f>
        <v>0</v>
      </c>
      <c r="N43" s="545" t="str">
        <f>IF(ISIEKSTRA2!N45="","",ISIEKSTRA2!N45)</f>
        <v>coba 43</v>
      </c>
      <c r="O43" s="27"/>
      <c r="P43" s="27"/>
      <c r="Q43" s="27"/>
      <c r="R43" s="27"/>
      <c r="S43" s="27"/>
      <c r="T43" s="27"/>
      <c r="U43" s="192"/>
    </row>
    <row r="44" spans="1:21" s="58" customFormat="1" ht="24.95" customHeight="1">
      <c r="A44" s="184">
        <v>41</v>
      </c>
      <c r="B44" s="190" t="str">
        <f>IF('Data Identitas'!B49="","",'Data Identitas'!B49)</f>
        <v>siswa41</v>
      </c>
      <c r="C44" s="305" t="str">
        <f>IF('Data Identitas'!C49="","",'Data Identitas'!C49)</f>
        <v/>
      </c>
      <c r="D44" s="26"/>
      <c r="E44" s="26"/>
      <c r="F44" s="26"/>
      <c r="G44" s="545">
        <f>IF(ISIEKSTRA2!C46="","",VLOOKUP(ISIEKSTRA2!C46,EKSTRA,2,FALSE))</f>
        <v>0</v>
      </c>
      <c r="H44" s="545" t="str">
        <f>IF(ISIEKSTRA2!E46="","",ISIEKSTRA2!E46)</f>
        <v>coba 41</v>
      </c>
      <c r="I44" s="545">
        <f>IF(ISIEKSTRA2!F46="","",VLOOKUP(ISIEKSTRA2!F46,EKSTRA,2,FALSE))</f>
        <v>0</v>
      </c>
      <c r="J44" s="545" t="str">
        <f>IF(ISIEKSTRA2!H46="","",ISIEKSTRA2!H46)</f>
        <v>coba 42</v>
      </c>
      <c r="K44" s="545">
        <f>IF(ISIEKSTRA2!I46="","",VLOOKUP(ISIEKSTRA2!I46,EKSTRA,2,FALSE))</f>
        <v>0</v>
      </c>
      <c r="L44" s="545" t="str">
        <f>IF(ISIEKSTRA2!K46="","",ISIEKSTRA2!K46)</f>
        <v>coba 43</v>
      </c>
      <c r="M44" s="545">
        <f>IF(ISIEKSTRA2!L46="","",VLOOKUP(ISIEKSTRA2!L46,EKSTRA,2,FALSE))</f>
        <v>0</v>
      </c>
      <c r="N44" s="545" t="str">
        <f>IF(ISIEKSTRA2!N46="","",ISIEKSTRA2!N46)</f>
        <v>coba 44</v>
      </c>
      <c r="O44" s="27"/>
      <c r="P44" s="27"/>
      <c r="Q44" s="27"/>
      <c r="R44" s="27"/>
      <c r="S44" s="27"/>
      <c r="T44" s="27"/>
      <c r="U44" s="192"/>
    </row>
    <row r="45" spans="1:21" s="58" customFormat="1" ht="24.95" customHeight="1">
      <c r="A45" s="184">
        <v>42</v>
      </c>
      <c r="B45" s="190" t="str">
        <f>IF('Data Identitas'!B50="","",'Data Identitas'!B50)</f>
        <v>siswa42</v>
      </c>
      <c r="C45" s="305" t="str">
        <f>IF('Data Identitas'!C50="","",'Data Identitas'!C50)</f>
        <v/>
      </c>
      <c r="D45" s="26"/>
      <c r="E45" s="26"/>
      <c r="F45" s="26"/>
      <c r="G45" s="545">
        <f>IF(ISIEKSTRA2!C47="","",VLOOKUP(ISIEKSTRA2!C47,EKSTRA,2,FALSE))</f>
        <v>0</v>
      </c>
      <c r="H45" s="545" t="str">
        <f>IF(ISIEKSTRA2!E47="","",ISIEKSTRA2!E47)</f>
        <v>coba 42</v>
      </c>
      <c r="I45" s="545">
        <f>IF(ISIEKSTRA2!F47="","",VLOOKUP(ISIEKSTRA2!F47,EKSTRA,2,FALSE))</f>
        <v>0</v>
      </c>
      <c r="J45" s="545" t="str">
        <f>IF(ISIEKSTRA2!H47="","",ISIEKSTRA2!H47)</f>
        <v>coba 43</v>
      </c>
      <c r="K45" s="545">
        <f>IF(ISIEKSTRA2!I47="","",VLOOKUP(ISIEKSTRA2!I47,EKSTRA,2,FALSE))</f>
        <v>0</v>
      </c>
      <c r="L45" s="545" t="str">
        <f>IF(ISIEKSTRA2!K47="","",ISIEKSTRA2!K47)</f>
        <v>coba 44</v>
      </c>
      <c r="M45" s="545">
        <f>IF(ISIEKSTRA2!L47="","",VLOOKUP(ISIEKSTRA2!L47,EKSTRA,2,FALSE))</f>
        <v>0</v>
      </c>
      <c r="N45" s="545" t="str">
        <f>IF(ISIEKSTRA2!N47="","",ISIEKSTRA2!N47)</f>
        <v>coba 45</v>
      </c>
      <c r="O45" s="27"/>
      <c r="P45" s="27"/>
      <c r="Q45" s="27"/>
      <c r="R45" s="27"/>
      <c r="S45" s="27"/>
      <c r="T45" s="27"/>
      <c r="U45" s="192"/>
    </row>
    <row r="46" spans="1:21" s="58" customFormat="1" ht="24.95" customHeight="1">
      <c r="A46" s="184">
        <v>43</v>
      </c>
      <c r="B46" s="190" t="str">
        <f>IF('Data Identitas'!B51="","",'Data Identitas'!B51)</f>
        <v>siswa43</v>
      </c>
      <c r="C46" s="305" t="str">
        <f>IF('Data Identitas'!C51="","",'Data Identitas'!C51)</f>
        <v/>
      </c>
      <c r="D46" s="24"/>
      <c r="E46" s="24"/>
      <c r="F46" s="24"/>
      <c r="G46" s="545">
        <f>IF(ISIEKSTRA2!C48="","",VLOOKUP(ISIEKSTRA2!C48,EKSTRA,2,FALSE))</f>
        <v>0</v>
      </c>
      <c r="H46" s="545" t="str">
        <f>IF(ISIEKSTRA2!E48="","",ISIEKSTRA2!E48)</f>
        <v>coba 43</v>
      </c>
      <c r="I46" s="545">
        <f>IF(ISIEKSTRA2!F48="","",VLOOKUP(ISIEKSTRA2!F48,EKSTRA,2,FALSE))</f>
        <v>0</v>
      </c>
      <c r="J46" s="545" t="str">
        <f>IF(ISIEKSTRA2!H48="","",ISIEKSTRA2!H48)</f>
        <v>coba 44</v>
      </c>
      <c r="K46" s="545">
        <f>IF(ISIEKSTRA2!I48="","",VLOOKUP(ISIEKSTRA2!I48,EKSTRA,2,FALSE))</f>
        <v>0</v>
      </c>
      <c r="L46" s="545" t="str">
        <f>IF(ISIEKSTRA2!K48="","",ISIEKSTRA2!K48)</f>
        <v>coba 45</v>
      </c>
      <c r="M46" s="545">
        <f>IF(ISIEKSTRA2!L48="","",VLOOKUP(ISIEKSTRA2!L48,EKSTRA,2,FALSE))</f>
        <v>0</v>
      </c>
      <c r="N46" s="545" t="str">
        <f>IF(ISIEKSTRA2!N48="","",ISIEKSTRA2!N48)</f>
        <v>coba 46</v>
      </c>
      <c r="O46" s="27"/>
      <c r="P46" s="27"/>
      <c r="Q46" s="27"/>
      <c r="R46" s="27"/>
      <c r="S46" s="27"/>
      <c r="T46" s="27"/>
      <c r="U46" s="192"/>
    </row>
    <row r="47" spans="1:21" s="58" customFormat="1" ht="24.95" customHeight="1">
      <c r="A47" s="184">
        <v>44</v>
      </c>
      <c r="B47" s="190" t="str">
        <f>IF('Data Identitas'!B52="","",'Data Identitas'!B52)</f>
        <v>siswa44</v>
      </c>
      <c r="C47" s="305" t="str">
        <f>IF('Data Identitas'!C52="","",'Data Identitas'!C52)</f>
        <v/>
      </c>
      <c r="D47" s="26"/>
      <c r="E47" s="26"/>
      <c r="F47" s="26"/>
      <c r="G47" s="545">
        <f>IF(ISIEKSTRA2!C49="","",VLOOKUP(ISIEKSTRA2!C49,EKSTRA,2,FALSE))</f>
        <v>0</v>
      </c>
      <c r="H47" s="545" t="str">
        <f>IF(ISIEKSTRA2!E49="","",ISIEKSTRA2!E49)</f>
        <v>coba 44</v>
      </c>
      <c r="I47" s="545">
        <f>IF(ISIEKSTRA2!F49="","",VLOOKUP(ISIEKSTRA2!F49,EKSTRA,2,FALSE))</f>
        <v>0</v>
      </c>
      <c r="J47" s="545" t="str">
        <f>IF(ISIEKSTRA2!H49="","",ISIEKSTRA2!H49)</f>
        <v>coba 45</v>
      </c>
      <c r="K47" s="545">
        <f>IF(ISIEKSTRA2!I49="","",VLOOKUP(ISIEKSTRA2!I49,EKSTRA,2,FALSE))</f>
        <v>0</v>
      </c>
      <c r="L47" s="545" t="str">
        <f>IF(ISIEKSTRA2!K49="","",ISIEKSTRA2!K49)</f>
        <v>coba 46</v>
      </c>
      <c r="M47" s="545">
        <f>IF(ISIEKSTRA2!L49="","",VLOOKUP(ISIEKSTRA2!L49,EKSTRA,2,FALSE))</f>
        <v>0</v>
      </c>
      <c r="N47" s="545" t="str">
        <f>IF(ISIEKSTRA2!N49="","",ISIEKSTRA2!N49)</f>
        <v>coba 47</v>
      </c>
      <c r="O47" s="27"/>
      <c r="P47" s="27"/>
      <c r="Q47" s="27"/>
      <c r="R47" s="27"/>
      <c r="S47" s="27"/>
      <c r="T47" s="27"/>
      <c r="U47" s="192"/>
    </row>
    <row r="48" spans="1:21" s="58" customFormat="1" ht="24.95" customHeight="1">
      <c r="A48" s="185">
        <v>45</v>
      </c>
      <c r="B48" s="190" t="str">
        <f>IF('Data Identitas'!B53="","",'Data Identitas'!B53)</f>
        <v>siswa45</v>
      </c>
      <c r="C48" s="305" t="str">
        <f>IF('Data Identitas'!C53="","",'Data Identitas'!C53)</f>
        <v/>
      </c>
      <c r="D48" s="26"/>
      <c r="E48" s="26"/>
      <c r="F48" s="26"/>
      <c r="G48" s="545">
        <f>IF(ISIEKSTRA2!C50="","",VLOOKUP(ISIEKSTRA2!C50,EKSTRA,2,FALSE))</f>
        <v>0</v>
      </c>
      <c r="H48" s="545" t="str">
        <f>IF(ISIEKSTRA2!E50="","",ISIEKSTRA2!E50)</f>
        <v>coba 45</v>
      </c>
      <c r="I48" s="545">
        <f>IF(ISIEKSTRA2!F50="","",VLOOKUP(ISIEKSTRA2!F50,EKSTRA,2,FALSE))</f>
        <v>0</v>
      </c>
      <c r="J48" s="545" t="str">
        <f>IF(ISIEKSTRA2!H50="","",ISIEKSTRA2!H50)</f>
        <v>coba 46</v>
      </c>
      <c r="K48" s="545">
        <f>IF(ISIEKSTRA2!I50="","",VLOOKUP(ISIEKSTRA2!I50,EKSTRA,2,FALSE))</f>
        <v>0</v>
      </c>
      <c r="L48" s="545" t="str">
        <f>IF(ISIEKSTRA2!K50="","",ISIEKSTRA2!K50)</f>
        <v>coba 47</v>
      </c>
      <c r="M48" s="545">
        <f>IF(ISIEKSTRA2!L50="","",VLOOKUP(ISIEKSTRA2!L50,EKSTRA,2,FALSE))</f>
        <v>0</v>
      </c>
      <c r="N48" s="545" t="str">
        <f>IF(ISIEKSTRA2!N50="","",ISIEKSTRA2!N50)</f>
        <v>coba 48</v>
      </c>
      <c r="O48" s="29"/>
      <c r="P48" s="29"/>
      <c r="Q48" s="29"/>
      <c r="R48" s="29"/>
      <c r="S48" s="29"/>
      <c r="T48" s="29"/>
      <c r="U48" s="192"/>
    </row>
    <row r="49" spans="1:21" s="58" customFormat="1" ht="24.95" customHeight="1">
      <c r="A49" s="186">
        <v>46</v>
      </c>
      <c r="B49" s="190" t="str">
        <f>IF('Data Identitas'!B54="","",'Data Identitas'!B54)</f>
        <v>siswa46</v>
      </c>
      <c r="C49" s="305" t="str">
        <f>IF('Data Identitas'!C54="","",'Data Identitas'!C54)</f>
        <v/>
      </c>
      <c r="D49" s="24"/>
      <c r="E49" s="24"/>
      <c r="F49" s="24"/>
      <c r="G49" s="545">
        <f>IF(ISIEKSTRA2!C51="","",VLOOKUP(ISIEKSTRA2!C51,EKSTRA,2,FALSE))</f>
        <v>0</v>
      </c>
      <c r="H49" s="545" t="str">
        <f>IF(ISIEKSTRA2!E51="","",ISIEKSTRA2!E51)</f>
        <v>coba 46</v>
      </c>
      <c r="I49" s="545">
        <f>IF(ISIEKSTRA2!F51="","",VLOOKUP(ISIEKSTRA2!F51,EKSTRA,2,FALSE))</f>
        <v>0</v>
      </c>
      <c r="J49" s="545" t="str">
        <f>IF(ISIEKSTRA2!H51="","",ISIEKSTRA2!H51)</f>
        <v>coba 47</v>
      </c>
      <c r="K49" s="545">
        <f>IF(ISIEKSTRA2!I51="","",VLOOKUP(ISIEKSTRA2!I51,EKSTRA,2,FALSE))</f>
        <v>0</v>
      </c>
      <c r="L49" s="545" t="str">
        <f>IF(ISIEKSTRA2!K51="","",ISIEKSTRA2!K51)</f>
        <v>coba 48</v>
      </c>
      <c r="M49" s="545">
        <f>IF(ISIEKSTRA2!L51="","",VLOOKUP(ISIEKSTRA2!L51,EKSTRA,2,FALSE))</f>
        <v>0</v>
      </c>
      <c r="N49" s="545" t="str">
        <f>IF(ISIEKSTRA2!N51="","",ISIEKSTRA2!N51)</f>
        <v>coba 49</v>
      </c>
      <c r="O49" s="65"/>
      <c r="P49" s="65"/>
      <c r="Q49" s="65"/>
      <c r="R49" s="65"/>
      <c r="S49" s="65"/>
      <c r="T49" s="65"/>
      <c r="U49" s="192"/>
    </row>
    <row r="50" spans="1:21" s="58" customFormat="1" ht="24.95" customHeight="1">
      <c r="A50" s="186">
        <v>47</v>
      </c>
      <c r="B50" s="190" t="str">
        <f>IF('Data Identitas'!B55="","",'Data Identitas'!B55)</f>
        <v>siswa47</v>
      </c>
      <c r="C50" s="305" t="str">
        <f>IF('Data Identitas'!C55="","",'Data Identitas'!C55)</f>
        <v/>
      </c>
      <c r="D50" s="26"/>
      <c r="E50" s="26"/>
      <c r="F50" s="26"/>
      <c r="G50" s="545">
        <f>IF(ISIEKSTRA2!C52="","",VLOOKUP(ISIEKSTRA2!C52,EKSTRA,2,FALSE))</f>
        <v>0</v>
      </c>
      <c r="H50" s="545" t="str">
        <f>IF(ISIEKSTRA2!E52="","",ISIEKSTRA2!E52)</f>
        <v>coba 47</v>
      </c>
      <c r="I50" s="545">
        <f>IF(ISIEKSTRA2!F52="","",VLOOKUP(ISIEKSTRA2!F52,EKSTRA,2,FALSE))</f>
        <v>0</v>
      </c>
      <c r="J50" s="545" t="str">
        <f>IF(ISIEKSTRA2!H52="","",ISIEKSTRA2!H52)</f>
        <v>coba 48</v>
      </c>
      <c r="K50" s="545">
        <f>IF(ISIEKSTRA2!I52="","",VLOOKUP(ISIEKSTRA2!I52,EKSTRA,2,FALSE))</f>
        <v>0</v>
      </c>
      <c r="L50" s="545" t="str">
        <f>IF(ISIEKSTRA2!K52="","",ISIEKSTRA2!K52)</f>
        <v>coba 49</v>
      </c>
      <c r="M50" s="545">
        <f>IF(ISIEKSTRA2!L52="","",VLOOKUP(ISIEKSTRA2!L52,EKSTRA,2,FALSE))</f>
        <v>0</v>
      </c>
      <c r="N50" s="545" t="str">
        <f>IF(ISIEKSTRA2!N52="","",ISIEKSTRA2!N52)</f>
        <v>coba 50</v>
      </c>
      <c r="O50" s="65"/>
      <c r="P50" s="65"/>
      <c r="Q50" s="65"/>
      <c r="R50" s="65"/>
      <c r="S50" s="65"/>
      <c r="T50" s="65"/>
      <c r="U50" s="192"/>
    </row>
    <row r="51" spans="1:21" s="58" customFormat="1" ht="24.95" customHeight="1">
      <c r="A51" s="546">
        <v>48</v>
      </c>
      <c r="B51" s="553" t="str">
        <f>IF('Data Identitas'!B56="","",'Data Identitas'!B56)</f>
        <v>siswa48</v>
      </c>
      <c r="C51" s="554" t="str">
        <f>IF('Data Identitas'!C56="","",'Data Identitas'!C56)</f>
        <v/>
      </c>
      <c r="D51" s="555"/>
      <c r="E51" s="555"/>
      <c r="F51" s="555"/>
      <c r="G51" s="556">
        <f>IF(ISIEKSTRA2!C53="","",VLOOKUP(ISIEKSTRA2!C53,EKSTRA,2,FALSE))</f>
        <v>0</v>
      </c>
      <c r="H51" s="556" t="str">
        <f>IF(ISIEKSTRA2!E53="","",ISIEKSTRA2!E53)</f>
        <v>coba 48</v>
      </c>
      <c r="I51" s="556">
        <f>IF(ISIEKSTRA2!F53="","",VLOOKUP(ISIEKSTRA2!F53,EKSTRA,2,FALSE))</f>
        <v>0</v>
      </c>
      <c r="J51" s="556" t="str">
        <f>IF(ISIEKSTRA2!H53="","",ISIEKSTRA2!H53)</f>
        <v>coba 49</v>
      </c>
      <c r="K51" s="556">
        <f>IF(ISIEKSTRA2!I53="","",VLOOKUP(ISIEKSTRA2!I53,EKSTRA,2,FALSE))</f>
        <v>0</v>
      </c>
      <c r="L51" s="556" t="str">
        <f>IF(ISIEKSTRA2!K53="","",ISIEKSTRA2!K53)</f>
        <v>coba 50</v>
      </c>
      <c r="M51" s="556">
        <f>IF(ISIEKSTRA2!L53="","",VLOOKUP(ISIEKSTRA2!L53,EKSTRA,2,FALSE))</f>
        <v>0</v>
      </c>
      <c r="N51" s="556" t="str">
        <f>IF(ISIEKSTRA2!N53="","",ISIEKSTRA2!N53)</f>
        <v>coba 51</v>
      </c>
      <c r="O51" s="547"/>
      <c r="P51" s="547"/>
      <c r="Q51" s="547"/>
      <c r="R51" s="547"/>
      <c r="S51" s="547"/>
      <c r="T51" s="547"/>
      <c r="U51" s="557"/>
    </row>
    <row r="52" spans="1:21" hidden="1"/>
  </sheetData>
  <sheetProtection password="D4C3" sheet="1" scenarios="1" formatCells="0" formatColumns="0" formatRows="0" insertColumns="0" insertRows="0" insertHyperlinks="0" deleteColumns="0" deleteRows="0"/>
  <mergeCells count="7">
    <mergeCell ref="O2:T2"/>
    <mergeCell ref="U2:U3"/>
    <mergeCell ref="A2:A3"/>
    <mergeCell ref="B2:B3"/>
    <mergeCell ref="C2:C3"/>
    <mergeCell ref="D2:F2"/>
    <mergeCell ref="G2:L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Sheet35">
    <tabColor theme="3"/>
  </sheetPr>
  <dimension ref="A1:T65"/>
  <sheetViews>
    <sheetView showGridLines="0" zoomScale="70" zoomScaleNormal="7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180</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269"/>
      <c r="S14" s="340"/>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ht="20.100000000000001" customHeight="1">
      <c r="A62" s="271"/>
      <c r="B62" s="211" t="str">
        <f>IF('Data Identitas'!B58="","",'Data Identitas'!B58)</f>
        <v/>
      </c>
      <c r="C62" s="20" t="str">
        <f>IFERROR(AVERAGE(C14:C61),"")</f>
        <v/>
      </c>
      <c r="D62" s="210"/>
      <c r="E62" s="210"/>
      <c r="F62" s="20" t="str">
        <f>IFERROR(AVERAGE(F14:F61),"")</f>
        <v/>
      </c>
      <c r="G62" s="210"/>
      <c r="H62" s="210"/>
      <c r="I62" s="210"/>
      <c r="J62" s="210"/>
      <c r="K62" s="210"/>
      <c r="L62" s="210"/>
      <c r="M62" s="210"/>
      <c r="N62" s="210"/>
      <c r="O62" s="210"/>
      <c r="P62" s="210"/>
      <c r="Q62" s="210"/>
      <c r="R62" s="65"/>
      <c r="S62" s="65"/>
    </row>
    <row r="63" spans="1:20">
      <c r="A63" s="58"/>
      <c r="I63" s="271"/>
      <c r="J63" s="271"/>
      <c r="K63" s="271"/>
      <c r="L63" s="271"/>
      <c r="M63" s="271"/>
      <c r="N63" s="271"/>
      <c r="O63" s="271"/>
      <c r="P63" s="271"/>
      <c r="Q63" s="271"/>
      <c r="R63" s="65"/>
      <c r="S63" s="65"/>
    </row>
    <row r="64" spans="1:20" hidden="1">
      <c r="A64" s="58"/>
    </row>
    <row r="65" ht="15" customHeight="1"/>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1.xml><?xml version="1.0" encoding="utf-8"?>
<worksheet xmlns="http://schemas.openxmlformats.org/spreadsheetml/2006/main" xmlns:r="http://schemas.openxmlformats.org/officeDocument/2006/relationships">
  <sheetPr codeName="Sheet36">
    <tabColor theme="3"/>
  </sheetPr>
  <dimension ref="A1:T65"/>
  <sheetViews>
    <sheetView showGridLines="0" topLeftCell="A2" zoomScale="70" zoomScaleNormal="70" workbookViewId="0">
      <selection activeCell="I18" sqref="I18"/>
    </sheetView>
  </sheetViews>
  <sheetFormatPr defaultColWidth="9.140625" defaultRowHeight="15" customHeight="1" zeroHeight="1"/>
  <cols>
    <col min="1" max="1" width="4.5703125" style="272" bestFit="1" customWidth="1"/>
    <col min="2" max="2" width="28.5703125" style="272" customWidth="1"/>
    <col min="3" max="3" width="6.570312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154</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523"/>
      <c r="D62" s="524"/>
      <c r="E62" s="55"/>
      <c r="F62" s="523"/>
      <c r="G62" s="524"/>
      <c r="H62" s="55"/>
      <c r="I62" s="55"/>
      <c r="J62" s="55"/>
      <c r="K62" s="55"/>
      <c r="L62" s="55"/>
      <c r="M62" s="55"/>
      <c r="N62" s="55"/>
      <c r="O62" s="55"/>
      <c r="P62" s="55"/>
      <c r="Q62" s="55"/>
      <c r="R62" s="21"/>
      <c r="S62" s="21"/>
    </row>
    <row r="63" spans="1:20" ht="20.100000000000001" customHeight="1">
      <c r="A63" s="271"/>
      <c r="B63" s="271" t="s">
        <v>3</v>
      </c>
      <c r="C63" s="522"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2.xml><?xml version="1.0" encoding="utf-8"?>
<worksheet xmlns="http://schemas.openxmlformats.org/spreadsheetml/2006/main" xmlns:r="http://schemas.openxmlformats.org/officeDocument/2006/relationships">
  <sheetPr codeName="Sheet37">
    <tabColor theme="3"/>
  </sheetPr>
  <dimension ref="A1:T65"/>
  <sheetViews>
    <sheetView showGridLines="0" zoomScale="70" zoomScaleNormal="70" workbookViewId="0">
      <selection activeCell="K19" sqref="K19"/>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73"/>
      <c r="J4" s="265"/>
      <c r="K4" s="265"/>
      <c r="L4" s="265"/>
      <c r="M4" s="265"/>
      <c r="N4" s="265"/>
      <c r="O4" s="265"/>
      <c r="P4" s="265"/>
      <c r="Q4" s="265"/>
    </row>
    <row r="5" spans="1:20" ht="15" customHeight="1">
      <c r="B5" s="178"/>
      <c r="C5" s="674"/>
      <c r="D5" s="674"/>
      <c r="E5" s="674"/>
      <c r="F5" s="674"/>
      <c r="G5" s="674"/>
      <c r="H5" s="674"/>
      <c r="I5" s="273"/>
      <c r="J5" s="265"/>
      <c r="K5" s="265"/>
      <c r="L5" s="265"/>
      <c r="M5" s="265"/>
      <c r="N5" s="265"/>
      <c r="O5" s="265"/>
      <c r="P5" s="265"/>
      <c r="Q5" s="265"/>
    </row>
    <row r="6" spans="1:20" ht="15" customHeight="1">
      <c r="B6" s="178"/>
      <c r="C6" s="674"/>
      <c r="D6" s="674"/>
      <c r="E6" s="674"/>
      <c r="F6" s="674"/>
      <c r="G6" s="674"/>
      <c r="H6" s="674"/>
      <c r="I6" s="273"/>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156</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t="15" hidden="1" customHeight="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3.xml><?xml version="1.0" encoding="utf-8"?>
<worksheet xmlns="http://schemas.openxmlformats.org/spreadsheetml/2006/main" xmlns:r="http://schemas.openxmlformats.org/officeDocument/2006/relationships">
  <sheetPr codeName="Sheet38">
    <tabColor theme="3"/>
  </sheetPr>
  <dimension ref="A1:T65"/>
  <sheetViews>
    <sheetView showGridLines="0" zoomScale="70" zoomScaleNormal="7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73"/>
      <c r="J4" s="265"/>
      <c r="K4" s="265"/>
      <c r="L4" s="265"/>
      <c r="M4" s="265"/>
      <c r="N4" s="265"/>
      <c r="O4" s="265"/>
      <c r="P4" s="265"/>
      <c r="Q4" s="265"/>
    </row>
    <row r="5" spans="1:20" ht="15" customHeight="1">
      <c r="B5" s="178"/>
      <c r="C5" s="674"/>
      <c r="D5" s="674"/>
      <c r="E5" s="674"/>
      <c r="F5" s="674"/>
      <c r="G5" s="674"/>
      <c r="H5" s="674"/>
      <c r="I5" s="273"/>
      <c r="J5" s="265"/>
      <c r="K5" s="265"/>
      <c r="L5" s="265"/>
      <c r="M5" s="265"/>
      <c r="N5" s="265"/>
      <c r="O5" s="265"/>
      <c r="P5" s="265"/>
      <c r="Q5" s="265"/>
    </row>
    <row r="6" spans="1:20" ht="15" customHeight="1">
      <c r="B6" s="178"/>
      <c r="C6" s="674"/>
      <c r="D6" s="674"/>
      <c r="E6" s="674"/>
      <c r="F6" s="674"/>
      <c r="G6" s="674"/>
      <c r="H6" s="674"/>
      <c r="I6" s="273"/>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300" t="s">
        <v>7</v>
      </c>
      <c r="C8" s="203" t="s">
        <v>184</v>
      </c>
      <c r="D8" s="203"/>
      <c r="E8" s="274"/>
      <c r="F8" s="178"/>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4.xml><?xml version="1.0" encoding="utf-8"?>
<worksheet xmlns="http://schemas.openxmlformats.org/spreadsheetml/2006/main" xmlns:r="http://schemas.openxmlformats.org/officeDocument/2006/relationships">
  <sheetPr codeName="Sheet39">
    <tabColor theme="4"/>
  </sheetPr>
  <dimension ref="A1:T65"/>
  <sheetViews>
    <sheetView showGridLines="0" zoomScale="80" zoomScaleNormal="8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300" t="s">
        <v>7</v>
      </c>
      <c r="C8" s="203" t="s">
        <v>22</v>
      </c>
      <c r="D8" s="203"/>
      <c r="E8" s="274"/>
      <c r="F8" s="178"/>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11"/>
      <c r="C63" s="212" t="str">
        <f>IFERROR(AVERAGE(C14:C58),"")</f>
        <v/>
      </c>
      <c r="D63" s="209"/>
      <c r="E63" s="209"/>
      <c r="F63" s="212" t="str">
        <f>IFERROR(AVERAGE(F14:F58),"")</f>
        <v/>
      </c>
      <c r="G63" s="209"/>
      <c r="H63" s="209"/>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hidden="1"/>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Sheet40">
    <tabColor theme="5"/>
  </sheetPr>
  <dimension ref="A1:T65"/>
  <sheetViews>
    <sheetView showGridLines="0" zoomScale="80" zoomScaleNormal="8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UTAMA!C1</f>
        <v>KEMENTERIAN AGAMA RI</v>
      </c>
      <c r="D2" s="672"/>
      <c r="E2" s="672"/>
      <c r="F2" s="672"/>
      <c r="G2" s="672"/>
      <c r="H2" s="672"/>
      <c r="I2" s="198"/>
      <c r="J2" s="198"/>
      <c r="K2" s="198"/>
      <c r="L2" s="198"/>
      <c r="M2" s="198"/>
      <c r="N2" s="198"/>
      <c r="O2" s="198"/>
      <c r="P2" s="198"/>
      <c r="Q2" s="198"/>
    </row>
    <row r="3" spans="1:20" ht="24.95" customHeight="1">
      <c r="C3" s="673" t="str">
        <f>UTAMA!C4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65"/>
      <c r="J4" s="265"/>
      <c r="K4" s="265"/>
      <c r="L4" s="265"/>
      <c r="M4" s="265"/>
      <c r="N4" s="265"/>
      <c r="O4" s="265"/>
      <c r="P4" s="265"/>
      <c r="Q4" s="265"/>
    </row>
    <row r="5" spans="1:20" ht="15" customHeight="1">
      <c r="C5" s="674"/>
      <c r="D5" s="674"/>
      <c r="E5" s="674"/>
      <c r="F5" s="674"/>
      <c r="G5" s="674"/>
      <c r="H5" s="674"/>
      <c r="I5" s="265"/>
      <c r="J5" s="265"/>
      <c r="K5" s="265"/>
      <c r="L5" s="265"/>
      <c r="M5" s="265"/>
      <c r="N5" s="265"/>
      <c r="O5" s="265"/>
      <c r="P5" s="265"/>
      <c r="Q5" s="265"/>
    </row>
    <row r="6" spans="1:20" ht="15" customHeight="1">
      <c r="C6" s="674"/>
      <c r="D6" s="674"/>
      <c r="E6" s="674"/>
      <c r="F6" s="674"/>
      <c r="G6" s="674"/>
      <c r="H6" s="674"/>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23</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22"/>
      <c r="E62" s="56"/>
      <c r="F62" s="17"/>
      <c r="G62" s="22"/>
      <c r="H62" s="56"/>
      <c r="I62" s="55"/>
      <c r="J62" s="55"/>
      <c r="K62" s="55"/>
      <c r="L62" s="55"/>
      <c r="M62" s="55"/>
      <c r="N62" s="55"/>
      <c r="O62" s="55"/>
      <c r="P62" s="55"/>
      <c r="Q62" s="55"/>
      <c r="R62" s="21"/>
      <c r="S62" s="21"/>
    </row>
    <row r="63" spans="1:20" ht="20.100000000000001" customHeight="1">
      <c r="A63" s="271"/>
      <c r="B63" s="211"/>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Sheet41">
    <tabColor theme="3"/>
  </sheetPr>
  <dimension ref="A1:T65"/>
  <sheetViews>
    <sheetView showGridLines="0" zoomScale="70" zoomScaleNormal="70" workbookViewId="0">
      <selection activeCell="I19" sqref="I19"/>
    </sheetView>
  </sheetViews>
  <sheetFormatPr defaultColWidth="9.140625" defaultRowHeight="15" customHeight="1" zeroHeight="1"/>
  <cols>
    <col min="1" max="1" width="4.5703125" style="272" bestFit="1" customWidth="1"/>
    <col min="2" max="2" width="28.5703125" style="272" customWidth="1"/>
    <col min="3" max="3" width="7"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6" width="8.28515625" style="272" customWidth="1"/>
    <col min="17" max="17" width="14.28515625" style="272" bestFit="1" customWidth="1"/>
    <col min="18" max="18" width="8.28515625" style="58" customWidth="1"/>
    <col min="19" max="23" width="9.140625" style="58" customWidth="1"/>
    <col min="24"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185</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126"/>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7"/>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7.xml><?xml version="1.0" encoding="utf-8"?>
<worksheet xmlns="http://schemas.openxmlformats.org/spreadsheetml/2006/main" xmlns:r="http://schemas.openxmlformats.org/officeDocument/2006/relationships">
  <sheetPr codeName="Sheet42">
    <tabColor theme="6"/>
  </sheetPr>
  <dimension ref="A1:T65"/>
  <sheetViews>
    <sheetView showGridLines="0" workbookViewId="0"/>
  </sheetViews>
  <sheetFormatPr defaultColWidth="9.140625" defaultRowHeight="15" customHeight="1" zeroHeight="1"/>
  <cols>
    <col min="1" max="1" width="4.5703125" style="272" bestFit="1" customWidth="1"/>
    <col min="2" max="2" width="28.5703125" style="272" customWidth="1"/>
    <col min="3" max="3" width="5.7109375" style="218" customWidth="1"/>
    <col min="4" max="4" width="5.28515625" style="218" customWidth="1"/>
    <col min="5" max="5" width="44.5703125" style="272" customWidth="1"/>
    <col min="6" max="6" width="5.7109375" style="218" customWidth="1"/>
    <col min="7" max="7" width="5.28515625" style="218"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97"/>
      <c r="D7" s="197"/>
      <c r="E7" s="178"/>
      <c r="F7" s="219"/>
      <c r="G7" s="220"/>
      <c r="H7" s="201"/>
      <c r="I7" s="201"/>
      <c r="J7" s="201"/>
      <c r="K7" s="201"/>
      <c r="L7" s="201"/>
      <c r="M7" s="201"/>
      <c r="N7" s="201"/>
      <c r="O7" s="201"/>
      <c r="P7" s="201"/>
      <c r="Q7" s="201"/>
    </row>
    <row r="8" spans="1:20">
      <c r="B8" s="202" t="s">
        <v>7</v>
      </c>
      <c r="C8" s="684" t="s">
        <v>24</v>
      </c>
      <c r="D8" s="684"/>
      <c r="E8" s="684"/>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197"/>
      <c r="D10" s="197"/>
      <c r="E10" s="266"/>
      <c r="F10" s="197"/>
      <c r="G10" s="197"/>
      <c r="H10" s="178"/>
      <c r="I10" s="178"/>
      <c r="J10" s="178"/>
      <c r="K10" s="178"/>
      <c r="L10" s="178"/>
      <c r="M10" s="178"/>
      <c r="N10" s="178"/>
      <c r="O10" s="178"/>
      <c r="P10" s="178"/>
      <c r="Q10" s="178"/>
    </row>
    <row r="11" spans="1:20">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3"/>
      <c r="D62" s="23"/>
      <c r="E62" s="56"/>
      <c r="F62" s="23"/>
      <c r="G62" s="23"/>
      <c r="H62" s="56"/>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4">
    <mergeCell ref="C9:D9"/>
    <mergeCell ref="C1:H1"/>
    <mergeCell ref="C2:H2"/>
    <mergeCell ref="C3:H3"/>
    <mergeCell ref="C4:H6"/>
    <mergeCell ref="C8:E8"/>
    <mergeCell ref="T12:T13"/>
    <mergeCell ref="S12:S13"/>
    <mergeCell ref="A12:A13"/>
    <mergeCell ref="B12:B13"/>
    <mergeCell ref="C12:E12"/>
    <mergeCell ref="F12:H12"/>
    <mergeCell ref="I12:J12"/>
    <mergeCell ref="K12:R12"/>
  </mergeCells>
  <pageMargins left="0.7" right="0.7" top="0.75" bottom="0.75" header="0.3" footer="0.3"/>
  <pageSetup paperSize="9" orientation="portrait" horizontalDpi="4294967293" r:id="rId1"/>
  <drawing r:id="rId2"/>
</worksheet>
</file>

<file path=xl/worksheets/sheet18.xml><?xml version="1.0" encoding="utf-8"?>
<worksheet xmlns="http://schemas.openxmlformats.org/spreadsheetml/2006/main" xmlns:r="http://schemas.openxmlformats.org/officeDocument/2006/relationships">
  <sheetPr codeName="Sheet43">
    <tabColor theme="7"/>
  </sheetPr>
  <dimension ref="A1:T65"/>
  <sheetViews>
    <sheetView showGridLines="0" zoomScale="90" zoomScaleNormal="90" workbookViewId="0">
      <selection activeCell="H15" sqref="H15"/>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25</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44">
    <tabColor theme="8"/>
  </sheetPr>
  <dimension ref="A1:T65"/>
  <sheetViews>
    <sheetView showGridLines="0" zoomScale="80" zoomScaleNormal="80" workbookViewId="0">
      <selection activeCell="P17" sqref="P17"/>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UTAMA!C1</f>
        <v>KEMENTERIAN AGAMA RI</v>
      </c>
      <c r="D2" s="672"/>
      <c r="E2" s="672"/>
      <c r="F2" s="672"/>
      <c r="G2" s="672"/>
      <c r="H2" s="672"/>
      <c r="I2" s="198"/>
      <c r="J2" s="198"/>
      <c r="K2" s="198"/>
      <c r="L2" s="198"/>
      <c r="M2" s="198"/>
      <c r="N2" s="198"/>
      <c r="O2" s="198"/>
      <c r="P2" s="198"/>
      <c r="Q2" s="198"/>
    </row>
    <row r="3" spans="1:20" ht="24.95" customHeight="1">
      <c r="C3" s="673" t="str">
        <f>UTAMA!C4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65"/>
      <c r="J4" s="265"/>
      <c r="K4" s="265"/>
      <c r="L4" s="265"/>
      <c r="M4" s="265"/>
      <c r="N4" s="265"/>
      <c r="O4" s="265"/>
      <c r="P4" s="265"/>
      <c r="Q4" s="265"/>
    </row>
    <row r="5" spans="1:20" ht="15" customHeight="1">
      <c r="C5" s="674"/>
      <c r="D5" s="674"/>
      <c r="E5" s="674"/>
      <c r="F5" s="674"/>
      <c r="G5" s="674"/>
      <c r="H5" s="674"/>
      <c r="I5" s="265"/>
      <c r="J5" s="265"/>
      <c r="K5" s="265"/>
      <c r="L5" s="265"/>
      <c r="M5" s="265"/>
      <c r="N5" s="265"/>
      <c r="O5" s="265"/>
      <c r="P5" s="265"/>
      <c r="Q5" s="265"/>
    </row>
    <row r="6" spans="1:20" ht="15" customHeight="1">
      <c r="C6" s="674"/>
      <c r="D6" s="674"/>
      <c r="E6" s="674"/>
      <c r="F6" s="674"/>
      <c r="G6" s="674"/>
      <c r="H6" s="674"/>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30</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45">
    <tabColor theme="9"/>
  </sheetPr>
  <dimension ref="A1:T65"/>
  <sheetViews>
    <sheetView showGridLines="0" zoomScale="70" zoomScaleNormal="70" workbookViewId="0">
      <selection activeCell="I19" sqref="I19"/>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UTAMA!C1</f>
        <v>KEMENTERIAN AGAMA RI</v>
      </c>
      <c r="D2" s="672"/>
      <c r="E2" s="672"/>
      <c r="F2" s="672"/>
      <c r="G2" s="672"/>
      <c r="H2" s="672"/>
      <c r="I2" s="198"/>
      <c r="J2" s="198"/>
      <c r="K2" s="198"/>
      <c r="L2" s="198"/>
      <c r="M2" s="198"/>
      <c r="N2" s="198"/>
      <c r="O2" s="198"/>
      <c r="P2" s="198"/>
      <c r="Q2" s="198"/>
    </row>
    <row r="3" spans="1:20" ht="24.95" customHeight="1">
      <c r="C3" s="673" t="str">
        <f>UTAMA!C4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65"/>
      <c r="J4" s="265"/>
      <c r="K4" s="265"/>
      <c r="L4" s="265"/>
      <c r="M4" s="265"/>
      <c r="N4" s="265"/>
      <c r="O4" s="265"/>
      <c r="P4" s="265"/>
      <c r="Q4" s="265"/>
    </row>
    <row r="5" spans="1:20" ht="15" customHeight="1">
      <c r="C5" s="674"/>
      <c r="D5" s="674"/>
      <c r="E5" s="674"/>
      <c r="F5" s="674"/>
      <c r="G5" s="674"/>
      <c r="H5" s="674"/>
      <c r="I5" s="265"/>
      <c r="J5" s="265"/>
      <c r="K5" s="265"/>
      <c r="L5" s="265"/>
      <c r="M5" s="265"/>
      <c r="N5" s="265"/>
      <c r="O5" s="265"/>
      <c r="P5" s="265"/>
      <c r="Q5" s="265"/>
    </row>
    <row r="6" spans="1:20" ht="15" customHeight="1">
      <c r="C6" s="674"/>
      <c r="D6" s="674"/>
      <c r="E6" s="674"/>
      <c r="F6" s="674"/>
      <c r="G6" s="674"/>
      <c r="H6" s="674"/>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29</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46">
    <tabColor theme="9" tint="-0.249977111117893"/>
  </sheetPr>
  <dimension ref="A1:T65"/>
  <sheetViews>
    <sheetView showGridLines="0" zoomScale="70" zoomScaleNormal="70" workbookViewId="0">
      <selection activeCell="H16" sqref="H16"/>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685" t="s">
        <v>35</v>
      </c>
      <c r="D8" s="685"/>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4">
    <mergeCell ref="C9:D9"/>
    <mergeCell ref="C1:H1"/>
    <mergeCell ref="C2:H2"/>
    <mergeCell ref="C3:H3"/>
    <mergeCell ref="C4:H6"/>
    <mergeCell ref="C8:D8"/>
    <mergeCell ref="T12:T13"/>
    <mergeCell ref="S12:S13"/>
    <mergeCell ref="A12:A13"/>
    <mergeCell ref="B12:B13"/>
    <mergeCell ref="C12:E12"/>
    <mergeCell ref="F12:H12"/>
    <mergeCell ref="I12:J12"/>
    <mergeCell ref="K12:R12"/>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47">
    <tabColor theme="8" tint="0.39997558519241921"/>
  </sheetPr>
  <dimension ref="A1:T65"/>
  <sheetViews>
    <sheetView showGridLines="0" zoomScale="70" zoomScaleNormal="70" workbookViewId="0">
      <selection activeCell="H18" sqref="H18"/>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A1" s="28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28</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48">
    <tabColor theme="7" tint="0.39997558519241921"/>
  </sheetPr>
  <dimension ref="A1:T65"/>
  <sheetViews>
    <sheetView showGridLines="0" zoomScale="70" zoomScaleNormal="70" workbookViewId="0">
      <selection activeCell="H18" sqref="H18"/>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27</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49">
    <tabColor theme="7" tint="0.39997558519241921"/>
  </sheetPr>
  <dimension ref="A1:T65"/>
  <sheetViews>
    <sheetView showGridLines="0" zoomScale="70" zoomScaleNormal="70" workbookViewId="0">
      <selection activeCell="E21" sqref="E2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186</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sheetPr codeName="Sheet50">
    <tabColor theme="7" tint="0.39997558519241921"/>
  </sheetPr>
  <dimension ref="A1:T65"/>
  <sheetViews>
    <sheetView showGridLines="0" zoomScale="60" zoomScaleNormal="60" workbookViewId="0">
      <selection activeCell="O21" sqref="O2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300" t="s">
        <v>7</v>
      </c>
      <c r="C8" s="203" t="s">
        <v>187</v>
      </c>
      <c r="D8" s="203"/>
      <c r="E8" s="274"/>
      <c r="F8" s="178"/>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51">
    <tabColor theme="7" tint="0.39997558519241921"/>
  </sheetPr>
  <dimension ref="A1:T65"/>
  <sheetViews>
    <sheetView showGridLines="0" zoomScale="70" zoomScaleNormal="70" workbookViewId="0">
      <selection activeCell="N20" sqref="N20"/>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165</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dimension ref="A1:DX69"/>
  <sheetViews>
    <sheetView showGridLines="0" topLeftCell="A11" workbookViewId="0">
      <pane xSplit="3" ySplit="9" topLeftCell="D20" activePane="bottomRight" state="frozen"/>
      <selection activeCell="A11" sqref="A11"/>
      <selection pane="topRight" activeCell="D11" sqref="D11"/>
      <selection pane="bottomLeft" activeCell="A20" sqref="A20"/>
      <selection pane="bottomRight" activeCell="A15" sqref="A15:C16"/>
    </sheetView>
  </sheetViews>
  <sheetFormatPr defaultRowHeight="15"/>
  <cols>
    <col min="1" max="1" width="3.7109375" style="527" customWidth="1"/>
    <col min="2" max="2" width="12.7109375" style="527" customWidth="1"/>
    <col min="3" max="3" width="50.7109375" style="527" customWidth="1"/>
    <col min="4" max="122" width="5.7109375" style="527" customWidth="1"/>
    <col min="123" max="123" width="12.28515625" style="527" customWidth="1"/>
    <col min="124" max="124" width="5.7109375" style="527" customWidth="1"/>
    <col min="125" max="125" width="21.85546875" style="527" customWidth="1"/>
    <col min="126" max="169" width="5.7109375" style="527" customWidth="1"/>
    <col min="170" max="16384" width="9.140625" style="527"/>
  </cols>
  <sheetData>
    <row r="1" spans="1:4" ht="21">
      <c r="A1" s="525" t="s">
        <v>477</v>
      </c>
      <c r="B1" s="526"/>
    </row>
    <row r="2" spans="1:4" ht="21">
      <c r="A2" s="525" t="s">
        <v>478</v>
      </c>
      <c r="B2" s="526"/>
    </row>
    <row r="4" spans="1:4">
      <c r="A4" s="528" t="s">
        <v>479</v>
      </c>
      <c r="B4" s="529"/>
      <c r="C4" s="528" t="s">
        <v>480</v>
      </c>
      <c r="D4" s="529"/>
    </row>
    <row r="5" spans="1:4">
      <c r="A5" s="528" t="s">
        <v>481</v>
      </c>
      <c r="B5" s="529"/>
      <c r="C5" s="528" t="s">
        <v>482</v>
      </c>
      <c r="D5" s="529"/>
    </row>
    <row r="6" spans="1:4">
      <c r="A6" s="528" t="s">
        <v>483</v>
      </c>
      <c r="B6" s="529"/>
      <c r="C6" s="528" t="s">
        <v>484</v>
      </c>
      <c r="D6" s="529"/>
    </row>
    <row r="7" spans="1:4">
      <c r="A7" s="528" t="s">
        <v>485</v>
      </c>
      <c r="B7" s="529"/>
      <c r="C7" s="528" t="s">
        <v>486</v>
      </c>
      <c r="D7" s="529"/>
    </row>
    <row r="8" spans="1:4">
      <c r="A8" s="528" t="s">
        <v>487</v>
      </c>
      <c r="B8" s="529"/>
      <c r="C8" s="528" t="s">
        <v>488</v>
      </c>
      <c r="D8" s="529"/>
    </row>
    <row r="9" spans="1:4">
      <c r="A9" s="528" t="s">
        <v>489</v>
      </c>
      <c r="B9" s="529"/>
      <c r="C9" s="528" t="s">
        <v>490</v>
      </c>
      <c r="D9" s="529"/>
    </row>
    <row r="10" spans="1:4">
      <c r="A10" s="528"/>
      <c r="B10" s="529"/>
      <c r="C10" s="528"/>
      <c r="D10" s="529"/>
    </row>
    <row r="11" spans="1:4">
      <c r="A11" s="686" t="s">
        <v>524</v>
      </c>
      <c r="B11" s="687"/>
      <c r="C11" s="687"/>
      <c r="D11" s="529"/>
    </row>
    <row r="12" spans="1:4">
      <c r="A12" s="687"/>
      <c r="B12" s="687"/>
      <c r="C12" s="687"/>
      <c r="D12" s="531"/>
    </row>
    <row r="13" spans="1:4">
      <c r="A13" s="687"/>
      <c r="B13" s="687"/>
      <c r="C13" s="687"/>
      <c r="D13" s="531"/>
    </row>
    <row r="14" spans="1:4">
      <c r="A14" s="530"/>
      <c r="B14" s="531"/>
      <c r="C14" s="531"/>
      <c r="D14" s="531"/>
    </row>
    <row r="15" spans="1:4">
      <c r="A15" s="690" t="s">
        <v>526</v>
      </c>
      <c r="B15" s="690"/>
      <c r="C15" s="690"/>
      <c r="D15" s="531"/>
    </row>
    <row r="16" spans="1:4">
      <c r="A16" s="690"/>
      <c r="B16" s="690"/>
      <c r="C16" s="690"/>
    </row>
    <row r="18" spans="1:128">
      <c r="A18" s="691" t="s">
        <v>1</v>
      </c>
      <c r="B18" s="691" t="s">
        <v>491</v>
      </c>
      <c r="C18" s="691" t="s">
        <v>2</v>
      </c>
      <c r="D18" s="691" t="s">
        <v>492</v>
      </c>
      <c r="E18" s="692"/>
      <c r="F18" s="692"/>
      <c r="G18" s="692"/>
      <c r="H18" s="692"/>
      <c r="I18" s="692"/>
      <c r="J18" s="691" t="s">
        <v>493</v>
      </c>
      <c r="K18" s="692"/>
      <c r="L18" s="692"/>
      <c r="M18" s="692"/>
      <c r="N18" s="692"/>
      <c r="O18" s="692"/>
      <c r="P18" s="691" t="s">
        <v>155</v>
      </c>
      <c r="Q18" s="692"/>
      <c r="R18" s="692"/>
      <c r="S18" s="692"/>
      <c r="T18" s="692"/>
      <c r="U18" s="692"/>
      <c r="V18" s="691" t="s">
        <v>357</v>
      </c>
      <c r="W18" s="692"/>
      <c r="X18" s="692"/>
      <c r="Y18" s="692"/>
      <c r="Z18" s="692"/>
      <c r="AA18" s="692"/>
      <c r="AB18" s="691" t="s">
        <v>494</v>
      </c>
      <c r="AC18" s="692"/>
      <c r="AD18" s="692"/>
      <c r="AE18" s="692"/>
      <c r="AF18" s="692"/>
      <c r="AG18" s="692"/>
      <c r="AH18" s="691" t="s">
        <v>495</v>
      </c>
      <c r="AI18" s="692"/>
      <c r="AJ18" s="692"/>
      <c r="AK18" s="692"/>
      <c r="AL18" s="692"/>
      <c r="AM18" s="692"/>
      <c r="AN18" s="691" t="s">
        <v>496</v>
      </c>
      <c r="AO18" s="692"/>
      <c r="AP18" s="692"/>
      <c r="AQ18" s="692"/>
      <c r="AR18" s="692"/>
      <c r="AS18" s="692"/>
      <c r="AT18" s="691" t="s">
        <v>24</v>
      </c>
      <c r="AU18" s="692"/>
      <c r="AV18" s="692"/>
      <c r="AW18" s="692"/>
      <c r="AX18" s="692"/>
      <c r="AY18" s="692"/>
      <c r="AZ18" s="691" t="s">
        <v>497</v>
      </c>
      <c r="BA18" s="692"/>
      <c r="BB18" s="692"/>
      <c r="BC18" s="692"/>
      <c r="BD18" s="692"/>
      <c r="BE18" s="692"/>
      <c r="BF18" s="691" t="s">
        <v>498</v>
      </c>
      <c r="BG18" s="692"/>
      <c r="BH18" s="692"/>
      <c r="BI18" s="692"/>
      <c r="BJ18" s="692"/>
      <c r="BK18" s="692"/>
      <c r="BL18" s="691" t="s">
        <v>499</v>
      </c>
      <c r="BM18" s="692"/>
      <c r="BN18" s="692"/>
      <c r="BO18" s="692"/>
      <c r="BP18" s="692"/>
      <c r="BQ18" s="692"/>
      <c r="BR18" s="691" t="s">
        <v>35</v>
      </c>
      <c r="BS18" s="692"/>
      <c r="BT18" s="692"/>
      <c r="BU18" s="692"/>
      <c r="BV18" s="692"/>
      <c r="BW18" s="692"/>
      <c r="BX18" s="691" t="s">
        <v>500</v>
      </c>
      <c r="BY18" s="692"/>
      <c r="BZ18" s="692"/>
      <c r="CA18" s="692"/>
      <c r="CB18" s="692"/>
      <c r="CC18" s="692"/>
      <c r="CD18" s="691" t="s">
        <v>27</v>
      </c>
      <c r="CE18" s="692"/>
      <c r="CF18" s="692"/>
      <c r="CG18" s="692"/>
      <c r="CH18" s="692"/>
      <c r="CI18" s="692"/>
      <c r="CJ18" s="691" t="s">
        <v>501</v>
      </c>
      <c r="CK18" s="692"/>
      <c r="CL18" s="692"/>
      <c r="CM18" s="692"/>
      <c r="CN18" s="692"/>
      <c r="CO18" s="692"/>
      <c r="CP18" s="695" t="s">
        <v>502</v>
      </c>
      <c r="CQ18" s="696"/>
      <c r="CR18" s="696"/>
      <c r="CS18" s="696"/>
      <c r="CT18" s="696"/>
      <c r="CU18" s="696"/>
      <c r="CV18" s="695" t="s">
        <v>502</v>
      </c>
      <c r="CW18" s="696"/>
      <c r="CX18" s="696"/>
      <c r="CY18" s="696"/>
      <c r="CZ18" s="696"/>
      <c r="DA18" s="696"/>
      <c r="DB18" s="697" t="s">
        <v>502</v>
      </c>
      <c r="DC18" s="698"/>
      <c r="DD18" s="698"/>
      <c r="DE18" s="698"/>
      <c r="DF18" s="698"/>
      <c r="DG18" s="698"/>
      <c r="DH18" s="691" t="s">
        <v>503</v>
      </c>
      <c r="DI18" s="692"/>
      <c r="DJ18" s="691" t="s">
        <v>504</v>
      </c>
      <c r="DK18" s="692"/>
      <c r="DL18" s="691" t="s">
        <v>505</v>
      </c>
      <c r="DM18" s="692"/>
      <c r="DN18" s="688" t="s">
        <v>506</v>
      </c>
      <c r="DO18" s="689"/>
      <c r="DP18" s="691" t="s">
        <v>507</v>
      </c>
      <c r="DQ18" s="692"/>
      <c r="DR18" s="692"/>
      <c r="DS18" s="693" t="s">
        <v>522</v>
      </c>
    </row>
    <row r="19" spans="1:128">
      <c r="A19" s="692"/>
      <c r="B19" s="692"/>
      <c r="C19" s="692"/>
      <c r="D19" s="532" t="s">
        <v>427</v>
      </c>
      <c r="E19" s="532" t="s">
        <v>508</v>
      </c>
      <c r="F19" s="532" t="s">
        <v>509</v>
      </c>
      <c r="G19" s="532" t="s">
        <v>510</v>
      </c>
      <c r="H19" s="532" t="s">
        <v>511</v>
      </c>
      <c r="I19" s="532" t="s">
        <v>512</v>
      </c>
      <c r="J19" s="532" t="s">
        <v>427</v>
      </c>
      <c r="K19" s="532" t="s">
        <v>508</v>
      </c>
      <c r="L19" s="532" t="s">
        <v>509</v>
      </c>
      <c r="M19" s="532" t="s">
        <v>510</v>
      </c>
      <c r="N19" s="532" t="s">
        <v>511</v>
      </c>
      <c r="O19" s="532" t="s">
        <v>512</v>
      </c>
      <c r="P19" s="532" t="s">
        <v>427</v>
      </c>
      <c r="Q19" s="532" t="s">
        <v>508</v>
      </c>
      <c r="R19" s="532" t="s">
        <v>509</v>
      </c>
      <c r="S19" s="532" t="s">
        <v>510</v>
      </c>
      <c r="T19" s="532" t="s">
        <v>511</v>
      </c>
      <c r="U19" s="532" t="s">
        <v>512</v>
      </c>
      <c r="V19" s="532" t="s">
        <v>427</v>
      </c>
      <c r="W19" s="532" t="s">
        <v>508</v>
      </c>
      <c r="X19" s="532" t="s">
        <v>509</v>
      </c>
      <c r="Y19" s="532" t="s">
        <v>510</v>
      </c>
      <c r="Z19" s="532" t="s">
        <v>511</v>
      </c>
      <c r="AA19" s="532" t="s">
        <v>512</v>
      </c>
      <c r="AB19" s="532" t="s">
        <v>427</v>
      </c>
      <c r="AC19" s="532" t="s">
        <v>508</v>
      </c>
      <c r="AD19" s="532" t="s">
        <v>509</v>
      </c>
      <c r="AE19" s="532" t="s">
        <v>128</v>
      </c>
      <c r="AF19" s="532" t="s">
        <v>513</v>
      </c>
      <c r="AG19" s="532" t="s">
        <v>512</v>
      </c>
      <c r="AH19" s="532" t="s">
        <v>427</v>
      </c>
      <c r="AI19" s="532" t="s">
        <v>508</v>
      </c>
      <c r="AJ19" s="532" t="s">
        <v>509</v>
      </c>
      <c r="AK19" s="532" t="s">
        <v>510</v>
      </c>
      <c r="AL19" s="532" t="s">
        <v>511</v>
      </c>
      <c r="AM19" s="532" t="s">
        <v>512</v>
      </c>
      <c r="AN19" s="532" t="s">
        <v>427</v>
      </c>
      <c r="AO19" s="532" t="s">
        <v>508</v>
      </c>
      <c r="AP19" s="532" t="s">
        <v>509</v>
      </c>
      <c r="AQ19" s="532" t="s">
        <v>510</v>
      </c>
      <c r="AR19" s="532" t="s">
        <v>511</v>
      </c>
      <c r="AS19" s="532" t="s">
        <v>512</v>
      </c>
      <c r="AT19" s="532" t="s">
        <v>427</v>
      </c>
      <c r="AU19" s="532" t="s">
        <v>508</v>
      </c>
      <c r="AV19" s="532" t="s">
        <v>509</v>
      </c>
      <c r="AW19" s="532" t="s">
        <v>510</v>
      </c>
      <c r="AX19" s="532" t="s">
        <v>511</v>
      </c>
      <c r="AY19" s="532" t="s">
        <v>512</v>
      </c>
      <c r="AZ19" s="532" t="s">
        <v>427</v>
      </c>
      <c r="BA19" s="532" t="s">
        <v>508</v>
      </c>
      <c r="BB19" s="532" t="s">
        <v>509</v>
      </c>
      <c r="BC19" s="532" t="s">
        <v>510</v>
      </c>
      <c r="BD19" s="532" t="s">
        <v>511</v>
      </c>
      <c r="BE19" s="532" t="s">
        <v>512</v>
      </c>
      <c r="BF19" s="532" t="s">
        <v>427</v>
      </c>
      <c r="BG19" s="532" t="s">
        <v>508</v>
      </c>
      <c r="BH19" s="532" t="s">
        <v>509</v>
      </c>
      <c r="BI19" s="532" t="s">
        <v>510</v>
      </c>
      <c r="BJ19" s="532" t="s">
        <v>511</v>
      </c>
      <c r="BK19" s="532" t="s">
        <v>512</v>
      </c>
      <c r="BL19" s="532" t="s">
        <v>427</v>
      </c>
      <c r="BM19" s="532" t="s">
        <v>508</v>
      </c>
      <c r="BN19" s="532" t="s">
        <v>509</v>
      </c>
      <c r="BO19" s="532" t="s">
        <v>510</v>
      </c>
      <c r="BP19" s="532" t="s">
        <v>511</v>
      </c>
      <c r="BQ19" s="532" t="s">
        <v>512</v>
      </c>
      <c r="BR19" s="532" t="s">
        <v>427</v>
      </c>
      <c r="BS19" s="532" t="s">
        <v>508</v>
      </c>
      <c r="BT19" s="532" t="s">
        <v>509</v>
      </c>
      <c r="BU19" s="532" t="s">
        <v>510</v>
      </c>
      <c r="BV19" s="532" t="s">
        <v>511</v>
      </c>
      <c r="BW19" s="532" t="s">
        <v>512</v>
      </c>
      <c r="BX19" s="532" t="s">
        <v>427</v>
      </c>
      <c r="BY19" s="532" t="s">
        <v>508</v>
      </c>
      <c r="BZ19" s="532" t="s">
        <v>509</v>
      </c>
      <c r="CA19" s="532" t="s">
        <v>510</v>
      </c>
      <c r="CB19" s="532" t="s">
        <v>511</v>
      </c>
      <c r="CC19" s="532" t="s">
        <v>512</v>
      </c>
      <c r="CD19" s="532" t="s">
        <v>427</v>
      </c>
      <c r="CE19" s="532" t="s">
        <v>508</v>
      </c>
      <c r="CF19" s="532" t="s">
        <v>509</v>
      </c>
      <c r="CG19" s="532" t="s">
        <v>510</v>
      </c>
      <c r="CH19" s="532" t="s">
        <v>511</v>
      </c>
      <c r="CI19" s="532" t="s">
        <v>512</v>
      </c>
      <c r="CJ19" s="532" t="s">
        <v>427</v>
      </c>
      <c r="CK19" s="532" t="s">
        <v>508</v>
      </c>
      <c r="CL19" s="532" t="s">
        <v>509</v>
      </c>
      <c r="CM19" s="532" t="s">
        <v>128</v>
      </c>
      <c r="CN19" s="532" t="s">
        <v>513</v>
      </c>
      <c r="CO19" s="532" t="s">
        <v>512</v>
      </c>
      <c r="CP19" s="533" t="s">
        <v>427</v>
      </c>
      <c r="CQ19" s="533" t="s">
        <v>508</v>
      </c>
      <c r="CR19" s="533" t="s">
        <v>509</v>
      </c>
      <c r="CS19" s="533" t="s">
        <v>510</v>
      </c>
      <c r="CT19" s="533" t="s">
        <v>511</v>
      </c>
      <c r="CU19" s="533" t="s">
        <v>512</v>
      </c>
      <c r="CV19" s="533" t="s">
        <v>427</v>
      </c>
      <c r="CW19" s="533" t="s">
        <v>508</v>
      </c>
      <c r="CX19" s="533" t="s">
        <v>509</v>
      </c>
      <c r="CY19" s="533" t="s">
        <v>510</v>
      </c>
      <c r="CZ19" s="533" t="s">
        <v>511</v>
      </c>
      <c r="DA19" s="533" t="s">
        <v>512</v>
      </c>
      <c r="DB19" s="534" t="s">
        <v>427</v>
      </c>
      <c r="DC19" s="534" t="s">
        <v>508</v>
      </c>
      <c r="DD19" s="534" t="s">
        <v>509</v>
      </c>
      <c r="DE19" s="534" t="s">
        <v>128</v>
      </c>
      <c r="DF19" s="534" t="s">
        <v>513</v>
      </c>
      <c r="DG19" s="534" t="s">
        <v>512</v>
      </c>
      <c r="DH19" s="532" t="s">
        <v>514</v>
      </c>
      <c r="DI19" s="532" t="s">
        <v>348</v>
      </c>
      <c r="DJ19" s="532" t="s">
        <v>514</v>
      </c>
      <c r="DK19" s="532" t="s">
        <v>348</v>
      </c>
      <c r="DL19" s="532" t="s">
        <v>514</v>
      </c>
      <c r="DM19" s="532" t="s">
        <v>348</v>
      </c>
      <c r="DN19" s="501" t="s">
        <v>514</v>
      </c>
      <c r="DO19" s="501" t="s">
        <v>348</v>
      </c>
      <c r="DP19" s="532" t="s">
        <v>512</v>
      </c>
      <c r="DQ19" s="532" t="s">
        <v>515</v>
      </c>
      <c r="DR19" s="532" t="s">
        <v>128</v>
      </c>
      <c r="DS19" s="694"/>
    </row>
    <row r="20" spans="1:128">
      <c r="A20" s="518">
        <v>1</v>
      </c>
      <c r="B20" s="518"/>
      <c r="C20" s="520" t="str">
        <f>IF('Data Identitas'!B9="","",'Data Identitas'!B9)</f>
        <v>ROFIAH</v>
      </c>
      <c r="D20" s="520">
        <f>IF(C20="","",'QH2'!S14)</f>
        <v>0</v>
      </c>
      <c r="E20" s="520">
        <f>IF(C20="","",'QH2'!C14)</f>
        <v>0</v>
      </c>
      <c r="F20" s="520">
        <f>IF(C20="","",'QH2'!D14)</f>
        <v>0</v>
      </c>
      <c r="G20" s="520">
        <f>IF(C20="","",'QH2'!F14)</f>
        <v>0</v>
      </c>
      <c r="H20" s="520">
        <f>IF(C20="","",'QH2'!G14)</f>
        <v>0</v>
      </c>
      <c r="I20" s="520" t="e">
        <f>IF(C20="","",'QH2'!T14)</f>
        <v>#VALUE!</v>
      </c>
      <c r="J20" s="520">
        <f>IF(C20="","",'AA2'!S14)</f>
        <v>0</v>
      </c>
      <c r="K20" s="520">
        <f>IF(C20="","",'AA2'!C14)</f>
        <v>0</v>
      </c>
      <c r="L20" s="520">
        <f>IF(C20="","",'AA2'!D14)</f>
        <v>0</v>
      </c>
      <c r="M20" s="520">
        <f>IF(C20="","",'AA2'!F14)</f>
        <v>0</v>
      </c>
      <c r="N20" s="520">
        <f>IF(C20="","",'AA2'!G14)</f>
        <v>0</v>
      </c>
      <c r="O20" s="520" t="e">
        <f>IF(C20="","",'AA2'!T14)</f>
        <v>#VALUE!</v>
      </c>
      <c r="P20" s="520">
        <f>IF(C20="","",FIQIH2!S14)</f>
        <v>0</v>
      </c>
      <c r="Q20" s="520">
        <f>IF(C20="","",FIQIH2!C14)</f>
        <v>0</v>
      </c>
      <c r="R20" s="520">
        <f>IF(C20="","",FIQIH2!D14)</f>
        <v>0</v>
      </c>
      <c r="S20" s="520">
        <f>IF(C20="","",FIQIH2!F14)</f>
        <v>0</v>
      </c>
      <c r="T20" s="520">
        <f>IF(C20="","",FIQIH2!G14)</f>
        <v>0</v>
      </c>
      <c r="U20" s="520" t="e">
        <f>IF(C20="","",FIQIH2!T14)</f>
        <v>#VALUE!</v>
      </c>
      <c r="V20" s="520">
        <f>IF(C20="","",'SKI2'!S14)</f>
        <v>0</v>
      </c>
      <c r="W20" s="520">
        <f>IF(C20="","",'SKI2'!C14)</f>
        <v>0</v>
      </c>
      <c r="X20" s="520">
        <f>IF(C20="","",'SKI2'!D14)</f>
        <v>0</v>
      </c>
      <c r="Y20" s="520">
        <f>IF(C20="","",'SKI2'!F14)</f>
        <v>0</v>
      </c>
      <c r="Z20" s="520">
        <f>IF(C20="","",'SKI2'!G14)</f>
        <v>0</v>
      </c>
      <c r="AA20" s="520" t="e">
        <f>IF(C20="","",'SKI2'!T14)</f>
        <v>#VALUE!</v>
      </c>
      <c r="AB20" s="520">
        <f>IF(C20="","",PPKn2!S14)</f>
        <v>0</v>
      </c>
      <c r="AC20" s="520">
        <f>IF(C20="","",PPKn2!C14)</f>
        <v>0</v>
      </c>
      <c r="AD20" s="520">
        <f>IF(C20="","",PPKn2!D14)</f>
        <v>0</v>
      </c>
      <c r="AE20" s="520">
        <f>IF(C20="","",PPKn2!F14)</f>
        <v>0</v>
      </c>
      <c r="AF20" s="520">
        <f>IF(C20="","",PPKn2!G14)</f>
        <v>0</v>
      </c>
      <c r="AG20" s="520" t="e">
        <f>IF(C20="","",PPKn2!T14)</f>
        <v>#VALUE!</v>
      </c>
      <c r="AH20" s="520">
        <f>IF(C20="","",B.Ind2!S14)</f>
        <v>0</v>
      </c>
      <c r="AI20" s="520">
        <f>IF(C20="","",B.Ind2!C14)</f>
        <v>0</v>
      </c>
      <c r="AJ20" s="520">
        <f>IF(C20="","",B.Ind2!D14)</f>
        <v>0</v>
      </c>
      <c r="AK20" s="520">
        <f>IF(C20="","",B.Ind2!F14)</f>
        <v>0</v>
      </c>
      <c r="AL20" s="520">
        <f>IF(C20="","",B.Ind2!G14)</f>
        <v>0</v>
      </c>
      <c r="AM20" s="520" t="e">
        <f>IF(C20="","",B.Ind2!T14)</f>
        <v>#VALUE!</v>
      </c>
      <c r="AN20" s="520">
        <f>IF(C20="","",B.ARAB2!S14)</f>
        <v>0</v>
      </c>
      <c r="AO20" s="520">
        <f>IF(C20="","",B.ARAB2!C14)</f>
        <v>0</v>
      </c>
      <c r="AP20" s="520">
        <f>IF(C20="","",B.ARAB2!D14)</f>
        <v>0</v>
      </c>
      <c r="AQ20" s="520">
        <f>IF(C20="","",B.ARAB2!F14)</f>
        <v>0</v>
      </c>
      <c r="AR20" s="520">
        <f>IF(C20="","",B.ARAB2!G14)</f>
        <v>0</v>
      </c>
      <c r="AS20" s="520" t="e">
        <f>IF(C20="","",B.ARAB2!T14)</f>
        <v>#VALUE!</v>
      </c>
      <c r="AT20" s="520">
        <f>IF(C20="","",'MAT2'!S14)</f>
        <v>0</v>
      </c>
      <c r="AU20" s="520">
        <f>IF(C20="","",'MAT2'!C14)</f>
        <v>0</v>
      </c>
      <c r="AV20" s="520">
        <f>IF(C20="","",'MAT2'!D14)</f>
        <v>0</v>
      </c>
      <c r="AW20" s="520">
        <f>IF(C20="","",'MAT2'!F14)</f>
        <v>0</v>
      </c>
      <c r="AX20" s="520">
        <f>IF(C20="","",'MAT2'!G14)</f>
        <v>0</v>
      </c>
      <c r="AY20" s="520" t="e">
        <f>IF(C20="","",'MAT2'!T14)</f>
        <v>#VALUE!</v>
      </c>
      <c r="AZ20" s="520">
        <f>IF(C20="","",'IPA2'!S14)</f>
        <v>0</v>
      </c>
      <c r="BA20" s="520">
        <f>IF(C20="","",'IPA2'!C14)</f>
        <v>0</v>
      </c>
      <c r="BB20" s="520">
        <f>IF(C20="","",'IPA2'!D14)</f>
        <v>0</v>
      </c>
      <c r="BC20" s="520">
        <f>IF(C20="","",'IPA2'!F14)</f>
        <v>0</v>
      </c>
      <c r="BD20" s="520">
        <f>IF(C20="","",'IPA2'!G14)</f>
        <v>0</v>
      </c>
      <c r="BE20" s="520" t="e">
        <f>IF(C20="","",'IPA2'!T14)</f>
        <v>#VALUE!</v>
      </c>
      <c r="BF20" s="520">
        <f>IF(C20="","",'IPS2'!S14)</f>
        <v>0</v>
      </c>
      <c r="BG20" s="520">
        <f>IF(C20="","",'IPS2'!C14)</f>
        <v>0</v>
      </c>
      <c r="BH20" s="520">
        <f>IF(C20="","",'IPS2'!D14)</f>
        <v>0</v>
      </c>
      <c r="BI20" s="520">
        <f>IF(C20="","",'IPS2'!F14)</f>
        <v>0</v>
      </c>
      <c r="BJ20" s="520">
        <f>IF(C20="","",'IPS2'!G14)</f>
        <v>0</v>
      </c>
      <c r="BK20" s="520" t="e">
        <f>IF(C20="","",'IPS2'!T14)</f>
        <v>#VALUE!</v>
      </c>
      <c r="BL20" s="520">
        <f>IF(C20="","",BIng2!S14)</f>
        <v>0</v>
      </c>
      <c r="BM20" s="520">
        <f>IF(C20="","",BIng2!C14)</f>
        <v>0</v>
      </c>
      <c r="BN20" s="520">
        <f>IF(C20="","",BIng2!D14)</f>
        <v>0</v>
      </c>
      <c r="BO20" s="520">
        <f>IF(C20="","",BIng2!F14)</f>
        <v>0</v>
      </c>
      <c r="BP20" s="520">
        <f>IF(C20="","",BIng2!G14)</f>
        <v>0</v>
      </c>
      <c r="BQ20" s="520" t="e">
        <f>IF(C20="","",BIng2!T14)</f>
        <v>#VALUE!</v>
      </c>
      <c r="BR20" s="520">
        <f>IF(C20="","",'SBd2'!S14)</f>
        <v>0</v>
      </c>
      <c r="BS20" s="520">
        <f>IF(C20="","",'SBd2'!C14)</f>
        <v>0</v>
      </c>
      <c r="BT20" s="520">
        <f>IF(C20="","",'SBd2'!D14)</f>
        <v>0</v>
      </c>
      <c r="BU20" s="520">
        <f>IF(C20="","",'SBd2'!F14)</f>
        <v>0</v>
      </c>
      <c r="BV20" s="520">
        <f>IF(C20="","",'SBd2'!G14)</f>
        <v>0</v>
      </c>
      <c r="BW20" s="520" t="e">
        <f>IF(C20="","",'SBd2'!T14)</f>
        <v>#VALUE!</v>
      </c>
      <c r="BX20" s="520">
        <f>IF(C20="","",'Pjk2'!S14)</f>
        <v>0</v>
      </c>
      <c r="BY20" s="520">
        <f>IF(C20="","",'Pjk2'!C14)</f>
        <v>0</v>
      </c>
      <c r="BZ20" s="520">
        <f>IF(C20="","",'Pjk2'!D14)</f>
        <v>0</v>
      </c>
      <c r="CA20" s="520">
        <f>IF(C20="","",'Pjk2'!F14)</f>
        <v>0</v>
      </c>
      <c r="CB20" s="520">
        <f>IF(C20="","",'Pjk2'!G14)</f>
        <v>0</v>
      </c>
      <c r="CC20" s="520" t="e">
        <f>IF(C20="","",'Pjk2'!T14)</f>
        <v>#VALUE!</v>
      </c>
      <c r="CD20" s="520">
        <f>IF(C20="","",'Prk2'!S14)</f>
        <v>0</v>
      </c>
      <c r="CE20" s="520">
        <f>IF(C20="","",'Prk2'!C14)</f>
        <v>0</v>
      </c>
      <c r="CF20" s="520">
        <f>IF(C20="","",'Prk2'!D14)</f>
        <v>0</v>
      </c>
      <c r="CG20" s="520">
        <f>IF(C20="","",'Prk2'!F14)</f>
        <v>0</v>
      </c>
      <c r="CH20" s="520">
        <f>IF(C20="","",'Prk2'!G14)</f>
        <v>0</v>
      </c>
      <c r="CI20" s="520" t="e">
        <f>IF(C20="","",'Prk2'!T14)</f>
        <v>#VALUE!</v>
      </c>
      <c r="CJ20" s="520">
        <f>IF(C20="","",BADER2!S14)</f>
        <v>0</v>
      </c>
      <c r="CK20" s="520">
        <f>IF(C20="","",BADER2!C14)</f>
        <v>0</v>
      </c>
      <c r="CL20" s="520">
        <f>IF(C20="","",BADER2!D14)</f>
        <v>0</v>
      </c>
      <c r="CM20" s="520">
        <f>IF(C20="","",BADER2!F14)</f>
        <v>0</v>
      </c>
      <c r="CN20" s="520">
        <f>IF(C20="","",BADER2!G14)</f>
        <v>0</v>
      </c>
      <c r="CO20" s="520" t="e">
        <f>IF(C20="","",BADER2!T14)</f>
        <v>#VALUE!</v>
      </c>
      <c r="CP20" s="521">
        <f>IF(C20="","",TAMB12!S14)</f>
        <v>0</v>
      </c>
      <c r="CQ20" s="521">
        <f>IF(C20="","",TAMB12!C14)</f>
        <v>0</v>
      </c>
      <c r="CR20" s="521">
        <f>IF(C20="","",TAMB12!D14)</f>
        <v>0</v>
      </c>
      <c r="CS20" s="521">
        <f>IF(C20="","",TAMB12!F14)</f>
        <v>0</v>
      </c>
      <c r="CT20" s="521">
        <f>IF(C20="","",TAMB12!G14)</f>
        <v>0</v>
      </c>
      <c r="CU20" s="521" t="e">
        <f>IF(C20="","",TAMB12!T14)</f>
        <v>#VALUE!</v>
      </c>
      <c r="CV20" s="521">
        <f>IF(C20="","",TAMB22!S14)</f>
        <v>0</v>
      </c>
      <c r="CW20" s="521">
        <f>IF(C20="","",TAMB22!C14)</f>
        <v>0</v>
      </c>
      <c r="CX20" s="521">
        <f>IF(C20="","",TAMB22!D14)</f>
        <v>0</v>
      </c>
      <c r="CY20" s="521">
        <f>IF(C20="","",TAMB22!F14)</f>
        <v>0</v>
      </c>
      <c r="CZ20" s="521">
        <f>IF(C20="","",TAMB22!G14)</f>
        <v>0</v>
      </c>
      <c r="DA20" s="521" t="e">
        <f>IF(C20="","",TAMB22!T14)</f>
        <v>#VALUE!</v>
      </c>
      <c r="DB20" s="519"/>
      <c r="DC20" s="519"/>
      <c r="DD20" s="519"/>
      <c r="DE20" s="519"/>
      <c r="DF20" s="519"/>
      <c r="DG20" s="519"/>
      <c r="DH20" s="520">
        <f>IF(C20="","",ISIEKSTRA2!C6)</f>
        <v>1</v>
      </c>
      <c r="DI20" s="520" t="str">
        <f>IF(C20="","",ISIEKSTRA2!D6)</f>
        <v>A</v>
      </c>
      <c r="DJ20" s="520">
        <f>IF(C20="","",ISIEKSTRA2!F6)</f>
        <v>2</v>
      </c>
      <c r="DK20" s="520" t="str">
        <f>IF(C20="","",ISIEKSTRA2!G6)</f>
        <v>B</v>
      </c>
      <c r="DL20" s="520">
        <f>IF(C20="","",ISIEKSTRA2!I6)</f>
        <v>3</v>
      </c>
      <c r="DM20" s="520" t="str">
        <f>IF(C20="","",ISIEKSTRA2!J6)</f>
        <v>C</v>
      </c>
      <c r="DN20" s="520">
        <f>IF(C20="","",ISIEKSTRA2!L6)</f>
        <v>4</v>
      </c>
      <c r="DO20" s="520" t="str">
        <f>IF(C20="","",ISIEKSTRA2!M6)</f>
        <v>A</v>
      </c>
      <c r="DP20" s="520">
        <f>IF(C20="","",'Data Raport2'!D4)</f>
        <v>0</v>
      </c>
      <c r="DQ20" s="520">
        <f>IF(C20="","",'Data Raport2'!E4)</f>
        <v>0</v>
      </c>
      <c r="DR20" s="520">
        <f>IF(C20="","",'Data Raport2'!F4)</f>
        <v>0</v>
      </c>
      <c r="DS20" s="536" t="str">
        <f>IF('LEDGER GENAP2'!AR11="","",'LEDGER GENAP2'!AR11)</f>
        <v/>
      </c>
      <c r="DX20" s="535"/>
    </row>
    <row r="21" spans="1:128">
      <c r="A21" s="518">
        <v>2</v>
      </c>
      <c r="B21" s="518"/>
      <c r="C21" s="520" t="str">
        <f>IF('Data Identitas'!B10="","",'Data Identitas'!B10)</f>
        <v>siswa2</v>
      </c>
      <c r="D21" s="520">
        <f>IF(C21="","",'QH2'!S15)</f>
        <v>0</v>
      </c>
      <c r="E21" s="520">
        <f>IF(C21="","",'QH2'!C15)</f>
        <v>0</v>
      </c>
      <c r="F21" s="520">
        <f>IF(C21="","",'QH2'!D15)</f>
        <v>0</v>
      </c>
      <c r="G21" s="520">
        <f>IF(C21="","",'QH2'!F15)</f>
        <v>0</v>
      </c>
      <c r="H21" s="520">
        <f>IF(C21="","",'QH2'!G15)</f>
        <v>0</v>
      </c>
      <c r="I21" s="520" t="e">
        <f>IF(C21="","",'QH2'!T15)</f>
        <v>#VALUE!</v>
      </c>
      <c r="J21" s="520">
        <f>IF(C21="","",'AA2'!S15)</f>
        <v>0</v>
      </c>
      <c r="K21" s="520">
        <f>IF(C21="","",'AA2'!C15)</f>
        <v>0</v>
      </c>
      <c r="L21" s="520">
        <f>IF(C21="","",'AA2'!D15)</f>
        <v>0</v>
      </c>
      <c r="M21" s="520">
        <f>IF(C21="","",'AA2'!F15)</f>
        <v>0</v>
      </c>
      <c r="N21" s="520">
        <f>IF(C21="","",'AA2'!G15)</f>
        <v>0</v>
      </c>
      <c r="O21" s="520" t="e">
        <f>IF(C21="","",'AA2'!T15)</f>
        <v>#VALUE!</v>
      </c>
      <c r="P21" s="520">
        <f>IF(C21="","",FIQIH2!S15)</f>
        <v>0</v>
      </c>
      <c r="Q21" s="520">
        <f>IF(C21="","",FIQIH2!C15)</f>
        <v>0</v>
      </c>
      <c r="R21" s="520">
        <f>IF(C21="","",FIQIH2!D15)</f>
        <v>0</v>
      </c>
      <c r="S21" s="520">
        <f>IF(C21="","",FIQIH2!F15)</f>
        <v>0</v>
      </c>
      <c r="T21" s="520">
        <f>IF(C21="","",FIQIH2!G15)</f>
        <v>0</v>
      </c>
      <c r="U21" s="520" t="e">
        <f>IF(C21="","",FIQIH2!T15)</f>
        <v>#VALUE!</v>
      </c>
      <c r="V21" s="520">
        <f>IF(C21="","",'SKI2'!S15)</f>
        <v>0</v>
      </c>
      <c r="W21" s="520">
        <f>IF(C21="","",'SKI2'!C15)</f>
        <v>0</v>
      </c>
      <c r="X21" s="520">
        <f>IF(C21="","",'SKI2'!D15)</f>
        <v>0</v>
      </c>
      <c r="Y21" s="520">
        <f>IF(C21="","",'SKI2'!F15)</f>
        <v>0</v>
      </c>
      <c r="Z21" s="520">
        <f>IF(C21="","",'SKI2'!G15)</f>
        <v>0</v>
      </c>
      <c r="AA21" s="520" t="e">
        <f>IF(C21="","",'SKI2'!T15)</f>
        <v>#VALUE!</v>
      </c>
      <c r="AB21" s="520">
        <f>IF(C21="","",PPKn2!S15)</f>
        <v>0</v>
      </c>
      <c r="AC21" s="520">
        <f>IF(C21="","",PPKn2!C15)</f>
        <v>0</v>
      </c>
      <c r="AD21" s="520">
        <f>IF(C21="","",PPKn2!D15)</f>
        <v>0</v>
      </c>
      <c r="AE21" s="520">
        <f>IF(C21="","",PPKn2!F15)</f>
        <v>0</v>
      </c>
      <c r="AF21" s="520">
        <f>IF(C21="","",PPKn2!G15)</f>
        <v>0</v>
      </c>
      <c r="AG21" s="520" t="e">
        <f>IF(C21="","",PPKn2!T15)</f>
        <v>#VALUE!</v>
      </c>
      <c r="AH21" s="520">
        <f>IF(C21="","",B.Ind2!S15)</f>
        <v>0</v>
      </c>
      <c r="AI21" s="520">
        <f>IF(C21="","",B.Ind2!C15)</f>
        <v>0</v>
      </c>
      <c r="AJ21" s="520">
        <f>IF(C21="","",B.Ind2!D15)</f>
        <v>0</v>
      </c>
      <c r="AK21" s="520">
        <f>IF(C21="","",B.Ind2!F15)</f>
        <v>0</v>
      </c>
      <c r="AL21" s="520">
        <f>IF(C21="","",B.Ind2!G15)</f>
        <v>0</v>
      </c>
      <c r="AM21" s="520" t="e">
        <f>IF(C21="","",B.Ind2!T15)</f>
        <v>#VALUE!</v>
      </c>
      <c r="AN21" s="520">
        <f>IF(C21="","",B.ARAB2!S15)</f>
        <v>0</v>
      </c>
      <c r="AO21" s="520">
        <f>IF(C21="","",B.ARAB2!C15)</f>
        <v>0</v>
      </c>
      <c r="AP21" s="520">
        <f>IF(C21="","",B.ARAB2!D15)</f>
        <v>0</v>
      </c>
      <c r="AQ21" s="520">
        <f>IF(C21="","",B.ARAB2!F15)</f>
        <v>0</v>
      </c>
      <c r="AR21" s="520">
        <f>IF(C21="","",B.ARAB2!G15)</f>
        <v>0</v>
      </c>
      <c r="AS21" s="520" t="e">
        <f>IF(C21="","",B.ARAB2!T15)</f>
        <v>#VALUE!</v>
      </c>
      <c r="AT21" s="520">
        <f>IF(C21="","",'MAT2'!S15)</f>
        <v>0</v>
      </c>
      <c r="AU21" s="520">
        <f>IF(C21="","",'MAT2'!C15)</f>
        <v>0</v>
      </c>
      <c r="AV21" s="520">
        <f>IF(C21="","",'MAT2'!D15)</f>
        <v>0</v>
      </c>
      <c r="AW21" s="520">
        <f>IF(C21="","",'MAT2'!F15)</f>
        <v>0</v>
      </c>
      <c r="AX21" s="520">
        <f>IF(C21="","",'MAT2'!G15)</f>
        <v>0</v>
      </c>
      <c r="AY21" s="520" t="e">
        <f>IF(C21="","",'MAT2'!T15)</f>
        <v>#VALUE!</v>
      </c>
      <c r="AZ21" s="520">
        <f>IF(C21="","",'IPA2'!S15)</f>
        <v>0</v>
      </c>
      <c r="BA21" s="520">
        <f>IF(C21="","",'IPA2'!C15)</f>
        <v>0</v>
      </c>
      <c r="BB21" s="520">
        <f>IF(C21="","",'IPA2'!D15)</f>
        <v>0</v>
      </c>
      <c r="BC21" s="520">
        <f>IF(C21="","",'IPA2'!F15)</f>
        <v>0</v>
      </c>
      <c r="BD21" s="520">
        <f>IF(C21="","",'IPA2'!G15)</f>
        <v>0</v>
      </c>
      <c r="BE21" s="520" t="e">
        <f>IF(C21="","",'IPA2'!T15)</f>
        <v>#VALUE!</v>
      </c>
      <c r="BF21" s="520">
        <f>IF(C21="","",'IPS2'!S15)</f>
        <v>0</v>
      </c>
      <c r="BG21" s="520">
        <f>IF(C21="","",'IPS2'!C15)</f>
        <v>0</v>
      </c>
      <c r="BH21" s="520">
        <f>IF(C21="","",'IPS2'!D15)</f>
        <v>0</v>
      </c>
      <c r="BI21" s="520">
        <f>IF(C21="","",'IPS2'!F15)</f>
        <v>0</v>
      </c>
      <c r="BJ21" s="520">
        <f>IF(C21="","",'IPS2'!G15)</f>
        <v>0</v>
      </c>
      <c r="BK21" s="520" t="e">
        <f>IF(C21="","",'IPS2'!T15)</f>
        <v>#VALUE!</v>
      </c>
      <c r="BL21" s="520">
        <f>IF(C21="","",BIng2!S15)</f>
        <v>0</v>
      </c>
      <c r="BM21" s="520">
        <f>IF(C21="","",BIng2!C15)</f>
        <v>0</v>
      </c>
      <c r="BN21" s="520">
        <f>IF(C21="","",BIng2!D15)</f>
        <v>0</v>
      </c>
      <c r="BO21" s="520">
        <f>IF(C21="","",BIng2!F15)</f>
        <v>0</v>
      </c>
      <c r="BP21" s="520">
        <f>IF(C21="","",BIng2!G15)</f>
        <v>0</v>
      </c>
      <c r="BQ21" s="520" t="e">
        <f>IF(C21="","",BIng2!T15)</f>
        <v>#VALUE!</v>
      </c>
      <c r="BR21" s="520">
        <f>IF(C21="","",'SBd2'!S15)</f>
        <v>0</v>
      </c>
      <c r="BS21" s="520">
        <f>IF(C21="","",'SBd2'!C15)</f>
        <v>0</v>
      </c>
      <c r="BT21" s="520">
        <f>IF(C21="","",'SBd2'!D15)</f>
        <v>0</v>
      </c>
      <c r="BU21" s="520">
        <f>IF(C21="","",'SBd2'!F15)</f>
        <v>0</v>
      </c>
      <c r="BV21" s="520">
        <f>IF(C21="","",'SBd2'!G15)</f>
        <v>0</v>
      </c>
      <c r="BW21" s="520" t="e">
        <f>IF(C21="","",'SBd2'!T15)</f>
        <v>#VALUE!</v>
      </c>
      <c r="BX21" s="520">
        <f>IF(C21="","",'Pjk2'!S15)</f>
        <v>0</v>
      </c>
      <c r="BY21" s="520">
        <f>IF(C21="","",'Pjk2'!C15)</f>
        <v>0</v>
      </c>
      <c r="BZ21" s="520">
        <f>IF(C21="","",'Pjk2'!D15)</f>
        <v>0</v>
      </c>
      <c r="CA21" s="520">
        <f>IF(C21="","",'Pjk2'!F15)</f>
        <v>0</v>
      </c>
      <c r="CB21" s="520">
        <f>IF(C21="","",'Pjk2'!G15)</f>
        <v>0</v>
      </c>
      <c r="CC21" s="520" t="e">
        <f>IF(C21="","",'Pjk2'!T15)</f>
        <v>#VALUE!</v>
      </c>
      <c r="CD21" s="520">
        <f>IF(C21="","",'Prk2'!S15)</f>
        <v>0</v>
      </c>
      <c r="CE21" s="520">
        <f>IF(C21="","",'Prk2'!C15)</f>
        <v>0</v>
      </c>
      <c r="CF21" s="520">
        <f>IF(C21="","",'Prk2'!D15)</f>
        <v>0</v>
      </c>
      <c r="CG21" s="520">
        <f>IF(C21="","",'Prk2'!F15)</f>
        <v>0</v>
      </c>
      <c r="CH21" s="520">
        <f>IF(C21="","",'Prk2'!G15)</f>
        <v>0</v>
      </c>
      <c r="CI21" s="520" t="e">
        <f>IF(C21="","",'Prk2'!T15)</f>
        <v>#VALUE!</v>
      </c>
      <c r="CJ21" s="520">
        <f>IF(C21="","",BADER2!S15)</f>
        <v>0</v>
      </c>
      <c r="CK21" s="520">
        <f>IF(C21="","",BADER2!C15)</f>
        <v>0</v>
      </c>
      <c r="CL21" s="520">
        <f>IF(C21="","",BADER2!D15)</f>
        <v>0</v>
      </c>
      <c r="CM21" s="520">
        <f>IF(C21="","",BADER2!F15)</f>
        <v>0</v>
      </c>
      <c r="CN21" s="520">
        <f>IF(C21="","",BADER2!G15)</f>
        <v>0</v>
      </c>
      <c r="CO21" s="520" t="e">
        <f>IF(C21="","",BADER2!T15)</f>
        <v>#VALUE!</v>
      </c>
      <c r="CP21" s="521">
        <f>IF(C21="","",TAMB12!S15)</f>
        <v>0</v>
      </c>
      <c r="CQ21" s="521">
        <f>IF(C21="","",TAMB12!C15)</f>
        <v>0</v>
      </c>
      <c r="CR21" s="521">
        <f>IF(C21="","",TAMB12!D15)</f>
        <v>0</v>
      </c>
      <c r="CS21" s="521">
        <f>IF(C21="","",TAMB12!F15)</f>
        <v>0</v>
      </c>
      <c r="CT21" s="521">
        <f>IF(C21="","",TAMB12!G15)</f>
        <v>0</v>
      </c>
      <c r="CU21" s="521" t="e">
        <f>IF(C21="","",TAMB12!T15)</f>
        <v>#VALUE!</v>
      </c>
      <c r="CV21" s="521">
        <f>IF(C21="","",TAMB22!S15)</f>
        <v>0</v>
      </c>
      <c r="CW21" s="521">
        <f>IF(C21="","",TAMB22!C15)</f>
        <v>0</v>
      </c>
      <c r="CX21" s="521">
        <f>IF(C21="","",TAMB22!D15)</f>
        <v>0</v>
      </c>
      <c r="CY21" s="521">
        <f>IF(C21="","",TAMB22!F15)</f>
        <v>0</v>
      </c>
      <c r="CZ21" s="521">
        <f>IF(C21="","",TAMB22!G15)</f>
        <v>0</v>
      </c>
      <c r="DA21" s="521" t="e">
        <f>IF(C21="","",TAMB22!T15)</f>
        <v>#VALUE!</v>
      </c>
      <c r="DB21" s="519"/>
      <c r="DC21" s="519"/>
      <c r="DD21" s="519"/>
      <c r="DE21" s="519"/>
      <c r="DF21" s="519"/>
      <c r="DG21" s="519"/>
      <c r="DH21" s="520">
        <f>IF(C21="","",ISIEKSTRA2!C7)</f>
        <v>2</v>
      </c>
      <c r="DI21" s="520" t="str">
        <f>IF(C21="","",ISIEKSTRA2!D7)</f>
        <v>B</v>
      </c>
      <c r="DJ21" s="520">
        <f>IF(C21="","",ISIEKSTRA2!F7)</f>
        <v>3</v>
      </c>
      <c r="DK21" s="520" t="str">
        <f>IF(C21="","",ISIEKSTRA2!G7)</f>
        <v>C</v>
      </c>
      <c r="DL21" s="520">
        <f>IF(C21="","",ISIEKSTRA2!I7)</f>
        <v>4</v>
      </c>
      <c r="DM21" s="520" t="str">
        <f>IF(C21="","",ISIEKSTRA2!J7)</f>
        <v>D</v>
      </c>
      <c r="DN21" s="520">
        <f>IF(C21="","",ISIEKSTRA2!L7)</f>
        <v>3</v>
      </c>
      <c r="DO21" s="520" t="str">
        <f>IF(C21="","",ISIEKSTRA2!M7)</f>
        <v>B</v>
      </c>
      <c r="DP21" s="520">
        <f>IF(C21="","",'Data Raport2'!D5)</f>
        <v>0</v>
      </c>
      <c r="DQ21" s="520">
        <f>IF(C21="","",'Data Raport2'!E5)</f>
        <v>0</v>
      </c>
      <c r="DR21" s="520">
        <f>IF(C21="","",'Data Raport2'!F5)</f>
        <v>0</v>
      </c>
      <c r="DS21" s="536" t="str">
        <f>IF('LEDGER GENAP2'!AR13="","",'LEDGER GENAP2'!AR13)</f>
        <v/>
      </c>
      <c r="DX21" s="535"/>
    </row>
    <row r="22" spans="1:128">
      <c r="A22" s="518">
        <v>3</v>
      </c>
      <c r="B22" s="518"/>
      <c r="C22" s="520" t="str">
        <f>IF('Data Identitas'!B11="","",'Data Identitas'!B11)</f>
        <v>siswa3</v>
      </c>
      <c r="D22" s="520">
        <f>IF(C22="","",'QH2'!S16)</f>
        <v>0</v>
      </c>
      <c r="E22" s="520">
        <f>IF(C22="","",'QH2'!C16)</f>
        <v>0</v>
      </c>
      <c r="F22" s="520">
        <f>IF(C22="","",'QH2'!D16)</f>
        <v>0</v>
      </c>
      <c r="G22" s="520">
        <f>IF(C22="","",'QH2'!F16)</f>
        <v>0</v>
      </c>
      <c r="H22" s="520">
        <f>IF(C22="","",'QH2'!G16)</f>
        <v>0</v>
      </c>
      <c r="I22" s="520" t="e">
        <f>IF(C22="","",'QH2'!T16)</f>
        <v>#VALUE!</v>
      </c>
      <c r="J22" s="520">
        <f>IF(C22="","",'AA2'!S16)</f>
        <v>0</v>
      </c>
      <c r="K22" s="520">
        <f>IF(C22="","",'AA2'!C16)</f>
        <v>0</v>
      </c>
      <c r="L22" s="520">
        <f>IF(C22="","",'AA2'!D16)</f>
        <v>0</v>
      </c>
      <c r="M22" s="520">
        <f>IF(C22="","",'AA2'!F16)</f>
        <v>0</v>
      </c>
      <c r="N22" s="520">
        <f>IF(C22="","",'AA2'!G16)</f>
        <v>0</v>
      </c>
      <c r="O22" s="520" t="e">
        <f>IF(C22="","",'AA2'!T16)</f>
        <v>#VALUE!</v>
      </c>
      <c r="P22" s="520">
        <f>IF(C22="","",FIQIH2!S16)</f>
        <v>0</v>
      </c>
      <c r="Q22" s="520">
        <f>IF(C22="","",FIQIH2!C16)</f>
        <v>0</v>
      </c>
      <c r="R22" s="520">
        <f>IF(C22="","",FIQIH2!D16)</f>
        <v>0</v>
      </c>
      <c r="S22" s="520">
        <f>IF(C22="","",FIQIH2!F16)</f>
        <v>0</v>
      </c>
      <c r="T22" s="520">
        <f>IF(C22="","",FIQIH2!G16)</f>
        <v>0</v>
      </c>
      <c r="U22" s="520" t="e">
        <f>IF(C22="","",FIQIH2!T16)</f>
        <v>#VALUE!</v>
      </c>
      <c r="V22" s="520">
        <f>IF(C22="","",'SKI2'!S16)</f>
        <v>0</v>
      </c>
      <c r="W22" s="520">
        <f>IF(C22="","",'SKI2'!C16)</f>
        <v>0</v>
      </c>
      <c r="X22" s="520">
        <f>IF(C22="","",'SKI2'!D16)</f>
        <v>0</v>
      </c>
      <c r="Y22" s="520">
        <f>IF(C22="","",'SKI2'!F16)</f>
        <v>0</v>
      </c>
      <c r="Z22" s="520">
        <f>IF(C22="","",'SKI2'!G16)</f>
        <v>0</v>
      </c>
      <c r="AA22" s="520" t="e">
        <f>IF(C22="","",'SKI2'!T16)</f>
        <v>#VALUE!</v>
      </c>
      <c r="AB22" s="520">
        <f>IF(C22="","",PPKn2!S16)</f>
        <v>0</v>
      </c>
      <c r="AC22" s="520">
        <f>IF(C22="","",PPKn2!C16)</f>
        <v>0</v>
      </c>
      <c r="AD22" s="520">
        <f>IF(C22="","",PPKn2!D16)</f>
        <v>0</v>
      </c>
      <c r="AE22" s="520">
        <f>IF(C22="","",PPKn2!F16)</f>
        <v>0</v>
      </c>
      <c r="AF22" s="520">
        <f>IF(C22="","",PPKn2!G16)</f>
        <v>0</v>
      </c>
      <c r="AG22" s="520" t="e">
        <f>IF(C22="","",PPKn2!T16)</f>
        <v>#VALUE!</v>
      </c>
      <c r="AH22" s="520">
        <f>IF(C22="","",B.Ind2!S16)</f>
        <v>0</v>
      </c>
      <c r="AI22" s="520">
        <f>IF(C22="","",B.Ind2!C16)</f>
        <v>0</v>
      </c>
      <c r="AJ22" s="520">
        <f>IF(C22="","",B.Ind2!D16)</f>
        <v>0</v>
      </c>
      <c r="AK22" s="520">
        <f>IF(C22="","",B.Ind2!F16)</f>
        <v>0</v>
      </c>
      <c r="AL22" s="520">
        <f>IF(C22="","",B.Ind2!G16)</f>
        <v>0</v>
      </c>
      <c r="AM22" s="520" t="e">
        <f>IF(C22="","",B.Ind2!T16)</f>
        <v>#VALUE!</v>
      </c>
      <c r="AN22" s="520">
        <f>IF(C22="","",B.ARAB2!S16)</f>
        <v>0</v>
      </c>
      <c r="AO22" s="520">
        <f>IF(C22="","",B.ARAB2!C16)</f>
        <v>0</v>
      </c>
      <c r="AP22" s="520">
        <f>IF(C22="","",B.ARAB2!D16)</f>
        <v>0</v>
      </c>
      <c r="AQ22" s="520">
        <f>IF(C22="","",B.ARAB2!F16)</f>
        <v>0</v>
      </c>
      <c r="AR22" s="520">
        <f>IF(C22="","",B.ARAB2!G16)</f>
        <v>0</v>
      </c>
      <c r="AS22" s="520" t="e">
        <f>IF(C22="","",B.ARAB2!T16)</f>
        <v>#VALUE!</v>
      </c>
      <c r="AT22" s="520">
        <f>IF(C22="","",'MAT2'!S16)</f>
        <v>0</v>
      </c>
      <c r="AU22" s="520">
        <f>IF(C22="","",'MAT2'!C16)</f>
        <v>0</v>
      </c>
      <c r="AV22" s="520">
        <f>IF(C22="","",'MAT2'!D16)</f>
        <v>0</v>
      </c>
      <c r="AW22" s="520">
        <f>IF(C22="","",'MAT2'!F16)</f>
        <v>0</v>
      </c>
      <c r="AX22" s="520">
        <f>IF(C22="","",'MAT2'!G16)</f>
        <v>0</v>
      </c>
      <c r="AY22" s="520" t="e">
        <f>IF(C22="","",'MAT2'!T16)</f>
        <v>#VALUE!</v>
      </c>
      <c r="AZ22" s="520">
        <f>IF(C22="","",'IPA2'!S16)</f>
        <v>0</v>
      </c>
      <c r="BA22" s="520">
        <f>IF(C22="","",'IPA2'!C16)</f>
        <v>0</v>
      </c>
      <c r="BB22" s="520">
        <f>IF(C22="","",'IPA2'!D16)</f>
        <v>0</v>
      </c>
      <c r="BC22" s="520">
        <f>IF(C22="","",'IPA2'!F16)</f>
        <v>0</v>
      </c>
      <c r="BD22" s="520">
        <f>IF(C22="","",'IPA2'!G16)</f>
        <v>0</v>
      </c>
      <c r="BE22" s="520" t="e">
        <f>IF(C22="","",'IPA2'!T16)</f>
        <v>#VALUE!</v>
      </c>
      <c r="BF22" s="520">
        <f>IF(C22="","",'IPS2'!S16)</f>
        <v>0</v>
      </c>
      <c r="BG22" s="520">
        <f>IF(C22="","",'IPS2'!C16)</f>
        <v>0</v>
      </c>
      <c r="BH22" s="520">
        <f>IF(C22="","",'IPS2'!D16)</f>
        <v>0</v>
      </c>
      <c r="BI22" s="520">
        <f>IF(C22="","",'IPS2'!F16)</f>
        <v>0</v>
      </c>
      <c r="BJ22" s="520">
        <f>IF(C22="","",'IPS2'!G16)</f>
        <v>0</v>
      </c>
      <c r="BK22" s="520" t="e">
        <f>IF(C22="","",'IPS2'!T16)</f>
        <v>#VALUE!</v>
      </c>
      <c r="BL22" s="520">
        <f>IF(C22="","",BIng2!S16)</f>
        <v>0</v>
      </c>
      <c r="BM22" s="520">
        <f>IF(C22="","",BIng2!C16)</f>
        <v>0</v>
      </c>
      <c r="BN22" s="520">
        <f>IF(C22="","",BIng2!D16)</f>
        <v>0</v>
      </c>
      <c r="BO22" s="520">
        <f>IF(C22="","",BIng2!F16)</f>
        <v>0</v>
      </c>
      <c r="BP22" s="520">
        <f>IF(C22="","",BIng2!G16)</f>
        <v>0</v>
      </c>
      <c r="BQ22" s="520" t="e">
        <f>IF(C22="","",BIng2!T16)</f>
        <v>#VALUE!</v>
      </c>
      <c r="BR22" s="520">
        <f>IF(C22="","",'SBd2'!S16)</f>
        <v>0</v>
      </c>
      <c r="BS22" s="520">
        <f>IF(C22="","",'SBd2'!C16)</f>
        <v>0</v>
      </c>
      <c r="BT22" s="520">
        <f>IF(C22="","",'SBd2'!D16)</f>
        <v>0</v>
      </c>
      <c r="BU22" s="520">
        <f>IF(C22="","",'SBd2'!F16)</f>
        <v>0</v>
      </c>
      <c r="BV22" s="520">
        <f>IF(C22="","",'SBd2'!G16)</f>
        <v>0</v>
      </c>
      <c r="BW22" s="520" t="e">
        <f>IF(C22="","",'SBd2'!T16)</f>
        <v>#VALUE!</v>
      </c>
      <c r="BX22" s="520">
        <f>IF(C22="","",'Pjk2'!S16)</f>
        <v>0</v>
      </c>
      <c r="BY22" s="520">
        <f>IF(C22="","",'Pjk2'!C16)</f>
        <v>0</v>
      </c>
      <c r="BZ22" s="520">
        <f>IF(C22="","",'Pjk2'!D16)</f>
        <v>0</v>
      </c>
      <c r="CA22" s="520">
        <f>IF(C22="","",'Pjk2'!F16)</f>
        <v>0</v>
      </c>
      <c r="CB22" s="520">
        <f>IF(C22="","",'Pjk2'!G16)</f>
        <v>0</v>
      </c>
      <c r="CC22" s="520" t="e">
        <f>IF(C22="","",'Pjk2'!T16)</f>
        <v>#VALUE!</v>
      </c>
      <c r="CD22" s="520">
        <f>IF(C22="","",'Prk2'!S16)</f>
        <v>0</v>
      </c>
      <c r="CE22" s="520">
        <f>IF(C22="","",'Prk2'!C16)</f>
        <v>0</v>
      </c>
      <c r="CF22" s="520">
        <f>IF(C22="","",'Prk2'!D16)</f>
        <v>0</v>
      </c>
      <c r="CG22" s="520">
        <f>IF(C22="","",'Prk2'!F16)</f>
        <v>0</v>
      </c>
      <c r="CH22" s="520">
        <f>IF(C22="","",'Prk2'!G16)</f>
        <v>0</v>
      </c>
      <c r="CI22" s="520" t="e">
        <f>IF(C22="","",'Prk2'!T16)</f>
        <v>#VALUE!</v>
      </c>
      <c r="CJ22" s="520">
        <f>IF(C22="","",BADER2!S16)</f>
        <v>0</v>
      </c>
      <c r="CK22" s="520">
        <f>IF(C22="","",BADER2!C16)</f>
        <v>0</v>
      </c>
      <c r="CL22" s="520">
        <f>IF(C22="","",BADER2!D16)</f>
        <v>0</v>
      </c>
      <c r="CM22" s="520">
        <f>IF(C22="","",BADER2!F16)</f>
        <v>0</v>
      </c>
      <c r="CN22" s="520">
        <f>IF(C22="","",BADER2!G16)</f>
        <v>0</v>
      </c>
      <c r="CO22" s="520" t="e">
        <f>IF(C22="","",BADER2!T16)</f>
        <v>#VALUE!</v>
      </c>
      <c r="CP22" s="521">
        <f>IF(C22="","",TAMB12!S16)</f>
        <v>0</v>
      </c>
      <c r="CQ22" s="521">
        <f>IF(C22="","",TAMB12!C16)</f>
        <v>0</v>
      </c>
      <c r="CR22" s="521">
        <f>IF(C22="","",TAMB12!D16)</f>
        <v>0</v>
      </c>
      <c r="CS22" s="521">
        <f>IF(C22="","",TAMB12!F16)</f>
        <v>0</v>
      </c>
      <c r="CT22" s="521">
        <f>IF(C22="","",TAMB12!G16)</f>
        <v>0</v>
      </c>
      <c r="CU22" s="521" t="e">
        <f>IF(C22="","",TAMB12!T16)</f>
        <v>#VALUE!</v>
      </c>
      <c r="CV22" s="521">
        <f>IF(C22="","",TAMB22!S16)</f>
        <v>0</v>
      </c>
      <c r="CW22" s="521">
        <f>IF(C22="","",TAMB22!C16)</f>
        <v>0</v>
      </c>
      <c r="CX22" s="521">
        <f>IF(C22="","",TAMB22!D16)</f>
        <v>0</v>
      </c>
      <c r="CY22" s="521">
        <f>IF(C22="","",TAMB22!F16)</f>
        <v>0</v>
      </c>
      <c r="CZ22" s="521">
        <f>IF(C22="","",TAMB22!G16)</f>
        <v>0</v>
      </c>
      <c r="DA22" s="521" t="e">
        <f>IF(C22="","",TAMB22!T16)</f>
        <v>#VALUE!</v>
      </c>
      <c r="DB22" s="519"/>
      <c r="DC22" s="519"/>
      <c r="DD22" s="519"/>
      <c r="DE22" s="519"/>
      <c r="DF22" s="519"/>
      <c r="DG22" s="519"/>
      <c r="DH22" s="520">
        <f>IF(C22="","",ISIEKSTRA2!C8)</f>
        <v>3</v>
      </c>
      <c r="DI22" s="520" t="str">
        <f>IF(C22="","",ISIEKSTRA2!D8)</f>
        <v>C</v>
      </c>
      <c r="DJ22" s="520">
        <f>IF(C22="","",ISIEKSTRA2!F8)</f>
        <v>4</v>
      </c>
      <c r="DK22" s="520" t="str">
        <f>IF(C22="","",ISIEKSTRA2!G8)</f>
        <v>D</v>
      </c>
      <c r="DL22" s="520">
        <f>IF(C22="","",ISIEKSTRA2!I8)</f>
        <v>1</v>
      </c>
      <c r="DM22" s="520" t="str">
        <f>IF(C22="","",ISIEKSTRA2!J8)</f>
        <v>A</v>
      </c>
      <c r="DN22" s="520">
        <f>IF(C22="","",ISIEKSTRA2!L8)</f>
        <v>2</v>
      </c>
      <c r="DO22" s="520" t="str">
        <f>IF(C22="","",ISIEKSTRA2!M8)</f>
        <v>C</v>
      </c>
      <c r="DP22" s="520">
        <f>IF(C22="","",'Data Raport2'!D6)</f>
        <v>0</v>
      </c>
      <c r="DQ22" s="520">
        <f>IF(C22="","",'Data Raport2'!E6)</f>
        <v>0</v>
      </c>
      <c r="DR22" s="520">
        <f>IF(C22="","",'Data Raport2'!F6)</f>
        <v>0</v>
      </c>
      <c r="DS22" s="536" t="str">
        <f>IF('LEDGER GENAP2'!AR15="","",'LEDGER GENAP2'!AR15)</f>
        <v/>
      </c>
      <c r="DX22" s="535"/>
    </row>
    <row r="23" spans="1:128">
      <c r="A23" s="518">
        <v>4</v>
      </c>
      <c r="B23" s="518"/>
      <c r="C23" s="520" t="str">
        <f>IF('Data Identitas'!B12="","",'Data Identitas'!B12)</f>
        <v>siswa4</v>
      </c>
      <c r="D23" s="520">
        <f>IF(C23="","",'QH2'!S17)</f>
        <v>0</v>
      </c>
      <c r="E23" s="520">
        <f>IF(C23="","",'QH2'!C17)</f>
        <v>0</v>
      </c>
      <c r="F23" s="520">
        <f>IF(C23="","",'QH2'!D17)</f>
        <v>0</v>
      </c>
      <c r="G23" s="520">
        <f>IF(C23="","",'QH2'!F17)</f>
        <v>0</v>
      </c>
      <c r="H23" s="520">
        <f>IF(C23="","",'QH2'!G17)</f>
        <v>0</v>
      </c>
      <c r="I23" s="520" t="e">
        <f>IF(C23="","",'QH2'!T17)</f>
        <v>#VALUE!</v>
      </c>
      <c r="J23" s="520">
        <f>IF(C23="","",'AA2'!S17)</f>
        <v>0</v>
      </c>
      <c r="K23" s="520">
        <f>IF(C23="","",'AA2'!C17)</f>
        <v>0</v>
      </c>
      <c r="L23" s="520">
        <f>IF(C23="","",'AA2'!D17)</f>
        <v>0</v>
      </c>
      <c r="M23" s="520">
        <f>IF(C23="","",'AA2'!F17)</f>
        <v>0</v>
      </c>
      <c r="N23" s="520">
        <f>IF(C23="","",'AA2'!G17)</f>
        <v>0</v>
      </c>
      <c r="O23" s="520" t="e">
        <f>IF(C23="","",'AA2'!T17)</f>
        <v>#VALUE!</v>
      </c>
      <c r="P23" s="520">
        <f>IF(C23="","",FIQIH2!S17)</f>
        <v>0</v>
      </c>
      <c r="Q23" s="520">
        <f>IF(C23="","",FIQIH2!C17)</f>
        <v>0</v>
      </c>
      <c r="R23" s="520">
        <f>IF(C23="","",FIQIH2!D17)</f>
        <v>0</v>
      </c>
      <c r="S23" s="520">
        <f>IF(C23="","",FIQIH2!F17)</f>
        <v>0</v>
      </c>
      <c r="T23" s="520">
        <f>IF(C23="","",FIQIH2!G17)</f>
        <v>0</v>
      </c>
      <c r="U23" s="520" t="e">
        <f>IF(C23="","",FIQIH2!T17)</f>
        <v>#VALUE!</v>
      </c>
      <c r="V23" s="520">
        <f>IF(C23="","",'SKI2'!S17)</f>
        <v>0</v>
      </c>
      <c r="W23" s="520">
        <f>IF(C23="","",'SKI2'!C17)</f>
        <v>0</v>
      </c>
      <c r="X23" s="520">
        <f>IF(C23="","",'SKI2'!D17)</f>
        <v>0</v>
      </c>
      <c r="Y23" s="520">
        <f>IF(C23="","",'SKI2'!F17)</f>
        <v>0</v>
      </c>
      <c r="Z23" s="520">
        <f>IF(C23="","",'SKI2'!G17)</f>
        <v>0</v>
      </c>
      <c r="AA23" s="520" t="e">
        <f>IF(C23="","",'SKI2'!T17)</f>
        <v>#VALUE!</v>
      </c>
      <c r="AB23" s="520">
        <f>IF(C23="","",PPKn2!S17)</f>
        <v>0</v>
      </c>
      <c r="AC23" s="520">
        <f>IF(C23="","",PPKn2!C17)</f>
        <v>0</v>
      </c>
      <c r="AD23" s="520">
        <f>IF(C23="","",PPKn2!D17)</f>
        <v>0</v>
      </c>
      <c r="AE23" s="520">
        <f>IF(C23="","",PPKn2!F17)</f>
        <v>0</v>
      </c>
      <c r="AF23" s="520">
        <f>IF(C23="","",PPKn2!G17)</f>
        <v>0</v>
      </c>
      <c r="AG23" s="520" t="e">
        <f>IF(C23="","",PPKn2!T17)</f>
        <v>#VALUE!</v>
      </c>
      <c r="AH23" s="520">
        <f>IF(C23="","",B.Ind2!S17)</f>
        <v>0</v>
      </c>
      <c r="AI23" s="520">
        <f>IF(C23="","",B.Ind2!C17)</f>
        <v>0</v>
      </c>
      <c r="AJ23" s="520">
        <f>IF(C23="","",B.Ind2!D17)</f>
        <v>0</v>
      </c>
      <c r="AK23" s="520">
        <f>IF(C23="","",B.Ind2!F17)</f>
        <v>0</v>
      </c>
      <c r="AL23" s="520">
        <f>IF(C23="","",B.Ind2!G17)</f>
        <v>0</v>
      </c>
      <c r="AM23" s="520" t="e">
        <f>IF(C23="","",B.Ind2!T17)</f>
        <v>#VALUE!</v>
      </c>
      <c r="AN23" s="520">
        <f>IF(C23="","",B.ARAB2!S17)</f>
        <v>0</v>
      </c>
      <c r="AO23" s="520">
        <f>IF(C23="","",B.ARAB2!C17)</f>
        <v>0</v>
      </c>
      <c r="AP23" s="520">
        <f>IF(C23="","",B.ARAB2!D17)</f>
        <v>0</v>
      </c>
      <c r="AQ23" s="520">
        <f>IF(C23="","",B.ARAB2!F17)</f>
        <v>0</v>
      </c>
      <c r="AR23" s="520">
        <f>IF(C23="","",B.ARAB2!G17)</f>
        <v>0</v>
      </c>
      <c r="AS23" s="520" t="e">
        <f>IF(C23="","",B.ARAB2!T17)</f>
        <v>#VALUE!</v>
      </c>
      <c r="AT23" s="520">
        <f>IF(C23="","",'MAT2'!S17)</f>
        <v>0</v>
      </c>
      <c r="AU23" s="520">
        <f>IF(C23="","",'MAT2'!C17)</f>
        <v>0</v>
      </c>
      <c r="AV23" s="520">
        <f>IF(C23="","",'MAT2'!D17)</f>
        <v>0</v>
      </c>
      <c r="AW23" s="520">
        <f>IF(C23="","",'MAT2'!F17)</f>
        <v>0</v>
      </c>
      <c r="AX23" s="520">
        <f>IF(C23="","",'MAT2'!G17)</f>
        <v>0</v>
      </c>
      <c r="AY23" s="520" t="e">
        <f>IF(C23="","",'MAT2'!T17)</f>
        <v>#VALUE!</v>
      </c>
      <c r="AZ23" s="520">
        <f>IF(C23="","",'IPA2'!S17)</f>
        <v>0</v>
      </c>
      <c r="BA23" s="520">
        <f>IF(C23="","",'IPA2'!C17)</f>
        <v>0</v>
      </c>
      <c r="BB23" s="520">
        <f>IF(C23="","",'IPA2'!D17)</f>
        <v>0</v>
      </c>
      <c r="BC23" s="520">
        <f>IF(C23="","",'IPA2'!F17)</f>
        <v>0</v>
      </c>
      <c r="BD23" s="520">
        <f>IF(C23="","",'IPA2'!G17)</f>
        <v>0</v>
      </c>
      <c r="BE23" s="520" t="e">
        <f>IF(C23="","",'IPA2'!T17)</f>
        <v>#VALUE!</v>
      </c>
      <c r="BF23" s="520">
        <f>IF(C23="","",'IPS2'!S17)</f>
        <v>0</v>
      </c>
      <c r="BG23" s="520">
        <f>IF(C23="","",'IPS2'!C17)</f>
        <v>0</v>
      </c>
      <c r="BH23" s="520">
        <f>IF(C23="","",'IPS2'!D17)</f>
        <v>0</v>
      </c>
      <c r="BI23" s="520">
        <f>IF(C23="","",'IPS2'!F17)</f>
        <v>0</v>
      </c>
      <c r="BJ23" s="520">
        <f>IF(C23="","",'IPS2'!G17)</f>
        <v>0</v>
      </c>
      <c r="BK23" s="520" t="e">
        <f>IF(C23="","",'IPS2'!T17)</f>
        <v>#VALUE!</v>
      </c>
      <c r="BL23" s="520">
        <f>IF(C23="","",BIng2!S17)</f>
        <v>0</v>
      </c>
      <c r="BM23" s="520">
        <f>IF(C23="","",BIng2!C17)</f>
        <v>0</v>
      </c>
      <c r="BN23" s="520">
        <f>IF(C23="","",BIng2!D17)</f>
        <v>0</v>
      </c>
      <c r="BO23" s="520">
        <f>IF(C23="","",BIng2!F17)</f>
        <v>0</v>
      </c>
      <c r="BP23" s="520">
        <f>IF(C23="","",BIng2!G17)</f>
        <v>0</v>
      </c>
      <c r="BQ23" s="520" t="e">
        <f>IF(C23="","",BIng2!T17)</f>
        <v>#VALUE!</v>
      </c>
      <c r="BR23" s="520">
        <f>IF(C23="","",'SBd2'!S17)</f>
        <v>0</v>
      </c>
      <c r="BS23" s="520">
        <f>IF(C23="","",'SBd2'!C17)</f>
        <v>0</v>
      </c>
      <c r="BT23" s="520">
        <f>IF(C23="","",'SBd2'!D17)</f>
        <v>0</v>
      </c>
      <c r="BU23" s="520">
        <f>IF(C23="","",'SBd2'!F17)</f>
        <v>0</v>
      </c>
      <c r="BV23" s="520">
        <f>IF(C23="","",'SBd2'!G17)</f>
        <v>0</v>
      </c>
      <c r="BW23" s="520" t="e">
        <f>IF(C23="","",'SBd2'!T17)</f>
        <v>#VALUE!</v>
      </c>
      <c r="BX23" s="520">
        <f>IF(C23="","",'Pjk2'!S17)</f>
        <v>0</v>
      </c>
      <c r="BY23" s="520">
        <f>IF(C23="","",'Pjk2'!C17)</f>
        <v>0</v>
      </c>
      <c r="BZ23" s="520">
        <f>IF(C23="","",'Pjk2'!D17)</f>
        <v>0</v>
      </c>
      <c r="CA23" s="520">
        <f>IF(C23="","",'Pjk2'!F17)</f>
        <v>0</v>
      </c>
      <c r="CB23" s="520">
        <f>IF(C23="","",'Pjk2'!G17)</f>
        <v>0</v>
      </c>
      <c r="CC23" s="520" t="e">
        <f>IF(C23="","",'Pjk2'!T17)</f>
        <v>#VALUE!</v>
      </c>
      <c r="CD23" s="520">
        <f>IF(C23="","",'Prk2'!S17)</f>
        <v>0</v>
      </c>
      <c r="CE23" s="520">
        <f>IF(C23="","",'Prk2'!C17)</f>
        <v>0</v>
      </c>
      <c r="CF23" s="520">
        <f>IF(C23="","",'Prk2'!D17)</f>
        <v>0</v>
      </c>
      <c r="CG23" s="520">
        <f>IF(C23="","",'Prk2'!F17)</f>
        <v>0</v>
      </c>
      <c r="CH23" s="520">
        <f>IF(C23="","",'Prk2'!G17)</f>
        <v>0</v>
      </c>
      <c r="CI23" s="520" t="e">
        <f>IF(C23="","",'Prk2'!T17)</f>
        <v>#VALUE!</v>
      </c>
      <c r="CJ23" s="520">
        <f>IF(C23="","",BADER2!S17)</f>
        <v>0</v>
      </c>
      <c r="CK23" s="520">
        <f>IF(C23="","",BADER2!C17)</f>
        <v>0</v>
      </c>
      <c r="CL23" s="520">
        <f>IF(C23="","",BADER2!D17)</f>
        <v>0</v>
      </c>
      <c r="CM23" s="520">
        <f>IF(C23="","",BADER2!F17)</f>
        <v>0</v>
      </c>
      <c r="CN23" s="520">
        <f>IF(C23="","",BADER2!G17)</f>
        <v>0</v>
      </c>
      <c r="CO23" s="520" t="e">
        <f>IF(C23="","",BADER2!T17)</f>
        <v>#VALUE!</v>
      </c>
      <c r="CP23" s="521">
        <f>IF(C23="","",TAMB12!S17)</f>
        <v>0</v>
      </c>
      <c r="CQ23" s="521">
        <f>IF(C23="","",TAMB12!C17)</f>
        <v>0</v>
      </c>
      <c r="CR23" s="521">
        <f>IF(C23="","",TAMB12!D17)</f>
        <v>0</v>
      </c>
      <c r="CS23" s="521">
        <f>IF(C23="","",TAMB12!F17)</f>
        <v>0</v>
      </c>
      <c r="CT23" s="521">
        <f>IF(C23="","",TAMB12!G17)</f>
        <v>0</v>
      </c>
      <c r="CU23" s="521" t="e">
        <f>IF(C23="","",TAMB12!T17)</f>
        <v>#VALUE!</v>
      </c>
      <c r="CV23" s="521">
        <f>IF(C23="","",TAMB22!S17)</f>
        <v>0</v>
      </c>
      <c r="CW23" s="521">
        <f>IF(C23="","",TAMB22!C17)</f>
        <v>0</v>
      </c>
      <c r="CX23" s="521">
        <f>IF(C23="","",TAMB22!D17)</f>
        <v>0</v>
      </c>
      <c r="CY23" s="521">
        <f>IF(C23="","",TAMB22!F17)</f>
        <v>0</v>
      </c>
      <c r="CZ23" s="521">
        <f>IF(C23="","",TAMB22!G17)</f>
        <v>0</v>
      </c>
      <c r="DA23" s="521" t="e">
        <f>IF(C23="","",TAMB22!T17)</f>
        <v>#VALUE!</v>
      </c>
      <c r="DB23" s="519"/>
      <c r="DC23" s="519"/>
      <c r="DD23" s="519"/>
      <c r="DE23" s="519"/>
      <c r="DF23" s="519"/>
      <c r="DG23" s="519"/>
      <c r="DH23" s="520">
        <f>IF(C23="","",ISIEKSTRA2!C9)</f>
        <v>4</v>
      </c>
      <c r="DI23" s="520" t="str">
        <f>IF(C23="","",ISIEKSTRA2!D9)</f>
        <v>D</v>
      </c>
      <c r="DJ23" s="520">
        <f>IF(C23="","",ISIEKSTRA2!F9)</f>
        <v>1</v>
      </c>
      <c r="DK23" s="520" t="str">
        <f>IF(C23="","",ISIEKSTRA2!G9)</f>
        <v>A</v>
      </c>
      <c r="DL23" s="520">
        <f>IF(C23="","",ISIEKSTRA2!I9)</f>
        <v>2</v>
      </c>
      <c r="DM23" s="520" t="str">
        <f>IF(C23="","",ISIEKSTRA2!J9)</f>
        <v>B</v>
      </c>
      <c r="DN23" s="520">
        <f>IF(C23="","",ISIEKSTRA2!L9)</f>
        <v>1</v>
      </c>
      <c r="DO23" s="520" t="str">
        <f>IF(C23="","",ISIEKSTRA2!M9)</f>
        <v>D</v>
      </c>
      <c r="DP23" s="520">
        <f>IF(C23="","",'Data Raport2'!D7)</f>
        <v>0</v>
      </c>
      <c r="DQ23" s="520">
        <f>IF(C23="","",'Data Raport2'!E7)</f>
        <v>0</v>
      </c>
      <c r="DR23" s="520">
        <f>IF(C23="","",'Data Raport2'!F7)</f>
        <v>0</v>
      </c>
      <c r="DS23" s="536" t="str">
        <f>IF('LEDGER GENAP2'!AR17="","",'LEDGER GENAP2'!AR17)</f>
        <v/>
      </c>
      <c r="DX23" s="535"/>
    </row>
    <row r="24" spans="1:128">
      <c r="A24" s="518">
        <v>5</v>
      </c>
      <c r="B24" s="518"/>
      <c r="C24" s="520" t="str">
        <f>IF('Data Identitas'!B13="","",'Data Identitas'!B13)</f>
        <v>siswa5</v>
      </c>
      <c r="D24" s="520">
        <f>IF(C24="","",'QH2'!S18)</f>
        <v>0</v>
      </c>
      <c r="E24" s="520">
        <f>IF(C24="","",'QH2'!C18)</f>
        <v>0</v>
      </c>
      <c r="F24" s="520">
        <f>IF(C24="","",'QH2'!D18)</f>
        <v>0</v>
      </c>
      <c r="G24" s="520">
        <f>IF(C24="","",'QH2'!F18)</f>
        <v>0</v>
      </c>
      <c r="H24" s="520">
        <f>IF(C24="","",'QH2'!G18)</f>
        <v>0</v>
      </c>
      <c r="I24" s="520" t="e">
        <f>IF(C24="","",'QH2'!T18)</f>
        <v>#VALUE!</v>
      </c>
      <c r="J24" s="520">
        <f>IF(C24="","",'AA2'!S18)</f>
        <v>0</v>
      </c>
      <c r="K24" s="520">
        <f>IF(C24="","",'AA2'!C18)</f>
        <v>0</v>
      </c>
      <c r="L24" s="520">
        <f>IF(C24="","",'AA2'!D18)</f>
        <v>0</v>
      </c>
      <c r="M24" s="520">
        <f>IF(C24="","",'AA2'!F18)</f>
        <v>0</v>
      </c>
      <c r="N24" s="520">
        <f>IF(C24="","",'AA2'!G18)</f>
        <v>0</v>
      </c>
      <c r="O24" s="520" t="e">
        <f>IF(C24="","",'AA2'!T18)</f>
        <v>#VALUE!</v>
      </c>
      <c r="P24" s="520">
        <f>IF(C24="","",FIQIH2!S18)</f>
        <v>0</v>
      </c>
      <c r="Q24" s="520">
        <f>IF(C24="","",FIQIH2!C18)</f>
        <v>0</v>
      </c>
      <c r="R24" s="520">
        <f>IF(C24="","",FIQIH2!D18)</f>
        <v>0</v>
      </c>
      <c r="S24" s="520">
        <f>IF(C24="","",FIQIH2!F18)</f>
        <v>0</v>
      </c>
      <c r="T24" s="520">
        <f>IF(C24="","",FIQIH2!G18)</f>
        <v>0</v>
      </c>
      <c r="U24" s="520" t="e">
        <f>IF(C24="","",FIQIH2!T18)</f>
        <v>#VALUE!</v>
      </c>
      <c r="V24" s="520">
        <f>IF(C24="","",'SKI2'!S18)</f>
        <v>0</v>
      </c>
      <c r="W24" s="520">
        <f>IF(C24="","",'SKI2'!C18)</f>
        <v>0</v>
      </c>
      <c r="X24" s="520">
        <f>IF(C24="","",'SKI2'!D18)</f>
        <v>0</v>
      </c>
      <c r="Y24" s="520">
        <f>IF(C24="","",'SKI2'!F18)</f>
        <v>0</v>
      </c>
      <c r="Z24" s="520">
        <f>IF(C24="","",'SKI2'!G18)</f>
        <v>0</v>
      </c>
      <c r="AA24" s="520" t="e">
        <f>IF(C24="","",'SKI2'!T18)</f>
        <v>#VALUE!</v>
      </c>
      <c r="AB24" s="520">
        <f>IF(C24="","",PPKn2!S18)</f>
        <v>0</v>
      </c>
      <c r="AC24" s="520">
        <f>IF(C24="","",PPKn2!C18)</f>
        <v>0</v>
      </c>
      <c r="AD24" s="520">
        <f>IF(C24="","",PPKn2!D18)</f>
        <v>0</v>
      </c>
      <c r="AE24" s="520">
        <f>IF(C24="","",PPKn2!F18)</f>
        <v>0</v>
      </c>
      <c r="AF24" s="520">
        <f>IF(C24="","",PPKn2!G18)</f>
        <v>0</v>
      </c>
      <c r="AG24" s="520" t="e">
        <f>IF(C24="","",PPKn2!T18)</f>
        <v>#VALUE!</v>
      </c>
      <c r="AH24" s="520">
        <f>IF(C24="","",B.Ind2!S18)</f>
        <v>0</v>
      </c>
      <c r="AI24" s="520">
        <f>IF(C24="","",B.Ind2!C18)</f>
        <v>0</v>
      </c>
      <c r="AJ24" s="520">
        <f>IF(C24="","",B.Ind2!D18)</f>
        <v>0</v>
      </c>
      <c r="AK24" s="520">
        <f>IF(C24="","",B.Ind2!F18)</f>
        <v>0</v>
      </c>
      <c r="AL24" s="520">
        <f>IF(C24="","",B.Ind2!G18)</f>
        <v>0</v>
      </c>
      <c r="AM24" s="520" t="e">
        <f>IF(C24="","",B.Ind2!T18)</f>
        <v>#VALUE!</v>
      </c>
      <c r="AN24" s="520">
        <f>IF(C24="","",B.ARAB2!S18)</f>
        <v>0</v>
      </c>
      <c r="AO24" s="520">
        <f>IF(C24="","",B.ARAB2!C18)</f>
        <v>0</v>
      </c>
      <c r="AP24" s="520">
        <f>IF(C24="","",B.ARAB2!D18)</f>
        <v>0</v>
      </c>
      <c r="AQ24" s="520">
        <f>IF(C24="","",B.ARAB2!F18)</f>
        <v>0</v>
      </c>
      <c r="AR24" s="520">
        <f>IF(C24="","",B.ARAB2!G18)</f>
        <v>0</v>
      </c>
      <c r="AS24" s="520" t="e">
        <f>IF(C24="","",B.ARAB2!T18)</f>
        <v>#VALUE!</v>
      </c>
      <c r="AT24" s="520">
        <f>IF(C24="","",'MAT2'!S18)</f>
        <v>0</v>
      </c>
      <c r="AU24" s="520">
        <f>IF(C24="","",'MAT2'!C18)</f>
        <v>0</v>
      </c>
      <c r="AV24" s="520">
        <f>IF(C24="","",'MAT2'!D18)</f>
        <v>0</v>
      </c>
      <c r="AW24" s="520">
        <f>IF(C24="","",'MAT2'!F18)</f>
        <v>0</v>
      </c>
      <c r="AX24" s="520">
        <f>IF(C24="","",'MAT2'!G18)</f>
        <v>0</v>
      </c>
      <c r="AY24" s="520" t="e">
        <f>IF(C24="","",'MAT2'!T18)</f>
        <v>#VALUE!</v>
      </c>
      <c r="AZ24" s="520">
        <f>IF(C24="","",'IPA2'!S18)</f>
        <v>0</v>
      </c>
      <c r="BA24" s="520">
        <f>IF(C24="","",'IPA2'!C18)</f>
        <v>0</v>
      </c>
      <c r="BB24" s="520">
        <f>IF(C24="","",'IPA2'!D18)</f>
        <v>0</v>
      </c>
      <c r="BC24" s="520">
        <f>IF(C24="","",'IPA2'!F18)</f>
        <v>0</v>
      </c>
      <c r="BD24" s="520">
        <f>IF(C24="","",'IPA2'!G18)</f>
        <v>0</v>
      </c>
      <c r="BE24" s="520" t="e">
        <f>IF(C24="","",'IPA2'!T18)</f>
        <v>#VALUE!</v>
      </c>
      <c r="BF24" s="520">
        <f>IF(C24="","",'IPS2'!S18)</f>
        <v>0</v>
      </c>
      <c r="BG24" s="520">
        <f>IF(C24="","",'IPS2'!C18)</f>
        <v>0</v>
      </c>
      <c r="BH24" s="520">
        <f>IF(C24="","",'IPS2'!D18)</f>
        <v>0</v>
      </c>
      <c r="BI24" s="520">
        <f>IF(C24="","",'IPS2'!F18)</f>
        <v>0</v>
      </c>
      <c r="BJ24" s="520">
        <f>IF(C24="","",'IPS2'!G18)</f>
        <v>0</v>
      </c>
      <c r="BK24" s="520" t="e">
        <f>IF(C24="","",'IPS2'!T18)</f>
        <v>#VALUE!</v>
      </c>
      <c r="BL24" s="520">
        <f>IF(C24="","",BIng2!S18)</f>
        <v>0</v>
      </c>
      <c r="BM24" s="520">
        <f>IF(C24="","",BIng2!C18)</f>
        <v>0</v>
      </c>
      <c r="BN24" s="520">
        <f>IF(C24="","",BIng2!D18)</f>
        <v>0</v>
      </c>
      <c r="BO24" s="520">
        <f>IF(C24="","",BIng2!F18)</f>
        <v>0</v>
      </c>
      <c r="BP24" s="520">
        <f>IF(C24="","",BIng2!G18)</f>
        <v>0</v>
      </c>
      <c r="BQ24" s="520" t="e">
        <f>IF(C24="","",BIng2!T18)</f>
        <v>#VALUE!</v>
      </c>
      <c r="BR24" s="520">
        <f>IF(C24="","",'SBd2'!S18)</f>
        <v>0</v>
      </c>
      <c r="BS24" s="520">
        <f>IF(C24="","",'SBd2'!C18)</f>
        <v>0</v>
      </c>
      <c r="BT24" s="520">
        <f>IF(C24="","",'SBd2'!D18)</f>
        <v>0</v>
      </c>
      <c r="BU24" s="520">
        <f>IF(C24="","",'SBd2'!F18)</f>
        <v>0</v>
      </c>
      <c r="BV24" s="520">
        <f>IF(C24="","",'SBd2'!G18)</f>
        <v>0</v>
      </c>
      <c r="BW24" s="520" t="e">
        <f>IF(C24="","",'SBd2'!T18)</f>
        <v>#VALUE!</v>
      </c>
      <c r="BX24" s="520">
        <f>IF(C24="","",'Pjk2'!S18)</f>
        <v>0</v>
      </c>
      <c r="BY24" s="520">
        <f>IF(C24="","",'Pjk2'!C18)</f>
        <v>0</v>
      </c>
      <c r="BZ24" s="520">
        <f>IF(C24="","",'Pjk2'!D18)</f>
        <v>0</v>
      </c>
      <c r="CA24" s="520">
        <f>IF(C24="","",'Pjk2'!F18)</f>
        <v>0</v>
      </c>
      <c r="CB24" s="520">
        <f>IF(C24="","",'Pjk2'!G18)</f>
        <v>0</v>
      </c>
      <c r="CC24" s="520" t="e">
        <f>IF(C24="","",'Pjk2'!T18)</f>
        <v>#VALUE!</v>
      </c>
      <c r="CD24" s="520">
        <f>IF(C24="","",'Prk2'!S18)</f>
        <v>0</v>
      </c>
      <c r="CE24" s="520">
        <f>IF(C24="","",'Prk2'!C18)</f>
        <v>0</v>
      </c>
      <c r="CF24" s="520">
        <f>IF(C24="","",'Prk2'!D18)</f>
        <v>0</v>
      </c>
      <c r="CG24" s="520">
        <f>IF(C24="","",'Prk2'!F18)</f>
        <v>0</v>
      </c>
      <c r="CH24" s="520">
        <f>IF(C24="","",'Prk2'!G18)</f>
        <v>0</v>
      </c>
      <c r="CI24" s="520" t="e">
        <f>IF(C24="","",'Prk2'!T18)</f>
        <v>#VALUE!</v>
      </c>
      <c r="CJ24" s="520">
        <f>IF(C24="","",BADER2!S18)</f>
        <v>0</v>
      </c>
      <c r="CK24" s="520">
        <f>IF(C24="","",BADER2!C18)</f>
        <v>0</v>
      </c>
      <c r="CL24" s="520">
        <f>IF(C24="","",BADER2!D18)</f>
        <v>0</v>
      </c>
      <c r="CM24" s="520">
        <f>IF(C24="","",BADER2!F18)</f>
        <v>0</v>
      </c>
      <c r="CN24" s="520">
        <f>IF(C24="","",BADER2!G18)</f>
        <v>0</v>
      </c>
      <c r="CO24" s="520" t="e">
        <f>IF(C24="","",BADER2!T18)</f>
        <v>#VALUE!</v>
      </c>
      <c r="CP24" s="521">
        <f>IF(C24="","",TAMB12!S18)</f>
        <v>0</v>
      </c>
      <c r="CQ24" s="521">
        <f>IF(C24="","",TAMB12!C18)</f>
        <v>0</v>
      </c>
      <c r="CR24" s="521">
        <f>IF(C24="","",TAMB12!D18)</f>
        <v>0</v>
      </c>
      <c r="CS24" s="521">
        <f>IF(C24="","",TAMB12!F18)</f>
        <v>0</v>
      </c>
      <c r="CT24" s="521">
        <f>IF(C24="","",TAMB12!G18)</f>
        <v>0</v>
      </c>
      <c r="CU24" s="521" t="e">
        <f>IF(C24="","",TAMB12!T18)</f>
        <v>#VALUE!</v>
      </c>
      <c r="CV24" s="521">
        <f>IF(C24="","",TAMB22!S18)</f>
        <v>0</v>
      </c>
      <c r="CW24" s="521">
        <f>IF(C24="","",TAMB22!C18)</f>
        <v>0</v>
      </c>
      <c r="CX24" s="521">
        <f>IF(C24="","",TAMB22!D18)</f>
        <v>0</v>
      </c>
      <c r="CY24" s="521">
        <f>IF(C24="","",TAMB22!F18)</f>
        <v>0</v>
      </c>
      <c r="CZ24" s="521">
        <f>IF(C24="","",TAMB22!G18)</f>
        <v>0</v>
      </c>
      <c r="DA24" s="521" t="e">
        <f>IF(C24="","",TAMB22!T18)</f>
        <v>#VALUE!</v>
      </c>
      <c r="DB24" s="519"/>
      <c r="DC24" s="519"/>
      <c r="DD24" s="519"/>
      <c r="DE24" s="519"/>
      <c r="DF24" s="519"/>
      <c r="DG24" s="519"/>
      <c r="DH24" s="520">
        <f>IF(C24="","",ISIEKSTRA2!C10)</f>
        <v>1</v>
      </c>
      <c r="DI24" s="520" t="str">
        <f>IF(C24="","",ISIEKSTRA2!D10)</f>
        <v>A</v>
      </c>
      <c r="DJ24" s="520">
        <f>IF(C24="","",ISIEKSTRA2!F10)</f>
        <v>2</v>
      </c>
      <c r="DK24" s="520" t="str">
        <f>IF(C24="","",ISIEKSTRA2!G10)</f>
        <v>B</v>
      </c>
      <c r="DL24" s="520">
        <f>IF(C24="","",ISIEKSTRA2!I10)</f>
        <v>3</v>
      </c>
      <c r="DM24" s="520" t="str">
        <f>IF(C24="","",ISIEKSTRA2!J10)</f>
        <v>C</v>
      </c>
      <c r="DN24" s="520">
        <f>IF(C24="","",ISIEKSTRA2!L10)</f>
        <v>4</v>
      </c>
      <c r="DO24" s="520" t="str">
        <f>IF(C24="","",ISIEKSTRA2!M10)</f>
        <v>A</v>
      </c>
      <c r="DP24" s="520">
        <f>IF(C24="","",'Data Raport2'!D8)</f>
        <v>0</v>
      </c>
      <c r="DQ24" s="520">
        <f>IF(C24="","",'Data Raport2'!E8)</f>
        <v>0</v>
      </c>
      <c r="DR24" s="520">
        <f>IF(C24="","",'Data Raport2'!F8)</f>
        <v>0</v>
      </c>
      <c r="DS24" s="536" t="str">
        <f>IF('LEDGER GENAP2'!AR19="","",'LEDGER GENAP2'!AR19)</f>
        <v/>
      </c>
      <c r="DX24" s="535"/>
    </row>
    <row r="25" spans="1:128">
      <c r="A25" s="518">
        <v>6</v>
      </c>
      <c r="B25" s="518"/>
      <c r="C25" s="520" t="str">
        <f>IF('Data Identitas'!B14="","",'Data Identitas'!B14)</f>
        <v>siswa6</v>
      </c>
      <c r="D25" s="520">
        <f>IF(C25="","",'QH2'!S19)</f>
        <v>0</v>
      </c>
      <c r="E25" s="520">
        <f>IF(C25="","",'QH2'!C19)</f>
        <v>0</v>
      </c>
      <c r="F25" s="520">
        <f>IF(C25="","",'QH2'!D19)</f>
        <v>0</v>
      </c>
      <c r="G25" s="520">
        <f>IF(C25="","",'QH2'!F19)</f>
        <v>0</v>
      </c>
      <c r="H25" s="520">
        <f>IF(C25="","",'QH2'!G19)</f>
        <v>0</v>
      </c>
      <c r="I25" s="520" t="e">
        <f>IF(C25="","",'QH2'!T19)</f>
        <v>#VALUE!</v>
      </c>
      <c r="J25" s="520">
        <f>IF(C25="","",'AA2'!S19)</f>
        <v>0</v>
      </c>
      <c r="K25" s="520">
        <f>IF(C25="","",'AA2'!C19)</f>
        <v>0</v>
      </c>
      <c r="L25" s="520">
        <f>IF(C25="","",'AA2'!D19)</f>
        <v>0</v>
      </c>
      <c r="M25" s="520">
        <f>IF(C25="","",'AA2'!F19)</f>
        <v>0</v>
      </c>
      <c r="N25" s="520">
        <f>IF(C25="","",'AA2'!G19)</f>
        <v>0</v>
      </c>
      <c r="O25" s="520" t="e">
        <f>IF(C25="","",'AA2'!T19)</f>
        <v>#VALUE!</v>
      </c>
      <c r="P25" s="520">
        <f>IF(C25="","",FIQIH2!S19)</f>
        <v>0</v>
      </c>
      <c r="Q25" s="520">
        <f>IF(C25="","",FIQIH2!C19)</f>
        <v>0</v>
      </c>
      <c r="R25" s="520">
        <f>IF(C25="","",FIQIH2!D19)</f>
        <v>0</v>
      </c>
      <c r="S25" s="520">
        <f>IF(C25="","",FIQIH2!F19)</f>
        <v>0</v>
      </c>
      <c r="T25" s="520">
        <f>IF(C25="","",FIQIH2!G19)</f>
        <v>0</v>
      </c>
      <c r="U25" s="520" t="e">
        <f>IF(C25="","",FIQIH2!T19)</f>
        <v>#VALUE!</v>
      </c>
      <c r="V25" s="520">
        <f>IF(C25="","",'SKI2'!S19)</f>
        <v>0</v>
      </c>
      <c r="W25" s="520">
        <f>IF(C25="","",'SKI2'!C19)</f>
        <v>0</v>
      </c>
      <c r="X25" s="520">
        <f>IF(C25="","",'SKI2'!D19)</f>
        <v>0</v>
      </c>
      <c r="Y25" s="520">
        <f>IF(C25="","",'SKI2'!F19)</f>
        <v>0</v>
      </c>
      <c r="Z25" s="520">
        <f>IF(C25="","",'SKI2'!G19)</f>
        <v>0</v>
      </c>
      <c r="AA25" s="520" t="e">
        <f>IF(C25="","",'SKI2'!T19)</f>
        <v>#VALUE!</v>
      </c>
      <c r="AB25" s="520">
        <f>IF(C25="","",PPKn2!S19)</f>
        <v>0</v>
      </c>
      <c r="AC25" s="520">
        <f>IF(C25="","",PPKn2!C19)</f>
        <v>0</v>
      </c>
      <c r="AD25" s="520">
        <f>IF(C25="","",PPKn2!D19)</f>
        <v>0</v>
      </c>
      <c r="AE25" s="520">
        <f>IF(C25="","",PPKn2!F19)</f>
        <v>0</v>
      </c>
      <c r="AF25" s="520">
        <f>IF(C25="","",PPKn2!G19)</f>
        <v>0</v>
      </c>
      <c r="AG25" s="520" t="e">
        <f>IF(C25="","",PPKn2!T19)</f>
        <v>#VALUE!</v>
      </c>
      <c r="AH25" s="520">
        <f>IF(C25="","",B.Ind2!S19)</f>
        <v>0</v>
      </c>
      <c r="AI25" s="520">
        <f>IF(C25="","",B.Ind2!C19)</f>
        <v>0</v>
      </c>
      <c r="AJ25" s="520">
        <f>IF(C25="","",B.Ind2!D19)</f>
        <v>0</v>
      </c>
      <c r="AK25" s="520">
        <f>IF(C25="","",B.Ind2!F19)</f>
        <v>0</v>
      </c>
      <c r="AL25" s="520">
        <f>IF(C25="","",B.Ind2!G19)</f>
        <v>0</v>
      </c>
      <c r="AM25" s="520" t="e">
        <f>IF(C25="","",B.Ind2!T19)</f>
        <v>#VALUE!</v>
      </c>
      <c r="AN25" s="520">
        <f>IF(C25="","",B.ARAB2!S19)</f>
        <v>0</v>
      </c>
      <c r="AO25" s="520">
        <f>IF(C25="","",B.ARAB2!C19)</f>
        <v>0</v>
      </c>
      <c r="AP25" s="520">
        <f>IF(C25="","",B.ARAB2!D19)</f>
        <v>0</v>
      </c>
      <c r="AQ25" s="520">
        <f>IF(C25="","",B.ARAB2!F19)</f>
        <v>0</v>
      </c>
      <c r="AR25" s="520">
        <f>IF(C25="","",B.ARAB2!G19)</f>
        <v>0</v>
      </c>
      <c r="AS25" s="520" t="e">
        <f>IF(C25="","",B.ARAB2!T19)</f>
        <v>#VALUE!</v>
      </c>
      <c r="AT25" s="520">
        <f>IF(C25="","",'MAT2'!S19)</f>
        <v>0</v>
      </c>
      <c r="AU25" s="520">
        <f>IF(C25="","",'MAT2'!C19)</f>
        <v>0</v>
      </c>
      <c r="AV25" s="520">
        <f>IF(C25="","",'MAT2'!D19)</f>
        <v>0</v>
      </c>
      <c r="AW25" s="520">
        <f>IF(C25="","",'MAT2'!F19)</f>
        <v>0</v>
      </c>
      <c r="AX25" s="520">
        <f>IF(C25="","",'MAT2'!G19)</f>
        <v>0</v>
      </c>
      <c r="AY25" s="520" t="e">
        <f>IF(C25="","",'MAT2'!T19)</f>
        <v>#VALUE!</v>
      </c>
      <c r="AZ25" s="520">
        <f>IF(C25="","",'IPA2'!S19)</f>
        <v>0</v>
      </c>
      <c r="BA25" s="520">
        <f>IF(C25="","",'IPA2'!C19)</f>
        <v>0</v>
      </c>
      <c r="BB25" s="520">
        <f>IF(C25="","",'IPA2'!D19)</f>
        <v>0</v>
      </c>
      <c r="BC25" s="520">
        <f>IF(C25="","",'IPA2'!F19)</f>
        <v>0</v>
      </c>
      <c r="BD25" s="520">
        <f>IF(C25="","",'IPA2'!G19)</f>
        <v>0</v>
      </c>
      <c r="BE25" s="520" t="e">
        <f>IF(C25="","",'IPA2'!T19)</f>
        <v>#VALUE!</v>
      </c>
      <c r="BF25" s="520">
        <f>IF(C25="","",'IPS2'!S19)</f>
        <v>0</v>
      </c>
      <c r="BG25" s="520">
        <f>IF(C25="","",'IPS2'!C19)</f>
        <v>0</v>
      </c>
      <c r="BH25" s="520">
        <f>IF(C25="","",'IPS2'!D19)</f>
        <v>0</v>
      </c>
      <c r="BI25" s="520">
        <f>IF(C25="","",'IPS2'!F19)</f>
        <v>0</v>
      </c>
      <c r="BJ25" s="520">
        <f>IF(C25="","",'IPS2'!G19)</f>
        <v>0</v>
      </c>
      <c r="BK25" s="520" t="e">
        <f>IF(C25="","",'IPS2'!T19)</f>
        <v>#VALUE!</v>
      </c>
      <c r="BL25" s="520">
        <f>IF(C25="","",BIng2!S19)</f>
        <v>0</v>
      </c>
      <c r="BM25" s="520">
        <f>IF(C25="","",BIng2!C19)</f>
        <v>0</v>
      </c>
      <c r="BN25" s="520">
        <f>IF(C25="","",BIng2!D19)</f>
        <v>0</v>
      </c>
      <c r="BO25" s="520">
        <f>IF(C25="","",BIng2!F19)</f>
        <v>0</v>
      </c>
      <c r="BP25" s="520">
        <f>IF(C25="","",BIng2!G19)</f>
        <v>0</v>
      </c>
      <c r="BQ25" s="520" t="e">
        <f>IF(C25="","",BIng2!T19)</f>
        <v>#VALUE!</v>
      </c>
      <c r="BR25" s="520">
        <f>IF(C25="","",'SBd2'!S19)</f>
        <v>0</v>
      </c>
      <c r="BS25" s="520">
        <f>IF(C25="","",'SBd2'!C19)</f>
        <v>0</v>
      </c>
      <c r="BT25" s="520">
        <f>IF(C25="","",'SBd2'!D19)</f>
        <v>0</v>
      </c>
      <c r="BU25" s="520">
        <f>IF(C25="","",'SBd2'!F19)</f>
        <v>0</v>
      </c>
      <c r="BV25" s="520">
        <f>IF(C25="","",'SBd2'!G19)</f>
        <v>0</v>
      </c>
      <c r="BW25" s="520" t="e">
        <f>IF(C25="","",'SBd2'!T19)</f>
        <v>#VALUE!</v>
      </c>
      <c r="BX25" s="520">
        <f>IF(C25="","",'Pjk2'!S19)</f>
        <v>0</v>
      </c>
      <c r="BY25" s="520">
        <f>IF(C25="","",'Pjk2'!C19)</f>
        <v>0</v>
      </c>
      <c r="BZ25" s="520">
        <f>IF(C25="","",'Pjk2'!D19)</f>
        <v>0</v>
      </c>
      <c r="CA25" s="520">
        <f>IF(C25="","",'Pjk2'!F19)</f>
        <v>0</v>
      </c>
      <c r="CB25" s="520">
        <f>IF(C25="","",'Pjk2'!G19)</f>
        <v>0</v>
      </c>
      <c r="CC25" s="520" t="e">
        <f>IF(C25="","",'Pjk2'!T19)</f>
        <v>#VALUE!</v>
      </c>
      <c r="CD25" s="520">
        <f>IF(C25="","",'Prk2'!S19)</f>
        <v>0</v>
      </c>
      <c r="CE25" s="520">
        <f>IF(C25="","",'Prk2'!C19)</f>
        <v>0</v>
      </c>
      <c r="CF25" s="520">
        <f>IF(C25="","",'Prk2'!D19)</f>
        <v>0</v>
      </c>
      <c r="CG25" s="520">
        <f>IF(C25="","",'Prk2'!F19)</f>
        <v>0</v>
      </c>
      <c r="CH25" s="520">
        <f>IF(C25="","",'Prk2'!G19)</f>
        <v>0</v>
      </c>
      <c r="CI25" s="520" t="e">
        <f>IF(C25="","",'Prk2'!T19)</f>
        <v>#VALUE!</v>
      </c>
      <c r="CJ25" s="520">
        <f>IF(C25="","",BADER2!S19)</f>
        <v>0</v>
      </c>
      <c r="CK25" s="520">
        <f>IF(C25="","",BADER2!C19)</f>
        <v>0</v>
      </c>
      <c r="CL25" s="520">
        <f>IF(C25="","",BADER2!D19)</f>
        <v>0</v>
      </c>
      <c r="CM25" s="520">
        <f>IF(C25="","",BADER2!F19)</f>
        <v>0</v>
      </c>
      <c r="CN25" s="520">
        <f>IF(C25="","",BADER2!G19)</f>
        <v>0</v>
      </c>
      <c r="CO25" s="520" t="e">
        <f>IF(C25="","",BADER2!T19)</f>
        <v>#VALUE!</v>
      </c>
      <c r="CP25" s="521">
        <f>IF(C25="","",TAMB12!S19)</f>
        <v>0</v>
      </c>
      <c r="CQ25" s="521">
        <f>IF(C25="","",TAMB12!C19)</f>
        <v>0</v>
      </c>
      <c r="CR25" s="521">
        <f>IF(C25="","",TAMB12!D19)</f>
        <v>0</v>
      </c>
      <c r="CS25" s="521">
        <f>IF(C25="","",TAMB12!F19)</f>
        <v>0</v>
      </c>
      <c r="CT25" s="521">
        <f>IF(C25="","",TAMB12!G19)</f>
        <v>0</v>
      </c>
      <c r="CU25" s="521" t="e">
        <f>IF(C25="","",TAMB12!T19)</f>
        <v>#VALUE!</v>
      </c>
      <c r="CV25" s="521">
        <f>IF(C25="","",TAMB22!S19)</f>
        <v>0</v>
      </c>
      <c r="CW25" s="521">
        <f>IF(C25="","",TAMB22!C19)</f>
        <v>0</v>
      </c>
      <c r="CX25" s="521">
        <f>IF(C25="","",TAMB22!D19)</f>
        <v>0</v>
      </c>
      <c r="CY25" s="521">
        <f>IF(C25="","",TAMB22!F19)</f>
        <v>0</v>
      </c>
      <c r="CZ25" s="521">
        <f>IF(C25="","",TAMB22!G19)</f>
        <v>0</v>
      </c>
      <c r="DA25" s="521" t="e">
        <f>IF(C25="","",TAMB22!T19)</f>
        <v>#VALUE!</v>
      </c>
      <c r="DB25" s="519"/>
      <c r="DC25" s="519"/>
      <c r="DD25" s="519"/>
      <c r="DE25" s="519"/>
      <c r="DF25" s="519"/>
      <c r="DG25" s="519"/>
      <c r="DH25" s="520">
        <f>IF(C25="","",ISIEKSTRA2!C11)</f>
        <v>2</v>
      </c>
      <c r="DI25" s="520" t="str">
        <f>IF(C25="","",ISIEKSTRA2!D11)</f>
        <v>B</v>
      </c>
      <c r="DJ25" s="520">
        <f>IF(C25="","",ISIEKSTRA2!F11)</f>
        <v>3</v>
      </c>
      <c r="DK25" s="520" t="str">
        <f>IF(C25="","",ISIEKSTRA2!G11)</f>
        <v>C</v>
      </c>
      <c r="DL25" s="520">
        <f>IF(C25="","",ISIEKSTRA2!I11)</f>
        <v>4</v>
      </c>
      <c r="DM25" s="520" t="str">
        <f>IF(C25="","",ISIEKSTRA2!J11)</f>
        <v>D</v>
      </c>
      <c r="DN25" s="520">
        <f>IF(C25="","",ISIEKSTRA2!L11)</f>
        <v>3</v>
      </c>
      <c r="DO25" s="520" t="str">
        <f>IF(C25="","",ISIEKSTRA2!M11)</f>
        <v>B</v>
      </c>
      <c r="DP25" s="520">
        <f>IF(C25="","",'Data Raport2'!D9)</f>
        <v>0</v>
      </c>
      <c r="DQ25" s="520">
        <f>IF(C25="","",'Data Raport2'!E9)</f>
        <v>0</v>
      </c>
      <c r="DR25" s="520">
        <f>IF(C25="","",'Data Raport2'!F9)</f>
        <v>0</v>
      </c>
      <c r="DS25" s="536" t="str">
        <f>IF('LEDGER GENAP2'!AR21="","",'LEDGER GENAP2'!AR21)</f>
        <v/>
      </c>
      <c r="DX25" s="535"/>
    </row>
    <row r="26" spans="1:128">
      <c r="A26" s="518">
        <v>7</v>
      </c>
      <c r="B26" s="518"/>
      <c r="C26" s="520" t="str">
        <f>IF('Data Identitas'!B15="","",'Data Identitas'!B15)</f>
        <v>siswa7</v>
      </c>
      <c r="D26" s="520">
        <f>IF(C26="","",'QH2'!S20)</f>
        <v>0</v>
      </c>
      <c r="E26" s="520">
        <f>IF(C26="","",'QH2'!C20)</f>
        <v>0</v>
      </c>
      <c r="F26" s="520">
        <f>IF(C26="","",'QH2'!D20)</f>
        <v>0</v>
      </c>
      <c r="G26" s="520">
        <f>IF(C26="","",'QH2'!F20)</f>
        <v>0</v>
      </c>
      <c r="H26" s="520">
        <f>IF(C26="","",'QH2'!G20)</f>
        <v>0</v>
      </c>
      <c r="I26" s="520" t="e">
        <f>IF(C26="","",'QH2'!T20)</f>
        <v>#VALUE!</v>
      </c>
      <c r="J26" s="520">
        <f>IF(C26="","",'AA2'!S20)</f>
        <v>0</v>
      </c>
      <c r="K26" s="520">
        <f>IF(C26="","",'AA2'!C20)</f>
        <v>0</v>
      </c>
      <c r="L26" s="520">
        <f>IF(C26="","",'AA2'!D20)</f>
        <v>0</v>
      </c>
      <c r="M26" s="520">
        <f>IF(C26="","",'AA2'!F20)</f>
        <v>0</v>
      </c>
      <c r="N26" s="520">
        <f>IF(C26="","",'AA2'!G20)</f>
        <v>0</v>
      </c>
      <c r="O26" s="520" t="e">
        <f>IF(C26="","",'AA2'!T20)</f>
        <v>#VALUE!</v>
      </c>
      <c r="P26" s="520">
        <f>IF(C26="","",FIQIH2!S20)</f>
        <v>0</v>
      </c>
      <c r="Q26" s="520">
        <f>IF(C26="","",FIQIH2!C20)</f>
        <v>0</v>
      </c>
      <c r="R26" s="520">
        <f>IF(C26="","",FIQIH2!D20)</f>
        <v>0</v>
      </c>
      <c r="S26" s="520">
        <f>IF(C26="","",FIQIH2!F20)</f>
        <v>0</v>
      </c>
      <c r="T26" s="520">
        <f>IF(C26="","",FIQIH2!G20)</f>
        <v>0</v>
      </c>
      <c r="U26" s="520" t="e">
        <f>IF(C26="","",FIQIH2!T20)</f>
        <v>#VALUE!</v>
      </c>
      <c r="V26" s="520">
        <f>IF(C26="","",'SKI2'!S20)</f>
        <v>0</v>
      </c>
      <c r="W26" s="520">
        <f>IF(C26="","",'SKI2'!C20)</f>
        <v>0</v>
      </c>
      <c r="X26" s="520">
        <f>IF(C26="","",'SKI2'!D20)</f>
        <v>0</v>
      </c>
      <c r="Y26" s="520">
        <f>IF(C26="","",'SKI2'!F20)</f>
        <v>0</v>
      </c>
      <c r="Z26" s="520">
        <f>IF(C26="","",'SKI2'!G20)</f>
        <v>0</v>
      </c>
      <c r="AA26" s="520" t="e">
        <f>IF(C26="","",'SKI2'!T20)</f>
        <v>#VALUE!</v>
      </c>
      <c r="AB26" s="520">
        <f>IF(C26="","",PPKn2!S20)</f>
        <v>0</v>
      </c>
      <c r="AC26" s="520">
        <f>IF(C26="","",PPKn2!C20)</f>
        <v>0</v>
      </c>
      <c r="AD26" s="520">
        <f>IF(C26="","",PPKn2!D20)</f>
        <v>0</v>
      </c>
      <c r="AE26" s="520">
        <f>IF(C26="","",PPKn2!F20)</f>
        <v>0</v>
      </c>
      <c r="AF26" s="520">
        <f>IF(C26="","",PPKn2!G20)</f>
        <v>0</v>
      </c>
      <c r="AG26" s="520" t="e">
        <f>IF(C26="","",PPKn2!T20)</f>
        <v>#VALUE!</v>
      </c>
      <c r="AH26" s="520">
        <f>IF(C26="","",B.Ind2!S20)</f>
        <v>0</v>
      </c>
      <c r="AI26" s="520">
        <f>IF(C26="","",B.Ind2!C20)</f>
        <v>0</v>
      </c>
      <c r="AJ26" s="520">
        <f>IF(C26="","",B.Ind2!D20)</f>
        <v>0</v>
      </c>
      <c r="AK26" s="520">
        <f>IF(C26="","",B.Ind2!F20)</f>
        <v>0</v>
      </c>
      <c r="AL26" s="520">
        <f>IF(C26="","",B.Ind2!G20)</f>
        <v>0</v>
      </c>
      <c r="AM26" s="520" t="e">
        <f>IF(C26="","",B.Ind2!T20)</f>
        <v>#VALUE!</v>
      </c>
      <c r="AN26" s="520">
        <f>IF(C26="","",B.ARAB2!S20)</f>
        <v>0</v>
      </c>
      <c r="AO26" s="520">
        <f>IF(C26="","",B.ARAB2!C20)</f>
        <v>0</v>
      </c>
      <c r="AP26" s="520">
        <f>IF(C26="","",B.ARAB2!D20)</f>
        <v>0</v>
      </c>
      <c r="AQ26" s="520">
        <f>IF(C26="","",B.ARAB2!F20)</f>
        <v>0</v>
      </c>
      <c r="AR26" s="520">
        <f>IF(C26="","",B.ARAB2!G20)</f>
        <v>0</v>
      </c>
      <c r="AS26" s="520" t="e">
        <f>IF(C26="","",B.ARAB2!T20)</f>
        <v>#VALUE!</v>
      </c>
      <c r="AT26" s="520">
        <f>IF(C26="","",'MAT2'!S20)</f>
        <v>0</v>
      </c>
      <c r="AU26" s="520">
        <f>IF(C26="","",'MAT2'!C20)</f>
        <v>0</v>
      </c>
      <c r="AV26" s="520">
        <f>IF(C26="","",'MAT2'!D20)</f>
        <v>0</v>
      </c>
      <c r="AW26" s="520">
        <f>IF(C26="","",'MAT2'!F20)</f>
        <v>0</v>
      </c>
      <c r="AX26" s="520">
        <f>IF(C26="","",'MAT2'!G20)</f>
        <v>0</v>
      </c>
      <c r="AY26" s="520" t="e">
        <f>IF(C26="","",'MAT2'!T20)</f>
        <v>#VALUE!</v>
      </c>
      <c r="AZ26" s="520">
        <f>IF(C26="","",'IPA2'!S20)</f>
        <v>0</v>
      </c>
      <c r="BA26" s="520">
        <f>IF(C26="","",'IPA2'!C20)</f>
        <v>0</v>
      </c>
      <c r="BB26" s="520">
        <f>IF(C26="","",'IPA2'!D20)</f>
        <v>0</v>
      </c>
      <c r="BC26" s="520">
        <f>IF(C26="","",'IPA2'!F20)</f>
        <v>0</v>
      </c>
      <c r="BD26" s="520">
        <f>IF(C26="","",'IPA2'!G20)</f>
        <v>0</v>
      </c>
      <c r="BE26" s="520" t="e">
        <f>IF(C26="","",'IPA2'!T20)</f>
        <v>#VALUE!</v>
      </c>
      <c r="BF26" s="520">
        <f>IF(C26="","",'IPS2'!S20)</f>
        <v>0</v>
      </c>
      <c r="BG26" s="520">
        <f>IF(C26="","",'IPS2'!C20)</f>
        <v>0</v>
      </c>
      <c r="BH26" s="520">
        <f>IF(C26="","",'IPS2'!D20)</f>
        <v>0</v>
      </c>
      <c r="BI26" s="520">
        <f>IF(C26="","",'IPS2'!F20)</f>
        <v>0</v>
      </c>
      <c r="BJ26" s="520">
        <f>IF(C26="","",'IPS2'!G20)</f>
        <v>0</v>
      </c>
      <c r="BK26" s="520" t="e">
        <f>IF(C26="","",'IPS2'!T20)</f>
        <v>#VALUE!</v>
      </c>
      <c r="BL26" s="520">
        <f>IF(C26="","",BIng2!S20)</f>
        <v>0</v>
      </c>
      <c r="BM26" s="520">
        <f>IF(C26="","",BIng2!C20)</f>
        <v>0</v>
      </c>
      <c r="BN26" s="520">
        <f>IF(C26="","",BIng2!D20)</f>
        <v>0</v>
      </c>
      <c r="BO26" s="520">
        <f>IF(C26="","",BIng2!F20)</f>
        <v>0</v>
      </c>
      <c r="BP26" s="520">
        <f>IF(C26="","",BIng2!G20)</f>
        <v>0</v>
      </c>
      <c r="BQ26" s="520" t="e">
        <f>IF(C26="","",BIng2!T20)</f>
        <v>#VALUE!</v>
      </c>
      <c r="BR26" s="520">
        <f>IF(C26="","",'SBd2'!S20)</f>
        <v>0</v>
      </c>
      <c r="BS26" s="520">
        <f>IF(C26="","",'SBd2'!C20)</f>
        <v>0</v>
      </c>
      <c r="BT26" s="520">
        <f>IF(C26="","",'SBd2'!D20)</f>
        <v>0</v>
      </c>
      <c r="BU26" s="520">
        <f>IF(C26="","",'SBd2'!F20)</f>
        <v>0</v>
      </c>
      <c r="BV26" s="520">
        <f>IF(C26="","",'SBd2'!G20)</f>
        <v>0</v>
      </c>
      <c r="BW26" s="520" t="e">
        <f>IF(C26="","",'SBd2'!T20)</f>
        <v>#VALUE!</v>
      </c>
      <c r="BX26" s="520">
        <f>IF(C26="","",'Pjk2'!S20)</f>
        <v>0</v>
      </c>
      <c r="BY26" s="520">
        <f>IF(C26="","",'Pjk2'!C20)</f>
        <v>0</v>
      </c>
      <c r="BZ26" s="520">
        <f>IF(C26="","",'Pjk2'!D20)</f>
        <v>0</v>
      </c>
      <c r="CA26" s="520">
        <f>IF(C26="","",'Pjk2'!F20)</f>
        <v>0</v>
      </c>
      <c r="CB26" s="520">
        <f>IF(C26="","",'Pjk2'!G20)</f>
        <v>0</v>
      </c>
      <c r="CC26" s="520" t="e">
        <f>IF(C26="","",'Pjk2'!T20)</f>
        <v>#VALUE!</v>
      </c>
      <c r="CD26" s="520">
        <f>IF(C26="","",'Prk2'!S20)</f>
        <v>0</v>
      </c>
      <c r="CE26" s="520">
        <f>IF(C26="","",'Prk2'!C20)</f>
        <v>0</v>
      </c>
      <c r="CF26" s="520">
        <f>IF(C26="","",'Prk2'!D20)</f>
        <v>0</v>
      </c>
      <c r="CG26" s="520">
        <f>IF(C26="","",'Prk2'!F20)</f>
        <v>0</v>
      </c>
      <c r="CH26" s="520">
        <f>IF(C26="","",'Prk2'!G20)</f>
        <v>0</v>
      </c>
      <c r="CI26" s="520" t="e">
        <f>IF(C26="","",'Prk2'!T20)</f>
        <v>#VALUE!</v>
      </c>
      <c r="CJ26" s="520">
        <f>IF(C26="","",BADER2!S20)</f>
        <v>0</v>
      </c>
      <c r="CK26" s="520">
        <f>IF(C26="","",BADER2!C20)</f>
        <v>0</v>
      </c>
      <c r="CL26" s="520">
        <f>IF(C26="","",BADER2!D20)</f>
        <v>0</v>
      </c>
      <c r="CM26" s="520">
        <f>IF(C26="","",BADER2!F20)</f>
        <v>0</v>
      </c>
      <c r="CN26" s="520">
        <f>IF(C26="","",BADER2!G20)</f>
        <v>0</v>
      </c>
      <c r="CO26" s="520" t="e">
        <f>IF(C26="","",BADER2!T20)</f>
        <v>#VALUE!</v>
      </c>
      <c r="CP26" s="521">
        <f>IF(C26="","",TAMB12!S20)</f>
        <v>0</v>
      </c>
      <c r="CQ26" s="521">
        <f>IF(C26="","",TAMB12!C20)</f>
        <v>0</v>
      </c>
      <c r="CR26" s="521">
        <f>IF(C26="","",TAMB12!D20)</f>
        <v>0</v>
      </c>
      <c r="CS26" s="521">
        <f>IF(C26="","",TAMB12!F20)</f>
        <v>0</v>
      </c>
      <c r="CT26" s="521">
        <f>IF(C26="","",TAMB12!G20)</f>
        <v>0</v>
      </c>
      <c r="CU26" s="521" t="e">
        <f>IF(C26="","",TAMB12!T20)</f>
        <v>#VALUE!</v>
      </c>
      <c r="CV26" s="521">
        <f>IF(C26="","",TAMB22!S20)</f>
        <v>0</v>
      </c>
      <c r="CW26" s="521">
        <f>IF(C26="","",TAMB22!C20)</f>
        <v>0</v>
      </c>
      <c r="CX26" s="521">
        <f>IF(C26="","",TAMB22!D20)</f>
        <v>0</v>
      </c>
      <c r="CY26" s="521">
        <f>IF(C26="","",TAMB22!F20)</f>
        <v>0</v>
      </c>
      <c r="CZ26" s="521">
        <f>IF(C26="","",TAMB22!G20)</f>
        <v>0</v>
      </c>
      <c r="DA26" s="521" t="e">
        <f>IF(C26="","",TAMB22!T20)</f>
        <v>#VALUE!</v>
      </c>
      <c r="DB26" s="519"/>
      <c r="DC26" s="519"/>
      <c r="DD26" s="519"/>
      <c r="DE26" s="519"/>
      <c r="DF26" s="519"/>
      <c r="DG26" s="519"/>
      <c r="DH26" s="520">
        <f>IF(C26="","",ISIEKSTRA2!C12)</f>
        <v>3</v>
      </c>
      <c r="DI26" s="520" t="str">
        <f>IF(C26="","",ISIEKSTRA2!D12)</f>
        <v>C</v>
      </c>
      <c r="DJ26" s="520">
        <f>IF(C26="","",ISIEKSTRA2!F12)</f>
        <v>4</v>
      </c>
      <c r="DK26" s="520" t="str">
        <f>IF(C26="","",ISIEKSTRA2!G12)</f>
        <v>D</v>
      </c>
      <c r="DL26" s="520">
        <f>IF(C26="","",ISIEKSTRA2!I12)</f>
        <v>1</v>
      </c>
      <c r="DM26" s="520" t="str">
        <f>IF(C26="","",ISIEKSTRA2!J12)</f>
        <v>A</v>
      </c>
      <c r="DN26" s="520">
        <f>IF(C26="","",ISIEKSTRA2!L12)</f>
        <v>2</v>
      </c>
      <c r="DO26" s="520" t="str">
        <f>IF(C26="","",ISIEKSTRA2!M12)</f>
        <v>C</v>
      </c>
      <c r="DP26" s="520">
        <f>IF(C26="","",'Data Raport2'!D10)</f>
        <v>0</v>
      </c>
      <c r="DQ26" s="520">
        <f>IF(C26="","",'Data Raport2'!E10)</f>
        <v>0</v>
      </c>
      <c r="DR26" s="520">
        <f>IF(C26="","",'Data Raport2'!F10)</f>
        <v>0</v>
      </c>
      <c r="DS26" s="536" t="str">
        <f>IF('LEDGER GENAP2'!AR23="","",'LEDGER GENAP2'!AR23)</f>
        <v/>
      </c>
      <c r="DX26" s="535"/>
    </row>
    <row r="27" spans="1:128">
      <c r="A27" s="518">
        <v>8</v>
      </c>
      <c r="B27" s="518"/>
      <c r="C27" s="520" t="str">
        <f>IF('Data Identitas'!B16="","",'Data Identitas'!B16)</f>
        <v>siswa8</v>
      </c>
      <c r="D27" s="520">
        <f>IF(C27="","",'QH2'!S21)</f>
        <v>0</v>
      </c>
      <c r="E27" s="520">
        <f>IF(C27="","",'QH2'!C21)</f>
        <v>0</v>
      </c>
      <c r="F27" s="520">
        <f>IF(C27="","",'QH2'!D21)</f>
        <v>0</v>
      </c>
      <c r="G27" s="520">
        <f>IF(C27="","",'QH2'!F21)</f>
        <v>0</v>
      </c>
      <c r="H27" s="520">
        <f>IF(C27="","",'QH2'!G21)</f>
        <v>0</v>
      </c>
      <c r="I27" s="520" t="e">
        <f>IF(C27="","",'QH2'!T21)</f>
        <v>#VALUE!</v>
      </c>
      <c r="J27" s="520">
        <f>IF(C27="","",'AA2'!S21)</f>
        <v>0</v>
      </c>
      <c r="K27" s="520">
        <f>IF(C27="","",'AA2'!C21)</f>
        <v>0</v>
      </c>
      <c r="L27" s="520">
        <f>IF(C27="","",'AA2'!D21)</f>
        <v>0</v>
      </c>
      <c r="M27" s="520">
        <f>IF(C27="","",'AA2'!F21)</f>
        <v>0</v>
      </c>
      <c r="N27" s="520">
        <f>IF(C27="","",'AA2'!G21)</f>
        <v>0</v>
      </c>
      <c r="O27" s="520" t="e">
        <f>IF(C27="","",'AA2'!T21)</f>
        <v>#VALUE!</v>
      </c>
      <c r="P27" s="520">
        <f>IF(C27="","",FIQIH2!S21)</f>
        <v>0</v>
      </c>
      <c r="Q27" s="520">
        <f>IF(C27="","",FIQIH2!C21)</f>
        <v>0</v>
      </c>
      <c r="R27" s="520">
        <f>IF(C27="","",FIQIH2!D21)</f>
        <v>0</v>
      </c>
      <c r="S27" s="520">
        <f>IF(C27="","",FIQIH2!F21)</f>
        <v>0</v>
      </c>
      <c r="T27" s="520">
        <f>IF(C27="","",FIQIH2!G21)</f>
        <v>0</v>
      </c>
      <c r="U27" s="520" t="e">
        <f>IF(C27="","",FIQIH2!T21)</f>
        <v>#VALUE!</v>
      </c>
      <c r="V27" s="520">
        <f>IF(C27="","",'SKI2'!S21)</f>
        <v>0</v>
      </c>
      <c r="W27" s="520">
        <f>IF(C27="","",'SKI2'!C21)</f>
        <v>0</v>
      </c>
      <c r="X27" s="520">
        <f>IF(C27="","",'SKI2'!D21)</f>
        <v>0</v>
      </c>
      <c r="Y27" s="520">
        <f>IF(C27="","",'SKI2'!F21)</f>
        <v>0</v>
      </c>
      <c r="Z27" s="520">
        <f>IF(C27="","",'SKI2'!G21)</f>
        <v>0</v>
      </c>
      <c r="AA27" s="520" t="e">
        <f>IF(C27="","",'SKI2'!T21)</f>
        <v>#VALUE!</v>
      </c>
      <c r="AB27" s="520">
        <f>IF(C27="","",PPKn2!S21)</f>
        <v>0</v>
      </c>
      <c r="AC27" s="520">
        <f>IF(C27="","",PPKn2!C21)</f>
        <v>0</v>
      </c>
      <c r="AD27" s="520">
        <f>IF(C27="","",PPKn2!D21)</f>
        <v>0</v>
      </c>
      <c r="AE27" s="520">
        <f>IF(C27="","",PPKn2!F21)</f>
        <v>0</v>
      </c>
      <c r="AF27" s="520">
        <f>IF(C27="","",PPKn2!G21)</f>
        <v>0</v>
      </c>
      <c r="AG27" s="520" t="e">
        <f>IF(C27="","",PPKn2!T21)</f>
        <v>#VALUE!</v>
      </c>
      <c r="AH27" s="520">
        <f>IF(C27="","",B.Ind2!S21)</f>
        <v>0</v>
      </c>
      <c r="AI27" s="520">
        <f>IF(C27="","",B.Ind2!C21)</f>
        <v>0</v>
      </c>
      <c r="AJ27" s="520">
        <f>IF(C27="","",B.Ind2!D21)</f>
        <v>0</v>
      </c>
      <c r="AK27" s="520">
        <f>IF(C27="","",B.Ind2!F21)</f>
        <v>0</v>
      </c>
      <c r="AL27" s="520">
        <f>IF(C27="","",B.Ind2!G21)</f>
        <v>0</v>
      </c>
      <c r="AM27" s="520" t="e">
        <f>IF(C27="","",B.Ind2!T21)</f>
        <v>#VALUE!</v>
      </c>
      <c r="AN27" s="520">
        <f>IF(C27="","",B.ARAB2!S21)</f>
        <v>0</v>
      </c>
      <c r="AO27" s="520">
        <f>IF(C27="","",B.ARAB2!C21)</f>
        <v>0</v>
      </c>
      <c r="AP27" s="520">
        <f>IF(C27="","",B.ARAB2!D21)</f>
        <v>0</v>
      </c>
      <c r="AQ27" s="520">
        <f>IF(C27="","",B.ARAB2!F21)</f>
        <v>0</v>
      </c>
      <c r="AR27" s="520">
        <f>IF(C27="","",B.ARAB2!G21)</f>
        <v>0</v>
      </c>
      <c r="AS27" s="520" t="e">
        <f>IF(C27="","",B.ARAB2!T21)</f>
        <v>#VALUE!</v>
      </c>
      <c r="AT27" s="520">
        <f>IF(C27="","",'MAT2'!S21)</f>
        <v>0</v>
      </c>
      <c r="AU27" s="520">
        <f>IF(C27="","",'MAT2'!C21)</f>
        <v>0</v>
      </c>
      <c r="AV27" s="520">
        <f>IF(C27="","",'MAT2'!D21)</f>
        <v>0</v>
      </c>
      <c r="AW27" s="520">
        <f>IF(C27="","",'MAT2'!F21)</f>
        <v>0</v>
      </c>
      <c r="AX27" s="520">
        <f>IF(C27="","",'MAT2'!G21)</f>
        <v>0</v>
      </c>
      <c r="AY27" s="520" t="e">
        <f>IF(C27="","",'MAT2'!T21)</f>
        <v>#VALUE!</v>
      </c>
      <c r="AZ27" s="520">
        <f>IF(C27="","",'IPA2'!S21)</f>
        <v>0</v>
      </c>
      <c r="BA27" s="520">
        <f>IF(C27="","",'IPA2'!C21)</f>
        <v>0</v>
      </c>
      <c r="BB27" s="520">
        <f>IF(C27="","",'IPA2'!D21)</f>
        <v>0</v>
      </c>
      <c r="BC27" s="520">
        <f>IF(C27="","",'IPA2'!F21)</f>
        <v>0</v>
      </c>
      <c r="BD27" s="520">
        <f>IF(C27="","",'IPA2'!G21)</f>
        <v>0</v>
      </c>
      <c r="BE27" s="520" t="e">
        <f>IF(C27="","",'IPA2'!T21)</f>
        <v>#VALUE!</v>
      </c>
      <c r="BF27" s="520">
        <f>IF(C27="","",'IPS2'!S21)</f>
        <v>0</v>
      </c>
      <c r="BG27" s="520">
        <f>IF(C27="","",'IPS2'!C21)</f>
        <v>0</v>
      </c>
      <c r="BH27" s="520">
        <f>IF(C27="","",'IPS2'!D21)</f>
        <v>0</v>
      </c>
      <c r="BI27" s="520">
        <f>IF(C27="","",'IPS2'!F21)</f>
        <v>0</v>
      </c>
      <c r="BJ27" s="520">
        <f>IF(C27="","",'IPS2'!G21)</f>
        <v>0</v>
      </c>
      <c r="BK27" s="520" t="e">
        <f>IF(C27="","",'IPS2'!T21)</f>
        <v>#VALUE!</v>
      </c>
      <c r="BL27" s="520">
        <f>IF(C27="","",BIng2!S21)</f>
        <v>0</v>
      </c>
      <c r="BM27" s="520">
        <f>IF(C27="","",BIng2!C21)</f>
        <v>0</v>
      </c>
      <c r="BN27" s="520">
        <f>IF(C27="","",BIng2!D21)</f>
        <v>0</v>
      </c>
      <c r="BO27" s="520">
        <f>IF(C27="","",BIng2!F21)</f>
        <v>0</v>
      </c>
      <c r="BP27" s="520">
        <f>IF(C27="","",BIng2!G21)</f>
        <v>0</v>
      </c>
      <c r="BQ27" s="520" t="e">
        <f>IF(C27="","",BIng2!T21)</f>
        <v>#VALUE!</v>
      </c>
      <c r="BR27" s="520">
        <f>IF(C27="","",'SBd2'!S21)</f>
        <v>0</v>
      </c>
      <c r="BS27" s="520">
        <f>IF(C27="","",'SBd2'!C21)</f>
        <v>0</v>
      </c>
      <c r="BT27" s="520">
        <f>IF(C27="","",'SBd2'!D21)</f>
        <v>0</v>
      </c>
      <c r="BU27" s="520">
        <f>IF(C27="","",'SBd2'!F21)</f>
        <v>0</v>
      </c>
      <c r="BV27" s="520">
        <f>IF(C27="","",'SBd2'!G21)</f>
        <v>0</v>
      </c>
      <c r="BW27" s="520" t="e">
        <f>IF(C27="","",'SBd2'!T21)</f>
        <v>#VALUE!</v>
      </c>
      <c r="BX27" s="520">
        <f>IF(C27="","",'Pjk2'!S21)</f>
        <v>0</v>
      </c>
      <c r="BY27" s="520">
        <f>IF(C27="","",'Pjk2'!C21)</f>
        <v>0</v>
      </c>
      <c r="BZ27" s="520">
        <f>IF(C27="","",'Pjk2'!D21)</f>
        <v>0</v>
      </c>
      <c r="CA27" s="520">
        <f>IF(C27="","",'Pjk2'!F21)</f>
        <v>0</v>
      </c>
      <c r="CB27" s="520">
        <f>IF(C27="","",'Pjk2'!G21)</f>
        <v>0</v>
      </c>
      <c r="CC27" s="520" t="e">
        <f>IF(C27="","",'Pjk2'!T21)</f>
        <v>#VALUE!</v>
      </c>
      <c r="CD27" s="520">
        <f>IF(C27="","",'Prk2'!S21)</f>
        <v>0</v>
      </c>
      <c r="CE27" s="520">
        <f>IF(C27="","",'Prk2'!C21)</f>
        <v>0</v>
      </c>
      <c r="CF27" s="520">
        <f>IF(C27="","",'Prk2'!D21)</f>
        <v>0</v>
      </c>
      <c r="CG27" s="520">
        <f>IF(C27="","",'Prk2'!F21)</f>
        <v>0</v>
      </c>
      <c r="CH27" s="520">
        <f>IF(C27="","",'Prk2'!G21)</f>
        <v>0</v>
      </c>
      <c r="CI27" s="520" t="e">
        <f>IF(C27="","",'Prk2'!T21)</f>
        <v>#VALUE!</v>
      </c>
      <c r="CJ27" s="520">
        <f>IF(C27="","",BADER2!S21)</f>
        <v>0</v>
      </c>
      <c r="CK27" s="520">
        <f>IF(C27="","",BADER2!C21)</f>
        <v>0</v>
      </c>
      <c r="CL27" s="520">
        <f>IF(C27="","",BADER2!D21)</f>
        <v>0</v>
      </c>
      <c r="CM27" s="520">
        <f>IF(C27="","",BADER2!F21)</f>
        <v>0</v>
      </c>
      <c r="CN27" s="520">
        <f>IF(C27="","",BADER2!G21)</f>
        <v>0</v>
      </c>
      <c r="CO27" s="520" t="e">
        <f>IF(C27="","",BADER2!T21)</f>
        <v>#VALUE!</v>
      </c>
      <c r="CP27" s="521">
        <f>IF(C27="","",TAMB12!S21)</f>
        <v>0</v>
      </c>
      <c r="CQ27" s="521">
        <f>IF(C27="","",TAMB12!C21)</f>
        <v>0</v>
      </c>
      <c r="CR27" s="521">
        <f>IF(C27="","",TAMB12!D21)</f>
        <v>0</v>
      </c>
      <c r="CS27" s="521">
        <f>IF(C27="","",TAMB12!F21)</f>
        <v>0</v>
      </c>
      <c r="CT27" s="521">
        <f>IF(C27="","",TAMB12!G21)</f>
        <v>0</v>
      </c>
      <c r="CU27" s="521" t="e">
        <f>IF(C27="","",TAMB12!T21)</f>
        <v>#VALUE!</v>
      </c>
      <c r="CV27" s="521">
        <f>IF(C27="","",TAMB22!S21)</f>
        <v>0</v>
      </c>
      <c r="CW27" s="521">
        <f>IF(C27="","",TAMB22!C21)</f>
        <v>0</v>
      </c>
      <c r="CX27" s="521">
        <f>IF(C27="","",TAMB22!D21)</f>
        <v>0</v>
      </c>
      <c r="CY27" s="521">
        <f>IF(C27="","",TAMB22!F21)</f>
        <v>0</v>
      </c>
      <c r="CZ27" s="521">
        <f>IF(C27="","",TAMB22!G21)</f>
        <v>0</v>
      </c>
      <c r="DA27" s="521" t="e">
        <f>IF(C27="","",TAMB22!T21)</f>
        <v>#VALUE!</v>
      </c>
      <c r="DB27" s="519"/>
      <c r="DC27" s="519"/>
      <c r="DD27" s="519"/>
      <c r="DE27" s="519"/>
      <c r="DF27" s="519"/>
      <c r="DG27" s="519"/>
      <c r="DH27" s="520">
        <f>IF(C27="","",ISIEKSTRA2!C13)</f>
        <v>4</v>
      </c>
      <c r="DI27" s="520" t="str">
        <f>IF(C27="","",ISIEKSTRA2!D13)</f>
        <v>D</v>
      </c>
      <c r="DJ27" s="520">
        <f>IF(C27="","",ISIEKSTRA2!F13)</f>
        <v>1</v>
      </c>
      <c r="DK27" s="520" t="str">
        <f>IF(C27="","",ISIEKSTRA2!G13)</f>
        <v>A</v>
      </c>
      <c r="DL27" s="520">
        <f>IF(C27="","",ISIEKSTRA2!I13)</f>
        <v>2</v>
      </c>
      <c r="DM27" s="520" t="str">
        <f>IF(C27="","",ISIEKSTRA2!J13)</f>
        <v>B</v>
      </c>
      <c r="DN27" s="520">
        <f>IF(C27="","",ISIEKSTRA2!L13)</f>
        <v>1</v>
      </c>
      <c r="DO27" s="520" t="str">
        <f>IF(C27="","",ISIEKSTRA2!M13)</f>
        <v>D</v>
      </c>
      <c r="DP27" s="520">
        <f>IF(C27="","",'Data Raport2'!D11)</f>
        <v>0</v>
      </c>
      <c r="DQ27" s="520">
        <f>IF(C27="","",'Data Raport2'!E11)</f>
        <v>0</v>
      </c>
      <c r="DR27" s="520">
        <f>IF(C27="","",'Data Raport2'!F11)</f>
        <v>0</v>
      </c>
      <c r="DS27" s="536" t="str">
        <f>IF('LEDGER GENAP2'!AR25="","",'LEDGER GENAP2'!AR25)</f>
        <v/>
      </c>
      <c r="DX27" s="535"/>
    </row>
    <row r="28" spans="1:128">
      <c r="A28" s="518">
        <v>9</v>
      </c>
      <c r="B28" s="518"/>
      <c r="C28" s="520" t="str">
        <f>IF('Data Identitas'!B17="","",'Data Identitas'!B17)</f>
        <v>siswa9</v>
      </c>
      <c r="D28" s="520">
        <f>IF(C28="","",'QH2'!S22)</f>
        <v>0</v>
      </c>
      <c r="E28" s="520">
        <f>IF(C28="","",'QH2'!C22)</f>
        <v>0</v>
      </c>
      <c r="F28" s="520">
        <f>IF(C28="","",'QH2'!D22)</f>
        <v>0</v>
      </c>
      <c r="G28" s="520">
        <f>IF(C28="","",'QH2'!F22)</f>
        <v>0</v>
      </c>
      <c r="H28" s="520">
        <f>IF(C28="","",'QH2'!G22)</f>
        <v>0</v>
      </c>
      <c r="I28" s="520" t="e">
        <f>IF(C28="","",'QH2'!T22)</f>
        <v>#VALUE!</v>
      </c>
      <c r="J28" s="520">
        <f>IF(C28="","",'AA2'!S22)</f>
        <v>0</v>
      </c>
      <c r="K28" s="520">
        <f>IF(C28="","",'AA2'!C22)</f>
        <v>0</v>
      </c>
      <c r="L28" s="520">
        <f>IF(C28="","",'AA2'!D22)</f>
        <v>0</v>
      </c>
      <c r="M28" s="520">
        <f>IF(C28="","",'AA2'!F22)</f>
        <v>0</v>
      </c>
      <c r="N28" s="520">
        <f>IF(C28="","",'AA2'!G22)</f>
        <v>0</v>
      </c>
      <c r="O28" s="520" t="e">
        <f>IF(C28="","",'AA2'!T22)</f>
        <v>#VALUE!</v>
      </c>
      <c r="P28" s="520">
        <f>IF(C28="","",FIQIH2!S22)</f>
        <v>0</v>
      </c>
      <c r="Q28" s="520">
        <f>IF(C28="","",FIQIH2!C22)</f>
        <v>0</v>
      </c>
      <c r="R28" s="520">
        <f>IF(C28="","",FIQIH2!D22)</f>
        <v>0</v>
      </c>
      <c r="S28" s="520">
        <f>IF(C28="","",FIQIH2!F22)</f>
        <v>0</v>
      </c>
      <c r="T28" s="520">
        <f>IF(C28="","",FIQIH2!G22)</f>
        <v>0</v>
      </c>
      <c r="U28" s="520" t="e">
        <f>IF(C28="","",FIQIH2!T22)</f>
        <v>#VALUE!</v>
      </c>
      <c r="V28" s="520">
        <f>IF(C28="","",'SKI2'!S22)</f>
        <v>0</v>
      </c>
      <c r="W28" s="520">
        <f>IF(C28="","",'SKI2'!C22)</f>
        <v>0</v>
      </c>
      <c r="X28" s="520">
        <f>IF(C28="","",'SKI2'!D22)</f>
        <v>0</v>
      </c>
      <c r="Y28" s="520">
        <f>IF(C28="","",'SKI2'!F22)</f>
        <v>0</v>
      </c>
      <c r="Z28" s="520">
        <f>IF(C28="","",'SKI2'!G22)</f>
        <v>0</v>
      </c>
      <c r="AA28" s="520" t="e">
        <f>IF(C28="","",'SKI2'!T22)</f>
        <v>#VALUE!</v>
      </c>
      <c r="AB28" s="520">
        <f>IF(C28="","",PPKn2!S22)</f>
        <v>0</v>
      </c>
      <c r="AC28" s="520">
        <f>IF(C28="","",PPKn2!C22)</f>
        <v>0</v>
      </c>
      <c r="AD28" s="520">
        <f>IF(C28="","",PPKn2!D22)</f>
        <v>0</v>
      </c>
      <c r="AE28" s="520">
        <f>IF(C28="","",PPKn2!F22)</f>
        <v>0</v>
      </c>
      <c r="AF28" s="520">
        <f>IF(C28="","",PPKn2!G22)</f>
        <v>0</v>
      </c>
      <c r="AG28" s="520" t="e">
        <f>IF(C28="","",PPKn2!T22)</f>
        <v>#VALUE!</v>
      </c>
      <c r="AH28" s="520">
        <f>IF(C28="","",B.Ind2!S22)</f>
        <v>0</v>
      </c>
      <c r="AI28" s="520">
        <f>IF(C28="","",B.Ind2!C22)</f>
        <v>0</v>
      </c>
      <c r="AJ28" s="520">
        <f>IF(C28="","",B.Ind2!D22)</f>
        <v>0</v>
      </c>
      <c r="AK28" s="520">
        <f>IF(C28="","",B.Ind2!F22)</f>
        <v>0</v>
      </c>
      <c r="AL28" s="520">
        <f>IF(C28="","",B.Ind2!G22)</f>
        <v>0</v>
      </c>
      <c r="AM28" s="520" t="e">
        <f>IF(C28="","",B.Ind2!T22)</f>
        <v>#VALUE!</v>
      </c>
      <c r="AN28" s="520">
        <f>IF(C28="","",B.ARAB2!S22)</f>
        <v>0</v>
      </c>
      <c r="AO28" s="520">
        <f>IF(C28="","",B.ARAB2!C22)</f>
        <v>0</v>
      </c>
      <c r="AP28" s="520">
        <f>IF(C28="","",B.ARAB2!D22)</f>
        <v>0</v>
      </c>
      <c r="AQ28" s="520">
        <f>IF(C28="","",B.ARAB2!F22)</f>
        <v>0</v>
      </c>
      <c r="AR28" s="520">
        <f>IF(C28="","",B.ARAB2!G22)</f>
        <v>0</v>
      </c>
      <c r="AS28" s="520" t="e">
        <f>IF(C28="","",B.ARAB2!T22)</f>
        <v>#VALUE!</v>
      </c>
      <c r="AT28" s="520">
        <f>IF(C28="","",'MAT2'!S22)</f>
        <v>0</v>
      </c>
      <c r="AU28" s="520">
        <f>IF(C28="","",'MAT2'!C22)</f>
        <v>0</v>
      </c>
      <c r="AV28" s="520">
        <f>IF(C28="","",'MAT2'!D22)</f>
        <v>0</v>
      </c>
      <c r="AW28" s="520">
        <f>IF(C28="","",'MAT2'!F22)</f>
        <v>0</v>
      </c>
      <c r="AX28" s="520">
        <f>IF(C28="","",'MAT2'!G22)</f>
        <v>0</v>
      </c>
      <c r="AY28" s="520" t="e">
        <f>IF(C28="","",'MAT2'!T22)</f>
        <v>#VALUE!</v>
      </c>
      <c r="AZ28" s="520">
        <f>IF(C28="","",'IPA2'!S22)</f>
        <v>0</v>
      </c>
      <c r="BA28" s="520">
        <f>IF(C28="","",'IPA2'!C22)</f>
        <v>0</v>
      </c>
      <c r="BB28" s="520">
        <f>IF(C28="","",'IPA2'!D22)</f>
        <v>0</v>
      </c>
      <c r="BC28" s="520">
        <f>IF(C28="","",'IPA2'!F22)</f>
        <v>0</v>
      </c>
      <c r="BD28" s="520">
        <f>IF(C28="","",'IPA2'!G22)</f>
        <v>0</v>
      </c>
      <c r="BE28" s="520" t="e">
        <f>IF(C28="","",'IPA2'!T22)</f>
        <v>#VALUE!</v>
      </c>
      <c r="BF28" s="520">
        <f>IF(C28="","",'IPS2'!S22)</f>
        <v>0</v>
      </c>
      <c r="BG28" s="520">
        <f>IF(C28="","",'IPS2'!C22)</f>
        <v>0</v>
      </c>
      <c r="BH28" s="520">
        <f>IF(C28="","",'IPS2'!D22)</f>
        <v>0</v>
      </c>
      <c r="BI28" s="520">
        <f>IF(C28="","",'IPS2'!F22)</f>
        <v>0</v>
      </c>
      <c r="BJ28" s="520">
        <f>IF(C28="","",'IPS2'!G22)</f>
        <v>0</v>
      </c>
      <c r="BK28" s="520" t="e">
        <f>IF(C28="","",'IPS2'!T22)</f>
        <v>#VALUE!</v>
      </c>
      <c r="BL28" s="520">
        <f>IF(C28="","",BIng2!S22)</f>
        <v>0</v>
      </c>
      <c r="BM28" s="520">
        <f>IF(C28="","",BIng2!C22)</f>
        <v>0</v>
      </c>
      <c r="BN28" s="520">
        <f>IF(C28="","",BIng2!D22)</f>
        <v>0</v>
      </c>
      <c r="BO28" s="520">
        <f>IF(C28="","",BIng2!F22)</f>
        <v>0</v>
      </c>
      <c r="BP28" s="520">
        <f>IF(C28="","",BIng2!G22)</f>
        <v>0</v>
      </c>
      <c r="BQ28" s="520" t="e">
        <f>IF(C28="","",BIng2!T22)</f>
        <v>#VALUE!</v>
      </c>
      <c r="BR28" s="520">
        <f>IF(C28="","",'SBd2'!S22)</f>
        <v>0</v>
      </c>
      <c r="BS28" s="520">
        <f>IF(C28="","",'SBd2'!C22)</f>
        <v>0</v>
      </c>
      <c r="BT28" s="520">
        <f>IF(C28="","",'SBd2'!D22)</f>
        <v>0</v>
      </c>
      <c r="BU28" s="520">
        <f>IF(C28="","",'SBd2'!F22)</f>
        <v>0</v>
      </c>
      <c r="BV28" s="520">
        <f>IF(C28="","",'SBd2'!G22)</f>
        <v>0</v>
      </c>
      <c r="BW28" s="520" t="e">
        <f>IF(C28="","",'SBd2'!T22)</f>
        <v>#VALUE!</v>
      </c>
      <c r="BX28" s="520">
        <f>IF(C28="","",'Pjk2'!S22)</f>
        <v>0</v>
      </c>
      <c r="BY28" s="520">
        <f>IF(C28="","",'Pjk2'!C22)</f>
        <v>0</v>
      </c>
      <c r="BZ28" s="520">
        <f>IF(C28="","",'Pjk2'!D22)</f>
        <v>0</v>
      </c>
      <c r="CA28" s="520">
        <f>IF(C28="","",'Pjk2'!F22)</f>
        <v>0</v>
      </c>
      <c r="CB28" s="520">
        <f>IF(C28="","",'Pjk2'!G22)</f>
        <v>0</v>
      </c>
      <c r="CC28" s="520" t="e">
        <f>IF(C28="","",'Pjk2'!T22)</f>
        <v>#VALUE!</v>
      </c>
      <c r="CD28" s="520">
        <f>IF(C28="","",'Prk2'!S22)</f>
        <v>0</v>
      </c>
      <c r="CE28" s="520">
        <f>IF(C28="","",'Prk2'!C22)</f>
        <v>0</v>
      </c>
      <c r="CF28" s="520">
        <f>IF(C28="","",'Prk2'!D22)</f>
        <v>0</v>
      </c>
      <c r="CG28" s="520">
        <f>IF(C28="","",'Prk2'!F22)</f>
        <v>0</v>
      </c>
      <c r="CH28" s="520">
        <f>IF(C28="","",'Prk2'!G22)</f>
        <v>0</v>
      </c>
      <c r="CI28" s="520" t="e">
        <f>IF(C28="","",'Prk2'!T22)</f>
        <v>#VALUE!</v>
      </c>
      <c r="CJ28" s="520">
        <f>IF(C28="","",BADER2!S22)</f>
        <v>0</v>
      </c>
      <c r="CK28" s="520">
        <f>IF(C28="","",BADER2!C22)</f>
        <v>0</v>
      </c>
      <c r="CL28" s="520">
        <f>IF(C28="","",BADER2!D22)</f>
        <v>0</v>
      </c>
      <c r="CM28" s="520">
        <f>IF(C28="","",BADER2!F22)</f>
        <v>0</v>
      </c>
      <c r="CN28" s="520">
        <f>IF(C28="","",BADER2!G22)</f>
        <v>0</v>
      </c>
      <c r="CO28" s="520" t="e">
        <f>IF(C28="","",BADER2!T22)</f>
        <v>#VALUE!</v>
      </c>
      <c r="CP28" s="521">
        <f>IF(C28="","",TAMB12!S22)</f>
        <v>0</v>
      </c>
      <c r="CQ28" s="521">
        <f>IF(C28="","",TAMB12!C22)</f>
        <v>0</v>
      </c>
      <c r="CR28" s="521">
        <f>IF(C28="","",TAMB12!D22)</f>
        <v>0</v>
      </c>
      <c r="CS28" s="521">
        <f>IF(C28="","",TAMB12!F22)</f>
        <v>0</v>
      </c>
      <c r="CT28" s="521">
        <f>IF(C28="","",TAMB12!G22)</f>
        <v>0</v>
      </c>
      <c r="CU28" s="521" t="e">
        <f>IF(C28="","",TAMB12!T22)</f>
        <v>#VALUE!</v>
      </c>
      <c r="CV28" s="521">
        <f>IF(C28="","",TAMB22!S22)</f>
        <v>0</v>
      </c>
      <c r="CW28" s="521">
        <f>IF(C28="","",TAMB22!C22)</f>
        <v>0</v>
      </c>
      <c r="CX28" s="521">
        <f>IF(C28="","",TAMB22!D22)</f>
        <v>0</v>
      </c>
      <c r="CY28" s="521">
        <f>IF(C28="","",TAMB22!F22)</f>
        <v>0</v>
      </c>
      <c r="CZ28" s="521">
        <f>IF(C28="","",TAMB22!G22)</f>
        <v>0</v>
      </c>
      <c r="DA28" s="521" t="e">
        <f>IF(C28="","",TAMB22!T22)</f>
        <v>#VALUE!</v>
      </c>
      <c r="DB28" s="519"/>
      <c r="DC28" s="519"/>
      <c r="DD28" s="519"/>
      <c r="DE28" s="519"/>
      <c r="DF28" s="519"/>
      <c r="DG28" s="519"/>
      <c r="DH28" s="520">
        <f>IF(C28="","",ISIEKSTRA2!C14)</f>
        <v>1</v>
      </c>
      <c r="DI28" s="520" t="str">
        <f>IF(C28="","",ISIEKSTRA2!D14)</f>
        <v>A</v>
      </c>
      <c r="DJ28" s="520">
        <f>IF(C28="","",ISIEKSTRA2!F14)</f>
        <v>2</v>
      </c>
      <c r="DK28" s="520" t="str">
        <f>IF(C28="","",ISIEKSTRA2!G14)</f>
        <v>B</v>
      </c>
      <c r="DL28" s="520">
        <f>IF(C28="","",ISIEKSTRA2!I14)</f>
        <v>3</v>
      </c>
      <c r="DM28" s="520" t="str">
        <f>IF(C28="","",ISIEKSTRA2!J14)</f>
        <v>C</v>
      </c>
      <c r="DN28" s="520">
        <f>IF(C28="","",ISIEKSTRA2!L14)</f>
        <v>4</v>
      </c>
      <c r="DO28" s="520" t="str">
        <f>IF(C28="","",ISIEKSTRA2!M14)</f>
        <v>A</v>
      </c>
      <c r="DP28" s="520">
        <f>IF(C28="","",'Data Raport2'!D12)</f>
        <v>0</v>
      </c>
      <c r="DQ28" s="520">
        <f>IF(C28="","",'Data Raport2'!E12)</f>
        <v>0</v>
      </c>
      <c r="DR28" s="520">
        <f>IF(C28="","",'Data Raport2'!F12)</f>
        <v>0</v>
      </c>
      <c r="DS28" s="536" t="str">
        <f>IF('LEDGER GENAP2'!AR27="","",'LEDGER GENAP2'!AR27)</f>
        <v/>
      </c>
      <c r="DX28" s="535"/>
    </row>
    <row r="29" spans="1:128">
      <c r="A29" s="518">
        <v>10</v>
      </c>
      <c r="B29" s="518"/>
      <c r="C29" s="520" t="str">
        <f>IF('Data Identitas'!B18="","",'Data Identitas'!B18)</f>
        <v>siswa10</v>
      </c>
      <c r="D29" s="520">
        <f>IF(C29="","",'QH2'!S23)</f>
        <v>0</v>
      </c>
      <c r="E29" s="520">
        <f>IF(C29="","",'QH2'!C23)</f>
        <v>0</v>
      </c>
      <c r="F29" s="520">
        <f>IF(C29="","",'QH2'!D23)</f>
        <v>0</v>
      </c>
      <c r="G29" s="520">
        <f>IF(C29="","",'QH2'!F23)</f>
        <v>0</v>
      </c>
      <c r="H29" s="520">
        <f>IF(C29="","",'QH2'!G23)</f>
        <v>0</v>
      </c>
      <c r="I29" s="520" t="e">
        <f>IF(C29="","",'QH2'!T23)</f>
        <v>#VALUE!</v>
      </c>
      <c r="J29" s="520">
        <f>IF(C29="","",'AA2'!S23)</f>
        <v>0</v>
      </c>
      <c r="K29" s="520">
        <f>IF(C29="","",'AA2'!C23)</f>
        <v>0</v>
      </c>
      <c r="L29" s="520">
        <f>IF(C29="","",'AA2'!D23)</f>
        <v>0</v>
      </c>
      <c r="M29" s="520">
        <f>IF(C29="","",'AA2'!F23)</f>
        <v>0</v>
      </c>
      <c r="N29" s="520">
        <f>IF(C29="","",'AA2'!G23)</f>
        <v>0</v>
      </c>
      <c r="O29" s="520" t="e">
        <f>IF(C29="","",'AA2'!T23)</f>
        <v>#VALUE!</v>
      </c>
      <c r="P29" s="520">
        <f>IF(C29="","",FIQIH2!S23)</f>
        <v>0</v>
      </c>
      <c r="Q29" s="520">
        <f>IF(C29="","",FIQIH2!C23)</f>
        <v>0</v>
      </c>
      <c r="R29" s="520">
        <f>IF(C29="","",FIQIH2!D23)</f>
        <v>0</v>
      </c>
      <c r="S29" s="520">
        <f>IF(C29="","",FIQIH2!F23)</f>
        <v>0</v>
      </c>
      <c r="T29" s="520">
        <f>IF(C29="","",FIQIH2!G23)</f>
        <v>0</v>
      </c>
      <c r="U29" s="520" t="e">
        <f>IF(C29="","",FIQIH2!T23)</f>
        <v>#VALUE!</v>
      </c>
      <c r="V29" s="520">
        <f>IF(C29="","",'SKI2'!S23)</f>
        <v>0</v>
      </c>
      <c r="W29" s="520">
        <f>IF(C29="","",'SKI2'!C23)</f>
        <v>0</v>
      </c>
      <c r="X29" s="520">
        <f>IF(C29="","",'SKI2'!D23)</f>
        <v>0</v>
      </c>
      <c r="Y29" s="520">
        <f>IF(C29="","",'SKI2'!F23)</f>
        <v>0</v>
      </c>
      <c r="Z29" s="520">
        <f>IF(C29="","",'SKI2'!G23)</f>
        <v>0</v>
      </c>
      <c r="AA29" s="520" t="e">
        <f>IF(C29="","",'SKI2'!T23)</f>
        <v>#VALUE!</v>
      </c>
      <c r="AB29" s="520">
        <f>IF(C29="","",PPKn2!S23)</f>
        <v>0</v>
      </c>
      <c r="AC29" s="520">
        <f>IF(C29="","",PPKn2!C23)</f>
        <v>0</v>
      </c>
      <c r="AD29" s="520">
        <f>IF(C29="","",PPKn2!D23)</f>
        <v>0</v>
      </c>
      <c r="AE29" s="520">
        <f>IF(C29="","",PPKn2!F23)</f>
        <v>0</v>
      </c>
      <c r="AF29" s="520">
        <f>IF(C29="","",PPKn2!G23)</f>
        <v>0</v>
      </c>
      <c r="AG29" s="520" t="e">
        <f>IF(C29="","",PPKn2!T23)</f>
        <v>#VALUE!</v>
      </c>
      <c r="AH29" s="520">
        <f>IF(C29="","",B.Ind2!S23)</f>
        <v>0</v>
      </c>
      <c r="AI29" s="520">
        <f>IF(C29="","",B.Ind2!C23)</f>
        <v>0</v>
      </c>
      <c r="AJ29" s="520">
        <f>IF(C29="","",B.Ind2!D23)</f>
        <v>0</v>
      </c>
      <c r="AK29" s="520">
        <f>IF(C29="","",B.Ind2!F23)</f>
        <v>0</v>
      </c>
      <c r="AL29" s="520">
        <f>IF(C29="","",B.Ind2!G23)</f>
        <v>0</v>
      </c>
      <c r="AM29" s="520" t="e">
        <f>IF(C29="","",B.Ind2!T23)</f>
        <v>#VALUE!</v>
      </c>
      <c r="AN29" s="520">
        <f>IF(C29="","",B.ARAB2!S23)</f>
        <v>0</v>
      </c>
      <c r="AO29" s="520">
        <f>IF(C29="","",B.ARAB2!C23)</f>
        <v>0</v>
      </c>
      <c r="AP29" s="520">
        <f>IF(C29="","",B.ARAB2!D23)</f>
        <v>0</v>
      </c>
      <c r="AQ29" s="520">
        <f>IF(C29="","",B.ARAB2!F23)</f>
        <v>0</v>
      </c>
      <c r="AR29" s="520">
        <f>IF(C29="","",B.ARAB2!G23)</f>
        <v>0</v>
      </c>
      <c r="AS29" s="520" t="e">
        <f>IF(C29="","",B.ARAB2!T23)</f>
        <v>#VALUE!</v>
      </c>
      <c r="AT29" s="520">
        <f>IF(C29="","",'MAT2'!S23)</f>
        <v>0</v>
      </c>
      <c r="AU29" s="520">
        <f>IF(C29="","",'MAT2'!C23)</f>
        <v>0</v>
      </c>
      <c r="AV29" s="520">
        <f>IF(C29="","",'MAT2'!D23)</f>
        <v>0</v>
      </c>
      <c r="AW29" s="520">
        <f>IF(C29="","",'MAT2'!F23)</f>
        <v>0</v>
      </c>
      <c r="AX29" s="520">
        <f>IF(C29="","",'MAT2'!G23)</f>
        <v>0</v>
      </c>
      <c r="AY29" s="520" t="e">
        <f>IF(C29="","",'MAT2'!T23)</f>
        <v>#VALUE!</v>
      </c>
      <c r="AZ29" s="520">
        <f>IF(C29="","",'IPA2'!S23)</f>
        <v>0</v>
      </c>
      <c r="BA29" s="520">
        <f>IF(C29="","",'IPA2'!C23)</f>
        <v>0</v>
      </c>
      <c r="BB29" s="520">
        <f>IF(C29="","",'IPA2'!D23)</f>
        <v>0</v>
      </c>
      <c r="BC29" s="520">
        <f>IF(C29="","",'IPA2'!F23)</f>
        <v>0</v>
      </c>
      <c r="BD29" s="520">
        <f>IF(C29="","",'IPA2'!G23)</f>
        <v>0</v>
      </c>
      <c r="BE29" s="520" t="e">
        <f>IF(C29="","",'IPA2'!T23)</f>
        <v>#VALUE!</v>
      </c>
      <c r="BF29" s="520">
        <f>IF(C29="","",'IPS2'!S23)</f>
        <v>0</v>
      </c>
      <c r="BG29" s="520">
        <f>IF(C29="","",'IPS2'!C23)</f>
        <v>0</v>
      </c>
      <c r="BH29" s="520">
        <f>IF(C29="","",'IPS2'!D23)</f>
        <v>0</v>
      </c>
      <c r="BI29" s="520">
        <f>IF(C29="","",'IPS2'!F23)</f>
        <v>0</v>
      </c>
      <c r="BJ29" s="520">
        <f>IF(C29="","",'IPS2'!G23)</f>
        <v>0</v>
      </c>
      <c r="BK29" s="520" t="e">
        <f>IF(C29="","",'IPS2'!T23)</f>
        <v>#VALUE!</v>
      </c>
      <c r="BL29" s="520">
        <f>IF(C29="","",BIng2!S23)</f>
        <v>0</v>
      </c>
      <c r="BM29" s="520">
        <f>IF(C29="","",BIng2!C23)</f>
        <v>0</v>
      </c>
      <c r="BN29" s="520">
        <f>IF(C29="","",BIng2!D23)</f>
        <v>0</v>
      </c>
      <c r="BO29" s="520">
        <f>IF(C29="","",BIng2!F23)</f>
        <v>0</v>
      </c>
      <c r="BP29" s="520">
        <f>IF(C29="","",BIng2!G23)</f>
        <v>0</v>
      </c>
      <c r="BQ29" s="520" t="e">
        <f>IF(C29="","",BIng2!T23)</f>
        <v>#VALUE!</v>
      </c>
      <c r="BR29" s="520">
        <f>IF(C29="","",'SBd2'!S23)</f>
        <v>0</v>
      </c>
      <c r="BS29" s="520">
        <f>IF(C29="","",'SBd2'!C23)</f>
        <v>0</v>
      </c>
      <c r="BT29" s="520">
        <f>IF(C29="","",'SBd2'!D23)</f>
        <v>0</v>
      </c>
      <c r="BU29" s="520">
        <f>IF(C29="","",'SBd2'!F23)</f>
        <v>0</v>
      </c>
      <c r="BV29" s="520">
        <f>IF(C29="","",'SBd2'!G23)</f>
        <v>0</v>
      </c>
      <c r="BW29" s="520" t="e">
        <f>IF(C29="","",'SBd2'!T23)</f>
        <v>#VALUE!</v>
      </c>
      <c r="BX29" s="520">
        <f>IF(C29="","",'Pjk2'!S23)</f>
        <v>0</v>
      </c>
      <c r="BY29" s="520">
        <f>IF(C29="","",'Pjk2'!C23)</f>
        <v>0</v>
      </c>
      <c r="BZ29" s="520">
        <f>IF(C29="","",'Pjk2'!D23)</f>
        <v>0</v>
      </c>
      <c r="CA29" s="520">
        <f>IF(C29="","",'Pjk2'!F23)</f>
        <v>0</v>
      </c>
      <c r="CB29" s="520">
        <f>IF(C29="","",'Pjk2'!G23)</f>
        <v>0</v>
      </c>
      <c r="CC29" s="520" t="e">
        <f>IF(C29="","",'Pjk2'!T23)</f>
        <v>#VALUE!</v>
      </c>
      <c r="CD29" s="520">
        <f>IF(C29="","",'Prk2'!S23)</f>
        <v>0</v>
      </c>
      <c r="CE29" s="520">
        <f>IF(C29="","",'Prk2'!C23)</f>
        <v>0</v>
      </c>
      <c r="CF29" s="520">
        <f>IF(C29="","",'Prk2'!D23)</f>
        <v>0</v>
      </c>
      <c r="CG29" s="520">
        <f>IF(C29="","",'Prk2'!F23)</f>
        <v>0</v>
      </c>
      <c r="CH29" s="520">
        <f>IF(C29="","",'Prk2'!G23)</f>
        <v>0</v>
      </c>
      <c r="CI29" s="520" t="e">
        <f>IF(C29="","",'Prk2'!T23)</f>
        <v>#VALUE!</v>
      </c>
      <c r="CJ29" s="520">
        <f>IF(C29="","",BADER2!S23)</f>
        <v>0</v>
      </c>
      <c r="CK29" s="520">
        <f>IF(C29="","",BADER2!C23)</f>
        <v>0</v>
      </c>
      <c r="CL29" s="520">
        <f>IF(C29="","",BADER2!D23)</f>
        <v>0</v>
      </c>
      <c r="CM29" s="520">
        <f>IF(C29="","",BADER2!F23)</f>
        <v>0</v>
      </c>
      <c r="CN29" s="520">
        <f>IF(C29="","",BADER2!G23)</f>
        <v>0</v>
      </c>
      <c r="CO29" s="520" t="e">
        <f>IF(C29="","",BADER2!T23)</f>
        <v>#VALUE!</v>
      </c>
      <c r="CP29" s="521">
        <f>IF(C29="","",TAMB12!S23)</f>
        <v>0</v>
      </c>
      <c r="CQ29" s="521">
        <f>IF(C29="","",TAMB12!C23)</f>
        <v>0</v>
      </c>
      <c r="CR29" s="521">
        <f>IF(C29="","",TAMB12!D23)</f>
        <v>0</v>
      </c>
      <c r="CS29" s="521">
        <f>IF(C29="","",TAMB12!F23)</f>
        <v>0</v>
      </c>
      <c r="CT29" s="521">
        <f>IF(C29="","",TAMB12!G23)</f>
        <v>0</v>
      </c>
      <c r="CU29" s="521" t="e">
        <f>IF(C29="","",TAMB12!T23)</f>
        <v>#VALUE!</v>
      </c>
      <c r="CV29" s="521">
        <f>IF(C29="","",TAMB22!S23)</f>
        <v>0</v>
      </c>
      <c r="CW29" s="521">
        <f>IF(C29="","",TAMB22!C23)</f>
        <v>0</v>
      </c>
      <c r="CX29" s="521">
        <f>IF(C29="","",TAMB22!D23)</f>
        <v>0</v>
      </c>
      <c r="CY29" s="521">
        <f>IF(C29="","",TAMB22!F23)</f>
        <v>0</v>
      </c>
      <c r="CZ29" s="521">
        <f>IF(C29="","",TAMB22!G23)</f>
        <v>0</v>
      </c>
      <c r="DA29" s="521" t="e">
        <f>IF(C29="","",TAMB22!T23)</f>
        <v>#VALUE!</v>
      </c>
      <c r="DB29" s="519"/>
      <c r="DC29" s="519"/>
      <c r="DD29" s="519"/>
      <c r="DE29" s="519"/>
      <c r="DF29" s="519"/>
      <c r="DG29" s="519"/>
      <c r="DH29" s="520">
        <f>IF(C29="","",ISIEKSTRA2!C15)</f>
        <v>2</v>
      </c>
      <c r="DI29" s="520" t="str">
        <f>IF(C29="","",ISIEKSTRA2!D15)</f>
        <v>B</v>
      </c>
      <c r="DJ29" s="520">
        <f>IF(C29="","",ISIEKSTRA2!F15)</f>
        <v>3</v>
      </c>
      <c r="DK29" s="520" t="str">
        <f>IF(C29="","",ISIEKSTRA2!G15)</f>
        <v>C</v>
      </c>
      <c r="DL29" s="520">
        <f>IF(C29="","",ISIEKSTRA2!I15)</f>
        <v>4</v>
      </c>
      <c r="DM29" s="520" t="str">
        <f>IF(C29="","",ISIEKSTRA2!J15)</f>
        <v>D</v>
      </c>
      <c r="DN29" s="520">
        <f>IF(C29="","",ISIEKSTRA2!L15)</f>
        <v>3</v>
      </c>
      <c r="DO29" s="520" t="str">
        <f>IF(C29="","",ISIEKSTRA2!M15)</f>
        <v>B</v>
      </c>
      <c r="DP29" s="520">
        <f>IF(C29="","",'Data Raport2'!D13)</f>
        <v>0</v>
      </c>
      <c r="DQ29" s="520">
        <f>IF(C29="","",'Data Raport2'!E13)</f>
        <v>0</v>
      </c>
      <c r="DR29" s="520">
        <f>IF(C29="","",'Data Raport2'!F13)</f>
        <v>0</v>
      </c>
      <c r="DS29" s="536" t="str">
        <f>IF('LEDGER GENAP2'!AR29="","",'LEDGER GENAP2'!AR29)</f>
        <v/>
      </c>
      <c r="DX29" s="535"/>
    </row>
    <row r="30" spans="1:128">
      <c r="A30" s="518">
        <v>11</v>
      </c>
      <c r="B30" s="518"/>
      <c r="C30" s="520" t="str">
        <f>IF('Data Identitas'!B19="","",'Data Identitas'!B19)</f>
        <v>siswa11</v>
      </c>
      <c r="D30" s="520">
        <f>IF(C30="","",'QH2'!S24)</f>
        <v>0</v>
      </c>
      <c r="E30" s="520">
        <f>IF(C30="","",'QH2'!C24)</f>
        <v>0</v>
      </c>
      <c r="F30" s="520">
        <f>IF(C30="","",'QH2'!D24)</f>
        <v>0</v>
      </c>
      <c r="G30" s="520">
        <f>IF(C30="","",'QH2'!F24)</f>
        <v>0</v>
      </c>
      <c r="H30" s="520">
        <f>IF(C30="","",'QH2'!G24)</f>
        <v>0</v>
      </c>
      <c r="I30" s="520" t="e">
        <f>IF(C30="","",'QH2'!T24)</f>
        <v>#VALUE!</v>
      </c>
      <c r="J30" s="520">
        <f>IF(C30="","",'AA2'!S24)</f>
        <v>0</v>
      </c>
      <c r="K30" s="520">
        <f>IF(C30="","",'AA2'!C24)</f>
        <v>0</v>
      </c>
      <c r="L30" s="520">
        <f>IF(C30="","",'AA2'!D24)</f>
        <v>0</v>
      </c>
      <c r="M30" s="520">
        <f>IF(C30="","",'AA2'!F24)</f>
        <v>0</v>
      </c>
      <c r="N30" s="520">
        <f>IF(C30="","",'AA2'!G24)</f>
        <v>0</v>
      </c>
      <c r="O30" s="520" t="e">
        <f>IF(C30="","",'AA2'!T24)</f>
        <v>#VALUE!</v>
      </c>
      <c r="P30" s="520">
        <f>IF(C30="","",FIQIH2!S24)</f>
        <v>0</v>
      </c>
      <c r="Q30" s="520">
        <f>IF(C30="","",FIQIH2!C24)</f>
        <v>0</v>
      </c>
      <c r="R30" s="520">
        <f>IF(C30="","",FIQIH2!D24)</f>
        <v>0</v>
      </c>
      <c r="S30" s="520">
        <f>IF(C30="","",FIQIH2!F24)</f>
        <v>0</v>
      </c>
      <c r="T30" s="520">
        <f>IF(C30="","",FIQIH2!G24)</f>
        <v>0</v>
      </c>
      <c r="U30" s="520" t="e">
        <f>IF(C30="","",FIQIH2!T24)</f>
        <v>#VALUE!</v>
      </c>
      <c r="V30" s="520">
        <f>IF(C30="","",'SKI2'!S24)</f>
        <v>0</v>
      </c>
      <c r="W30" s="520">
        <f>IF(C30="","",'SKI2'!C24)</f>
        <v>0</v>
      </c>
      <c r="X30" s="520">
        <f>IF(C30="","",'SKI2'!D24)</f>
        <v>0</v>
      </c>
      <c r="Y30" s="520">
        <f>IF(C30="","",'SKI2'!F24)</f>
        <v>0</v>
      </c>
      <c r="Z30" s="520">
        <f>IF(C30="","",'SKI2'!G24)</f>
        <v>0</v>
      </c>
      <c r="AA30" s="520" t="e">
        <f>IF(C30="","",'SKI2'!T24)</f>
        <v>#VALUE!</v>
      </c>
      <c r="AB30" s="520">
        <f>IF(C30="","",PPKn2!S24)</f>
        <v>0</v>
      </c>
      <c r="AC30" s="520">
        <f>IF(C30="","",PPKn2!C24)</f>
        <v>0</v>
      </c>
      <c r="AD30" s="520">
        <f>IF(C30="","",PPKn2!D24)</f>
        <v>0</v>
      </c>
      <c r="AE30" s="520">
        <f>IF(C30="","",PPKn2!F24)</f>
        <v>0</v>
      </c>
      <c r="AF30" s="520">
        <f>IF(C30="","",PPKn2!G24)</f>
        <v>0</v>
      </c>
      <c r="AG30" s="520" t="e">
        <f>IF(C30="","",PPKn2!T24)</f>
        <v>#VALUE!</v>
      </c>
      <c r="AH30" s="520">
        <f>IF(C30="","",B.Ind2!S24)</f>
        <v>0</v>
      </c>
      <c r="AI30" s="520">
        <f>IF(C30="","",B.Ind2!C24)</f>
        <v>0</v>
      </c>
      <c r="AJ30" s="520">
        <f>IF(C30="","",B.Ind2!D24)</f>
        <v>0</v>
      </c>
      <c r="AK30" s="520">
        <f>IF(C30="","",B.Ind2!F24)</f>
        <v>0</v>
      </c>
      <c r="AL30" s="520">
        <f>IF(C30="","",B.Ind2!G24)</f>
        <v>0</v>
      </c>
      <c r="AM30" s="520" t="e">
        <f>IF(C30="","",B.Ind2!T24)</f>
        <v>#VALUE!</v>
      </c>
      <c r="AN30" s="520">
        <f>IF(C30="","",B.ARAB2!S24)</f>
        <v>0</v>
      </c>
      <c r="AO30" s="520">
        <f>IF(C30="","",B.ARAB2!C24)</f>
        <v>0</v>
      </c>
      <c r="AP30" s="520">
        <f>IF(C30="","",B.ARAB2!D24)</f>
        <v>0</v>
      </c>
      <c r="AQ30" s="520">
        <f>IF(C30="","",B.ARAB2!F24)</f>
        <v>0</v>
      </c>
      <c r="AR30" s="520">
        <f>IF(C30="","",B.ARAB2!G24)</f>
        <v>0</v>
      </c>
      <c r="AS30" s="520" t="e">
        <f>IF(C30="","",B.ARAB2!T24)</f>
        <v>#VALUE!</v>
      </c>
      <c r="AT30" s="520">
        <f>IF(C30="","",'MAT2'!S24)</f>
        <v>0</v>
      </c>
      <c r="AU30" s="520">
        <f>IF(C30="","",'MAT2'!C24)</f>
        <v>0</v>
      </c>
      <c r="AV30" s="520">
        <f>IF(C30="","",'MAT2'!D24)</f>
        <v>0</v>
      </c>
      <c r="AW30" s="520">
        <f>IF(C30="","",'MAT2'!F24)</f>
        <v>0</v>
      </c>
      <c r="AX30" s="520">
        <f>IF(C30="","",'MAT2'!G24)</f>
        <v>0</v>
      </c>
      <c r="AY30" s="520" t="e">
        <f>IF(C30="","",'MAT2'!T24)</f>
        <v>#VALUE!</v>
      </c>
      <c r="AZ30" s="520">
        <f>IF(C30="","",'IPA2'!S24)</f>
        <v>0</v>
      </c>
      <c r="BA30" s="520">
        <f>IF(C30="","",'IPA2'!C24)</f>
        <v>0</v>
      </c>
      <c r="BB30" s="520">
        <f>IF(C30="","",'IPA2'!D24)</f>
        <v>0</v>
      </c>
      <c r="BC30" s="520">
        <f>IF(C30="","",'IPA2'!F24)</f>
        <v>0</v>
      </c>
      <c r="BD30" s="520">
        <f>IF(C30="","",'IPA2'!G24)</f>
        <v>0</v>
      </c>
      <c r="BE30" s="520" t="e">
        <f>IF(C30="","",'IPA2'!T24)</f>
        <v>#VALUE!</v>
      </c>
      <c r="BF30" s="520">
        <f>IF(C30="","",'IPS2'!S24)</f>
        <v>0</v>
      </c>
      <c r="BG30" s="520">
        <f>IF(C30="","",'IPS2'!C24)</f>
        <v>0</v>
      </c>
      <c r="BH30" s="520">
        <f>IF(C30="","",'IPS2'!D24)</f>
        <v>0</v>
      </c>
      <c r="BI30" s="520">
        <f>IF(C30="","",'IPS2'!F24)</f>
        <v>0</v>
      </c>
      <c r="BJ30" s="520">
        <f>IF(C30="","",'IPS2'!G24)</f>
        <v>0</v>
      </c>
      <c r="BK30" s="520" t="e">
        <f>IF(C30="","",'IPS2'!T24)</f>
        <v>#VALUE!</v>
      </c>
      <c r="BL30" s="520">
        <f>IF(C30="","",BIng2!S24)</f>
        <v>0</v>
      </c>
      <c r="BM30" s="520">
        <f>IF(C30="","",BIng2!C24)</f>
        <v>0</v>
      </c>
      <c r="BN30" s="520">
        <f>IF(C30="","",BIng2!D24)</f>
        <v>0</v>
      </c>
      <c r="BO30" s="520">
        <f>IF(C30="","",BIng2!F24)</f>
        <v>0</v>
      </c>
      <c r="BP30" s="520">
        <f>IF(C30="","",BIng2!G24)</f>
        <v>0</v>
      </c>
      <c r="BQ30" s="520" t="e">
        <f>IF(C30="","",BIng2!T24)</f>
        <v>#VALUE!</v>
      </c>
      <c r="BR30" s="520">
        <f>IF(C30="","",'SBd2'!S24)</f>
        <v>0</v>
      </c>
      <c r="BS30" s="520">
        <f>IF(C30="","",'SBd2'!C24)</f>
        <v>0</v>
      </c>
      <c r="BT30" s="520">
        <f>IF(C30="","",'SBd2'!D24)</f>
        <v>0</v>
      </c>
      <c r="BU30" s="520">
        <f>IF(C30="","",'SBd2'!F24)</f>
        <v>0</v>
      </c>
      <c r="BV30" s="520">
        <f>IF(C30="","",'SBd2'!G24)</f>
        <v>0</v>
      </c>
      <c r="BW30" s="520" t="e">
        <f>IF(C30="","",'SBd2'!T24)</f>
        <v>#VALUE!</v>
      </c>
      <c r="BX30" s="520">
        <f>IF(C30="","",'Pjk2'!S24)</f>
        <v>0</v>
      </c>
      <c r="BY30" s="520">
        <f>IF(C30="","",'Pjk2'!C24)</f>
        <v>0</v>
      </c>
      <c r="BZ30" s="520">
        <f>IF(C30="","",'Pjk2'!D24)</f>
        <v>0</v>
      </c>
      <c r="CA30" s="520">
        <f>IF(C30="","",'Pjk2'!F24)</f>
        <v>0</v>
      </c>
      <c r="CB30" s="520">
        <f>IF(C30="","",'Pjk2'!G24)</f>
        <v>0</v>
      </c>
      <c r="CC30" s="520" t="e">
        <f>IF(C30="","",'Pjk2'!T24)</f>
        <v>#VALUE!</v>
      </c>
      <c r="CD30" s="520">
        <f>IF(C30="","",'Prk2'!S24)</f>
        <v>0</v>
      </c>
      <c r="CE30" s="520">
        <f>IF(C30="","",'Prk2'!C24)</f>
        <v>0</v>
      </c>
      <c r="CF30" s="520">
        <f>IF(C30="","",'Prk2'!D24)</f>
        <v>0</v>
      </c>
      <c r="CG30" s="520">
        <f>IF(C30="","",'Prk2'!F24)</f>
        <v>0</v>
      </c>
      <c r="CH30" s="520">
        <f>IF(C30="","",'Prk2'!G24)</f>
        <v>0</v>
      </c>
      <c r="CI30" s="520" t="e">
        <f>IF(C30="","",'Prk2'!T24)</f>
        <v>#VALUE!</v>
      </c>
      <c r="CJ30" s="520">
        <f>IF(C30="","",BADER2!S24)</f>
        <v>0</v>
      </c>
      <c r="CK30" s="520">
        <f>IF(C30="","",BADER2!C24)</f>
        <v>0</v>
      </c>
      <c r="CL30" s="520">
        <f>IF(C30="","",BADER2!D24)</f>
        <v>0</v>
      </c>
      <c r="CM30" s="520">
        <f>IF(C30="","",BADER2!F24)</f>
        <v>0</v>
      </c>
      <c r="CN30" s="520">
        <f>IF(C30="","",BADER2!G24)</f>
        <v>0</v>
      </c>
      <c r="CO30" s="520" t="e">
        <f>IF(C30="","",BADER2!T24)</f>
        <v>#VALUE!</v>
      </c>
      <c r="CP30" s="521">
        <f>IF(C30="","",TAMB12!S24)</f>
        <v>0</v>
      </c>
      <c r="CQ30" s="521">
        <f>IF(C30="","",TAMB12!C24)</f>
        <v>0</v>
      </c>
      <c r="CR30" s="521">
        <f>IF(C30="","",TAMB12!D24)</f>
        <v>0</v>
      </c>
      <c r="CS30" s="521">
        <f>IF(C30="","",TAMB12!F24)</f>
        <v>0</v>
      </c>
      <c r="CT30" s="521">
        <f>IF(C30="","",TAMB12!G24)</f>
        <v>0</v>
      </c>
      <c r="CU30" s="521" t="e">
        <f>IF(C30="","",TAMB12!T24)</f>
        <v>#VALUE!</v>
      </c>
      <c r="CV30" s="521">
        <f>IF(C30="","",TAMB22!S24)</f>
        <v>0</v>
      </c>
      <c r="CW30" s="521">
        <f>IF(C30="","",TAMB22!C24)</f>
        <v>0</v>
      </c>
      <c r="CX30" s="521">
        <f>IF(C30="","",TAMB22!D24)</f>
        <v>0</v>
      </c>
      <c r="CY30" s="521">
        <f>IF(C30="","",TAMB22!F24)</f>
        <v>0</v>
      </c>
      <c r="CZ30" s="521">
        <f>IF(C30="","",TAMB22!G24)</f>
        <v>0</v>
      </c>
      <c r="DA30" s="521" t="e">
        <f>IF(C30="","",TAMB22!T24)</f>
        <v>#VALUE!</v>
      </c>
      <c r="DB30" s="519"/>
      <c r="DC30" s="519"/>
      <c r="DD30" s="519"/>
      <c r="DE30" s="519"/>
      <c r="DF30" s="519"/>
      <c r="DG30" s="519"/>
      <c r="DH30" s="520">
        <f>IF(C30="","",ISIEKSTRA2!C16)</f>
        <v>3</v>
      </c>
      <c r="DI30" s="520" t="str">
        <f>IF(C30="","",ISIEKSTRA2!D16)</f>
        <v>C</v>
      </c>
      <c r="DJ30" s="520">
        <f>IF(C30="","",ISIEKSTRA2!F16)</f>
        <v>4</v>
      </c>
      <c r="DK30" s="520" t="str">
        <f>IF(C30="","",ISIEKSTRA2!G16)</f>
        <v>D</v>
      </c>
      <c r="DL30" s="520">
        <f>IF(C30="","",ISIEKSTRA2!I16)</f>
        <v>1</v>
      </c>
      <c r="DM30" s="520" t="str">
        <f>IF(C30="","",ISIEKSTRA2!J16)</f>
        <v>A</v>
      </c>
      <c r="DN30" s="520">
        <f>IF(C30="","",ISIEKSTRA2!L16)</f>
        <v>2</v>
      </c>
      <c r="DO30" s="520" t="str">
        <f>IF(C30="","",ISIEKSTRA2!M16)</f>
        <v>C</v>
      </c>
      <c r="DP30" s="520">
        <f>IF(C30="","",'Data Raport2'!D14)</f>
        <v>0</v>
      </c>
      <c r="DQ30" s="520">
        <f>IF(C30="","",'Data Raport2'!E14)</f>
        <v>0</v>
      </c>
      <c r="DR30" s="520">
        <f>IF(C30="","",'Data Raport2'!F14)</f>
        <v>0</v>
      </c>
      <c r="DS30" s="536" t="str">
        <f>IF('LEDGER GENAP2'!AR31="","",'LEDGER GENAP2'!AR31)</f>
        <v/>
      </c>
      <c r="DX30" s="535"/>
    </row>
    <row r="31" spans="1:128">
      <c r="A31" s="518">
        <v>12</v>
      </c>
      <c r="B31" s="518"/>
      <c r="C31" s="520" t="str">
        <f>IF('Data Identitas'!B20="","",'Data Identitas'!B20)</f>
        <v>siswa12</v>
      </c>
      <c r="D31" s="520">
        <f>IF(C31="","",'QH2'!S25)</f>
        <v>0</v>
      </c>
      <c r="E31" s="520">
        <f>IF(C31="","",'QH2'!C25)</f>
        <v>0</v>
      </c>
      <c r="F31" s="520">
        <f>IF(C31="","",'QH2'!D25)</f>
        <v>0</v>
      </c>
      <c r="G31" s="520">
        <f>IF(C31="","",'QH2'!F25)</f>
        <v>0</v>
      </c>
      <c r="H31" s="520">
        <f>IF(C31="","",'QH2'!G25)</f>
        <v>0</v>
      </c>
      <c r="I31" s="520" t="e">
        <f>IF(C31="","",'QH2'!T25)</f>
        <v>#VALUE!</v>
      </c>
      <c r="J31" s="520">
        <f>IF(C31="","",'AA2'!S25)</f>
        <v>0</v>
      </c>
      <c r="K31" s="520">
        <f>IF(C31="","",'AA2'!C25)</f>
        <v>0</v>
      </c>
      <c r="L31" s="520">
        <f>IF(C31="","",'AA2'!D25)</f>
        <v>0</v>
      </c>
      <c r="M31" s="520">
        <f>IF(C31="","",'AA2'!F25)</f>
        <v>0</v>
      </c>
      <c r="N31" s="520">
        <f>IF(C31="","",'AA2'!G25)</f>
        <v>0</v>
      </c>
      <c r="O31" s="520" t="e">
        <f>IF(C31="","",'AA2'!T25)</f>
        <v>#VALUE!</v>
      </c>
      <c r="P31" s="520">
        <f>IF(C31="","",FIQIH2!S25)</f>
        <v>0</v>
      </c>
      <c r="Q31" s="520">
        <f>IF(C31="","",FIQIH2!C25)</f>
        <v>0</v>
      </c>
      <c r="R31" s="520">
        <f>IF(C31="","",FIQIH2!D25)</f>
        <v>0</v>
      </c>
      <c r="S31" s="520">
        <f>IF(C31="","",FIQIH2!F25)</f>
        <v>0</v>
      </c>
      <c r="T31" s="520">
        <f>IF(C31="","",FIQIH2!G25)</f>
        <v>0</v>
      </c>
      <c r="U31" s="520" t="e">
        <f>IF(C31="","",FIQIH2!T25)</f>
        <v>#VALUE!</v>
      </c>
      <c r="V31" s="520">
        <f>IF(C31="","",'SKI2'!S25)</f>
        <v>0</v>
      </c>
      <c r="W31" s="520">
        <f>IF(C31="","",'SKI2'!C25)</f>
        <v>0</v>
      </c>
      <c r="X31" s="520">
        <f>IF(C31="","",'SKI2'!D25)</f>
        <v>0</v>
      </c>
      <c r="Y31" s="520">
        <f>IF(C31="","",'SKI2'!F25)</f>
        <v>0</v>
      </c>
      <c r="Z31" s="520">
        <f>IF(C31="","",'SKI2'!G25)</f>
        <v>0</v>
      </c>
      <c r="AA31" s="520" t="e">
        <f>IF(C31="","",'SKI2'!T25)</f>
        <v>#VALUE!</v>
      </c>
      <c r="AB31" s="520">
        <f>IF(C31="","",PPKn2!S25)</f>
        <v>0</v>
      </c>
      <c r="AC31" s="520">
        <f>IF(C31="","",PPKn2!C25)</f>
        <v>0</v>
      </c>
      <c r="AD31" s="520">
        <f>IF(C31="","",PPKn2!D25)</f>
        <v>0</v>
      </c>
      <c r="AE31" s="520">
        <f>IF(C31="","",PPKn2!F25)</f>
        <v>0</v>
      </c>
      <c r="AF31" s="520">
        <f>IF(C31="","",PPKn2!G25)</f>
        <v>0</v>
      </c>
      <c r="AG31" s="520" t="e">
        <f>IF(C31="","",PPKn2!T25)</f>
        <v>#VALUE!</v>
      </c>
      <c r="AH31" s="520">
        <f>IF(C31="","",B.Ind2!S25)</f>
        <v>0</v>
      </c>
      <c r="AI31" s="520">
        <f>IF(C31="","",B.Ind2!C25)</f>
        <v>0</v>
      </c>
      <c r="AJ31" s="520">
        <f>IF(C31="","",B.Ind2!D25)</f>
        <v>0</v>
      </c>
      <c r="AK31" s="520">
        <f>IF(C31="","",B.Ind2!F25)</f>
        <v>0</v>
      </c>
      <c r="AL31" s="520">
        <f>IF(C31="","",B.Ind2!G25)</f>
        <v>0</v>
      </c>
      <c r="AM31" s="520" t="e">
        <f>IF(C31="","",B.Ind2!T25)</f>
        <v>#VALUE!</v>
      </c>
      <c r="AN31" s="520">
        <f>IF(C31="","",B.ARAB2!S25)</f>
        <v>0</v>
      </c>
      <c r="AO31" s="520">
        <f>IF(C31="","",B.ARAB2!C25)</f>
        <v>0</v>
      </c>
      <c r="AP31" s="520">
        <f>IF(C31="","",B.ARAB2!D25)</f>
        <v>0</v>
      </c>
      <c r="AQ31" s="520">
        <f>IF(C31="","",B.ARAB2!F25)</f>
        <v>0</v>
      </c>
      <c r="AR31" s="520">
        <f>IF(C31="","",B.ARAB2!G25)</f>
        <v>0</v>
      </c>
      <c r="AS31" s="520" t="e">
        <f>IF(C31="","",B.ARAB2!T25)</f>
        <v>#VALUE!</v>
      </c>
      <c r="AT31" s="520">
        <f>IF(C31="","",'MAT2'!S25)</f>
        <v>0</v>
      </c>
      <c r="AU31" s="520">
        <f>IF(C31="","",'MAT2'!C25)</f>
        <v>0</v>
      </c>
      <c r="AV31" s="520">
        <f>IF(C31="","",'MAT2'!D25)</f>
        <v>0</v>
      </c>
      <c r="AW31" s="520">
        <f>IF(C31="","",'MAT2'!F25)</f>
        <v>0</v>
      </c>
      <c r="AX31" s="520">
        <f>IF(C31="","",'MAT2'!G25)</f>
        <v>0</v>
      </c>
      <c r="AY31" s="520" t="e">
        <f>IF(C31="","",'MAT2'!T25)</f>
        <v>#VALUE!</v>
      </c>
      <c r="AZ31" s="520">
        <f>IF(C31="","",'IPA2'!S25)</f>
        <v>0</v>
      </c>
      <c r="BA31" s="520">
        <f>IF(C31="","",'IPA2'!C25)</f>
        <v>0</v>
      </c>
      <c r="BB31" s="520">
        <f>IF(C31="","",'IPA2'!D25)</f>
        <v>0</v>
      </c>
      <c r="BC31" s="520">
        <f>IF(C31="","",'IPA2'!F25)</f>
        <v>0</v>
      </c>
      <c r="BD31" s="520">
        <f>IF(C31="","",'IPA2'!G25)</f>
        <v>0</v>
      </c>
      <c r="BE31" s="520" t="e">
        <f>IF(C31="","",'IPA2'!T25)</f>
        <v>#VALUE!</v>
      </c>
      <c r="BF31" s="520">
        <f>IF(C31="","",'IPS2'!S25)</f>
        <v>0</v>
      </c>
      <c r="BG31" s="520">
        <f>IF(C31="","",'IPS2'!C25)</f>
        <v>0</v>
      </c>
      <c r="BH31" s="520">
        <f>IF(C31="","",'IPS2'!D25)</f>
        <v>0</v>
      </c>
      <c r="BI31" s="520">
        <f>IF(C31="","",'IPS2'!F25)</f>
        <v>0</v>
      </c>
      <c r="BJ31" s="520">
        <f>IF(C31="","",'IPS2'!G25)</f>
        <v>0</v>
      </c>
      <c r="BK31" s="520" t="e">
        <f>IF(C31="","",'IPS2'!T25)</f>
        <v>#VALUE!</v>
      </c>
      <c r="BL31" s="520">
        <f>IF(C31="","",BIng2!S25)</f>
        <v>0</v>
      </c>
      <c r="BM31" s="520">
        <f>IF(C31="","",BIng2!C25)</f>
        <v>0</v>
      </c>
      <c r="BN31" s="520">
        <f>IF(C31="","",BIng2!D25)</f>
        <v>0</v>
      </c>
      <c r="BO31" s="520">
        <f>IF(C31="","",BIng2!F25)</f>
        <v>0</v>
      </c>
      <c r="BP31" s="520">
        <f>IF(C31="","",BIng2!G25)</f>
        <v>0</v>
      </c>
      <c r="BQ31" s="520" t="e">
        <f>IF(C31="","",BIng2!T25)</f>
        <v>#VALUE!</v>
      </c>
      <c r="BR31" s="520">
        <f>IF(C31="","",'SBd2'!S25)</f>
        <v>0</v>
      </c>
      <c r="BS31" s="520">
        <f>IF(C31="","",'SBd2'!C25)</f>
        <v>0</v>
      </c>
      <c r="BT31" s="520">
        <f>IF(C31="","",'SBd2'!D25)</f>
        <v>0</v>
      </c>
      <c r="BU31" s="520">
        <f>IF(C31="","",'SBd2'!F25)</f>
        <v>0</v>
      </c>
      <c r="BV31" s="520">
        <f>IF(C31="","",'SBd2'!G25)</f>
        <v>0</v>
      </c>
      <c r="BW31" s="520" t="e">
        <f>IF(C31="","",'SBd2'!T25)</f>
        <v>#VALUE!</v>
      </c>
      <c r="BX31" s="520">
        <f>IF(C31="","",'Pjk2'!S25)</f>
        <v>0</v>
      </c>
      <c r="BY31" s="520">
        <f>IF(C31="","",'Pjk2'!C25)</f>
        <v>0</v>
      </c>
      <c r="BZ31" s="520">
        <f>IF(C31="","",'Pjk2'!D25)</f>
        <v>0</v>
      </c>
      <c r="CA31" s="520">
        <f>IF(C31="","",'Pjk2'!F25)</f>
        <v>0</v>
      </c>
      <c r="CB31" s="520">
        <f>IF(C31="","",'Pjk2'!G25)</f>
        <v>0</v>
      </c>
      <c r="CC31" s="520" t="e">
        <f>IF(C31="","",'Pjk2'!T25)</f>
        <v>#VALUE!</v>
      </c>
      <c r="CD31" s="520">
        <f>IF(C31="","",'Prk2'!S25)</f>
        <v>0</v>
      </c>
      <c r="CE31" s="520">
        <f>IF(C31="","",'Prk2'!C25)</f>
        <v>0</v>
      </c>
      <c r="CF31" s="520">
        <f>IF(C31="","",'Prk2'!D25)</f>
        <v>0</v>
      </c>
      <c r="CG31" s="520">
        <f>IF(C31="","",'Prk2'!F25)</f>
        <v>0</v>
      </c>
      <c r="CH31" s="520">
        <f>IF(C31="","",'Prk2'!G25)</f>
        <v>0</v>
      </c>
      <c r="CI31" s="520" t="e">
        <f>IF(C31="","",'Prk2'!T25)</f>
        <v>#VALUE!</v>
      </c>
      <c r="CJ31" s="520">
        <f>IF(C31="","",BADER2!S25)</f>
        <v>0</v>
      </c>
      <c r="CK31" s="520">
        <f>IF(C31="","",BADER2!C25)</f>
        <v>0</v>
      </c>
      <c r="CL31" s="520">
        <f>IF(C31="","",BADER2!D25)</f>
        <v>0</v>
      </c>
      <c r="CM31" s="520">
        <f>IF(C31="","",BADER2!F25)</f>
        <v>0</v>
      </c>
      <c r="CN31" s="520">
        <f>IF(C31="","",BADER2!G25)</f>
        <v>0</v>
      </c>
      <c r="CO31" s="520" t="e">
        <f>IF(C31="","",BADER2!T25)</f>
        <v>#VALUE!</v>
      </c>
      <c r="CP31" s="521">
        <f>IF(C31="","",TAMB12!S25)</f>
        <v>0</v>
      </c>
      <c r="CQ31" s="521">
        <f>IF(C31="","",TAMB12!C25)</f>
        <v>0</v>
      </c>
      <c r="CR31" s="521">
        <f>IF(C31="","",TAMB12!D25)</f>
        <v>0</v>
      </c>
      <c r="CS31" s="521">
        <f>IF(C31="","",TAMB12!F25)</f>
        <v>0</v>
      </c>
      <c r="CT31" s="521">
        <f>IF(C31="","",TAMB12!G25)</f>
        <v>0</v>
      </c>
      <c r="CU31" s="521" t="e">
        <f>IF(C31="","",TAMB12!T25)</f>
        <v>#VALUE!</v>
      </c>
      <c r="CV31" s="521">
        <f>IF(C31="","",TAMB22!S25)</f>
        <v>0</v>
      </c>
      <c r="CW31" s="521">
        <f>IF(C31="","",TAMB22!C25)</f>
        <v>0</v>
      </c>
      <c r="CX31" s="521">
        <f>IF(C31="","",TAMB22!D25)</f>
        <v>0</v>
      </c>
      <c r="CY31" s="521">
        <f>IF(C31="","",TAMB22!F25)</f>
        <v>0</v>
      </c>
      <c r="CZ31" s="521">
        <f>IF(C31="","",TAMB22!G25)</f>
        <v>0</v>
      </c>
      <c r="DA31" s="521" t="e">
        <f>IF(C31="","",TAMB22!T25)</f>
        <v>#VALUE!</v>
      </c>
      <c r="DB31" s="519"/>
      <c r="DC31" s="519"/>
      <c r="DD31" s="519"/>
      <c r="DE31" s="519"/>
      <c r="DF31" s="519"/>
      <c r="DG31" s="519"/>
      <c r="DH31" s="520">
        <f>IF(C31="","",ISIEKSTRA2!C17)</f>
        <v>4</v>
      </c>
      <c r="DI31" s="520" t="str">
        <f>IF(C31="","",ISIEKSTRA2!D17)</f>
        <v>D</v>
      </c>
      <c r="DJ31" s="520">
        <f>IF(C31="","",ISIEKSTRA2!F17)</f>
        <v>1</v>
      </c>
      <c r="DK31" s="520" t="str">
        <f>IF(C31="","",ISIEKSTRA2!G17)</f>
        <v>A</v>
      </c>
      <c r="DL31" s="520">
        <f>IF(C31="","",ISIEKSTRA2!I17)</f>
        <v>2</v>
      </c>
      <c r="DM31" s="520" t="str">
        <f>IF(C31="","",ISIEKSTRA2!J17)</f>
        <v>B</v>
      </c>
      <c r="DN31" s="520">
        <f>IF(C31="","",ISIEKSTRA2!L17)</f>
        <v>1</v>
      </c>
      <c r="DO31" s="520" t="str">
        <f>IF(C31="","",ISIEKSTRA2!M17)</f>
        <v>D</v>
      </c>
      <c r="DP31" s="520">
        <f>IF(C31="","",'Data Raport2'!D15)</f>
        <v>0</v>
      </c>
      <c r="DQ31" s="520">
        <f>IF(C31="","",'Data Raport2'!E15)</f>
        <v>0</v>
      </c>
      <c r="DR31" s="520">
        <f>IF(C31="","",'Data Raport2'!F15)</f>
        <v>0</v>
      </c>
      <c r="DS31" s="536" t="str">
        <f>IF('LEDGER GENAP2'!AR33="","",'LEDGER GENAP2'!AR33)</f>
        <v/>
      </c>
      <c r="DX31" s="535"/>
    </row>
    <row r="32" spans="1:128">
      <c r="A32" s="518">
        <v>13</v>
      </c>
      <c r="B32" s="518"/>
      <c r="C32" s="520" t="str">
        <f>IF('Data Identitas'!B21="","",'Data Identitas'!B21)</f>
        <v>siswa13</v>
      </c>
      <c r="D32" s="520">
        <f>IF(C32="","",'QH2'!S26)</f>
        <v>0</v>
      </c>
      <c r="E32" s="520">
        <f>IF(C32="","",'QH2'!C26)</f>
        <v>0</v>
      </c>
      <c r="F32" s="520">
        <f>IF(C32="","",'QH2'!D26)</f>
        <v>0</v>
      </c>
      <c r="G32" s="520">
        <f>IF(C32="","",'QH2'!F26)</f>
        <v>0</v>
      </c>
      <c r="H32" s="520">
        <f>IF(C32="","",'QH2'!G26)</f>
        <v>0</v>
      </c>
      <c r="I32" s="520" t="e">
        <f>IF(C32="","",'QH2'!T26)</f>
        <v>#VALUE!</v>
      </c>
      <c r="J32" s="520">
        <f>IF(C32="","",'AA2'!S26)</f>
        <v>0</v>
      </c>
      <c r="K32" s="520">
        <f>IF(C32="","",'AA2'!C26)</f>
        <v>0</v>
      </c>
      <c r="L32" s="520">
        <f>IF(C32="","",'AA2'!D26)</f>
        <v>0</v>
      </c>
      <c r="M32" s="520">
        <f>IF(C32="","",'AA2'!F26)</f>
        <v>0</v>
      </c>
      <c r="N32" s="520">
        <f>IF(C32="","",'AA2'!G26)</f>
        <v>0</v>
      </c>
      <c r="O32" s="520" t="e">
        <f>IF(C32="","",'AA2'!T26)</f>
        <v>#VALUE!</v>
      </c>
      <c r="P32" s="520">
        <f>IF(C32="","",FIQIH2!S26)</f>
        <v>0</v>
      </c>
      <c r="Q32" s="520">
        <f>IF(C32="","",FIQIH2!C26)</f>
        <v>0</v>
      </c>
      <c r="R32" s="520">
        <f>IF(C32="","",FIQIH2!D26)</f>
        <v>0</v>
      </c>
      <c r="S32" s="520">
        <f>IF(C32="","",FIQIH2!F26)</f>
        <v>0</v>
      </c>
      <c r="T32" s="520">
        <f>IF(C32="","",FIQIH2!G26)</f>
        <v>0</v>
      </c>
      <c r="U32" s="520" t="e">
        <f>IF(C32="","",FIQIH2!T26)</f>
        <v>#VALUE!</v>
      </c>
      <c r="V32" s="520">
        <f>IF(C32="","",'SKI2'!S26)</f>
        <v>0</v>
      </c>
      <c r="W32" s="520">
        <f>IF(C32="","",'SKI2'!C26)</f>
        <v>0</v>
      </c>
      <c r="X32" s="520">
        <f>IF(C32="","",'SKI2'!D26)</f>
        <v>0</v>
      </c>
      <c r="Y32" s="520">
        <f>IF(C32="","",'SKI2'!F26)</f>
        <v>0</v>
      </c>
      <c r="Z32" s="520">
        <f>IF(C32="","",'SKI2'!G26)</f>
        <v>0</v>
      </c>
      <c r="AA32" s="520" t="e">
        <f>IF(C32="","",'SKI2'!T26)</f>
        <v>#VALUE!</v>
      </c>
      <c r="AB32" s="520">
        <f>IF(C32="","",PPKn2!S26)</f>
        <v>0</v>
      </c>
      <c r="AC32" s="520">
        <f>IF(C32="","",PPKn2!C26)</f>
        <v>0</v>
      </c>
      <c r="AD32" s="520">
        <f>IF(C32="","",PPKn2!D26)</f>
        <v>0</v>
      </c>
      <c r="AE32" s="520">
        <f>IF(C32="","",PPKn2!F26)</f>
        <v>0</v>
      </c>
      <c r="AF32" s="520">
        <f>IF(C32="","",PPKn2!G26)</f>
        <v>0</v>
      </c>
      <c r="AG32" s="520" t="e">
        <f>IF(C32="","",PPKn2!T26)</f>
        <v>#VALUE!</v>
      </c>
      <c r="AH32" s="520">
        <f>IF(C32="","",B.Ind2!S26)</f>
        <v>0</v>
      </c>
      <c r="AI32" s="520">
        <f>IF(C32="","",B.Ind2!C26)</f>
        <v>0</v>
      </c>
      <c r="AJ32" s="520">
        <f>IF(C32="","",B.Ind2!D26)</f>
        <v>0</v>
      </c>
      <c r="AK32" s="520">
        <f>IF(C32="","",B.Ind2!F26)</f>
        <v>0</v>
      </c>
      <c r="AL32" s="520">
        <f>IF(C32="","",B.Ind2!G26)</f>
        <v>0</v>
      </c>
      <c r="AM32" s="520" t="e">
        <f>IF(C32="","",B.Ind2!T26)</f>
        <v>#VALUE!</v>
      </c>
      <c r="AN32" s="520">
        <f>IF(C32="","",B.ARAB2!S26)</f>
        <v>0</v>
      </c>
      <c r="AO32" s="520">
        <f>IF(C32="","",B.ARAB2!C26)</f>
        <v>0</v>
      </c>
      <c r="AP32" s="520">
        <f>IF(C32="","",B.ARAB2!D26)</f>
        <v>0</v>
      </c>
      <c r="AQ32" s="520">
        <f>IF(C32="","",B.ARAB2!F26)</f>
        <v>0</v>
      </c>
      <c r="AR32" s="520">
        <f>IF(C32="","",B.ARAB2!G26)</f>
        <v>0</v>
      </c>
      <c r="AS32" s="520" t="e">
        <f>IF(C32="","",B.ARAB2!T26)</f>
        <v>#VALUE!</v>
      </c>
      <c r="AT32" s="520">
        <f>IF(C32="","",'MAT2'!S26)</f>
        <v>0</v>
      </c>
      <c r="AU32" s="520">
        <f>IF(C32="","",'MAT2'!C26)</f>
        <v>0</v>
      </c>
      <c r="AV32" s="520">
        <f>IF(C32="","",'MAT2'!D26)</f>
        <v>0</v>
      </c>
      <c r="AW32" s="520">
        <f>IF(C32="","",'MAT2'!F26)</f>
        <v>0</v>
      </c>
      <c r="AX32" s="520">
        <f>IF(C32="","",'MAT2'!G26)</f>
        <v>0</v>
      </c>
      <c r="AY32" s="520" t="e">
        <f>IF(C32="","",'MAT2'!T26)</f>
        <v>#VALUE!</v>
      </c>
      <c r="AZ32" s="520">
        <f>IF(C32="","",'IPA2'!S26)</f>
        <v>0</v>
      </c>
      <c r="BA32" s="520">
        <f>IF(C32="","",'IPA2'!C26)</f>
        <v>0</v>
      </c>
      <c r="BB32" s="520">
        <f>IF(C32="","",'IPA2'!D26)</f>
        <v>0</v>
      </c>
      <c r="BC32" s="520">
        <f>IF(C32="","",'IPA2'!F26)</f>
        <v>0</v>
      </c>
      <c r="BD32" s="520">
        <f>IF(C32="","",'IPA2'!G26)</f>
        <v>0</v>
      </c>
      <c r="BE32" s="520" t="e">
        <f>IF(C32="","",'IPA2'!T26)</f>
        <v>#VALUE!</v>
      </c>
      <c r="BF32" s="520">
        <f>IF(C32="","",'IPS2'!S26)</f>
        <v>0</v>
      </c>
      <c r="BG32" s="520">
        <f>IF(C32="","",'IPS2'!C26)</f>
        <v>0</v>
      </c>
      <c r="BH32" s="520">
        <f>IF(C32="","",'IPS2'!D26)</f>
        <v>0</v>
      </c>
      <c r="BI32" s="520">
        <f>IF(C32="","",'IPS2'!F26)</f>
        <v>0</v>
      </c>
      <c r="BJ32" s="520">
        <f>IF(C32="","",'IPS2'!G26)</f>
        <v>0</v>
      </c>
      <c r="BK32" s="520" t="e">
        <f>IF(C32="","",'IPS2'!T26)</f>
        <v>#VALUE!</v>
      </c>
      <c r="BL32" s="520">
        <f>IF(C32="","",BIng2!S26)</f>
        <v>0</v>
      </c>
      <c r="BM32" s="520">
        <f>IF(C32="","",BIng2!C26)</f>
        <v>0</v>
      </c>
      <c r="BN32" s="520">
        <f>IF(C32="","",BIng2!D26)</f>
        <v>0</v>
      </c>
      <c r="BO32" s="520">
        <f>IF(C32="","",BIng2!F26)</f>
        <v>0</v>
      </c>
      <c r="BP32" s="520">
        <f>IF(C32="","",BIng2!G26)</f>
        <v>0</v>
      </c>
      <c r="BQ32" s="520" t="e">
        <f>IF(C32="","",BIng2!T26)</f>
        <v>#VALUE!</v>
      </c>
      <c r="BR32" s="520">
        <f>IF(C32="","",'SBd2'!S26)</f>
        <v>0</v>
      </c>
      <c r="BS32" s="520">
        <f>IF(C32="","",'SBd2'!C26)</f>
        <v>0</v>
      </c>
      <c r="BT32" s="520">
        <f>IF(C32="","",'SBd2'!D26)</f>
        <v>0</v>
      </c>
      <c r="BU32" s="520">
        <f>IF(C32="","",'SBd2'!F26)</f>
        <v>0</v>
      </c>
      <c r="BV32" s="520">
        <f>IF(C32="","",'SBd2'!G26)</f>
        <v>0</v>
      </c>
      <c r="BW32" s="520" t="e">
        <f>IF(C32="","",'SBd2'!T26)</f>
        <v>#VALUE!</v>
      </c>
      <c r="BX32" s="520">
        <f>IF(C32="","",'Pjk2'!S26)</f>
        <v>0</v>
      </c>
      <c r="BY32" s="520">
        <f>IF(C32="","",'Pjk2'!C26)</f>
        <v>0</v>
      </c>
      <c r="BZ32" s="520">
        <f>IF(C32="","",'Pjk2'!D26)</f>
        <v>0</v>
      </c>
      <c r="CA32" s="520">
        <f>IF(C32="","",'Pjk2'!F26)</f>
        <v>0</v>
      </c>
      <c r="CB32" s="520">
        <f>IF(C32="","",'Pjk2'!G26)</f>
        <v>0</v>
      </c>
      <c r="CC32" s="520" t="e">
        <f>IF(C32="","",'Pjk2'!T26)</f>
        <v>#VALUE!</v>
      </c>
      <c r="CD32" s="520">
        <f>IF(C32="","",'Prk2'!S26)</f>
        <v>0</v>
      </c>
      <c r="CE32" s="520">
        <f>IF(C32="","",'Prk2'!C26)</f>
        <v>0</v>
      </c>
      <c r="CF32" s="520">
        <f>IF(C32="","",'Prk2'!D26)</f>
        <v>0</v>
      </c>
      <c r="CG32" s="520">
        <f>IF(C32="","",'Prk2'!F26)</f>
        <v>0</v>
      </c>
      <c r="CH32" s="520">
        <f>IF(C32="","",'Prk2'!G26)</f>
        <v>0</v>
      </c>
      <c r="CI32" s="520" t="e">
        <f>IF(C32="","",'Prk2'!T26)</f>
        <v>#VALUE!</v>
      </c>
      <c r="CJ32" s="520">
        <f>IF(C32="","",BADER2!S26)</f>
        <v>0</v>
      </c>
      <c r="CK32" s="520">
        <f>IF(C32="","",BADER2!C26)</f>
        <v>0</v>
      </c>
      <c r="CL32" s="520">
        <f>IF(C32="","",BADER2!D26)</f>
        <v>0</v>
      </c>
      <c r="CM32" s="520">
        <f>IF(C32="","",BADER2!F26)</f>
        <v>0</v>
      </c>
      <c r="CN32" s="520">
        <f>IF(C32="","",BADER2!G26)</f>
        <v>0</v>
      </c>
      <c r="CO32" s="520" t="e">
        <f>IF(C32="","",BADER2!T26)</f>
        <v>#VALUE!</v>
      </c>
      <c r="CP32" s="521">
        <f>IF(C32="","",TAMB12!S26)</f>
        <v>0</v>
      </c>
      <c r="CQ32" s="521">
        <f>IF(C32="","",TAMB12!C26)</f>
        <v>0</v>
      </c>
      <c r="CR32" s="521">
        <f>IF(C32="","",TAMB12!D26)</f>
        <v>0</v>
      </c>
      <c r="CS32" s="521">
        <f>IF(C32="","",TAMB12!F26)</f>
        <v>0</v>
      </c>
      <c r="CT32" s="521">
        <f>IF(C32="","",TAMB12!G26)</f>
        <v>0</v>
      </c>
      <c r="CU32" s="521" t="e">
        <f>IF(C32="","",TAMB12!T26)</f>
        <v>#VALUE!</v>
      </c>
      <c r="CV32" s="521">
        <f>IF(C32="","",TAMB22!S26)</f>
        <v>0</v>
      </c>
      <c r="CW32" s="521">
        <f>IF(C32="","",TAMB22!C26)</f>
        <v>0</v>
      </c>
      <c r="CX32" s="521">
        <f>IF(C32="","",TAMB22!D26)</f>
        <v>0</v>
      </c>
      <c r="CY32" s="521">
        <f>IF(C32="","",TAMB22!F26)</f>
        <v>0</v>
      </c>
      <c r="CZ32" s="521">
        <f>IF(C32="","",TAMB22!G26)</f>
        <v>0</v>
      </c>
      <c r="DA32" s="521" t="e">
        <f>IF(C32="","",TAMB22!T26)</f>
        <v>#VALUE!</v>
      </c>
      <c r="DB32" s="519"/>
      <c r="DC32" s="519"/>
      <c r="DD32" s="519"/>
      <c r="DE32" s="519"/>
      <c r="DF32" s="519"/>
      <c r="DG32" s="519"/>
      <c r="DH32" s="520">
        <f>IF(C32="","",ISIEKSTRA2!C18)</f>
        <v>1</v>
      </c>
      <c r="DI32" s="520" t="str">
        <f>IF(C32="","",ISIEKSTRA2!D18)</f>
        <v>A</v>
      </c>
      <c r="DJ32" s="520">
        <f>IF(C32="","",ISIEKSTRA2!F18)</f>
        <v>2</v>
      </c>
      <c r="DK32" s="520" t="str">
        <f>IF(C32="","",ISIEKSTRA2!G18)</f>
        <v>B</v>
      </c>
      <c r="DL32" s="520">
        <f>IF(C32="","",ISIEKSTRA2!I18)</f>
        <v>3</v>
      </c>
      <c r="DM32" s="520" t="str">
        <f>IF(C32="","",ISIEKSTRA2!J18)</f>
        <v>C</v>
      </c>
      <c r="DN32" s="520">
        <f>IF(C32="","",ISIEKSTRA2!L18)</f>
        <v>4</v>
      </c>
      <c r="DO32" s="520" t="str">
        <f>IF(C32="","",ISIEKSTRA2!M18)</f>
        <v>A</v>
      </c>
      <c r="DP32" s="520">
        <f>IF(C32="","",'Data Raport2'!D16)</f>
        <v>0</v>
      </c>
      <c r="DQ32" s="520">
        <f>IF(C32="","",'Data Raport2'!E16)</f>
        <v>0</v>
      </c>
      <c r="DR32" s="520">
        <f>IF(C32="","",'Data Raport2'!F16)</f>
        <v>0</v>
      </c>
      <c r="DS32" s="536" t="str">
        <f>IF('LEDGER GENAP2'!AR35="","",'LEDGER GENAP2'!AR35)</f>
        <v/>
      </c>
      <c r="DX32" s="535"/>
    </row>
    <row r="33" spans="1:128">
      <c r="A33" s="518">
        <v>14</v>
      </c>
      <c r="B33" s="518"/>
      <c r="C33" s="520" t="str">
        <f>IF('Data Identitas'!B22="","",'Data Identitas'!B22)</f>
        <v>siswa14</v>
      </c>
      <c r="D33" s="520">
        <f>IF(C33="","",'QH2'!S27)</f>
        <v>0</v>
      </c>
      <c r="E33" s="520">
        <f>IF(C33="","",'QH2'!C27)</f>
        <v>0</v>
      </c>
      <c r="F33" s="520">
        <f>IF(C33="","",'QH2'!D27)</f>
        <v>0</v>
      </c>
      <c r="G33" s="520">
        <f>IF(C33="","",'QH2'!F27)</f>
        <v>0</v>
      </c>
      <c r="H33" s="520">
        <f>IF(C33="","",'QH2'!G27)</f>
        <v>0</v>
      </c>
      <c r="I33" s="520" t="e">
        <f>IF(C33="","",'QH2'!T27)</f>
        <v>#VALUE!</v>
      </c>
      <c r="J33" s="520">
        <f>IF(C33="","",'AA2'!S27)</f>
        <v>0</v>
      </c>
      <c r="K33" s="520">
        <f>IF(C33="","",'AA2'!C27)</f>
        <v>0</v>
      </c>
      <c r="L33" s="520">
        <f>IF(C33="","",'AA2'!D27)</f>
        <v>0</v>
      </c>
      <c r="M33" s="520">
        <f>IF(C33="","",'AA2'!F27)</f>
        <v>0</v>
      </c>
      <c r="N33" s="520">
        <f>IF(C33="","",'AA2'!G27)</f>
        <v>0</v>
      </c>
      <c r="O33" s="520" t="e">
        <f>IF(C33="","",'AA2'!T27)</f>
        <v>#VALUE!</v>
      </c>
      <c r="P33" s="520">
        <f>IF(C33="","",FIQIH2!S27)</f>
        <v>0</v>
      </c>
      <c r="Q33" s="520">
        <f>IF(C33="","",FIQIH2!C27)</f>
        <v>0</v>
      </c>
      <c r="R33" s="520">
        <f>IF(C33="","",FIQIH2!D27)</f>
        <v>0</v>
      </c>
      <c r="S33" s="520">
        <f>IF(C33="","",FIQIH2!F27)</f>
        <v>0</v>
      </c>
      <c r="T33" s="520">
        <f>IF(C33="","",FIQIH2!G27)</f>
        <v>0</v>
      </c>
      <c r="U33" s="520" t="e">
        <f>IF(C33="","",FIQIH2!T27)</f>
        <v>#VALUE!</v>
      </c>
      <c r="V33" s="520">
        <f>IF(C33="","",'SKI2'!S27)</f>
        <v>0</v>
      </c>
      <c r="W33" s="520">
        <f>IF(C33="","",'SKI2'!C27)</f>
        <v>0</v>
      </c>
      <c r="X33" s="520">
        <f>IF(C33="","",'SKI2'!D27)</f>
        <v>0</v>
      </c>
      <c r="Y33" s="520">
        <f>IF(C33="","",'SKI2'!F27)</f>
        <v>0</v>
      </c>
      <c r="Z33" s="520">
        <f>IF(C33="","",'SKI2'!G27)</f>
        <v>0</v>
      </c>
      <c r="AA33" s="520" t="e">
        <f>IF(C33="","",'SKI2'!T27)</f>
        <v>#VALUE!</v>
      </c>
      <c r="AB33" s="520">
        <f>IF(C33="","",PPKn2!S27)</f>
        <v>0</v>
      </c>
      <c r="AC33" s="520">
        <f>IF(C33="","",PPKn2!C27)</f>
        <v>0</v>
      </c>
      <c r="AD33" s="520">
        <f>IF(C33="","",PPKn2!D27)</f>
        <v>0</v>
      </c>
      <c r="AE33" s="520">
        <f>IF(C33="","",PPKn2!F27)</f>
        <v>0</v>
      </c>
      <c r="AF33" s="520">
        <f>IF(C33="","",PPKn2!G27)</f>
        <v>0</v>
      </c>
      <c r="AG33" s="520" t="e">
        <f>IF(C33="","",PPKn2!T27)</f>
        <v>#VALUE!</v>
      </c>
      <c r="AH33" s="520">
        <f>IF(C33="","",B.Ind2!S27)</f>
        <v>0</v>
      </c>
      <c r="AI33" s="520">
        <f>IF(C33="","",B.Ind2!C27)</f>
        <v>0</v>
      </c>
      <c r="AJ33" s="520">
        <f>IF(C33="","",B.Ind2!D27)</f>
        <v>0</v>
      </c>
      <c r="AK33" s="520">
        <f>IF(C33="","",B.Ind2!F27)</f>
        <v>0</v>
      </c>
      <c r="AL33" s="520">
        <f>IF(C33="","",B.Ind2!G27)</f>
        <v>0</v>
      </c>
      <c r="AM33" s="520" t="e">
        <f>IF(C33="","",B.Ind2!T27)</f>
        <v>#VALUE!</v>
      </c>
      <c r="AN33" s="520">
        <f>IF(C33="","",B.ARAB2!S27)</f>
        <v>0</v>
      </c>
      <c r="AO33" s="520">
        <f>IF(C33="","",B.ARAB2!C27)</f>
        <v>0</v>
      </c>
      <c r="AP33" s="520">
        <f>IF(C33="","",B.ARAB2!D27)</f>
        <v>0</v>
      </c>
      <c r="AQ33" s="520">
        <f>IF(C33="","",B.ARAB2!F27)</f>
        <v>0</v>
      </c>
      <c r="AR33" s="520">
        <f>IF(C33="","",B.ARAB2!G27)</f>
        <v>0</v>
      </c>
      <c r="AS33" s="520" t="e">
        <f>IF(C33="","",B.ARAB2!T27)</f>
        <v>#VALUE!</v>
      </c>
      <c r="AT33" s="520">
        <f>IF(C33="","",'MAT2'!S27)</f>
        <v>0</v>
      </c>
      <c r="AU33" s="520">
        <f>IF(C33="","",'MAT2'!C27)</f>
        <v>0</v>
      </c>
      <c r="AV33" s="520">
        <f>IF(C33="","",'MAT2'!D27)</f>
        <v>0</v>
      </c>
      <c r="AW33" s="520">
        <f>IF(C33="","",'MAT2'!F27)</f>
        <v>0</v>
      </c>
      <c r="AX33" s="520">
        <f>IF(C33="","",'MAT2'!G27)</f>
        <v>0</v>
      </c>
      <c r="AY33" s="520" t="e">
        <f>IF(C33="","",'MAT2'!T27)</f>
        <v>#VALUE!</v>
      </c>
      <c r="AZ33" s="520">
        <f>IF(C33="","",'IPA2'!S27)</f>
        <v>0</v>
      </c>
      <c r="BA33" s="520">
        <f>IF(C33="","",'IPA2'!C27)</f>
        <v>0</v>
      </c>
      <c r="BB33" s="520">
        <f>IF(C33="","",'IPA2'!D27)</f>
        <v>0</v>
      </c>
      <c r="BC33" s="520">
        <f>IF(C33="","",'IPA2'!F27)</f>
        <v>0</v>
      </c>
      <c r="BD33" s="520">
        <f>IF(C33="","",'IPA2'!G27)</f>
        <v>0</v>
      </c>
      <c r="BE33" s="520" t="e">
        <f>IF(C33="","",'IPA2'!T27)</f>
        <v>#VALUE!</v>
      </c>
      <c r="BF33" s="520">
        <f>IF(C33="","",'IPS2'!S27)</f>
        <v>0</v>
      </c>
      <c r="BG33" s="520">
        <f>IF(C33="","",'IPS2'!C27)</f>
        <v>0</v>
      </c>
      <c r="BH33" s="520">
        <f>IF(C33="","",'IPS2'!D27)</f>
        <v>0</v>
      </c>
      <c r="BI33" s="520">
        <f>IF(C33="","",'IPS2'!F27)</f>
        <v>0</v>
      </c>
      <c r="BJ33" s="520">
        <f>IF(C33="","",'IPS2'!G27)</f>
        <v>0</v>
      </c>
      <c r="BK33" s="520" t="e">
        <f>IF(C33="","",'IPS2'!T27)</f>
        <v>#VALUE!</v>
      </c>
      <c r="BL33" s="520">
        <f>IF(C33="","",BIng2!S27)</f>
        <v>0</v>
      </c>
      <c r="BM33" s="520">
        <f>IF(C33="","",BIng2!C27)</f>
        <v>0</v>
      </c>
      <c r="BN33" s="520">
        <f>IF(C33="","",BIng2!D27)</f>
        <v>0</v>
      </c>
      <c r="BO33" s="520">
        <f>IF(C33="","",BIng2!F27)</f>
        <v>0</v>
      </c>
      <c r="BP33" s="520">
        <f>IF(C33="","",BIng2!G27)</f>
        <v>0</v>
      </c>
      <c r="BQ33" s="520" t="e">
        <f>IF(C33="","",BIng2!T27)</f>
        <v>#VALUE!</v>
      </c>
      <c r="BR33" s="520">
        <f>IF(C33="","",'SBd2'!S27)</f>
        <v>0</v>
      </c>
      <c r="BS33" s="520">
        <f>IF(C33="","",'SBd2'!C27)</f>
        <v>0</v>
      </c>
      <c r="BT33" s="520">
        <f>IF(C33="","",'SBd2'!D27)</f>
        <v>0</v>
      </c>
      <c r="BU33" s="520">
        <f>IF(C33="","",'SBd2'!F27)</f>
        <v>0</v>
      </c>
      <c r="BV33" s="520">
        <f>IF(C33="","",'SBd2'!G27)</f>
        <v>0</v>
      </c>
      <c r="BW33" s="520" t="e">
        <f>IF(C33="","",'SBd2'!T27)</f>
        <v>#VALUE!</v>
      </c>
      <c r="BX33" s="520">
        <f>IF(C33="","",'Pjk2'!S27)</f>
        <v>0</v>
      </c>
      <c r="BY33" s="520">
        <f>IF(C33="","",'Pjk2'!C27)</f>
        <v>0</v>
      </c>
      <c r="BZ33" s="520">
        <f>IF(C33="","",'Pjk2'!D27)</f>
        <v>0</v>
      </c>
      <c r="CA33" s="520">
        <f>IF(C33="","",'Pjk2'!F27)</f>
        <v>0</v>
      </c>
      <c r="CB33" s="520">
        <f>IF(C33="","",'Pjk2'!G27)</f>
        <v>0</v>
      </c>
      <c r="CC33" s="520" t="e">
        <f>IF(C33="","",'Pjk2'!T27)</f>
        <v>#VALUE!</v>
      </c>
      <c r="CD33" s="520">
        <f>IF(C33="","",'Prk2'!S27)</f>
        <v>0</v>
      </c>
      <c r="CE33" s="520">
        <f>IF(C33="","",'Prk2'!C27)</f>
        <v>0</v>
      </c>
      <c r="CF33" s="520">
        <f>IF(C33="","",'Prk2'!D27)</f>
        <v>0</v>
      </c>
      <c r="CG33" s="520">
        <f>IF(C33="","",'Prk2'!F27)</f>
        <v>0</v>
      </c>
      <c r="CH33" s="520">
        <f>IF(C33="","",'Prk2'!G27)</f>
        <v>0</v>
      </c>
      <c r="CI33" s="520" t="e">
        <f>IF(C33="","",'Prk2'!T27)</f>
        <v>#VALUE!</v>
      </c>
      <c r="CJ33" s="520">
        <f>IF(C33="","",BADER2!S27)</f>
        <v>0</v>
      </c>
      <c r="CK33" s="520">
        <f>IF(C33="","",BADER2!C27)</f>
        <v>0</v>
      </c>
      <c r="CL33" s="520">
        <f>IF(C33="","",BADER2!D27)</f>
        <v>0</v>
      </c>
      <c r="CM33" s="520">
        <f>IF(C33="","",BADER2!F27)</f>
        <v>0</v>
      </c>
      <c r="CN33" s="520">
        <f>IF(C33="","",BADER2!G27)</f>
        <v>0</v>
      </c>
      <c r="CO33" s="520" t="e">
        <f>IF(C33="","",BADER2!T27)</f>
        <v>#VALUE!</v>
      </c>
      <c r="CP33" s="521">
        <f>IF(C33="","",TAMB12!S27)</f>
        <v>0</v>
      </c>
      <c r="CQ33" s="521">
        <f>IF(C33="","",TAMB12!C27)</f>
        <v>0</v>
      </c>
      <c r="CR33" s="521">
        <f>IF(C33="","",TAMB12!D27)</f>
        <v>0</v>
      </c>
      <c r="CS33" s="521">
        <f>IF(C33="","",TAMB12!F27)</f>
        <v>0</v>
      </c>
      <c r="CT33" s="521">
        <f>IF(C33="","",TAMB12!G27)</f>
        <v>0</v>
      </c>
      <c r="CU33" s="521" t="e">
        <f>IF(C33="","",TAMB12!T27)</f>
        <v>#VALUE!</v>
      </c>
      <c r="CV33" s="521">
        <f>IF(C33="","",TAMB22!S27)</f>
        <v>0</v>
      </c>
      <c r="CW33" s="521">
        <f>IF(C33="","",TAMB22!C27)</f>
        <v>0</v>
      </c>
      <c r="CX33" s="521">
        <f>IF(C33="","",TAMB22!D27)</f>
        <v>0</v>
      </c>
      <c r="CY33" s="521">
        <f>IF(C33="","",TAMB22!F27)</f>
        <v>0</v>
      </c>
      <c r="CZ33" s="521">
        <f>IF(C33="","",TAMB22!G27)</f>
        <v>0</v>
      </c>
      <c r="DA33" s="521" t="e">
        <f>IF(C33="","",TAMB22!T27)</f>
        <v>#VALUE!</v>
      </c>
      <c r="DB33" s="519"/>
      <c r="DC33" s="519"/>
      <c r="DD33" s="519"/>
      <c r="DE33" s="519"/>
      <c r="DF33" s="519"/>
      <c r="DG33" s="519"/>
      <c r="DH33" s="520">
        <f>IF(C33="","",ISIEKSTRA2!C19)</f>
        <v>2</v>
      </c>
      <c r="DI33" s="520" t="str">
        <f>IF(C33="","",ISIEKSTRA2!D19)</f>
        <v>B</v>
      </c>
      <c r="DJ33" s="520">
        <f>IF(C33="","",ISIEKSTRA2!F19)</f>
        <v>3</v>
      </c>
      <c r="DK33" s="520" t="str">
        <f>IF(C33="","",ISIEKSTRA2!G19)</f>
        <v>C</v>
      </c>
      <c r="DL33" s="520">
        <f>IF(C33="","",ISIEKSTRA2!I19)</f>
        <v>4</v>
      </c>
      <c r="DM33" s="520" t="str">
        <f>IF(C33="","",ISIEKSTRA2!J19)</f>
        <v>D</v>
      </c>
      <c r="DN33" s="520">
        <f>IF(C33="","",ISIEKSTRA2!L19)</f>
        <v>3</v>
      </c>
      <c r="DO33" s="520" t="str">
        <f>IF(C33="","",ISIEKSTRA2!M19)</f>
        <v>B</v>
      </c>
      <c r="DP33" s="520">
        <f>IF(C33="","",'Data Raport2'!D17)</f>
        <v>0</v>
      </c>
      <c r="DQ33" s="520">
        <f>IF(C33="","",'Data Raport2'!E17)</f>
        <v>0</v>
      </c>
      <c r="DR33" s="520">
        <f>IF(C33="","",'Data Raport2'!F17)</f>
        <v>0</v>
      </c>
      <c r="DS33" s="536" t="str">
        <f>IF('LEDGER GENAP2'!AR37="","",'LEDGER GENAP2'!AR37)</f>
        <v/>
      </c>
      <c r="DX33" s="535"/>
    </row>
    <row r="34" spans="1:128">
      <c r="A34" s="518">
        <v>15</v>
      </c>
      <c r="B34" s="518"/>
      <c r="C34" s="520" t="str">
        <f>IF('Data Identitas'!B23="","",'Data Identitas'!B23)</f>
        <v>siswa15</v>
      </c>
      <c r="D34" s="520">
        <f>IF(C34="","",'QH2'!S28)</f>
        <v>0</v>
      </c>
      <c r="E34" s="520">
        <f>IF(C34="","",'QH2'!C28)</f>
        <v>0</v>
      </c>
      <c r="F34" s="520">
        <f>IF(C34="","",'QH2'!D28)</f>
        <v>0</v>
      </c>
      <c r="G34" s="520">
        <f>IF(C34="","",'QH2'!F28)</f>
        <v>0</v>
      </c>
      <c r="H34" s="520">
        <f>IF(C34="","",'QH2'!G28)</f>
        <v>0</v>
      </c>
      <c r="I34" s="520" t="e">
        <f>IF(C34="","",'QH2'!T28)</f>
        <v>#VALUE!</v>
      </c>
      <c r="J34" s="520">
        <f>IF(C34="","",'AA2'!S28)</f>
        <v>0</v>
      </c>
      <c r="K34" s="520">
        <f>IF(C34="","",'AA2'!C28)</f>
        <v>0</v>
      </c>
      <c r="L34" s="520">
        <f>IF(C34="","",'AA2'!D28)</f>
        <v>0</v>
      </c>
      <c r="M34" s="520">
        <f>IF(C34="","",'AA2'!F28)</f>
        <v>0</v>
      </c>
      <c r="N34" s="520">
        <f>IF(C34="","",'AA2'!G28)</f>
        <v>0</v>
      </c>
      <c r="O34" s="520" t="e">
        <f>IF(C34="","",'AA2'!T28)</f>
        <v>#VALUE!</v>
      </c>
      <c r="P34" s="520">
        <f>IF(C34="","",FIQIH2!S28)</f>
        <v>0</v>
      </c>
      <c r="Q34" s="520">
        <f>IF(C34="","",FIQIH2!C28)</f>
        <v>0</v>
      </c>
      <c r="R34" s="520">
        <f>IF(C34="","",FIQIH2!D28)</f>
        <v>0</v>
      </c>
      <c r="S34" s="520">
        <f>IF(C34="","",FIQIH2!F28)</f>
        <v>0</v>
      </c>
      <c r="T34" s="520">
        <f>IF(C34="","",FIQIH2!G28)</f>
        <v>0</v>
      </c>
      <c r="U34" s="520" t="e">
        <f>IF(C34="","",FIQIH2!T28)</f>
        <v>#VALUE!</v>
      </c>
      <c r="V34" s="520">
        <f>IF(C34="","",'SKI2'!S28)</f>
        <v>0</v>
      </c>
      <c r="W34" s="520">
        <f>IF(C34="","",'SKI2'!C28)</f>
        <v>0</v>
      </c>
      <c r="X34" s="520">
        <f>IF(C34="","",'SKI2'!D28)</f>
        <v>0</v>
      </c>
      <c r="Y34" s="520">
        <f>IF(C34="","",'SKI2'!F28)</f>
        <v>0</v>
      </c>
      <c r="Z34" s="520">
        <f>IF(C34="","",'SKI2'!G28)</f>
        <v>0</v>
      </c>
      <c r="AA34" s="520" t="e">
        <f>IF(C34="","",'SKI2'!T28)</f>
        <v>#VALUE!</v>
      </c>
      <c r="AB34" s="520">
        <f>IF(C34="","",PPKn2!S28)</f>
        <v>0</v>
      </c>
      <c r="AC34" s="520">
        <f>IF(C34="","",PPKn2!C28)</f>
        <v>0</v>
      </c>
      <c r="AD34" s="520">
        <f>IF(C34="","",PPKn2!D28)</f>
        <v>0</v>
      </c>
      <c r="AE34" s="520">
        <f>IF(C34="","",PPKn2!F28)</f>
        <v>0</v>
      </c>
      <c r="AF34" s="520">
        <f>IF(C34="","",PPKn2!G28)</f>
        <v>0</v>
      </c>
      <c r="AG34" s="520" t="e">
        <f>IF(C34="","",PPKn2!T28)</f>
        <v>#VALUE!</v>
      </c>
      <c r="AH34" s="520">
        <f>IF(C34="","",B.Ind2!S28)</f>
        <v>0</v>
      </c>
      <c r="AI34" s="520">
        <f>IF(C34="","",B.Ind2!C28)</f>
        <v>0</v>
      </c>
      <c r="AJ34" s="520">
        <f>IF(C34="","",B.Ind2!D28)</f>
        <v>0</v>
      </c>
      <c r="AK34" s="520">
        <f>IF(C34="","",B.Ind2!F28)</f>
        <v>0</v>
      </c>
      <c r="AL34" s="520">
        <f>IF(C34="","",B.Ind2!G28)</f>
        <v>0</v>
      </c>
      <c r="AM34" s="520" t="e">
        <f>IF(C34="","",B.Ind2!T28)</f>
        <v>#VALUE!</v>
      </c>
      <c r="AN34" s="520">
        <f>IF(C34="","",B.ARAB2!S28)</f>
        <v>0</v>
      </c>
      <c r="AO34" s="520">
        <f>IF(C34="","",B.ARAB2!C28)</f>
        <v>0</v>
      </c>
      <c r="AP34" s="520">
        <f>IF(C34="","",B.ARAB2!D28)</f>
        <v>0</v>
      </c>
      <c r="AQ34" s="520">
        <f>IF(C34="","",B.ARAB2!F28)</f>
        <v>0</v>
      </c>
      <c r="AR34" s="520">
        <f>IF(C34="","",B.ARAB2!G28)</f>
        <v>0</v>
      </c>
      <c r="AS34" s="520" t="e">
        <f>IF(C34="","",B.ARAB2!T28)</f>
        <v>#VALUE!</v>
      </c>
      <c r="AT34" s="520">
        <f>IF(C34="","",'MAT2'!S28)</f>
        <v>0</v>
      </c>
      <c r="AU34" s="520">
        <f>IF(C34="","",'MAT2'!C28)</f>
        <v>0</v>
      </c>
      <c r="AV34" s="520">
        <f>IF(C34="","",'MAT2'!D28)</f>
        <v>0</v>
      </c>
      <c r="AW34" s="520">
        <f>IF(C34="","",'MAT2'!F28)</f>
        <v>0</v>
      </c>
      <c r="AX34" s="520">
        <f>IF(C34="","",'MAT2'!G28)</f>
        <v>0</v>
      </c>
      <c r="AY34" s="520" t="e">
        <f>IF(C34="","",'MAT2'!T28)</f>
        <v>#VALUE!</v>
      </c>
      <c r="AZ34" s="520">
        <f>IF(C34="","",'IPA2'!S28)</f>
        <v>0</v>
      </c>
      <c r="BA34" s="520">
        <f>IF(C34="","",'IPA2'!C28)</f>
        <v>0</v>
      </c>
      <c r="BB34" s="520">
        <f>IF(C34="","",'IPA2'!D28)</f>
        <v>0</v>
      </c>
      <c r="BC34" s="520">
        <f>IF(C34="","",'IPA2'!F28)</f>
        <v>0</v>
      </c>
      <c r="BD34" s="520">
        <f>IF(C34="","",'IPA2'!G28)</f>
        <v>0</v>
      </c>
      <c r="BE34" s="520" t="e">
        <f>IF(C34="","",'IPA2'!T28)</f>
        <v>#VALUE!</v>
      </c>
      <c r="BF34" s="520">
        <f>IF(C34="","",'IPS2'!S28)</f>
        <v>0</v>
      </c>
      <c r="BG34" s="520">
        <f>IF(C34="","",'IPS2'!C28)</f>
        <v>0</v>
      </c>
      <c r="BH34" s="520">
        <f>IF(C34="","",'IPS2'!D28)</f>
        <v>0</v>
      </c>
      <c r="BI34" s="520">
        <f>IF(C34="","",'IPS2'!F28)</f>
        <v>0</v>
      </c>
      <c r="BJ34" s="520">
        <f>IF(C34="","",'IPS2'!G28)</f>
        <v>0</v>
      </c>
      <c r="BK34" s="520" t="e">
        <f>IF(C34="","",'IPS2'!T28)</f>
        <v>#VALUE!</v>
      </c>
      <c r="BL34" s="520">
        <f>IF(C34="","",BIng2!S28)</f>
        <v>0</v>
      </c>
      <c r="BM34" s="520">
        <f>IF(C34="","",BIng2!C28)</f>
        <v>0</v>
      </c>
      <c r="BN34" s="520">
        <f>IF(C34="","",BIng2!D28)</f>
        <v>0</v>
      </c>
      <c r="BO34" s="520">
        <f>IF(C34="","",BIng2!F28)</f>
        <v>0</v>
      </c>
      <c r="BP34" s="520">
        <f>IF(C34="","",BIng2!G28)</f>
        <v>0</v>
      </c>
      <c r="BQ34" s="520" t="e">
        <f>IF(C34="","",BIng2!T28)</f>
        <v>#VALUE!</v>
      </c>
      <c r="BR34" s="520">
        <f>IF(C34="","",'SBd2'!S28)</f>
        <v>0</v>
      </c>
      <c r="BS34" s="520">
        <f>IF(C34="","",'SBd2'!C28)</f>
        <v>0</v>
      </c>
      <c r="BT34" s="520">
        <f>IF(C34="","",'SBd2'!D28)</f>
        <v>0</v>
      </c>
      <c r="BU34" s="520">
        <f>IF(C34="","",'SBd2'!F28)</f>
        <v>0</v>
      </c>
      <c r="BV34" s="520">
        <f>IF(C34="","",'SBd2'!G28)</f>
        <v>0</v>
      </c>
      <c r="BW34" s="520" t="e">
        <f>IF(C34="","",'SBd2'!T28)</f>
        <v>#VALUE!</v>
      </c>
      <c r="BX34" s="520">
        <f>IF(C34="","",'Pjk2'!S28)</f>
        <v>0</v>
      </c>
      <c r="BY34" s="520">
        <f>IF(C34="","",'Pjk2'!C28)</f>
        <v>0</v>
      </c>
      <c r="BZ34" s="520">
        <f>IF(C34="","",'Pjk2'!D28)</f>
        <v>0</v>
      </c>
      <c r="CA34" s="520">
        <f>IF(C34="","",'Pjk2'!F28)</f>
        <v>0</v>
      </c>
      <c r="CB34" s="520">
        <f>IF(C34="","",'Pjk2'!G28)</f>
        <v>0</v>
      </c>
      <c r="CC34" s="520" t="e">
        <f>IF(C34="","",'Pjk2'!T28)</f>
        <v>#VALUE!</v>
      </c>
      <c r="CD34" s="520">
        <f>IF(C34="","",'Prk2'!S28)</f>
        <v>0</v>
      </c>
      <c r="CE34" s="520">
        <f>IF(C34="","",'Prk2'!C28)</f>
        <v>0</v>
      </c>
      <c r="CF34" s="520">
        <f>IF(C34="","",'Prk2'!D28)</f>
        <v>0</v>
      </c>
      <c r="CG34" s="520">
        <f>IF(C34="","",'Prk2'!F28)</f>
        <v>0</v>
      </c>
      <c r="CH34" s="520">
        <f>IF(C34="","",'Prk2'!G28)</f>
        <v>0</v>
      </c>
      <c r="CI34" s="520" t="e">
        <f>IF(C34="","",'Prk2'!T28)</f>
        <v>#VALUE!</v>
      </c>
      <c r="CJ34" s="520">
        <f>IF(C34="","",BADER2!S28)</f>
        <v>0</v>
      </c>
      <c r="CK34" s="520">
        <f>IF(C34="","",BADER2!C28)</f>
        <v>0</v>
      </c>
      <c r="CL34" s="520">
        <f>IF(C34="","",BADER2!D28)</f>
        <v>0</v>
      </c>
      <c r="CM34" s="520">
        <f>IF(C34="","",BADER2!F28)</f>
        <v>0</v>
      </c>
      <c r="CN34" s="520">
        <f>IF(C34="","",BADER2!G28)</f>
        <v>0</v>
      </c>
      <c r="CO34" s="520" t="e">
        <f>IF(C34="","",BADER2!T28)</f>
        <v>#VALUE!</v>
      </c>
      <c r="CP34" s="521">
        <f>IF(C34="","",TAMB12!S28)</f>
        <v>0</v>
      </c>
      <c r="CQ34" s="521">
        <f>IF(C34="","",TAMB12!C28)</f>
        <v>0</v>
      </c>
      <c r="CR34" s="521">
        <f>IF(C34="","",TAMB12!D28)</f>
        <v>0</v>
      </c>
      <c r="CS34" s="521">
        <f>IF(C34="","",TAMB12!F28)</f>
        <v>0</v>
      </c>
      <c r="CT34" s="521">
        <f>IF(C34="","",TAMB12!G28)</f>
        <v>0</v>
      </c>
      <c r="CU34" s="521" t="e">
        <f>IF(C34="","",TAMB12!T28)</f>
        <v>#VALUE!</v>
      </c>
      <c r="CV34" s="521">
        <f>IF(C34="","",TAMB22!S28)</f>
        <v>0</v>
      </c>
      <c r="CW34" s="521">
        <f>IF(C34="","",TAMB22!C28)</f>
        <v>0</v>
      </c>
      <c r="CX34" s="521">
        <f>IF(C34="","",TAMB22!D28)</f>
        <v>0</v>
      </c>
      <c r="CY34" s="521">
        <f>IF(C34="","",TAMB22!F28)</f>
        <v>0</v>
      </c>
      <c r="CZ34" s="521">
        <f>IF(C34="","",TAMB22!G28)</f>
        <v>0</v>
      </c>
      <c r="DA34" s="521" t="e">
        <f>IF(C34="","",TAMB22!T28)</f>
        <v>#VALUE!</v>
      </c>
      <c r="DB34" s="519"/>
      <c r="DC34" s="519"/>
      <c r="DD34" s="519"/>
      <c r="DE34" s="519"/>
      <c r="DF34" s="519"/>
      <c r="DG34" s="519"/>
      <c r="DH34" s="520">
        <f>IF(C34="","",ISIEKSTRA2!C20)</f>
        <v>3</v>
      </c>
      <c r="DI34" s="520" t="str">
        <f>IF(C34="","",ISIEKSTRA2!D20)</f>
        <v>C</v>
      </c>
      <c r="DJ34" s="520">
        <f>IF(C34="","",ISIEKSTRA2!F20)</f>
        <v>4</v>
      </c>
      <c r="DK34" s="520" t="str">
        <f>IF(C34="","",ISIEKSTRA2!G20)</f>
        <v>D</v>
      </c>
      <c r="DL34" s="520">
        <f>IF(C34="","",ISIEKSTRA2!I20)</f>
        <v>1</v>
      </c>
      <c r="DM34" s="520" t="str">
        <f>IF(C34="","",ISIEKSTRA2!J20)</f>
        <v>A</v>
      </c>
      <c r="DN34" s="520">
        <f>IF(C34="","",ISIEKSTRA2!L20)</f>
        <v>2</v>
      </c>
      <c r="DO34" s="520" t="str">
        <f>IF(C34="","",ISIEKSTRA2!M20)</f>
        <v>C</v>
      </c>
      <c r="DP34" s="520">
        <f>IF(C34="","",'Data Raport2'!D18)</f>
        <v>0</v>
      </c>
      <c r="DQ34" s="520">
        <f>IF(C34="","",'Data Raport2'!E18)</f>
        <v>0</v>
      </c>
      <c r="DR34" s="520">
        <f>IF(C34="","",'Data Raport2'!F18)</f>
        <v>0</v>
      </c>
      <c r="DS34" s="536" t="str">
        <f>IF('LEDGER GENAP2'!AR39="","",'LEDGER GENAP2'!AR39)</f>
        <v/>
      </c>
      <c r="DX34" s="535"/>
    </row>
    <row r="35" spans="1:128">
      <c r="A35" s="518">
        <v>16</v>
      </c>
      <c r="B35" s="518"/>
      <c r="C35" s="520" t="str">
        <f>IF('Data Identitas'!B24="","",'Data Identitas'!B24)</f>
        <v>siswa16</v>
      </c>
      <c r="D35" s="520">
        <f>IF(C35="","",'QH2'!S29)</f>
        <v>0</v>
      </c>
      <c r="E35" s="520">
        <f>IF(C35="","",'QH2'!C29)</f>
        <v>0</v>
      </c>
      <c r="F35" s="520">
        <f>IF(C35="","",'QH2'!D29)</f>
        <v>0</v>
      </c>
      <c r="G35" s="520">
        <f>IF(C35="","",'QH2'!F29)</f>
        <v>0</v>
      </c>
      <c r="H35" s="520">
        <f>IF(C35="","",'QH2'!G29)</f>
        <v>0</v>
      </c>
      <c r="I35" s="520" t="e">
        <f>IF(C35="","",'QH2'!T29)</f>
        <v>#VALUE!</v>
      </c>
      <c r="J35" s="520">
        <f>IF(C35="","",'AA2'!S29)</f>
        <v>0</v>
      </c>
      <c r="K35" s="520">
        <f>IF(C35="","",'AA2'!C29)</f>
        <v>0</v>
      </c>
      <c r="L35" s="520">
        <f>IF(C35="","",'AA2'!D29)</f>
        <v>0</v>
      </c>
      <c r="M35" s="520">
        <f>IF(C35="","",'AA2'!F29)</f>
        <v>0</v>
      </c>
      <c r="N35" s="520">
        <f>IF(C35="","",'AA2'!G29)</f>
        <v>0</v>
      </c>
      <c r="O35" s="520" t="e">
        <f>IF(C35="","",'AA2'!T29)</f>
        <v>#VALUE!</v>
      </c>
      <c r="P35" s="520">
        <f>IF(C35="","",FIQIH2!S29)</f>
        <v>0</v>
      </c>
      <c r="Q35" s="520">
        <f>IF(C35="","",FIQIH2!C29)</f>
        <v>0</v>
      </c>
      <c r="R35" s="520">
        <f>IF(C35="","",FIQIH2!D29)</f>
        <v>0</v>
      </c>
      <c r="S35" s="520">
        <f>IF(C35="","",FIQIH2!F29)</f>
        <v>0</v>
      </c>
      <c r="T35" s="520">
        <f>IF(C35="","",FIQIH2!G29)</f>
        <v>0</v>
      </c>
      <c r="U35" s="520" t="e">
        <f>IF(C35="","",FIQIH2!T29)</f>
        <v>#VALUE!</v>
      </c>
      <c r="V35" s="520">
        <f>IF(C35="","",'SKI2'!S29)</f>
        <v>0</v>
      </c>
      <c r="W35" s="520">
        <f>IF(C35="","",'SKI2'!C29)</f>
        <v>0</v>
      </c>
      <c r="X35" s="520">
        <f>IF(C35="","",'SKI2'!D29)</f>
        <v>0</v>
      </c>
      <c r="Y35" s="520">
        <f>IF(C35="","",'SKI2'!F29)</f>
        <v>0</v>
      </c>
      <c r="Z35" s="520">
        <f>IF(C35="","",'SKI2'!G29)</f>
        <v>0</v>
      </c>
      <c r="AA35" s="520" t="e">
        <f>IF(C35="","",'SKI2'!T29)</f>
        <v>#VALUE!</v>
      </c>
      <c r="AB35" s="520">
        <f>IF(C35="","",PPKn2!S29)</f>
        <v>0</v>
      </c>
      <c r="AC35" s="520">
        <f>IF(C35="","",PPKn2!C29)</f>
        <v>0</v>
      </c>
      <c r="AD35" s="520">
        <f>IF(C35="","",PPKn2!D29)</f>
        <v>0</v>
      </c>
      <c r="AE35" s="520">
        <f>IF(C35="","",PPKn2!F29)</f>
        <v>0</v>
      </c>
      <c r="AF35" s="520">
        <f>IF(C35="","",PPKn2!G29)</f>
        <v>0</v>
      </c>
      <c r="AG35" s="520" t="e">
        <f>IF(C35="","",PPKn2!T29)</f>
        <v>#VALUE!</v>
      </c>
      <c r="AH35" s="520">
        <f>IF(C35="","",B.Ind2!S29)</f>
        <v>0</v>
      </c>
      <c r="AI35" s="520">
        <f>IF(C35="","",B.Ind2!C29)</f>
        <v>0</v>
      </c>
      <c r="AJ35" s="520">
        <f>IF(C35="","",B.Ind2!D29)</f>
        <v>0</v>
      </c>
      <c r="AK35" s="520">
        <f>IF(C35="","",B.Ind2!F29)</f>
        <v>0</v>
      </c>
      <c r="AL35" s="520">
        <f>IF(C35="","",B.Ind2!G29)</f>
        <v>0</v>
      </c>
      <c r="AM35" s="520" t="e">
        <f>IF(C35="","",B.Ind2!T29)</f>
        <v>#VALUE!</v>
      </c>
      <c r="AN35" s="520">
        <f>IF(C35="","",B.ARAB2!S29)</f>
        <v>0</v>
      </c>
      <c r="AO35" s="520">
        <f>IF(C35="","",B.ARAB2!C29)</f>
        <v>0</v>
      </c>
      <c r="AP35" s="520">
        <f>IF(C35="","",B.ARAB2!D29)</f>
        <v>0</v>
      </c>
      <c r="AQ35" s="520">
        <f>IF(C35="","",B.ARAB2!F29)</f>
        <v>0</v>
      </c>
      <c r="AR35" s="520">
        <f>IF(C35="","",B.ARAB2!G29)</f>
        <v>0</v>
      </c>
      <c r="AS35" s="520" t="e">
        <f>IF(C35="","",B.ARAB2!T29)</f>
        <v>#VALUE!</v>
      </c>
      <c r="AT35" s="520">
        <f>IF(C35="","",'MAT2'!S29)</f>
        <v>0</v>
      </c>
      <c r="AU35" s="520">
        <f>IF(C35="","",'MAT2'!C29)</f>
        <v>0</v>
      </c>
      <c r="AV35" s="520">
        <f>IF(C35="","",'MAT2'!D29)</f>
        <v>0</v>
      </c>
      <c r="AW35" s="520">
        <f>IF(C35="","",'MAT2'!F29)</f>
        <v>0</v>
      </c>
      <c r="AX35" s="520">
        <f>IF(C35="","",'MAT2'!G29)</f>
        <v>0</v>
      </c>
      <c r="AY35" s="520" t="e">
        <f>IF(C35="","",'MAT2'!T29)</f>
        <v>#VALUE!</v>
      </c>
      <c r="AZ35" s="520">
        <f>IF(C35="","",'IPA2'!S29)</f>
        <v>0</v>
      </c>
      <c r="BA35" s="520">
        <f>IF(C35="","",'IPA2'!C29)</f>
        <v>0</v>
      </c>
      <c r="BB35" s="520">
        <f>IF(C35="","",'IPA2'!D29)</f>
        <v>0</v>
      </c>
      <c r="BC35" s="520">
        <f>IF(C35="","",'IPA2'!F29)</f>
        <v>0</v>
      </c>
      <c r="BD35" s="520">
        <f>IF(C35="","",'IPA2'!G29)</f>
        <v>0</v>
      </c>
      <c r="BE35" s="520" t="e">
        <f>IF(C35="","",'IPA2'!T29)</f>
        <v>#VALUE!</v>
      </c>
      <c r="BF35" s="520">
        <f>IF(C35="","",'IPS2'!S29)</f>
        <v>0</v>
      </c>
      <c r="BG35" s="520">
        <f>IF(C35="","",'IPS2'!C29)</f>
        <v>0</v>
      </c>
      <c r="BH35" s="520">
        <f>IF(C35="","",'IPS2'!D29)</f>
        <v>0</v>
      </c>
      <c r="BI35" s="520">
        <f>IF(C35="","",'IPS2'!F29)</f>
        <v>0</v>
      </c>
      <c r="BJ35" s="520">
        <f>IF(C35="","",'IPS2'!G29)</f>
        <v>0</v>
      </c>
      <c r="BK35" s="520" t="e">
        <f>IF(C35="","",'IPS2'!T29)</f>
        <v>#VALUE!</v>
      </c>
      <c r="BL35" s="520">
        <f>IF(C35="","",BIng2!S29)</f>
        <v>0</v>
      </c>
      <c r="BM35" s="520">
        <f>IF(C35="","",BIng2!C29)</f>
        <v>0</v>
      </c>
      <c r="BN35" s="520">
        <f>IF(C35="","",BIng2!D29)</f>
        <v>0</v>
      </c>
      <c r="BO35" s="520">
        <f>IF(C35="","",BIng2!F29)</f>
        <v>0</v>
      </c>
      <c r="BP35" s="520">
        <f>IF(C35="","",BIng2!G29)</f>
        <v>0</v>
      </c>
      <c r="BQ35" s="520" t="e">
        <f>IF(C35="","",BIng2!T29)</f>
        <v>#VALUE!</v>
      </c>
      <c r="BR35" s="520">
        <f>IF(C35="","",'SBd2'!S29)</f>
        <v>0</v>
      </c>
      <c r="BS35" s="520">
        <f>IF(C35="","",'SBd2'!C29)</f>
        <v>0</v>
      </c>
      <c r="BT35" s="520">
        <f>IF(C35="","",'SBd2'!D29)</f>
        <v>0</v>
      </c>
      <c r="BU35" s="520">
        <f>IF(C35="","",'SBd2'!F29)</f>
        <v>0</v>
      </c>
      <c r="BV35" s="520">
        <f>IF(C35="","",'SBd2'!G29)</f>
        <v>0</v>
      </c>
      <c r="BW35" s="520" t="e">
        <f>IF(C35="","",'SBd2'!T29)</f>
        <v>#VALUE!</v>
      </c>
      <c r="BX35" s="520">
        <f>IF(C35="","",'Pjk2'!S29)</f>
        <v>0</v>
      </c>
      <c r="BY35" s="520">
        <f>IF(C35="","",'Pjk2'!C29)</f>
        <v>0</v>
      </c>
      <c r="BZ35" s="520">
        <f>IF(C35="","",'Pjk2'!D29)</f>
        <v>0</v>
      </c>
      <c r="CA35" s="520">
        <f>IF(C35="","",'Pjk2'!F29)</f>
        <v>0</v>
      </c>
      <c r="CB35" s="520">
        <f>IF(C35="","",'Pjk2'!G29)</f>
        <v>0</v>
      </c>
      <c r="CC35" s="520" t="e">
        <f>IF(C35="","",'Pjk2'!T29)</f>
        <v>#VALUE!</v>
      </c>
      <c r="CD35" s="520">
        <f>IF(C35="","",'Prk2'!S29)</f>
        <v>0</v>
      </c>
      <c r="CE35" s="520">
        <f>IF(C35="","",'Prk2'!C29)</f>
        <v>0</v>
      </c>
      <c r="CF35" s="520">
        <f>IF(C35="","",'Prk2'!D29)</f>
        <v>0</v>
      </c>
      <c r="CG35" s="520">
        <f>IF(C35="","",'Prk2'!F29)</f>
        <v>0</v>
      </c>
      <c r="CH35" s="520">
        <f>IF(C35="","",'Prk2'!G29)</f>
        <v>0</v>
      </c>
      <c r="CI35" s="520" t="e">
        <f>IF(C35="","",'Prk2'!T29)</f>
        <v>#VALUE!</v>
      </c>
      <c r="CJ35" s="520">
        <f>IF(C35="","",BADER2!S29)</f>
        <v>0</v>
      </c>
      <c r="CK35" s="520">
        <f>IF(C35="","",BADER2!C29)</f>
        <v>0</v>
      </c>
      <c r="CL35" s="520">
        <f>IF(C35="","",BADER2!D29)</f>
        <v>0</v>
      </c>
      <c r="CM35" s="520">
        <f>IF(C35="","",BADER2!F29)</f>
        <v>0</v>
      </c>
      <c r="CN35" s="520">
        <f>IF(C35="","",BADER2!G29)</f>
        <v>0</v>
      </c>
      <c r="CO35" s="520" t="e">
        <f>IF(C35="","",BADER2!T29)</f>
        <v>#VALUE!</v>
      </c>
      <c r="CP35" s="521">
        <f>IF(C35="","",TAMB12!S29)</f>
        <v>0</v>
      </c>
      <c r="CQ35" s="521">
        <f>IF(C35="","",TAMB12!C29)</f>
        <v>0</v>
      </c>
      <c r="CR35" s="521">
        <f>IF(C35="","",TAMB12!D29)</f>
        <v>0</v>
      </c>
      <c r="CS35" s="521">
        <f>IF(C35="","",TAMB12!F29)</f>
        <v>0</v>
      </c>
      <c r="CT35" s="521">
        <f>IF(C35="","",TAMB12!G29)</f>
        <v>0</v>
      </c>
      <c r="CU35" s="521" t="e">
        <f>IF(C35="","",TAMB12!T29)</f>
        <v>#VALUE!</v>
      </c>
      <c r="CV35" s="521">
        <f>IF(C35="","",TAMB22!S29)</f>
        <v>0</v>
      </c>
      <c r="CW35" s="521">
        <f>IF(C35="","",TAMB22!C29)</f>
        <v>0</v>
      </c>
      <c r="CX35" s="521">
        <f>IF(C35="","",TAMB22!D29)</f>
        <v>0</v>
      </c>
      <c r="CY35" s="521">
        <f>IF(C35="","",TAMB22!F29)</f>
        <v>0</v>
      </c>
      <c r="CZ35" s="521">
        <f>IF(C35="","",TAMB22!G29)</f>
        <v>0</v>
      </c>
      <c r="DA35" s="521" t="e">
        <f>IF(C35="","",TAMB22!T29)</f>
        <v>#VALUE!</v>
      </c>
      <c r="DB35" s="519"/>
      <c r="DC35" s="519"/>
      <c r="DD35" s="519"/>
      <c r="DE35" s="519"/>
      <c r="DF35" s="519"/>
      <c r="DG35" s="519"/>
      <c r="DH35" s="520">
        <f>IF(C35="","",ISIEKSTRA2!C21)</f>
        <v>4</v>
      </c>
      <c r="DI35" s="520" t="str">
        <f>IF(C35="","",ISIEKSTRA2!D21)</f>
        <v>D</v>
      </c>
      <c r="DJ35" s="520">
        <f>IF(C35="","",ISIEKSTRA2!F21)</f>
        <v>1</v>
      </c>
      <c r="DK35" s="520" t="str">
        <f>IF(C35="","",ISIEKSTRA2!G21)</f>
        <v>A</v>
      </c>
      <c r="DL35" s="520">
        <f>IF(C35="","",ISIEKSTRA2!I21)</f>
        <v>2</v>
      </c>
      <c r="DM35" s="520" t="str">
        <f>IF(C35="","",ISIEKSTRA2!J21)</f>
        <v>B</v>
      </c>
      <c r="DN35" s="520">
        <f>IF(C35="","",ISIEKSTRA2!L21)</f>
        <v>1</v>
      </c>
      <c r="DO35" s="520" t="str">
        <f>IF(C35="","",ISIEKSTRA2!M21)</f>
        <v>D</v>
      </c>
      <c r="DP35" s="520">
        <f>IF(C35="","",'Data Raport2'!D19)</f>
        <v>0</v>
      </c>
      <c r="DQ35" s="520">
        <f>IF(C35="","",'Data Raport2'!E19)</f>
        <v>0</v>
      </c>
      <c r="DR35" s="520">
        <f>IF(C35="","",'Data Raport2'!F19)</f>
        <v>0</v>
      </c>
      <c r="DS35" s="536" t="str">
        <f>IF('LEDGER GENAP2'!AR41="","",'LEDGER GENAP2'!AR41)</f>
        <v/>
      </c>
      <c r="DX35" s="535"/>
    </row>
    <row r="36" spans="1:128">
      <c r="A36" s="518">
        <v>17</v>
      </c>
      <c r="B36" s="518"/>
      <c r="C36" s="520" t="str">
        <f>IF('Data Identitas'!B25="","",'Data Identitas'!B25)</f>
        <v>siswa17</v>
      </c>
      <c r="D36" s="520">
        <f>IF(C36="","",'QH2'!S30)</f>
        <v>0</v>
      </c>
      <c r="E36" s="520">
        <f>IF(C36="","",'QH2'!C30)</f>
        <v>0</v>
      </c>
      <c r="F36" s="520">
        <f>IF(C36="","",'QH2'!D30)</f>
        <v>0</v>
      </c>
      <c r="G36" s="520">
        <f>IF(C36="","",'QH2'!F30)</f>
        <v>0</v>
      </c>
      <c r="H36" s="520">
        <f>IF(C36="","",'QH2'!G30)</f>
        <v>0</v>
      </c>
      <c r="I36" s="520" t="e">
        <f>IF(C36="","",'QH2'!T30)</f>
        <v>#VALUE!</v>
      </c>
      <c r="J36" s="520">
        <f>IF(C36="","",'AA2'!S30)</f>
        <v>0</v>
      </c>
      <c r="K36" s="520">
        <f>IF(C36="","",'AA2'!C30)</f>
        <v>0</v>
      </c>
      <c r="L36" s="520">
        <f>IF(C36="","",'AA2'!D30)</f>
        <v>0</v>
      </c>
      <c r="M36" s="520">
        <f>IF(C36="","",'AA2'!F30)</f>
        <v>0</v>
      </c>
      <c r="N36" s="520">
        <f>IF(C36="","",'AA2'!G30)</f>
        <v>0</v>
      </c>
      <c r="O36" s="520" t="e">
        <f>IF(C36="","",'AA2'!T30)</f>
        <v>#VALUE!</v>
      </c>
      <c r="P36" s="520">
        <f>IF(C36="","",FIQIH2!S30)</f>
        <v>0</v>
      </c>
      <c r="Q36" s="520">
        <f>IF(C36="","",FIQIH2!C30)</f>
        <v>0</v>
      </c>
      <c r="R36" s="520">
        <f>IF(C36="","",FIQIH2!D30)</f>
        <v>0</v>
      </c>
      <c r="S36" s="520">
        <f>IF(C36="","",FIQIH2!F30)</f>
        <v>0</v>
      </c>
      <c r="T36" s="520">
        <f>IF(C36="","",FIQIH2!G30)</f>
        <v>0</v>
      </c>
      <c r="U36" s="520" t="e">
        <f>IF(C36="","",FIQIH2!T30)</f>
        <v>#VALUE!</v>
      </c>
      <c r="V36" s="520">
        <f>IF(C36="","",'SKI2'!S30)</f>
        <v>0</v>
      </c>
      <c r="W36" s="520">
        <f>IF(C36="","",'SKI2'!C30)</f>
        <v>0</v>
      </c>
      <c r="X36" s="520">
        <f>IF(C36="","",'SKI2'!D30)</f>
        <v>0</v>
      </c>
      <c r="Y36" s="520">
        <f>IF(C36="","",'SKI2'!F30)</f>
        <v>0</v>
      </c>
      <c r="Z36" s="520">
        <f>IF(C36="","",'SKI2'!G30)</f>
        <v>0</v>
      </c>
      <c r="AA36" s="520" t="e">
        <f>IF(C36="","",'SKI2'!T30)</f>
        <v>#VALUE!</v>
      </c>
      <c r="AB36" s="520">
        <f>IF(C36="","",PPKn2!S30)</f>
        <v>0</v>
      </c>
      <c r="AC36" s="520">
        <f>IF(C36="","",PPKn2!C30)</f>
        <v>0</v>
      </c>
      <c r="AD36" s="520">
        <f>IF(C36="","",PPKn2!D30)</f>
        <v>0</v>
      </c>
      <c r="AE36" s="520">
        <f>IF(C36="","",PPKn2!F30)</f>
        <v>0</v>
      </c>
      <c r="AF36" s="520">
        <f>IF(C36="","",PPKn2!G30)</f>
        <v>0</v>
      </c>
      <c r="AG36" s="520" t="e">
        <f>IF(C36="","",PPKn2!T30)</f>
        <v>#VALUE!</v>
      </c>
      <c r="AH36" s="520">
        <f>IF(C36="","",B.Ind2!S30)</f>
        <v>0</v>
      </c>
      <c r="AI36" s="520">
        <f>IF(C36="","",B.Ind2!C30)</f>
        <v>0</v>
      </c>
      <c r="AJ36" s="520">
        <f>IF(C36="","",B.Ind2!D30)</f>
        <v>0</v>
      </c>
      <c r="AK36" s="520">
        <f>IF(C36="","",B.Ind2!F30)</f>
        <v>0</v>
      </c>
      <c r="AL36" s="520">
        <f>IF(C36="","",B.Ind2!G30)</f>
        <v>0</v>
      </c>
      <c r="AM36" s="520" t="e">
        <f>IF(C36="","",B.Ind2!T30)</f>
        <v>#VALUE!</v>
      </c>
      <c r="AN36" s="520">
        <f>IF(C36="","",B.ARAB2!S30)</f>
        <v>0</v>
      </c>
      <c r="AO36" s="520">
        <f>IF(C36="","",B.ARAB2!C30)</f>
        <v>0</v>
      </c>
      <c r="AP36" s="520">
        <f>IF(C36="","",B.ARAB2!D30)</f>
        <v>0</v>
      </c>
      <c r="AQ36" s="520">
        <f>IF(C36="","",B.ARAB2!F30)</f>
        <v>0</v>
      </c>
      <c r="AR36" s="520">
        <f>IF(C36="","",B.ARAB2!G30)</f>
        <v>0</v>
      </c>
      <c r="AS36" s="520" t="e">
        <f>IF(C36="","",B.ARAB2!T30)</f>
        <v>#VALUE!</v>
      </c>
      <c r="AT36" s="520">
        <f>IF(C36="","",'MAT2'!S30)</f>
        <v>0</v>
      </c>
      <c r="AU36" s="520">
        <f>IF(C36="","",'MAT2'!C30)</f>
        <v>0</v>
      </c>
      <c r="AV36" s="520">
        <f>IF(C36="","",'MAT2'!D30)</f>
        <v>0</v>
      </c>
      <c r="AW36" s="520">
        <f>IF(C36="","",'MAT2'!F30)</f>
        <v>0</v>
      </c>
      <c r="AX36" s="520">
        <f>IF(C36="","",'MAT2'!G30)</f>
        <v>0</v>
      </c>
      <c r="AY36" s="520" t="e">
        <f>IF(C36="","",'MAT2'!T30)</f>
        <v>#VALUE!</v>
      </c>
      <c r="AZ36" s="520">
        <f>IF(C36="","",'IPA2'!S30)</f>
        <v>0</v>
      </c>
      <c r="BA36" s="520">
        <f>IF(C36="","",'IPA2'!C30)</f>
        <v>0</v>
      </c>
      <c r="BB36" s="520">
        <f>IF(C36="","",'IPA2'!D30)</f>
        <v>0</v>
      </c>
      <c r="BC36" s="520">
        <f>IF(C36="","",'IPA2'!F30)</f>
        <v>0</v>
      </c>
      <c r="BD36" s="520">
        <f>IF(C36="","",'IPA2'!G30)</f>
        <v>0</v>
      </c>
      <c r="BE36" s="520" t="e">
        <f>IF(C36="","",'IPA2'!T30)</f>
        <v>#VALUE!</v>
      </c>
      <c r="BF36" s="520">
        <f>IF(C36="","",'IPS2'!S30)</f>
        <v>0</v>
      </c>
      <c r="BG36" s="520">
        <f>IF(C36="","",'IPS2'!C30)</f>
        <v>0</v>
      </c>
      <c r="BH36" s="520">
        <f>IF(C36="","",'IPS2'!D30)</f>
        <v>0</v>
      </c>
      <c r="BI36" s="520">
        <f>IF(C36="","",'IPS2'!F30)</f>
        <v>0</v>
      </c>
      <c r="BJ36" s="520">
        <f>IF(C36="","",'IPS2'!G30)</f>
        <v>0</v>
      </c>
      <c r="BK36" s="520" t="e">
        <f>IF(C36="","",'IPS2'!T30)</f>
        <v>#VALUE!</v>
      </c>
      <c r="BL36" s="520">
        <f>IF(C36="","",BIng2!S30)</f>
        <v>0</v>
      </c>
      <c r="BM36" s="520">
        <f>IF(C36="","",BIng2!C30)</f>
        <v>0</v>
      </c>
      <c r="BN36" s="520">
        <f>IF(C36="","",BIng2!D30)</f>
        <v>0</v>
      </c>
      <c r="BO36" s="520">
        <f>IF(C36="","",BIng2!F30)</f>
        <v>0</v>
      </c>
      <c r="BP36" s="520">
        <f>IF(C36="","",BIng2!G30)</f>
        <v>0</v>
      </c>
      <c r="BQ36" s="520" t="e">
        <f>IF(C36="","",BIng2!T30)</f>
        <v>#VALUE!</v>
      </c>
      <c r="BR36" s="520">
        <f>IF(C36="","",'SBd2'!S30)</f>
        <v>0</v>
      </c>
      <c r="BS36" s="520">
        <f>IF(C36="","",'SBd2'!C30)</f>
        <v>0</v>
      </c>
      <c r="BT36" s="520">
        <f>IF(C36="","",'SBd2'!D30)</f>
        <v>0</v>
      </c>
      <c r="BU36" s="520">
        <f>IF(C36="","",'SBd2'!F30)</f>
        <v>0</v>
      </c>
      <c r="BV36" s="520">
        <f>IF(C36="","",'SBd2'!G30)</f>
        <v>0</v>
      </c>
      <c r="BW36" s="520" t="e">
        <f>IF(C36="","",'SBd2'!T30)</f>
        <v>#VALUE!</v>
      </c>
      <c r="BX36" s="520">
        <f>IF(C36="","",'Pjk2'!S30)</f>
        <v>0</v>
      </c>
      <c r="BY36" s="520">
        <f>IF(C36="","",'Pjk2'!C30)</f>
        <v>0</v>
      </c>
      <c r="BZ36" s="520">
        <f>IF(C36="","",'Pjk2'!D30)</f>
        <v>0</v>
      </c>
      <c r="CA36" s="520">
        <f>IF(C36="","",'Pjk2'!F30)</f>
        <v>0</v>
      </c>
      <c r="CB36" s="520">
        <f>IF(C36="","",'Pjk2'!G30)</f>
        <v>0</v>
      </c>
      <c r="CC36" s="520" t="e">
        <f>IF(C36="","",'Pjk2'!T30)</f>
        <v>#VALUE!</v>
      </c>
      <c r="CD36" s="520">
        <f>IF(C36="","",'Prk2'!S30)</f>
        <v>0</v>
      </c>
      <c r="CE36" s="520">
        <f>IF(C36="","",'Prk2'!C30)</f>
        <v>0</v>
      </c>
      <c r="CF36" s="520">
        <f>IF(C36="","",'Prk2'!D30)</f>
        <v>0</v>
      </c>
      <c r="CG36" s="520">
        <f>IF(C36="","",'Prk2'!F30)</f>
        <v>0</v>
      </c>
      <c r="CH36" s="520">
        <f>IF(C36="","",'Prk2'!G30)</f>
        <v>0</v>
      </c>
      <c r="CI36" s="520" t="e">
        <f>IF(C36="","",'Prk2'!T30)</f>
        <v>#VALUE!</v>
      </c>
      <c r="CJ36" s="520">
        <f>IF(C36="","",BADER2!S30)</f>
        <v>0</v>
      </c>
      <c r="CK36" s="520">
        <f>IF(C36="","",BADER2!C30)</f>
        <v>0</v>
      </c>
      <c r="CL36" s="520">
        <f>IF(C36="","",BADER2!D30)</f>
        <v>0</v>
      </c>
      <c r="CM36" s="520">
        <f>IF(C36="","",BADER2!F30)</f>
        <v>0</v>
      </c>
      <c r="CN36" s="520">
        <f>IF(C36="","",BADER2!G30)</f>
        <v>0</v>
      </c>
      <c r="CO36" s="520" t="e">
        <f>IF(C36="","",BADER2!T30)</f>
        <v>#VALUE!</v>
      </c>
      <c r="CP36" s="521">
        <f>IF(C36="","",TAMB12!S30)</f>
        <v>0</v>
      </c>
      <c r="CQ36" s="521">
        <f>IF(C36="","",TAMB12!C30)</f>
        <v>0</v>
      </c>
      <c r="CR36" s="521">
        <f>IF(C36="","",TAMB12!D30)</f>
        <v>0</v>
      </c>
      <c r="CS36" s="521">
        <f>IF(C36="","",TAMB12!F30)</f>
        <v>0</v>
      </c>
      <c r="CT36" s="521">
        <f>IF(C36="","",TAMB12!G30)</f>
        <v>0</v>
      </c>
      <c r="CU36" s="521" t="e">
        <f>IF(C36="","",TAMB12!T30)</f>
        <v>#VALUE!</v>
      </c>
      <c r="CV36" s="521">
        <f>IF(C36="","",TAMB22!S30)</f>
        <v>0</v>
      </c>
      <c r="CW36" s="521">
        <f>IF(C36="","",TAMB22!C30)</f>
        <v>0</v>
      </c>
      <c r="CX36" s="521">
        <f>IF(C36="","",TAMB22!D30)</f>
        <v>0</v>
      </c>
      <c r="CY36" s="521">
        <f>IF(C36="","",TAMB22!F30)</f>
        <v>0</v>
      </c>
      <c r="CZ36" s="521">
        <f>IF(C36="","",TAMB22!G30)</f>
        <v>0</v>
      </c>
      <c r="DA36" s="521" t="e">
        <f>IF(C36="","",TAMB22!T30)</f>
        <v>#VALUE!</v>
      </c>
      <c r="DB36" s="519"/>
      <c r="DC36" s="519"/>
      <c r="DD36" s="519"/>
      <c r="DE36" s="519"/>
      <c r="DF36" s="519"/>
      <c r="DG36" s="519"/>
      <c r="DH36" s="520">
        <f>IF(C36="","",ISIEKSTRA2!C22)</f>
        <v>1</v>
      </c>
      <c r="DI36" s="520" t="str">
        <f>IF(C36="","",ISIEKSTRA2!D22)</f>
        <v>A</v>
      </c>
      <c r="DJ36" s="520">
        <f>IF(C36="","",ISIEKSTRA2!F22)</f>
        <v>2</v>
      </c>
      <c r="DK36" s="520" t="str">
        <f>IF(C36="","",ISIEKSTRA2!G22)</f>
        <v>B</v>
      </c>
      <c r="DL36" s="520">
        <f>IF(C36="","",ISIEKSTRA2!I22)</f>
        <v>3</v>
      </c>
      <c r="DM36" s="520" t="str">
        <f>IF(C36="","",ISIEKSTRA2!J22)</f>
        <v>C</v>
      </c>
      <c r="DN36" s="520">
        <f>IF(C36="","",ISIEKSTRA2!L22)</f>
        <v>4</v>
      </c>
      <c r="DO36" s="520" t="str">
        <f>IF(C36="","",ISIEKSTRA2!M22)</f>
        <v>A</v>
      </c>
      <c r="DP36" s="520">
        <f>IF(C36="","",'Data Raport2'!D20)</f>
        <v>0</v>
      </c>
      <c r="DQ36" s="520">
        <f>IF(C36="","",'Data Raport2'!E20)</f>
        <v>0</v>
      </c>
      <c r="DR36" s="520">
        <f>IF(C36="","",'Data Raport2'!F20)</f>
        <v>0</v>
      </c>
      <c r="DS36" s="536" t="str">
        <f>IF('LEDGER GENAP2'!AR43="","",'LEDGER GENAP2'!AR43)</f>
        <v/>
      </c>
      <c r="DX36" s="535"/>
    </row>
    <row r="37" spans="1:128">
      <c r="A37" s="518">
        <v>18</v>
      </c>
      <c r="B37" s="518"/>
      <c r="C37" s="520" t="str">
        <f>IF('Data Identitas'!B26="","",'Data Identitas'!B26)</f>
        <v>siswa18</v>
      </c>
      <c r="D37" s="520">
        <f>IF(C37="","",'QH2'!S31)</f>
        <v>0</v>
      </c>
      <c r="E37" s="520">
        <f>IF(C37="","",'QH2'!C31)</f>
        <v>0</v>
      </c>
      <c r="F37" s="520">
        <f>IF(C37="","",'QH2'!D31)</f>
        <v>0</v>
      </c>
      <c r="G37" s="520">
        <f>IF(C37="","",'QH2'!F31)</f>
        <v>0</v>
      </c>
      <c r="H37" s="520">
        <f>IF(C37="","",'QH2'!G31)</f>
        <v>0</v>
      </c>
      <c r="I37" s="520" t="e">
        <f>IF(C37="","",'QH2'!T31)</f>
        <v>#VALUE!</v>
      </c>
      <c r="J37" s="520">
        <f>IF(C37="","",'AA2'!S31)</f>
        <v>0</v>
      </c>
      <c r="K37" s="520">
        <f>IF(C37="","",'AA2'!C31)</f>
        <v>0</v>
      </c>
      <c r="L37" s="520">
        <f>IF(C37="","",'AA2'!D31)</f>
        <v>0</v>
      </c>
      <c r="M37" s="520">
        <f>IF(C37="","",'AA2'!F31)</f>
        <v>0</v>
      </c>
      <c r="N37" s="520">
        <f>IF(C37="","",'AA2'!G31)</f>
        <v>0</v>
      </c>
      <c r="O37" s="520" t="e">
        <f>IF(C37="","",'AA2'!T31)</f>
        <v>#VALUE!</v>
      </c>
      <c r="P37" s="520">
        <f>IF(C37="","",FIQIH2!S31)</f>
        <v>0</v>
      </c>
      <c r="Q37" s="520">
        <f>IF(C37="","",FIQIH2!C31)</f>
        <v>0</v>
      </c>
      <c r="R37" s="520">
        <f>IF(C37="","",FIQIH2!D31)</f>
        <v>0</v>
      </c>
      <c r="S37" s="520">
        <f>IF(C37="","",FIQIH2!F31)</f>
        <v>0</v>
      </c>
      <c r="T37" s="520">
        <f>IF(C37="","",FIQIH2!G31)</f>
        <v>0</v>
      </c>
      <c r="U37" s="520" t="e">
        <f>IF(C37="","",FIQIH2!T31)</f>
        <v>#VALUE!</v>
      </c>
      <c r="V37" s="520">
        <f>IF(C37="","",'SKI2'!S31)</f>
        <v>0</v>
      </c>
      <c r="W37" s="520">
        <f>IF(C37="","",'SKI2'!C31)</f>
        <v>0</v>
      </c>
      <c r="X37" s="520">
        <f>IF(C37="","",'SKI2'!D31)</f>
        <v>0</v>
      </c>
      <c r="Y37" s="520">
        <f>IF(C37="","",'SKI2'!F31)</f>
        <v>0</v>
      </c>
      <c r="Z37" s="520">
        <f>IF(C37="","",'SKI2'!G31)</f>
        <v>0</v>
      </c>
      <c r="AA37" s="520" t="e">
        <f>IF(C37="","",'SKI2'!T31)</f>
        <v>#VALUE!</v>
      </c>
      <c r="AB37" s="520">
        <f>IF(C37="","",PPKn2!S31)</f>
        <v>0</v>
      </c>
      <c r="AC37" s="520">
        <f>IF(C37="","",PPKn2!C31)</f>
        <v>0</v>
      </c>
      <c r="AD37" s="520">
        <f>IF(C37="","",PPKn2!D31)</f>
        <v>0</v>
      </c>
      <c r="AE37" s="520">
        <f>IF(C37="","",PPKn2!F31)</f>
        <v>0</v>
      </c>
      <c r="AF37" s="520">
        <f>IF(C37="","",PPKn2!G31)</f>
        <v>0</v>
      </c>
      <c r="AG37" s="520" t="e">
        <f>IF(C37="","",PPKn2!T31)</f>
        <v>#VALUE!</v>
      </c>
      <c r="AH37" s="520">
        <f>IF(C37="","",B.Ind2!S31)</f>
        <v>0</v>
      </c>
      <c r="AI37" s="520">
        <f>IF(C37="","",B.Ind2!C31)</f>
        <v>0</v>
      </c>
      <c r="AJ37" s="520">
        <f>IF(C37="","",B.Ind2!D31)</f>
        <v>0</v>
      </c>
      <c r="AK37" s="520">
        <f>IF(C37="","",B.Ind2!F31)</f>
        <v>0</v>
      </c>
      <c r="AL37" s="520">
        <f>IF(C37="","",B.Ind2!G31)</f>
        <v>0</v>
      </c>
      <c r="AM37" s="520" t="e">
        <f>IF(C37="","",B.Ind2!T31)</f>
        <v>#VALUE!</v>
      </c>
      <c r="AN37" s="520">
        <f>IF(C37="","",B.ARAB2!S31)</f>
        <v>0</v>
      </c>
      <c r="AO37" s="520">
        <f>IF(C37="","",B.ARAB2!C31)</f>
        <v>0</v>
      </c>
      <c r="AP37" s="520">
        <f>IF(C37="","",B.ARAB2!D31)</f>
        <v>0</v>
      </c>
      <c r="AQ37" s="520">
        <f>IF(C37="","",B.ARAB2!F31)</f>
        <v>0</v>
      </c>
      <c r="AR37" s="520">
        <f>IF(C37="","",B.ARAB2!G31)</f>
        <v>0</v>
      </c>
      <c r="AS37" s="520" t="e">
        <f>IF(C37="","",B.ARAB2!T31)</f>
        <v>#VALUE!</v>
      </c>
      <c r="AT37" s="520">
        <f>IF(C37="","",'MAT2'!S31)</f>
        <v>0</v>
      </c>
      <c r="AU37" s="520">
        <f>IF(C37="","",'MAT2'!C31)</f>
        <v>0</v>
      </c>
      <c r="AV37" s="520">
        <f>IF(C37="","",'MAT2'!D31)</f>
        <v>0</v>
      </c>
      <c r="AW37" s="520">
        <f>IF(C37="","",'MAT2'!F31)</f>
        <v>0</v>
      </c>
      <c r="AX37" s="520">
        <f>IF(C37="","",'MAT2'!G31)</f>
        <v>0</v>
      </c>
      <c r="AY37" s="520" t="e">
        <f>IF(C37="","",'MAT2'!T31)</f>
        <v>#VALUE!</v>
      </c>
      <c r="AZ37" s="520">
        <f>IF(C37="","",'IPA2'!S31)</f>
        <v>0</v>
      </c>
      <c r="BA37" s="520">
        <f>IF(C37="","",'IPA2'!C31)</f>
        <v>0</v>
      </c>
      <c r="BB37" s="520">
        <f>IF(C37="","",'IPA2'!D31)</f>
        <v>0</v>
      </c>
      <c r="BC37" s="520">
        <f>IF(C37="","",'IPA2'!F31)</f>
        <v>0</v>
      </c>
      <c r="BD37" s="520">
        <f>IF(C37="","",'IPA2'!G31)</f>
        <v>0</v>
      </c>
      <c r="BE37" s="520" t="e">
        <f>IF(C37="","",'IPA2'!T31)</f>
        <v>#VALUE!</v>
      </c>
      <c r="BF37" s="520">
        <f>IF(C37="","",'IPS2'!S31)</f>
        <v>0</v>
      </c>
      <c r="BG37" s="520">
        <f>IF(C37="","",'IPS2'!C31)</f>
        <v>0</v>
      </c>
      <c r="BH37" s="520">
        <f>IF(C37="","",'IPS2'!D31)</f>
        <v>0</v>
      </c>
      <c r="BI37" s="520">
        <f>IF(C37="","",'IPS2'!F31)</f>
        <v>0</v>
      </c>
      <c r="BJ37" s="520">
        <f>IF(C37="","",'IPS2'!G31)</f>
        <v>0</v>
      </c>
      <c r="BK37" s="520" t="e">
        <f>IF(C37="","",'IPS2'!T31)</f>
        <v>#VALUE!</v>
      </c>
      <c r="BL37" s="520">
        <f>IF(C37="","",BIng2!S31)</f>
        <v>0</v>
      </c>
      <c r="BM37" s="520">
        <f>IF(C37="","",BIng2!C31)</f>
        <v>0</v>
      </c>
      <c r="BN37" s="520">
        <f>IF(C37="","",BIng2!D31)</f>
        <v>0</v>
      </c>
      <c r="BO37" s="520">
        <f>IF(C37="","",BIng2!F31)</f>
        <v>0</v>
      </c>
      <c r="BP37" s="520">
        <f>IF(C37="","",BIng2!G31)</f>
        <v>0</v>
      </c>
      <c r="BQ37" s="520" t="e">
        <f>IF(C37="","",BIng2!T31)</f>
        <v>#VALUE!</v>
      </c>
      <c r="BR37" s="520">
        <f>IF(C37="","",'SBd2'!S31)</f>
        <v>0</v>
      </c>
      <c r="BS37" s="520">
        <f>IF(C37="","",'SBd2'!C31)</f>
        <v>0</v>
      </c>
      <c r="BT37" s="520">
        <f>IF(C37="","",'SBd2'!D31)</f>
        <v>0</v>
      </c>
      <c r="BU37" s="520">
        <f>IF(C37="","",'SBd2'!F31)</f>
        <v>0</v>
      </c>
      <c r="BV37" s="520">
        <f>IF(C37="","",'SBd2'!G31)</f>
        <v>0</v>
      </c>
      <c r="BW37" s="520" t="e">
        <f>IF(C37="","",'SBd2'!T31)</f>
        <v>#VALUE!</v>
      </c>
      <c r="BX37" s="520">
        <f>IF(C37="","",'Pjk2'!S31)</f>
        <v>0</v>
      </c>
      <c r="BY37" s="520">
        <f>IF(C37="","",'Pjk2'!C31)</f>
        <v>0</v>
      </c>
      <c r="BZ37" s="520">
        <f>IF(C37="","",'Pjk2'!D31)</f>
        <v>0</v>
      </c>
      <c r="CA37" s="520">
        <f>IF(C37="","",'Pjk2'!F31)</f>
        <v>0</v>
      </c>
      <c r="CB37" s="520">
        <f>IF(C37="","",'Pjk2'!G31)</f>
        <v>0</v>
      </c>
      <c r="CC37" s="520" t="e">
        <f>IF(C37="","",'Pjk2'!T31)</f>
        <v>#VALUE!</v>
      </c>
      <c r="CD37" s="520">
        <f>IF(C37="","",'Prk2'!S31)</f>
        <v>0</v>
      </c>
      <c r="CE37" s="520">
        <f>IF(C37="","",'Prk2'!C31)</f>
        <v>0</v>
      </c>
      <c r="CF37" s="520">
        <f>IF(C37="","",'Prk2'!D31)</f>
        <v>0</v>
      </c>
      <c r="CG37" s="520">
        <f>IF(C37="","",'Prk2'!F31)</f>
        <v>0</v>
      </c>
      <c r="CH37" s="520">
        <f>IF(C37="","",'Prk2'!G31)</f>
        <v>0</v>
      </c>
      <c r="CI37" s="520" t="e">
        <f>IF(C37="","",'Prk2'!T31)</f>
        <v>#VALUE!</v>
      </c>
      <c r="CJ37" s="520">
        <f>IF(C37="","",BADER2!S31)</f>
        <v>0</v>
      </c>
      <c r="CK37" s="520">
        <f>IF(C37="","",BADER2!C31)</f>
        <v>0</v>
      </c>
      <c r="CL37" s="520">
        <f>IF(C37="","",BADER2!D31)</f>
        <v>0</v>
      </c>
      <c r="CM37" s="520">
        <f>IF(C37="","",BADER2!F31)</f>
        <v>0</v>
      </c>
      <c r="CN37" s="520">
        <f>IF(C37="","",BADER2!G31)</f>
        <v>0</v>
      </c>
      <c r="CO37" s="520" t="e">
        <f>IF(C37="","",BADER2!T31)</f>
        <v>#VALUE!</v>
      </c>
      <c r="CP37" s="521">
        <f>IF(C37="","",TAMB12!S31)</f>
        <v>0</v>
      </c>
      <c r="CQ37" s="521">
        <f>IF(C37="","",TAMB12!C31)</f>
        <v>0</v>
      </c>
      <c r="CR37" s="521">
        <f>IF(C37="","",TAMB12!D31)</f>
        <v>0</v>
      </c>
      <c r="CS37" s="521">
        <f>IF(C37="","",TAMB12!F31)</f>
        <v>0</v>
      </c>
      <c r="CT37" s="521">
        <f>IF(C37="","",TAMB12!G31)</f>
        <v>0</v>
      </c>
      <c r="CU37" s="521" t="e">
        <f>IF(C37="","",TAMB12!T31)</f>
        <v>#VALUE!</v>
      </c>
      <c r="CV37" s="521">
        <f>IF(C37="","",TAMB22!S31)</f>
        <v>0</v>
      </c>
      <c r="CW37" s="521">
        <f>IF(C37="","",TAMB22!C31)</f>
        <v>0</v>
      </c>
      <c r="CX37" s="521">
        <f>IF(C37="","",TAMB22!D31)</f>
        <v>0</v>
      </c>
      <c r="CY37" s="521">
        <f>IF(C37="","",TAMB22!F31)</f>
        <v>0</v>
      </c>
      <c r="CZ37" s="521">
        <f>IF(C37="","",TAMB22!G31)</f>
        <v>0</v>
      </c>
      <c r="DA37" s="521" t="e">
        <f>IF(C37="","",TAMB22!T31)</f>
        <v>#VALUE!</v>
      </c>
      <c r="DB37" s="519"/>
      <c r="DC37" s="519"/>
      <c r="DD37" s="519"/>
      <c r="DE37" s="519"/>
      <c r="DF37" s="519"/>
      <c r="DG37" s="519"/>
      <c r="DH37" s="520">
        <f>IF(C37="","",ISIEKSTRA2!C23)</f>
        <v>2</v>
      </c>
      <c r="DI37" s="520" t="str">
        <f>IF(C37="","",ISIEKSTRA2!D23)</f>
        <v>B</v>
      </c>
      <c r="DJ37" s="520">
        <f>IF(C37="","",ISIEKSTRA2!F23)</f>
        <v>3</v>
      </c>
      <c r="DK37" s="520" t="str">
        <f>IF(C37="","",ISIEKSTRA2!G23)</f>
        <v>C</v>
      </c>
      <c r="DL37" s="520">
        <f>IF(C37="","",ISIEKSTRA2!I23)</f>
        <v>4</v>
      </c>
      <c r="DM37" s="520" t="str">
        <f>IF(C37="","",ISIEKSTRA2!J23)</f>
        <v>D</v>
      </c>
      <c r="DN37" s="520">
        <f>IF(C37="","",ISIEKSTRA2!L23)</f>
        <v>3</v>
      </c>
      <c r="DO37" s="520" t="str">
        <f>IF(C37="","",ISIEKSTRA2!M23)</f>
        <v>B</v>
      </c>
      <c r="DP37" s="520">
        <f>IF(C37="","",'Data Raport2'!D21)</f>
        <v>0</v>
      </c>
      <c r="DQ37" s="520">
        <f>IF(C37="","",'Data Raport2'!E21)</f>
        <v>0</v>
      </c>
      <c r="DR37" s="520">
        <f>IF(C37="","",'Data Raport2'!F21)</f>
        <v>0</v>
      </c>
      <c r="DS37" s="536" t="str">
        <f>IF('LEDGER GENAP2'!AR45="","",'LEDGER GENAP2'!AR45)</f>
        <v/>
      </c>
      <c r="DX37" s="535"/>
    </row>
    <row r="38" spans="1:128">
      <c r="A38" s="518">
        <v>19</v>
      </c>
      <c r="B38" s="518"/>
      <c r="C38" s="520" t="str">
        <f>IF('Data Identitas'!B27="","",'Data Identitas'!B27)</f>
        <v>siswa19</v>
      </c>
      <c r="D38" s="520">
        <f>IF(C38="","",'QH2'!S32)</f>
        <v>0</v>
      </c>
      <c r="E38" s="520">
        <f>IF(C38="","",'QH2'!C32)</f>
        <v>0</v>
      </c>
      <c r="F38" s="520">
        <f>IF(C38="","",'QH2'!D32)</f>
        <v>0</v>
      </c>
      <c r="G38" s="520">
        <f>IF(C38="","",'QH2'!F32)</f>
        <v>0</v>
      </c>
      <c r="H38" s="520">
        <f>IF(C38="","",'QH2'!G32)</f>
        <v>0</v>
      </c>
      <c r="I38" s="520" t="e">
        <f>IF(C38="","",'QH2'!T32)</f>
        <v>#VALUE!</v>
      </c>
      <c r="J38" s="520">
        <f>IF(C38="","",'AA2'!S32)</f>
        <v>0</v>
      </c>
      <c r="K38" s="520">
        <f>IF(C38="","",'AA2'!C32)</f>
        <v>0</v>
      </c>
      <c r="L38" s="520">
        <f>IF(C38="","",'AA2'!D32)</f>
        <v>0</v>
      </c>
      <c r="M38" s="520">
        <f>IF(C38="","",'AA2'!F32)</f>
        <v>0</v>
      </c>
      <c r="N38" s="520">
        <f>IF(C38="","",'AA2'!G32)</f>
        <v>0</v>
      </c>
      <c r="O38" s="520" t="e">
        <f>IF(C38="","",'AA2'!T32)</f>
        <v>#VALUE!</v>
      </c>
      <c r="P38" s="520">
        <f>IF(C38="","",FIQIH2!S32)</f>
        <v>0</v>
      </c>
      <c r="Q38" s="520">
        <f>IF(C38="","",FIQIH2!C32)</f>
        <v>0</v>
      </c>
      <c r="R38" s="520">
        <f>IF(C38="","",FIQIH2!D32)</f>
        <v>0</v>
      </c>
      <c r="S38" s="520">
        <f>IF(C38="","",FIQIH2!F32)</f>
        <v>0</v>
      </c>
      <c r="T38" s="520">
        <f>IF(C38="","",FIQIH2!G32)</f>
        <v>0</v>
      </c>
      <c r="U38" s="520" t="e">
        <f>IF(C38="","",FIQIH2!T32)</f>
        <v>#VALUE!</v>
      </c>
      <c r="V38" s="520">
        <f>IF(C38="","",'SKI2'!S32)</f>
        <v>0</v>
      </c>
      <c r="W38" s="520">
        <f>IF(C38="","",'SKI2'!C32)</f>
        <v>0</v>
      </c>
      <c r="X38" s="520">
        <f>IF(C38="","",'SKI2'!D32)</f>
        <v>0</v>
      </c>
      <c r="Y38" s="520">
        <f>IF(C38="","",'SKI2'!F32)</f>
        <v>0</v>
      </c>
      <c r="Z38" s="520">
        <f>IF(C38="","",'SKI2'!G32)</f>
        <v>0</v>
      </c>
      <c r="AA38" s="520" t="e">
        <f>IF(C38="","",'SKI2'!T32)</f>
        <v>#VALUE!</v>
      </c>
      <c r="AB38" s="520">
        <f>IF(C38="","",PPKn2!S32)</f>
        <v>0</v>
      </c>
      <c r="AC38" s="520">
        <f>IF(C38="","",PPKn2!C32)</f>
        <v>0</v>
      </c>
      <c r="AD38" s="520">
        <f>IF(C38="","",PPKn2!D32)</f>
        <v>0</v>
      </c>
      <c r="AE38" s="520">
        <f>IF(C38="","",PPKn2!F32)</f>
        <v>0</v>
      </c>
      <c r="AF38" s="520">
        <f>IF(C38="","",PPKn2!G32)</f>
        <v>0</v>
      </c>
      <c r="AG38" s="520" t="e">
        <f>IF(C38="","",PPKn2!T32)</f>
        <v>#VALUE!</v>
      </c>
      <c r="AH38" s="520">
        <f>IF(C38="","",B.Ind2!S32)</f>
        <v>0</v>
      </c>
      <c r="AI38" s="520">
        <f>IF(C38="","",B.Ind2!C32)</f>
        <v>0</v>
      </c>
      <c r="AJ38" s="520">
        <f>IF(C38="","",B.Ind2!D32)</f>
        <v>0</v>
      </c>
      <c r="AK38" s="520">
        <f>IF(C38="","",B.Ind2!F32)</f>
        <v>0</v>
      </c>
      <c r="AL38" s="520">
        <f>IF(C38="","",B.Ind2!G32)</f>
        <v>0</v>
      </c>
      <c r="AM38" s="520" t="e">
        <f>IF(C38="","",B.Ind2!T32)</f>
        <v>#VALUE!</v>
      </c>
      <c r="AN38" s="520">
        <f>IF(C38="","",B.ARAB2!S32)</f>
        <v>0</v>
      </c>
      <c r="AO38" s="520">
        <f>IF(C38="","",B.ARAB2!C32)</f>
        <v>0</v>
      </c>
      <c r="AP38" s="520">
        <f>IF(C38="","",B.ARAB2!D32)</f>
        <v>0</v>
      </c>
      <c r="AQ38" s="520">
        <f>IF(C38="","",B.ARAB2!F32)</f>
        <v>0</v>
      </c>
      <c r="AR38" s="520">
        <f>IF(C38="","",B.ARAB2!G32)</f>
        <v>0</v>
      </c>
      <c r="AS38" s="520" t="e">
        <f>IF(C38="","",B.ARAB2!T32)</f>
        <v>#VALUE!</v>
      </c>
      <c r="AT38" s="520">
        <f>IF(C38="","",'MAT2'!S32)</f>
        <v>0</v>
      </c>
      <c r="AU38" s="520">
        <f>IF(C38="","",'MAT2'!C32)</f>
        <v>0</v>
      </c>
      <c r="AV38" s="520">
        <f>IF(C38="","",'MAT2'!D32)</f>
        <v>0</v>
      </c>
      <c r="AW38" s="520">
        <f>IF(C38="","",'MAT2'!F32)</f>
        <v>0</v>
      </c>
      <c r="AX38" s="520">
        <f>IF(C38="","",'MAT2'!G32)</f>
        <v>0</v>
      </c>
      <c r="AY38" s="520" t="e">
        <f>IF(C38="","",'MAT2'!T32)</f>
        <v>#VALUE!</v>
      </c>
      <c r="AZ38" s="520">
        <f>IF(C38="","",'IPA2'!S32)</f>
        <v>0</v>
      </c>
      <c r="BA38" s="520">
        <f>IF(C38="","",'IPA2'!C32)</f>
        <v>0</v>
      </c>
      <c r="BB38" s="520">
        <f>IF(C38="","",'IPA2'!D32)</f>
        <v>0</v>
      </c>
      <c r="BC38" s="520">
        <f>IF(C38="","",'IPA2'!F32)</f>
        <v>0</v>
      </c>
      <c r="BD38" s="520">
        <f>IF(C38="","",'IPA2'!G32)</f>
        <v>0</v>
      </c>
      <c r="BE38" s="520" t="e">
        <f>IF(C38="","",'IPA2'!T32)</f>
        <v>#VALUE!</v>
      </c>
      <c r="BF38" s="520">
        <f>IF(C38="","",'IPS2'!S32)</f>
        <v>0</v>
      </c>
      <c r="BG38" s="520">
        <f>IF(C38="","",'IPS2'!C32)</f>
        <v>0</v>
      </c>
      <c r="BH38" s="520">
        <f>IF(C38="","",'IPS2'!D32)</f>
        <v>0</v>
      </c>
      <c r="BI38" s="520">
        <f>IF(C38="","",'IPS2'!F32)</f>
        <v>0</v>
      </c>
      <c r="BJ38" s="520">
        <f>IF(C38="","",'IPS2'!G32)</f>
        <v>0</v>
      </c>
      <c r="BK38" s="520" t="e">
        <f>IF(C38="","",'IPS2'!T32)</f>
        <v>#VALUE!</v>
      </c>
      <c r="BL38" s="520">
        <f>IF(C38="","",BIng2!S32)</f>
        <v>0</v>
      </c>
      <c r="BM38" s="520">
        <f>IF(C38="","",BIng2!C32)</f>
        <v>0</v>
      </c>
      <c r="BN38" s="520">
        <f>IF(C38="","",BIng2!D32)</f>
        <v>0</v>
      </c>
      <c r="BO38" s="520">
        <f>IF(C38="","",BIng2!F32)</f>
        <v>0</v>
      </c>
      <c r="BP38" s="520">
        <f>IF(C38="","",BIng2!G32)</f>
        <v>0</v>
      </c>
      <c r="BQ38" s="520" t="e">
        <f>IF(C38="","",BIng2!T32)</f>
        <v>#VALUE!</v>
      </c>
      <c r="BR38" s="520">
        <f>IF(C38="","",'SBd2'!S32)</f>
        <v>0</v>
      </c>
      <c r="BS38" s="520">
        <f>IF(C38="","",'SBd2'!C32)</f>
        <v>0</v>
      </c>
      <c r="BT38" s="520">
        <f>IF(C38="","",'SBd2'!D32)</f>
        <v>0</v>
      </c>
      <c r="BU38" s="520">
        <f>IF(C38="","",'SBd2'!F32)</f>
        <v>0</v>
      </c>
      <c r="BV38" s="520">
        <f>IF(C38="","",'SBd2'!G32)</f>
        <v>0</v>
      </c>
      <c r="BW38" s="520" t="e">
        <f>IF(C38="","",'SBd2'!T32)</f>
        <v>#VALUE!</v>
      </c>
      <c r="BX38" s="520">
        <f>IF(C38="","",'Pjk2'!S32)</f>
        <v>0</v>
      </c>
      <c r="BY38" s="520">
        <f>IF(C38="","",'Pjk2'!C32)</f>
        <v>0</v>
      </c>
      <c r="BZ38" s="520">
        <f>IF(C38="","",'Pjk2'!D32)</f>
        <v>0</v>
      </c>
      <c r="CA38" s="520">
        <f>IF(C38="","",'Pjk2'!F32)</f>
        <v>0</v>
      </c>
      <c r="CB38" s="520">
        <f>IF(C38="","",'Pjk2'!G32)</f>
        <v>0</v>
      </c>
      <c r="CC38" s="520" t="e">
        <f>IF(C38="","",'Pjk2'!T32)</f>
        <v>#VALUE!</v>
      </c>
      <c r="CD38" s="520">
        <f>IF(C38="","",'Prk2'!S32)</f>
        <v>0</v>
      </c>
      <c r="CE38" s="520">
        <f>IF(C38="","",'Prk2'!C32)</f>
        <v>0</v>
      </c>
      <c r="CF38" s="520">
        <f>IF(C38="","",'Prk2'!D32)</f>
        <v>0</v>
      </c>
      <c r="CG38" s="520">
        <f>IF(C38="","",'Prk2'!F32)</f>
        <v>0</v>
      </c>
      <c r="CH38" s="520">
        <f>IF(C38="","",'Prk2'!G32)</f>
        <v>0</v>
      </c>
      <c r="CI38" s="520" t="e">
        <f>IF(C38="","",'Prk2'!T32)</f>
        <v>#VALUE!</v>
      </c>
      <c r="CJ38" s="520">
        <f>IF(C38="","",BADER2!S32)</f>
        <v>0</v>
      </c>
      <c r="CK38" s="520">
        <f>IF(C38="","",BADER2!C32)</f>
        <v>0</v>
      </c>
      <c r="CL38" s="520">
        <f>IF(C38="","",BADER2!D32)</f>
        <v>0</v>
      </c>
      <c r="CM38" s="520">
        <f>IF(C38="","",BADER2!F32)</f>
        <v>0</v>
      </c>
      <c r="CN38" s="520">
        <f>IF(C38="","",BADER2!G32)</f>
        <v>0</v>
      </c>
      <c r="CO38" s="520" t="e">
        <f>IF(C38="","",BADER2!T32)</f>
        <v>#VALUE!</v>
      </c>
      <c r="CP38" s="521">
        <f>IF(C38="","",TAMB12!S32)</f>
        <v>0</v>
      </c>
      <c r="CQ38" s="521">
        <f>IF(C38="","",TAMB12!C32)</f>
        <v>0</v>
      </c>
      <c r="CR38" s="521">
        <f>IF(C38="","",TAMB12!D32)</f>
        <v>0</v>
      </c>
      <c r="CS38" s="521">
        <f>IF(C38="","",TAMB12!F32)</f>
        <v>0</v>
      </c>
      <c r="CT38" s="521">
        <f>IF(C38="","",TAMB12!G32)</f>
        <v>0</v>
      </c>
      <c r="CU38" s="521" t="e">
        <f>IF(C38="","",TAMB12!T32)</f>
        <v>#VALUE!</v>
      </c>
      <c r="CV38" s="521">
        <f>IF(C38="","",TAMB22!S32)</f>
        <v>0</v>
      </c>
      <c r="CW38" s="521">
        <f>IF(C38="","",TAMB22!C32)</f>
        <v>0</v>
      </c>
      <c r="CX38" s="521">
        <f>IF(C38="","",TAMB22!D32)</f>
        <v>0</v>
      </c>
      <c r="CY38" s="521">
        <f>IF(C38="","",TAMB22!F32)</f>
        <v>0</v>
      </c>
      <c r="CZ38" s="521">
        <f>IF(C38="","",TAMB22!G32)</f>
        <v>0</v>
      </c>
      <c r="DA38" s="521" t="e">
        <f>IF(C38="","",TAMB22!T32)</f>
        <v>#VALUE!</v>
      </c>
      <c r="DB38" s="519"/>
      <c r="DC38" s="519"/>
      <c r="DD38" s="519"/>
      <c r="DE38" s="519"/>
      <c r="DF38" s="519"/>
      <c r="DG38" s="519"/>
      <c r="DH38" s="520">
        <f>IF(C38="","",ISIEKSTRA2!C24)</f>
        <v>3</v>
      </c>
      <c r="DI38" s="520" t="str">
        <f>IF(C38="","",ISIEKSTRA2!D24)</f>
        <v>C</v>
      </c>
      <c r="DJ38" s="520">
        <f>IF(C38="","",ISIEKSTRA2!F24)</f>
        <v>4</v>
      </c>
      <c r="DK38" s="520" t="str">
        <f>IF(C38="","",ISIEKSTRA2!G24)</f>
        <v>D</v>
      </c>
      <c r="DL38" s="520">
        <f>IF(C38="","",ISIEKSTRA2!I24)</f>
        <v>1</v>
      </c>
      <c r="DM38" s="520" t="str">
        <f>IF(C38="","",ISIEKSTRA2!J24)</f>
        <v>A</v>
      </c>
      <c r="DN38" s="520">
        <f>IF(C38="","",ISIEKSTRA2!L24)</f>
        <v>2</v>
      </c>
      <c r="DO38" s="520" t="str">
        <f>IF(C38="","",ISIEKSTRA2!M24)</f>
        <v>C</v>
      </c>
      <c r="DP38" s="520">
        <f>IF(C38="","",'Data Raport2'!D22)</f>
        <v>0</v>
      </c>
      <c r="DQ38" s="520">
        <f>IF(C38="","",'Data Raport2'!E22)</f>
        <v>0</v>
      </c>
      <c r="DR38" s="520">
        <f>IF(C38="","",'Data Raport2'!F22)</f>
        <v>0</v>
      </c>
      <c r="DS38" s="536" t="str">
        <f>IF('LEDGER GENAP2'!AR47="","",'LEDGER GENAP2'!AR47)</f>
        <v/>
      </c>
      <c r="DX38" s="535"/>
    </row>
    <row r="39" spans="1:128">
      <c r="A39" s="518">
        <v>20</v>
      </c>
      <c r="B39" s="518"/>
      <c r="C39" s="520" t="str">
        <f>IF('Data Identitas'!B28="","",'Data Identitas'!B28)</f>
        <v>siswa20</v>
      </c>
      <c r="D39" s="520">
        <f>IF(C39="","",'QH2'!S33)</f>
        <v>0</v>
      </c>
      <c r="E39" s="520">
        <f>IF(C39="","",'QH2'!C33)</f>
        <v>0</v>
      </c>
      <c r="F39" s="520">
        <f>IF(C39="","",'QH2'!D33)</f>
        <v>0</v>
      </c>
      <c r="G39" s="520">
        <f>IF(C39="","",'QH2'!F33)</f>
        <v>0</v>
      </c>
      <c r="H39" s="520">
        <f>IF(C39="","",'QH2'!G33)</f>
        <v>0</v>
      </c>
      <c r="I39" s="520" t="e">
        <f>IF(C39="","",'QH2'!T33)</f>
        <v>#VALUE!</v>
      </c>
      <c r="J39" s="520">
        <f>IF(C39="","",'AA2'!S33)</f>
        <v>0</v>
      </c>
      <c r="K39" s="520">
        <f>IF(C39="","",'AA2'!C33)</f>
        <v>0</v>
      </c>
      <c r="L39" s="520">
        <f>IF(C39="","",'AA2'!D33)</f>
        <v>0</v>
      </c>
      <c r="M39" s="520">
        <f>IF(C39="","",'AA2'!F33)</f>
        <v>0</v>
      </c>
      <c r="N39" s="520">
        <f>IF(C39="","",'AA2'!G33)</f>
        <v>0</v>
      </c>
      <c r="O39" s="520" t="e">
        <f>IF(C39="","",'AA2'!T33)</f>
        <v>#VALUE!</v>
      </c>
      <c r="P39" s="520">
        <f>IF(C39="","",FIQIH2!S33)</f>
        <v>0</v>
      </c>
      <c r="Q39" s="520">
        <f>IF(C39="","",FIQIH2!C33)</f>
        <v>0</v>
      </c>
      <c r="R39" s="520">
        <f>IF(C39="","",FIQIH2!D33)</f>
        <v>0</v>
      </c>
      <c r="S39" s="520">
        <f>IF(C39="","",FIQIH2!F33)</f>
        <v>0</v>
      </c>
      <c r="T39" s="520">
        <f>IF(C39="","",FIQIH2!G33)</f>
        <v>0</v>
      </c>
      <c r="U39" s="520" t="e">
        <f>IF(C39="","",FIQIH2!T33)</f>
        <v>#VALUE!</v>
      </c>
      <c r="V39" s="520">
        <f>IF(C39="","",'SKI2'!S33)</f>
        <v>0</v>
      </c>
      <c r="W39" s="520">
        <f>IF(C39="","",'SKI2'!C33)</f>
        <v>0</v>
      </c>
      <c r="X39" s="520">
        <f>IF(C39="","",'SKI2'!D33)</f>
        <v>0</v>
      </c>
      <c r="Y39" s="520">
        <f>IF(C39="","",'SKI2'!F33)</f>
        <v>0</v>
      </c>
      <c r="Z39" s="520">
        <f>IF(C39="","",'SKI2'!G33)</f>
        <v>0</v>
      </c>
      <c r="AA39" s="520" t="e">
        <f>IF(C39="","",'SKI2'!T33)</f>
        <v>#VALUE!</v>
      </c>
      <c r="AB39" s="520">
        <f>IF(C39="","",PPKn2!S33)</f>
        <v>0</v>
      </c>
      <c r="AC39" s="520">
        <f>IF(C39="","",PPKn2!C33)</f>
        <v>0</v>
      </c>
      <c r="AD39" s="520">
        <f>IF(C39="","",PPKn2!D33)</f>
        <v>0</v>
      </c>
      <c r="AE39" s="520">
        <f>IF(C39="","",PPKn2!F33)</f>
        <v>0</v>
      </c>
      <c r="AF39" s="520">
        <f>IF(C39="","",PPKn2!G33)</f>
        <v>0</v>
      </c>
      <c r="AG39" s="520" t="e">
        <f>IF(C39="","",PPKn2!T33)</f>
        <v>#VALUE!</v>
      </c>
      <c r="AH39" s="520">
        <f>IF(C39="","",B.Ind2!S33)</f>
        <v>0</v>
      </c>
      <c r="AI39" s="520">
        <f>IF(C39="","",B.Ind2!C33)</f>
        <v>0</v>
      </c>
      <c r="AJ39" s="520">
        <f>IF(C39="","",B.Ind2!D33)</f>
        <v>0</v>
      </c>
      <c r="AK39" s="520">
        <f>IF(C39="","",B.Ind2!F33)</f>
        <v>0</v>
      </c>
      <c r="AL39" s="520">
        <f>IF(C39="","",B.Ind2!G33)</f>
        <v>0</v>
      </c>
      <c r="AM39" s="520" t="e">
        <f>IF(C39="","",B.Ind2!T33)</f>
        <v>#VALUE!</v>
      </c>
      <c r="AN39" s="520">
        <f>IF(C39="","",B.ARAB2!S33)</f>
        <v>0</v>
      </c>
      <c r="AO39" s="520">
        <f>IF(C39="","",B.ARAB2!C33)</f>
        <v>0</v>
      </c>
      <c r="AP39" s="520">
        <f>IF(C39="","",B.ARAB2!D33)</f>
        <v>0</v>
      </c>
      <c r="AQ39" s="520">
        <f>IF(C39="","",B.ARAB2!F33)</f>
        <v>0</v>
      </c>
      <c r="AR39" s="520">
        <f>IF(C39="","",B.ARAB2!G33)</f>
        <v>0</v>
      </c>
      <c r="AS39" s="520" t="e">
        <f>IF(C39="","",B.ARAB2!T33)</f>
        <v>#VALUE!</v>
      </c>
      <c r="AT39" s="520">
        <f>IF(C39="","",'MAT2'!S33)</f>
        <v>0</v>
      </c>
      <c r="AU39" s="520">
        <f>IF(C39="","",'MAT2'!C33)</f>
        <v>0</v>
      </c>
      <c r="AV39" s="520">
        <f>IF(C39="","",'MAT2'!D33)</f>
        <v>0</v>
      </c>
      <c r="AW39" s="520">
        <f>IF(C39="","",'MAT2'!F33)</f>
        <v>0</v>
      </c>
      <c r="AX39" s="520">
        <f>IF(C39="","",'MAT2'!G33)</f>
        <v>0</v>
      </c>
      <c r="AY39" s="520" t="e">
        <f>IF(C39="","",'MAT2'!T33)</f>
        <v>#VALUE!</v>
      </c>
      <c r="AZ39" s="520">
        <f>IF(C39="","",'IPA2'!S33)</f>
        <v>0</v>
      </c>
      <c r="BA39" s="520">
        <f>IF(C39="","",'IPA2'!C33)</f>
        <v>0</v>
      </c>
      <c r="BB39" s="520">
        <f>IF(C39="","",'IPA2'!D33)</f>
        <v>0</v>
      </c>
      <c r="BC39" s="520">
        <f>IF(C39="","",'IPA2'!F33)</f>
        <v>0</v>
      </c>
      <c r="BD39" s="520">
        <f>IF(C39="","",'IPA2'!G33)</f>
        <v>0</v>
      </c>
      <c r="BE39" s="520" t="e">
        <f>IF(C39="","",'IPA2'!T33)</f>
        <v>#VALUE!</v>
      </c>
      <c r="BF39" s="520">
        <f>IF(C39="","",'IPS2'!S33)</f>
        <v>0</v>
      </c>
      <c r="BG39" s="520">
        <f>IF(C39="","",'IPS2'!C33)</f>
        <v>0</v>
      </c>
      <c r="BH39" s="520">
        <f>IF(C39="","",'IPS2'!D33)</f>
        <v>0</v>
      </c>
      <c r="BI39" s="520">
        <f>IF(C39="","",'IPS2'!F33)</f>
        <v>0</v>
      </c>
      <c r="BJ39" s="520">
        <f>IF(C39="","",'IPS2'!G33)</f>
        <v>0</v>
      </c>
      <c r="BK39" s="520" t="e">
        <f>IF(C39="","",'IPS2'!T33)</f>
        <v>#VALUE!</v>
      </c>
      <c r="BL39" s="520">
        <f>IF(C39="","",BIng2!S33)</f>
        <v>0</v>
      </c>
      <c r="BM39" s="520">
        <f>IF(C39="","",BIng2!C33)</f>
        <v>0</v>
      </c>
      <c r="BN39" s="520">
        <f>IF(C39="","",BIng2!D33)</f>
        <v>0</v>
      </c>
      <c r="BO39" s="520">
        <f>IF(C39="","",BIng2!F33)</f>
        <v>0</v>
      </c>
      <c r="BP39" s="520">
        <f>IF(C39="","",BIng2!G33)</f>
        <v>0</v>
      </c>
      <c r="BQ39" s="520" t="e">
        <f>IF(C39="","",BIng2!T33)</f>
        <v>#VALUE!</v>
      </c>
      <c r="BR39" s="520">
        <f>IF(C39="","",'SBd2'!S33)</f>
        <v>0</v>
      </c>
      <c r="BS39" s="520">
        <f>IF(C39="","",'SBd2'!C33)</f>
        <v>0</v>
      </c>
      <c r="BT39" s="520">
        <f>IF(C39="","",'SBd2'!D33)</f>
        <v>0</v>
      </c>
      <c r="BU39" s="520">
        <f>IF(C39="","",'SBd2'!F33)</f>
        <v>0</v>
      </c>
      <c r="BV39" s="520">
        <f>IF(C39="","",'SBd2'!G33)</f>
        <v>0</v>
      </c>
      <c r="BW39" s="520" t="e">
        <f>IF(C39="","",'SBd2'!T33)</f>
        <v>#VALUE!</v>
      </c>
      <c r="BX39" s="520">
        <f>IF(C39="","",'Pjk2'!S33)</f>
        <v>0</v>
      </c>
      <c r="BY39" s="520">
        <f>IF(C39="","",'Pjk2'!C33)</f>
        <v>0</v>
      </c>
      <c r="BZ39" s="520">
        <f>IF(C39="","",'Pjk2'!D33)</f>
        <v>0</v>
      </c>
      <c r="CA39" s="520">
        <f>IF(C39="","",'Pjk2'!F33)</f>
        <v>0</v>
      </c>
      <c r="CB39" s="520">
        <f>IF(C39="","",'Pjk2'!G33)</f>
        <v>0</v>
      </c>
      <c r="CC39" s="520" t="e">
        <f>IF(C39="","",'Pjk2'!T33)</f>
        <v>#VALUE!</v>
      </c>
      <c r="CD39" s="520">
        <f>IF(C39="","",'Prk2'!S33)</f>
        <v>0</v>
      </c>
      <c r="CE39" s="520">
        <f>IF(C39="","",'Prk2'!C33)</f>
        <v>0</v>
      </c>
      <c r="CF39" s="520">
        <f>IF(C39="","",'Prk2'!D33)</f>
        <v>0</v>
      </c>
      <c r="CG39" s="520">
        <f>IF(C39="","",'Prk2'!F33)</f>
        <v>0</v>
      </c>
      <c r="CH39" s="520">
        <f>IF(C39="","",'Prk2'!G33)</f>
        <v>0</v>
      </c>
      <c r="CI39" s="520" t="e">
        <f>IF(C39="","",'Prk2'!T33)</f>
        <v>#VALUE!</v>
      </c>
      <c r="CJ39" s="520">
        <f>IF(C39="","",BADER2!S33)</f>
        <v>0</v>
      </c>
      <c r="CK39" s="520">
        <f>IF(C39="","",BADER2!C33)</f>
        <v>0</v>
      </c>
      <c r="CL39" s="520">
        <f>IF(C39="","",BADER2!D33)</f>
        <v>0</v>
      </c>
      <c r="CM39" s="520">
        <f>IF(C39="","",BADER2!F33)</f>
        <v>0</v>
      </c>
      <c r="CN39" s="520">
        <f>IF(C39="","",BADER2!G33)</f>
        <v>0</v>
      </c>
      <c r="CO39" s="520" t="e">
        <f>IF(C39="","",BADER2!T33)</f>
        <v>#VALUE!</v>
      </c>
      <c r="CP39" s="521">
        <f>IF(C39="","",TAMB12!S33)</f>
        <v>0</v>
      </c>
      <c r="CQ39" s="521">
        <f>IF(C39="","",TAMB12!C33)</f>
        <v>0</v>
      </c>
      <c r="CR39" s="521">
        <f>IF(C39="","",TAMB12!D33)</f>
        <v>0</v>
      </c>
      <c r="CS39" s="521">
        <f>IF(C39="","",TAMB12!F33)</f>
        <v>0</v>
      </c>
      <c r="CT39" s="521">
        <f>IF(C39="","",TAMB12!G33)</f>
        <v>0</v>
      </c>
      <c r="CU39" s="521" t="e">
        <f>IF(C39="","",TAMB12!T33)</f>
        <v>#VALUE!</v>
      </c>
      <c r="CV39" s="521">
        <f>IF(C39="","",TAMB22!S33)</f>
        <v>0</v>
      </c>
      <c r="CW39" s="521">
        <f>IF(C39="","",TAMB22!C33)</f>
        <v>0</v>
      </c>
      <c r="CX39" s="521">
        <f>IF(C39="","",TAMB22!D33)</f>
        <v>0</v>
      </c>
      <c r="CY39" s="521">
        <f>IF(C39="","",TAMB22!F33)</f>
        <v>0</v>
      </c>
      <c r="CZ39" s="521">
        <f>IF(C39="","",TAMB22!G33)</f>
        <v>0</v>
      </c>
      <c r="DA39" s="521" t="e">
        <f>IF(C39="","",TAMB22!T33)</f>
        <v>#VALUE!</v>
      </c>
      <c r="DB39" s="519"/>
      <c r="DC39" s="519"/>
      <c r="DD39" s="519"/>
      <c r="DE39" s="519"/>
      <c r="DF39" s="519"/>
      <c r="DG39" s="519"/>
      <c r="DH39" s="520">
        <f>IF(C39="","",ISIEKSTRA2!C25)</f>
        <v>4</v>
      </c>
      <c r="DI39" s="520" t="str">
        <f>IF(C39="","",ISIEKSTRA2!D25)</f>
        <v>D</v>
      </c>
      <c r="DJ39" s="520">
        <f>IF(C39="","",ISIEKSTRA2!F25)</f>
        <v>1</v>
      </c>
      <c r="DK39" s="520" t="str">
        <f>IF(C39="","",ISIEKSTRA2!G25)</f>
        <v>A</v>
      </c>
      <c r="DL39" s="520">
        <f>IF(C39="","",ISIEKSTRA2!I25)</f>
        <v>2</v>
      </c>
      <c r="DM39" s="520" t="str">
        <f>IF(C39="","",ISIEKSTRA2!J25)</f>
        <v>B</v>
      </c>
      <c r="DN39" s="520">
        <f>IF(C39="","",ISIEKSTRA2!L25)</f>
        <v>1</v>
      </c>
      <c r="DO39" s="520" t="str">
        <f>IF(C39="","",ISIEKSTRA2!M25)</f>
        <v>D</v>
      </c>
      <c r="DP39" s="520">
        <f>IF(C39="","",'Data Raport2'!D23)</f>
        <v>0</v>
      </c>
      <c r="DQ39" s="520">
        <f>IF(C39="","",'Data Raport2'!E23)</f>
        <v>0</v>
      </c>
      <c r="DR39" s="520">
        <f>IF(C39="","",'Data Raport2'!F23)</f>
        <v>0</v>
      </c>
      <c r="DS39" s="536" t="str">
        <f>IF('LEDGER GENAP2'!AR49="","",'LEDGER GENAP2'!AR49)</f>
        <v/>
      </c>
      <c r="DX39" s="535"/>
    </row>
    <row r="40" spans="1:128">
      <c r="A40" s="518">
        <v>21</v>
      </c>
      <c r="B40" s="518"/>
      <c r="C40" s="520" t="str">
        <f>IF('Data Identitas'!B29="","",'Data Identitas'!B29)</f>
        <v>siswa21</v>
      </c>
      <c r="D40" s="520">
        <f>IF(C40="","",'QH2'!S34)</f>
        <v>0</v>
      </c>
      <c r="E40" s="520">
        <f>IF(C40="","",'QH2'!C34)</f>
        <v>0</v>
      </c>
      <c r="F40" s="520">
        <f>IF(C40="","",'QH2'!D34)</f>
        <v>0</v>
      </c>
      <c r="G40" s="520">
        <f>IF(C40="","",'QH2'!F34)</f>
        <v>0</v>
      </c>
      <c r="H40" s="520">
        <f>IF(C40="","",'QH2'!G34)</f>
        <v>0</v>
      </c>
      <c r="I40" s="520" t="e">
        <f>IF(C40="","",'QH2'!T34)</f>
        <v>#VALUE!</v>
      </c>
      <c r="J40" s="520">
        <f>IF(C40="","",'AA2'!S34)</f>
        <v>0</v>
      </c>
      <c r="K40" s="520">
        <f>IF(C40="","",'AA2'!C34)</f>
        <v>0</v>
      </c>
      <c r="L40" s="520">
        <f>IF(C40="","",'AA2'!D34)</f>
        <v>0</v>
      </c>
      <c r="M40" s="520">
        <f>IF(C40="","",'AA2'!F34)</f>
        <v>0</v>
      </c>
      <c r="N40" s="520">
        <f>IF(C40="","",'AA2'!G34)</f>
        <v>0</v>
      </c>
      <c r="O40" s="520" t="e">
        <f>IF(C40="","",'AA2'!T34)</f>
        <v>#VALUE!</v>
      </c>
      <c r="P40" s="520">
        <f>IF(C40="","",FIQIH2!S34)</f>
        <v>0</v>
      </c>
      <c r="Q40" s="520">
        <f>IF(C40="","",FIQIH2!C34)</f>
        <v>0</v>
      </c>
      <c r="R40" s="520">
        <f>IF(C40="","",FIQIH2!D34)</f>
        <v>0</v>
      </c>
      <c r="S40" s="520">
        <f>IF(C40="","",FIQIH2!F34)</f>
        <v>0</v>
      </c>
      <c r="T40" s="520">
        <f>IF(C40="","",FIQIH2!G34)</f>
        <v>0</v>
      </c>
      <c r="U40" s="520" t="e">
        <f>IF(C40="","",FIQIH2!T34)</f>
        <v>#VALUE!</v>
      </c>
      <c r="V40" s="520">
        <f>IF(C40="","",'SKI2'!S34)</f>
        <v>0</v>
      </c>
      <c r="W40" s="520">
        <f>IF(C40="","",'SKI2'!C34)</f>
        <v>0</v>
      </c>
      <c r="X40" s="520">
        <f>IF(C40="","",'SKI2'!D34)</f>
        <v>0</v>
      </c>
      <c r="Y40" s="520">
        <f>IF(C40="","",'SKI2'!F34)</f>
        <v>0</v>
      </c>
      <c r="Z40" s="520">
        <f>IF(C40="","",'SKI2'!G34)</f>
        <v>0</v>
      </c>
      <c r="AA40" s="520" t="e">
        <f>IF(C40="","",'SKI2'!T34)</f>
        <v>#VALUE!</v>
      </c>
      <c r="AB40" s="520">
        <f>IF(C40="","",PPKn2!S34)</f>
        <v>0</v>
      </c>
      <c r="AC40" s="520">
        <f>IF(C40="","",PPKn2!C34)</f>
        <v>0</v>
      </c>
      <c r="AD40" s="520">
        <f>IF(C40="","",PPKn2!D34)</f>
        <v>0</v>
      </c>
      <c r="AE40" s="520">
        <f>IF(C40="","",PPKn2!F34)</f>
        <v>0</v>
      </c>
      <c r="AF40" s="520">
        <f>IF(C40="","",PPKn2!G34)</f>
        <v>0</v>
      </c>
      <c r="AG40" s="520" t="e">
        <f>IF(C40="","",PPKn2!T34)</f>
        <v>#VALUE!</v>
      </c>
      <c r="AH40" s="520">
        <f>IF(C40="","",B.Ind2!S34)</f>
        <v>0</v>
      </c>
      <c r="AI40" s="520">
        <f>IF(C40="","",B.Ind2!C34)</f>
        <v>0</v>
      </c>
      <c r="AJ40" s="520">
        <f>IF(C40="","",B.Ind2!D34)</f>
        <v>0</v>
      </c>
      <c r="AK40" s="520">
        <f>IF(C40="","",B.Ind2!F34)</f>
        <v>0</v>
      </c>
      <c r="AL40" s="520">
        <f>IF(C40="","",B.Ind2!G34)</f>
        <v>0</v>
      </c>
      <c r="AM40" s="520" t="e">
        <f>IF(C40="","",B.Ind2!T34)</f>
        <v>#VALUE!</v>
      </c>
      <c r="AN40" s="520">
        <f>IF(C40="","",B.ARAB2!S34)</f>
        <v>0</v>
      </c>
      <c r="AO40" s="520">
        <f>IF(C40="","",B.ARAB2!C34)</f>
        <v>0</v>
      </c>
      <c r="AP40" s="520">
        <f>IF(C40="","",B.ARAB2!D34)</f>
        <v>0</v>
      </c>
      <c r="AQ40" s="520">
        <f>IF(C40="","",B.ARAB2!F34)</f>
        <v>0</v>
      </c>
      <c r="AR40" s="520">
        <f>IF(C40="","",B.ARAB2!G34)</f>
        <v>0</v>
      </c>
      <c r="AS40" s="520" t="e">
        <f>IF(C40="","",B.ARAB2!T34)</f>
        <v>#VALUE!</v>
      </c>
      <c r="AT40" s="520">
        <f>IF(C40="","",'MAT2'!S34)</f>
        <v>0</v>
      </c>
      <c r="AU40" s="520">
        <f>IF(C40="","",'MAT2'!C34)</f>
        <v>0</v>
      </c>
      <c r="AV40" s="520">
        <f>IF(C40="","",'MAT2'!D34)</f>
        <v>0</v>
      </c>
      <c r="AW40" s="520">
        <f>IF(C40="","",'MAT2'!F34)</f>
        <v>0</v>
      </c>
      <c r="AX40" s="520">
        <f>IF(C40="","",'MAT2'!G34)</f>
        <v>0</v>
      </c>
      <c r="AY40" s="520" t="e">
        <f>IF(C40="","",'MAT2'!T34)</f>
        <v>#VALUE!</v>
      </c>
      <c r="AZ40" s="520">
        <f>IF(C40="","",'IPA2'!S34)</f>
        <v>0</v>
      </c>
      <c r="BA40" s="520">
        <f>IF(C40="","",'IPA2'!C34)</f>
        <v>0</v>
      </c>
      <c r="BB40" s="520">
        <f>IF(C40="","",'IPA2'!D34)</f>
        <v>0</v>
      </c>
      <c r="BC40" s="520">
        <f>IF(C40="","",'IPA2'!F34)</f>
        <v>0</v>
      </c>
      <c r="BD40" s="520">
        <f>IF(C40="","",'IPA2'!G34)</f>
        <v>0</v>
      </c>
      <c r="BE40" s="520" t="e">
        <f>IF(C40="","",'IPA2'!T34)</f>
        <v>#VALUE!</v>
      </c>
      <c r="BF40" s="520">
        <f>IF(C40="","",'IPS2'!S34)</f>
        <v>0</v>
      </c>
      <c r="BG40" s="520">
        <f>IF(C40="","",'IPS2'!C34)</f>
        <v>0</v>
      </c>
      <c r="BH40" s="520">
        <f>IF(C40="","",'IPS2'!D34)</f>
        <v>0</v>
      </c>
      <c r="BI40" s="520">
        <f>IF(C40="","",'IPS2'!F34)</f>
        <v>0</v>
      </c>
      <c r="BJ40" s="520">
        <f>IF(C40="","",'IPS2'!G34)</f>
        <v>0</v>
      </c>
      <c r="BK40" s="520" t="e">
        <f>IF(C40="","",'IPS2'!T34)</f>
        <v>#VALUE!</v>
      </c>
      <c r="BL40" s="520">
        <f>IF(C40="","",BIng2!S34)</f>
        <v>0</v>
      </c>
      <c r="BM40" s="520">
        <f>IF(C40="","",BIng2!C34)</f>
        <v>0</v>
      </c>
      <c r="BN40" s="520">
        <f>IF(C40="","",BIng2!D34)</f>
        <v>0</v>
      </c>
      <c r="BO40" s="520">
        <f>IF(C40="","",BIng2!F34)</f>
        <v>0</v>
      </c>
      <c r="BP40" s="520">
        <f>IF(C40="","",BIng2!G34)</f>
        <v>0</v>
      </c>
      <c r="BQ40" s="520" t="e">
        <f>IF(C40="","",BIng2!T34)</f>
        <v>#VALUE!</v>
      </c>
      <c r="BR40" s="520">
        <f>IF(C40="","",'SBd2'!S34)</f>
        <v>0</v>
      </c>
      <c r="BS40" s="520">
        <f>IF(C40="","",'SBd2'!C34)</f>
        <v>0</v>
      </c>
      <c r="BT40" s="520">
        <f>IF(C40="","",'SBd2'!D34)</f>
        <v>0</v>
      </c>
      <c r="BU40" s="520">
        <f>IF(C40="","",'SBd2'!F34)</f>
        <v>0</v>
      </c>
      <c r="BV40" s="520">
        <f>IF(C40="","",'SBd2'!G34)</f>
        <v>0</v>
      </c>
      <c r="BW40" s="520" t="e">
        <f>IF(C40="","",'SBd2'!T34)</f>
        <v>#VALUE!</v>
      </c>
      <c r="BX40" s="520">
        <f>IF(C40="","",'Pjk2'!S34)</f>
        <v>0</v>
      </c>
      <c r="BY40" s="520">
        <f>IF(C40="","",'Pjk2'!C34)</f>
        <v>0</v>
      </c>
      <c r="BZ40" s="520">
        <f>IF(C40="","",'Pjk2'!D34)</f>
        <v>0</v>
      </c>
      <c r="CA40" s="520">
        <f>IF(C40="","",'Pjk2'!F34)</f>
        <v>0</v>
      </c>
      <c r="CB40" s="520">
        <f>IF(C40="","",'Pjk2'!G34)</f>
        <v>0</v>
      </c>
      <c r="CC40" s="520" t="e">
        <f>IF(C40="","",'Pjk2'!T34)</f>
        <v>#VALUE!</v>
      </c>
      <c r="CD40" s="520">
        <f>IF(C40="","",'Prk2'!S34)</f>
        <v>0</v>
      </c>
      <c r="CE40" s="520">
        <f>IF(C40="","",'Prk2'!C34)</f>
        <v>0</v>
      </c>
      <c r="CF40" s="520">
        <f>IF(C40="","",'Prk2'!D34)</f>
        <v>0</v>
      </c>
      <c r="CG40" s="520">
        <f>IF(C40="","",'Prk2'!F34)</f>
        <v>0</v>
      </c>
      <c r="CH40" s="520">
        <f>IF(C40="","",'Prk2'!G34)</f>
        <v>0</v>
      </c>
      <c r="CI40" s="520" t="e">
        <f>IF(C40="","",'Prk2'!T34)</f>
        <v>#VALUE!</v>
      </c>
      <c r="CJ40" s="520">
        <f>IF(C40="","",BADER2!S34)</f>
        <v>0</v>
      </c>
      <c r="CK40" s="520">
        <f>IF(C40="","",BADER2!C34)</f>
        <v>0</v>
      </c>
      <c r="CL40" s="520">
        <f>IF(C40="","",BADER2!D34)</f>
        <v>0</v>
      </c>
      <c r="CM40" s="520">
        <f>IF(C40="","",BADER2!F34)</f>
        <v>0</v>
      </c>
      <c r="CN40" s="520">
        <f>IF(C40="","",BADER2!G34)</f>
        <v>0</v>
      </c>
      <c r="CO40" s="520" t="e">
        <f>IF(C40="","",BADER2!T34)</f>
        <v>#VALUE!</v>
      </c>
      <c r="CP40" s="521">
        <f>IF(C40="","",TAMB12!S34)</f>
        <v>0</v>
      </c>
      <c r="CQ40" s="521">
        <f>IF(C40="","",TAMB12!C34)</f>
        <v>0</v>
      </c>
      <c r="CR40" s="521">
        <f>IF(C40="","",TAMB12!D34)</f>
        <v>0</v>
      </c>
      <c r="CS40" s="521">
        <f>IF(C40="","",TAMB12!F34)</f>
        <v>0</v>
      </c>
      <c r="CT40" s="521">
        <f>IF(C40="","",TAMB12!G34)</f>
        <v>0</v>
      </c>
      <c r="CU40" s="521" t="e">
        <f>IF(C40="","",TAMB12!T34)</f>
        <v>#VALUE!</v>
      </c>
      <c r="CV40" s="521">
        <f>IF(C40="","",TAMB22!S34)</f>
        <v>0</v>
      </c>
      <c r="CW40" s="521">
        <f>IF(C40="","",TAMB22!C34)</f>
        <v>0</v>
      </c>
      <c r="CX40" s="521">
        <f>IF(C40="","",TAMB22!D34)</f>
        <v>0</v>
      </c>
      <c r="CY40" s="521">
        <f>IF(C40="","",TAMB22!F34)</f>
        <v>0</v>
      </c>
      <c r="CZ40" s="521">
        <f>IF(C40="","",TAMB22!G34)</f>
        <v>0</v>
      </c>
      <c r="DA40" s="521" t="e">
        <f>IF(C40="","",TAMB22!T34)</f>
        <v>#VALUE!</v>
      </c>
      <c r="DB40" s="519"/>
      <c r="DC40" s="519"/>
      <c r="DD40" s="519"/>
      <c r="DE40" s="519"/>
      <c r="DF40" s="519"/>
      <c r="DG40" s="519"/>
      <c r="DH40" s="520">
        <f>IF(C40="","",ISIEKSTRA2!C26)</f>
        <v>1</v>
      </c>
      <c r="DI40" s="520" t="str">
        <f>IF(C40="","",ISIEKSTRA2!D26)</f>
        <v>A</v>
      </c>
      <c r="DJ40" s="520">
        <f>IF(C40="","",ISIEKSTRA2!F26)</f>
        <v>2</v>
      </c>
      <c r="DK40" s="520" t="str">
        <f>IF(C40="","",ISIEKSTRA2!G26)</f>
        <v>B</v>
      </c>
      <c r="DL40" s="520">
        <f>IF(C40="","",ISIEKSTRA2!I26)</f>
        <v>3</v>
      </c>
      <c r="DM40" s="520" t="str">
        <f>IF(C40="","",ISIEKSTRA2!J26)</f>
        <v>C</v>
      </c>
      <c r="DN40" s="520">
        <f>IF(C40="","",ISIEKSTRA2!L26)</f>
        <v>4</v>
      </c>
      <c r="DO40" s="520" t="str">
        <f>IF(C40="","",ISIEKSTRA2!M26)</f>
        <v>A</v>
      </c>
      <c r="DP40" s="520">
        <f>IF(C40="","",'Data Raport2'!D24)</f>
        <v>0</v>
      </c>
      <c r="DQ40" s="520">
        <f>IF(C40="","",'Data Raport2'!E24)</f>
        <v>0</v>
      </c>
      <c r="DR40" s="520">
        <f>IF(C40="","",'Data Raport2'!F24)</f>
        <v>0</v>
      </c>
      <c r="DS40" s="536" t="str">
        <f>IF('LEDGER GENAP2'!AR51="","",'LEDGER GENAP2'!AR51)</f>
        <v/>
      </c>
      <c r="DX40" s="535"/>
    </row>
    <row r="41" spans="1:128">
      <c r="A41" s="518">
        <v>22</v>
      </c>
      <c r="B41" s="518"/>
      <c r="C41" s="520" t="str">
        <f>IF('Data Identitas'!B30="","",'Data Identitas'!B30)</f>
        <v>siswa22</v>
      </c>
      <c r="D41" s="520">
        <f>IF(C41="","",'QH2'!S35)</f>
        <v>0</v>
      </c>
      <c r="E41" s="520">
        <f>IF(C41="","",'QH2'!C35)</f>
        <v>0</v>
      </c>
      <c r="F41" s="520">
        <f>IF(C41="","",'QH2'!D35)</f>
        <v>0</v>
      </c>
      <c r="G41" s="520">
        <f>IF(C41="","",'QH2'!F35)</f>
        <v>0</v>
      </c>
      <c r="H41" s="520">
        <f>IF(C41="","",'QH2'!G35)</f>
        <v>0</v>
      </c>
      <c r="I41" s="520" t="e">
        <f>IF(C41="","",'QH2'!T35)</f>
        <v>#VALUE!</v>
      </c>
      <c r="J41" s="520">
        <f>IF(C41="","",'AA2'!S35)</f>
        <v>0</v>
      </c>
      <c r="K41" s="520">
        <f>IF(C41="","",'AA2'!C35)</f>
        <v>0</v>
      </c>
      <c r="L41" s="520">
        <f>IF(C41="","",'AA2'!D35)</f>
        <v>0</v>
      </c>
      <c r="M41" s="520">
        <f>IF(C41="","",'AA2'!F35)</f>
        <v>0</v>
      </c>
      <c r="N41" s="520">
        <f>IF(C41="","",'AA2'!G35)</f>
        <v>0</v>
      </c>
      <c r="O41" s="520" t="e">
        <f>IF(C41="","",'AA2'!T35)</f>
        <v>#VALUE!</v>
      </c>
      <c r="P41" s="520">
        <f>IF(C41="","",FIQIH2!S35)</f>
        <v>0</v>
      </c>
      <c r="Q41" s="520">
        <f>IF(C41="","",FIQIH2!C35)</f>
        <v>0</v>
      </c>
      <c r="R41" s="520">
        <f>IF(C41="","",FIQIH2!D35)</f>
        <v>0</v>
      </c>
      <c r="S41" s="520">
        <f>IF(C41="","",FIQIH2!F35)</f>
        <v>0</v>
      </c>
      <c r="T41" s="520">
        <f>IF(C41="","",FIQIH2!G35)</f>
        <v>0</v>
      </c>
      <c r="U41" s="520" t="e">
        <f>IF(C41="","",FIQIH2!T35)</f>
        <v>#VALUE!</v>
      </c>
      <c r="V41" s="520">
        <f>IF(C41="","",'SKI2'!S35)</f>
        <v>0</v>
      </c>
      <c r="W41" s="520">
        <f>IF(C41="","",'SKI2'!C35)</f>
        <v>0</v>
      </c>
      <c r="X41" s="520">
        <f>IF(C41="","",'SKI2'!D35)</f>
        <v>0</v>
      </c>
      <c r="Y41" s="520">
        <f>IF(C41="","",'SKI2'!F35)</f>
        <v>0</v>
      </c>
      <c r="Z41" s="520">
        <f>IF(C41="","",'SKI2'!G35)</f>
        <v>0</v>
      </c>
      <c r="AA41" s="520" t="e">
        <f>IF(C41="","",'SKI2'!T35)</f>
        <v>#VALUE!</v>
      </c>
      <c r="AB41" s="520">
        <f>IF(C41="","",PPKn2!S35)</f>
        <v>0</v>
      </c>
      <c r="AC41" s="520">
        <f>IF(C41="","",PPKn2!C35)</f>
        <v>0</v>
      </c>
      <c r="AD41" s="520">
        <f>IF(C41="","",PPKn2!D35)</f>
        <v>0</v>
      </c>
      <c r="AE41" s="520">
        <f>IF(C41="","",PPKn2!F35)</f>
        <v>0</v>
      </c>
      <c r="AF41" s="520">
        <f>IF(C41="","",PPKn2!G35)</f>
        <v>0</v>
      </c>
      <c r="AG41" s="520" t="e">
        <f>IF(C41="","",PPKn2!T35)</f>
        <v>#VALUE!</v>
      </c>
      <c r="AH41" s="520">
        <f>IF(C41="","",B.Ind2!S35)</f>
        <v>0</v>
      </c>
      <c r="AI41" s="520">
        <f>IF(C41="","",B.Ind2!C35)</f>
        <v>0</v>
      </c>
      <c r="AJ41" s="520">
        <f>IF(C41="","",B.Ind2!D35)</f>
        <v>0</v>
      </c>
      <c r="AK41" s="520">
        <f>IF(C41="","",B.Ind2!F35)</f>
        <v>0</v>
      </c>
      <c r="AL41" s="520">
        <f>IF(C41="","",B.Ind2!G35)</f>
        <v>0</v>
      </c>
      <c r="AM41" s="520" t="e">
        <f>IF(C41="","",B.Ind2!T35)</f>
        <v>#VALUE!</v>
      </c>
      <c r="AN41" s="520">
        <f>IF(C41="","",B.ARAB2!S35)</f>
        <v>0</v>
      </c>
      <c r="AO41" s="520">
        <f>IF(C41="","",B.ARAB2!C35)</f>
        <v>0</v>
      </c>
      <c r="AP41" s="520">
        <f>IF(C41="","",B.ARAB2!D35)</f>
        <v>0</v>
      </c>
      <c r="AQ41" s="520">
        <f>IF(C41="","",B.ARAB2!F35)</f>
        <v>0</v>
      </c>
      <c r="AR41" s="520">
        <f>IF(C41="","",B.ARAB2!G35)</f>
        <v>0</v>
      </c>
      <c r="AS41" s="520" t="e">
        <f>IF(C41="","",B.ARAB2!T35)</f>
        <v>#VALUE!</v>
      </c>
      <c r="AT41" s="520">
        <f>IF(C41="","",'MAT2'!S35)</f>
        <v>0</v>
      </c>
      <c r="AU41" s="520">
        <f>IF(C41="","",'MAT2'!C35)</f>
        <v>0</v>
      </c>
      <c r="AV41" s="520">
        <f>IF(C41="","",'MAT2'!D35)</f>
        <v>0</v>
      </c>
      <c r="AW41" s="520">
        <f>IF(C41="","",'MAT2'!F35)</f>
        <v>0</v>
      </c>
      <c r="AX41" s="520">
        <f>IF(C41="","",'MAT2'!G35)</f>
        <v>0</v>
      </c>
      <c r="AY41" s="520" t="e">
        <f>IF(C41="","",'MAT2'!T35)</f>
        <v>#VALUE!</v>
      </c>
      <c r="AZ41" s="520">
        <f>IF(C41="","",'IPA2'!S35)</f>
        <v>0</v>
      </c>
      <c r="BA41" s="520">
        <f>IF(C41="","",'IPA2'!C35)</f>
        <v>0</v>
      </c>
      <c r="BB41" s="520">
        <f>IF(C41="","",'IPA2'!D35)</f>
        <v>0</v>
      </c>
      <c r="BC41" s="520">
        <f>IF(C41="","",'IPA2'!F35)</f>
        <v>0</v>
      </c>
      <c r="BD41" s="520">
        <f>IF(C41="","",'IPA2'!G35)</f>
        <v>0</v>
      </c>
      <c r="BE41" s="520" t="e">
        <f>IF(C41="","",'IPA2'!T35)</f>
        <v>#VALUE!</v>
      </c>
      <c r="BF41" s="520">
        <f>IF(C41="","",'IPS2'!S35)</f>
        <v>0</v>
      </c>
      <c r="BG41" s="520">
        <f>IF(C41="","",'IPS2'!C35)</f>
        <v>0</v>
      </c>
      <c r="BH41" s="520">
        <f>IF(C41="","",'IPS2'!D35)</f>
        <v>0</v>
      </c>
      <c r="BI41" s="520">
        <f>IF(C41="","",'IPS2'!F35)</f>
        <v>0</v>
      </c>
      <c r="BJ41" s="520">
        <f>IF(C41="","",'IPS2'!G35)</f>
        <v>0</v>
      </c>
      <c r="BK41" s="520" t="e">
        <f>IF(C41="","",'IPS2'!T35)</f>
        <v>#VALUE!</v>
      </c>
      <c r="BL41" s="520">
        <f>IF(C41="","",BIng2!S35)</f>
        <v>0</v>
      </c>
      <c r="BM41" s="520">
        <f>IF(C41="","",BIng2!C35)</f>
        <v>0</v>
      </c>
      <c r="BN41" s="520">
        <f>IF(C41="","",BIng2!D35)</f>
        <v>0</v>
      </c>
      <c r="BO41" s="520">
        <f>IF(C41="","",BIng2!F35)</f>
        <v>0</v>
      </c>
      <c r="BP41" s="520">
        <f>IF(C41="","",BIng2!G35)</f>
        <v>0</v>
      </c>
      <c r="BQ41" s="520" t="e">
        <f>IF(C41="","",BIng2!T35)</f>
        <v>#VALUE!</v>
      </c>
      <c r="BR41" s="520">
        <f>IF(C41="","",'SBd2'!S35)</f>
        <v>0</v>
      </c>
      <c r="BS41" s="520">
        <f>IF(C41="","",'SBd2'!C35)</f>
        <v>0</v>
      </c>
      <c r="BT41" s="520">
        <f>IF(C41="","",'SBd2'!D35)</f>
        <v>0</v>
      </c>
      <c r="BU41" s="520">
        <f>IF(C41="","",'SBd2'!F35)</f>
        <v>0</v>
      </c>
      <c r="BV41" s="520">
        <f>IF(C41="","",'SBd2'!G35)</f>
        <v>0</v>
      </c>
      <c r="BW41" s="520" t="e">
        <f>IF(C41="","",'SBd2'!T35)</f>
        <v>#VALUE!</v>
      </c>
      <c r="BX41" s="520">
        <f>IF(C41="","",'Pjk2'!S35)</f>
        <v>0</v>
      </c>
      <c r="BY41" s="520">
        <f>IF(C41="","",'Pjk2'!C35)</f>
        <v>0</v>
      </c>
      <c r="BZ41" s="520">
        <f>IF(C41="","",'Pjk2'!D35)</f>
        <v>0</v>
      </c>
      <c r="CA41" s="520">
        <f>IF(C41="","",'Pjk2'!F35)</f>
        <v>0</v>
      </c>
      <c r="CB41" s="520">
        <f>IF(C41="","",'Pjk2'!G35)</f>
        <v>0</v>
      </c>
      <c r="CC41" s="520" t="e">
        <f>IF(C41="","",'Pjk2'!T35)</f>
        <v>#VALUE!</v>
      </c>
      <c r="CD41" s="520">
        <f>IF(C41="","",'Prk2'!S35)</f>
        <v>0</v>
      </c>
      <c r="CE41" s="520">
        <f>IF(C41="","",'Prk2'!C35)</f>
        <v>0</v>
      </c>
      <c r="CF41" s="520">
        <f>IF(C41="","",'Prk2'!D35)</f>
        <v>0</v>
      </c>
      <c r="CG41" s="520">
        <f>IF(C41="","",'Prk2'!F35)</f>
        <v>0</v>
      </c>
      <c r="CH41" s="520">
        <f>IF(C41="","",'Prk2'!G35)</f>
        <v>0</v>
      </c>
      <c r="CI41" s="520" t="e">
        <f>IF(C41="","",'Prk2'!T35)</f>
        <v>#VALUE!</v>
      </c>
      <c r="CJ41" s="520">
        <f>IF(C41="","",BADER2!S35)</f>
        <v>0</v>
      </c>
      <c r="CK41" s="520">
        <f>IF(C41="","",BADER2!C35)</f>
        <v>0</v>
      </c>
      <c r="CL41" s="520">
        <f>IF(C41="","",BADER2!D35)</f>
        <v>0</v>
      </c>
      <c r="CM41" s="520">
        <f>IF(C41="","",BADER2!F35)</f>
        <v>0</v>
      </c>
      <c r="CN41" s="520">
        <f>IF(C41="","",BADER2!G35)</f>
        <v>0</v>
      </c>
      <c r="CO41" s="520" t="e">
        <f>IF(C41="","",BADER2!T35)</f>
        <v>#VALUE!</v>
      </c>
      <c r="CP41" s="521">
        <f>IF(C41="","",TAMB12!S35)</f>
        <v>0</v>
      </c>
      <c r="CQ41" s="521">
        <f>IF(C41="","",TAMB12!C35)</f>
        <v>0</v>
      </c>
      <c r="CR41" s="521">
        <f>IF(C41="","",TAMB12!D35)</f>
        <v>0</v>
      </c>
      <c r="CS41" s="521">
        <f>IF(C41="","",TAMB12!F35)</f>
        <v>0</v>
      </c>
      <c r="CT41" s="521">
        <f>IF(C41="","",TAMB12!G35)</f>
        <v>0</v>
      </c>
      <c r="CU41" s="521" t="e">
        <f>IF(C41="","",TAMB12!T35)</f>
        <v>#VALUE!</v>
      </c>
      <c r="CV41" s="521">
        <f>IF(C41="","",TAMB22!S35)</f>
        <v>0</v>
      </c>
      <c r="CW41" s="521">
        <f>IF(C41="","",TAMB22!C35)</f>
        <v>0</v>
      </c>
      <c r="CX41" s="521">
        <f>IF(C41="","",TAMB22!D35)</f>
        <v>0</v>
      </c>
      <c r="CY41" s="521">
        <f>IF(C41="","",TAMB22!F35)</f>
        <v>0</v>
      </c>
      <c r="CZ41" s="521">
        <f>IF(C41="","",TAMB22!G35)</f>
        <v>0</v>
      </c>
      <c r="DA41" s="521" t="e">
        <f>IF(C41="","",TAMB22!T35)</f>
        <v>#VALUE!</v>
      </c>
      <c r="DB41" s="519"/>
      <c r="DC41" s="519"/>
      <c r="DD41" s="519"/>
      <c r="DE41" s="519"/>
      <c r="DF41" s="519"/>
      <c r="DG41" s="519"/>
      <c r="DH41" s="520">
        <f>IF(C41="","",ISIEKSTRA2!C27)</f>
        <v>2</v>
      </c>
      <c r="DI41" s="520" t="str">
        <f>IF(C41="","",ISIEKSTRA2!D27)</f>
        <v>B</v>
      </c>
      <c r="DJ41" s="520">
        <f>IF(C41="","",ISIEKSTRA2!F27)</f>
        <v>3</v>
      </c>
      <c r="DK41" s="520" t="str">
        <f>IF(C41="","",ISIEKSTRA2!G27)</f>
        <v>C</v>
      </c>
      <c r="DL41" s="520">
        <f>IF(C41="","",ISIEKSTRA2!I27)</f>
        <v>4</v>
      </c>
      <c r="DM41" s="520" t="str">
        <f>IF(C41="","",ISIEKSTRA2!J27)</f>
        <v>D</v>
      </c>
      <c r="DN41" s="520">
        <f>IF(C41="","",ISIEKSTRA2!L27)</f>
        <v>3</v>
      </c>
      <c r="DO41" s="520" t="str">
        <f>IF(C41="","",ISIEKSTRA2!M27)</f>
        <v>B</v>
      </c>
      <c r="DP41" s="520">
        <f>IF(C41="","",'Data Raport2'!D25)</f>
        <v>0</v>
      </c>
      <c r="DQ41" s="520">
        <f>IF(C41="","",'Data Raport2'!E25)</f>
        <v>0</v>
      </c>
      <c r="DR41" s="520">
        <f>IF(C41="","",'Data Raport2'!F25)</f>
        <v>0</v>
      </c>
      <c r="DS41" s="536" t="str">
        <f>IF('LEDGER GENAP2'!AR53="","",'LEDGER GENAP2'!AR53)</f>
        <v/>
      </c>
      <c r="DX41" s="535"/>
    </row>
    <row r="42" spans="1:128">
      <c r="A42" s="518">
        <v>23</v>
      </c>
      <c r="B42" s="518"/>
      <c r="C42" s="520" t="str">
        <f>IF('Data Identitas'!B31="","",'Data Identitas'!B31)</f>
        <v>siswa23</v>
      </c>
      <c r="D42" s="520">
        <f>IF(C42="","",'QH2'!S36)</f>
        <v>0</v>
      </c>
      <c r="E42" s="520">
        <f>IF(C42="","",'QH2'!C36)</f>
        <v>0</v>
      </c>
      <c r="F42" s="520">
        <f>IF(C42="","",'QH2'!D36)</f>
        <v>0</v>
      </c>
      <c r="G42" s="520">
        <f>IF(C42="","",'QH2'!F36)</f>
        <v>0</v>
      </c>
      <c r="H42" s="520">
        <f>IF(C42="","",'QH2'!G36)</f>
        <v>0</v>
      </c>
      <c r="I42" s="520" t="e">
        <f>IF(C42="","",'QH2'!T36)</f>
        <v>#VALUE!</v>
      </c>
      <c r="J42" s="520">
        <f>IF(C42="","",'AA2'!S36)</f>
        <v>0</v>
      </c>
      <c r="K42" s="520">
        <f>IF(C42="","",'AA2'!C36)</f>
        <v>0</v>
      </c>
      <c r="L42" s="520">
        <f>IF(C42="","",'AA2'!D36)</f>
        <v>0</v>
      </c>
      <c r="M42" s="520">
        <f>IF(C42="","",'AA2'!F36)</f>
        <v>0</v>
      </c>
      <c r="N42" s="520">
        <f>IF(C42="","",'AA2'!G36)</f>
        <v>0</v>
      </c>
      <c r="O42" s="520" t="e">
        <f>IF(C42="","",'AA2'!T36)</f>
        <v>#VALUE!</v>
      </c>
      <c r="P42" s="520">
        <f>IF(C42="","",FIQIH2!S36)</f>
        <v>0</v>
      </c>
      <c r="Q42" s="520">
        <f>IF(C42="","",FIQIH2!C36)</f>
        <v>0</v>
      </c>
      <c r="R42" s="520">
        <f>IF(C42="","",FIQIH2!D36)</f>
        <v>0</v>
      </c>
      <c r="S42" s="520">
        <f>IF(C42="","",FIQIH2!F36)</f>
        <v>0</v>
      </c>
      <c r="T42" s="520">
        <f>IF(C42="","",FIQIH2!G36)</f>
        <v>0</v>
      </c>
      <c r="U42" s="520" t="e">
        <f>IF(C42="","",FIQIH2!T36)</f>
        <v>#VALUE!</v>
      </c>
      <c r="V42" s="520">
        <f>IF(C42="","",'SKI2'!S36)</f>
        <v>0</v>
      </c>
      <c r="W42" s="520">
        <f>IF(C42="","",'SKI2'!C36)</f>
        <v>0</v>
      </c>
      <c r="X42" s="520">
        <f>IF(C42="","",'SKI2'!D36)</f>
        <v>0</v>
      </c>
      <c r="Y42" s="520">
        <f>IF(C42="","",'SKI2'!F36)</f>
        <v>0</v>
      </c>
      <c r="Z42" s="520">
        <f>IF(C42="","",'SKI2'!G36)</f>
        <v>0</v>
      </c>
      <c r="AA42" s="520" t="e">
        <f>IF(C42="","",'SKI2'!T36)</f>
        <v>#VALUE!</v>
      </c>
      <c r="AB42" s="520">
        <f>IF(C42="","",PPKn2!S36)</f>
        <v>0</v>
      </c>
      <c r="AC42" s="520">
        <f>IF(C42="","",PPKn2!C36)</f>
        <v>0</v>
      </c>
      <c r="AD42" s="520">
        <f>IF(C42="","",PPKn2!D36)</f>
        <v>0</v>
      </c>
      <c r="AE42" s="520">
        <f>IF(C42="","",PPKn2!F36)</f>
        <v>0</v>
      </c>
      <c r="AF42" s="520">
        <f>IF(C42="","",PPKn2!G36)</f>
        <v>0</v>
      </c>
      <c r="AG42" s="520" t="e">
        <f>IF(C42="","",PPKn2!T36)</f>
        <v>#VALUE!</v>
      </c>
      <c r="AH42" s="520">
        <f>IF(C42="","",B.Ind2!S36)</f>
        <v>0</v>
      </c>
      <c r="AI42" s="520">
        <f>IF(C42="","",B.Ind2!C36)</f>
        <v>0</v>
      </c>
      <c r="AJ42" s="520">
        <f>IF(C42="","",B.Ind2!D36)</f>
        <v>0</v>
      </c>
      <c r="AK42" s="520">
        <f>IF(C42="","",B.Ind2!F36)</f>
        <v>0</v>
      </c>
      <c r="AL42" s="520">
        <f>IF(C42="","",B.Ind2!G36)</f>
        <v>0</v>
      </c>
      <c r="AM42" s="520" t="e">
        <f>IF(C42="","",B.Ind2!T36)</f>
        <v>#VALUE!</v>
      </c>
      <c r="AN42" s="520">
        <f>IF(C42="","",B.ARAB2!S36)</f>
        <v>0</v>
      </c>
      <c r="AO42" s="520">
        <f>IF(C42="","",B.ARAB2!C36)</f>
        <v>0</v>
      </c>
      <c r="AP42" s="520">
        <f>IF(C42="","",B.ARAB2!D36)</f>
        <v>0</v>
      </c>
      <c r="AQ42" s="520">
        <f>IF(C42="","",B.ARAB2!F36)</f>
        <v>0</v>
      </c>
      <c r="AR42" s="520">
        <f>IF(C42="","",B.ARAB2!G36)</f>
        <v>0</v>
      </c>
      <c r="AS42" s="520" t="e">
        <f>IF(C42="","",B.ARAB2!T36)</f>
        <v>#VALUE!</v>
      </c>
      <c r="AT42" s="520">
        <f>IF(C42="","",'MAT2'!S36)</f>
        <v>0</v>
      </c>
      <c r="AU42" s="520">
        <f>IF(C42="","",'MAT2'!C36)</f>
        <v>0</v>
      </c>
      <c r="AV42" s="520">
        <f>IF(C42="","",'MAT2'!D36)</f>
        <v>0</v>
      </c>
      <c r="AW42" s="520">
        <f>IF(C42="","",'MAT2'!F36)</f>
        <v>0</v>
      </c>
      <c r="AX42" s="520">
        <f>IF(C42="","",'MAT2'!G36)</f>
        <v>0</v>
      </c>
      <c r="AY42" s="520" t="e">
        <f>IF(C42="","",'MAT2'!T36)</f>
        <v>#VALUE!</v>
      </c>
      <c r="AZ42" s="520">
        <f>IF(C42="","",'IPA2'!S36)</f>
        <v>0</v>
      </c>
      <c r="BA42" s="520">
        <f>IF(C42="","",'IPA2'!C36)</f>
        <v>0</v>
      </c>
      <c r="BB42" s="520">
        <f>IF(C42="","",'IPA2'!D36)</f>
        <v>0</v>
      </c>
      <c r="BC42" s="520">
        <f>IF(C42="","",'IPA2'!F36)</f>
        <v>0</v>
      </c>
      <c r="BD42" s="520">
        <f>IF(C42="","",'IPA2'!G36)</f>
        <v>0</v>
      </c>
      <c r="BE42" s="520" t="e">
        <f>IF(C42="","",'IPA2'!T36)</f>
        <v>#VALUE!</v>
      </c>
      <c r="BF42" s="520">
        <f>IF(C42="","",'IPS2'!S36)</f>
        <v>0</v>
      </c>
      <c r="BG42" s="520">
        <f>IF(C42="","",'IPS2'!C36)</f>
        <v>0</v>
      </c>
      <c r="BH42" s="520">
        <f>IF(C42="","",'IPS2'!D36)</f>
        <v>0</v>
      </c>
      <c r="BI42" s="520">
        <f>IF(C42="","",'IPS2'!F36)</f>
        <v>0</v>
      </c>
      <c r="BJ42" s="520">
        <f>IF(C42="","",'IPS2'!G36)</f>
        <v>0</v>
      </c>
      <c r="BK42" s="520" t="e">
        <f>IF(C42="","",'IPS2'!T36)</f>
        <v>#VALUE!</v>
      </c>
      <c r="BL42" s="520">
        <f>IF(C42="","",BIng2!S36)</f>
        <v>0</v>
      </c>
      <c r="BM42" s="520">
        <f>IF(C42="","",BIng2!C36)</f>
        <v>0</v>
      </c>
      <c r="BN42" s="520">
        <f>IF(C42="","",BIng2!D36)</f>
        <v>0</v>
      </c>
      <c r="BO42" s="520">
        <f>IF(C42="","",BIng2!F36)</f>
        <v>0</v>
      </c>
      <c r="BP42" s="520">
        <f>IF(C42="","",BIng2!G36)</f>
        <v>0</v>
      </c>
      <c r="BQ42" s="520" t="e">
        <f>IF(C42="","",BIng2!T36)</f>
        <v>#VALUE!</v>
      </c>
      <c r="BR42" s="520">
        <f>IF(C42="","",'SBd2'!S36)</f>
        <v>0</v>
      </c>
      <c r="BS42" s="520">
        <f>IF(C42="","",'SBd2'!C36)</f>
        <v>0</v>
      </c>
      <c r="BT42" s="520">
        <f>IF(C42="","",'SBd2'!D36)</f>
        <v>0</v>
      </c>
      <c r="BU42" s="520">
        <f>IF(C42="","",'SBd2'!F36)</f>
        <v>0</v>
      </c>
      <c r="BV42" s="520">
        <f>IF(C42="","",'SBd2'!G36)</f>
        <v>0</v>
      </c>
      <c r="BW42" s="520" t="e">
        <f>IF(C42="","",'SBd2'!T36)</f>
        <v>#VALUE!</v>
      </c>
      <c r="BX42" s="520">
        <f>IF(C42="","",'Pjk2'!S36)</f>
        <v>0</v>
      </c>
      <c r="BY42" s="520">
        <f>IF(C42="","",'Pjk2'!C36)</f>
        <v>0</v>
      </c>
      <c r="BZ42" s="520">
        <f>IF(C42="","",'Pjk2'!D36)</f>
        <v>0</v>
      </c>
      <c r="CA42" s="520">
        <f>IF(C42="","",'Pjk2'!F36)</f>
        <v>0</v>
      </c>
      <c r="CB42" s="520">
        <f>IF(C42="","",'Pjk2'!G36)</f>
        <v>0</v>
      </c>
      <c r="CC42" s="520" t="e">
        <f>IF(C42="","",'Pjk2'!T36)</f>
        <v>#VALUE!</v>
      </c>
      <c r="CD42" s="520">
        <f>IF(C42="","",'Prk2'!S36)</f>
        <v>0</v>
      </c>
      <c r="CE42" s="520">
        <f>IF(C42="","",'Prk2'!C36)</f>
        <v>0</v>
      </c>
      <c r="CF42" s="520">
        <f>IF(C42="","",'Prk2'!D36)</f>
        <v>0</v>
      </c>
      <c r="CG42" s="520">
        <f>IF(C42="","",'Prk2'!F36)</f>
        <v>0</v>
      </c>
      <c r="CH42" s="520">
        <f>IF(C42="","",'Prk2'!G36)</f>
        <v>0</v>
      </c>
      <c r="CI42" s="520" t="e">
        <f>IF(C42="","",'Prk2'!T36)</f>
        <v>#VALUE!</v>
      </c>
      <c r="CJ42" s="520">
        <f>IF(C42="","",BADER2!S36)</f>
        <v>0</v>
      </c>
      <c r="CK42" s="520">
        <f>IF(C42="","",BADER2!C36)</f>
        <v>0</v>
      </c>
      <c r="CL42" s="520">
        <f>IF(C42="","",BADER2!D36)</f>
        <v>0</v>
      </c>
      <c r="CM42" s="520">
        <f>IF(C42="","",BADER2!F36)</f>
        <v>0</v>
      </c>
      <c r="CN42" s="520">
        <f>IF(C42="","",BADER2!G36)</f>
        <v>0</v>
      </c>
      <c r="CO42" s="520" t="e">
        <f>IF(C42="","",BADER2!T36)</f>
        <v>#VALUE!</v>
      </c>
      <c r="CP42" s="521">
        <f>IF(C42="","",TAMB12!S36)</f>
        <v>0</v>
      </c>
      <c r="CQ42" s="521">
        <f>IF(C42="","",TAMB12!C36)</f>
        <v>0</v>
      </c>
      <c r="CR42" s="521">
        <f>IF(C42="","",TAMB12!D36)</f>
        <v>0</v>
      </c>
      <c r="CS42" s="521">
        <f>IF(C42="","",TAMB12!F36)</f>
        <v>0</v>
      </c>
      <c r="CT42" s="521">
        <f>IF(C42="","",TAMB12!G36)</f>
        <v>0</v>
      </c>
      <c r="CU42" s="521" t="e">
        <f>IF(C42="","",TAMB12!T36)</f>
        <v>#VALUE!</v>
      </c>
      <c r="CV42" s="521">
        <f>IF(C42="","",TAMB22!S36)</f>
        <v>0</v>
      </c>
      <c r="CW42" s="521">
        <f>IF(C42="","",TAMB22!C36)</f>
        <v>0</v>
      </c>
      <c r="CX42" s="521">
        <f>IF(C42="","",TAMB22!D36)</f>
        <v>0</v>
      </c>
      <c r="CY42" s="521">
        <f>IF(C42="","",TAMB22!F36)</f>
        <v>0</v>
      </c>
      <c r="CZ42" s="521">
        <f>IF(C42="","",TAMB22!G36)</f>
        <v>0</v>
      </c>
      <c r="DA42" s="521" t="e">
        <f>IF(C42="","",TAMB22!T36)</f>
        <v>#VALUE!</v>
      </c>
      <c r="DB42" s="519"/>
      <c r="DC42" s="519"/>
      <c r="DD42" s="519"/>
      <c r="DE42" s="519"/>
      <c r="DF42" s="519"/>
      <c r="DG42" s="519"/>
      <c r="DH42" s="520">
        <f>IF(C42="","",ISIEKSTRA2!C28)</f>
        <v>3</v>
      </c>
      <c r="DI42" s="520" t="str">
        <f>IF(C42="","",ISIEKSTRA2!D28)</f>
        <v>C</v>
      </c>
      <c r="DJ42" s="520">
        <f>IF(C42="","",ISIEKSTRA2!F28)</f>
        <v>4</v>
      </c>
      <c r="DK42" s="520" t="str">
        <f>IF(C42="","",ISIEKSTRA2!G28)</f>
        <v>D</v>
      </c>
      <c r="DL42" s="520">
        <f>IF(C42="","",ISIEKSTRA2!I28)</f>
        <v>1</v>
      </c>
      <c r="DM42" s="520" t="str">
        <f>IF(C42="","",ISIEKSTRA2!J28)</f>
        <v>A</v>
      </c>
      <c r="DN42" s="520">
        <f>IF(C42="","",ISIEKSTRA2!L28)</f>
        <v>2</v>
      </c>
      <c r="DO42" s="520" t="str">
        <f>IF(C42="","",ISIEKSTRA2!M28)</f>
        <v>C</v>
      </c>
      <c r="DP42" s="520">
        <f>IF(C42="","",'Data Raport2'!D26)</f>
        <v>0</v>
      </c>
      <c r="DQ42" s="520">
        <f>IF(C42="","",'Data Raport2'!E26)</f>
        <v>0</v>
      </c>
      <c r="DR42" s="520">
        <f>IF(C42="","",'Data Raport2'!F26)</f>
        <v>0</v>
      </c>
      <c r="DS42" s="536" t="str">
        <f>IF('LEDGER GENAP2'!AR55="","",'LEDGER GENAP2'!AR55)</f>
        <v/>
      </c>
      <c r="DX42" s="535"/>
    </row>
    <row r="43" spans="1:128">
      <c r="A43" s="518">
        <v>24</v>
      </c>
      <c r="B43" s="518"/>
      <c r="C43" s="520" t="str">
        <f>IF('Data Identitas'!B32="","",'Data Identitas'!B32)</f>
        <v>siswa24</v>
      </c>
      <c r="D43" s="520">
        <f>IF(C43="","",'QH2'!S37)</f>
        <v>0</v>
      </c>
      <c r="E43" s="520">
        <f>IF(C43="","",'QH2'!C37)</f>
        <v>0</v>
      </c>
      <c r="F43" s="520">
        <f>IF(C43="","",'QH2'!D37)</f>
        <v>0</v>
      </c>
      <c r="G43" s="520">
        <f>IF(C43="","",'QH2'!F37)</f>
        <v>0</v>
      </c>
      <c r="H43" s="520">
        <f>IF(C43="","",'QH2'!G37)</f>
        <v>0</v>
      </c>
      <c r="I43" s="520" t="e">
        <f>IF(C43="","",'QH2'!T37)</f>
        <v>#VALUE!</v>
      </c>
      <c r="J43" s="520">
        <f>IF(C43="","",'AA2'!S37)</f>
        <v>0</v>
      </c>
      <c r="K43" s="520">
        <f>IF(C43="","",'AA2'!C37)</f>
        <v>0</v>
      </c>
      <c r="L43" s="520">
        <f>IF(C43="","",'AA2'!D37)</f>
        <v>0</v>
      </c>
      <c r="M43" s="520">
        <f>IF(C43="","",'AA2'!F37)</f>
        <v>0</v>
      </c>
      <c r="N43" s="520">
        <f>IF(C43="","",'AA2'!G37)</f>
        <v>0</v>
      </c>
      <c r="O43" s="520" t="e">
        <f>IF(C43="","",'AA2'!T37)</f>
        <v>#VALUE!</v>
      </c>
      <c r="P43" s="520">
        <f>IF(C43="","",FIQIH2!S37)</f>
        <v>0</v>
      </c>
      <c r="Q43" s="520">
        <f>IF(C43="","",FIQIH2!C37)</f>
        <v>0</v>
      </c>
      <c r="R43" s="520">
        <f>IF(C43="","",FIQIH2!D37)</f>
        <v>0</v>
      </c>
      <c r="S43" s="520">
        <f>IF(C43="","",FIQIH2!F37)</f>
        <v>0</v>
      </c>
      <c r="T43" s="520">
        <f>IF(C43="","",FIQIH2!G37)</f>
        <v>0</v>
      </c>
      <c r="U43" s="520" t="e">
        <f>IF(C43="","",FIQIH2!T37)</f>
        <v>#VALUE!</v>
      </c>
      <c r="V43" s="520">
        <f>IF(C43="","",'SKI2'!S37)</f>
        <v>0</v>
      </c>
      <c r="W43" s="520">
        <f>IF(C43="","",'SKI2'!C37)</f>
        <v>0</v>
      </c>
      <c r="X43" s="520">
        <f>IF(C43="","",'SKI2'!D37)</f>
        <v>0</v>
      </c>
      <c r="Y43" s="520">
        <f>IF(C43="","",'SKI2'!F37)</f>
        <v>0</v>
      </c>
      <c r="Z43" s="520">
        <f>IF(C43="","",'SKI2'!G37)</f>
        <v>0</v>
      </c>
      <c r="AA43" s="520" t="e">
        <f>IF(C43="","",'SKI2'!T37)</f>
        <v>#VALUE!</v>
      </c>
      <c r="AB43" s="520">
        <f>IF(C43="","",PPKn2!S37)</f>
        <v>0</v>
      </c>
      <c r="AC43" s="520">
        <f>IF(C43="","",PPKn2!C37)</f>
        <v>0</v>
      </c>
      <c r="AD43" s="520">
        <f>IF(C43="","",PPKn2!D37)</f>
        <v>0</v>
      </c>
      <c r="AE43" s="520">
        <f>IF(C43="","",PPKn2!F37)</f>
        <v>0</v>
      </c>
      <c r="AF43" s="520">
        <f>IF(C43="","",PPKn2!G37)</f>
        <v>0</v>
      </c>
      <c r="AG43" s="520" t="e">
        <f>IF(C43="","",PPKn2!T37)</f>
        <v>#VALUE!</v>
      </c>
      <c r="AH43" s="520">
        <f>IF(C43="","",B.Ind2!S37)</f>
        <v>0</v>
      </c>
      <c r="AI43" s="520">
        <f>IF(C43="","",B.Ind2!C37)</f>
        <v>0</v>
      </c>
      <c r="AJ43" s="520">
        <f>IF(C43="","",B.Ind2!D37)</f>
        <v>0</v>
      </c>
      <c r="AK43" s="520">
        <f>IF(C43="","",B.Ind2!F37)</f>
        <v>0</v>
      </c>
      <c r="AL43" s="520">
        <f>IF(C43="","",B.Ind2!G37)</f>
        <v>0</v>
      </c>
      <c r="AM43" s="520" t="e">
        <f>IF(C43="","",B.Ind2!T37)</f>
        <v>#VALUE!</v>
      </c>
      <c r="AN43" s="520">
        <f>IF(C43="","",B.ARAB2!S37)</f>
        <v>0</v>
      </c>
      <c r="AO43" s="520">
        <f>IF(C43="","",B.ARAB2!C37)</f>
        <v>0</v>
      </c>
      <c r="AP43" s="520">
        <f>IF(C43="","",B.ARAB2!D37)</f>
        <v>0</v>
      </c>
      <c r="AQ43" s="520">
        <f>IF(C43="","",B.ARAB2!F37)</f>
        <v>0</v>
      </c>
      <c r="AR43" s="520">
        <f>IF(C43="","",B.ARAB2!G37)</f>
        <v>0</v>
      </c>
      <c r="AS43" s="520" t="e">
        <f>IF(C43="","",B.ARAB2!T37)</f>
        <v>#VALUE!</v>
      </c>
      <c r="AT43" s="520">
        <f>IF(C43="","",'MAT2'!S37)</f>
        <v>0</v>
      </c>
      <c r="AU43" s="520">
        <f>IF(C43="","",'MAT2'!C37)</f>
        <v>0</v>
      </c>
      <c r="AV43" s="520">
        <f>IF(C43="","",'MAT2'!D37)</f>
        <v>0</v>
      </c>
      <c r="AW43" s="520">
        <f>IF(C43="","",'MAT2'!F37)</f>
        <v>0</v>
      </c>
      <c r="AX43" s="520">
        <f>IF(C43="","",'MAT2'!G37)</f>
        <v>0</v>
      </c>
      <c r="AY43" s="520" t="e">
        <f>IF(C43="","",'MAT2'!T37)</f>
        <v>#VALUE!</v>
      </c>
      <c r="AZ43" s="520">
        <f>IF(C43="","",'IPA2'!S37)</f>
        <v>0</v>
      </c>
      <c r="BA43" s="520">
        <f>IF(C43="","",'IPA2'!C37)</f>
        <v>0</v>
      </c>
      <c r="BB43" s="520">
        <f>IF(C43="","",'IPA2'!D37)</f>
        <v>0</v>
      </c>
      <c r="BC43" s="520">
        <f>IF(C43="","",'IPA2'!F37)</f>
        <v>0</v>
      </c>
      <c r="BD43" s="520">
        <f>IF(C43="","",'IPA2'!G37)</f>
        <v>0</v>
      </c>
      <c r="BE43" s="520" t="e">
        <f>IF(C43="","",'IPA2'!T37)</f>
        <v>#VALUE!</v>
      </c>
      <c r="BF43" s="520">
        <f>IF(C43="","",'IPS2'!S37)</f>
        <v>0</v>
      </c>
      <c r="BG43" s="520">
        <f>IF(C43="","",'IPS2'!C37)</f>
        <v>0</v>
      </c>
      <c r="BH43" s="520">
        <f>IF(C43="","",'IPS2'!D37)</f>
        <v>0</v>
      </c>
      <c r="BI43" s="520">
        <f>IF(C43="","",'IPS2'!F37)</f>
        <v>0</v>
      </c>
      <c r="BJ43" s="520">
        <f>IF(C43="","",'IPS2'!G37)</f>
        <v>0</v>
      </c>
      <c r="BK43" s="520" t="e">
        <f>IF(C43="","",'IPS2'!T37)</f>
        <v>#VALUE!</v>
      </c>
      <c r="BL43" s="520">
        <f>IF(C43="","",BIng2!S37)</f>
        <v>0</v>
      </c>
      <c r="BM43" s="520">
        <f>IF(C43="","",BIng2!C37)</f>
        <v>0</v>
      </c>
      <c r="BN43" s="520">
        <f>IF(C43="","",BIng2!D37)</f>
        <v>0</v>
      </c>
      <c r="BO43" s="520">
        <f>IF(C43="","",BIng2!F37)</f>
        <v>0</v>
      </c>
      <c r="BP43" s="520">
        <f>IF(C43="","",BIng2!G37)</f>
        <v>0</v>
      </c>
      <c r="BQ43" s="520" t="e">
        <f>IF(C43="","",BIng2!T37)</f>
        <v>#VALUE!</v>
      </c>
      <c r="BR43" s="520">
        <f>IF(C43="","",'SBd2'!S37)</f>
        <v>0</v>
      </c>
      <c r="BS43" s="520">
        <f>IF(C43="","",'SBd2'!C37)</f>
        <v>0</v>
      </c>
      <c r="BT43" s="520">
        <f>IF(C43="","",'SBd2'!D37)</f>
        <v>0</v>
      </c>
      <c r="BU43" s="520">
        <f>IF(C43="","",'SBd2'!F37)</f>
        <v>0</v>
      </c>
      <c r="BV43" s="520">
        <f>IF(C43="","",'SBd2'!G37)</f>
        <v>0</v>
      </c>
      <c r="BW43" s="520" t="e">
        <f>IF(C43="","",'SBd2'!T37)</f>
        <v>#VALUE!</v>
      </c>
      <c r="BX43" s="520">
        <f>IF(C43="","",'Pjk2'!S37)</f>
        <v>0</v>
      </c>
      <c r="BY43" s="520">
        <f>IF(C43="","",'Pjk2'!C37)</f>
        <v>0</v>
      </c>
      <c r="BZ43" s="520">
        <f>IF(C43="","",'Pjk2'!D37)</f>
        <v>0</v>
      </c>
      <c r="CA43" s="520">
        <f>IF(C43="","",'Pjk2'!F37)</f>
        <v>0</v>
      </c>
      <c r="CB43" s="520">
        <f>IF(C43="","",'Pjk2'!G37)</f>
        <v>0</v>
      </c>
      <c r="CC43" s="520" t="e">
        <f>IF(C43="","",'Pjk2'!T37)</f>
        <v>#VALUE!</v>
      </c>
      <c r="CD43" s="520">
        <f>IF(C43="","",'Prk2'!S37)</f>
        <v>0</v>
      </c>
      <c r="CE43" s="520">
        <f>IF(C43="","",'Prk2'!C37)</f>
        <v>0</v>
      </c>
      <c r="CF43" s="520">
        <f>IF(C43="","",'Prk2'!D37)</f>
        <v>0</v>
      </c>
      <c r="CG43" s="520">
        <f>IF(C43="","",'Prk2'!F37)</f>
        <v>0</v>
      </c>
      <c r="CH43" s="520">
        <f>IF(C43="","",'Prk2'!G37)</f>
        <v>0</v>
      </c>
      <c r="CI43" s="520" t="e">
        <f>IF(C43="","",'Prk2'!T37)</f>
        <v>#VALUE!</v>
      </c>
      <c r="CJ43" s="520">
        <f>IF(C43="","",BADER2!S37)</f>
        <v>0</v>
      </c>
      <c r="CK43" s="520">
        <f>IF(C43="","",BADER2!C37)</f>
        <v>0</v>
      </c>
      <c r="CL43" s="520">
        <f>IF(C43="","",BADER2!D37)</f>
        <v>0</v>
      </c>
      <c r="CM43" s="520">
        <f>IF(C43="","",BADER2!F37)</f>
        <v>0</v>
      </c>
      <c r="CN43" s="520">
        <f>IF(C43="","",BADER2!G37)</f>
        <v>0</v>
      </c>
      <c r="CO43" s="520" t="e">
        <f>IF(C43="","",BADER2!T37)</f>
        <v>#VALUE!</v>
      </c>
      <c r="CP43" s="521">
        <f>IF(C43="","",TAMB12!S37)</f>
        <v>0</v>
      </c>
      <c r="CQ43" s="521">
        <f>IF(C43="","",TAMB12!C37)</f>
        <v>0</v>
      </c>
      <c r="CR43" s="521">
        <f>IF(C43="","",TAMB12!D37)</f>
        <v>0</v>
      </c>
      <c r="CS43" s="521">
        <f>IF(C43="","",TAMB12!F37)</f>
        <v>0</v>
      </c>
      <c r="CT43" s="521">
        <f>IF(C43="","",TAMB12!G37)</f>
        <v>0</v>
      </c>
      <c r="CU43" s="521" t="e">
        <f>IF(C43="","",TAMB12!T37)</f>
        <v>#VALUE!</v>
      </c>
      <c r="CV43" s="521">
        <f>IF(C43="","",TAMB22!S37)</f>
        <v>0</v>
      </c>
      <c r="CW43" s="521">
        <f>IF(C43="","",TAMB22!C37)</f>
        <v>0</v>
      </c>
      <c r="CX43" s="521">
        <f>IF(C43="","",TAMB22!D37)</f>
        <v>0</v>
      </c>
      <c r="CY43" s="521">
        <f>IF(C43="","",TAMB22!F37)</f>
        <v>0</v>
      </c>
      <c r="CZ43" s="521">
        <f>IF(C43="","",TAMB22!G37)</f>
        <v>0</v>
      </c>
      <c r="DA43" s="521" t="e">
        <f>IF(C43="","",TAMB22!T37)</f>
        <v>#VALUE!</v>
      </c>
      <c r="DB43" s="519"/>
      <c r="DC43" s="519"/>
      <c r="DD43" s="519"/>
      <c r="DE43" s="519"/>
      <c r="DF43" s="519"/>
      <c r="DG43" s="519"/>
      <c r="DH43" s="520">
        <f>IF(C43="","",ISIEKSTRA2!C29)</f>
        <v>4</v>
      </c>
      <c r="DI43" s="520" t="str">
        <f>IF(C43="","",ISIEKSTRA2!D29)</f>
        <v>D</v>
      </c>
      <c r="DJ43" s="520">
        <f>IF(C43="","",ISIEKSTRA2!F29)</f>
        <v>1</v>
      </c>
      <c r="DK43" s="520" t="str">
        <f>IF(C43="","",ISIEKSTRA2!G29)</f>
        <v>A</v>
      </c>
      <c r="DL43" s="520">
        <f>IF(C43="","",ISIEKSTRA2!I29)</f>
        <v>2</v>
      </c>
      <c r="DM43" s="520" t="str">
        <f>IF(C43="","",ISIEKSTRA2!J29)</f>
        <v>B</v>
      </c>
      <c r="DN43" s="520">
        <f>IF(C43="","",ISIEKSTRA2!L29)</f>
        <v>1</v>
      </c>
      <c r="DO43" s="520" t="str">
        <f>IF(C43="","",ISIEKSTRA2!M29)</f>
        <v>D</v>
      </c>
      <c r="DP43" s="520">
        <f>IF(C43="","",'Data Raport2'!D27)</f>
        <v>0</v>
      </c>
      <c r="DQ43" s="520">
        <f>IF(C43="","",'Data Raport2'!E27)</f>
        <v>0</v>
      </c>
      <c r="DR43" s="520">
        <f>IF(C43="","",'Data Raport2'!F27)</f>
        <v>0</v>
      </c>
      <c r="DS43" s="536" t="str">
        <f>IF('LEDGER GENAP2'!AR57="","",'LEDGER GENAP2'!AR57)</f>
        <v/>
      </c>
      <c r="DX43" s="535"/>
    </row>
    <row r="44" spans="1:128">
      <c r="A44" s="518">
        <v>25</v>
      </c>
      <c r="B44" s="518"/>
      <c r="C44" s="520" t="str">
        <f>IF('Data Identitas'!B33="","",'Data Identitas'!B33)</f>
        <v>siswa25</v>
      </c>
      <c r="D44" s="520">
        <f>IF(C44="","",'QH2'!S38)</f>
        <v>0</v>
      </c>
      <c r="E44" s="520">
        <f>IF(C44="","",'QH2'!C38)</f>
        <v>0</v>
      </c>
      <c r="F44" s="520">
        <f>IF(C44="","",'QH2'!D38)</f>
        <v>0</v>
      </c>
      <c r="G44" s="520">
        <f>IF(C44="","",'QH2'!F38)</f>
        <v>0</v>
      </c>
      <c r="H44" s="520">
        <f>IF(C44="","",'QH2'!G38)</f>
        <v>0</v>
      </c>
      <c r="I44" s="520" t="e">
        <f>IF(C44="","",'QH2'!T38)</f>
        <v>#VALUE!</v>
      </c>
      <c r="J44" s="520">
        <f>IF(C44="","",'AA2'!S38)</f>
        <v>0</v>
      </c>
      <c r="K44" s="520">
        <f>IF(C44="","",'AA2'!C38)</f>
        <v>0</v>
      </c>
      <c r="L44" s="520">
        <f>IF(C44="","",'AA2'!D38)</f>
        <v>0</v>
      </c>
      <c r="M44" s="520">
        <f>IF(C44="","",'AA2'!F38)</f>
        <v>0</v>
      </c>
      <c r="N44" s="520">
        <f>IF(C44="","",'AA2'!G38)</f>
        <v>0</v>
      </c>
      <c r="O44" s="520" t="e">
        <f>IF(C44="","",'AA2'!T38)</f>
        <v>#VALUE!</v>
      </c>
      <c r="P44" s="520">
        <f>IF(C44="","",FIQIH2!S38)</f>
        <v>0</v>
      </c>
      <c r="Q44" s="520">
        <f>IF(C44="","",FIQIH2!C38)</f>
        <v>0</v>
      </c>
      <c r="R44" s="520">
        <f>IF(C44="","",FIQIH2!D38)</f>
        <v>0</v>
      </c>
      <c r="S44" s="520">
        <f>IF(C44="","",FIQIH2!F38)</f>
        <v>0</v>
      </c>
      <c r="T44" s="520">
        <f>IF(C44="","",FIQIH2!G38)</f>
        <v>0</v>
      </c>
      <c r="U44" s="520" t="e">
        <f>IF(C44="","",FIQIH2!T38)</f>
        <v>#VALUE!</v>
      </c>
      <c r="V44" s="520">
        <f>IF(C44="","",'SKI2'!S38)</f>
        <v>0</v>
      </c>
      <c r="W44" s="520">
        <f>IF(C44="","",'SKI2'!C38)</f>
        <v>0</v>
      </c>
      <c r="X44" s="520">
        <f>IF(C44="","",'SKI2'!D38)</f>
        <v>0</v>
      </c>
      <c r="Y44" s="520">
        <f>IF(C44="","",'SKI2'!F38)</f>
        <v>0</v>
      </c>
      <c r="Z44" s="520">
        <f>IF(C44="","",'SKI2'!G38)</f>
        <v>0</v>
      </c>
      <c r="AA44" s="520" t="e">
        <f>IF(C44="","",'SKI2'!T38)</f>
        <v>#VALUE!</v>
      </c>
      <c r="AB44" s="520">
        <f>IF(C44="","",PPKn2!S38)</f>
        <v>0</v>
      </c>
      <c r="AC44" s="520">
        <f>IF(C44="","",PPKn2!C38)</f>
        <v>0</v>
      </c>
      <c r="AD44" s="520">
        <f>IF(C44="","",PPKn2!D38)</f>
        <v>0</v>
      </c>
      <c r="AE44" s="520">
        <f>IF(C44="","",PPKn2!F38)</f>
        <v>0</v>
      </c>
      <c r="AF44" s="520">
        <f>IF(C44="","",PPKn2!G38)</f>
        <v>0</v>
      </c>
      <c r="AG44" s="520" t="e">
        <f>IF(C44="","",PPKn2!T38)</f>
        <v>#VALUE!</v>
      </c>
      <c r="AH44" s="520">
        <f>IF(C44="","",B.Ind2!S38)</f>
        <v>0</v>
      </c>
      <c r="AI44" s="520">
        <f>IF(C44="","",B.Ind2!C38)</f>
        <v>0</v>
      </c>
      <c r="AJ44" s="520">
        <f>IF(C44="","",B.Ind2!D38)</f>
        <v>0</v>
      </c>
      <c r="AK44" s="520">
        <f>IF(C44="","",B.Ind2!F38)</f>
        <v>0</v>
      </c>
      <c r="AL44" s="520">
        <f>IF(C44="","",B.Ind2!G38)</f>
        <v>0</v>
      </c>
      <c r="AM44" s="520" t="e">
        <f>IF(C44="","",B.Ind2!T38)</f>
        <v>#VALUE!</v>
      </c>
      <c r="AN44" s="520">
        <f>IF(C44="","",B.ARAB2!S38)</f>
        <v>0</v>
      </c>
      <c r="AO44" s="520">
        <f>IF(C44="","",B.ARAB2!C38)</f>
        <v>0</v>
      </c>
      <c r="AP44" s="520">
        <f>IF(C44="","",B.ARAB2!D38)</f>
        <v>0</v>
      </c>
      <c r="AQ44" s="520">
        <f>IF(C44="","",B.ARAB2!F38)</f>
        <v>0</v>
      </c>
      <c r="AR44" s="520">
        <f>IF(C44="","",B.ARAB2!G38)</f>
        <v>0</v>
      </c>
      <c r="AS44" s="520" t="e">
        <f>IF(C44="","",B.ARAB2!T38)</f>
        <v>#VALUE!</v>
      </c>
      <c r="AT44" s="520">
        <f>IF(C44="","",'MAT2'!S38)</f>
        <v>0</v>
      </c>
      <c r="AU44" s="520">
        <f>IF(C44="","",'MAT2'!C38)</f>
        <v>0</v>
      </c>
      <c r="AV44" s="520">
        <f>IF(C44="","",'MAT2'!D38)</f>
        <v>0</v>
      </c>
      <c r="AW44" s="520">
        <f>IF(C44="","",'MAT2'!F38)</f>
        <v>0</v>
      </c>
      <c r="AX44" s="520">
        <f>IF(C44="","",'MAT2'!G38)</f>
        <v>0</v>
      </c>
      <c r="AY44" s="520" t="e">
        <f>IF(C44="","",'MAT2'!T38)</f>
        <v>#VALUE!</v>
      </c>
      <c r="AZ44" s="520">
        <f>IF(C44="","",'IPA2'!S38)</f>
        <v>0</v>
      </c>
      <c r="BA44" s="520">
        <f>IF(C44="","",'IPA2'!C38)</f>
        <v>0</v>
      </c>
      <c r="BB44" s="520">
        <f>IF(C44="","",'IPA2'!D38)</f>
        <v>0</v>
      </c>
      <c r="BC44" s="520">
        <f>IF(C44="","",'IPA2'!F38)</f>
        <v>0</v>
      </c>
      <c r="BD44" s="520">
        <f>IF(C44="","",'IPA2'!G38)</f>
        <v>0</v>
      </c>
      <c r="BE44" s="520" t="e">
        <f>IF(C44="","",'IPA2'!T38)</f>
        <v>#VALUE!</v>
      </c>
      <c r="BF44" s="520">
        <f>IF(C44="","",'IPS2'!S38)</f>
        <v>0</v>
      </c>
      <c r="BG44" s="520">
        <f>IF(C44="","",'IPS2'!C38)</f>
        <v>0</v>
      </c>
      <c r="BH44" s="520">
        <f>IF(C44="","",'IPS2'!D38)</f>
        <v>0</v>
      </c>
      <c r="BI44" s="520">
        <f>IF(C44="","",'IPS2'!F38)</f>
        <v>0</v>
      </c>
      <c r="BJ44" s="520">
        <f>IF(C44="","",'IPS2'!G38)</f>
        <v>0</v>
      </c>
      <c r="BK44" s="520" t="e">
        <f>IF(C44="","",'IPS2'!T38)</f>
        <v>#VALUE!</v>
      </c>
      <c r="BL44" s="520">
        <f>IF(C44="","",BIng2!S38)</f>
        <v>0</v>
      </c>
      <c r="BM44" s="520">
        <f>IF(C44="","",BIng2!C38)</f>
        <v>0</v>
      </c>
      <c r="BN44" s="520">
        <f>IF(C44="","",BIng2!D38)</f>
        <v>0</v>
      </c>
      <c r="BO44" s="520">
        <f>IF(C44="","",BIng2!F38)</f>
        <v>0</v>
      </c>
      <c r="BP44" s="520">
        <f>IF(C44="","",BIng2!G38)</f>
        <v>0</v>
      </c>
      <c r="BQ44" s="520" t="e">
        <f>IF(C44="","",BIng2!T38)</f>
        <v>#VALUE!</v>
      </c>
      <c r="BR44" s="520">
        <f>IF(C44="","",'SBd2'!S38)</f>
        <v>0</v>
      </c>
      <c r="BS44" s="520">
        <f>IF(C44="","",'SBd2'!C38)</f>
        <v>0</v>
      </c>
      <c r="BT44" s="520">
        <f>IF(C44="","",'SBd2'!D38)</f>
        <v>0</v>
      </c>
      <c r="BU44" s="520">
        <f>IF(C44="","",'SBd2'!F38)</f>
        <v>0</v>
      </c>
      <c r="BV44" s="520">
        <f>IF(C44="","",'SBd2'!G38)</f>
        <v>0</v>
      </c>
      <c r="BW44" s="520" t="e">
        <f>IF(C44="","",'SBd2'!T38)</f>
        <v>#VALUE!</v>
      </c>
      <c r="BX44" s="520">
        <f>IF(C44="","",'Pjk2'!S38)</f>
        <v>0</v>
      </c>
      <c r="BY44" s="520">
        <f>IF(C44="","",'Pjk2'!C38)</f>
        <v>0</v>
      </c>
      <c r="BZ44" s="520">
        <f>IF(C44="","",'Pjk2'!D38)</f>
        <v>0</v>
      </c>
      <c r="CA44" s="520">
        <f>IF(C44="","",'Pjk2'!F38)</f>
        <v>0</v>
      </c>
      <c r="CB44" s="520">
        <f>IF(C44="","",'Pjk2'!G38)</f>
        <v>0</v>
      </c>
      <c r="CC44" s="520" t="e">
        <f>IF(C44="","",'Pjk2'!T38)</f>
        <v>#VALUE!</v>
      </c>
      <c r="CD44" s="520">
        <f>IF(C44="","",'Prk2'!S38)</f>
        <v>0</v>
      </c>
      <c r="CE44" s="520">
        <f>IF(C44="","",'Prk2'!C38)</f>
        <v>0</v>
      </c>
      <c r="CF44" s="520">
        <f>IF(C44="","",'Prk2'!D38)</f>
        <v>0</v>
      </c>
      <c r="CG44" s="520">
        <f>IF(C44="","",'Prk2'!F38)</f>
        <v>0</v>
      </c>
      <c r="CH44" s="520">
        <f>IF(C44="","",'Prk2'!G38)</f>
        <v>0</v>
      </c>
      <c r="CI44" s="520" t="e">
        <f>IF(C44="","",'Prk2'!T38)</f>
        <v>#VALUE!</v>
      </c>
      <c r="CJ44" s="520">
        <f>IF(C44="","",BADER2!S38)</f>
        <v>0</v>
      </c>
      <c r="CK44" s="520">
        <f>IF(C44="","",BADER2!C38)</f>
        <v>0</v>
      </c>
      <c r="CL44" s="520">
        <f>IF(C44="","",BADER2!D38)</f>
        <v>0</v>
      </c>
      <c r="CM44" s="520">
        <f>IF(C44="","",BADER2!F38)</f>
        <v>0</v>
      </c>
      <c r="CN44" s="520">
        <f>IF(C44="","",BADER2!G38)</f>
        <v>0</v>
      </c>
      <c r="CO44" s="520" t="e">
        <f>IF(C44="","",BADER2!T38)</f>
        <v>#VALUE!</v>
      </c>
      <c r="CP44" s="521">
        <f>IF(C44="","",TAMB12!S38)</f>
        <v>0</v>
      </c>
      <c r="CQ44" s="521">
        <f>IF(C44="","",TAMB12!C38)</f>
        <v>0</v>
      </c>
      <c r="CR44" s="521">
        <f>IF(C44="","",TAMB12!D38)</f>
        <v>0</v>
      </c>
      <c r="CS44" s="521">
        <f>IF(C44="","",TAMB12!F38)</f>
        <v>0</v>
      </c>
      <c r="CT44" s="521">
        <f>IF(C44="","",TAMB12!G38)</f>
        <v>0</v>
      </c>
      <c r="CU44" s="521" t="e">
        <f>IF(C44="","",TAMB12!T38)</f>
        <v>#VALUE!</v>
      </c>
      <c r="CV44" s="521">
        <f>IF(C44="","",TAMB22!S38)</f>
        <v>0</v>
      </c>
      <c r="CW44" s="521">
        <f>IF(C44="","",TAMB22!C38)</f>
        <v>0</v>
      </c>
      <c r="CX44" s="521">
        <f>IF(C44="","",TAMB22!D38)</f>
        <v>0</v>
      </c>
      <c r="CY44" s="521">
        <f>IF(C44="","",TAMB22!F38)</f>
        <v>0</v>
      </c>
      <c r="CZ44" s="521">
        <f>IF(C44="","",TAMB22!G38)</f>
        <v>0</v>
      </c>
      <c r="DA44" s="521" t="e">
        <f>IF(C44="","",TAMB22!T38)</f>
        <v>#VALUE!</v>
      </c>
      <c r="DB44" s="519"/>
      <c r="DC44" s="519"/>
      <c r="DD44" s="519"/>
      <c r="DE44" s="519"/>
      <c r="DF44" s="519"/>
      <c r="DG44" s="519"/>
      <c r="DH44" s="520">
        <f>IF(C44="","",ISIEKSTRA2!C30)</f>
        <v>1</v>
      </c>
      <c r="DI44" s="520" t="str">
        <f>IF(C44="","",ISIEKSTRA2!D30)</f>
        <v>A</v>
      </c>
      <c r="DJ44" s="520">
        <f>IF(C44="","",ISIEKSTRA2!F30)</f>
        <v>2</v>
      </c>
      <c r="DK44" s="520" t="str">
        <f>IF(C44="","",ISIEKSTRA2!G30)</f>
        <v>B</v>
      </c>
      <c r="DL44" s="520">
        <f>IF(C44="","",ISIEKSTRA2!I30)</f>
        <v>3</v>
      </c>
      <c r="DM44" s="520" t="str">
        <f>IF(C44="","",ISIEKSTRA2!J30)</f>
        <v>C</v>
      </c>
      <c r="DN44" s="520">
        <f>IF(C44="","",ISIEKSTRA2!L30)</f>
        <v>4</v>
      </c>
      <c r="DO44" s="520" t="str">
        <f>IF(C44="","",ISIEKSTRA2!M30)</f>
        <v>A</v>
      </c>
      <c r="DP44" s="520">
        <f>IF(C44="","",'Data Raport2'!D28)</f>
        <v>0</v>
      </c>
      <c r="DQ44" s="520">
        <f>IF(C44="","",'Data Raport2'!E28)</f>
        <v>0</v>
      </c>
      <c r="DR44" s="520">
        <f>IF(C44="","",'Data Raport2'!F28)</f>
        <v>0</v>
      </c>
      <c r="DS44" s="536" t="str">
        <f>IF('LEDGER GENAP2'!AR59="","",'LEDGER GENAP2'!AR59)</f>
        <v/>
      </c>
      <c r="DX44" s="535"/>
    </row>
    <row r="45" spans="1:128">
      <c r="A45" s="518">
        <v>26</v>
      </c>
      <c r="B45" s="518"/>
      <c r="C45" s="520" t="str">
        <f>IF('Data Identitas'!B34="","",'Data Identitas'!B34)</f>
        <v>siswa26</v>
      </c>
      <c r="D45" s="520">
        <f>IF(C45="","",'QH2'!S39)</f>
        <v>0</v>
      </c>
      <c r="E45" s="520">
        <f>IF(C45="","",'QH2'!C39)</f>
        <v>0</v>
      </c>
      <c r="F45" s="520">
        <f>IF(C45="","",'QH2'!D39)</f>
        <v>0</v>
      </c>
      <c r="G45" s="520">
        <f>IF(C45="","",'QH2'!F39)</f>
        <v>0</v>
      </c>
      <c r="H45" s="520">
        <f>IF(C45="","",'QH2'!G39)</f>
        <v>0</v>
      </c>
      <c r="I45" s="520" t="e">
        <f>IF(C45="","",'QH2'!T39)</f>
        <v>#VALUE!</v>
      </c>
      <c r="J45" s="520">
        <f>IF(C45="","",'AA2'!S39)</f>
        <v>0</v>
      </c>
      <c r="K45" s="520">
        <f>IF(C45="","",'AA2'!C39)</f>
        <v>0</v>
      </c>
      <c r="L45" s="520">
        <f>IF(C45="","",'AA2'!D39)</f>
        <v>0</v>
      </c>
      <c r="M45" s="520">
        <f>IF(C45="","",'AA2'!F39)</f>
        <v>0</v>
      </c>
      <c r="N45" s="520">
        <f>IF(C45="","",'AA2'!G39)</f>
        <v>0</v>
      </c>
      <c r="O45" s="520" t="e">
        <f>IF(C45="","",'AA2'!T39)</f>
        <v>#VALUE!</v>
      </c>
      <c r="P45" s="520">
        <f>IF(C45="","",FIQIH2!S39)</f>
        <v>0</v>
      </c>
      <c r="Q45" s="520">
        <f>IF(C45="","",FIQIH2!C39)</f>
        <v>0</v>
      </c>
      <c r="R45" s="520">
        <f>IF(C45="","",FIQIH2!D39)</f>
        <v>0</v>
      </c>
      <c r="S45" s="520">
        <f>IF(C45="","",FIQIH2!F39)</f>
        <v>0</v>
      </c>
      <c r="T45" s="520">
        <f>IF(C45="","",FIQIH2!G39)</f>
        <v>0</v>
      </c>
      <c r="U45" s="520" t="e">
        <f>IF(C45="","",FIQIH2!T39)</f>
        <v>#VALUE!</v>
      </c>
      <c r="V45" s="520">
        <f>IF(C45="","",'SKI2'!S39)</f>
        <v>0</v>
      </c>
      <c r="W45" s="520">
        <f>IF(C45="","",'SKI2'!C39)</f>
        <v>0</v>
      </c>
      <c r="X45" s="520">
        <f>IF(C45="","",'SKI2'!D39)</f>
        <v>0</v>
      </c>
      <c r="Y45" s="520">
        <f>IF(C45="","",'SKI2'!F39)</f>
        <v>0</v>
      </c>
      <c r="Z45" s="520">
        <f>IF(C45="","",'SKI2'!G39)</f>
        <v>0</v>
      </c>
      <c r="AA45" s="520" t="e">
        <f>IF(C45="","",'SKI2'!T39)</f>
        <v>#VALUE!</v>
      </c>
      <c r="AB45" s="520">
        <f>IF(C45="","",PPKn2!S39)</f>
        <v>0</v>
      </c>
      <c r="AC45" s="520">
        <f>IF(C45="","",PPKn2!C39)</f>
        <v>0</v>
      </c>
      <c r="AD45" s="520">
        <f>IF(C45="","",PPKn2!D39)</f>
        <v>0</v>
      </c>
      <c r="AE45" s="520">
        <f>IF(C45="","",PPKn2!F39)</f>
        <v>0</v>
      </c>
      <c r="AF45" s="520">
        <f>IF(C45="","",PPKn2!G39)</f>
        <v>0</v>
      </c>
      <c r="AG45" s="520" t="e">
        <f>IF(C45="","",PPKn2!T39)</f>
        <v>#VALUE!</v>
      </c>
      <c r="AH45" s="520">
        <f>IF(C45="","",B.Ind2!S39)</f>
        <v>0</v>
      </c>
      <c r="AI45" s="520">
        <f>IF(C45="","",B.Ind2!C39)</f>
        <v>0</v>
      </c>
      <c r="AJ45" s="520">
        <f>IF(C45="","",B.Ind2!D39)</f>
        <v>0</v>
      </c>
      <c r="AK45" s="520">
        <f>IF(C45="","",B.Ind2!F39)</f>
        <v>0</v>
      </c>
      <c r="AL45" s="520">
        <f>IF(C45="","",B.Ind2!G39)</f>
        <v>0</v>
      </c>
      <c r="AM45" s="520" t="e">
        <f>IF(C45="","",B.Ind2!T39)</f>
        <v>#VALUE!</v>
      </c>
      <c r="AN45" s="520">
        <f>IF(C45="","",B.ARAB2!S39)</f>
        <v>0</v>
      </c>
      <c r="AO45" s="520">
        <f>IF(C45="","",B.ARAB2!C39)</f>
        <v>0</v>
      </c>
      <c r="AP45" s="520">
        <f>IF(C45="","",B.ARAB2!D39)</f>
        <v>0</v>
      </c>
      <c r="AQ45" s="520">
        <f>IF(C45="","",B.ARAB2!F39)</f>
        <v>0</v>
      </c>
      <c r="AR45" s="520">
        <f>IF(C45="","",B.ARAB2!G39)</f>
        <v>0</v>
      </c>
      <c r="AS45" s="520" t="e">
        <f>IF(C45="","",B.ARAB2!T39)</f>
        <v>#VALUE!</v>
      </c>
      <c r="AT45" s="520">
        <f>IF(C45="","",'MAT2'!S39)</f>
        <v>0</v>
      </c>
      <c r="AU45" s="520">
        <f>IF(C45="","",'MAT2'!C39)</f>
        <v>0</v>
      </c>
      <c r="AV45" s="520">
        <f>IF(C45="","",'MAT2'!D39)</f>
        <v>0</v>
      </c>
      <c r="AW45" s="520">
        <f>IF(C45="","",'MAT2'!F39)</f>
        <v>0</v>
      </c>
      <c r="AX45" s="520">
        <f>IF(C45="","",'MAT2'!G39)</f>
        <v>0</v>
      </c>
      <c r="AY45" s="520" t="e">
        <f>IF(C45="","",'MAT2'!T39)</f>
        <v>#VALUE!</v>
      </c>
      <c r="AZ45" s="520">
        <f>IF(C45="","",'IPA2'!S39)</f>
        <v>0</v>
      </c>
      <c r="BA45" s="520">
        <f>IF(C45="","",'IPA2'!C39)</f>
        <v>0</v>
      </c>
      <c r="BB45" s="520">
        <f>IF(C45="","",'IPA2'!D39)</f>
        <v>0</v>
      </c>
      <c r="BC45" s="520">
        <f>IF(C45="","",'IPA2'!F39)</f>
        <v>0</v>
      </c>
      <c r="BD45" s="520">
        <f>IF(C45="","",'IPA2'!G39)</f>
        <v>0</v>
      </c>
      <c r="BE45" s="520" t="e">
        <f>IF(C45="","",'IPA2'!T39)</f>
        <v>#VALUE!</v>
      </c>
      <c r="BF45" s="520">
        <f>IF(C45="","",'IPS2'!S39)</f>
        <v>0</v>
      </c>
      <c r="BG45" s="520">
        <f>IF(C45="","",'IPS2'!C39)</f>
        <v>0</v>
      </c>
      <c r="BH45" s="520">
        <f>IF(C45="","",'IPS2'!D39)</f>
        <v>0</v>
      </c>
      <c r="BI45" s="520">
        <f>IF(C45="","",'IPS2'!F39)</f>
        <v>0</v>
      </c>
      <c r="BJ45" s="520">
        <f>IF(C45="","",'IPS2'!G39)</f>
        <v>0</v>
      </c>
      <c r="BK45" s="520" t="e">
        <f>IF(C45="","",'IPS2'!T39)</f>
        <v>#VALUE!</v>
      </c>
      <c r="BL45" s="520">
        <f>IF(C45="","",BIng2!S39)</f>
        <v>0</v>
      </c>
      <c r="BM45" s="520">
        <f>IF(C45="","",BIng2!C39)</f>
        <v>0</v>
      </c>
      <c r="BN45" s="520">
        <f>IF(C45="","",BIng2!D39)</f>
        <v>0</v>
      </c>
      <c r="BO45" s="520">
        <f>IF(C45="","",BIng2!F39)</f>
        <v>0</v>
      </c>
      <c r="BP45" s="520">
        <f>IF(C45="","",BIng2!G39)</f>
        <v>0</v>
      </c>
      <c r="BQ45" s="520" t="e">
        <f>IF(C45="","",BIng2!T39)</f>
        <v>#VALUE!</v>
      </c>
      <c r="BR45" s="520">
        <f>IF(C45="","",'SBd2'!S39)</f>
        <v>0</v>
      </c>
      <c r="BS45" s="520">
        <f>IF(C45="","",'SBd2'!C39)</f>
        <v>0</v>
      </c>
      <c r="BT45" s="520">
        <f>IF(C45="","",'SBd2'!D39)</f>
        <v>0</v>
      </c>
      <c r="BU45" s="520">
        <f>IF(C45="","",'SBd2'!F39)</f>
        <v>0</v>
      </c>
      <c r="BV45" s="520">
        <f>IF(C45="","",'SBd2'!G39)</f>
        <v>0</v>
      </c>
      <c r="BW45" s="520" t="e">
        <f>IF(C45="","",'SBd2'!T39)</f>
        <v>#VALUE!</v>
      </c>
      <c r="BX45" s="520">
        <f>IF(C45="","",'Pjk2'!S39)</f>
        <v>0</v>
      </c>
      <c r="BY45" s="520">
        <f>IF(C45="","",'Pjk2'!C39)</f>
        <v>0</v>
      </c>
      <c r="BZ45" s="520">
        <f>IF(C45="","",'Pjk2'!D39)</f>
        <v>0</v>
      </c>
      <c r="CA45" s="520">
        <f>IF(C45="","",'Pjk2'!F39)</f>
        <v>0</v>
      </c>
      <c r="CB45" s="520">
        <f>IF(C45="","",'Pjk2'!G39)</f>
        <v>0</v>
      </c>
      <c r="CC45" s="520" t="e">
        <f>IF(C45="","",'Pjk2'!T39)</f>
        <v>#VALUE!</v>
      </c>
      <c r="CD45" s="520">
        <f>IF(C45="","",'Prk2'!S39)</f>
        <v>0</v>
      </c>
      <c r="CE45" s="520">
        <f>IF(C45="","",'Prk2'!C39)</f>
        <v>0</v>
      </c>
      <c r="CF45" s="520">
        <f>IF(C45="","",'Prk2'!D39)</f>
        <v>0</v>
      </c>
      <c r="CG45" s="520">
        <f>IF(C45="","",'Prk2'!F39)</f>
        <v>0</v>
      </c>
      <c r="CH45" s="520">
        <f>IF(C45="","",'Prk2'!G39)</f>
        <v>0</v>
      </c>
      <c r="CI45" s="520" t="e">
        <f>IF(C45="","",'Prk2'!T39)</f>
        <v>#VALUE!</v>
      </c>
      <c r="CJ45" s="520">
        <f>IF(C45="","",BADER2!S39)</f>
        <v>0</v>
      </c>
      <c r="CK45" s="520">
        <f>IF(C45="","",BADER2!C39)</f>
        <v>0</v>
      </c>
      <c r="CL45" s="520">
        <f>IF(C45="","",BADER2!D39)</f>
        <v>0</v>
      </c>
      <c r="CM45" s="520">
        <f>IF(C45="","",BADER2!F39)</f>
        <v>0</v>
      </c>
      <c r="CN45" s="520">
        <f>IF(C45="","",BADER2!G39)</f>
        <v>0</v>
      </c>
      <c r="CO45" s="520" t="e">
        <f>IF(C45="","",BADER2!T39)</f>
        <v>#VALUE!</v>
      </c>
      <c r="CP45" s="521">
        <f>IF(C45="","",TAMB12!S39)</f>
        <v>0</v>
      </c>
      <c r="CQ45" s="521">
        <f>IF(C45="","",TAMB12!C39)</f>
        <v>0</v>
      </c>
      <c r="CR45" s="521">
        <f>IF(C45="","",TAMB12!D39)</f>
        <v>0</v>
      </c>
      <c r="CS45" s="521">
        <f>IF(C45="","",TAMB12!F39)</f>
        <v>0</v>
      </c>
      <c r="CT45" s="521">
        <f>IF(C45="","",TAMB12!G39)</f>
        <v>0</v>
      </c>
      <c r="CU45" s="521" t="e">
        <f>IF(C45="","",TAMB12!T39)</f>
        <v>#VALUE!</v>
      </c>
      <c r="CV45" s="521">
        <f>IF(C45="","",TAMB22!S39)</f>
        <v>0</v>
      </c>
      <c r="CW45" s="521">
        <f>IF(C45="","",TAMB22!C39)</f>
        <v>0</v>
      </c>
      <c r="CX45" s="521">
        <f>IF(C45="","",TAMB22!D39)</f>
        <v>0</v>
      </c>
      <c r="CY45" s="521">
        <f>IF(C45="","",TAMB22!F39)</f>
        <v>0</v>
      </c>
      <c r="CZ45" s="521">
        <f>IF(C45="","",TAMB22!G39)</f>
        <v>0</v>
      </c>
      <c r="DA45" s="521" t="e">
        <f>IF(C45="","",TAMB22!T39)</f>
        <v>#VALUE!</v>
      </c>
      <c r="DB45" s="519"/>
      <c r="DC45" s="519"/>
      <c r="DD45" s="519"/>
      <c r="DE45" s="519"/>
      <c r="DF45" s="519"/>
      <c r="DG45" s="519"/>
      <c r="DH45" s="520">
        <f>IF(C45="","",ISIEKSTRA2!C31)</f>
        <v>2</v>
      </c>
      <c r="DI45" s="520" t="str">
        <f>IF(C45="","",ISIEKSTRA2!D31)</f>
        <v>B</v>
      </c>
      <c r="DJ45" s="520">
        <f>IF(C45="","",ISIEKSTRA2!F31)</f>
        <v>3</v>
      </c>
      <c r="DK45" s="520" t="str">
        <f>IF(C45="","",ISIEKSTRA2!G31)</f>
        <v>C</v>
      </c>
      <c r="DL45" s="520">
        <f>IF(C45="","",ISIEKSTRA2!I31)</f>
        <v>4</v>
      </c>
      <c r="DM45" s="520" t="str">
        <f>IF(C45="","",ISIEKSTRA2!J31)</f>
        <v>D</v>
      </c>
      <c r="DN45" s="520">
        <f>IF(C45="","",ISIEKSTRA2!L31)</f>
        <v>3</v>
      </c>
      <c r="DO45" s="520" t="str">
        <f>IF(C45="","",ISIEKSTRA2!M31)</f>
        <v>B</v>
      </c>
      <c r="DP45" s="520">
        <f>IF(C45="","",'Data Raport2'!D29)</f>
        <v>0</v>
      </c>
      <c r="DQ45" s="520">
        <f>IF(C45="","",'Data Raport2'!E29)</f>
        <v>0</v>
      </c>
      <c r="DR45" s="520">
        <f>IF(C45="","",'Data Raport2'!F29)</f>
        <v>0</v>
      </c>
      <c r="DS45" s="536" t="str">
        <f>IF('LEDGER GENAP2'!AR61="","",'LEDGER GENAP2'!AR61)</f>
        <v/>
      </c>
      <c r="DX45" s="535"/>
    </row>
    <row r="46" spans="1:128">
      <c r="A46" s="518">
        <v>27</v>
      </c>
      <c r="B46" s="518"/>
      <c r="C46" s="520" t="str">
        <f>IF('Data Identitas'!B35="","",'Data Identitas'!B35)</f>
        <v>siswa27</v>
      </c>
      <c r="D46" s="520">
        <f>IF(C46="","",'QH2'!S40)</f>
        <v>0</v>
      </c>
      <c r="E46" s="520">
        <f>IF(C46="","",'QH2'!C40)</f>
        <v>0</v>
      </c>
      <c r="F46" s="520">
        <f>IF(C46="","",'QH2'!D40)</f>
        <v>0</v>
      </c>
      <c r="G46" s="520">
        <f>IF(C46="","",'QH2'!F40)</f>
        <v>0</v>
      </c>
      <c r="H46" s="520">
        <f>IF(C46="","",'QH2'!G40)</f>
        <v>0</v>
      </c>
      <c r="I46" s="520" t="e">
        <f>IF(C46="","",'QH2'!T40)</f>
        <v>#VALUE!</v>
      </c>
      <c r="J46" s="520">
        <f>IF(C46="","",'AA2'!S40)</f>
        <v>0</v>
      </c>
      <c r="K46" s="520">
        <f>IF(C46="","",'AA2'!C40)</f>
        <v>0</v>
      </c>
      <c r="L46" s="520">
        <f>IF(C46="","",'AA2'!D40)</f>
        <v>0</v>
      </c>
      <c r="M46" s="520">
        <f>IF(C46="","",'AA2'!F40)</f>
        <v>0</v>
      </c>
      <c r="N46" s="520">
        <f>IF(C46="","",'AA2'!G40)</f>
        <v>0</v>
      </c>
      <c r="O46" s="520" t="e">
        <f>IF(C46="","",'AA2'!T40)</f>
        <v>#VALUE!</v>
      </c>
      <c r="P46" s="520">
        <f>IF(C46="","",FIQIH2!S40)</f>
        <v>0</v>
      </c>
      <c r="Q46" s="520">
        <f>IF(C46="","",FIQIH2!C40)</f>
        <v>0</v>
      </c>
      <c r="R46" s="520">
        <f>IF(C46="","",FIQIH2!D40)</f>
        <v>0</v>
      </c>
      <c r="S46" s="520">
        <f>IF(C46="","",FIQIH2!F40)</f>
        <v>0</v>
      </c>
      <c r="T46" s="520">
        <f>IF(C46="","",FIQIH2!G40)</f>
        <v>0</v>
      </c>
      <c r="U46" s="520" t="e">
        <f>IF(C46="","",FIQIH2!T40)</f>
        <v>#VALUE!</v>
      </c>
      <c r="V46" s="520">
        <f>IF(C46="","",'SKI2'!S40)</f>
        <v>0</v>
      </c>
      <c r="W46" s="520">
        <f>IF(C46="","",'SKI2'!C40)</f>
        <v>0</v>
      </c>
      <c r="X46" s="520">
        <f>IF(C46="","",'SKI2'!D40)</f>
        <v>0</v>
      </c>
      <c r="Y46" s="520">
        <f>IF(C46="","",'SKI2'!F40)</f>
        <v>0</v>
      </c>
      <c r="Z46" s="520">
        <f>IF(C46="","",'SKI2'!G40)</f>
        <v>0</v>
      </c>
      <c r="AA46" s="520" t="e">
        <f>IF(C46="","",'SKI2'!T40)</f>
        <v>#VALUE!</v>
      </c>
      <c r="AB46" s="520">
        <f>IF(C46="","",PPKn2!S40)</f>
        <v>0</v>
      </c>
      <c r="AC46" s="520">
        <f>IF(C46="","",PPKn2!C40)</f>
        <v>0</v>
      </c>
      <c r="AD46" s="520">
        <f>IF(C46="","",PPKn2!D40)</f>
        <v>0</v>
      </c>
      <c r="AE46" s="520">
        <f>IF(C46="","",PPKn2!F40)</f>
        <v>0</v>
      </c>
      <c r="AF46" s="520">
        <f>IF(C46="","",PPKn2!G40)</f>
        <v>0</v>
      </c>
      <c r="AG46" s="520" t="e">
        <f>IF(C46="","",PPKn2!T40)</f>
        <v>#VALUE!</v>
      </c>
      <c r="AH46" s="520">
        <f>IF(C46="","",B.Ind2!S40)</f>
        <v>0</v>
      </c>
      <c r="AI46" s="520">
        <f>IF(C46="","",B.Ind2!C40)</f>
        <v>0</v>
      </c>
      <c r="AJ46" s="520">
        <f>IF(C46="","",B.Ind2!D40)</f>
        <v>0</v>
      </c>
      <c r="AK46" s="520">
        <f>IF(C46="","",B.Ind2!F40)</f>
        <v>0</v>
      </c>
      <c r="AL46" s="520">
        <f>IF(C46="","",B.Ind2!G40)</f>
        <v>0</v>
      </c>
      <c r="AM46" s="520" t="e">
        <f>IF(C46="","",B.Ind2!T40)</f>
        <v>#VALUE!</v>
      </c>
      <c r="AN46" s="520">
        <f>IF(C46="","",B.ARAB2!S40)</f>
        <v>0</v>
      </c>
      <c r="AO46" s="520">
        <f>IF(C46="","",B.ARAB2!C40)</f>
        <v>0</v>
      </c>
      <c r="AP46" s="520">
        <f>IF(C46="","",B.ARAB2!D40)</f>
        <v>0</v>
      </c>
      <c r="AQ46" s="520">
        <f>IF(C46="","",B.ARAB2!F40)</f>
        <v>0</v>
      </c>
      <c r="AR46" s="520">
        <f>IF(C46="","",B.ARAB2!G40)</f>
        <v>0</v>
      </c>
      <c r="AS46" s="520" t="e">
        <f>IF(C46="","",B.ARAB2!T40)</f>
        <v>#VALUE!</v>
      </c>
      <c r="AT46" s="520">
        <f>IF(C46="","",'MAT2'!S40)</f>
        <v>0</v>
      </c>
      <c r="AU46" s="520">
        <f>IF(C46="","",'MAT2'!C40)</f>
        <v>0</v>
      </c>
      <c r="AV46" s="520">
        <f>IF(C46="","",'MAT2'!D40)</f>
        <v>0</v>
      </c>
      <c r="AW46" s="520">
        <f>IF(C46="","",'MAT2'!F40)</f>
        <v>0</v>
      </c>
      <c r="AX46" s="520">
        <f>IF(C46="","",'MAT2'!G40)</f>
        <v>0</v>
      </c>
      <c r="AY46" s="520" t="e">
        <f>IF(C46="","",'MAT2'!T40)</f>
        <v>#VALUE!</v>
      </c>
      <c r="AZ46" s="520">
        <f>IF(C46="","",'IPA2'!S40)</f>
        <v>0</v>
      </c>
      <c r="BA46" s="520">
        <f>IF(C46="","",'IPA2'!C40)</f>
        <v>0</v>
      </c>
      <c r="BB46" s="520">
        <f>IF(C46="","",'IPA2'!D40)</f>
        <v>0</v>
      </c>
      <c r="BC46" s="520">
        <f>IF(C46="","",'IPA2'!F40)</f>
        <v>0</v>
      </c>
      <c r="BD46" s="520">
        <f>IF(C46="","",'IPA2'!G40)</f>
        <v>0</v>
      </c>
      <c r="BE46" s="520" t="e">
        <f>IF(C46="","",'IPA2'!T40)</f>
        <v>#VALUE!</v>
      </c>
      <c r="BF46" s="520">
        <f>IF(C46="","",'IPS2'!S40)</f>
        <v>0</v>
      </c>
      <c r="BG46" s="520">
        <f>IF(C46="","",'IPS2'!C40)</f>
        <v>0</v>
      </c>
      <c r="BH46" s="520">
        <f>IF(C46="","",'IPS2'!D40)</f>
        <v>0</v>
      </c>
      <c r="BI46" s="520">
        <f>IF(C46="","",'IPS2'!F40)</f>
        <v>0</v>
      </c>
      <c r="BJ46" s="520">
        <f>IF(C46="","",'IPS2'!G40)</f>
        <v>0</v>
      </c>
      <c r="BK46" s="520" t="e">
        <f>IF(C46="","",'IPS2'!T40)</f>
        <v>#VALUE!</v>
      </c>
      <c r="BL46" s="520">
        <f>IF(C46="","",BIng2!S40)</f>
        <v>0</v>
      </c>
      <c r="BM46" s="520">
        <f>IF(C46="","",BIng2!C40)</f>
        <v>0</v>
      </c>
      <c r="BN46" s="520">
        <f>IF(C46="","",BIng2!D40)</f>
        <v>0</v>
      </c>
      <c r="BO46" s="520">
        <f>IF(C46="","",BIng2!F40)</f>
        <v>0</v>
      </c>
      <c r="BP46" s="520">
        <f>IF(C46="","",BIng2!G40)</f>
        <v>0</v>
      </c>
      <c r="BQ46" s="520" t="e">
        <f>IF(C46="","",BIng2!T40)</f>
        <v>#VALUE!</v>
      </c>
      <c r="BR46" s="520">
        <f>IF(C46="","",'SBd2'!S40)</f>
        <v>0</v>
      </c>
      <c r="BS46" s="520">
        <f>IF(C46="","",'SBd2'!C40)</f>
        <v>0</v>
      </c>
      <c r="BT46" s="520">
        <f>IF(C46="","",'SBd2'!D40)</f>
        <v>0</v>
      </c>
      <c r="BU46" s="520">
        <f>IF(C46="","",'SBd2'!F40)</f>
        <v>0</v>
      </c>
      <c r="BV46" s="520">
        <f>IF(C46="","",'SBd2'!G40)</f>
        <v>0</v>
      </c>
      <c r="BW46" s="520" t="e">
        <f>IF(C46="","",'SBd2'!T40)</f>
        <v>#VALUE!</v>
      </c>
      <c r="BX46" s="520">
        <f>IF(C46="","",'Pjk2'!S40)</f>
        <v>0</v>
      </c>
      <c r="BY46" s="520">
        <f>IF(C46="","",'Pjk2'!C40)</f>
        <v>0</v>
      </c>
      <c r="BZ46" s="520">
        <f>IF(C46="","",'Pjk2'!D40)</f>
        <v>0</v>
      </c>
      <c r="CA46" s="520">
        <f>IF(C46="","",'Pjk2'!F40)</f>
        <v>0</v>
      </c>
      <c r="CB46" s="520">
        <f>IF(C46="","",'Pjk2'!G40)</f>
        <v>0</v>
      </c>
      <c r="CC46" s="520" t="e">
        <f>IF(C46="","",'Pjk2'!T40)</f>
        <v>#VALUE!</v>
      </c>
      <c r="CD46" s="520">
        <f>IF(C46="","",'Prk2'!S40)</f>
        <v>0</v>
      </c>
      <c r="CE46" s="520">
        <f>IF(C46="","",'Prk2'!C40)</f>
        <v>0</v>
      </c>
      <c r="CF46" s="520">
        <f>IF(C46="","",'Prk2'!D40)</f>
        <v>0</v>
      </c>
      <c r="CG46" s="520">
        <f>IF(C46="","",'Prk2'!F40)</f>
        <v>0</v>
      </c>
      <c r="CH46" s="520">
        <f>IF(C46="","",'Prk2'!G40)</f>
        <v>0</v>
      </c>
      <c r="CI46" s="520" t="e">
        <f>IF(C46="","",'Prk2'!T40)</f>
        <v>#VALUE!</v>
      </c>
      <c r="CJ46" s="520">
        <f>IF(C46="","",BADER2!S40)</f>
        <v>0</v>
      </c>
      <c r="CK46" s="520">
        <f>IF(C46="","",BADER2!C40)</f>
        <v>0</v>
      </c>
      <c r="CL46" s="520">
        <f>IF(C46="","",BADER2!D40)</f>
        <v>0</v>
      </c>
      <c r="CM46" s="520">
        <f>IF(C46="","",BADER2!F40)</f>
        <v>0</v>
      </c>
      <c r="CN46" s="520">
        <f>IF(C46="","",BADER2!G40)</f>
        <v>0</v>
      </c>
      <c r="CO46" s="520" t="e">
        <f>IF(C46="","",BADER2!T40)</f>
        <v>#VALUE!</v>
      </c>
      <c r="CP46" s="521">
        <f>IF(C46="","",TAMB12!S40)</f>
        <v>0</v>
      </c>
      <c r="CQ46" s="521">
        <f>IF(C46="","",TAMB12!C40)</f>
        <v>0</v>
      </c>
      <c r="CR46" s="521">
        <f>IF(C46="","",TAMB12!D40)</f>
        <v>0</v>
      </c>
      <c r="CS46" s="521">
        <f>IF(C46="","",TAMB12!F40)</f>
        <v>0</v>
      </c>
      <c r="CT46" s="521">
        <f>IF(C46="","",TAMB12!G40)</f>
        <v>0</v>
      </c>
      <c r="CU46" s="521" t="e">
        <f>IF(C46="","",TAMB12!T40)</f>
        <v>#VALUE!</v>
      </c>
      <c r="CV46" s="521">
        <f>IF(C46="","",TAMB22!S40)</f>
        <v>0</v>
      </c>
      <c r="CW46" s="521">
        <f>IF(C46="","",TAMB22!C40)</f>
        <v>0</v>
      </c>
      <c r="CX46" s="521">
        <f>IF(C46="","",TAMB22!D40)</f>
        <v>0</v>
      </c>
      <c r="CY46" s="521">
        <f>IF(C46="","",TAMB22!F40)</f>
        <v>0</v>
      </c>
      <c r="CZ46" s="521">
        <f>IF(C46="","",TAMB22!G40)</f>
        <v>0</v>
      </c>
      <c r="DA46" s="521" t="e">
        <f>IF(C46="","",TAMB22!T40)</f>
        <v>#VALUE!</v>
      </c>
      <c r="DB46" s="519"/>
      <c r="DC46" s="519"/>
      <c r="DD46" s="519"/>
      <c r="DE46" s="519"/>
      <c r="DF46" s="519"/>
      <c r="DG46" s="519"/>
      <c r="DH46" s="520">
        <f>IF(C46="","",ISIEKSTRA2!C32)</f>
        <v>3</v>
      </c>
      <c r="DI46" s="520" t="str">
        <f>IF(C46="","",ISIEKSTRA2!D32)</f>
        <v>C</v>
      </c>
      <c r="DJ46" s="520">
        <f>IF(C46="","",ISIEKSTRA2!F32)</f>
        <v>4</v>
      </c>
      <c r="DK46" s="520" t="str">
        <f>IF(C46="","",ISIEKSTRA2!G32)</f>
        <v>D</v>
      </c>
      <c r="DL46" s="520">
        <f>IF(C46="","",ISIEKSTRA2!I32)</f>
        <v>1</v>
      </c>
      <c r="DM46" s="520" t="str">
        <f>IF(C46="","",ISIEKSTRA2!J32)</f>
        <v>A</v>
      </c>
      <c r="DN46" s="520">
        <f>IF(C46="","",ISIEKSTRA2!L32)</f>
        <v>2</v>
      </c>
      <c r="DO46" s="520" t="str">
        <f>IF(C46="","",ISIEKSTRA2!M32)</f>
        <v>C</v>
      </c>
      <c r="DP46" s="520">
        <f>IF(C46="","",'Data Raport2'!D30)</f>
        <v>0</v>
      </c>
      <c r="DQ46" s="520">
        <f>IF(C46="","",'Data Raport2'!E30)</f>
        <v>0</v>
      </c>
      <c r="DR46" s="520">
        <f>IF(C46="","",'Data Raport2'!F30)</f>
        <v>0</v>
      </c>
      <c r="DS46" s="536" t="str">
        <f>IF('LEDGER GENAP2'!AR63="","",'LEDGER GENAP2'!AR63)</f>
        <v/>
      </c>
      <c r="DX46" s="535"/>
    </row>
    <row r="47" spans="1:128">
      <c r="A47" s="518">
        <v>28</v>
      </c>
      <c r="B47" s="518"/>
      <c r="C47" s="520" t="str">
        <f>IF('Data Identitas'!B36="","",'Data Identitas'!B36)</f>
        <v>siswa28</v>
      </c>
      <c r="D47" s="520">
        <f>IF(C47="","",'QH2'!S41)</f>
        <v>0</v>
      </c>
      <c r="E47" s="520">
        <f>IF(C47="","",'QH2'!C41)</f>
        <v>0</v>
      </c>
      <c r="F47" s="520">
        <f>IF(C47="","",'QH2'!D41)</f>
        <v>0</v>
      </c>
      <c r="G47" s="520">
        <f>IF(C47="","",'QH2'!F41)</f>
        <v>0</v>
      </c>
      <c r="H47" s="520">
        <f>IF(C47="","",'QH2'!G41)</f>
        <v>0</v>
      </c>
      <c r="I47" s="520" t="e">
        <f>IF(C47="","",'QH2'!T41)</f>
        <v>#VALUE!</v>
      </c>
      <c r="J47" s="520">
        <f>IF(C47="","",'AA2'!S41)</f>
        <v>0</v>
      </c>
      <c r="K47" s="520">
        <f>IF(C47="","",'AA2'!C41)</f>
        <v>0</v>
      </c>
      <c r="L47" s="520">
        <f>IF(C47="","",'AA2'!D41)</f>
        <v>0</v>
      </c>
      <c r="M47" s="520">
        <f>IF(C47="","",'AA2'!F41)</f>
        <v>0</v>
      </c>
      <c r="N47" s="520">
        <f>IF(C47="","",'AA2'!G41)</f>
        <v>0</v>
      </c>
      <c r="O47" s="520" t="e">
        <f>IF(C47="","",'AA2'!T41)</f>
        <v>#VALUE!</v>
      </c>
      <c r="P47" s="520">
        <f>IF(C47="","",FIQIH2!S41)</f>
        <v>0</v>
      </c>
      <c r="Q47" s="520">
        <f>IF(C47="","",FIQIH2!C41)</f>
        <v>0</v>
      </c>
      <c r="R47" s="520">
        <f>IF(C47="","",FIQIH2!D41)</f>
        <v>0</v>
      </c>
      <c r="S47" s="520">
        <f>IF(C47="","",FIQIH2!F41)</f>
        <v>0</v>
      </c>
      <c r="T47" s="520">
        <f>IF(C47="","",FIQIH2!G41)</f>
        <v>0</v>
      </c>
      <c r="U47" s="520" t="e">
        <f>IF(C47="","",FIQIH2!T41)</f>
        <v>#VALUE!</v>
      </c>
      <c r="V47" s="520">
        <f>IF(C47="","",'SKI2'!S41)</f>
        <v>0</v>
      </c>
      <c r="W47" s="520">
        <f>IF(C47="","",'SKI2'!C41)</f>
        <v>0</v>
      </c>
      <c r="X47" s="520">
        <f>IF(C47="","",'SKI2'!D41)</f>
        <v>0</v>
      </c>
      <c r="Y47" s="520">
        <f>IF(C47="","",'SKI2'!F41)</f>
        <v>0</v>
      </c>
      <c r="Z47" s="520">
        <f>IF(C47="","",'SKI2'!G41)</f>
        <v>0</v>
      </c>
      <c r="AA47" s="520" t="e">
        <f>IF(C47="","",'SKI2'!T41)</f>
        <v>#VALUE!</v>
      </c>
      <c r="AB47" s="520">
        <f>IF(C47="","",PPKn2!S41)</f>
        <v>0</v>
      </c>
      <c r="AC47" s="520">
        <f>IF(C47="","",PPKn2!C41)</f>
        <v>0</v>
      </c>
      <c r="AD47" s="520">
        <f>IF(C47="","",PPKn2!D41)</f>
        <v>0</v>
      </c>
      <c r="AE47" s="520">
        <f>IF(C47="","",PPKn2!F41)</f>
        <v>0</v>
      </c>
      <c r="AF47" s="520">
        <f>IF(C47="","",PPKn2!G41)</f>
        <v>0</v>
      </c>
      <c r="AG47" s="520" t="e">
        <f>IF(C47="","",PPKn2!T41)</f>
        <v>#VALUE!</v>
      </c>
      <c r="AH47" s="520">
        <f>IF(C47="","",B.Ind2!S41)</f>
        <v>0</v>
      </c>
      <c r="AI47" s="520">
        <f>IF(C47="","",B.Ind2!C41)</f>
        <v>0</v>
      </c>
      <c r="AJ47" s="520">
        <f>IF(C47="","",B.Ind2!D41)</f>
        <v>0</v>
      </c>
      <c r="AK47" s="520">
        <f>IF(C47="","",B.Ind2!F41)</f>
        <v>0</v>
      </c>
      <c r="AL47" s="520">
        <f>IF(C47="","",B.Ind2!G41)</f>
        <v>0</v>
      </c>
      <c r="AM47" s="520" t="e">
        <f>IF(C47="","",B.Ind2!T41)</f>
        <v>#VALUE!</v>
      </c>
      <c r="AN47" s="520">
        <f>IF(C47="","",B.ARAB2!S41)</f>
        <v>0</v>
      </c>
      <c r="AO47" s="520">
        <f>IF(C47="","",B.ARAB2!C41)</f>
        <v>0</v>
      </c>
      <c r="AP47" s="520">
        <f>IF(C47="","",B.ARAB2!D41)</f>
        <v>0</v>
      </c>
      <c r="AQ47" s="520">
        <f>IF(C47="","",B.ARAB2!F41)</f>
        <v>0</v>
      </c>
      <c r="AR47" s="520">
        <f>IF(C47="","",B.ARAB2!G41)</f>
        <v>0</v>
      </c>
      <c r="AS47" s="520" t="e">
        <f>IF(C47="","",B.ARAB2!T41)</f>
        <v>#VALUE!</v>
      </c>
      <c r="AT47" s="520">
        <f>IF(C47="","",'MAT2'!S41)</f>
        <v>0</v>
      </c>
      <c r="AU47" s="520">
        <f>IF(C47="","",'MAT2'!C41)</f>
        <v>0</v>
      </c>
      <c r="AV47" s="520">
        <f>IF(C47="","",'MAT2'!D41)</f>
        <v>0</v>
      </c>
      <c r="AW47" s="520">
        <f>IF(C47="","",'MAT2'!F41)</f>
        <v>0</v>
      </c>
      <c r="AX47" s="520">
        <f>IF(C47="","",'MAT2'!G41)</f>
        <v>0</v>
      </c>
      <c r="AY47" s="520" t="e">
        <f>IF(C47="","",'MAT2'!T41)</f>
        <v>#VALUE!</v>
      </c>
      <c r="AZ47" s="520">
        <f>IF(C47="","",'IPA2'!S41)</f>
        <v>0</v>
      </c>
      <c r="BA47" s="520">
        <f>IF(C47="","",'IPA2'!C41)</f>
        <v>0</v>
      </c>
      <c r="BB47" s="520">
        <f>IF(C47="","",'IPA2'!D41)</f>
        <v>0</v>
      </c>
      <c r="BC47" s="520">
        <f>IF(C47="","",'IPA2'!F41)</f>
        <v>0</v>
      </c>
      <c r="BD47" s="520">
        <f>IF(C47="","",'IPA2'!G41)</f>
        <v>0</v>
      </c>
      <c r="BE47" s="520" t="e">
        <f>IF(C47="","",'IPA2'!T41)</f>
        <v>#VALUE!</v>
      </c>
      <c r="BF47" s="520">
        <f>IF(C47="","",'IPS2'!S41)</f>
        <v>0</v>
      </c>
      <c r="BG47" s="520">
        <f>IF(C47="","",'IPS2'!C41)</f>
        <v>0</v>
      </c>
      <c r="BH47" s="520">
        <f>IF(C47="","",'IPS2'!D41)</f>
        <v>0</v>
      </c>
      <c r="BI47" s="520">
        <f>IF(C47="","",'IPS2'!F41)</f>
        <v>0</v>
      </c>
      <c r="BJ47" s="520">
        <f>IF(C47="","",'IPS2'!G41)</f>
        <v>0</v>
      </c>
      <c r="BK47" s="520" t="e">
        <f>IF(C47="","",'IPS2'!T41)</f>
        <v>#VALUE!</v>
      </c>
      <c r="BL47" s="520">
        <f>IF(C47="","",BIng2!S41)</f>
        <v>0</v>
      </c>
      <c r="BM47" s="520">
        <f>IF(C47="","",BIng2!C41)</f>
        <v>0</v>
      </c>
      <c r="BN47" s="520">
        <f>IF(C47="","",BIng2!D41)</f>
        <v>0</v>
      </c>
      <c r="BO47" s="520">
        <f>IF(C47="","",BIng2!F41)</f>
        <v>0</v>
      </c>
      <c r="BP47" s="520">
        <f>IF(C47="","",BIng2!G41)</f>
        <v>0</v>
      </c>
      <c r="BQ47" s="520" t="e">
        <f>IF(C47="","",BIng2!T41)</f>
        <v>#VALUE!</v>
      </c>
      <c r="BR47" s="520">
        <f>IF(C47="","",'SBd2'!S41)</f>
        <v>0</v>
      </c>
      <c r="BS47" s="520">
        <f>IF(C47="","",'SBd2'!C41)</f>
        <v>0</v>
      </c>
      <c r="BT47" s="520">
        <f>IF(C47="","",'SBd2'!D41)</f>
        <v>0</v>
      </c>
      <c r="BU47" s="520">
        <f>IF(C47="","",'SBd2'!F41)</f>
        <v>0</v>
      </c>
      <c r="BV47" s="520">
        <f>IF(C47="","",'SBd2'!G41)</f>
        <v>0</v>
      </c>
      <c r="BW47" s="520" t="e">
        <f>IF(C47="","",'SBd2'!T41)</f>
        <v>#VALUE!</v>
      </c>
      <c r="BX47" s="520">
        <f>IF(C47="","",'Pjk2'!S41)</f>
        <v>0</v>
      </c>
      <c r="BY47" s="520">
        <f>IF(C47="","",'Pjk2'!C41)</f>
        <v>0</v>
      </c>
      <c r="BZ47" s="520">
        <f>IF(C47="","",'Pjk2'!D41)</f>
        <v>0</v>
      </c>
      <c r="CA47" s="520">
        <f>IF(C47="","",'Pjk2'!F41)</f>
        <v>0</v>
      </c>
      <c r="CB47" s="520">
        <f>IF(C47="","",'Pjk2'!G41)</f>
        <v>0</v>
      </c>
      <c r="CC47" s="520" t="e">
        <f>IF(C47="","",'Pjk2'!T41)</f>
        <v>#VALUE!</v>
      </c>
      <c r="CD47" s="520">
        <f>IF(C47="","",'Prk2'!S41)</f>
        <v>0</v>
      </c>
      <c r="CE47" s="520">
        <f>IF(C47="","",'Prk2'!C41)</f>
        <v>0</v>
      </c>
      <c r="CF47" s="520">
        <f>IF(C47="","",'Prk2'!D41)</f>
        <v>0</v>
      </c>
      <c r="CG47" s="520">
        <f>IF(C47="","",'Prk2'!F41)</f>
        <v>0</v>
      </c>
      <c r="CH47" s="520">
        <f>IF(C47="","",'Prk2'!G41)</f>
        <v>0</v>
      </c>
      <c r="CI47" s="520" t="e">
        <f>IF(C47="","",'Prk2'!T41)</f>
        <v>#VALUE!</v>
      </c>
      <c r="CJ47" s="520">
        <f>IF(C47="","",BADER2!S41)</f>
        <v>0</v>
      </c>
      <c r="CK47" s="520">
        <f>IF(C47="","",BADER2!C41)</f>
        <v>0</v>
      </c>
      <c r="CL47" s="520">
        <f>IF(C47="","",BADER2!D41)</f>
        <v>0</v>
      </c>
      <c r="CM47" s="520">
        <f>IF(C47="","",BADER2!F41)</f>
        <v>0</v>
      </c>
      <c r="CN47" s="520">
        <f>IF(C47="","",BADER2!G41)</f>
        <v>0</v>
      </c>
      <c r="CO47" s="520" t="e">
        <f>IF(C47="","",BADER2!T41)</f>
        <v>#VALUE!</v>
      </c>
      <c r="CP47" s="521">
        <f>IF(C47="","",TAMB12!S41)</f>
        <v>0</v>
      </c>
      <c r="CQ47" s="521">
        <f>IF(C47="","",TAMB12!C41)</f>
        <v>0</v>
      </c>
      <c r="CR47" s="521">
        <f>IF(C47="","",TAMB12!D41)</f>
        <v>0</v>
      </c>
      <c r="CS47" s="521">
        <f>IF(C47="","",TAMB12!F41)</f>
        <v>0</v>
      </c>
      <c r="CT47" s="521">
        <f>IF(C47="","",TAMB12!G41)</f>
        <v>0</v>
      </c>
      <c r="CU47" s="521" t="e">
        <f>IF(C47="","",TAMB12!T41)</f>
        <v>#VALUE!</v>
      </c>
      <c r="CV47" s="521">
        <f>IF(C47="","",TAMB22!S41)</f>
        <v>0</v>
      </c>
      <c r="CW47" s="521">
        <f>IF(C47="","",TAMB22!C41)</f>
        <v>0</v>
      </c>
      <c r="CX47" s="521">
        <f>IF(C47="","",TAMB22!D41)</f>
        <v>0</v>
      </c>
      <c r="CY47" s="521">
        <f>IF(C47="","",TAMB22!F41)</f>
        <v>0</v>
      </c>
      <c r="CZ47" s="521">
        <f>IF(C47="","",TAMB22!G41)</f>
        <v>0</v>
      </c>
      <c r="DA47" s="521" t="e">
        <f>IF(C47="","",TAMB22!T41)</f>
        <v>#VALUE!</v>
      </c>
      <c r="DB47" s="519"/>
      <c r="DC47" s="519"/>
      <c r="DD47" s="519"/>
      <c r="DE47" s="519"/>
      <c r="DF47" s="519"/>
      <c r="DG47" s="519"/>
      <c r="DH47" s="520">
        <f>IF(C47="","",ISIEKSTRA2!C33)</f>
        <v>4</v>
      </c>
      <c r="DI47" s="520" t="str">
        <f>IF(C47="","",ISIEKSTRA2!D33)</f>
        <v>D</v>
      </c>
      <c r="DJ47" s="520">
        <f>IF(C47="","",ISIEKSTRA2!F33)</f>
        <v>1</v>
      </c>
      <c r="DK47" s="520" t="str">
        <f>IF(C47="","",ISIEKSTRA2!G33)</f>
        <v>A</v>
      </c>
      <c r="DL47" s="520">
        <f>IF(C47="","",ISIEKSTRA2!I33)</f>
        <v>2</v>
      </c>
      <c r="DM47" s="520" t="str">
        <f>IF(C47="","",ISIEKSTRA2!J33)</f>
        <v>B</v>
      </c>
      <c r="DN47" s="520">
        <f>IF(C47="","",ISIEKSTRA2!L33)</f>
        <v>1</v>
      </c>
      <c r="DO47" s="520" t="str">
        <f>IF(C47="","",ISIEKSTRA2!M33)</f>
        <v>D</v>
      </c>
      <c r="DP47" s="520">
        <f>IF(C47="","",'Data Raport2'!D31)</f>
        <v>0</v>
      </c>
      <c r="DQ47" s="520">
        <f>IF(C47="","",'Data Raport2'!E31)</f>
        <v>0</v>
      </c>
      <c r="DR47" s="520">
        <f>IF(C47="","",'Data Raport2'!F31)</f>
        <v>0</v>
      </c>
      <c r="DS47" s="536" t="str">
        <f>IF('LEDGER GENAP2'!AR65="","",'LEDGER GENAP2'!AR65)</f>
        <v/>
      </c>
      <c r="DX47" s="535"/>
    </row>
    <row r="48" spans="1:128">
      <c r="A48" s="518">
        <v>29</v>
      </c>
      <c r="B48" s="518"/>
      <c r="C48" s="520" t="str">
        <f>IF('Data Identitas'!B37="","",'Data Identitas'!B37)</f>
        <v>siswa29</v>
      </c>
      <c r="D48" s="520">
        <f>IF(C48="","",'QH2'!S42)</f>
        <v>0</v>
      </c>
      <c r="E48" s="520">
        <f>IF(C48="","",'QH2'!C42)</f>
        <v>0</v>
      </c>
      <c r="F48" s="520">
        <f>IF(C48="","",'QH2'!D42)</f>
        <v>0</v>
      </c>
      <c r="G48" s="520">
        <f>IF(C48="","",'QH2'!F42)</f>
        <v>0</v>
      </c>
      <c r="H48" s="520">
        <f>IF(C48="","",'QH2'!G42)</f>
        <v>0</v>
      </c>
      <c r="I48" s="520" t="e">
        <f>IF(C48="","",'QH2'!T42)</f>
        <v>#VALUE!</v>
      </c>
      <c r="J48" s="520">
        <f>IF(C48="","",'AA2'!S42)</f>
        <v>0</v>
      </c>
      <c r="K48" s="520">
        <f>IF(C48="","",'AA2'!C42)</f>
        <v>0</v>
      </c>
      <c r="L48" s="520">
        <f>IF(C48="","",'AA2'!D42)</f>
        <v>0</v>
      </c>
      <c r="M48" s="520">
        <f>IF(C48="","",'AA2'!F42)</f>
        <v>0</v>
      </c>
      <c r="N48" s="520">
        <f>IF(C48="","",'AA2'!G42)</f>
        <v>0</v>
      </c>
      <c r="O48" s="520" t="e">
        <f>IF(C48="","",'AA2'!T42)</f>
        <v>#VALUE!</v>
      </c>
      <c r="P48" s="520">
        <f>IF(C48="","",FIQIH2!S42)</f>
        <v>0</v>
      </c>
      <c r="Q48" s="520">
        <f>IF(C48="","",FIQIH2!C42)</f>
        <v>0</v>
      </c>
      <c r="R48" s="520">
        <f>IF(C48="","",FIQIH2!D42)</f>
        <v>0</v>
      </c>
      <c r="S48" s="520">
        <f>IF(C48="","",FIQIH2!F42)</f>
        <v>0</v>
      </c>
      <c r="T48" s="520">
        <f>IF(C48="","",FIQIH2!G42)</f>
        <v>0</v>
      </c>
      <c r="U48" s="520" t="e">
        <f>IF(C48="","",FIQIH2!T42)</f>
        <v>#VALUE!</v>
      </c>
      <c r="V48" s="520">
        <f>IF(C48="","",'SKI2'!S42)</f>
        <v>0</v>
      </c>
      <c r="W48" s="520">
        <f>IF(C48="","",'SKI2'!C42)</f>
        <v>0</v>
      </c>
      <c r="X48" s="520">
        <f>IF(C48="","",'SKI2'!D42)</f>
        <v>0</v>
      </c>
      <c r="Y48" s="520">
        <f>IF(C48="","",'SKI2'!F42)</f>
        <v>0</v>
      </c>
      <c r="Z48" s="520">
        <f>IF(C48="","",'SKI2'!G42)</f>
        <v>0</v>
      </c>
      <c r="AA48" s="520" t="e">
        <f>IF(C48="","",'SKI2'!T42)</f>
        <v>#VALUE!</v>
      </c>
      <c r="AB48" s="520">
        <f>IF(C48="","",PPKn2!S42)</f>
        <v>0</v>
      </c>
      <c r="AC48" s="520">
        <f>IF(C48="","",PPKn2!C42)</f>
        <v>0</v>
      </c>
      <c r="AD48" s="520">
        <f>IF(C48="","",PPKn2!D42)</f>
        <v>0</v>
      </c>
      <c r="AE48" s="520">
        <f>IF(C48="","",PPKn2!F42)</f>
        <v>0</v>
      </c>
      <c r="AF48" s="520">
        <f>IF(C48="","",PPKn2!G42)</f>
        <v>0</v>
      </c>
      <c r="AG48" s="520" t="e">
        <f>IF(C48="","",PPKn2!T42)</f>
        <v>#VALUE!</v>
      </c>
      <c r="AH48" s="520">
        <f>IF(C48="","",B.Ind2!S42)</f>
        <v>0</v>
      </c>
      <c r="AI48" s="520">
        <f>IF(C48="","",B.Ind2!C42)</f>
        <v>0</v>
      </c>
      <c r="AJ48" s="520">
        <f>IF(C48="","",B.Ind2!D42)</f>
        <v>0</v>
      </c>
      <c r="AK48" s="520">
        <f>IF(C48="","",B.Ind2!F42)</f>
        <v>0</v>
      </c>
      <c r="AL48" s="520">
        <f>IF(C48="","",B.Ind2!G42)</f>
        <v>0</v>
      </c>
      <c r="AM48" s="520" t="e">
        <f>IF(C48="","",B.Ind2!T42)</f>
        <v>#VALUE!</v>
      </c>
      <c r="AN48" s="520">
        <f>IF(C48="","",B.ARAB2!S42)</f>
        <v>0</v>
      </c>
      <c r="AO48" s="520">
        <f>IF(C48="","",B.ARAB2!C42)</f>
        <v>0</v>
      </c>
      <c r="AP48" s="520">
        <f>IF(C48="","",B.ARAB2!D42)</f>
        <v>0</v>
      </c>
      <c r="AQ48" s="520">
        <f>IF(C48="","",B.ARAB2!F42)</f>
        <v>0</v>
      </c>
      <c r="AR48" s="520">
        <f>IF(C48="","",B.ARAB2!G42)</f>
        <v>0</v>
      </c>
      <c r="AS48" s="520" t="e">
        <f>IF(C48="","",B.ARAB2!T42)</f>
        <v>#VALUE!</v>
      </c>
      <c r="AT48" s="520">
        <f>IF(C48="","",'MAT2'!S42)</f>
        <v>0</v>
      </c>
      <c r="AU48" s="520">
        <f>IF(C48="","",'MAT2'!C42)</f>
        <v>0</v>
      </c>
      <c r="AV48" s="520">
        <f>IF(C48="","",'MAT2'!D42)</f>
        <v>0</v>
      </c>
      <c r="AW48" s="520">
        <f>IF(C48="","",'MAT2'!F42)</f>
        <v>0</v>
      </c>
      <c r="AX48" s="520">
        <f>IF(C48="","",'MAT2'!G42)</f>
        <v>0</v>
      </c>
      <c r="AY48" s="520" t="e">
        <f>IF(C48="","",'MAT2'!T42)</f>
        <v>#VALUE!</v>
      </c>
      <c r="AZ48" s="520">
        <f>IF(C48="","",'IPA2'!S42)</f>
        <v>0</v>
      </c>
      <c r="BA48" s="520">
        <f>IF(C48="","",'IPA2'!C42)</f>
        <v>0</v>
      </c>
      <c r="BB48" s="520">
        <f>IF(C48="","",'IPA2'!D42)</f>
        <v>0</v>
      </c>
      <c r="BC48" s="520">
        <f>IF(C48="","",'IPA2'!F42)</f>
        <v>0</v>
      </c>
      <c r="BD48" s="520">
        <f>IF(C48="","",'IPA2'!G42)</f>
        <v>0</v>
      </c>
      <c r="BE48" s="520" t="e">
        <f>IF(C48="","",'IPA2'!T42)</f>
        <v>#VALUE!</v>
      </c>
      <c r="BF48" s="520">
        <f>IF(C48="","",'IPS2'!S42)</f>
        <v>0</v>
      </c>
      <c r="BG48" s="520">
        <f>IF(C48="","",'IPS2'!C42)</f>
        <v>0</v>
      </c>
      <c r="BH48" s="520">
        <f>IF(C48="","",'IPS2'!D42)</f>
        <v>0</v>
      </c>
      <c r="BI48" s="520">
        <f>IF(C48="","",'IPS2'!F42)</f>
        <v>0</v>
      </c>
      <c r="BJ48" s="520">
        <f>IF(C48="","",'IPS2'!G42)</f>
        <v>0</v>
      </c>
      <c r="BK48" s="520" t="e">
        <f>IF(C48="","",'IPS2'!T42)</f>
        <v>#VALUE!</v>
      </c>
      <c r="BL48" s="520">
        <f>IF(C48="","",BIng2!S42)</f>
        <v>0</v>
      </c>
      <c r="BM48" s="520">
        <f>IF(C48="","",BIng2!C42)</f>
        <v>0</v>
      </c>
      <c r="BN48" s="520">
        <f>IF(C48="","",BIng2!D42)</f>
        <v>0</v>
      </c>
      <c r="BO48" s="520">
        <f>IF(C48="","",BIng2!F42)</f>
        <v>0</v>
      </c>
      <c r="BP48" s="520">
        <f>IF(C48="","",BIng2!G42)</f>
        <v>0</v>
      </c>
      <c r="BQ48" s="520" t="e">
        <f>IF(C48="","",BIng2!T42)</f>
        <v>#VALUE!</v>
      </c>
      <c r="BR48" s="520">
        <f>IF(C48="","",'SBd2'!S42)</f>
        <v>0</v>
      </c>
      <c r="BS48" s="520">
        <f>IF(C48="","",'SBd2'!C42)</f>
        <v>0</v>
      </c>
      <c r="BT48" s="520">
        <f>IF(C48="","",'SBd2'!D42)</f>
        <v>0</v>
      </c>
      <c r="BU48" s="520">
        <f>IF(C48="","",'SBd2'!F42)</f>
        <v>0</v>
      </c>
      <c r="BV48" s="520">
        <f>IF(C48="","",'SBd2'!G42)</f>
        <v>0</v>
      </c>
      <c r="BW48" s="520" t="e">
        <f>IF(C48="","",'SBd2'!T42)</f>
        <v>#VALUE!</v>
      </c>
      <c r="BX48" s="520">
        <f>IF(C48="","",'Pjk2'!S42)</f>
        <v>0</v>
      </c>
      <c r="BY48" s="520">
        <f>IF(C48="","",'Pjk2'!C42)</f>
        <v>0</v>
      </c>
      <c r="BZ48" s="520">
        <f>IF(C48="","",'Pjk2'!D42)</f>
        <v>0</v>
      </c>
      <c r="CA48" s="520">
        <f>IF(C48="","",'Pjk2'!F42)</f>
        <v>0</v>
      </c>
      <c r="CB48" s="520">
        <f>IF(C48="","",'Pjk2'!G42)</f>
        <v>0</v>
      </c>
      <c r="CC48" s="520" t="e">
        <f>IF(C48="","",'Pjk2'!T42)</f>
        <v>#VALUE!</v>
      </c>
      <c r="CD48" s="520">
        <f>IF(C48="","",'Prk2'!S42)</f>
        <v>0</v>
      </c>
      <c r="CE48" s="520">
        <f>IF(C48="","",'Prk2'!C42)</f>
        <v>0</v>
      </c>
      <c r="CF48" s="520">
        <f>IF(C48="","",'Prk2'!D42)</f>
        <v>0</v>
      </c>
      <c r="CG48" s="520">
        <f>IF(C48="","",'Prk2'!F42)</f>
        <v>0</v>
      </c>
      <c r="CH48" s="520">
        <f>IF(C48="","",'Prk2'!G42)</f>
        <v>0</v>
      </c>
      <c r="CI48" s="520" t="e">
        <f>IF(C48="","",'Prk2'!T42)</f>
        <v>#VALUE!</v>
      </c>
      <c r="CJ48" s="520">
        <f>IF(C48="","",BADER2!S42)</f>
        <v>0</v>
      </c>
      <c r="CK48" s="520">
        <f>IF(C48="","",BADER2!C42)</f>
        <v>0</v>
      </c>
      <c r="CL48" s="520">
        <f>IF(C48="","",BADER2!D42)</f>
        <v>0</v>
      </c>
      <c r="CM48" s="520">
        <f>IF(C48="","",BADER2!F42)</f>
        <v>0</v>
      </c>
      <c r="CN48" s="520">
        <f>IF(C48="","",BADER2!G42)</f>
        <v>0</v>
      </c>
      <c r="CO48" s="520" t="e">
        <f>IF(C48="","",BADER2!T42)</f>
        <v>#VALUE!</v>
      </c>
      <c r="CP48" s="521">
        <f>IF(C48="","",TAMB12!S42)</f>
        <v>0</v>
      </c>
      <c r="CQ48" s="521">
        <f>IF(C48="","",TAMB12!C42)</f>
        <v>0</v>
      </c>
      <c r="CR48" s="521">
        <f>IF(C48="","",TAMB12!D42)</f>
        <v>0</v>
      </c>
      <c r="CS48" s="521">
        <f>IF(C48="","",TAMB12!F42)</f>
        <v>0</v>
      </c>
      <c r="CT48" s="521">
        <f>IF(C48="","",TAMB12!G42)</f>
        <v>0</v>
      </c>
      <c r="CU48" s="521" t="e">
        <f>IF(C48="","",TAMB12!T42)</f>
        <v>#VALUE!</v>
      </c>
      <c r="CV48" s="521">
        <f>IF(C48="","",TAMB22!S42)</f>
        <v>0</v>
      </c>
      <c r="CW48" s="521">
        <f>IF(C48="","",TAMB22!C42)</f>
        <v>0</v>
      </c>
      <c r="CX48" s="521">
        <f>IF(C48="","",TAMB22!D42)</f>
        <v>0</v>
      </c>
      <c r="CY48" s="521">
        <f>IF(C48="","",TAMB22!F42)</f>
        <v>0</v>
      </c>
      <c r="CZ48" s="521">
        <f>IF(C48="","",TAMB22!G42)</f>
        <v>0</v>
      </c>
      <c r="DA48" s="521" t="e">
        <f>IF(C48="","",TAMB22!T42)</f>
        <v>#VALUE!</v>
      </c>
      <c r="DB48" s="519"/>
      <c r="DC48" s="519"/>
      <c r="DD48" s="519"/>
      <c r="DE48" s="519"/>
      <c r="DF48" s="519"/>
      <c r="DG48" s="519"/>
      <c r="DH48" s="520">
        <f>IF(C48="","",ISIEKSTRA2!C34)</f>
        <v>1</v>
      </c>
      <c r="DI48" s="520" t="str">
        <f>IF(C48="","",ISIEKSTRA2!D34)</f>
        <v>A</v>
      </c>
      <c r="DJ48" s="520">
        <f>IF(C48="","",ISIEKSTRA2!F34)</f>
        <v>2</v>
      </c>
      <c r="DK48" s="520" t="str">
        <f>IF(C48="","",ISIEKSTRA2!G34)</f>
        <v>B</v>
      </c>
      <c r="DL48" s="520">
        <f>IF(C48="","",ISIEKSTRA2!I34)</f>
        <v>3</v>
      </c>
      <c r="DM48" s="520" t="str">
        <f>IF(C48="","",ISIEKSTRA2!J34)</f>
        <v>C</v>
      </c>
      <c r="DN48" s="520">
        <f>IF(C48="","",ISIEKSTRA2!L34)</f>
        <v>4</v>
      </c>
      <c r="DO48" s="520" t="str">
        <f>IF(C48="","",ISIEKSTRA2!M34)</f>
        <v>A</v>
      </c>
      <c r="DP48" s="520">
        <f>IF(C48="","",'Data Raport2'!D32)</f>
        <v>0</v>
      </c>
      <c r="DQ48" s="520">
        <f>IF(C48="","",'Data Raport2'!E32)</f>
        <v>0</v>
      </c>
      <c r="DR48" s="520">
        <f>IF(C48="","",'Data Raport2'!F32)</f>
        <v>0</v>
      </c>
      <c r="DS48" s="536" t="str">
        <f>IF('LEDGER GENAP2'!AR67="","",'LEDGER GENAP2'!AR67)</f>
        <v/>
      </c>
      <c r="DX48" s="535"/>
    </row>
    <row r="49" spans="1:128">
      <c r="A49" s="518">
        <v>30</v>
      </c>
      <c r="B49" s="518"/>
      <c r="C49" s="520" t="str">
        <f>IF('Data Identitas'!B38="","",'Data Identitas'!B38)</f>
        <v>siswa30</v>
      </c>
      <c r="D49" s="520">
        <f>IF(C49="","",'QH2'!S43)</f>
        <v>0</v>
      </c>
      <c r="E49" s="520">
        <f>IF(C49="","",'QH2'!C43)</f>
        <v>0</v>
      </c>
      <c r="F49" s="520">
        <f>IF(C49="","",'QH2'!D43)</f>
        <v>0</v>
      </c>
      <c r="G49" s="520">
        <f>IF(C49="","",'QH2'!F43)</f>
        <v>0</v>
      </c>
      <c r="H49" s="520">
        <f>IF(C49="","",'QH2'!G43)</f>
        <v>0</v>
      </c>
      <c r="I49" s="520" t="e">
        <f>IF(C49="","",'QH2'!T43)</f>
        <v>#VALUE!</v>
      </c>
      <c r="J49" s="520">
        <f>IF(C49="","",'AA2'!S43)</f>
        <v>0</v>
      </c>
      <c r="K49" s="520">
        <f>IF(C49="","",'AA2'!C43)</f>
        <v>0</v>
      </c>
      <c r="L49" s="520">
        <f>IF(C49="","",'AA2'!D43)</f>
        <v>0</v>
      </c>
      <c r="M49" s="520">
        <f>IF(C49="","",'AA2'!F43)</f>
        <v>0</v>
      </c>
      <c r="N49" s="520">
        <f>IF(C49="","",'AA2'!G43)</f>
        <v>0</v>
      </c>
      <c r="O49" s="520" t="e">
        <f>IF(C49="","",'AA2'!T43)</f>
        <v>#VALUE!</v>
      </c>
      <c r="P49" s="520">
        <f>IF(C49="","",FIQIH2!S43)</f>
        <v>0</v>
      </c>
      <c r="Q49" s="520">
        <f>IF(C49="","",FIQIH2!C43)</f>
        <v>0</v>
      </c>
      <c r="R49" s="520">
        <f>IF(C49="","",FIQIH2!D43)</f>
        <v>0</v>
      </c>
      <c r="S49" s="520">
        <f>IF(C49="","",FIQIH2!F43)</f>
        <v>0</v>
      </c>
      <c r="T49" s="520">
        <f>IF(C49="","",FIQIH2!G43)</f>
        <v>0</v>
      </c>
      <c r="U49" s="520" t="e">
        <f>IF(C49="","",FIQIH2!T43)</f>
        <v>#VALUE!</v>
      </c>
      <c r="V49" s="520">
        <f>IF(C49="","",'SKI2'!S43)</f>
        <v>0</v>
      </c>
      <c r="W49" s="520">
        <f>IF(C49="","",'SKI2'!C43)</f>
        <v>0</v>
      </c>
      <c r="X49" s="520">
        <f>IF(C49="","",'SKI2'!D43)</f>
        <v>0</v>
      </c>
      <c r="Y49" s="520">
        <f>IF(C49="","",'SKI2'!F43)</f>
        <v>0</v>
      </c>
      <c r="Z49" s="520">
        <f>IF(C49="","",'SKI2'!G43)</f>
        <v>0</v>
      </c>
      <c r="AA49" s="520" t="e">
        <f>IF(C49="","",'SKI2'!T43)</f>
        <v>#VALUE!</v>
      </c>
      <c r="AB49" s="520">
        <f>IF(C49="","",PPKn2!S43)</f>
        <v>0</v>
      </c>
      <c r="AC49" s="520">
        <f>IF(C49="","",PPKn2!C43)</f>
        <v>0</v>
      </c>
      <c r="AD49" s="520">
        <f>IF(C49="","",PPKn2!D43)</f>
        <v>0</v>
      </c>
      <c r="AE49" s="520">
        <f>IF(C49="","",PPKn2!F43)</f>
        <v>0</v>
      </c>
      <c r="AF49" s="520">
        <f>IF(C49="","",PPKn2!G43)</f>
        <v>0</v>
      </c>
      <c r="AG49" s="520" t="e">
        <f>IF(C49="","",PPKn2!T43)</f>
        <v>#VALUE!</v>
      </c>
      <c r="AH49" s="520">
        <f>IF(C49="","",B.Ind2!S43)</f>
        <v>0</v>
      </c>
      <c r="AI49" s="520">
        <f>IF(C49="","",B.Ind2!C43)</f>
        <v>0</v>
      </c>
      <c r="AJ49" s="520">
        <f>IF(C49="","",B.Ind2!D43)</f>
        <v>0</v>
      </c>
      <c r="AK49" s="520">
        <f>IF(C49="","",B.Ind2!F43)</f>
        <v>0</v>
      </c>
      <c r="AL49" s="520">
        <f>IF(C49="","",B.Ind2!G43)</f>
        <v>0</v>
      </c>
      <c r="AM49" s="520" t="e">
        <f>IF(C49="","",B.Ind2!T43)</f>
        <v>#VALUE!</v>
      </c>
      <c r="AN49" s="520">
        <f>IF(C49="","",B.ARAB2!S43)</f>
        <v>0</v>
      </c>
      <c r="AO49" s="520">
        <f>IF(C49="","",B.ARAB2!C43)</f>
        <v>0</v>
      </c>
      <c r="AP49" s="520">
        <f>IF(C49="","",B.ARAB2!D43)</f>
        <v>0</v>
      </c>
      <c r="AQ49" s="520">
        <f>IF(C49="","",B.ARAB2!F43)</f>
        <v>0</v>
      </c>
      <c r="AR49" s="520">
        <f>IF(C49="","",B.ARAB2!G43)</f>
        <v>0</v>
      </c>
      <c r="AS49" s="520" t="e">
        <f>IF(C49="","",B.ARAB2!T43)</f>
        <v>#VALUE!</v>
      </c>
      <c r="AT49" s="520">
        <f>IF(C49="","",'MAT2'!S43)</f>
        <v>0</v>
      </c>
      <c r="AU49" s="520">
        <f>IF(C49="","",'MAT2'!C43)</f>
        <v>0</v>
      </c>
      <c r="AV49" s="520">
        <f>IF(C49="","",'MAT2'!D43)</f>
        <v>0</v>
      </c>
      <c r="AW49" s="520">
        <f>IF(C49="","",'MAT2'!F43)</f>
        <v>0</v>
      </c>
      <c r="AX49" s="520">
        <f>IF(C49="","",'MAT2'!G43)</f>
        <v>0</v>
      </c>
      <c r="AY49" s="520" t="e">
        <f>IF(C49="","",'MAT2'!T43)</f>
        <v>#VALUE!</v>
      </c>
      <c r="AZ49" s="520">
        <f>IF(C49="","",'IPA2'!S43)</f>
        <v>0</v>
      </c>
      <c r="BA49" s="520">
        <f>IF(C49="","",'IPA2'!C43)</f>
        <v>0</v>
      </c>
      <c r="BB49" s="520">
        <f>IF(C49="","",'IPA2'!D43)</f>
        <v>0</v>
      </c>
      <c r="BC49" s="520">
        <f>IF(C49="","",'IPA2'!F43)</f>
        <v>0</v>
      </c>
      <c r="BD49" s="520">
        <f>IF(C49="","",'IPA2'!G43)</f>
        <v>0</v>
      </c>
      <c r="BE49" s="520" t="e">
        <f>IF(C49="","",'IPA2'!T43)</f>
        <v>#VALUE!</v>
      </c>
      <c r="BF49" s="520">
        <f>IF(C49="","",'IPS2'!S43)</f>
        <v>0</v>
      </c>
      <c r="BG49" s="520">
        <f>IF(C49="","",'IPS2'!C43)</f>
        <v>0</v>
      </c>
      <c r="BH49" s="520">
        <f>IF(C49="","",'IPS2'!D43)</f>
        <v>0</v>
      </c>
      <c r="BI49" s="520">
        <f>IF(C49="","",'IPS2'!F43)</f>
        <v>0</v>
      </c>
      <c r="BJ49" s="520">
        <f>IF(C49="","",'IPS2'!G43)</f>
        <v>0</v>
      </c>
      <c r="BK49" s="520" t="e">
        <f>IF(C49="","",'IPS2'!T43)</f>
        <v>#VALUE!</v>
      </c>
      <c r="BL49" s="520">
        <f>IF(C49="","",BIng2!S43)</f>
        <v>0</v>
      </c>
      <c r="BM49" s="520">
        <f>IF(C49="","",BIng2!C43)</f>
        <v>0</v>
      </c>
      <c r="BN49" s="520">
        <f>IF(C49="","",BIng2!D43)</f>
        <v>0</v>
      </c>
      <c r="BO49" s="520">
        <f>IF(C49="","",BIng2!F43)</f>
        <v>0</v>
      </c>
      <c r="BP49" s="520">
        <f>IF(C49="","",BIng2!G43)</f>
        <v>0</v>
      </c>
      <c r="BQ49" s="520" t="e">
        <f>IF(C49="","",BIng2!T43)</f>
        <v>#VALUE!</v>
      </c>
      <c r="BR49" s="520">
        <f>IF(C49="","",'SBd2'!S43)</f>
        <v>0</v>
      </c>
      <c r="BS49" s="520">
        <f>IF(C49="","",'SBd2'!C43)</f>
        <v>0</v>
      </c>
      <c r="BT49" s="520">
        <f>IF(C49="","",'SBd2'!D43)</f>
        <v>0</v>
      </c>
      <c r="BU49" s="520">
        <f>IF(C49="","",'SBd2'!F43)</f>
        <v>0</v>
      </c>
      <c r="BV49" s="520">
        <f>IF(C49="","",'SBd2'!G43)</f>
        <v>0</v>
      </c>
      <c r="BW49" s="520" t="e">
        <f>IF(C49="","",'SBd2'!T43)</f>
        <v>#VALUE!</v>
      </c>
      <c r="BX49" s="520">
        <f>IF(C49="","",'Pjk2'!S43)</f>
        <v>0</v>
      </c>
      <c r="BY49" s="520">
        <f>IF(C49="","",'Pjk2'!C43)</f>
        <v>0</v>
      </c>
      <c r="BZ49" s="520">
        <f>IF(C49="","",'Pjk2'!D43)</f>
        <v>0</v>
      </c>
      <c r="CA49" s="520">
        <f>IF(C49="","",'Pjk2'!F43)</f>
        <v>0</v>
      </c>
      <c r="CB49" s="520">
        <f>IF(C49="","",'Pjk2'!G43)</f>
        <v>0</v>
      </c>
      <c r="CC49" s="520" t="e">
        <f>IF(C49="","",'Pjk2'!T43)</f>
        <v>#VALUE!</v>
      </c>
      <c r="CD49" s="520">
        <f>IF(C49="","",'Prk2'!S43)</f>
        <v>0</v>
      </c>
      <c r="CE49" s="520">
        <f>IF(C49="","",'Prk2'!C43)</f>
        <v>0</v>
      </c>
      <c r="CF49" s="520">
        <f>IF(C49="","",'Prk2'!D43)</f>
        <v>0</v>
      </c>
      <c r="CG49" s="520">
        <f>IF(C49="","",'Prk2'!F43)</f>
        <v>0</v>
      </c>
      <c r="CH49" s="520">
        <f>IF(C49="","",'Prk2'!G43)</f>
        <v>0</v>
      </c>
      <c r="CI49" s="520" t="e">
        <f>IF(C49="","",'Prk2'!T43)</f>
        <v>#VALUE!</v>
      </c>
      <c r="CJ49" s="520">
        <f>IF(C49="","",BADER2!S43)</f>
        <v>0</v>
      </c>
      <c r="CK49" s="520">
        <f>IF(C49="","",BADER2!C43)</f>
        <v>0</v>
      </c>
      <c r="CL49" s="520">
        <f>IF(C49="","",BADER2!D43)</f>
        <v>0</v>
      </c>
      <c r="CM49" s="520">
        <f>IF(C49="","",BADER2!F43)</f>
        <v>0</v>
      </c>
      <c r="CN49" s="520">
        <f>IF(C49="","",BADER2!G43)</f>
        <v>0</v>
      </c>
      <c r="CO49" s="520" t="e">
        <f>IF(C49="","",BADER2!T43)</f>
        <v>#VALUE!</v>
      </c>
      <c r="CP49" s="521">
        <f>IF(C49="","",TAMB12!S43)</f>
        <v>0</v>
      </c>
      <c r="CQ49" s="521">
        <f>IF(C49="","",TAMB12!C43)</f>
        <v>0</v>
      </c>
      <c r="CR49" s="521">
        <f>IF(C49="","",TAMB12!D43)</f>
        <v>0</v>
      </c>
      <c r="CS49" s="521">
        <f>IF(C49="","",TAMB12!F43)</f>
        <v>0</v>
      </c>
      <c r="CT49" s="521">
        <f>IF(C49="","",TAMB12!G43)</f>
        <v>0</v>
      </c>
      <c r="CU49" s="521" t="e">
        <f>IF(C49="","",TAMB12!T43)</f>
        <v>#VALUE!</v>
      </c>
      <c r="CV49" s="521">
        <f>IF(C49="","",TAMB22!S43)</f>
        <v>0</v>
      </c>
      <c r="CW49" s="521">
        <f>IF(C49="","",TAMB22!C43)</f>
        <v>0</v>
      </c>
      <c r="CX49" s="521">
        <f>IF(C49="","",TAMB22!D43)</f>
        <v>0</v>
      </c>
      <c r="CY49" s="521">
        <f>IF(C49="","",TAMB22!F43)</f>
        <v>0</v>
      </c>
      <c r="CZ49" s="521">
        <f>IF(C49="","",TAMB22!G43)</f>
        <v>0</v>
      </c>
      <c r="DA49" s="521" t="e">
        <f>IF(C49="","",TAMB22!T43)</f>
        <v>#VALUE!</v>
      </c>
      <c r="DB49" s="519"/>
      <c r="DC49" s="519"/>
      <c r="DD49" s="519"/>
      <c r="DE49" s="519"/>
      <c r="DF49" s="519"/>
      <c r="DG49" s="519"/>
      <c r="DH49" s="520">
        <f>IF(C49="","",ISIEKSTRA2!C35)</f>
        <v>2</v>
      </c>
      <c r="DI49" s="520" t="str">
        <f>IF(C49="","",ISIEKSTRA2!D35)</f>
        <v>B</v>
      </c>
      <c r="DJ49" s="520">
        <f>IF(C49="","",ISIEKSTRA2!F35)</f>
        <v>3</v>
      </c>
      <c r="DK49" s="520" t="str">
        <f>IF(C49="","",ISIEKSTRA2!G35)</f>
        <v>C</v>
      </c>
      <c r="DL49" s="520">
        <f>IF(C49="","",ISIEKSTRA2!I35)</f>
        <v>4</v>
      </c>
      <c r="DM49" s="520" t="str">
        <f>IF(C49="","",ISIEKSTRA2!J35)</f>
        <v>D</v>
      </c>
      <c r="DN49" s="520">
        <f>IF(C49="","",ISIEKSTRA2!L35)</f>
        <v>3</v>
      </c>
      <c r="DO49" s="520" t="str">
        <f>IF(C49="","",ISIEKSTRA2!M35)</f>
        <v>B</v>
      </c>
      <c r="DP49" s="520">
        <f>IF(C49="","",'Data Raport2'!D33)</f>
        <v>0</v>
      </c>
      <c r="DQ49" s="520">
        <f>IF(C49="","",'Data Raport2'!E33)</f>
        <v>0</v>
      </c>
      <c r="DR49" s="520">
        <f>IF(C49="","",'Data Raport2'!F33)</f>
        <v>0</v>
      </c>
      <c r="DS49" s="536" t="str">
        <f>IF('LEDGER GENAP2'!AR69="","",'LEDGER GENAP2'!AR69)</f>
        <v/>
      </c>
      <c r="DX49" s="535"/>
    </row>
    <row r="50" spans="1:128">
      <c r="A50" s="518">
        <v>31</v>
      </c>
      <c r="B50" s="518"/>
      <c r="C50" s="520" t="str">
        <f>IF('Data Identitas'!B39="","",'Data Identitas'!B39)</f>
        <v>siswa31</v>
      </c>
      <c r="D50" s="520">
        <f>IF(C50="","",'QH2'!S44)</f>
        <v>0</v>
      </c>
      <c r="E50" s="520">
        <f>IF(C50="","",'QH2'!C44)</f>
        <v>0</v>
      </c>
      <c r="F50" s="520">
        <f>IF(C50="","",'QH2'!D44)</f>
        <v>0</v>
      </c>
      <c r="G50" s="520">
        <f>IF(C50="","",'QH2'!F44)</f>
        <v>0</v>
      </c>
      <c r="H50" s="520">
        <f>IF(C50="","",'QH2'!G44)</f>
        <v>0</v>
      </c>
      <c r="I50" s="520" t="e">
        <f>IF(C50="","",'QH2'!T44)</f>
        <v>#VALUE!</v>
      </c>
      <c r="J50" s="520">
        <f>IF(C50="","",'AA2'!S44)</f>
        <v>0</v>
      </c>
      <c r="K50" s="520">
        <f>IF(C50="","",'AA2'!C44)</f>
        <v>0</v>
      </c>
      <c r="L50" s="520">
        <f>IF(C50="","",'AA2'!D44)</f>
        <v>0</v>
      </c>
      <c r="M50" s="520">
        <f>IF(C50="","",'AA2'!F44)</f>
        <v>0</v>
      </c>
      <c r="N50" s="520">
        <f>IF(C50="","",'AA2'!G44)</f>
        <v>0</v>
      </c>
      <c r="O50" s="520" t="e">
        <f>IF(C50="","",'AA2'!T44)</f>
        <v>#VALUE!</v>
      </c>
      <c r="P50" s="520">
        <f>IF(C50="","",FIQIH2!S44)</f>
        <v>0</v>
      </c>
      <c r="Q50" s="520">
        <f>IF(C50="","",FIQIH2!C44)</f>
        <v>0</v>
      </c>
      <c r="R50" s="520">
        <f>IF(C50="","",FIQIH2!D44)</f>
        <v>0</v>
      </c>
      <c r="S50" s="520">
        <f>IF(C50="","",FIQIH2!F44)</f>
        <v>0</v>
      </c>
      <c r="T50" s="520">
        <f>IF(C50="","",FIQIH2!G44)</f>
        <v>0</v>
      </c>
      <c r="U50" s="520" t="e">
        <f>IF(C50="","",FIQIH2!T44)</f>
        <v>#VALUE!</v>
      </c>
      <c r="V50" s="520">
        <f>IF(C50="","",'SKI2'!S44)</f>
        <v>0</v>
      </c>
      <c r="W50" s="520">
        <f>IF(C50="","",'SKI2'!C44)</f>
        <v>0</v>
      </c>
      <c r="X50" s="520">
        <f>IF(C50="","",'SKI2'!D44)</f>
        <v>0</v>
      </c>
      <c r="Y50" s="520">
        <f>IF(C50="","",'SKI2'!F44)</f>
        <v>0</v>
      </c>
      <c r="Z50" s="520">
        <f>IF(C50="","",'SKI2'!G44)</f>
        <v>0</v>
      </c>
      <c r="AA50" s="520" t="e">
        <f>IF(C50="","",'SKI2'!T44)</f>
        <v>#VALUE!</v>
      </c>
      <c r="AB50" s="520">
        <f>IF(C50="","",PPKn2!S44)</f>
        <v>0</v>
      </c>
      <c r="AC50" s="520">
        <f>IF(C50="","",PPKn2!C44)</f>
        <v>0</v>
      </c>
      <c r="AD50" s="520">
        <f>IF(C50="","",PPKn2!D44)</f>
        <v>0</v>
      </c>
      <c r="AE50" s="520">
        <f>IF(C50="","",PPKn2!F44)</f>
        <v>0</v>
      </c>
      <c r="AF50" s="520">
        <f>IF(C50="","",PPKn2!G44)</f>
        <v>0</v>
      </c>
      <c r="AG50" s="520" t="e">
        <f>IF(C50="","",PPKn2!T44)</f>
        <v>#VALUE!</v>
      </c>
      <c r="AH50" s="520">
        <f>IF(C50="","",B.Ind2!S44)</f>
        <v>0</v>
      </c>
      <c r="AI50" s="520">
        <f>IF(C50="","",B.Ind2!C44)</f>
        <v>0</v>
      </c>
      <c r="AJ50" s="520">
        <f>IF(C50="","",B.Ind2!D44)</f>
        <v>0</v>
      </c>
      <c r="AK50" s="520">
        <f>IF(C50="","",B.Ind2!F44)</f>
        <v>0</v>
      </c>
      <c r="AL50" s="520">
        <f>IF(C50="","",B.Ind2!G44)</f>
        <v>0</v>
      </c>
      <c r="AM50" s="520" t="e">
        <f>IF(C50="","",B.Ind2!T44)</f>
        <v>#VALUE!</v>
      </c>
      <c r="AN50" s="520">
        <f>IF(C50="","",B.ARAB2!S44)</f>
        <v>0</v>
      </c>
      <c r="AO50" s="520">
        <f>IF(C50="","",B.ARAB2!C44)</f>
        <v>0</v>
      </c>
      <c r="AP50" s="520">
        <f>IF(C50="","",B.ARAB2!D44)</f>
        <v>0</v>
      </c>
      <c r="AQ50" s="520">
        <f>IF(C50="","",B.ARAB2!F44)</f>
        <v>0</v>
      </c>
      <c r="AR50" s="520">
        <f>IF(C50="","",B.ARAB2!G44)</f>
        <v>0</v>
      </c>
      <c r="AS50" s="520" t="e">
        <f>IF(C50="","",B.ARAB2!T44)</f>
        <v>#VALUE!</v>
      </c>
      <c r="AT50" s="520">
        <f>IF(C50="","",'MAT2'!S44)</f>
        <v>0</v>
      </c>
      <c r="AU50" s="520">
        <f>IF(C50="","",'MAT2'!C44)</f>
        <v>0</v>
      </c>
      <c r="AV50" s="520">
        <f>IF(C50="","",'MAT2'!D44)</f>
        <v>0</v>
      </c>
      <c r="AW50" s="520">
        <f>IF(C50="","",'MAT2'!F44)</f>
        <v>0</v>
      </c>
      <c r="AX50" s="520">
        <f>IF(C50="","",'MAT2'!G44)</f>
        <v>0</v>
      </c>
      <c r="AY50" s="520" t="e">
        <f>IF(C50="","",'MAT2'!T44)</f>
        <v>#VALUE!</v>
      </c>
      <c r="AZ50" s="520">
        <f>IF(C50="","",'IPA2'!S44)</f>
        <v>0</v>
      </c>
      <c r="BA50" s="520">
        <f>IF(C50="","",'IPA2'!C44)</f>
        <v>0</v>
      </c>
      <c r="BB50" s="520">
        <f>IF(C50="","",'IPA2'!D44)</f>
        <v>0</v>
      </c>
      <c r="BC50" s="520">
        <f>IF(C50="","",'IPA2'!F44)</f>
        <v>0</v>
      </c>
      <c r="BD50" s="520">
        <f>IF(C50="","",'IPA2'!G44)</f>
        <v>0</v>
      </c>
      <c r="BE50" s="520" t="e">
        <f>IF(C50="","",'IPA2'!T44)</f>
        <v>#VALUE!</v>
      </c>
      <c r="BF50" s="520">
        <f>IF(C50="","",'IPS2'!S44)</f>
        <v>0</v>
      </c>
      <c r="BG50" s="520">
        <f>IF(C50="","",'IPS2'!C44)</f>
        <v>0</v>
      </c>
      <c r="BH50" s="520">
        <f>IF(C50="","",'IPS2'!D44)</f>
        <v>0</v>
      </c>
      <c r="BI50" s="520">
        <f>IF(C50="","",'IPS2'!F44)</f>
        <v>0</v>
      </c>
      <c r="BJ50" s="520">
        <f>IF(C50="","",'IPS2'!G44)</f>
        <v>0</v>
      </c>
      <c r="BK50" s="520" t="e">
        <f>IF(C50="","",'IPS2'!T44)</f>
        <v>#VALUE!</v>
      </c>
      <c r="BL50" s="520">
        <f>IF(C50="","",BIng2!S44)</f>
        <v>0</v>
      </c>
      <c r="BM50" s="520">
        <f>IF(C50="","",BIng2!C44)</f>
        <v>0</v>
      </c>
      <c r="BN50" s="520">
        <f>IF(C50="","",BIng2!D44)</f>
        <v>0</v>
      </c>
      <c r="BO50" s="520">
        <f>IF(C50="","",BIng2!F44)</f>
        <v>0</v>
      </c>
      <c r="BP50" s="520">
        <f>IF(C50="","",BIng2!G44)</f>
        <v>0</v>
      </c>
      <c r="BQ50" s="520" t="e">
        <f>IF(C50="","",BIng2!T44)</f>
        <v>#VALUE!</v>
      </c>
      <c r="BR50" s="520">
        <f>IF(C50="","",'SBd2'!S44)</f>
        <v>0</v>
      </c>
      <c r="BS50" s="520">
        <f>IF(C50="","",'SBd2'!C44)</f>
        <v>0</v>
      </c>
      <c r="BT50" s="520">
        <f>IF(C50="","",'SBd2'!D44)</f>
        <v>0</v>
      </c>
      <c r="BU50" s="520">
        <f>IF(C50="","",'SBd2'!F44)</f>
        <v>0</v>
      </c>
      <c r="BV50" s="520">
        <f>IF(C50="","",'SBd2'!G44)</f>
        <v>0</v>
      </c>
      <c r="BW50" s="520" t="e">
        <f>IF(C50="","",'SBd2'!T44)</f>
        <v>#VALUE!</v>
      </c>
      <c r="BX50" s="520">
        <f>IF(C50="","",'Pjk2'!S44)</f>
        <v>0</v>
      </c>
      <c r="BY50" s="520">
        <f>IF(C50="","",'Pjk2'!C44)</f>
        <v>0</v>
      </c>
      <c r="BZ50" s="520">
        <f>IF(C50="","",'Pjk2'!D44)</f>
        <v>0</v>
      </c>
      <c r="CA50" s="520">
        <f>IF(C50="","",'Pjk2'!F44)</f>
        <v>0</v>
      </c>
      <c r="CB50" s="520">
        <f>IF(C50="","",'Pjk2'!G44)</f>
        <v>0</v>
      </c>
      <c r="CC50" s="520" t="e">
        <f>IF(C50="","",'Pjk2'!T44)</f>
        <v>#VALUE!</v>
      </c>
      <c r="CD50" s="520">
        <f>IF(C50="","",'Prk2'!S44)</f>
        <v>0</v>
      </c>
      <c r="CE50" s="520">
        <f>IF(C50="","",'Prk2'!C44)</f>
        <v>0</v>
      </c>
      <c r="CF50" s="520">
        <f>IF(C50="","",'Prk2'!D44)</f>
        <v>0</v>
      </c>
      <c r="CG50" s="520">
        <f>IF(C50="","",'Prk2'!F44)</f>
        <v>0</v>
      </c>
      <c r="CH50" s="520">
        <f>IF(C50="","",'Prk2'!G44)</f>
        <v>0</v>
      </c>
      <c r="CI50" s="520" t="e">
        <f>IF(C50="","",'Prk2'!T44)</f>
        <v>#VALUE!</v>
      </c>
      <c r="CJ50" s="520">
        <f>IF(C50="","",BADER2!S44)</f>
        <v>0</v>
      </c>
      <c r="CK50" s="520">
        <f>IF(C50="","",BADER2!C44)</f>
        <v>0</v>
      </c>
      <c r="CL50" s="520">
        <f>IF(C50="","",BADER2!D44)</f>
        <v>0</v>
      </c>
      <c r="CM50" s="520">
        <f>IF(C50="","",BADER2!F44)</f>
        <v>0</v>
      </c>
      <c r="CN50" s="520">
        <f>IF(C50="","",BADER2!G44)</f>
        <v>0</v>
      </c>
      <c r="CO50" s="520" t="e">
        <f>IF(C50="","",BADER2!T44)</f>
        <v>#VALUE!</v>
      </c>
      <c r="CP50" s="521">
        <f>IF(C50="","",TAMB12!S44)</f>
        <v>0</v>
      </c>
      <c r="CQ50" s="521">
        <f>IF(C50="","",TAMB12!C44)</f>
        <v>0</v>
      </c>
      <c r="CR50" s="521">
        <f>IF(C50="","",TAMB12!D44)</f>
        <v>0</v>
      </c>
      <c r="CS50" s="521">
        <f>IF(C50="","",TAMB12!F44)</f>
        <v>0</v>
      </c>
      <c r="CT50" s="521">
        <f>IF(C50="","",TAMB12!G44)</f>
        <v>0</v>
      </c>
      <c r="CU50" s="521" t="e">
        <f>IF(C50="","",TAMB12!T44)</f>
        <v>#VALUE!</v>
      </c>
      <c r="CV50" s="521">
        <f>IF(C50="","",TAMB22!S44)</f>
        <v>0</v>
      </c>
      <c r="CW50" s="521">
        <f>IF(C50="","",TAMB22!C44)</f>
        <v>0</v>
      </c>
      <c r="CX50" s="521">
        <f>IF(C50="","",TAMB22!D44)</f>
        <v>0</v>
      </c>
      <c r="CY50" s="521">
        <f>IF(C50="","",TAMB22!F44)</f>
        <v>0</v>
      </c>
      <c r="CZ50" s="521">
        <f>IF(C50="","",TAMB22!G44)</f>
        <v>0</v>
      </c>
      <c r="DA50" s="521" t="e">
        <f>IF(C50="","",TAMB22!T44)</f>
        <v>#VALUE!</v>
      </c>
      <c r="DB50" s="519"/>
      <c r="DC50" s="519"/>
      <c r="DD50" s="519"/>
      <c r="DE50" s="519"/>
      <c r="DF50" s="519"/>
      <c r="DG50" s="519"/>
      <c r="DH50" s="520">
        <f>IF(C50="","",ISIEKSTRA2!C36)</f>
        <v>3</v>
      </c>
      <c r="DI50" s="520" t="str">
        <f>IF(C50="","",ISIEKSTRA2!D36)</f>
        <v>C</v>
      </c>
      <c r="DJ50" s="520">
        <f>IF(C50="","",ISIEKSTRA2!F36)</f>
        <v>4</v>
      </c>
      <c r="DK50" s="520" t="str">
        <f>IF(C50="","",ISIEKSTRA2!G36)</f>
        <v>D</v>
      </c>
      <c r="DL50" s="520">
        <f>IF(C50="","",ISIEKSTRA2!I36)</f>
        <v>1</v>
      </c>
      <c r="DM50" s="520" t="str">
        <f>IF(C50="","",ISIEKSTRA2!J36)</f>
        <v>A</v>
      </c>
      <c r="DN50" s="520">
        <f>IF(C50="","",ISIEKSTRA2!L36)</f>
        <v>2</v>
      </c>
      <c r="DO50" s="520" t="str">
        <f>IF(C50="","",ISIEKSTRA2!M36)</f>
        <v>C</v>
      </c>
      <c r="DP50" s="520">
        <f>IF(C50="","",'Data Raport2'!D34)</f>
        <v>0</v>
      </c>
      <c r="DQ50" s="520">
        <f>IF(C50="","",'Data Raport2'!E34)</f>
        <v>0</v>
      </c>
      <c r="DR50" s="520">
        <f>IF(C50="","",'Data Raport2'!F34)</f>
        <v>0</v>
      </c>
      <c r="DS50" s="536" t="str">
        <f>IF('LEDGER GENAP2'!AR71="","",'LEDGER GENAP2'!AR71)</f>
        <v/>
      </c>
      <c r="DX50" s="535"/>
    </row>
    <row r="51" spans="1:128">
      <c r="A51" s="518">
        <v>32</v>
      </c>
      <c r="B51" s="518"/>
      <c r="C51" s="520" t="str">
        <f>IF('Data Identitas'!B40="","",'Data Identitas'!B40)</f>
        <v>siswa32</v>
      </c>
      <c r="D51" s="520">
        <f>IF(C51="","",'QH2'!S45)</f>
        <v>0</v>
      </c>
      <c r="E51" s="520">
        <f>IF(C51="","",'QH2'!C45)</f>
        <v>0</v>
      </c>
      <c r="F51" s="520">
        <f>IF(C51="","",'QH2'!D45)</f>
        <v>0</v>
      </c>
      <c r="G51" s="520">
        <f>IF(C51="","",'QH2'!F45)</f>
        <v>0</v>
      </c>
      <c r="H51" s="520">
        <f>IF(C51="","",'QH2'!G45)</f>
        <v>0</v>
      </c>
      <c r="I51" s="520" t="e">
        <f>IF(C51="","",'QH2'!T45)</f>
        <v>#VALUE!</v>
      </c>
      <c r="J51" s="520">
        <f>IF(C51="","",'AA2'!S45)</f>
        <v>0</v>
      </c>
      <c r="K51" s="520">
        <f>IF(C51="","",'AA2'!C45)</f>
        <v>0</v>
      </c>
      <c r="L51" s="520">
        <f>IF(C51="","",'AA2'!D45)</f>
        <v>0</v>
      </c>
      <c r="M51" s="520">
        <f>IF(C51="","",'AA2'!F45)</f>
        <v>0</v>
      </c>
      <c r="N51" s="520">
        <f>IF(C51="","",'AA2'!G45)</f>
        <v>0</v>
      </c>
      <c r="O51" s="520" t="e">
        <f>IF(C51="","",'AA2'!T45)</f>
        <v>#VALUE!</v>
      </c>
      <c r="P51" s="520">
        <f>IF(C51="","",FIQIH2!S45)</f>
        <v>0</v>
      </c>
      <c r="Q51" s="520">
        <f>IF(C51="","",FIQIH2!C45)</f>
        <v>0</v>
      </c>
      <c r="R51" s="520">
        <f>IF(C51="","",FIQIH2!D45)</f>
        <v>0</v>
      </c>
      <c r="S51" s="520">
        <f>IF(C51="","",FIQIH2!F45)</f>
        <v>0</v>
      </c>
      <c r="T51" s="520">
        <f>IF(C51="","",FIQIH2!G45)</f>
        <v>0</v>
      </c>
      <c r="U51" s="520" t="e">
        <f>IF(C51="","",FIQIH2!T45)</f>
        <v>#VALUE!</v>
      </c>
      <c r="V51" s="520">
        <f>IF(C51="","",'SKI2'!S45)</f>
        <v>0</v>
      </c>
      <c r="W51" s="520">
        <f>IF(C51="","",'SKI2'!C45)</f>
        <v>0</v>
      </c>
      <c r="X51" s="520">
        <f>IF(C51="","",'SKI2'!D45)</f>
        <v>0</v>
      </c>
      <c r="Y51" s="520">
        <f>IF(C51="","",'SKI2'!F45)</f>
        <v>0</v>
      </c>
      <c r="Z51" s="520">
        <f>IF(C51="","",'SKI2'!G45)</f>
        <v>0</v>
      </c>
      <c r="AA51" s="520" t="e">
        <f>IF(C51="","",'SKI2'!T45)</f>
        <v>#VALUE!</v>
      </c>
      <c r="AB51" s="520">
        <f>IF(C51="","",PPKn2!S45)</f>
        <v>0</v>
      </c>
      <c r="AC51" s="520">
        <f>IF(C51="","",PPKn2!C45)</f>
        <v>0</v>
      </c>
      <c r="AD51" s="520">
        <f>IF(C51="","",PPKn2!D45)</f>
        <v>0</v>
      </c>
      <c r="AE51" s="520">
        <f>IF(C51="","",PPKn2!F45)</f>
        <v>0</v>
      </c>
      <c r="AF51" s="520">
        <f>IF(C51="","",PPKn2!G45)</f>
        <v>0</v>
      </c>
      <c r="AG51" s="520" t="e">
        <f>IF(C51="","",PPKn2!T45)</f>
        <v>#VALUE!</v>
      </c>
      <c r="AH51" s="520">
        <f>IF(C51="","",B.Ind2!S45)</f>
        <v>0</v>
      </c>
      <c r="AI51" s="520">
        <f>IF(C51="","",B.Ind2!C45)</f>
        <v>0</v>
      </c>
      <c r="AJ51" s="520">
        <f>IF(C51="","",B.Ind2!D45)</f>
        <v>0</v>
      </c>
      <c r="AK51" s="520">
        <f>IF(C51="","",B.Ind2!F45)</f>
        <v>0</v>
      </c>
      <c r="AL51" s="520">
        <f>IF(C51="","",B.Ind2!G45)</f>
        <v>0</v>
      </c>
      <c r="AM51" s="520" t="e">
        <f>IF(C51="","",B.Ind2!T45)</f>
        <v>#VALUE!</v>
      </c>
      <c r="AN51" s="520">
        <f>IF(C51="","",B.ARAB2!S45)</f>
        <v>0</v>
      </c>
      <c r="AO51" s="520">
        <f>IF(C51="","",B.ARAB2!C45)</f>
        <v>0</v>
      </c>
      <c r="AP51" s="520">
        <f>IF(C51="","",B.ARAB2!D45)</f>
        <v>0</v>
      </c>
      <c r="AQ51" s="520">
        <f>IF(C51="","",B.ARAB2!F45)</f>
        <v>0</v>
      </c>
      <c r="AR51" s="520">
        <f>IF(C51="","",B.ARAB2!G45)</f>
        <v>0</v>
      </c>
      <c r="AS51" s="520" t="e">
        <f>IF(C51="","",B.ARAB2!T45)</f>
        <v>#VALUE!</v>
      </c>
      <c r="AT51" s="520">
        <f>IF(C51="","",'MAT2'!S45)</f>
        <v>0</v>
      </c>
      <c r="AU51" s="520">
        <f>IF(C51="","",'MAT2'!C45)</f>
        <v>0</v>
      </c>
      <c r="AV51" s="520">
        <f>IF(C51="","",'MAT2'!D45)</f>
        <v>0</v>
      </c>
      <c r="AW51" s="520">
        <f>IF(C51="","",'MAT2'!F45)</f>
        <v>0</v>
      </c>
      <c r="AX51" s="520">
        <f>IF(C51="","",'MAT2'!G45)</f>
        <v>0</v>
      </c>
      <c r="AY51" s="520" t="e">
        <f>IF(C51="","",'MAT2'!T45)</f>
        <v>#VALUE!</v>
      </c>
      <c r="AZ51" s="520">
        <f>IF(C51="","",'IPA2'!S45)</f>
        <v>0</v>
      </c>
      <c r="BA51" s="520">
        <f>IF(C51="","",'IPA2'!C45)</f>
        <v>0</v>
      </c>
      <c r="BB51" s="520">
        <f>IF(C51="","",'IPA2'!D45)</f>
        <v>0</v>
      </c>
      <c r="BC51" s="520">
        <f>IF(C51="","",'IPA2'!F45)</f>
        <v>0</v>
      </c>
      <c r="BD51" s="520">
        <f>IF(C51="","",'IPA2'!G45)</f>
        <v>0</v>
      </c>
      <c r="BE51" s="520" t="e">
        <f>IF(C51="","",'IPA2'!T45)</f>
        <v>#VALUE!</v>
      </c>
      <c r="BF51" s="520">
        <f>IF(C51="","",'IPS2'!S45)</f>
        <v>0</v>
      </c>
      <c r="BG51" s="520">
        <f>IF(C51="","",'IPS2'!C45)</f>
        <v>0</v>
      </c>
      <c r="BH51" s="520">
        <f>IF(C51="","",'IPS2'!D45)</f>
        <v>0</v>
      </c>
      <c r="BI51" s="520">
        <f>IF(C51="","",'IPS2'!F45)</f>
        <v>0</v>
      </c>
      <c r="BJ51" s="520">
        <f>IF(C51="","",'IPS2'!G45)</f>
        <v>0</v>
      </c>
      <c r="BK51" s="520" t="e">
        <f>IF(C51="","",'IPS2'!T45)</f>
        <v>#VALUE!</v>
      </c>
      <c r="BL51" s="520">
        <f>IF(C51="","",BIng2!S45)</f>
        <v>0</v>
      </c>
      <c r="BM51" s="520">
        <f>IF(C51="","",BIng2!C45)</f>
        <v>0</v>
      </c>
      <c r="BN51" s="520">
        <f>IF(C51="","",BIng2!D45)</f>
        <v>0</v>
      </c>
      <c r="BO51" s="520">
        <f>IF(C51="","",BIng2!F45)</f>
        <v>0</v>
      </c>
      <c r="BP51" s="520">
        <f>IF(C51="","",BIng2!G45)</f>
        <v>0</v>
      </c>
      <c r="BQ51" s="520" t="e">
        <f>IF(C51="","",BIng2!T45)</f>
        <v>#VALUE!</v>
      </c>
      <c r="BR51" s="520">
        <f>IF(C51="","",'SBd2'!S45)</f>
        <v>0</v>
      </c>
      <c r="BS51" s="520">
        <f>IF(C51="","",'SBd2'!C45)</f>
        <v>0</v>
      </c>
      <c r="BT51" s="520">
        <f>IF(C51="","",'SBd2'!D45)</f>
        <v>0</v>
      </c>
      <c r="BU51" s="520">
        <f>IF(C51="","",'SBd2'!F45)</f>
        <v>0</v>
      </c>
      <c r="BV51" s="520">
        <f>IF(C51="","",'SBd2'!G45)</f>
        <v>0</v>
      </c>
      <c r="BW51" s="520" t="e">
        <f>IF(C51="","",'SBd2'!T45)</f>
        <v>#VALUE!</v>
      </c>
      <c r="BX51" s="520">
        <f>IF(C51="","",'Pjk2'!S45)</f>
        <v>0</v>
      </c>
      <c r="BY51" s="520">
        <f>IF(C51="","",'Pjk2'!C45)</f>
        <v>0</v>
      </c>
      <c r="BZ51" s="520">
        <f>IF(C51="","",'Pjk2'!D45)</f>
        <v>0</v>
      </c>
      <c r="CA51" s="520">
        <f>IF(C51="","",'Pjk2'!F45)</f>
        <v>0</v>
      </c>
      <c r="CB51" s="520">
        <f>IF(C51="","",'Pjk2'!G45)</f>
        <v>0</v>
      </c>
      <c r="CC51" s="520" t="e">
        <f>IF(C51="","",'Pjk2'!T45)</f>
        <v>#VALUE!</v>
      </c>
      <c r="CD51" s="520">
        <f>IF(C51="","",'Prk2'!S45)</f>
        <v>0</v>
      </c>
      <c r="CE51" s="520">
        <f>IF(C51="","",'Prk2'!C45)</f>
        <v>0</v>
      </c>
      <c r="CF51" s="520">
        <f>IF(C51="","",'Prk2'!D45)</f>
        <v>0</v>
      </c>
      <c r="CG51" s="520">
        <f>IF(C51="","",'Prk2'!F45)</f>
        <v>0</v>
      </c>
      <c r="CH51" s="520">
        <f>IF(C51="","",'Prk2'!G45)</f>
        <v>0</v>
      </c>
      <c r="CI51" s="520" t="e">
        <f>IF(C51="","",'Prk2'!T45)</f>
        <v>#VALUE!</v>
      </c>
      <c r="CJ51" s="520">
        <f>IF(C51="","",BADER2!S45)</f>
        <v>0</v>
      </c>
      <c r="CK51" s="520">
        <f>IF(C51="","",BADER2!C45)</f>
        <v>0</v>
      </c>
      <c r="CL51" s="520">
        <f>IF(C51="","",BADER2!D45)</f>
        <v>0</v>
      </c>
      <c r="CM51" s="520">
        <f>IF(C51="","",BADER2!F45)</f>
        <v>0</v>
      </c>
      <c r="CN51" s="520">
        <f>IF(C51="","",BADER2!G45)</f>
        <v>0</v>
      </c>
      <c r="CO51" s="520" t="e">
        <f>IF(C51="","",BADER2!T45)</f>
        <v>#VALUE!</v>
      </c>
      <c r="CP51" s="521">
        <f>IF(C51="","",TAMB12!S45)</f>
        <v>0</v>
      </c>
      <c r="CQ51" s="521">
        <f>IF(C51="","",TAMB12!C45)</f>
        <v>0</v>
      </c>
      <c r="CR51" s="521">
        <f>IF(C51="","",TAMB12!D45)</f>
        <v>0</v>
      </c>
      <c r="CS51" s="521">
        <f>IF(C51="","",TAMB12!F45)</f>
        <v>0</v>
      </c>
      <c r="CT51" s="521">
        <f>IF(C51="","",TAMB12!G45)</f>
        <v>0</v>
      </c>
      <c r="CU51" s="521" t="e">
        <f>IF(C51="","",TAMB12!T45)</f>
        <v>#VALUE!</v>
      </c>
      <c r="CV51" s="521">
        <f>IF(C51="","",TAMB22!S45)</f>
        <v>0</v>
      </c>
      <c r="CW51" s="521">
        <f>IF(C51="","",TAMB22!C45)</f>
        <v>0</v>
      </c>
      <c r="CX51" s="521">
        <f>IF(C51="","",TAMB22!D45)</f>
        <v>0</v>
      </c>
      <c r="CY51" s="521">
        <f>IF(C51="","",TAMB22!F45)</f>
        <v>0</v>
      </c>
      <c r="CZ51" s="521">
        <f>IF(C51="","",TAMB22!G45)</f>
        <v>0</v>
      </c>
      <c r="DA51" s="521" t="e">
        <f>IF(C51="","",TAMB22!T45)</f>
        <v>#VALUE!</v>
      </c>
      <c r="DB51" s="519"/>
      <c r="DC51" s="519"/>
      <c r="DD51" s="519"/>
      <c r="DE51" s="519"/>
      <c r="DF51" s="519"/>
      <c r="DG51" s="519"/>
      <c r="DH51" s="520">
        <f>IF(C51="","",ISIEKSTRA2!C37)</f>
        <v>4</v>
      </c>
      <c r="DI51" s="520" t="str">
        <f>IF(C51="","",ISIEKSTRA2!D37)</f>
        <v>D</v>
      </c>
      <c r="DJ51" s="520">
        <f>IF(C51="","",ISIEKSTRA2!F37)</f>
        <v>1</v>
      </c>
      <c r="DK51" s="520" t="str">
        <f>IF(C51="","",ISIEKSTRA2!G37)</f>
        <v>A</v>
      </c>
      <c r="DL51" s="520">
        <f>IF(C51="","",ISIEKSTRA2!I37)</f>
        <v>2</v>
      </c>
      <c r="DM51" s="520" t="str">
        <f>IF(C51="","",ISIEKSTRA2!J37)</f>
        <v>B</v>
      </c>
      <c r="DN51" s="520">
        <f>IF(C51="","",ISIEKSTRA2!L37)</f>
        <v>1</v>
      </c>
      <c r="DO51" s="520" t="str">
        <f>IF(C51="","",ISIEKSTRA2!M37)</f>
        <v>D</v>
      </c>
      <c r="DP51" s="520">
        <f>IF(C51="","",'Data Raport2'!D35)</f>
        <v>0</v>
      </c>
      <c r="DQ51" s="520">
        <f>IF(C51="","",'Data Raport2'!E35)</f>
        <v>0</v>
      </c>
      <c r="DR51" s="520">
        <f>IF(C51="","",'Data Raport2'!F35)</f>
        <v>0</v>
      </c>
      <c r="DS51" s="536" t="str">
        <f>IF('LEDGER GENAP2'!AR73="","",'LEDGER GENAP2'!AR73)</f>
        <v/>
      </c>
      <c r="DX51" s="535"/>
    </row>
    <row r="52" spans="1:128">
      <c r="A52" s="518">
        <v>33</v>
      </c>
      <c r="B52" s="518"/>
      <c r="C52" s="520" t="str">
        <f>IF('Data Identitas'!B41="","",'Data Identitas'!B41)</f>
        <v>siswa33</v>
      </c>
      <c r="D52" s="520">
        <f>IF(C52="","",'QH2'!S46)</f>
        <v>0</v>
      </c>
      <c r="E52" s="520">
        <f>IF(C52="","",'QH2'!C46)</f>
        <v>0</v>
      </c>
      <c r="F52" s="520">
        <f>IF(C52="","",'QH2'!D46)</f>
        <v>0</v>
      </c>
      <c r="G52" s="520">
        <f>IF(C52="","",'QH2'!F46)</f>
        <v>0</v>
      </c>
      <c r="H52" s="520">
        <f>IF(C52="","",'QH2'!G46)</f>
        <v>0</v>
      </c>
      <c r="I52" s="520" t="e">
        <f>IF(C52="","",'QH2'!T46)</f>
        <v>#VALUE!</v>
      </c>
      <c r="J52" s="520">
        <f>IF(C52="","",'AA2'!S46)</f>
        <v>0</v>
      </c>
      <c r="K52" s="520">
        <f>IF(C52="","",'AA2'!C46)</f>
        <v>0</v>
      </c>
      <c r="L52" s="520">
        <f>IF(C52="","",'AA2'!D46)</f>
        <v>0</v>
      </c>
      <c r="M52" s="520">
        <f>IF(C52="","",'AA2'!F46)</f>
        <v>0</v>
      </c>
      <c r="N52" s="520">
        <f>IF(C52="","",'AA2'!G46)</f>
        <v>0</v>
      </c>
      <c r="O52" s="520" t="e">
        <f>IF(C52="","",'AA2'!T46)</f>
        <v>#VALUE!</v>
      </c>
      <c r="P52" s="520">
        <f>IF(C52="","",FIQIH2!S46)</f>
        <v>0</v>
      </c>
      <c r="Q52" s="520">
        <f>IF(C52="","",FIQIH2!C46)</f>
        <v>0</v>
      </c>
      <c r="R52" s="520">
        <f>IF(C52="","",FIQIH2!D46)</f>
        <v>0</v>
      </c>
      <c r="S52" s="520">
        <f>IF(C52="","",FIQIH2!F46)</f>
        <v>0</v>
      </c>
      <c r="T52" s="520">
        <f>IF(C52="","",FIQIH2!G46)</f>
        <v>0</v>
      </c>
      <c r="U52" s="520" t="e">
        <f>IF(C52="","",FIQIH2!T46)</f>
        <v>#VALUE!</v>
      </c>
      <c r="V52" s="520">
        <f>IF(C52="","",'SKI2'!S46)</f>
        <v>0</v>
      </c>
      <c r="W52" s="520">
        <f>IF(C52="","",'SKI2'!C46)</f>
        <v>0</v>
      </c>
      <c r="X52" s="520">
        <f>IF(C52="","",'SKI2'!D46)</f>
        <v>0</v>
      </c>
      <c r="Y52" s="520">
        <f>IF(C52="","",'SKI2'!F46)</f>
        <v>0</v>
      </c>
      <c r="Z52" s="520">
        <f>IF(C52="","",'SKI2'!G46)</f>
        <v>0</v>
      </c>
      <c r="AA52" s="520" t="e">
        <f>IF(C52="","",'SKI2'!T46)</f>
        <v>#VALUE!</v>
      </c>
      <c r="AB52" s="520">
        <f>IF(C52="","",PPKn2!S46)</f>
        <v>0</v>
      </c>
      <c r="AC52" s="520">
        <f>IF(C52="","",PPKn2!C46)</f>
        <v>0</v>
      </c>
      <c r="AD52" s="520">
        <f>IF(C52="","",PPKn2!D46)</f>
        <v>0</v>
      </c>
      <c r="AE52" s="520">
        <f>IF(C52="","",PPKn2!F46)</f>
        <v>0</v>
      </c>
      <c r="AF52" s="520">
        <f>IF(C52="","",PPKn2!G46)</f>
        <v>0</v>
      </c>
      <c r="AG52" s="520" t="e">
        <f>IF(C52="","",PPKn2!T46)</f>
        <v>#VALUE!</v>
      </c>
      <c r="AH52" s="520">
        <f>IF(C52="","",B.Ind2!S46)</f>
        <v>0</v>
      </c>
      <c r="AI52" s="520">
        <f>IF(C52="","",B.Ind2!C46)</f>
        <v>0</v>
      </c>
      <c r="AJ52" s="520">
        <f>IF(C52="","",B.Ind2!D46)</f>
        <v>0</v>
      </c>
      <c r="AK52" s="520">
        <f>IF(C52="","",B.Ind2!F46)</f>
        <v>0</v>
      </c>
      <c r="AL52" s="520">
        <f>IF(C52="","",B.Ind2!G46)</f>
        <v>0</v>
      </c>
      <c r="AM52" s="520" t="e">
        <f>IF(C52="","",B.Ind2!T46)</f>
        <v>#VALUE!</v>
      </c>
      <c r="AN52" s="520">
        <f>IF(C52="","",B.ARAB2!S46)</f>
        <v>0</v>
      </c>
      <c r="AO52" s="520">
        <f>IF(C52="","",B.ARAB2!C46)</f>
        <v>0</v>
      </c>
      <c r="AP52" s="520">
        <f>IF(C52="","",B.ARAB2!D46)</f>
        <v>0</v>
      </c>
      <c r="AQ52" s="520">
        <f>IF(C52="","",B.ARAB2!F46)</f>
        <v>0</v>
      </c>
      <c r="AR52" s="520">
        <f>IF(C52="","",B.ARAB2!G46)</f>
        <v>0</v>
      </c>
      <c r="AS52" s="520" t="e">
        <f>IF(C52="","",B.ARAB2!T46)</f>
        <v>#VALUE!</v>
      </c>
      <c r="AT52" s="520">
        <f>IF(C52="","",'MAT2'!S46)</f>
        <v>0</v>
      </c>
      <c r="AU52" s="520">
        <f>IF(C52="","",'MAT2'!C46)</f>
        <v>0</v>
      </c>
      <c r="AV52" s="520">
        <f>IF(C52="","",'MAT2'!D46)</f>
        <v>0</v>
      </c>
      <c r="AW52" s="520">
        <f>IF(C52="","",'MAT2'!F46)</f>
        <v>0</v>
      </c>
      <c r="AX52" s="520">
        <f>IF(C52="","",'MAT2'!G46)</f>
        <v>0</v>
      </c>
      <c r="AY52" s="520" t="e">
        <f>IF(C52="","",'MAT2'!T46)</f>
        <v>#VALUE!</v>
      </c>
      <c r="AZ52" s="520">
        <f>IF(C52="","",'IPA2'!S46)</f>
        <v>0</v>
      </c>
      <c r="BA52" s="520">
        <f>IF(C52="","",'IPA2'!C46)</f>
        <v>0</v>
      </c>
      <c r="BB52" s="520">
        <f>IF(C52="","",'IPA2'!D46)</f>
        <v>0</v>
      </c>
      <c r="BC52" s="520">
        <f>IF(C52="","",'IPA2'!F46)</f>
        <v>0</v>
      </c>
      <c r="BD52" s="520">
        <f>IF(C52="","",'IPA2'!G46)</f>
        <v>0</v>
      </c>
      <c r="BE52" s="520" t="e">
        <f>IF(C52="","",'IPA2'!T46)</f>
        <v>#VALUE!</v>
      </c>
      <c r="BF52" s="520">
        <f>IF(C52="","",'IPS2'!S46)</f>
        <v>0</v>
      </c>
      <c r="BG52" s="520">
        <f>IF(C52="","",'IPS2'!C46)</f>
        <v>0</v>
      </c>
      <c r="BH52" s="520">
        <f>IF(C52="","",'IPS2'!D46)</f>
        <v>0</v>
      </c>
      <c r="BI52" s="520">
        <f>IF(C52="","",'IPS2'!F46)</f>
        <v>0</v>
      </c>
      <c r="BJ52" s="520">
        <f>IF(C52="","",'IPS2'!G46)</f>
        <v>0</v>
      </c>
      <c r="BK52" s="520" t="e">
        <f>IF(C52="","",'IPS2'!T46)</f>
        <v>#VALUE!</v>
      </c>
      <c r="BL52" s="520">
        <f>IF(C52="","",BIng2!S46)</f>
        <v>0</v>
      </c>
      <c r="BM52" s="520">
        <f>IF(C52="","",BIng2!C46)</f>
        <v>0</v>
      </c>
      <c r="BN52" s="520">
        <f>IF(C52="","",BIng2!D46)</f>
        <v>0</v>
      </c>
      <c r="BO52" s="520">
        <f>IF(C52="","",BIng2!F46)</f>
        <v>0</v>
      </c>
      <c r="BP52" s="520">
        <f>IF(C52="","",BIng2!G46)</f>
        <v>0</v>
      </c>
      <c r="BQ52" s="520" t="e">
        <f>IF(C52="","",BIng2!T46)</f>
        <v>#VALUE!</v>
      </c>
      <c r="BR52" s="520">
        <f>IF(C52="","",'SBd2'!S46)</f>
        <v>0</v>
      </c>
      <c r="BS52" s="520">
        <f>IF(C52="","",'SBd2'!C46)</f>
        <v>0</v>
      </c>
      <c r="BT52" s="520">
        <f>IF(C52="","",'SBd2'!D46)</f>
        <v>0</v>
      </c>
      <c r="BU52" s="520">
        <f>IF(C52="","",'SBd2'!F46)</f>
        <v>0</v>
      </c>
      <c r="BV52" s="520">
        <f>IF(C52="","",'SBd2'!G46)</f>
        <v>0</v>
      </c>
      <c r="BW52" s="520" t="e">
        <f>IF(C52="","",'SBd2'!T46)</f>
        <v>#VALUE!</v>
      </c>
      <c r="BX52" s="520">
        <f>IF(C52="","",'Pjk2'!S46)</f>
        <v>0</v>
      </c>
      <c r="BY52" s="520">
        <f>IF(C52="","",'Pjk2'!C46)</f>
        <v>0</v>
      </c>
      <c r="BZ52" s="520">
        <f>IF(C52="","",'Pjk2'!D46)</f>
        <v>0</v>
      </c>
      <c r="CA52" s="520">
        <f>IF(C52="","",'Pjk2'!F46)</f>
        <v>0</v>
      </c>
      <c r="CB52" s="520">
        <f>IF(C52="","",'Pjk2'!G46)</f>
        <v>0</v>
      </c>
      <c r="CC52" s="520" t="e">
        <f>IF(C52="","",'Pjk2'!T46)</f>
        <v>#VALUE!</v>
      </c>
      <c r="CD52" s="520">
        <f>IF(C52="","",'Prk2'!S46)</f>
        <v>0</v>
      </c>
      <c r="CE52" s="520">
        <f>IF(C52="","",'Prk2'!C46)</f>
        <v>0</v>
      </c>
      <c r="CF52" s="520">
        <f>IF(C52="","",'Prk2'!D46)</f>
        <v>0</v>
      </c>
      <c r="CG52" s="520">
        <f>IF(C52="","",'Prk2'!F46)</f>
        <v>0</v>
      </c>
      <c r="CH52" s="520">
        <f>IF(C52="","",'Prk2'!G46)</f>
        <v>0</v>
      </c>
      <c r="CI52" s="520" t="e">
        <f>IF(C52="","",'Prk2'!T46)</f>
        <v>#VALUE!</v>
      </c>
      <c r="CJ52" s="520">
        <f>IF(C52="","",BADER2!S46)</f>
        <v>0</v>
      </c>
      <c r="CK52" s="520">
        <f>IF(C52="","",BADER2!C46)</f>
        <v>0</v>
      </c>
      <c r="CL52" s="520">
        <f>IF(C52="","",BADER2!D46)</f>
        <v>0</v>
      </c>
      <c r="CM52" s="520">
        <f>IF(C52="","",BADER2!F46)</f>
        <v>0</v>
      </c>
      <c r="CN52" s="520">
        <f>IF(C52="","",BADER2!G46)</f>
        <v>0</v>
      </c>
      <c r="CO52" s="520" t="e">
        <f>IF(C52="","",BADER2!T46)</f>
        <v>#VALUE!</v>
      </c>
      <c r="CP52" s="521">
        <f>IF(C52="","",TAMB12!S46)</f>
        <v>0</v>
      </c>
      <c r="CQ52" s="521">
        <f>IF(C52="","",TAMB12!C46)</f>
        <v>0</v>
      </c>
      <c r="CR52" s="521">
        <f>IF(C52="","",TAMB12!D46)</f>
        <v>0</v>
      </c>
      <c r="CS52" s="521">
        <f>IF(C52="","",TAMB12!F46)</f>
        <v>0</v>
      </c>
      <c r="CT52" s="521">
        <f>IF(C52="","",TAMB12!G46)</f>
        <v>0</v>
      </c>
      <c r="CU52" s="521" t="e">
        <f>IF(C52="","",TAMB12!T46)</f>
        <v>#VALUE!</v>
      </c>
      <c r="CV52" s="521">
        <f>IF(C52="","",TAMB22!S46)</f>
        <v>0</v>
      </c>
      <c r="CW52" s="521">
        <f>IF(C52="","",TAMB22!C46)</f>
        <v>0</v>
      </c>
      <c r="CX52" s="521">
        <f>IF(C52="","",TAMB22!D46)</f>
        <v>0</v>
      </c>
      <c r="CY52" s="521">
        <f>IF(C52="","",TAMB22!F46)</f>
        <v>0</v>
      </c>
      <c r="CZ52" s="521">
        <f>IF(C52="","",TAMB22!G46)</f>
        <v>0</v>
      </c>
      <c r="DA52" s="521" t="e">
        <f>IF(C52="","",TAMB22!T46)</f>
        <v>#VALUE!</v>
      </c>
      <c r="DB52" s="519"/>
      <c r="DC52" s="519"/>
      <c r="DD52" s="519"/>
      <c r="DE52" s="519"/>
      <c r="DF52" s="519"/>
      <c r="DG52" s="519"/>
      <c r="DH52" s="520">
        <f>IF(C52="","",ISIEKSTRA2!C38)</f>
        <v>1</v>
      </c>
      <c r="DI52" s="520" t="str">
        <f>IF(C52="","",ISIEKSTRA2!D38)</f>
        <v>A</v>
      </c>
      <c r="DJ52" s="520">
        <f>IF(C52="","",ISIEKSTRA2!F38)</f>
        <v>2</v>
      </c>
      <c r="DK52" s="520" t="str">
        <f>IF(C52="","",ISIEKSTRA2!G38)</f>
        <v>B</v>
      </c>
      <c r="DL52" s="520">
        <f>IF(C52="","",ISIEKSTRA2!I38)</f>
        <v>3</v>
      </c>
      <c r="DM52" s="520" t="str">
        <f>IF(C52="","",ISIEKSTRA2!J38)</f>
        <v>C</v>
      </c>
      <c r="DN52" s="520">
        <f>IF(C52="","",ISIEKSTRA2!L38)</f>
        <v>4</v>
      </c>
      <c r="DO52" s="520" t="str">
        <f>IF(C52="","",ISIEKSTRA2!M38)</f>
        <v>A</v>
      </c>
      <c r="DP52" s="520">
        <f>IF(C52="","",'Data Raport2'!D36)</f>
        <v>0</v>
      </c>
      <c r="DQ52" s="520">
        <f>IF(C52="","",'Data Raport2'!E36)</f>
        <v>0</v>
      </c>
      <c r="DR52" s="520">
        <f>IF(C52="","",'Data Raport2'!F36)</f>
        <v>0</v>
      </c>
      <c r="DS52" s="536" t="str">
        <f>IF('LEDGER GENAP2'!AR75="","",'LEDGER GENAP2'!AR75)</f>
        <v/>
      </c>
      <c r="DX52" s="535"/>
    </row>
    <row r="53" spans="1:128">
      <c r="A53" s="518">
        <v>34</v>
      </c>
      <c r="B53" s="518"/>
      <c r="C53" s="520" t="str">
        <f>IF('Data Identitas'!B42="","",'Data Identitas'!B42)</f>
        <v>siswa34</v>
      </c>
      <c r="D53" s="520">
        <f>IF(C53="","",'QH2'!S47)</f>
        <v>0</v>
      </c>
      <c r="E53" s="520">
        <f>IF(C53="","",'QH2'!C47)</f>
        <v>0</v>
      </c>
      <c r="F53" s="520">
        <f>IF(C53="","",'QH2'!D47)</f>
        <v>0</v>
      </c>
      <c r="G53" s="520">
        <f>IF(C53="","",'QH2'!F47)</f>
        <v>0</v>
      </c>
      <c r="H53" s="520">
        <f>IF(C53="","",'QH2'!G47)</f>
        <v>0</v>
      </c>
      <c r="I53" s="520" t="e">
        <f>IF(C53="","",'QH2'!T47)</f>
        <v>#VALUE!</v>
      </c>
      <c r="J53" s="520">
        <f>IF(C53="","",'AA2'!S47)</f>
        <v>0</v>
      </c>
      <c r="K53" s="520">
        <f>IF(C53="","",'AA2'!C47)</f>
        <v>0</v>
      </c>
      <c r="L53" s="520">
        <f>IF(C53="","",'AA2'!D47)</f>
        <v>0</v>
      </c>
      <c r="M53" s="520">
        <f>IF(C53="","",'AA2'!F47)</f>
        <v>0</v>
      </c>
      <c r="N53" s="520">
        <f>IF(C53="","",'AA2'!G47)</f>
        <v>0</v>
      </c>
      <c r="O53" s="520" t="e">
        <f>IF(C53="","",'AA2'!T47)</f>
        <v>#VALUE!</v>
      </c>
      <c r="P53" s="520">
        <f>IF(C53="","",FIQIH2!S47)</f>
        <v>0</v>
      </c>
      <c r="Q53" s="520">
        <f>IF(C53="","",FIQIH2!C47)</f>
        <v>0</v>
      </c>
      <c r="R53" s="520">
        <f>IF(C53="","",FIQIH2!D47)</f>
        <v>0</v>
      </c>
      <c r="S53" s="520">
        <f>IF(C53="","",FIQIH2!F47)</f>
        <v>0</v>
      </c>
      <c r="T53" s="520">
        <f>IF(C53="","",FIQIH2!G47)</f>
        <v>0</v>
      </c>
      <c r="U53" s="520" t="e">
        <f>IF(C53="","",FIQIH2!T47)</f>
        <v>#VALUE!</v>
      </c>
      <c r="V53" s="520">
        <f>IF(C53="","",'SKI2'!S47)</f>
        <v>0</v>
      </c>
      <c r="W53" s="520">
        <f>IF(C53="","",'SKI2'!C47)</f>
        <v>0</v>
      </c>
      <c r="X53" s="520">
        <f>IF(C53="","",'SKI2'!D47)</f>
        <v>0</v>
      </c>
      <c r="Y53" s="520">
        <f>IF(C53="","",'SKI2'!F47)</f>
        <v>0</v>
      </c>
      <c r="Z53" s="520">
        <f>IF(C53="","",'SKI2'!G47)</f>
        <v>0</v>
      </c>
      <c r="AA53" s="520" t="e">
        <f>IF(C53="","",'SKI2'!T47)</f>
        <v>#VALUE!</v>
      </c>
      <c r="AB53" s="520">
        <f>IF(C53="","",PPKn2!S47)</f>
        <v>0</v>
      </c>
      <c r="AC53" s="520">
        <f>IF(C53="","",PPKn2!C47)</f>
        <v>0</v>
      </c>
      <c r="AD53" s="520">
        <f>IF(C53="","",PPKn2!D47)</f>
        <v>0</v>
      </c>
      <c r="AE53" s="520">
        <f>IF(C53="","",PPKn2!F47)</f>
        <v>0</v>
      </c>
      <c r="AF53" s="520">
        <f>IF(C53="","",PPKn2!G47)</f>
        <v>0</v>
      </c>
      <c r="AG53" s="520" t="e">
        <f>IF(C53="","",PPKn2!T47)</f>
        <v>#VALUE!</v>
      </c>
      <c r="AH53" s="520">
        <f>IF(C53="","",B.Ind2!S47)</f>
        <v>0</v>
      </c>
      <c r="AI53" s="520">
        <f>IF(C53="","",B.Ind2!C47)</f>
        <v>0</v>
      </c>
      <c r="AJ53" s="520">
        <f>IF(C53="","",B.Ind2!D47)</f>
        <v>0</v>
      </c>
      <c r="AK53" s="520">
        <f>IF(C53="","",B.Ind2!F47)</f>
        <v>0</v>
      </c>
      <c r="AL53" s="520">
        <f>IF(C53="","",B.Ind2!G47)</f>
        <v>0</v>
      </c>
      <c r="AM53" s="520" t="e">
        <f>IF(C53="","",B.Ind2!T47)</f>
        <v>#VALUE!</v>
      </c>
      <c r="AN53" s="520">
        <f>IF(C53="","",B.ARAB2!S47)</f>
        <v>0</v>
      </c>
      <c r="AO53" s="520">
        <f>IF(C53="","",B.ARAB2!C47)</f>
        <v>0</v>
      </c>
      <c r="AP53" s="520">
        <f>IF(C53="","",B.ARAB2!D47)</f>
        <v>0</v>
      </c>
      <c r="AQ53" s="520">
        <f>IF(C53="","",B.ARAB2!F47)</f>
        <v>0</v>
      </c>
      <c r="AR53" s="520">
        <f>IF(C53="","",B.ARAB2!G47)</f>
        <v>0</v>
      </c>
      <c r="AS53" s="520" t="e">
        <f>IF(C53="","",B.ARAB2!T47)</f>
        <v>#VALUE!</v>
      </c>
      <c r="AT53" s="520">
        <f>IF(C53="","",'MAT2'!S47)</f>
        <v>0</v>
      </c>
      <c r="AU53" s="520">
        <f>IF(C53="","",'MAT2'!C47)</f>
        <v>0</v>
      </c>
      <c r="AV53" s="520">
        <f>IF(C53="","",'MAT2'!D47)</f>
        <v>0</v>
      </c>
      <c r="AW53" s="520">
        <f>IF(C53="","",'MAT2'!F47)</f>
        <v>0</v>
      </c>
      <c r="AX53" s="520">
        <f>IF(C53="","",'MAT2'!G47)</f>
        <v>0</v>
      </c>
      <c r="AY53" s="520" t="e">
        <f>IF(C53="","",'MAT2'!T47)</f>
        <v>#VALUE!</v>
      </c>
      <c r="AZ53" s="520">
        <f>IF(C53="","",'IPA2'!S47)</f>
        <v>0</v>
      </c>
      <c r="BA53" s="520">
        <f>IF(C53="","",'IPA2'!C47)</f>
        <v>0</v>
      </c>
      <c r="BB53" s="520">
        <f>IF(C53="","",'IPA2'!D47)</f>
        <v>0</v>
      </c>
      <c r="BC53" s="520">
        <f>IF(C53="","",'IPA2'!F47)</f>
        <v>0</v>
      </c>
      <c r="BD53" s="520">
        <f>IF(C53="","",'IPA2'!G47)</f>
        <v>0</v>
      </c>
      <c r="BE53" s="520" t="e">
        <f>IF(C53="","",'IPA2'!T47)</f>
        <v>#VALUE!</v>
      </c>
      <c r="BF53" s="520">
        <f>IF(C53="","",'IPS2'!S47)</f>
        <v>0</v>
      </c>
      <c r="BG53" s="520">
        <f>IF(C53="","",'IPS2'!C47)</f>
        <v>0</v>
      </c>
      <c r="BH53" s="520">
        <f>IF(C53="","",'IPS2'!D47)</f>
        <v>0</v>
      </c>
      <c r="BI53" s="520">
        <f>IF(C53="","",'IPS2'!F47)</f>
        <v>0</v>
      </c>
      <c r="BJ53" s="520">
        <f>IF(C53="","",'IPS2'!G47)</f>
        <v>0</v>
      </c>
      <c r="BK53" s="520" t="e">
        <f>IF(C53="","",'IPS2'!T47)</f>
        <v>#VALUE!</v>
      </c>
      <c r="BL53" s="520">
        <f>IF(C53="","",BIng2!S47)</f>
        <v>0</v>
      </c>
      <c r="BM53" s="520">
        <f>IF(C53="","",BIng2!C47)</f>
        <v>0</v>
      </c>
      <c r="BN53" s="520">
        <f>IF(C53="","",BIng2!D47)</f>
        <v>0</v>
      </c>
      <c r="BO53" s="520">
        <f>IF(C53="","",BIng2!F47)</f>
        <v>0</v>
      </c>
      <c r="BP53" s="520">
        <f>IF(C53="","",BIng2!G47)</f>
        <v>0</v>
      </c>
      <c r="BQ53" s="520" t="e">
        <f>IF(C53="","",BIng2!T47)</f>
        <v>#VALUE!</v>
      </c>
      <c r="BR53" s="520">
        <f>IF(C53="","",'SBd2'!S47)</f>
        <v>0</v>
      </c>
      <c r="BS53" s="520">
        <f>IF(C53="","",'SBd2'!C47)</f>
        <v>0</v>
      </c>
      <c r="BT53" s="520">
        <f>IF(C53="","",'SBd2'!D47)</f>
        <v>0</v>
      </c>
      <c r="BU53" s="520">
        <f>IF(C53="","",'SBd2'!F47)</f>
        <v>0</v>
      </c>
      <c r="BV53" s="520">
        <f>IF(C53="","",'SBd2'!G47)</f>
        <v>0</v>
      </c>
      <c r="BW53" s="520" t="e">
        <f>IF(C53="","",'SBd2'!T47)</f>
        <v>#VALUE!</v>
      </c>
      <c r="BX53" s="520">
        <f>IF(C53="","",'Pjk2'!S47)</f>
        <v>0</v>
      </c>
      <c r="BY53" s="520">
        <f>IF(C53="","",'Pjk2'!C47)</f>
        <v>0</v>
      </c>
      <c r="BZ53" s="520">
        <f>IF(C53="","",'Pjk2'!D47)</f>
        <v>0</v>
      </c>
      <c r="CA53" s="520">
        <f>IF(C53="","",'Pjk2'!F47)</f>
        <v>0</v>
      </c>
      <c r="CB53" s="520">
        <f>IF(C53="","",'Pjk2'!G47)</f>
        <v>0</v>
      </c>
      <c r="CC53" s="520" t="e">
        <f>IF(C53="","",'Pjk2'!T47)</f>
        <v>#VALUE!</v>
      </c>
      <c r="CD53" s="520">
        <f>IF(C53="","",'Prk2'!S47)</f>
        <v>0</v>
      </c>
      <c r="CE53" s="520">
        <f>IF(C53="","",'Prk2'!C47)</f>
        <v>0</v>
      </c>
      <c r="CF53" s="520">
        <f>IF(C53="","",'Prk2'!D47)</f>
        <v>0</v>
      </c>
      <c r="CG53" s="520">
        <f>IF(C53="","",'Prk2'!F47)</f>
        <v>0</v>
      </c>
      <c r="CH53" s="520">
        <f>IF(C53="","",'Prk2'!G47)</f>
        <v>0</v>
      </c>
      <c r="CI53" s="520" t="e">
        <f>IF(C53="","",'Prk2'!T47)</f>
        <v>#VALUE!</v>
      </c>
      <c r="CJ53" s="520">
        <f>IF(C53="","",BADER2!S47)</f>
        <v>0</v>
      </c>
      <c r="CK53" s="520">
        <f>IF(C53="","",BADER2!C47)</f>
        <v>0</v>
      </c>
      <c r="CL53" s="520">
        <f>IF(C53="","",BADER2!D47)</f>
        <v>0</v>
      </c>
      <c r="CM53" s="520">
        <f>IF(C53="","",BADER2!F47)</f>
        <v>0</v>
      </c>
      <c r="CN53" s="520">
        <f>IF(C53="","",BADER2!G47)</f>
        <v>0</v>
      </c>
      <c r="CO53" s="520" t="e">
        <f>IF(C53="","",BADER2!T47)</f>
        <v>#VALUE!</v>
      </c>
      <c r="CP53" s="521">
        <f>IF(C53="","",TAMB12!S47)</f>
        <v>0</v>
      </c>
      <c r="CQ53" s="521">
        <f>IF(C53="","",TAMB12!C47)</f>
        <v>0</v>
      </c>
      <c r="CR53" s="521">
        <f>IF(C53="","",TAMB12!D47)</f>
        <v>0</v>
      </c>
      <c r="CS53" s="521">
        <f>IF(C53="","",TAMB12!F47)</f>
        <v>0</v>
      </c>
      <c r="CT53" s="521">
        <f>IF(C53="","",TAMB12!G47)</f>
        <v>0</v>
      </c>
      <c r="CU53" s="521" t="e">
        <f>IF(C53="","",TAMB12!T47)</f>
        <v>#VALUE!</v>
      </c>
      <c r="CV53" s="521">
        <f>IF(C53="","",TAMB22!S47)</f>
        <v>0</v>
      </c>
      <c r="CW53" s="521">
        <f>IF(C53="","",TAMB22!C47)</f>
        <v>0</v>
      </c>
      <c r="CX53" s="521">
        <f>IF(C53="","",TAMB22!D47)</f>
        <v>0</v>
      </c>
      <c r="CY53" s="521">
        <f>IF(C53="","",TAMB22!F47)</f>
        <v>0</v>
      </c>
      <c r="CZ53" s="521">
        <f>IF(C53="","",TAMB22!G47)</f>
        <v>0</v>
      </c>
      <c r="DA53" s="521" t="e">
        <f>IF(C53="","",TAMB22!T47)</f>
        <v>#VALUE!</v>
      </c>
      <c r="DB53" s="519"/>
      <c r="DC53" s="519"/>
      <c r="DD53" s="519"/>
      <c r="DE53" s="519"/>
      <c r="DF53" s="519"/>
      <c r="DG53" s="519"/>
      <c r="DH53" s="520">
        <f>IF(C53="","",ISIEKSTRA2!C39)</f>
        <v>2</v>
      </c>
      <c r="DI53" s="520" t="str">
        <f>IF(C53="","",ISIEKSTRA2!D39)</f>
        <v>B</v>
      </c>
      <c r="DJ53" s="520">
        <f>IF(C53="","",ISIEKSTRA2!F39)</f>
        <v>3</v>
      </c>
      <c r="DK53" s="520" t="str">
        <f>IF(C53="","",ISIEKSTRA2!G39)</f>
        <v>C</v>
      </c>
      <c r="DL53" s="520">
        <f>IF(C53="","",ISIEKSTRA2!I39)</f>
        <v>4</v>
      </c>
      <c r="DM53" s="520" t="str">
        <f>IF(C53="","",ISIEKSTRA2!J39)</f>
        <v>D</v>
      </c>
      <c r="DN53" s="520">
        <f>IF(C53="","",ISIEKSTRA2!L39)</f>
        <v>3</v>
      </c>
      <c r="DO53" s="520" t="str">
        <f>IF(C53="","",ISIEKSTRA2!M39)</f>
        <v>B</v>
      </c>
      <c r="DP53" s="520">
        <f>IF(C53="","",'Data Raport2'!D37)</f>
        <v>0</v>
      </c>
      <c r="DQ53" s="520">
        <f>IF(C53="","",'Data Raport2'!E37)</f>
        <v>0</v>
      </c>
      <c r="DR53" s="520">
        <f>IF(C53="","",'Data Raport2'!F37)</f>
        <v>0</v>
      </c>
      <c r="DS53" s="536" t="str">
        <f>IF('LEDGER GENAP2'!AR77="","",'LEDGER GENAP2'!AR77)</f>
        <v/>
      </c>
      <c r="DX53" s="535"/>
    </row>
    <row r="54" spans="1:128">
      <c r="A54" s="518">
        <v>35</v>
      </c>
      <c r="B54" s="518"/>
      <c r="C54" s="520" t="str">
        <f>IF('Data Identitas'!B43="","",'Data Identitas'!B43)</f>
        <v>siswa35</v>
      </c>
      <c r="D54" s="520">
        <f>IF(C54="","",'QH2'!S48)</f>
        <v>0</v>
      </c>
      <c r="E54" s="520">
        <f>IF(C54="","",'QH2'!C48)</f>
        <v>0</v>
      </c>
      <c r="F54" s="520">
        <f>IF(C54="","",'QH2'!D48)</f>
        <v>0</v>
      </c>
      <c r="G54" s="520">
        <f>IF(C54="","",'QH2'!F48)</f>
        <v>0</v>
      </c>
      <c r="H54" s="520">
        <f>IF(C54="","",'QH2'!G48)</f>
        <v>0</v>
      </c>
      <c r="I54" s="520" t="e">
        <f>IF(C54="","",'QH2'!T48)</f>
        <v>#VALUE!</v>
      </c>
      <c r="J54" s="520">
        <f>IF(C54="","",'AA2'!S48)</f>
        <v>0</v>
      </c>
      <c r="K54" s="520">
        <f>IF(C54="","",'AA2'!C48)</f>
        <v>0</v>
      </c>
      <c r="L54" s="520">
        <f>IF(C54="","",'AA2'!D48)</f>
        <v>0</v>
      </c>
      <c r="M54" s="520">
        <f>IF(C54="","",'AA2'!F48)</f>
        <v>0</v>
      </c>
      <c r="N54" s="520">
        <f>IF(C54="","",'AA2'!G48)</f>
        <v>0</v>
      </c>
      <c r="O54" s="520" t="e">
        <f>IF(C54="","",'AA2'!T48)</f>
        <v>#VALUE!</v>
      </c>
      <c r="P54" s="520">
        <f>IF(C54="","",FIQIH2!S48)</f>
        <v>0</v>
      </c>
      <c r="Q54" s="520">
        <f>IF(C54="","",FIQIH2!C48)</f>
        <v>0</v>
      </c>
      <c r="R54" s="520">
        <f>IF(C54="","",FIQIH2!D48)</f>
        <v>0</v>
      </c>
      <c r="S54" s="520">
        <f>IF(C54="","",FIQIH2!F48)</f>
        <v>0</v>
      </c>
      <c r="T54" s="520">
        <f>IF(C54="","",FIQIH2!G48)</f>
        <v>0</v>
      </c>
      <c r="U54" s="520" t="e">
        <f>IF(C54="","",FIQIH2!T48)</f>
        <v>#VALUE!</v>
      </c>
      <c r="V54" s="520">
        <f>IF(C54="","",'SKI2'!S48)</f>
        <v>0</v>
      </c>
      <c r="W54" s="520">
        <f>IF(C54="","",'SKI2'!C48)</f>
        <v>0</v>
      </c>
      <c r="X54" s="520">
        <f>IF(C54="","",'SKI2'!D48)</f>
        <v>0</v>
      </c>
      <c r="Y54" s="520">
        <f>IF(C54="","",'SKI2'!F48)</f>
        <v>0</v>
      </c>
      <c r="Z54" s="520">
        <f>IF(C54="","",'SKI2'!G48)</f>
        <v>0</v>
      </c>
      <c r="AA54" s="520" t="e">
        <f>IF(C54="","",'SKI2'!T48)</f>
        <v>#VALUE!</v>
      </c>
      <c r="AB54" s="520">
        <f>IF(C54="","",PPKn2!S48)</f>
        <v>0</v>
      </c>
      <c r="AC54" s="520">
        <f>IF(C54="","",PPKn2!C48)</f>
        <v>0</v>
      </c>
      <c r="AD54" s="520">
        <f>IF(C54="","",PPKn2!D48)</f>
        <v>0</v>
      </c>
      <c r="AE54" s="520">
        <f>IF(C54="","",PPKn2!F48)</f>
        <v>0</v>
      </c>
      <c r="AF54" s="520">
        <f>IF(C54="","",PPKn2!G48)</f>
        <v>0</v>
      </c>
      <c r="AG54" s="520" t="e">
        <f>IF(C54="","",PPKn2!T48)</f>
        <v>#VALUE!</v>
      </c>
      <c r="AH54" s="520">
        <f>IF(C54="","",B.Ind2!S48)</f>
        <v>0</v>
      </c>
      <c r="AI54" s="520">
        <f>IF(C54="","",B.Ind2!C48)</f>
        <v>0</v>
      </c>
      <c r="AJ54" s="520">
        <f>IF(C54="","",B.Ind2!D48)</f>
        <v>0</v>
      </c>
      <c r="AK54" s="520">
        <f>IF(C54="","",B.Ind2!F48)</f>
        <v>0</v>
      </c>
      <c r="AL54" s="520">
        <f>IF(C54="","",B.Ind2!G48)</f>
        <v>0</v>
      </c>
      <c r="AM54" s="520" t="e">
        <f>IF(C54="","",B.Ind2!T48)</f>
        <v>#VALUE!</v>
      </c>
      <c r="AN54" s="520">
        <f>IF(C54="","",B.ARAB2!S48)</f>
        <v>0</v>
      </c>
      <c r="AO54" s="520">
        <f>IF(C54="","",B.ARAB2!C48)</f>
        <v>0</v>
      </c>
      <c r="AP54" s="520">
        <f>IF(C54="","",B.ARAB2!D48)</f>
        <v>0</v>
      </c>
      <c r="AQ54" s="520">
        <f>IF(C54="","",B.ARAB2!F48)</f>
        <v>0</v>
      </c>
      <c r="AR54" s="520">
        <f>IF(C54="","",B.ARAB2!G48)</f>
        <v>0</v>
      </c>
      <c r="AS54" s="520" t="e">
        <f>IF(C54="","",B.ARAB2!T48)</f>
        <v>#VALUE!</v>
      </c>
      <c r="AT54" s="520">
        <f>IF(C54="","",'MAT2'!S48)</f>
        <v>0</v>
      </c>
      <c r="AU54" s="520">
        <f>IF(C54="","",'MAT2'!C48)</f>
        <v>0</v>
      </c>
      <c r="AV54" s="520">
        <f>IF(C54="","",'MAT2'!D48)</f>
        <v>0</v>
      </c>
      <c r="AW54" s="520">
        <f>IF(C54="","",'MAT2'!F48)</f>
        <v>0</v>
      </c>
      <c r="AX54" s="520">
        <f>IF(C54="","",'MAT2'!G48)</f>
        <v>0</v>
      </c>
      <c r="AY54" s="520" t="e">
        <f>IF(C54="","",'MAT2'!T48)</f>
        <v>#VALUE!</v>
      </c>
      <c r="AZ54" s="520">
        <f>IF(C54="","",'IPA2'!S48)</f>
        <v>0</v>
      </c>
      <c r="BA54" s="520">
        <f>IF(C54="","",'IPA2'!C48)</f>
        <v>0</v>
      </c>
      <c r="BB54" s="520">
        <f>IF(C54="","",'IPA2'!D48)</f>
        <v>0</v>
      </c>
      <c r="BC54" s="520">
        <f>IF(C54="","",'IPA2'!F48)</f>
        <v>0</v>
      </c>
      <c r="BD54" s="520">
        <f>IF(C54="","",'IPA2'!G48)</f>
        <v>0</v>
      </c>
      <c r="BE54" s="520" t="e">
        <f>IF(C54="","",'IPA2'!T48)</f>
        <v>#VALUE!</v>
      </c>
      <c r="BF54" s="520">
        <f>IF(C54="","",'IPS2'!S48)</f>
        <v>0</v>
      </c>
      <c r="BG54" s="520">
        <f>IF(C54="","",'IPS2'!C48)</f>
        <v>0</v>
      </c>
      <c r="BH54" s="520">
        <f>IF(C54="","",'IPS2'!D48)</f>
        <v>0</v>
      </c>
      <c r="BI54" s="520">
        <f>IF(C54="","",'IPS2'!F48)</f>
        <v>0</v>
      </c>
      <c r="BJ54" s="520">
        <f>IF(C54="","",'IPS2'!G48)</f>
        <v>0</v>
      </c>
      <c r="BK54" s="520" t="e">
        <f>IF(C54="","",'IPS2'!T48)</f>
        <v>#VALUE!</v>
      </c>
      <c r="BL54" s="520">
        <f>IF(C54="","",BIng2!S48)</f>
        <v>0</v>
      </c>
      <c r="BM54" s="520">
        <f>IF(C54="","",BIng2!C48)</f>
        <v>0</v>
      </c>
      <c r="BN54" s="520">
        <f>IF(C54="","",BIng2!D48)</f>
        <v>0</v>
      </c>
      <c r="BO54" s="520">
        <f>IF(C54="","",BIng2!F48)</f>
        <v>0</v>
      </c>
      <c r="BP54" s="520">
        <f>IF(C54="","",BIng2!G48)</f>
        <v>0</v>
      </c>
      <c r="BQ54" s="520" t="e">
        <f>IF(C54="","",BIng2!T48)</f>
        <v>#VALUE!</v>
      </c>
      <c r="BR54" s="520">
        <f>IF(C54="","",'SBd2'!S48)</f>
        <v>0</v>
      </c>
      <c r="BS54" s="520">
        <f>IF(C54="","",'SBd2'!C48)</f>
        <v>0</v>
      </c>
      <c r="BT54" s="520">
        <f>IF(C54="","",'SBd2'!D48)</f>
        <v>0</v>
      </c>
      <c r="BU54" s="520">
        <f>IF(C54="","",'SBd2'!F48)</f>
        <v>0</v>
      </c>
      <c r="BV54" s="520">
        <f>IF(C54="","",'SBd2'!G48)</f>
        <v>0</v>
      </c>
      <c r="BW54" s="520" t="e">
        <f>IF(C54="","",'SBd2'!T48)</f>
        <v>#VALUE!</v>
      </c>
      <c r="BX54" s="520">
        <f>IF(C54="","",'Pjk2'!S48)</f>
        <v>0</v>
      </c>
      <c r="BY54" s="520">
        <f>IF(C54="","",'Pjk2'!C48)</f>
        <v>0</v>
      </c>
      <c r="BZ54" s="520">
        <f>IF(C54="","",'Pjk2'!D48)</f>
        <v>0</v>
      </c>
      <c r="CA54" s="520">
        <f>IF(C54="","",'Pjk2'!F48)</f>
        <v>0</v>
      </c>
      <c r="CB54" s="520">
        <f>IF(C54="","",'Pjk2'!G48)</f>
        <v>0</v>
      </c>
      <c r="CC54" s="520" t="e">
        <f>IF(C54="","",'Pjk2'!T48)</f>
        <v>#VALUE!</v>
      </c>
      <c r="CD54" s="520">
        <f>IF(C54="","",'Prk2'!S48)</f>
        <v>0</v>
      </c>
      <c r="CE54" s="520">
        <f>IF(C54="","",'Prk2'!C48)</f>
        <v>0</v>
      </c>
      <c r="CF54" s="520">
        <f>IF(C54="","",'Prk2'!D48)</f>
        <v>0</v>
      </c>
      <c r="CG54" s="520">
        <f>IF(C54="","",'Prk2'!F48)</f>
        <v>0</v>
      </c>
      <c r="CH54" s="520">
        <f>IF(C54="","",'Prk2'!G48)</f>
        <v>0</v>
      </c>
      <c r="CI54" s="520" t="e">
        <f>IF(C54="","",'Prk2'!T48)</f>
        <v>#VALUE!</v>
      </c>
      <c r="CJ54" s="520">
        <f>IF(C54="","",BADER2!S48)</f>
        <v>0</v>
      </c>
      <c r="CK54" s="520">
        <f>IF(C54="","",BADER2!C48)</f>
        <v>0</v>
      </c>
      <c r="CL54" s="520">
        <f>IF(C54="","",BADER2!D48)</f>
        <v>0</v>
      </c>
      <c r="CM54" s="520">
        <f>IF(C54="","",BADER2!F48)</f>
        <v>0</v>
      </c>
      <c r="CN54" s="520">
        <f>IF(C54="","",BADER2!G48)</f>
        <v>0</v>
      </c>
      <c r="CO54" s="520" t="e">
        <f>IF(C54="","",BADER2!T48)</f>
        <v>#VALUE!</v>
      </c>
      <c r="CP54" s="521">
        <f>IF(C54="","",TAMB12!S48)</f>
        <v>0</v>
      </c>
      <c r="CQ54" s="521">
        <f>IF(C54="","",TAMB12!C48)</f>
        <v>0</v>
      </c>
      <c r="CR54" s="521">
        <f>IF(C54="","",TAMB12!D48)</f>
        <v>0</v>
      </c>
      <c r="CS54" s="521">
        <f>IF(C54="","",TAMB12!F48)</f>
        <v>0</v>
      </c>
      <c r="CT54" s="521">
        <f>IF(C54="","",TAMB12!G48)</f>
        <v>0</v>
      </c>
      <c r="CU54" s="521" t="e">
        <f>IF(C54="","",TAMB12!T48)</f>
        <v>#VALUE!</v>
      </c>
      <c r="CV54" s="521">
        <f>IF(C54="","",TAMB22!S48)</f>
        <v>0</v>
      </c>
      <c r="CW54" s="521">
        <f>IF(C54="","",TAMB22!C48)</f>
        <v>0</v>
      </c>
      <c r="CX54" s="521">
        <f>IF(C54="","",TAMB22!D48)</f>
        <v>0</v>
      </c>
      <c r="CY54" s="521">
        <f>IF(C54="","",TAMB22!F48)</f>
        <v>0</v>
      </c>
      <c r="CZ54" s="521">
        <f>IF(C54="","",TAMB22!G48)</f>
        <v>0</v>
      </c>
      <c r="DA54" s="521" t="e">
        <f>IF(C54="","",TAMB22!T48)</f>
        <v>#VALUE!</v>
      </c>
      <c r="DB54" s="519"/>
      <c r="DC54" s="519"/>
      <c r="DD54" s="519"/>
      <c r="DE54" s="519"/>
      <c r="DF54" s="519"/>
      <c r="DG54" s="519"/>
      <c r="DH54" s="520">
        <f>IF(C54="","",ISIEKSTRA2!C40)</f>
        <v>3</v>
      </c>
      <c r="DI54" s="520" t="str">
        <f>IF(C54="","",ISIEKSTRA2!D40)</f>
        <v>C</v>
      </c>
      <c r="DJ54" s="520">
        <f>IF(C54="","",ISIEKSTRA2!F40)</f>
        <v>4</v>
      </c>
      <c r="DK54" s="520" t="str">
        <f>IF(C54="","",ISIEKSTRA2!G40)</f>
        <v>D</v>
      </c>
      <c r="DL54" s="520">
        <f>IF(C54="","",ISIEKSTRA2!I40)</f>
        <v>1</v>
      </c>
      <c r="DM54" s="520" t="str">
        <f>IF(C54="","",ISIEKSTRA2!J40)</f>
        <v>A</v>
      </c>
      <c r="DN54" s="520">
        <f>IF(C54="","",ISIEKSTRA2!L40)</f>
        <v>2</v>
      </c>
      <c r="DO54" s="520" t="str">
        <f>IF(C54="","",ISIEKSTRA2!M40)</f>
        <v>C</v>
      </c>
      <c r="DP54" s="520">
        <f>IF(C54="","",'Data Raport2'!D38)</f>
        <v>0</v>
      </c>
      <c r="DQ54" s="520">
        <f>IF(C54="","",'Data Raport2'!E38)</f>
        <v>0</v>
      </c>
      <c r="DR54" s="520">
        <f>IF(C54="","",'Data Raport2'!F38)</f>
        <v>0</v>
      </c>
      <c r="DS54" s="536" t="str">
        <f>IF('LEDGER GENAP2'!AR79="","",'LEDGER GENAP2'!AR79)</f>
        <v/>
      </c>
      <c r="DX54" s="535"/>
    </row>
    <row r="55" spans="1:128">
      <c r="A55" s="518">
        <v>36</v>
      </c>
      <c r="B55" s="518"/>
      <c r="C55" s="520" t="str">
        <f>IF('Data Identitas'!B44="","",'Data Identitas'!B44)</f>
        <v>siswa36</v>
      </c>
      <c r="D55" s="520">
        <f>IF(C55="","",'QH2'!S49)</f>
        <v>0</v>
      </c>
      <c r="E55" s="520">
        <f>IF(C55="","",'QH2'!C49)</f>
        <v>0</v>
      </c>
      <c r="F55" s="520">
        <f>IF(C55="","",'QH2'!D49)</f>
        <v>0</v>
      </c>
      <c r="G55" s="520">
        <f>IF(C55="","",'QH2'!F49)</f>
        <v>0</v>
      </c>
      <c r="H55" s="520">
        <f>IF(C55="","",'QH2'!G49)</f>
        <v>0</v>
      </c>
      <c r="I55" s="520" t="e">
        <f>IF(C55="","",'QH2'!T49)</f>
        <v>#VALUE!</v>
      </c>
      <c r="J55" s="520">
        <f>IF(C55="","",'AA2'!S49)</f>
        <v>0</v>
      </c>
      <c r="K55" s="520">
        <f>IF(C55="","",'AA2'!C49)</f>
        <v>0</v>
      </c>
      <c r="L55" s="520">
        <f>IF(C55="","",'AA2'!D49)</f>
        <v>0</v>
      </c>
      <c r="M55" s="520">
        <f>IF(C55="","",'AA2'!F49)</f>
        <v>0</v>
      </c>
      <c r="N55" s="520">
        <f>IF(C55="","",'AA2'!G49)</f>
        <v>0</v>
      </c>
      <c r="O55" s="520" t="e">
        <f>IF(C55="","",'AA2'!T49)</f>
        <v>#VALUE!</v>
      </c>
      <c r="P55" s="520">
        <f>IF(C55="","",FIQIH2!S49)</f>
        <v>0</v>
      </c>
      <c r="Q55" s="520">
        <f>IF(C55="","",FIQIH2!C49)</f>
        <v>0</v>
      </c>
      <c r="R55" s="520">
        <f>IF(C55="","",FIQIH2!D49)</f>
        <v>0</v>
      </c>
      <c r="S55" s="520">
        <f>IF(C55="","",FIQIH2!F49)</f>
        <v>0</v>
      </c>
      <c r="T55" s="520">
        <f>IF(C55="","",FIQIH2!G49)</f>
        <v>0</v>
      </c>
      <c r="U55" s="520" t="e">
        <f>IF(C55="","",FIQIH2!T49)</f>
        <v>#VALUE!</v>
      </c>
      <c r="V55" s="520">
        <f>IF(C55="","",'SKI2'!S49)</f>
        <v>0</v>
      </c>
      <c r="W55" s="520">
        <f>IF(C55="","",'SKI2'!C49)</f>
        <v>0</v>
      </c>
      <c r="X55" s="520">
        <f>IF(C55="","",'SKI2'!D49)</f>
        <v>0</v>
      </c>
      <c r="Y55" s="520">
        <f>IF(C55="","",'SKI2'!F49)</f>
        <v>0</v>
      </c>
      <c r="Z55" s="520">
        <f>IF(C55="","",'SKI2'!G49)</f>
        <v>0</v>
      </c>
      <c r="AA55" s="520" t="e">
        <f>IF(C55="","",'SKI2'!T49)</f>
        <v>#VALUE!</v>
      </c>
      <c r="AB55" s="520">
        <f>IF(C55="","",PPKn2!S49)</f>
        <v>0</v>
      </c>
      <c r="AC55" s="520">
        <f>IF(C55="","",PPKn2!C49)</f>
        <v>0</v>
      </c>
      <c r="AD55" s="520">
        <f>IF(C55="","",PPKn2!D49)</f>
        <v>0</v>
      </c>
      <c r="AE55" s="520">
        <f>IF(C55="","",PPKn2!F49)</f>
        <v>0</v>
      </c>
      <c r="AF55" s="520">
        <f>IF(C55="","",PPKn2!G49)</f>
        <v>0</v>
      </c>
      <c r="AG55" s="520" t="e">
        <f>IF(C55="","",PPKn2!T49)</f>
        <v>#VALUE!</v>
      </c>
      <c r="AH55" s="520">
        <f>IF(C55="","",B.Ind2!S49)</f>
        <v>0</v>
      </c>
      <c r="AI55" s="520">
        <f>IF(C55="","",B.Ind2!C49)</f>
        <v>0</v>
      </c>
      <c r="AJ55" s="520">
        <f>IF(C55="","",B.Ind2!D49)</f>
        <v>0</v>
      </c>
      <c r="AK55" s="520">
        <f>IF(C55="","",B.Ind2!F49)</f>
        <v>0</v>
      </c>
      <c r="AL55" s="520">
        <f>IF(C55="","",B.Ind2!G49)</f>
        <v>0</v>
      </c>
      <c r="AM55" s="520" t="e">
        <f>IF(C55="","",B.Ind2!T49)</f>
        <v>#VALUE!</v>
      </c>
      <c r="AN55" s="520">
        <f>IF(C55="","",B.ARAB2!S49)</f>
        <v>0</v>
      </c>
      <c r="AO55" s="520">
        <f>IF(C55="","",B.ARAB2!C49)</f>
        <v>0</v>
      </c>
      <c r="AP55" s="520">
        <f>IF(C55="","",B.ARAB2!D49)</f>
        <v>0</v>
      </c>
      <c r="AQ55" s="520">
        <f>IF(C55="","",B.ARAB2!F49)</f>
        <v>0</v>
      </c>
      <c r="AR55" s="520">
        <f>IF(C55="","",B.ARAB2!G49)</f>
        <v>0</v>
      </c>
      <c r="AS55" s="520" t="e">
        <f>IF(C55="","",B.ARAB2!T49)</f>
        <v>#VALUE!</v>
      </c>
      <c r="AT55" s="520">
        <f>IF(C55="","",'MAT2'!S49)</f>
        <v>0</v>
      </c>
      <c r="AU55" s="520">
        <f>IF(C55="","",'MAT2'!C49)</f>
        <v>0</v>
      </c>
      <c r="AV55" s="520">
        <f>IF(C55="","",'MAT2'!D49)</f>
        <v>0</v>
      </c>
      <c r="AW55" s="520">
        <f>IF(C55="","",'MAT2'!F49)</f>
        <v>0</v>
      </c>
      <c r="AX55" s="520">
        <f>IF(C55="","",'MAT2'!G49)</f>
        <v>0</v>
      </c>
      <c r="AY55" s="520" t="e">
        <f>IF(C55="","",'MAT2'!T49)</f>
        <v>#VALUE!</v>
      </c>
      <c r="AZ55" s="520">
        <f>IF(C55="","",'IPA2'!S49)</f>
        <v>0</v>
      </c>
      <c r="BA55" s="520">
        <f>IF(C55="","",'IPA2'!C49)</f>
        <v>0</v>
      </c>
      <c r="BB55" s="520">
        <f>IF(C55="","",'IPA2'!D49)</f>
        <v>0</v>
      </c>
      <c r="BC55" s="520">
        <f>IF(C55="","",'IPA2'!F49)</f>
        <v>0</v>
      </c>
      <c r="BD55" s="520">
        <f>IF(C55="","",'IPA2'!G49)</f>
        <v>0</v>
      </c>
      <c r="BE55" s="520" t="e">
        <f>IF(C55="","",'IPA2'!T49)</f>
        <v>#VALUE!</v>
      </c>
      <c r="BF55" s="520">
        <f>IF(C55="","",'IPS2'!S49)</f>
        <v>0</v>
      </c>
      <c r="BG55" s="520">
        <f>IF(C55="","",'IPS2'!C49)</f>
        <v>0</v>
      </c>
      <c r="BH55" s="520">
        <f>IF(C55="","",'IPS2'!D49)</f>
        <v>0</v>
      </c>
      <c r="BI55" s="520">
        <f>IF(C55="","",'IPS2'!F49)</f>
        <v>0</v>
      </c>
      <c r="BJ55" s="520">
        <f>IF(C55="","",'IPS2'!G49)</f>
        <v>0</v>
      </c>
      <c r="BK55" s="520" t="e">
        <f>IF(C55="","",'IPS2'!T49)</f>
        <v>#VALUE!</v>
      </c>
      <c r="BL55" s="520">
        <f>IF(C55="","",BIng2!S49)</f>
        <v>0</v>
      </c>
      <c r="BM55" s="520">
        <f>IF(C55="","",BIng2!C49)</f>
        <v>0</v>
      </c>
      <c r="BN55" s="520">
        <f>IF(C55="","",BIng2!D49)</f>
        <v>0</v>
      </c>
      <c r="BO55" s="520">
        <f>IF(C55="","",BIng2!F49)</f>
        <v>0</v>
      </c>
      <c r="BP55" s="520">
        <f>IF(C55="","",BIng2!G49)</f>
        <v>0</v>
      </c>
      <c r="BQ55" s="520" t="e">
        <f>IF(C55="","",BIng2!T49)</f>
        <v>#VALUE!</v>
      </c>
      <c r="BR55" s="520">
        <f>IF(C55="","",'SBd2'!S49)</f>
        <v>0</v>
      </c>
      <c r="BS55" s="520">
        <f>IF(C55="","",'SBd2'!C49)</f>
        <v>0</v>
      </c>
      <c r="BT55" s="520">
        <f>IF(C55="","",'SBd2'!D49)</f>
        <v>0</v>
      </c>
      <c r="BU55" s="520">
        <f>IF(C55="","",'SBd2'!F49)</f>
        <v>0</v>
      </c>
      <c r="BV55" s="520">
        <f>IF(C55="","",'SBd2'!G49)</f>
        <v>0</v>
      </c>
      <c r="BW55" s="520" t="e">
        <f>IF(C55="","",'SBd2'!T49)</f>
        <v>#VALUE!</v>
      </c>
      <c r="BX55" s="520">
        <f>IF(C55="","",'Pjk2'!S49)</f>
        <v>0</v>
      </c>
      <c r="BY55" s="520">
        <f>IF(C55="","",'Pjk2'!C49)</f>
        <v>0</v>
      </c>
      <c r="BZ55" s="520">
        <f>IF(C55="","",'Pjk2'!D49)</f>
        <v>0</v>
      </c>
      <c r="CA55" s="520">
        <f>IF(C55="","",'Pjk2'!F49)</f>
        <v>0</v>
      </c>
      <c r="CB55" s="520">
        <f>IF(C55="","",'Pjk2'!G49)</f>
        <v>0</v>
      </c>
      <c r="CC55" s="520" t="e">
        <f>IF(C55="","",'Pjk2'!T49)</f>
        <v>#VALUE!</v>
      </c>
      <c r="CD55" s="520">
        <f>IF(C55="","",'Prk2'!S49)</f>
        <v>0</v>
      </c>
      <c r="CE55" s="520">
        <f>IF(C55="","",'Prk2'!C49)</f>
        <v>0</v>
      </c>
      <c r="CF55" s="520">
        <f>IF(C55="","",'Prk2'!D49)</f>
        <v>0</v>
      </c>
      <c r="CG55" s="520">
        <f>IF(C55="","",'Prk2'!F49)</f>
        <v>0</v>
      </c>
      <c r="CH55" s="520">
        <f>IF(C55="","",'Prk2'!G49)</f>
        <v>0</v>
      </c>
      <c r="CI55" s="520" t="e">
        <f>IF(C55="","",'Prk2'!T49)</f>
        <v>#VALUE!</v>
      </c>
      <c r="CJ55" s="520">
        <f>IF(C55="","",BADER2!S49)</f>
        <v>0</v>
      </c>
      <c r="CK55" s="520">
        <f>IF(C55="","",BADER2!C49)</f>
        <v>0</v>
      </c>
      <c r="CL55" s="520">
        <f>IF(C55="","",BADER2!D49)</f>
        <v>0</v>
      </c>
      <c r="CM55" s="520">
        <f>IF(C55="","",BADER2!F49)</f>
        <v>0</v>
      </c>
      <c r="CN55" s="520">
        <f>IF(C55="","",BADER2!G49)</f>
        <v>0</v>
      </c>
      <c r="CO55" s="520" t="e">
        <f>IF(C55="","",BADER2!T49)</f>
        <v>#VALUE!</v>
      </c>
      <c r="CP55" s="521">
        <f>IF(C55="","",TAMB12!S49)</f>
        <v>0</v>
      </c>
      <c r="CQ55" s="521">
        <f>IF(C55="","",TAMB12!C49)</f>
        <v>0</v>
      </c>
      <c r="CR55" s="521">
        <f>IF(C55="","",TAMB12!D49)</f>
        <v>0</v>
      </c>
      <c r="CS55" s="521">
        <f>IF(C55="","",TAMB12!F49)</f>
        <v>0</v>
      </c>
      <c r="CT55" s="521">
        <f>IF(C55="","",TAMB12!G49)</f>
        <v>0</v>
      </c>
      <c r="CU55" s="521" t="e">
        <f>IF(C55="","",TAMB12!T49)</f>
        <v>#VALUE!</v>
      </c>
      <c r="CV55" s="521">
        <f>IF(C55="","",TAMB22!S49)</f>
        <v>0</v>
      </c>
      <c r="CW55" s="521">
        <f>IF(C55="","",TAMB22!C49)</f>
        <v>0</v>
      </c>
      <c r="CX55" s="521">
        <f>IF(C55="","",TAMB22!D49)</f>
        <v>0</v>
      </c>
      <c r="CY55" s="521">
        <f>IF(C55="","",TAMB22!F49)</f>
        <v>0</v>
      </c>
      <c r="CZ55" s="521">
        <f>IF(C55="","",TAMB22!G49)</f>
        <v>0</v>
      </c>
      <c r="DA55" s="521" t="e">
        <f>IF(C55="","",TAMB22!T49)</f>
        <v>#VALUE!</v>
      </c>
      <c r="DB55" s="519"/>
      <c r="DC55" s="519"/>
      <c r="DD55" s="519"/>
      <c r="DE55" s="519"/>
      <c r="DF55" s="519"/>
      <c r="DG55" s="519"/>
      <c r="DH55" s="520">
        <f>IF(C55="","",ISIEKSTRA2!C41)</f>
        <v>4</v>
      </c>
      <c r="DI55" s="520" t="str">
        <f>IF(C55="","",ISIEKSTRA2!D41)</f>
        <v>D</v>
      </c>
      <c r="DJ55" s="520">
        <f>IF(C55="","",ISIEKSTRA2!F41)</f>
        <v>1</v>
      </c>
      <c r="DK55" s="520" t="str">
        <f>IF(C55="","",ISIEKSTRA2!G41)</f>
        <v>A</v>
      </c>
      <c r="DL55" s="520">
        <f>IF(C55="","",ISIEKSTRA2!I41)</f>
        <v>2</v>
      </c>
      <c r="DM55" s="520" t="str">
        <f>IF(C55="","",ISIEKSTRA2!J41)</f>
        <v>B</v>
      </c>
      <c r="DN55" s="520">
        <f>IF(C55="","",ISIEKSTRA2!L41)</f>
        <v>1</v>
      </c>
      <c r="DO55" s="520" t="str">
        <f>IF(C55="","",ISIEKSTRA2!M41)</f>
        <v>D</v>
      </c>
      <c r="DP55" s="520">
        <f>IF(C55="","",'Data Raport2'!D39)</f>
        <v>0</v>
      </c>
      <c r="DQ55" s="520">
        <f>IF(C55="","",'Data Raport2'!E39)</f>
        <v>0</v>
      </c>
      <c r="DR55" s="520">
        <f>IF(C55="","",'Data Raport2'!F39)</f>
        <v>0</v>
      </c>
      <c r="DS55" s="536" t="str">
        <f>IF('LEDGER GENAP2'!AR81="","",'LEDGER GENAP2'!AR81)</f>
        <v/>
      </c>
      <c r="DX55" s="535"/>
    </row>
    <row r="56" spans="1:128">
      <c r="A56" s="518">
        <v>37</v>
      </c>
      <c r="B56" s="518"/>
      <c r="C56" s="520" t="str">
        <f>IF('Data Identitas'!B45="","",'Data Identitas'!B45)</f>
        <v>siswa37</v>
      </c>
      <c r="D56" s="520">
        <f>IF(C56="","",'QH2'!S50)</f>
        <v>0</v>
      </c>
      <c r="E56" s="520">
        <f>IF(C56="","",'QH2'!C50)</f>
        <v>0</v>
      </c>
      <c r="F56" s="520">
        <f>IF(C56="","",'QH2'!D50)</f>
        <v>0</v>
      </c>
      <c r="G56" s="520">
        <f>IF(C56="","",'QH2'!F50)</f>
        <v>0</v>
      </c>
      <c r="H56" s="520">
        <f>IF(C56="","",'QH2'!G50)</f>
        <v>0</v>
      </c>
      <c r="I56" s="520" t="e">
        <f>IF(C56="","",'QH2'!T50)</f>
        <v>#VALUE!</v>
      </c>
      <c r="J56" s="520">
        <f>IF(C56="","",'AA2'!S50)</f>
        <v>0</v>
      </c>
      <c r="K56" s="520">
        <f>IF(C56="","",'AA2'!C50)</f>
        <v>0</v>
      </c>
      <c r="L56" s="520">
        <f>IF(C56="","",'AA2'!D50)</f>
        <v>0</v>
      </c>
      <c r="M56" s="520">
        <f>IF(C56="","",'AA2'!F50)</f>
        <v>0</v>
      </c>
      <c r="N56" s="520">
        <f>IF(C56="","",'AA2'!G50)</f>
        <v>0</v>
      </c>
      <c r="O56" s="520" t="e">
        <f>IF(C56="","",'AA2'!T50)</f>
        <v>#VALUE!</v>
      </c>
      <c r="P56" s="520">
        <f>IF(C56="","",FIQIH2!S50)</f>
        <v>0</v>
      </c>
      <c r="Q56" s="520">
        <f>IF(C56="","",FIQIH2!C50)</f>
        <v>0</v>
      </c>
      <c r="R56" s="520">
        <f>IF(C56="","",FIQIH2!D50)</f>
        <v>0</v>
      </c>
      <c r="S56" s="520">
        <f>IF(C56="","",FIQIH2!F50)</f>
        <v>0</v>
      </c>
      <c r="T56" s="520">
        <f>IF(C56="","",FIQIH2!G50)</f>
        <v>0</v>
      </c>
      <c r="U56" s="520" t="e">
        <f>IF(C56="","",FIQIH2!T50)</f>
        <v>#VALUE!</v>
      </c>
      <c r="V56" s="520">
        <f>IF(C56="","",'SKI2'!S50)</f>
        <v>0</v>
      </c>
      <c r="W56" s="520">
        <f>IF(C56="","",'SKI2'!C50)</f>
        <v>0</v>
      </c>
      <c r="X56" s="520">
        <f>IF(C56="","",'SKI2'!D50)</f>
        <v>0</v>
      </c>
      <c r="Y56" s="520">
        <f>IF(C56="","",'SKI2'!F50)</f>
        <v>0</v>
      </c>
      <c r="Z56" s="520">
        <f>IF(C56="","",'SKI2'!G50)</f>
        <v>0</v>
      </c>
      <c r="AA56" s="520" t="e">
        <f>IF(C56="","",'SKI2'!T50)</f>
        <v>#VALUE!</v>
      </c>
      <c r="AB56" s="520">
        <f>IF(C56="","",PPKn2!S50)</f>
        <v>0</v>
      </c>
      <c r="AC56" s="520">
        <f>IF(C56="","",PPKn2!C50)</f>
        <v>0</v>
      </c>
      <c r="AD56" s="520">
        <f>IF(C56="","",PPKn2!D50)</f>
        <v>0</v>
      </c>
      <c r="AE56" s="520">
        <f>IF(C56="","",PPKn2!F50)</f>
        <v>0</v>
      </c>
      <c r="AF56" s="520">
        <f>IF(C56="","",PPKn2!G50)</f>
        <v>0</v>
      </c>
      <c r="AG56" s="520" t="e">
        <f>IF(C56="","",PPKn2!T50)</f>
        <v>#VALUE!</v>
      </c>
      <c r="AH56" s="520">
        <f>IF(C56="","",B.Ind2!S50)</f>
        <v>0</v>
      </c>
      <c r="AI56" s="520">
        <f>IF(C56="","",B.Ind2!C50)</f>
        <v>0</v>
      </c>
      <c r="AJ56" s="520">
        <f>IF(C56="","",B.Ind2!D50)</f>
        <v>0</v>
      </c>
      <c r="AK56" s="520">
        <f>IF(C56="","",B.Ind2!F50)</f>
        <v>0</v>
      </c>
      <c r="AL56" s="520">
        <f>IF(C56="","",B.Ind2!G50)</f>
        <v>0</v>
      </c>
      <c r="AM56" s="520" t="e">
        <f>IF(C56="","",B.Ind2!T50)</f>
        <v>#VALUE!</v>
      </c>
      <c r="AN56" s="520">
        <f>IF(C56="","",B.ARAB2!S50)</f>
        <v>0</v>
      </c>
      <c r="AO56" s="520">
        <f>IF(C56="","",B.ARAB2!C50)</f>
        <v>0</v>
      </c>
      <c r="AP56" s="520">
        <f>IF(C56="","",B.ARAB2!D50)</f>
        <v>0</v>
      </c>
      <c r="AQ56" s="520">
        <f>IF(C56="","",B.ARAB2!F50)</f>
        <v>0</v>
      </c>
      <c r="AR56" s="520">
        <f>IF(C56="","",B.ARAB2!G50)</f>
        <v>0</v>
      </c>
      <c r="AS56" s="520" t="e">
        <f>IF(C56="","",B.ARAB2!T50)</f>
        <v>#VALUE!</v>
      </c>
      <c r="AT56" s="520">
        <f>IF(C56="","",'MAT2'!S50)</f>
        <v>0</v>
      </c>
      <c r="AU56" s="520">
        <f>IF(C56="","",'MAT2'!C50)</f>
        <v>0</v>
      </c>
      <c r="AV56" s="520">
        <f>IF(C56="","",'MAT2'!D50)</f>
        <v>0</v>
      </c>
      <c r="AW56" s="520">
        <f>IF(C56="","",'MAT2'!F50)</f>
        <v>0</v>
      </c>
      <c r="AX56" s="520">
        <f>IF(C56="","",'MAT2'!G50)</f>
        <v>0</v>
      </c>
      <c r="AY56" s="520" t="e">
        <f>IF(C56="","",'MAT2'!T50)</f>
        <v>#VALUE!</v>
      </c>
      <c r="AZ56" s="520">
        <f>IF(C56="","",'IPA2'!S50)</f>
        <v>0</v>
      </c>
      <c r="BA56" s="520">
        <f>IF(C56="","",'IPA2'!C50)</f>
        <v>0</v>
      </c>
      <c r="BB56" s="520">
        <f>IF(C56="","",'IPA2'!D50)</f>
        <v>0</v>
      </c>
      <c r="BC56" s="520">
        <f>IF(C56="","",'IPA2'!F50)</f>
        <v>0</v>
      </c>
      <c r="BD56" s="520">
        <f>IF(C56="","",'IPA2'!G50)</f>
        <v>0</v>
      </c>
      <c r="BE56" s="520" t="e">
        <f>IF(C56="","",'IPA2'!T50)</f>
        <v>#VALUE!</v>
      </c>
      <c r="BF56" s="520">
        <f>IF(C56="","",'IPS2'!S50)</f>
        <v>0</v>
      </c>
      <c r="BG56" s="520">
        <f>IF(C56="","",'IPS2'!C50)</f>
        <v>0</v>
      </c>
      <c r="BH56" s="520">
        <f>IF(C56="","",'IPS2'!D50)</f>
        <v>0</v>
      </c>
      <c r="BI56" s="520">
        <f>IF(C56="","",'IPS2'!F50)</f>
        <v>0</v>
      </c>
      <c r="BJ56" s="520">
        <f>IF(C56="","",'IPS2'!G50)</f>
        <v>0</v>
      </c>
      <c r="BK56" s="520" t="e">
        <f>IF(C56="","",'IPS2'!T50)</f>
        <v>#VALUE!</v>
      </c>
      <c r="BL56" s="520">
        <f>IF(C56="","",BIng2!S50)</f>
        <v>0</v>
      </c>
      <c r="BM56" s="520">
        <f>IF(C56="","",BIng2!C50)</f>
        <v>0</v>
      </c>
      <c r="BN56" s="520">
        <f>IF(C56="","",BIng2!D50)</f>
        <v>0</v>
      </c>
      <c r="BO56" s="520">
        <f>IF(C56="","",BIng2!F50)</f>
        <v>0</v>
      </c>
      <c r="BP56" s="520">
        <f>IF(C56="","",BIng2!G50)</f>
        <v>0</v>
      </c>
      <c r="BQ56" s="520" t="e">
        <f>IF(C56="","",BIng2!T50)</f>
        <v>#VALUE!</v>
      </c>
      <c r="BR56" s="520">
        <f>IF(C56="","",'SBd2'!S50)</f>
        <v>0</v>
      </c>
      <c r="BS56" s="520">
        <f>IF(C56="","",'SBd2'!C50)</f>
        <v>0</v>
      </c>
      <c r="BT56" s="520">
        <f>IF(C56="","",'SBd2'!D50)</f>
        <v>0</v>
      </c>
      <c r="BU56" s="520">
        <f>IF(C56="","",'SBd2'!F50)</f>
        <v>0</v>
      </c>
      <c r="BV56" s="520">
        <f>IF(C56="","",'SBd2'!G50)</f>
        <v>0</v>
      </c>
      <c r="BW56" s="520" t="e">
        <f>IF(C56="","",'SBd2'!T50)</f>
        <v>#VALUE!</v>
      </c>
      <c r="BX56" s="520">
        <f>IF(C56="","",'Pjk2'!S50)</f>
        <v>0</v>
      </c>
      <c r="BY56" s="520">
        <f>IF(C56="","",'Pjk2'!C50)</f>
        <v>0</v>
      </c>
      <c r="BZ56" s="520">
        <f>IF(C56="","",'Pjk2'!D50)</f>
        <v>0</v>
      </c>
      <c r="CA56" s="520">
        <f>IF(C56="","",'Pjk2'!F50)</f>
        <v>0</v>
      </c>
      <c r="CB56" s="520">
        <f>IF(C56="","",'Pjk2'!G50)</f>
        <v>0</v>
      </c>
      <c r="CC56" s="520" t="e">
        <f>IF(C56="","",'Pjk2'!T50)</f>
        <v>#VALUE!</v>
      </c>
      <c r="CD56" s="520">
        <f>IF(C56="","",'Prk2'!S50)</f>
        <v>0</v>
      </c>
      <c r="CE56" s="520">
        <f>IF(C56="","",'Prk2'!C50)</f>
        <v>0</v>
      </c>
      <c r="CF56" s="520">
        <f>IF(C56="","",'Prk2'!D50)</f>
        <v>0</v>
      </c>
      <c r="CG56" s="520">
        <f>IF(C56="","",'Prk2'!F50)</f>
        <v>0</v>
      </c>
      <c r="CH56" s="520">
        <f>IF(C56="","",'Prk2'!G50)</f>
        <v>0</v>
      </c>
      <c r="CI56" s="520" t="e">
        <f>IF(C56="","",'Prk2'!T50)</f>
        <v>#VALUE!</v>
      </c>
      <c r="CJ56" s="520">
        <f>IF(C56="","",BADER2!S50)</f>
        <v>0</v>
      </c>
      <c r="CK56" s="520">
        <f>IF(C56="","",BADER2!C50)</f>
        <v>0</v>
      </c>
      <c r="CL56" s="520">
        <f>IF(C56="","",BADER2!D50)</f>
        <v>0</v>
      </c>
      <c r="CM56" s="520">
        <f>IF(C56="","",BADER2!F50)</f>
        <v>0</v>
      </c>
      <c r="CN56" s="520">
        <f>IF(C56="","",BADER2!G50)</f>
        <v>0</v>
      </c>
      <c r="CO56" s="520" t="e">
        <f>IF(C56="","",BADER2!T50)</f>
        <v>#VALUE!</v>
      </c>
      <c r="CP56" s="521">
        <f>IF(C56="","",TAMB12!S50)</f>
        <v>0</v>
      </c>
      <c r="CQ56" s="521">
        <f>IF(C56="","",TAMB12!C50)</f>
        <v>0</v>
      </c>
      <c r="CR56" s="521">
        <f>IF(C56="","",TAMB12!D50)</f>
        <v>0</v>
      </c>
      <c r="CS56" s="521">
        <f>IF(C56="","",TAMB12!F50)</f>
        <v>0</v>
      </c>
      <c r="CT56" s="521">
        <f>IF(C56="","",TAMB12!G50)</f>
        <v>0</v>
      </c>
      <c r="CU56" s="521" t="e">
        <f>IF(C56="","",TAMB12!T50)</f>
        <v>#VALUE!</v>
      </c>
      <c r="CV56" s="521">
        <f>IF(C56="","",TAMB22!S50)</f>
        <v>0</v>
      </c>
      <c r="CW56" s="521">
        <f>IF(C56="","",TAMB22!C50)</f>
        <v>0</v>
      </c>
      <c r="CX56" s="521">
        <f>IF(C56="","",TAMB22!D50)</f>
        <v>0</v>
      </c>
      <c r="CY56" s="521">
        <f>IF(C56="","",TAMB22!F50)</f>
        <v>0</v>
      </c>
      <c r="CZ56" s="521">
        <f>IF(C56="","",TAMB22!G50)</f>
        <v>0</v>
      </c>
      <c r="DA56" s="521" t="e">
        <f>IF(C56="","",TAMB22!T50)</f>
        <v>#VALUE!</v>
      </c>
      <c r="DB56" s="519"/>
      <c r="DC56" s="519"/>
      <c r="DD56" s="519"/>
      <c r="DE56" s="519"/>
      <c r="DF56" s="519"/>
      <c r="DG56" s="519"/>
      <c r="DH56" s="520">
        <f>IF(C56="","",ISIEKSTRA2!C42)</f>
        <v>1</v>
      </c>
      <c r="DI56" s="520" t="str">
        <f>IF(C56="","",ISIEKSTRA2!D42)</f>
        <v>A</v>
      </c>
      <c r="DJ56" s="520">
        <f>IF(C56="","",ISIEKSTRA2!F42)</f>
        <v>2</v>
      </c>
      <c r="DK56" s="520" t="str">
        <f>IF(C56="","",ISIEKSTRA2!G42)</f>
        <v>B</v>
      </c>
      <c r="DL56" s="520">
        <f>IF(C56="","",ISIEKSTRA2!I42)</f>
        <v>3</v>
      </c>
      <c r="DM56" s="520" t="str">
        <f>IF(C56="","",ISIEKSTRA2!J42)</f>
        <v>C</v>
      </c>
      <c r="DN56" s="520">
        <f>IF(C56="","",ISIEKSTRA2!L42)</f>
        <v>4</v>
      </c>
      <c r="DO56" s="520" t="str">
        <f>IF(C56="","",ISIEKSTRA2!M42)</f>
        <v>A</v>
      </c>
      <c r="DP56" s="520">
        <f>IF(C56="","",'Data Raport2'!D40)</f>
        <v>0</v>
      </c>
      <c r="DQ56" s="520">
        <f>IF(C56="","",'Data Raport2'!E40)</f>
        <v>0</v>
      </c>
      <c r="DR56" s="520">
        <f>IF(C56="","",'Data Raport2'!F40)</f>
        <v>0</v>
      </c>
      <c r="DS56" s="536" t="str">
        <f>IF('LEDGER GENAP2'!AR83="","",'LEDGER GENAP2'!AR83)</f>
        <v/>
      </c>
      <c r="DX56" s="535"/>
    </row>
    <row r="57" spans="1:128">
      <c r="A57" s="518">
        <v>38</v>
      </c>
      <c r="B57" s="518"/>
      <c r="C57" s="520" t="str">
        <f>IF('Data Identitas'!B46="","",'Data Identitas'!B46)</f>
        <v>siswa38</v>
      </c>
      <c r="D57" s="520">
        <f>IF(C57="","",'QH2'!S51)</f>
        <v>0</v>
      </c>
      <c r="E57" s="520">
        <f>IF(C57="","",'QH2'!C51)</f>
        <v>0</v>
      </c>
      <c r="F57" s="520">
        <f>IF(C57="","",'QH2'!D51)</f>
        <v>0</v>
      </c>
      <c r="G57" s="520">
        <f>IF(C57="","",'QH2'!F51)</f>
        <v>0</v>
      </c>
      <c r="H57" s="520">
        <f>IF(C57="","",'QH2'!G51)</f>
        <v>0</v>
      </c>
      <c r="I57" s="520" t="e">
        <f>IF(C57="","",'QH2'!T51)</f>
        <v>#VALUE!</v>
      </c>
      <c r="J57" s="520">
        <f>IF(C57="","",'AA2'!S51)</f>
        <v>0</v>
      </c>
      <c r="K57" s="520">
        <f>IF(C57="","",'AA2'!C51)</f>
        <v>0</v>
      </c>
      <c r="L57" s="520">
        <f>IF(C57="","",'AA2'!D51)</f>
        <v>0</v>
      </c>
      <c r="M57" s="520">
        <f>IF(C57="","",'AA2'!F51)</f>
        <v>0</v>
      </c>
      <c r="N57" s="520">
        <f>IF(C57="","",'AA2'!G51)</f>
        <v>0</v>
      </c>
      <c r="O57" s="520" t="e">
        <f>IF(C57="","",'AA2'!T51)</f>
        <v>#VALUE!</v>
      </c>
      <c r="P57" s="520">
        <f>IF(C57="","",FIQIH2!S51)</f>
        <v>0</v>
      </c>
      <c r="Q57" s="520">
        <f>IF(C57="","",FIQIH2!C51)</f>
        <v>0</v>
      </c>
      <c r="R57" s="520">
        <f>IF(C57="","",FIQIH2!D51)</f>
        <v>0</v>
      </c>
      <c r="S57" s="520">
        <f>IF(C57="","",FIQIH2!F51)</f>
        <v>0</v>
      </c>
      <c r="T57" s="520">
        <f>IF(C57="","",FIQIH2!G51)</f>
        <v>0</v>
      </c>
      <c r="U57" s="520" t="e">
        <f>IF(C57="","",FIQIH2!T51)</f>
        <v>#VALUE!</v>
      </c>
      <c r="V57" s="520">
        <f>IF(C57="","",'SKI2'!S51)</f>
        <v>0</v>
      </c>
      <c r="W57" s="520">
        <f>IF(C57="","",'SKI2'!C51)</f>
        <v>0</v>
      </c>
      <c r="X57" s="520">
        <f>IF(C57="","",'SKI2'!D51)</f>
        <v>0</v>
      </c>
      <c r="Y57" s="520">
        <f>IF(C57="","",'SKI2'!F51)</f>
        <v>0</v>
      </c>
      <c r="Z57" s="520">
        <f>IF(C57="","",'SKI2'!G51)</f>
        <v>0</v>
      </c>
      <c r="AA57" s="520" t="e">
        <f>IF(C57="","",'SKI2'!T51)</f>
        <v>#VALUE!</v>
      </c>
      <c r="AB57" s="520">
        <f>IF(C57="","",PPKn2!S51)</f>
        <v>0</v>
      </c>
      <c r="AC57" s="520">
        <f>IF(C57="","",PPKn2!C51)</f>
        <v>0</v>
      </c>
      <c r="AD57" s="520">
        <f>IF(C57="","",PPKn2!D51)</f>
        <v>0</v>
      </c>
      <c r="AE57" s="520">
        <f>IF(C57="","",PPKn2!F51)</f>
        <v>0</v>
      </c>
      <c r="AF57" s="520">
        <f>IF(C57="","",PPKn2!G51)</f>
        <v>0</v>
      </c>
      <c r="AG57" s="520" t="e">
        <f>IF(C57="","",PPKn2!T51)</f>
        <v>#VALUE!</v>
      </c>
      <c r="AH57" s="520">
        <f>IF(C57="","",B.Ind2!S51)</f>
        <v>0</v>
      </c>
      <c r="AI57" s="520">
        <f>IF(C57="","",B.Ind2!C51)</f>
        <v>0</v>
      </c>
      <c r="AJ57" s="520">
        <f>IF(C57="","",B.Ind2!D51)</f>
        <v>0</v>
      </c>
      <c r="AK57" s="520">
        <f>IF(C57="","",B.Ind2!F51)</f>
        <v>0</v>
      </c>
      <c r="AL57" s="520">
        <f>IF(C57="","",B.Ind2!G51)</f>
        <v>0</v>
      </c>
      <c r="AM57" s="520" t="e">
        <f>IF(C57="","",B.Ind2!T51)</f>
        <v>#VALUE!</v>
      </c>
      <c r="AN57" s="520">
        <f>IF(C57="","",B.ARAB2!S51)</f>
        <v>0</v>
      </c>
      <c r="AO57" s="520">
        <f>IF(C57="","",B.ARAB2!C51)</f>
        <v>0</v>
      </c>
      <c r="AP57" s="520">
        <f>IF(C57="","",B.ARAB2!D51)</f>
        <v>0</v>
      </c>
      <c r="AQ57" s="520">
        <f>IF(C57="","",B.ARAB2!F51)</f>
        <v>0</v>
      </c>
      <c r="AR57" s="520">
        <f>IF(C57="","",B.ARAB2!G51)</f>
        <v>0</v>
      </c>
      <c r="AS57" s="520" t="e">
        <f>IF(C57="","",B.ARAB2!T51)</f>
        <v>#VALUE!</v>
      </c>
      <c r="AT57" s="520">
        <f>IF(C57="","",'MAT2'!S51)</f>
        <v>0</v>
      </c>
      <c r="AU57" s="520">
        <f>IF(C57="","",'MAT2'!C51)</f>
        <v>0</v>
      </c>
      <c r="AV57" s="520">
        <f>IF(C57="","",'MAT2'!D51)</f>
        <v>0</v>
      </c>
      <c r="AW57" s="520">
        <f>IF(C57="","",'MAT2'!F51)</f>
        <v>0</v>
      </c>
      <c r="AX57" s="520">
        <f>IF(C57="","",'MAT2'!G51)</f>
        <v>0</v>
      </c>
      <c r="AY57" s="520" t="e">
        <f>IF(C57="","",'MAT2'!T51)</f>
        <v>#VALUE!</v>
      </c>
      <c r="AZ57" s="520">
        <f>IF(C57="","",'IPA2'!S51)</f>
        <v>0</v>
      </c>
      <c r="BA57" s="520">
        <f>IF(C57="","",'IPA2'!C51)</f>
        <v>0</v>
      </c>
      <c r="BB57" s="520">
        <f>IF(C57="","",'IPA2'!D51)</f>
        <v>0</v>
      </c>
      <c r="BC57" s="520">
        <f>IF(C57="","",'IPA2'!F51)</f>
        <v>0</v>
      </c>
      <c r="BD57" s="520">
        <f>IF(C57="","",'IPA2'!G51)</f>
        <v>0</v>
      </c>
      <c r="BE57" s="520" t="e">
        <f>IF(C57="","",'IPA2'!T51)</f>
        <v>#VALUE!</v>
      </c>
      <c r="BF57" s="520">
        <f>IF(C57="","",'IPS2'!S51)</f>
        <v>0</v>
      </c>
      <c r="BG57" s="520">
        <f>IF(C57="","",'IPS2'!C51)</f>
        <v>0</v>
      </c>
      <c r="BH57" s="520">
        <f>IF(C57="","",'IPS2'!D51)</f>
        <v>0</v>
      </c>
      <c r="BI57" s="520">
        <f>IF(C57="","",'IPS2'!F51)</f>
        <v>0</v>
      </c>
      <c r="BJ57" s="520">
        <f>IF(C57="","",'IPS2'!G51)</f>
        <v>0</v>
      </c>
      <c r="BK57" s="520" t="e">
        <f>IF(C57="","",'IPS2'!T51)</f>
        <v>#VALUE!</v>
      </c>
      <c r="BL57" s="520">
        <f>IF(C57="","",BIng2!S51)</f>
        <v>0</v>
      </c>
      <c r="BM57" s="520">
        <f>IF(C57="","",BIng2!C51)</f>
        <v>0</v>
      </c>
      <c r="BN57" s="520">
        <f>IF(C57="","",BIng2!D51)</f>
        <v>0</v>
      </c>
      <c r="BO57" s="520">
        <f>IF(C57="","",BIng2!F51)</f>
        <v>0</v>
      </c>
      <c r="BP57" s="520">
        <f>IF(C57="","",BIng2!G51)</f>
        <v>0</v>
      </c>
      <c r="BQ57" s="520" t="e">
        <f>IF(C57="","",BIng2!T51)</f>
        <v>#VALUE!</v>
      </c>
      <c r="BR57" s="520">
        <f>IF(C57="","",'SBd2'!S51)</f>
        <v>0</v>
      </c>
      <c r="BS57" s="520">
        <f>IF(C57="","",'SBd2'!C51)</f>
        <v>0</v>
      </c>
      <c r="BT57" s="520">
        <f>IF(C57="","",'SBd2'!D51)</f>
        <v>0</v>
      </c>
      <c r="BU57" s="520">
        <f>IF(C57="","",'SBd2'!F51)</f>
        <v>0</v>
      </c>
      <c r="BV57" s="520">
        <f>IF(C57="","",'SBd2'!G51)</f>
        <v>0</v>
      </c>
      <c r="BW57" s="520" t="e">
        <f>IF(C57="","",'SBd2'!T51)</f>
        <v>#VALUE!</v>
      </c>
      <c r="BX57" s="520">
        <f>IF(C57="","",'Pjk2'!S51)</f>
        <v>0</v>
      </c>
      <c r="BY57" s="520">
        <f>IF(C57="","",'Pjk2'!C51)</f>
        <v>0</v>
      </c>
      <c r="BZ57" s="520">
        <f>IF(C57="","",'Pjk2'!D51)</f>
        <v>0</v>
      </c>
      <c r="CA57" s="520">
        <f>IF(C57="","",'Pjk2'!F51)</f>
        <v>0</v>
      </c>
      <c r="CB57" s="520">
        <f>IF(C57="","",'Pjk2'!G51)</f>
        <v>0</v>
      </c>
      <c r="CC57" s="520" t="e">
        <f>IF(C57="","",'Pjk2'!T51)</f>
        <v>#VALUE!</v>
      </c>
      <c r="CD57" s="520">
        <f>IF(C57="","",'Prk2'!S51)</f>
        <v>0</v>
      </c>
      <c r="CE57" s="520">
        <f>IF(C57="","",'Prk2'!C51)</f>
        <v>0</v>
      </c>
      <c r="CF57" s="520">
        <f>IF(C57="","",'Prk2'!D51)</f>
        <v>0</v>
      </c>
      <c r="CG57" s="520">
        <f>IF(C57="","",'Prk2'!F51)</f>
        <v>0</v>
      </c>
      <c r="CH57" s="520">
        <f>IF(C57="","",'Prk2'!G51)</f>
        <v>0</v>
      </c>
      <c r="CI57" s="520" t="e">
        <f>IF(C57="","",'Prk2'!T51)</f>
        <v>#VALUE!</v>
      </c>
      <c r="CJ57" s="520">
        <f>IF(C57="","",BADER2!S51)</f>
        <v>0</v>
      </c>
      <c r="CK57" s="520">
        <f>IF(C57="","",BADER2!C51)</f>
        <v>0</v>
      </c>
      <c r="CL57" s="520">
        <f>IF(C57="","",BADER2!D51)</f>
        <v>0</v>
      </c>
      <c r="CM57" s="520">
        <f>IF(C57="","",BADER2!F51)</f>
        <v>0</v>
      </c>
      <c r="CN57" s="520">
        <f>IF(C57="","",BADER2!G51)</f>
        <v>0</v>
      </c>
      <c r="CO57" s="520" t="e">
        <f>IF(C57="","",BADER2!T51)</f>
        <v>#VALUE!</v>
      </c>
      <c r="CP57" s="521">
        <f>IF(C57="","",TAMB12!S51)</f>
        <v>0</v>
      </c>
      <c r="CQ57" s="521">
        <f>IF(C57="","",TAMB12!C51)</f>
        <v>0</v>
      </c>
      <c r="CR57" s="521">
        <f>IF(C57="","",TAMB12!D51)</f>
        <v>0</v>
      </c>
      <c r="CS57" s="521">
        <f>IF(C57="","",TAMB12!F51)</f>
        <v>0</v>
      </c>
      <c r="CT57" s="521">
        <f>IF(C57="","",TAMB12!G51)</f>
        <v>0</v>
      </c>
      <c r="CU57" s="521" t="e">
        <f>IF(C57="","",TAMB12!T51)</f>
        <v>#VALUE!</v>
      </c>
      <c r="CV57" s="521">
        <f>IF(C57="","",TAMB22!S51)</f>
        <v>0</v>
      </c>
      <c r="CW57" s="521">
        <f>IF(C57="","",TAMB22!C51)</f>
        <v>0</v>
      </c>
      <c r="CX57" s="521">
        <f>IF(C57="","",TAMB22!D51)</f>
        <v>0</v>
      </c>
      <c r="CY57" s="521">
        <f>IF(C57="","",TAMB22!F51)</f>
        <v>0</v>
      </c>
      <c r="CZ57" s="521">
        <f>IF(C57="","",TAMB22!G51)</f>
        <v>0</v>
      </c>
      <c r="DA57" s="521" t="e">
        <f>IF(C57="","",TAMB22!T51)</f>
        <v>#VALUE!</v>
      </c>
      <c r="DB57" s="519"/>
      <c r="DC57" s="519"/>
      <c r="DD57" s="519"/>
      <c r="DE57" s="519"/>
      <c r="DF57" s="519"/>
      <c r="DG57" s="519"/>
      <c r="DH57" s="520">
        <f>IF(C57="","",ISIEKSTRA2!C43)</f>
        <v>2</v>
      </c>
      <c r="DI57" s="520" t="str">
        <f>IF(C57="","",ISIEKSTRA2!D43)</f>
        <v>B</v>
      </c>
      <c r="DJ57" s="520">
        <f>IF(C57="","",ISIEKSTRA2!F43)</f>
        <v>3</v>
      </c>
      <c r="DK57" s="520" t="str">
        <f>IF(C57="","",ISIEKSTRA2!G43)</f>
        <v>C</v>
      </c>
      <c r="DL57" s="520">
        <f>IF(C57="","",ISIEKSTRA2!I43)</f>
        <v>4</v>
      </c>
      <c r="DM57" s="520" t="str">
        <f>IF(C57="","",ISIEKSTRA2!J43)</f>
        <v>D</v>
      </c>
      <c r="DN57" s="520">
        <f>IF(C57="","",ISIEKSTRA2!L43)</f>
        <v>3</v>
      </c>
      <c r="DO57" s="520" t="str">
        <f>IF(C57="","",ISIEKSTRA2!M43)</f>
        <v>B</v>
      </c>
      <c r="DP57" s="520">
        <f>IF(C57="","",'Data Raport2'!D41)</f>
        <v>0</v>
      </c>
      <c r="DQ57" s="520">
        <f>IF(C57="","",'Data Raport2'!E41)</f>
        <v>0</v>
      </c>
      <c r="DR57" s="520">
        <f>IF(C57="","",'Data Raport2'!F41)</f>
        <v>0</v>
      </c>
      <c r="DS57" s="536" t="str">
        <f>IF('LEDGER GENAP2'!AR85="","",'LEDGER GENAP2'!AR85)</f>
        <v/>
      </c>
      <c r="DX57" s="535"/>
    </row>
    <row r="58" spans="1:128">
      <c r="A58" s="518">
        <v>39</v>
      </c>
      <c r="B58" s="518"/>
      <c r="C58" s="520" t="str">
        <f>IF('Data Identitas'!B47="","",'Data Identitas'!B47)</f>
        <v>siswa39</v>
      </c>
      <c r="D58" s="520">
        <f>IF(C58="","",'QH2'!S52)</f>
        <v>0</v>
      </c>
      <c r="E58" s="520">
        <f>IF(C58="","",'QH2'!C52)</f>
        <v>0</v>
      </c>
      <c r="F58" s="520">
        <f>IF(C58="","",'QH2'!D52)</f>
        <v>0</v>
      </c>
      <c r="G58" s="520">
        <f>IF(C58="","",'QH2'!F52)</f>
        <v>0</v>
      </c>
      <c r="H58" s="520">
        <f>IF(C58="","",'QH2'!G52)</f>
        <v>0</v>
      </c>
      <c r="I58" s="520" t="e">
        <f>IF(C58="","",'QH2'!T52)</f>
        <v>#VALUE!</v>
      </c>
      <c r="J58" s="520">
        <f>IF(C58="","",'AA2'!S52)</f>
        <v>0</v>
      </c>
      <c r="K58" s="520">
        <f>IF(C58="","",'AA2'!C52)</f>
        <v>0</v>
      </c>
      <c r="L58" s="520">
        <f>IF(C58="","",'AA2'!D52)</f>
        <v>0</v>
      </c>
      <c r="M58" s="520">
        <f>IF(C58="","",'AA2'!F52)</f>
        <v>0</v>
      </c>
      <c r="N58" s="520">
        <f>IF(C58="","",'AA2'!G52)</f>
        <v>0</v>
      </c>
      <c r="O58" s="520" t="e">
        <f>IF(C58="","",'AA2'!T52)</f>
        <v>#VALUE!</v>
      </c>
      <c r="P58" s="520">
        <f>IF(C58="","",FIQIH2!S52)</f>
        <v>0</v>
      </c>
      <c r="Q58" s="520">
        <f>IF(C58="","",FIQIH2!C52)</f>
        <v>0</v>
      </c>
      <c r="R58" s="520">
        <f>IF(C58="","",FIQIH2!D52)</f>
        <v>0</v>
      </c>
      <c r="S58" s="520">
        <f>IF(C58="","",FIQIH2!F52)</f>
        <v>0</v>
      </c>
      <c r="T58" s="520">
        <f>IF(C58="","",FIQIH2!G52)</f>
        <v>0</v>
      </c>
      <c r="U58" s="520" t="e">
        <f>IF(C58="","",FIQIH2!T52)</f>
        <v>#VALUE!</v>
      </c>
      <c r="V58" s="520">
        <f>IF(C58="","",'SKI2'!S52)</f>
        <v>0</v>
      </c>
      <c r="W58" s="520">
        <f>IF(C58="","",'SKI2'!C52)</f>
        <v>0</v>
      </c>
      <c r="X58" s="520">
        <f>IF(C58="","",'SKI2'!D52)</f>
        <v>0</v>
      </c>
      <c r="Y58" s="520">
        <f>IF(C58="","",'SKI2'!F52)</f>
        <v>0</v>
      </c>
      <c r="Z58" s="520">
        <f>IF(C58="","",'SKI2'!G52)</f>
        <v>0</v>
      </c>
      <c r="AA58" s="520" t="e">
        <f>IF(C58="","",'SKI2'!T52)</f>
        <v>#VALUE!</v>
      </c>
      <c r="AB58" s="520">
        <f>IF(C58="","",PPKn2!S52)</f>
        <v>0</v>
      </c>
      <c r="AC58" s="520">
        <f>IF(C58="","",PPKn2!C52)</f>
        <v>0</v>
      </c>
      <c r="AD58" s="520">
        <f>IF(C58="","",PPKn2!D52)</f>
        <v>0</v>
      </c>
      <c r="AE58" s="520">
        <f>IF(C58="","",PPKn2!F52)</f>
        <v>0</v>
      </c>
      <c r="AF58" s="520">
        <f>IF(C58="","",PPKn2!G52)</f>
        <v>0</v>
      </c>
      <c r="AG58" s="520" t="e">
        <f>IF(C58="","",PPKn2!T52)</f>
        <v>#VALUE!</v>
      </c>
      <c r="AH58" s="520">
        <f>IF(C58="","",B.Ind2!S52)</f>
        <v>0</v>
      </c>
      <c r="AI58" s="520">
        <f>IF(C58="","",B.Ind2!C52)</f>
        <v>0</v>
      </c>
      <c r="AJ58" s="520">
        <f>IF(C58="","",B.Ind2!D52)</f>
        <v>0</v>
      </c>
      <c r="AK58" s="520">
        <f>IF(C58="","",B.Ind2!F52)</f>
        <v>0</v>
      </c>
      <c r="AL58" s="520">
        <f>IF(C58="","",B.Ind2!G52)</f>
        <v>0</v>
      </c>
      <c r="AM58" s="520" t="e">
        <f>IF(C58="","",B.Ind2!T52)</f>
        <v>#VALUE!</v>
      </c>
      <c r="AN58" s="520">
        <f>IF(C58="","",B.ARAB2!S52)</f>
        <v>0</v>
      </c>
      <c r="AO58" s="520">
        <f>IF(C58="","",B.ARAB2!C52)</f>
        <v>0</v>
      </c>
      <c r="AP58" s="520">
        <f>IF(C58="","",B.ARAB2!D52)</f>
        <v>0</v>
      </c>
      <c r="AQ58" s="520">
        <f>IF(C58="","",B.ARAB2!F52)</f>
        <v>0</v>
      </c>
      <c r="AR58" s="520">
        <f>IF(C58="","",B.ARAB2!G52)</f>
        <v>0</v>
      </c>
      <c r="AS58" s="520" t="e">
        <f>IF(C58="","",B.ARAB2!T52)</f>
        <v>#VALUE!</v>
      </c>
      <c r="AT58" s="520">
        <f>IF(C58="","",'MAT2'!S52)</f>
        <v>0</v>
      </c>
      <c r="AU58" s="520">
        <f>IF(C58="","",'MAT2'!C52)</f>
        <v>0</v>
      </c>
      <c r="AV58" s="520">
        <f>IF(C58="","",'MAT2'!D52)</f>
        <v>0</v>
      </c>
      <c r="AW58" s="520">
        <f>IF(C58="","",'MAT2'!F52)</f>
        <v>0</v>
      </c>
      <c r="AX58" s="520">
        <f>IF(C58="","",'MAT2'!G52)</f>
        <v>0</v>
      </c>
      <c r="AY58" s="520" t="e">
        <f>IF(C58="","",'MAT2'!T52)</f>
        <v>#VALUE!</v>
      </c>
      <c r="AZ58" s="520">
        <f>IF(C58="","",'IPA2'!S52)</f>
        <v>0</v>
      </c>
      <c r="BA58" s="520">
        <f>IF(C58="","",'IPA2'!C52)</f>
        <v>0</v>
      </c>
      <c r="BB58" s="520">
        <f>IF(C58="","",'IPA2'!D52)</f>
        <v>0</v>
      </c>
      <c r="BC58" s="520">
        <f>IF(C58="","",'IPA2'!F52)</f>
        <v>0</v>
      </c>
      <c r="BD58" s="520">
        <f>IF(C58="","",'IPA2'!G52)</f>
        <v>0</v>
      </c>
      <c r="BE58" s="520" t="e">
        <f>IF(C58="","",'IPA2'!T52)</f>
        <v>#VALUE!</v>
      </c>
      <c r="BF58" s="520">
        <f>IF(C58="","",'IPS2'!S52)</f>
        <v>0</v>
      </c>
      <c r="BG58" s="520">
        <f>IF(C58="","",'IPS2'!C52)</f>
        <v>0</v>
      </c>
      <c r="BH58" s="520">
        <f>IF(C58="","",'IPS2'!D52)</f>
        <v>0</v>
      </c>
      <c r="BI58" s="520">
        <f>IF(C58="","",'IPS2'!F52)</f>
        <v>0</v>
      </c>
      <c r="BJ58" s="520">
        <f>IF(C58="","",'IPS2'!G52)</f>
        <v>0</v>
      </c>
      <c r="BK58" s="520" t="e">
        <f>IF(C58="","",'IPS2'!T52)</f>
        <v>#VALUE!</v>
      </c>
      <c r="BL58" s="520">
        <f>IF(C58="","",BIng2!S52)</f>
        <v>0</v>
      </c>
      <c r="BM58" s="520">
        <f>IF(C58="","",BIng2!C52)</f>
        <v>0</v>
      </c>
      <c r="BN58" s="520">
        <f>IF(C58="","",BIng2!D52)</f>
        <v>0</v>
      </c>
      <c r="BO58" s="520">
        <f>IF(C58="","",BIng2!F52)</f>
        <v>0</v>
      </c>
      <c r="BP58" s="520">
        <f>IF(C58="","",BIng2!G52)</f>
        <v>0</v>
      </c>
      <c r="BQ58" s="520" t="e">
        <f>IF(C58="","",BIng2!T52)</f>
        <v>#VALUE!</v>
      </c>
      <c r="BR58" s="520">
        <f>IF(C58="","",'SBd2'!S52)</f>
        <v>0</v>
      </c>
      <c r="BS58" s="520">
        <f>IF(C58="","",'SBd2'!C52)</f>
        <v>0</v>
      </c>
      <c r="BT58" s="520">
        <f>IF(C58="","",'SBd2'!D52)</f>
        <v>0</v>
      </c>
      <c r="BU58" s="520">
        <f>IF(C58="","",'SBd2'!F52)</f>
        <v>0</v>
      </c>
      <c r="BV58" s="520">
        <f>IF(C58="","",'SBd2'!G52)</f>
        <v>0</v>
      </c>
      <c r="BW58" s="520" t="e">
        <f>IF(C58="","",'SBd2'!T52)</f>
        <v>#VALUE!</v>
      </c>
      <c r="BX58" s="520">
        <f>IF(C58="","",'Pjk2'!S52)</f>
        <v>0</v>
      </c>
      <c r="BY58" s="520">
        <f>IF(C58="","",'Pjk2'!C52)</f>
        <v>0</v>
      </c>
      <c r="BZ58" s="520">
        <f>IF(C58="","",'Pjk2'!D52)</f>
        <v>0</v>
      </c>
      <c r="CA58" s="520">
        <f>IF(C58="","",'Pjk2'!F52)</f>
        <v>0</v>
      </c>
      <c r="CB58" s="520">
        <f>IF(C58="","",'Pjk2'!G52)</f>
        <v>0</v>
      </c>
      <c r="CC58" s="520" t="e">
        <f>IF(C58="","",'Pjk2'!T52)</f>
        <v>#VALUE!</v>
      </c>
      <c r="CD58" s="520">
        <f>IF(C58="","",'Prk2'!S52)</f>
        <v>0</v>
      </c>
      <c r="CE58" s="520">
        <f>IF(C58="","",'Prk2'!C52)</f>
        <v>0</v>
      </c>
      <c r="CF58" s="520">
        <f>IF(C58="","",'Prk2'!D52)</f>
        <v>0</v>
      </c>
      <c r="CG58" s="520">
        <f>IF(C58="","",'Prk2'!F52)</f>
        <v>0</v>
      </c>
      <c r="CH58" s="520">
        <f>IF(C58="","",'Prk2'!G52)</f>
        <v>0</v>
      </c>
      <c r="CI58" s="520" t="e">
        <f>IF(C58="","",'Prk2'!T52)</f>
        <v>#VALUE!</v>
      </c>
      <c r="CJ58" s="520">
        <f>IF(C58="","",BADER2!S52)</f>
        <v>0</v>
      </c>
      <c r="CK58" s="520">
        <f>IF(C58="","",BADER2!C52)</f>
        <v>0</v>
      </c>
      <c r="CL58" s="520">
        <f>IF(C58="","",BADER2!D52)</f>
        <v>0</v>
      </c>
      <c r="CM58" s="520">
        <f>IF(C58="","",BADER2!F52)</f>
        <v>0</v>
      </c>
      <c r="CN58" s="520">
        <f>IF(C58="","",BADER2!G52)</f>
        <v>0</v>
      </c>
      <c r="CO58" s="520" t="e">
        <f>IF(C58="","",BADER2!T52)</f>
        <v>#VALUE!</v>
      </c>
      <c r="CP58" s="521">
        <f>IF(C58="","",TAMB12!S52)</f>
        <v>0</v>
      </c>
      <c r="CQ58" s="521">
        <f>IF(C58="","",TAMB12!C52)</f>
        <v>0</v>
      </c>
      <c r="CR58" s="521">
        <f>IF(C58="","",TAMB12!D52)</f>
        <v>0</v>
      </c>
      <c r="CS58" s="521">
        <f>IF(C58="","",TAMB12!F52)</f>
        <v>0</v>
      </c>
      <c r="CT58" s="521">
        <f>IF(C58="","",TAMB12!G52)</f>
        <v>0</v>
      </c>
      <c r="CU58" s="521" t="e">
        <f>IF(C58="","",TAMB12!T52)</f>
        <v>#VALUE!</v>
      </c>
      <c r="CV58" s="521">
        <f>IF(C58="","",TAMB22!S52)</f>
        <v>0</v>
      </c>
      <c r="CW58" s="521">
        <f>IF(C58="","",TAMB22!C52)</f>
        <v>0</v>
      </c>
      <c r="CX58" s="521">
        <f>IF(C58="","",TAMB22!D52)</f>
        <v>0</v>
      </c>
      <c r="CY58" s="521">
        <f>IF(C58="","",TAMB22!F52)</f>
        <v>0</v>
      </c>
      <c r="CZ58" s="521">
        <f>IF(C58="","",TAMB22!G52)</f>
        <v>0</v>
      </c>
      <c r="DA58" s="521" t="e">
        <f>IF(C58="","",TAMB22!T52)</f>
        <v>#VALUE!</v>
      </c>
      <c r="DB58" s="519"/>
      <c r="DC58" s="519"/>
      <c r="DD58" s="519"/>
      <c r="DE58" s="519"/>
      <c r="DF58" s="519"/>
      <c r="DG58" s="519"/>
      <c r="DH58" s="520">
        <f>IF(C58="","",ISIEKSTRA2!C44)</f>
        <v>3</v>
      </c>
      <c r="DI58" s="520" t="str">
        <f>IF(C58="","",ISIEKSTRA2!D44)</f>
        <v>C</v>
      </c>
      <c r="DJ58" s="520">
        <f>IF(C58="","",ISIEKSTRA2!F44)</f>
        <v>4</v>
      </c>
      <c r="DK58" s="520" t="str">
        <f>IF(C58="","",ISIEKSTRA2!G44)</f>
        <v>D</v>
      </c>
      <c r="DL58" s="520">
        <f>IF(C58="","",ISIEKSTRA2!I44)</f>
        <v>1</v>
      </c>
      <c r="DM58" s="520" t="str">
        <f>IF(C58="","",ISIEKSTRA2!J44)</f>
        <v>A</v>
      </c>
      <c r="DN58" s="520">
        <f>IF(C58="","",ISIEKSTRA2!L44)</f>
        <v>2</v>
      </c>
      <c r="DO58" s="520" t="str">
        <f>IF(C58="","",ISIEKSTRA2!M44)</f>
        <v>C</v>
      </c>
      <c r="DP58" s="520">
        <f>IF(C58="","",'Data Raport2'!D42)</f>
        <v>0</v>
      </c>
      <c r="DQ58" s="520">
        <f>IF(C58="","",'Data Raport2'!E42)</f>
        <v>0</v>
      </c>
      <c r="DR58" s="520">
        <f>IF(C58="","",'Data Raport2'!F42)</f>
        <v>0</v>
      </c>
      <c r="DS58" s="536" t="str">
        <f>IF('LEDGER GENAP2'!AR87="","",'LEDGER GENAP2'!AR87)</f>
        <v/>
      </c>
      <c r="DX58" s="535"/>
    </row>
    <row r="59" spans="1:128">
      <c r="A59" s="518">
        <v>40</v>
      </c>
      <c r="B59" s="518"/>
      <c r="C59" s="520" t="str">
        <f>IF('Data Identitas'!B48="","",'Data Identitas'!B48)</f>
        <v>siswa40</v>
      </c>
      <c r="D59" s="520">
        <f>IF(C59="","",'QH2'!S53)</f>
        <v>0</v>
      </c>
      <c r="E59" s="520">
        <f>IF(C59="","",'QH2'!C53)</f>
        <v>0</v>
      </c>
      <c r="F59" s="520">
        <f>IF(C59="","",'QH2'!D53)</f>
        <v>0</v>
      </c>
      <c r="G59" s="520">
        <f>IF(C59="","",'QH2'!F53)</f>
        <v>0</v>
      </c>
      <c r="H59" s="520">
        <f>IF(C59="","",'QH2'!G53)</f>
        <v>0</v>
      </c>
      <c r="I59" s="520" t="e">
        <f>IF(C59="","",'QH2'!T53)</f>
        <v>#VALUE!</v>
      </c>
      <c r="J59" s="520">
        <f>IF(C59="","",'AA2'!S53)</f>
        <v>0</v>
      </c>
      <c r="K59" s="520">
        <f>IF(C59="","",'AA2'!C53)</f>
        <v>0</v>
      </c>
      <c r="L59" s="520">
        <f>IF(C59="","",'AA2'!D53)</f>
        <v>0</v>
      </c>
      <c r="M59" s="520">
        <f>IF(C59="","",'AA2'!F53)</f>
        <v>0</v>
      </c>
      <c r="N59" s="520">
        <f>IF(C59="","",'AA2'!G53)</f>
        <v>0</v>
      </c>
      <c r="O59" s="520" t="e">
        <f>IF(C59="","",'AA2'!T53)</f>
        <v>#VALUE!</v>
      </c>
      <c r="P59" s="520">
        <f>IF(C59="","",FIQIH2!S53)</f>
        <v>0</v>
      </c>
      <c r="Q59" s="520">
        <f>IF(C59="","",FIQIH2!C53)</f>
        <v>0</v>
      </c>
      <c r="R59" s="520">
        <f>IF(C59="","",FIQIH2!D53)</f>
        <v>0</v>
      </c>
      <c r="S59" s="520">
        <f>IF(C59="","",FIQIH2!F53)</f>
        <v>0</v>
      </c>
      <c r="T59" s="520">
        <f>IF(C59="","",FIQIH2!G53)</f>
        <v>0</v>
      </c>
      <c r="U59" s="520" t="e">
        <f>IF(C59="","",FIQIH2!T53)</f>
        <v>#VALUE!</v>
      </c>
      <c r="V59" s="520">
        <f>IF(C59="","",'SKI2'!S53)</f>
        <v>0</v>
      </c>
      <c r="W59" s="520">
        <f>IF(C59="","",'SKI2'!C53)</f>
        <v>0</v>
      </c>
      <c r="X59" s="520">
        <f>IF(C59="","",'SKI2'!D53)</f>
        <v>0</v>
      </c>
      <c r="Y59" s="520">
        <f>IF(C59="","",'SKI2'!F53)</f>
        <v>0</v>
      </c>
      <c r="Z59" s="520">
        <f>IF(C59="","",'SKI2'!G53)</f>
        <v>0</v>
      </c>
      <c r="AA59" s="520" t="e">
        <f>IF(C59="","",'SKI2'!T53)</f>
        <v>#VALUE!</v>
      </c>
      <c r="AB59" s="520">
        <f>IF(C59="","",PPKn2!S53)</f>
        <v>0</v>
      </c>
      <c r="AC59" s="520">
        <f>IF(C59="","",PPKn2!C53)</f>
        <v>0</v>
      </c>
      <c r="AD59" s="520">
        <f>IF(C59="","",PPKn2!D53)</f>
        <v>0</v>
      </c>
      <c r="AE59" s="520">
        <f>IF(C59="","",PPKn2!F53)</f>
        <v>0</v>
      </c>
      <c r="AF59" s="520">
        <f>IF(C59="","",PPKn2!G53)</f>
        <v>0</v>
      </c>
      <c r="AG59" s="520" t="e">
        <f>IF(C59="","",PPKn2!T53)</f>
        <v>#VALUE!</v>
      </c>
      <c r="AH59" s="520">
        <f>IF(C59="","",B.Ind2!S53)</f>
        <v>0</v>
      </c>
      <c r="AI59" s="520">
        <f>IF(C59="","",B.Ind2!C53)</f>
        <v>0</v>
      </c>
      <c r="AJ59" s="520">
        <f>IF(C59="","",B.Ind2!D53)</f>
        <v>0</v>
      </c>
      <c r="AK59" s="520">
        <f>IF(C59="","",B.Ind2!F53)</f>
        <v>0</v>
      </c>
      <c r="AL59" s="520">
        <f>IF(C59="","",B.Ind2!G53)</f>
        <v>0</v>
      </c>
      <c r="AM59" s="520" t="e">
        <f>IF(C59="","",B.Ind2!T53)</f>
        <v>#VALUE!</v>
      </c>
      <c r="AN59" s="520">
        <f>IF(C59="","",B.ARAB2!S53)</f>
        <v>0</v>
      </c>
      <c r="AO59" s="520">
        <f>IF(C59="","",B.ARAB2!C53)</f>
        <v>0</v>
      </c>
      <c r="AP59" s="520">
        <f>IF(C59="","",B.ARAB2!D53)</f>
        <v>0</v>
      </c>
      <c r="AQ59" s="520">
        <f>IF(C59="","",B.ARAB2!F53)</f>
        <v>0</v>
      </c>
      <c r="AR59" s="520">
        <f>IF(C59="","",B.ARAB2!G53)</f>
        <v>0</v>
      </c>
      <c r="AS59" s="520" t="e">
        <f>IF(C59="","",B.ARAB2!T53)</f>
        <v>#VALUE!</v>
      </c>
      <c r="AT59" s="520">
        <f>IF(C59="","",'MAT2'!S53)</f>
        <v>0</v>
      </c>
      <c r="AU59" s="520">
        <f>IF(C59="","",'MAT2'!C53)</f>
        <v>0</v>
      </c>
      <c r="AV59" s="520">
        <f>IF(C59="","",'MAT2'!D53)</f>
        <v>0</v>
      </c>
      <c r="AW59" s="520">
        <f>IF(C59="","",'MAT2'!F53)</f>
        <v>0</v>
      </c>
      <c r="AX59" s="520">
        <f>IF(C59="","",'MAT2'!G53)</f>
        <v>0</v>
      </c>
      <c r="AY59" s="520" t="e">
        <f>IF(C59="","",'MAT2'!T53)</f>
        <v>#VALUE!</v>
      </c>
      <c r="AZ59" s="520">
        <f>IF(C59="","",'IPA2'!S53)</f>
        <v>0</v>
      </c>
      <c r="BA59" s="520">
        <f>IF(C59="","",'IPA2'!C53)</f>
        <v>0</v>
      </c>
      <c r="BB59" s="520">
        <f>IF(C59="","",'IPA2'!D53)</f>
        <v>0</v>
      </c>
      <c r="BC59" s="520">
        <f>IF(C59="","",'IPA2'!F53)</f>
        <v>0</v>
      </c>
      <c r="BD59" s="520">
        <f>IF(C59="","",'IPA2'!G53)</f>
        <v>0</v>
      </c>
      <c r="BE59" s="520" t="e">
        <f>IF(C59="","",'IPA2'!T53)</f>
        <v>#VALUE!</v>
      </c>
      <c r="BF59" s="520">
        <f>IF(C59="","",'IPS2'!S53)</f>
        <v>0</v>
      </c>
      <c r="BG59" s="520">
        <f>IF(C59="","",'IPS2'!C53)</f>
        <v>0</v>
      </c>
      <c r="BH59" s="520">
        <f>IF(C59="","",'IPS2'!D53)</f>
        <v>0</v>
      </c>
      <c r="BI59" s="520">
        <f>IF(C59="","",'IPS2'!F53)</f>
        <v>0</v>
      </c>
      <c r="BJ59" s="520">
        <f>IF(C59="","",'IPS2'!G53)</f>
        <v>0</v>
      </c>
      <c r="BK59" s="520" t="e">
        <f>IF(C59="","",'IPS2'!T53)</f>
        <v>#VALUE!</v>
      </c>
      <c r="BL59" s="520">
        <f>IF(C59="","",BIng2!S53)</f>
        <v>0</v>
      </c>
      <c r="BM59" s="520">
        <f>IF(C59="","",BIng2!C53)</f>
        <v>0</v>
      </c>
      <c r="BN59" s="520">
        <f>IF(C59="","",BIng2!D53)</f>
        <v>0</v>
      </c>
      <c r="BO59" s="520">
        <f>IF(C59="","",BIng2!F53)</f>
        <v>0</v>
      </c>
      <c r="BP59" s="520">
        <f>IF(C59="","",BIng2!G53)</f>
        <v>0</v>
      </c>
      <c r="BQ59" s="520" t="e">
        <f>IF(C59="","",BIng2!T53)</f>
        <v>#VALUE!</v>
      </c>
      <c r="BR59" s="520">
        <f>IF(C59="","",'SBd2'!S53)</f>
        <v>0</v>
      </c>
      <c r="BS59" s="520">
        <f>IF(C59="","",'SBd2'!C53)</f>
        <v>0</v>
      </c>
      <c r="BT59" s="520">
        <f>IF(C59="","",'SBd2'!D53)</f>
        <v>0</v>
      </c>
      <c r="BU59" s="520">
        <f>IF(C59="","",'SBd2'!F53)</f>
        <v>0</v>
      </c>
      <c r="BV59" s="520">
        <f>IF(C59="","",'SBd2'!G53)</f>
        <v>0</v>
      </c>
      <c r="BW59" s="520" t="e">
        <f>IF(C59="","",'SBd2'!T53)</f>
        <v>#VALUE!</v>
      </c>
      <c r="BX59" s="520">
        <f>IF(C59="","",'Pjk2'!S53)</f>
        <v>0</v>
      </c>
      <c r="BY59" s="520">
        <f>IF(C59="","",'Pjk2'!C53)</f>
        <v>0</v>
      </c>
      <c r="BZ59" s="520">
        <f>IF(C59="","",'Pjk2'!D53)</f>
        <v>0</v>
      </c>
      <c r="CA59" s="520">
        <f>IF(C59="","",'Pjk2'!F53)</f>
        <v>0</v>
      </c>
      <c r="CB59" s="520">
        <f>IF(C59="","",'Pjk2'!G53)</f>
        <v>0</v>
      </c>
      <c r="CC59" s="520" t="e">
        <f>IF(C59="","",'Pjk2'!T53)</f>
        <v>#VALUE!</v>
      </c>
      <c r="CD59" s="520">
        <f>IF(C59="","",'Prk2'!S53)</f>
        <v>0</v>
      </c>
      <c r="CE59" s="520">
        <f>IF(C59="","",'Prk2'!C53)</f>
        <v>0</v>
      </c>
      <c r="CF59" s="520">
        <f>IF(C59="","",'Prk2'!D53)</f>
        <v>0</v>
      </c>
      <c r="CG59" s="520">
        <f>IF(C59="","",'Prk2'!F53)</f>
        <v>0</v>
      </c>
      <c r="CH59" s="520">
        <f>IF(C59="","",'Prk2'!G53)</f>
        <v>0</v>
      </c>
      <c r="CI59" s="520" t="e">
        <f>IF(C59="","",'Prk2'!T53)</f>
        <v>#VALUE!</v>
      </c>
      <c r="CJ59" s="520">
        <f>IF(C59="","",BADER2!S53)</f>
        <v>0</v>
      </c>
      <c r="CK59" s="520">
        <f>IF(C59="","",BADER2!C53)</f>
        <v>0</v>
      </c>
      <c r="CL59" s="520">
        <f>IF(C59="","",BADER2!D53)</f>
        <v>0</v>
      </c>
      <c r="CM59" s="520">
        <f>IF(C59="","",BADER2!F53)</f>
        <v>0</v>
      </c>
      <c r="CN59" s="520">
        <f>IF(C59="","",BADER2!G53)</f>
        <v>0</v>
      </c>
      <c r="CO59" s="520" t="e">
        <f>IF(C59="","",BADER2!T53)</f>
        <v>#VALUE!</v>
      </c>
      <c r="CP59" s="521">
        <f>IF(C59="","",TAMB12!S53)</f>
        <v>0</v>
      </c>
      <c r="CQ59" s="521">
        <f>IF(C59="","",TAMB12!C53)</f>
        <v>0</v>
      </c>
      <c r="CR59" s="521">
        <f>IF(C59="","",TAMB12!D53)</f>
        <v>0</v>
      </c>
      <c r="CS59" s="521">
        <f>IF(C59="","",TAMB12!F53)</f>
        <v>0</v>
      </c>
      <c r="CT59" s="521">
        <f>IF(C59="","",TAMB12!G53)</f>
        <v>0</v>
      </c>
      <c r="CU59" s="521" t="e">
        <f>IF(C59="","",TAMB12!T53)</f>
        <v>#VALUE!</v>
      </c>
      <c r="CV59" s="521">
        <f>IF(C59="","",TAMB22!S53)</f>
        <v>0</v>
      </c>
      <c r="CW59" s="521">
        <f>IF(C59="","",TAMB22!C53)</f>
        <v>0</v>
      </c>
      <c r="CX59" s="521">
        <f>IF(C59="","",TAMB22!D53)</f>
        <v>0</v>
      </c>
      <c r="CY59" s="521">
        <f>IF(C59="","",TAMB22!F53)</f>
        <v>0</v>
      </c>
      <c r="CZ59" s="521">
        <f>IF(C59="","",TAMB22!G53)</f>
        <v>0</v>
      </c>
      <c r="DA59" s="521" t="e">
        <f>IF(C59="","",TAMB22!T53)</f>
        <v>#VALUE!</v>
      </c>
      <c r="DB59" s="519"/>
      <c r="DC59" s="519"/>
      <c r="DD59" s="519"/>
      <c r="DE59" s="519"/>
      <c r="DF59" s="519"/>
      <c r="DG59" s="519"/>
      <c r="DH59" s="520">
        <f>IF(C59="","",ISIEKSTRA2!C45)</f>
        <v>4</v>
      </c>
      <c r="DI59" s="520" t="str">
        <f>IF(C59="","",ISIEKSTRA2!D45)</f>
        <v>D</v>
      </c>
      <c r="DJ59" s="520">
        <f>IF(C59="","",ISIEKSTRA2!F45)</f>
        <v>1</v>
      </c>
      <c r="DK59" s="520" t="str">
        <f>IF(C59="","",ISIEKSTRA2!G45)</f>
        <v>A</v>
      </c>
      <c r="DL59" s="520">
        <f>IF(C59="","",ISIEKSTRA2!I45)</f>
        <v>2</v>
      </c>
      <c r="DM59" s="520" t="str">
        <f>IF(C59="","",ISIEKSTRA2!J45)</f>
        <v>B</v>
      </c>
      <c r="DN59" s="520">
        <f>IF(C59="","",ISIEKSTRA2!L45)</f>
        <v>1</v>
      </c>
      <c r="DO59" s="520" t="str">
        <f>IF(C59="","",ISIEKSTRA2!M45)</f>
        <v>D</v>
      </c>
      <c r="DP59" s="520">
        <f>IF(C59="","",'Data Raport2'!D43)</f>
        <v>0</v>
      </c>
      <c r="DQ59" s="520">
        <f>IF(C59="","",'Data Raport2'!E43)</f>
        <v>0</v>
      </c>
      <c r="DR59" s="520">
        <f>IF(C59="","",'Data Raport2'!F43)</f>
        <v>0</v>
      </c>
      <c r="DS59" s="536" t="str">
        <f>IF('LEDGER GENAP2'!AR89="","",'LEDGER GENAP2'!AR89)</f>
        <v/>
      </c>
      <c r="DX59" s="535"/>
    </row>
    <row r="60" spans="1:128">
      <c r="A60" s="518">
        <v>41</v>
      </c>
      <c r="B60" s="518"/>
      <c r="C60" s="520" t="str">
        <f>IF('Data Identitas'!B49="","",'Data Identitas'!B49)</f>
        <v>siswa41</v>
      </c>
      <c r="D60" s="520">
        <f>IF(C60="","",'QH2'!S54)</f>
        <v>0</v>
      </c>
      <c r="E60" s="520">
        <f>IF(C60="","",'QH2'!C54)</f>
        <v>0</v>
      </c>
      <c r="F60" s="520">
        <f>IF(C60="","",'QH2'!D54)</f>
        <v>0</v>
      </c>
      <c r="G60" s="520">
        <f>IF(C60="","",'QH2'!F54)</f>
        <v>0</v>
      </c>
      <c r="H60" s="520">
        <f>IF(C60="","",'QH2'!G54)</f>
        <v>0</v>
      </c>
      <c r="I60" s="520" t="e">
        <f>IF(C60="","",'QH2'!T54)</f>
        <v>#VALUE!</v>
      </c>
      <c r="J60" s="520">
        <f>IF(C60="","",'AA2'!S54)</f>
        <v>0</v>
      </c>
      <c r="K60" s="520">
        <f>IF(C60="","",'AA2'!C54)</f>
        <v>0</v>
      </c>
      <c r="L60" s="520">
        <f>IF(C60="","",'AA2'!D54)</f>
        <v>0</v>
      </c>
      <c r="M60" s="520">
        <f>IF(C60="","",'AA2'!F54)</f>
        <v>0</v>
      </c>
      <c r="N60" s="520">
        <f>IF(C60="","",'AA2'!G54)</f>
        <v>0</v>
      </c>
      <c r="O60" s="520" t="e">
        <f>IF(C60="","",'AA2'!T54)</f>
        <v>#VALUE!</v>
      </c>
      <c r="P60" s="520">
        <f>IF(C60="","",FIQIH2!S54)</f>
        <v>0</v>
      </c>
      <c r="Q60" s="520">
        <f>IF(C60="","",FIQIH2!C54)</f>
        <v>0</v>
      </c>
      <c r="R60" s="520">
        <f>IF(C60="","",FIQIH2!D54)</f>
        <v>0</v>
      </c>
      <c r="S60" s="520">
        <f>IF(C60="","",FIQIH2!F54)</f>
        <v>0</v>
      </c>
      <c r="T60" s="520">
        <f>IF(C60="","",FIQIH2!G54)</f>
        <v>0</v>
      </c>
      <c r="U60" s="520" t="e">
        <f>IF(C60="","",FIQIH2!T54)</f>
        <v>#VALUE!</v>
      </c>
      <c r="V60" s="520">
        <f>IF(C60="","",'SKI2'!S54)</f>
        <v>0</v>
      </c>
      <c r="W60" s="520">
        <f>IF(C60="","",'SKI2'!C54)</f>
        <v>0</v>
      </c>
      <c r="X60" s="520">
        <f>IF(C60="","",'SKI2'!D54)</f>
        <v>0</v>
      </c>
      <c r="Y60" s="520">
        <f>IF(C60="","",'SKI2'!F54)</f>
        <v>0</v>
      </c>
      <c r="Z60" s="520">
        <f>IF(C60="","",'SKI2'!G54)</f>
        <v>0</v>
      </c>
      <c r="AA60" s="520" t="e">
        <f>IF(C60="","",'SKI2'!T54)</f>
        <v>#VALUE!</v>
      </c>
      <c r="AB60" s="520">
        <f>IF(C60="","",PPKn2!S54)</f>
        <v>0</v>
      </c>
      <c r="AC60" s="520">
        <f>IF(C60="","",PPKn2!C54)</f>
        <v>0</v>
      </c>
      <c r="AD60" s="520">
        <f>IF(C60="","",PPKn2!D54)</f>
        <v>0</v>
      </c>
      <c r="AE60" s="520">
        <f>IF(C60="","",PPKn2!F54)</f>
        <v>0</v>
      </c>
      <c r="AF60" s="520">
        <f>IF(C60="","",PPKn2!G54)</f>
        <v>0</v>
      </c>
      <c r="AG60" s="520" t="e">
        <f>IF(C60="","",PPKn2!T54)</f>
        <v>#VALUE!</v>
      </c>
      <c r="AH60" s="520">
        <f>IF(C60="","",B.Ind2!S54)</f>
        <v>0</v>
      </c>
      <c r="AI60" s="520">
        <f>IF(C60="","",B.Ind2!C54)</f>
        <v>0</v>
      </c>
      <c r="AJ60" s="520">
        <f>IF(C60="","",B.Ind2!D54)</f>
        <v>0</v>
      </c>
      <c r="AK60" s="520">
        <f>IF(C60="","",B.Ind2!F54)</f>
        <v>0</v>
      </c>
      <c r="AL60" s="520">
        <f>IF(C60="","",B.Ind2!G54)</f>
        <v>0</v>
      </c>
      <c r="AM60" s="520" t="e">
        <f>IF(C60="","",B.Ind2!T54)</f>
        <v>#VALUE!</v>
      </c>
      <c r="AN60" s="520">
        <f>IF(C60="","",B.ARAB2!S54)</f>
        <v>0</v>
      </c>
      <c r="AO60" s="520">
        <f>IF(C60="","",B.ARAB2!C54)</f>
        <v>0</v>
      </c>
      <c r="AP60" s="520">
        <f>IF(C60="","",B.ARAB2!D54)</f>
        <v>0</v>
      </c>
      <c r="AQ60" s="520">
        <f>IF(C60="","",B.ARAB2!F54)</f>
        <v>0</v>
      </c>
      <c r="AR60" s="520">
        <f>IF(C60="","",B.ARAB2!G54)</f>
        <v>0</v>
      </c>
      <c r="AS60" s="520" t="e">
        <f>IF(C60="","",B.ARAB2!T54)</f>
        <v>#VALUE!</v>
      </c>
      <c r="AT60" s="520">
        <f>IF(C60="","",'MAT2'!S54)</f>
        <v>0</v>
      </c>
      <c r="AU60" s="520">
        <f>IF(C60="","",'MAT2'!C54)</f>
        <v>0</v>
      </c>
      <c r="AV60" s="520">
        <f>IF(C60="","",'MAT2'!D54)</f>
        <v>0</v>
      </c>
      <c r="AW60" s="520">
        <f>IF(C60="","",'MAT2'!F54)</f>
        <v>0</v>
      </c>
      <c r="AX60" s="520">
        <f>IF(C60="","",'MAT2'!G54)</f>
        <v>0</v>
      </c>
      <c r="AY60" s="520" t="e">
        <f>IF(C60="","",'MAT2'!T54)</f>
        <v>#VALUE!</v>
      </c>
      <c r="AZ60" s="520">
        <f>IF(C60="","",'IPA2'!S54)</f>
        <v>0</v>
      </c>
      <c r="BA60" s="520">
        <f>IF(C60="","",'IPA2'!C54)</f>
        <v>0</v>
      </c>
      <c r="BB60" s="520">
        <f>IF(C60="","",'IPA2'!D54)</f>
        <v>0</v>
      </c>
      <c r="BC60" s="520">
        <f>IF(C60="","",'IPA2'!F54)</f>
        <v>0</v>
      </c>
      <c r="BD60" s="520">
        <f>IF(C60="","",'IPA2'!G54)</f>
        <v>0</v>
      </c>
      <c r="BE60" s="520" t="e">
        <f>IF(C60="","",'IPA2'!T54)</f>
        <v>#VALUE!</v>
      </c>
      <c r="BF60" s="520">
        <f>IF(C60="","",'IPS2'!S54)</f>
        <v>0</v>
      </c>
      <c r="BG60" s="520">
        <f>IF(C60="","",'IPS2'!C54)</f>
        <v>0</v>
      </c>
      <c r="BH60" s="520">
        <f>IF(C60="","",'IPS2'!D54)</f>
        <v>0</v>
      </c>
      <c r="BI60" s="520">
        <f>IF(C60="","",'IPS2'!F54)</f>
        <v>0</v>
      </c>
      <c r="BJ60" s="520">
        <f>IF(C60="","",'IPS2'!G54)</f>
        <v>0</v>
      </c>
      <c r="BK60" s="520" t="e">
        <f>IF(C60="","",'IPS2'!T54)</f>
        <v>#VALUE!</v>
      </c>
      <c r="BL60" s="520">
        <f>IF(C60="","",BIng2!S54)</f>
        <v>0</v>
      </c>
      <c r="BM60" s="520">
        <f>IF(C60="","",BIng2!C54)</f>
        <v>0</v>
      </c>
      <c r="BN60" s="520">
        <f>IF(C60="","",BIng2!D54)</f>
        <v>0</v>
      </c>
      <c r="BO60" s="520">
        <f>IF(C60="","",BIng2!F54)</f>
        <v>0</v>
      </c>
      <c r="BP60" s="520">
        <f>IF(C60="","",BIng2!G54)</f>
        <v>0</v>
      </c>
      <c r="BQ60" s="520" t="e">
        <f>IF(C60="","",BIng2!T54)</f>
        <v>#VALUE!</v>
      </c>
      <c r="BR60" s="520">
        <f>IF(C60="","",'SBd2'!S54)</f>
        <v>0</v>
      </c>
      <c r="BS60" s="520">
        <f>IF(C60="","",'SBd2'!C54)</f>
        <v>0</v>
      </c>
      <c r="BT60" s="520">
        <f>IF(C60="","",'SBd2'!D54)</f>
        <v>0</v>
      </c>
      <c r="BU60" s="520">
        <f>IF(C60="","",'SBd2'!F54)</f>
        <v>0</v>
      </c>
      <c r="BV60" s="520">
        <f>IF(C60="","",'SBd2'!G54)</f>
        <v>0</v>
      </c>
      <c r="BW60" s="520" t="e">
        <f>IF(C60="","",'SBd2'!T54)</f>
        <v>#VALUE!</v>
      </c>
      <c r="BX60" s="520">
        <f>IF(C60="","",'Pjk2'!S54)</f>
        <v>0</v>
      </c>
      <c r="BY60" s="520">
        <f>IF(C60="","",'Pjk2'!C54)</f>
        <v>0</v>
      </c>
      <c r="BZ60" s="520">
        <f>IF(C60="","",'Pjk2'!D54)</f>
        <v>0</v>
      </c>
      <c r="CA60" s="520">
        <f>IF(C60="","",'Pjk2'!F54)</f>
        <v>0</v>
      </c>
      <c r="CB60" s="520">
        <f>IF(C60="","",'Pjk2'!G54)</f>
        <v>0</v>
      </c>
      <c r="CC60" s="520" t="e">
        <f>IF(C60="","",'Pjk2'!T54)</f>
        <v>#VALUE!</v>
      </c>
      <c r="CD60" s="520">
        <f>IF(C60="","",'Prk2'!S54)</f>
        <v>0</v>
      </c>
      <c r="CE60" s="520">
        <f>IF(C60="","",'Prk2'!C54)</f>
        <v>0</v>
      </c>
      <c r="CF60" s="520">
        <f>IF(C60="","",'Prk2'!D54)</f>
        <v>0</v>
      </c>
      <c r="CG60" s="520">
        <f>IF(C60="","",'Prk2'!F54)</f>
        <v>0</v>
      </c>
      <c r="CH60" s="520">
        <f>IF(C60="","",'Prk2'!G54)</f>
        <v>0</v>
      </c>
      <c r="CI60" s="520" t="e">
        <f>IF(C60="","",'Prk2'!T54)</f>
        <v>#VALUE!</v>
      </c>
      <c r="CJ60" s="520">
        <f>IF(C60="","",BADER2!S54)</f>
        <v>0</v>
      </c>
      <c r="CK60" s="520">
        <f>IF(C60="","",BADER2!C54)</f>
        <v>0</v>
      </c>
      <c r="CL60" s="520">
        <f>IF(C60="","",BADER2!D54)</f>
        <v>0</v>
      </c>
      <c r="CM60" s="520">
        <f>IF(C60="","",BADER2!F54)</f>
        <v>0</v>
      </c>
      <c r="CN60" s="520">
        <f>IF(C60="","",BADER2!G54)</f>
        <v>0</v>
      </c>
      <c r="CO60" s="520" t="e">
        <f>IF(C60="","",BADER2!T54)</f>
        <v>#VALUE!</v>
      </c>
      <c r="CP60" s="521">
        <f>IF(C60="","",TAMB12!S54)</f>
        <v>0</v>
      </c>
      <c r="CQ60" s="521">
        <f>IF(C60="","",TAMB12!C54)</f>
        <v>0</v>
      </c>
      <c r="CR60" s="521">
        <f>IF(C60="","",TAMB12!D54)</f>
        <v>0</v>
      </c>
      <c r="CS60" s="521">
        <f>IF(C60="","",TAMB12!F54)</f>
        <v>0</v>
      </c>
      <c r="CT60" s="521">
        <f>IF(C60="","",TAMB12!G54)</f>
        <v>0</v>
      </c>
      <c r="CU60" s="521" t="e">
        <f>IF(C60="","",TAMB12!T54)</f>
        <v>#VALUE!</v>
      </c>
      <c r="CV60" s="521">
        <f>IF(C60="","",TAMB22!S54)</f>
        <v>0</v>
      </c>
      <c r="CW60" s="521">
        <f>IF(C60="","",TAMB22!C54)</f>
        <v>0</v>
      </c>
      <c r="CX60" s="521">
        <f>IF(C60="","",TAMB22!D54)</f>
        <v>0</v>
      </c>
      <c r="CY60" s="521">
        <f>IF(C60="","",TAMB22!F54)</f>
        <v>0</v>
      </c>
      <c r="CZ60" s="521">
        <f>IF(C60="","",TAMB22!G54)</f>
        <v>0</v>
      </c>
      <c r="DA60" s="521" t="e">
        <f>IF(C60="","",TAMB22!T54)</f>
        <v>#VALUE!</v>
      </c>
      <c r="DB60" s="519"/>
      <c r="DC60" s="519"/>
      <c r="DD60" s="519"/>
      <c r="DE60" s="519"/>
      <c r="DF60" s="519"/>
      <c r="DG60" s="519"/>
      <c r="DH60" s="520">
        <f>IF(C60="","",ISIEKSTRA2!C46)</f>
        <v>1</v>
      </c>
      <c r="DI60" s="520" t="str">
        <f>IF(C60="","",ISIEKSTRA2!D46)</f>
        <v>A</v>
      </c>
      <c r="DJ60" s="520">
        <f>IF(C60="","",ISIEKSTRA2!F46)</f>
        <v>2</v>
      </c>
      <c r="DK60" s="520" t="str">
        <f>IF(C60="","",ISIEKSTRA2!G46)</f>
        <v>B</v>
      </c>
      <c r="DL60" s="520">
        <f>IF(C60="","",ISIEKSTRA2!I46)</f>
        <v>3</v>
      </c>
      <c r="DM60" s="520" t="str">
        <f>IF(C60="","",ISIEKSTRA2!J46)</f>
        <v>C</v>
      </c>
      <c r="DN60" s="520">
        <f>IF(C60="","",ISIEKSTRA2!L46)</f>
        <v>4</v>
      </c>
      <c r="DO60" s="520" t="str">
        <f>IF(C60="","",ISIEKSTRA2!M46)</f>
        <v>A</v>
      </c>
      <c r="DP60" s="520">
        <f>IF(C60="","",'Data Raport2'!D44)</f>
        <v>0</v>
      </c>
      <c r="DQ60" s="520">
        <f>IF(C60="","",'Data Raport2'!E44)</f>
        <v>0</v>
      </c>
      <c r="DR60" s="520">
        <f>IF(C60="","",'Data Raport2'!F44)</f>
        <v>0</v>
      </c>
      <c r="DS60" s="536" t="str">
        <f>IF('LEDGER GENAP2'!AR91="","",'LEDGER GENAP2'!AR91)</f>
        <v/>
      </c>
      <c r="DX60" s="535"/>
    </row>
    <row r="61" spans="1:128">
      <c r="A61" s="518">
        <v>42</v>
      </c>
      <c r="B61" s="518"/>
      <c r="C61" s="520" t="str">
        <f>IF('Data Identitas'!B50="","",'Data Identitas'!B50)</f>
        <v>siswa42</v>
      </c>
      <c r="D61" s="520">
        <f>IF(C61="","",'QH2'!S55)</f>
        <v>0</v>
      </c>
      <c r="E61" s="520">
        <f>IF(C61="","",'QH2'!C55)</f>
        <v>0</v>
      </c>
      <c r="F61" s="520">
        <f>IF(C61="","",'QH2'!D55)</f>
        <v>0</v>
      </c>
      <c r="G61" s="520">
        <f>IF(C61="","",'QH2'!F55)</f>
        <v>0</v>
      </c>
      <c r="H61" s="520">
        <f>IF(C61="","",'QH2'!G55)</f>
        <v>0</v>
      </c>
      <c r="I61" s="520" t="e">
        <f>IF(C61="","",'QH2'!T55)</f>
        <v>#VALUE!</v>
      </c>
      <c r="J61" s="520">
        <f>IF(C61="","",'AA2'!S55)</f>
        <v>0</v>
      </c>
      <c r="K61" s="520">
        <f>IF(C61="","",'AA2'!C55)</f>
        <v>0</v>
      </c>
      <c r="L61" s="520">
        <f>IF(C61="","",'AA2'!D55)</f>
        <v>0</v>
      </c>
      <c r="M61" s="520">
        <f>IF(C61="","",'AA2'!F55)</f>
        <v>0</v>
      </c>
      <c r="N61" s="520">
        <f>IF(C61="","",'AA2'!G55)</f>
        <v>0</v>
      </c>
      <c r="O61" s="520" t="e">
        <f>IF(C61="","",'AA2'!T55)</f>
        <v>#VALUE!</v>
      </c>
      <c r="P61" s="520">
        <f>IF(C61="","",FIQIH2!S55)</f>
        <v>0</v>
      </c>
      <c r="Q61" s="520">
        <f>IF(C61="","",FIQIH2!C55)</f>
        <v>0</v>
      </c>
      <c r="R61" s="520">
        <f>IF(C61="","",FIQIH2!D55)</f>
        <v>0</v>
      </c>
      <c r="S61" s="520">
        <f>IF(C61="","",FIQIH2!F55)</f>
        <v>0</v>
      </c>
      <c r="T61" s="520">
        <f>IF(C61="","",FIQIH2!G55)</f>
        <v>0</v>
      </c>
      <c r="U61" s="520" t="e">
        <f>IF(C61="","",FIQIH2!T55)</f>
        <v>#VALUE!</v>
      </c>
      <c r="V61" s="520">
        <f>IF(C61="","",'SKI2'!S55)</f>
        <v>0</v>
      </c>
      <c r="W61" s="520">
        <f>IF(C61="","",'SKI2'!C55)</f>
        <v>0</v>
      </c>
      <c r="X61" s="520">
        <f>IF(C61="","",'SKI2'!D55)</f>
        <v>0</v>
      </c>
      <c r="Y61" s="520">
        <f>IF(C61="","",'SKI2'!F55)</f>
        <v>0</v>
      </c>
      <c r="Z61" s="520">
        <f>IF(C61="","",'SKI2'!G55)</f>
        <v>0</v>
      </c>
      <c r="AA61" s="520" t="e">
        <f>IF(C61="","",'SKI2'!T55)</f>
        <v>#VALUE!</v>
      </c>
      <c r="AB61" s="520">
        <f>IF(C61="","",PPKn2!S55)</f>
        <v>0</v>
      </c>
      <c r="AC61" s="520">
        <f>IF(C61="","",PPKn2!C55)</f>
        <v>0</v>
      </c>
      <c r="AD61" s="520">
        <f>IF(C61="","",PPKn2!D55)</f>
        <v>0</v>
      </c>
      <c r="AE61" s="520">
        <f>IF(C61="","",PPKn2!F55)</f>
        <v>0</v>
      </c>
      <c r="AF61" s="520">
        <f>IF(C61="","",PPKn2!G55)</f>
        <v>0</v>
      </c>
      <c r="AG61" s="520" t="e">
        <f>IF(C61="","",PPKn2!T55)</f>
        <v>#VALUE!</v>
      </c>
      <c r="AH61" s="520">
        <f>IF(C61="","",B.Ind2!S55)</f>
        <v>0</v>
      </c>
      <c r="AI61" s="520">
        <f>IF(C61="","",B.Ind2!C55)</f>
        <v>0</v>
      </c>
      <c r="AJ61" s="520">
        <f>IF(C61="","",B.Ind2!D55)</f>
        <v>0</v>
      </c>
      <c r="AK61" s="520">
        <f>IF(C61="","",B.Ind2!F55)</f>
        <v>0</v>
      </c>
      <c r="AL61" s="520">
        <f>IF(C61="","",B.Ind2!G55)</f>
        <v>0</v>
      </c>
      <c r="AM61" s="520" t="e">
        <f>IF(C61="","",B.Ind2!T55)</f>
        <v>#VALUE!</v>
      </c>
      <c r="AN61" s="520">
        <f>IF(C61="","",B.ARAB2!S55)</f>
        <v>0</v>
      </c>
      <c r="AO61" s="520">
        <f>IF(C61="","",B.ARAB2!C55)</f>
        <v>0</v>
      </c>
      <c r="AP61" s="520">
        <f>IF(C61="","",B.ARAB2!D55)</f>
        <v>0</v>
      </c>
      <c r="AQ61" s="520">
        <f>IF(C61="","",B.ARAB2!F55)</f>
        <v>0</v>
      </c>
      <c r="AR61" s="520">
        <f>IF(C61="","",B.ARAB2!G55)</f>
        <v>0</v>
      </c>
      <c r="AS61" s="520" t="e">
        <f>IF(C61="","",B.ARAB2!T55)</f>
        <v>#VALUE!</v>
      </c>
      <c r="AT61" s="520">
        <f>IF(C61="","",'MAT2'!S55)</f>
        <v>0</v>
      </c>
      <c r="AU61" s="520">
        <f>IF(C61="","",'MAT2'!C55)</f>
        <v>0</v>
      </c>
      <c r="AV61" s="520">
        <f>IF(C61="","",'MAT2'!D55)</f>
        <v>0</v>
      </c>
      <c r="AW61" s="520">
        <f>IF(C61="","",'MAT2'!F55)</f>
        <v>0</v>
      </c>
      <c r="AX61" s="520">
        <f>IF(C61="","",'MAT2'!G55)</f>
        <v>0</v>
      </c>
      <c r="AY61" s="520" t="e">
        <f>IF(C61="","",'MAT2'!T55)</f>
        <v>#VALUE!</v>
      </c>
      <c r="AZ61" s="520">
        <f>IF(C61="","",'IPA2'!S55)</f>
        <v>0</v>
      </c>
      <c r="BA61" s="520">
        <f>IF(C61="","",'IPA2'!C55)</f>
        <v>0</v>
      </c>
      <c r="BB61" s="520">
        <f>IF(C61="","",'IPA2'!D55)</f>
        <v>0</v>
      </c>
      <c r="BC61" s="520">
        <f>IF(C61="","",'IPA2'!F55)</f>
        <v>0</v>
      </c>
      <c r="BD61" s="520">
        <f>IF(C61="","",'IPA2'!G55)</f>
        <v>0</v>
      </c>
      <c r="BE61" s="520" t="e">
        <f>IF(C61="","",'IPA2'!T55)</f>
        <v>#VALUE!</v>
      </c>
      <c r="BF61" s="520">
        <f>IF(C61="","",'IPS2'!S55)</f>
        <v>0</v>
      </c>
      <c r="BG61" s="520">
        <f>IF(C61="","",'IPS2'!C55)</f>
        <v>0</v>
      </c>
      <c r="BH61" s="520">
        <f>IF(C61="","",'IPS2'!D55)</f>
        <v>0</v>
      </c>
      <c r="BI61" s="520">
        <f>IF(C61="","",'IPS2'!F55)</f>
        <v>0</v>
      </c>
      <c r="BJ61" s="520">
        <f>IF(C61="","",'IPS2'!G55)</f>
        <v>0</v>
      </c>
      <c r="BK61" s="520" t="e">
        <f>IF(C61="","",'IPS2'!T55)</f>
        <v>#VALUE!</v>
      </c>
      <c r="BL61" s="520">
        <f>IF(C61="","",BIng2!S55)</f>
        <v>0</v>
      </c>
      <c r="BM61" s="520">
        <f>IF(C61="","",BIng2!C55)</f>
        <v>0</v>
      </c>
      <c r="BN61" s="520">
        <f>IF(C61="","",BIng2!D55)</f>
        <v>0</v>
      </c>
      <c r="BO61" s="520">
        <f>IF(C61="","",BIng2!F55)</f>
        <v>0</v>
      </c>
      <c r="BP61" s="520">
        <f>IF(C61="","",BIng2!G55)</f>
        <v>0</v>
      </c>
      <c r="BQ61" s="520" t="e">
        <f>IF(C61="","",BIng2!T55)</f>
        <v>#VALUE!</v>
      </c>
      <c r="BR61" s="520">
        <f>IF(C61="","",'SBd2'!S55)</f>
        <v>0</v>
      </c>
      <c r="BS61" s="520">
        <f>IF(C61="","",'SBd2'!C55)</f>
        <v>0</v>
      </c>
      <c r="BT61" s="520">
        <f>IF(C61="","",'SBd2'!D55)</f>
        <v>0</v>
      </c>
      <c r="BU61" s="520">
        <f>IF(C61="","",'SBd2'!F55)</f>
        <v>0</v>
      </c>
      <c r="BV61" s="520">
        <f>IF(C61="","",'SBd2'!G55)</f>
        <v>0</v>
      </c>
      <c r="BW61" s="520" t="e">
        <f>IF(C61="","",'SBd2'!T55)</f>
        <v>#VALUE!</v>
      </c>
      <c r="BX61" s="520">
        <f>IF(C61="","",'Pjk2'!S55)</f>
        <v>0</v>
      </c>
      <c r="BY61" s="520">
        <f>IF(C61="","",'Pjk2'!C55)</f>
        <v>0</v>
      </c>
      <c r="BZ61" s="520">
        <f>IF(C61="","",'Pjk2'!D55)</f>
        <v>0</v>
      </c>
      <c r="CA61" s="520">
        <f>IF(C61="","",'Pjk2'!F55)</f>
        <v>0</v>
      </c>
      <c r="CB61" s="520">
        <f>IF(C61="","",'Pjk2'!G55)</f>
        <v>0</v>
      </c>
      <c r="CC61" s="520" t="e">
        <f>IF(C61="","",'Pjk2'!T55)</f>
        <v>#VALUE!</v>
      </c>
      <c r="CD61" s="520">
        <f>IF(C61="","",'Prk2'!S55)</f>
        <v>0</v>
      </c>
      <c r="CE61" s="520">
        <f>IF(C61="","",'Prk2'!C55)</f>
        <v>0</v>
      </c>
      <c r="CF61" s="520">
        <f>IF(C61="","",'Prk2'!D55)</f>
        <v>0</v>
      </c>
      <c r="CG61" s="520">
        <f>IF(C61="","",'Prk2'!F55)</f>
        <v>0</v>
      </c>
      <c r="CH61" s="520">
        <f>IF(C61="","",'Prk2'!G55)</f>
        <v>0</v>
      </c>
      <c r="CI61" s="520" t="e">
        <f>IF(C61="","",'Prk2'!T55)</f>
        <v>#VALUE!</v>
      </c>
      <c r="CJ61" s="520">
        <f>IF(C61="","",BADER2!S55)</f>
        <v>0</v>
      </c>
      <c r="CK61" s="520">
        <f>IF(C61="","",BADER2!C55)</f>
        <v>0</v>
      </c>
      <c r="CL61" s="520">
        <f>IF(C61="","",BADER2!D55)</f>
        <v>0</v>
      </c>
      <c r="CM61" s="520">
        <f>IF(C61="","",BADER2!F55)</f>
        <v>0</v>
      </c>
      <c r="CN61" s="520">
        <f>IF(C61="","",BADER2!G55)</f>
        <v>0</v>
      </c>
      <c r="CO61" s="520" t="e">
        <f>IF(C61="","",BADER2!T55)</f>
        <v>#VALUE!</v>
      </c>
      <c r="CP61" s="521">
        <f>IF(C61="","",TAMB12!S55)</f>
        <v>0</v>
      </c>
      <c r="CQ61" s="521">
        <f>IF(C61="","",TAMB12!C55)</f>
        <v>0</v>
      </c>
      <c r="CR61" s="521">
        <f>IF(C61="","",TAMB12!D55)</f>
        <v>0</v>
      </c>
      <c r="CS61" s="521">
        <f>IF(C61="","",TAMB12!F55)</f>
        <v>0</v>
      </c>
      <c r="CT61" s="521">
        <f>IF(C61="","",TAMB12!G55)</f>
        <v>0</v>
      </c>
      <c r="CU61" s="521" t="e">
        <f>IF(C61="","",TAMB12!T55)</f>
        <v>#VALUE!</v>
      </c>
      <c r="CV61" s="521">
        <f>IF(C61="","",TAMB22!S55)</f>
        <v>0</v>
      </c>
      <c r="CW61" s="521">
        <f>IF(C61="","",TAMB22!C55)</f>
        <v>0</v>
      </c>
      <c r="CX61" s="521">
        <f>IF(C61="","",TAMB22!D55)</f>
        <v>0</v>
      </c>
      <c r="CY61" s="521">
        <f>IF(C61="","",TAMB22!F55)</f>
        <v>0</v>
      </c>
      <c r="CZ61" s="521">
        <f>IF(C61="","",TAMB22!G55)</f>
        <v>0</v>
      </c>
      <c r="DA61" s="521" t="e">
        <f>IF(C61="","",TAMB22!T55)</f>
        <v>#VALUE!</v>
      </c>
      <c r="DB61" s="519"/>
      <c r="DC61" s="519"/>
      <c r="DD61" s="519"/>
      <c r="DE61" s="519"/>
      <c r="DF61" s="519"/>
      <c r="DG61" s="519"/>
      <c r="DH61" s="520">
        <f>IF(C61="","",ISIEKSTRA2!C47)</f>
        <v>2</v>
      </c>
      <c r="DI61" s="520" t="str">
        <f>IF(C61="","",ISIEKSTRA2!D47)</f>
        <v>B</v>
      </c>
      <c r="DJ61" s="520">
        <f>IF(C61="","",ISIEKSTRA2!F47)</f>
        <v>3</v>
      </c>
      <c r="DK61" s="520" t="str">
        <f>IF(C61="","",ISIEKSTRA2!G47)</f>
        <v>C</v>
      </c>
      <c r="DL61" s="520">
        <f>IF(C61="","",ISIEKSTRA2!I47)</f>
        <v>4</v>
      </c>
      <c r="DM61" s="520" t="str">
        <f>IF(C61="","",ISIEKSTRA2!J47)</f>
        <v>D</v>
      </c>
      <c r="DN61" s="520">
        <f>IF(C61="","",ISIEKSTRA2!L47)</f>
        <v>3</v>
      </c>
      <c r="DO61" s="520" t="str">
        <f>IF(C61="","",ISIEKSTRA2!M47)</f>
        <v>B</v>
      </c>
      <c r="DP61" s="520">
        <f>IF(C61="","",'Data Raport2'!D45)</f>
        <v>0</v>
      </c>
      <c r="DQ61" s="520">
        <f>IF(C61="","",'Data Raport2'!E45)</f>
        <v>0</v>
      </c>
      <c r="DR61" s="520">
        <f>IF(C61="","",'Data Raport2'!F45)</f>
        <v>0</v>
      </c>
      <c r="DS61" s="536" t="str">
        <f>IF('LEDGER GENAP2'!AR93="","",'LEDGER GENAP2'!AR93)</f>
        <v/>
      </c>
      <c r="DX61" s="535"/>
    </row>
    <row r="62" spans="1:128">
      <c r="A62" s="518">
        <v>43</v>
      </c>
      <c r="B62" s="518"/>
      <c r="C62" s="520" t="str">
        <f>IF('Data Identitas'!B51="","",'Data Identitas'!B51)</f>
        <v>siswa43</v>
      </c>
      <c r="D62" s="520">
        <f>IF(C62="","",'QH2'!S56)</f>
        <v>0</v>
      </c>
      <c r="E62" s="520">
        <f>IF(C62="","",'QH2'!C56)</f>
        <v>0</v>
      </c>
      <c r="F62" s="520">
        <f>IF(C62="","",'QH2'!D56)</f>
        <v>0</v>
      </c>
      <c r="G62" s="520">
        <f>IF(C62="","",'QH2'!F56)</f>
        <v>0</v>
      </c>
      <c r="H62" s="520">
        <f>IF(C62="","",'QH2'!G56)</f>
        <v>0</v>
      </c>
      <c r="I62" s="520" t="e">
        <f>IF(C62="","",'QH2'!T56)</f>
        <v>#VALUE!</v>
      </c>
      <c r="J62" s="520">
        <f>IF(C62="","",'AA2'!S56)</f>
        <v>0</v>
      </c>
      <c r="K62" s="520">
        <f>IF(C62="","",'AA2'!C56)</f>
        <v>0</v>
      </c>
      <c r="L62" s="520">
        <f>IF(C62="","",'AA2'!D56)</f>
        <v>0</v>
      </c>
      <c r="M62" s="520">
        <f>IF(C62="","",'AA2'!F56)</f>
        <v>0</v>
      </c>
      <c r="N62" s="520">
        <f>IF(C62="","",'AA2'!G56)</f>
        <v>0</v>
      </c>
      <c r="O62" s="520" t="e">
        <f>IF(C62="","",'AA2'!T56)</f>
        <v>#VALUE!</v>
      </c>
      <c r="P62" s="520">
        <f>IF(C62="","",FIQIH2!S56)</f>
        <v>0</v>
      </c>
      <c r="Q62" s="520">
        <f>IF(C62="","",FIQIH2!C56)</f>
        <v>0</v>
      </c>
      <c r="R62" s="520">
        <f>IF(C62="","",FIQIH2!D56)</f>
        <v>0</v>
      </c>
      <c r="S62" s="520">
        <f>IF(C62="","",FIQIH2!F56)</f>
        <v>0</v>
      </c>
      <c r="T62" s="520">
        <f>IF(C62="","",FIQIH2!G56)</f>
        <v>0</v>
      </c>
      <c r="U62" s="520" t="e">
        <f>IF(C62="","",FIQIH2!T56)</f>
        <v>#VALUE!</v>
      </c>
      <c r="V62" s="520">
        <f>IF(C62="","",'SKI2'!S56)</f>
        <v>0</v>
      </c>
      <c r="W62" s="520">
        <f>IF(C62="","",'SKI2'!C56)</f>
        <v>0</v>
      </c>
      <c r="X62" s="520">
        <f>IF(C62="","",'SKI2'!D56)</f>
        <v>0</v>
      </c>
      <c r="Y62" s="520">
        <f>IF(C62="","",'SKI2'!F56)</f>
        <v>0</v>
      </c>
      <c r="Z62" s="520">
        <f>IF(C62="","",'SKI2'!G56)</f>
        <v>0</v>
      </c>
      <c r="AA62" s="520" t="e">
        <f>IF(C62="","",'SKI2'!T56)</f>
        <v>#VALUE!</v>
      </c>
      <c r="AB62" s="520">
        <f>IF(C62="","",PPKn2!S56)</f>
        <v>0</v>
      </c>
      <c r="AC62" s="520">
        <f>IF(C62="","",PPKn2!C56)</f>
        <v>0</v>
      </c>
      <c r="AD62" s="520">
        <f>IF(C62="","",PPKn2!D56)</f>
        <v>0</v>
      </c>
      <c r="AE62" s="520">
        <f>IF(C62="","",PPKn2!F56)</f>
        <v>0</v>
      </c>
      <c r="AF62" s="520">
        <f>IF(C62="","",PPKn2!G56)</f>
        <v>0</v>
      </c>
      <c r="AG62" s="520" t="e">
        <f>IF(C62="","",PPKn2!T56)</f>
        <v>#VALUE!</v>
      </c>
      <c r="AH62" s="520">
        <f>IF(C62="","",B.Ind2!S56)</f>
        <v>0</v>
      </c>
      <c r="AI62" s="520">
        <f>IF(C62="","",B.Ind2!C56)</f>
        <v>0</v>
      </c>
      <c r="AJ62" s="520">
        <f>IF(C62="","",B.Ind2!D56)</f>
        <v>0</v>
      </c>
      <c r="AK62" s="520">
        <f>IF(C62="","",B.Ind2!F56)</f>
        <v>0</v>
      </c>
      <c r="AL62" s="520">
        <f>IF(C62="","",B.Ind2!G56)</f>
        <v>0</v>
      </c>
      <c r="AM62" s="520" t="e">
        <f>IF(C62="","",B.Ind2!T56)</f>
        <v>#VALUE!</v>
      </c>
      <c r="AN62" s="520">
        <f>IF(C62="","",B.ARAB2!S56)</f>
        <v>0</v>
      </c>
      <c r="AO62" s="520">
        <f>IF(C62="","",B.ARAB2!C56)</f>
        <v>0</v>
      </c>
      <c r="AP62" s="520">
        <f>IF(C62="","",B.ARAB2!D56)</f>
        <v>0</v>
      </c>
      <c r="AQ62" s="520">
        <f>IF(C62="","",B.ARAB2!F56)</f>
        <v>0</v>
      </c>
      <c r="AR62" s="520">
        <f>IF(C62="","",B.ARAB2!G56)</f>
        <v>0</v>
      </c>
      <c r="AS62" s="520" t="e">
        <f>IF(C62="","",B.ARAB2!T56)</f>
        <v>#VALUE!</v>
      </c>
      <c r="AT62" s="520">
        <f>IF(C62="","",'MAT2'!S56)</f>
        <v>0</v>
      </c>
      <c r="AU62" s="520">
        <f>IF(C62="","",'MAT2'!C56)</f>
        <v>0</v>
      </c>
      <c r="AV62" s="520">
        <f>IF(C62="","",'MAT2'!D56)</f>
        <v>0</v>
      </c>
      <c r="AW62" s="520">
        <f>IF(C62="","",'MAT2'!F56)</f>
        <v>0</v>
      </c>
      <c r="AX62" s="520">
        <f>IF(C62="","",'MAT2'!G56)</f>
        <v>0</v>
      </c>
      <c r="AY62" s="520" t="e">
        <f>IF(C62="","",'MAT2'!T56)</f>
        <v>#VALUE!</v>
      </c>
      <c r="AZ62" s="520">
        <f>IF(C62="","",'IPA2'!S56)</f>
        <v>0</v>
      </c>
      <c r="BA62" s="520">
        <f>IF(C62="","",'IPA2'!C56)</f>
        <v>0</v>
      </c>
      <c r="BB62" s="520">
        <f>IF(C62="","",'IPA2'!D56)</f>
        <v>0</v>
      </c>
      <c r="BC62" s="520">
        <f>IF(C62="","",'IPA2'!F56)</f>
        <v>0</v>
      </c>
      <c r="BD62" s="520">
        <f>IF(C62="","",'IPA2'!G56)</f>
        <v>0</v>
      </c>
      <c r="BE62" s="520" t="e">
        <f>IF(C62="","",'IPA2'!T56)</f>
        <v>#VALUE!</v>
      </c>
      <c r="BF62" s="520">
        <f>IF(C62="","",'IPS2'!S56)</f>
        <v>0</v>
      </c>
      <c r="BG62" s="520">
        <f>IF(C62="","",'IPS2'!C56)</f>
        <v>0</v>
      </c>
      <c r="BH62" s="520">
        <f>IF(C62="","",'IPS2'!D56)</f>
        <v>0</v>
      </c>
      <c r="BI62" s="520">
        <f>IF(C62="","",'IPS2'!F56)</f>
        <v>0</v>
      </c>
      <c r="BJ62" s="520">
        <f>IF(C62="","",'IPS2'!G56)</f>
        <v>0</v>
      </c>
      <c r="BK62" s="520" t="e">
        <f>IF(C62="","",'IPS2'!T56)</f>
        <v>#VALUE!</v>
      </c>
      <c r="BL62" s="520">
        <f>IF(C62="","",BIng2!S56)</f>
        <v>0</v>
      </c>
      <c r="BM62" s="520">
        <f>IF(C62="","",BIng2!C56)</f>
        <v>0</v>
      </c>
      <c r="BN62" s="520">
        <f>IF(C62="","",BIng2!D56)</f>
        <v>0</v>
      </c>
      <c r="BO62" s="520">
        <f>IF(C62="","",BIng2!F56)</f>
        <v>0</v>
      </c>
      <c r="BP62" s="520">
        <f>IF(C62="","",BIng2!G56)</f>
        <v>0</v>
      </c>
      <c r="BQ62" s="520" t="e">
        <f>IF(C62="","",BIng2!T56)</f>
        <v>#VALUE!</v>
      </c>
      <c r="BR62" s="520">
        <f>IF(C62="","",'SBd2'!S56)</f>
        <v>0</v>
      </c>
      <c r="BS62" s="520">
        <f>IF(C62="","",'SBd2'!C56)</f>
        <v>0</v>
      </c>
      <c r="BT62" s="520">
        <f>IF(C62="","",'SBd2'!D56)</f>
        <v>0</v>
      </c>
      <c r="BU62" s="520">
        <f>IF(C62="","",'SBd2'!F56)</f>
        <v>0</v>
      </c>
      <c r="BV62" s="520">
        <f>IF(C62="","",'SBd2'!G56)</f>
        <v>0</v>
      </c>
      <c r="BW62" s="520" t="e">
        <f>IF(C62="","",'SBd2'!T56)</f>
        <v>#VALUE!</v>
      </c>
      <c r="BX62" s="520">
        <f>IF(C62="","",'Pjk2'!S56)</f>
        <v>0</v>
      </c>
      <c r="BY62" s="520">
        <f>IF(C62="","",'Pjk2'!C56)</f>
        <v>0</v>
      </c>
      <c r="BZ62" s="520">
        <f>IF(C62="","",'Pjk2'!D56)</f>
        <v>0</v>
      </c>
      <c r="CA62" s="520">
        <f>IF(C62="","",'Pjk2'!F56)</f>
        <v>0</v>
      </c>
      <c r="CB62" s="520">
        <f>IF(C62="","",'Pjk2'!G56)</f>
        <v>0</v>
      </c>
      <c r="CC62" s="520" t="e">
        <f>IF(C62="","",'Pjk2'!T56)</f>
        <v>#VALUE!</v>
      </c>
      <c r="CD62" s="520">
        <f>IF(C62="","",'Prk2'!S56)</f>
        <v>0</v>
      </c>
      <c r="CE62" s="520">
        <f>IF(C62="","",'Prk2'!C56)</f>
        <v>0</v>
      </c>
      <c r="CF62" s="520">
        <f>IF(C62="","",'Prk2'!D56)</f>
        <v>0</v>
      </c>
      <c r="CG62" s="520">
        <f>IF(C62="","",'Prk2'!F56)</f>
        <v>0</v>
      </c>
      <c r="CH62" s="520">
        <f>IF(C62="","",'Prk2'!G56)</f>
        <v>0</v>
      </c>
      <c r="CI62" s="520" t="e">
        <f>IF(C62="","",'Prk2'!T56)</f>
        <v>#VALUE!</v>
      </c>
      <c r="CJ62" s="520">
        <f>IF(C62="","",BADER2!S56)</f>
        <v>0</v>
      </c>
      <c r="CK62" s="520">
        <f>IF(C62="","",BADER2!C56)</f>
        <v>0</v>
      </c>
      <c r="CL62" s="520">
        <f>IF(C62="","",BADER2!D56)</f>
        <v>0</v>
      </c>
      <c r="CM62" s="520">
        <f>IF(C62="","",BADER2!F56)</f>
        <v>0</v>
      </c>
      <c r="CN62" s="520">
        <f>IF(C62="","",BADER2!G56)</f>
        <v>0</v>
      </c>
      <c r="CO62" s="520" t="e">
        <f>IF(C62="","",BADER2!T56)</f>
        <v>#VALUE!</v>
      </c>
      <c r="CP62" s="521">
        <f>IF(C62="","",TAMB12!S56)</f>
        <v>0</v>
      </c>
      <c r="CQ62" s="521">
        <f>IF(C62="","",TAMB12!C56)</f>
        <v>0</v>
      </c>
      <c r="CR62" s="521">
        <f>IF(C62="","",TAMB12!D56)</f>
        <v>0</v>
      </c>
      <c r="CS62" s="521">
        <f>IF(C62="","",TAMB12!F56)</f>
        <v>0</v>
      </c>
      <c r="CT62" s="521">
        <f>IF(C62="","",TAMB12!G56)</f>
        <v>0</v>
      </c>
      <c r="CU62" s="521" t="e">
        <f>IF(C62="","",TAMB12!T56)</f>
        <v>#VALUE!</v>
      </c>
      <c r="CV62" s="521">
        <f>IF(C62="","",TAMB22!S56)</f>
        <v>0</v>
      </c>
      <c r="CW62" s="521">
        <f>IF(C62="","",TAMB22!C56)</f>
        <v>0</v>
      </c>
      <c r="CX62" s="521">
        <f>IF(C62="","",TAMB22!D56)</f>
        <v>0</v>
      </c>
      <c r="CY62" s="521">
        <f>IF(C62="","",TAMB22!F56)</f>
        <v>0</v>
      </c>
      <c r="CZ62" s="521">
        <f>IF(C62="","",TAMB22!G56)</f>
        <v>0</v>
      </c>
      <c r="DA62" s="521" t="e">
        <f>IF(C62="","",TAMB22!T56)</f>
        <v>#VALUE!</v>
      </c>
      <c r="DB62" s="519"/>
      <c r="DC62" s="519"/>
      <c r="DD62" s="519"/>
      <c r="DE62" s="519"/>
      <c r="DF62" s="519"/>
      <c r="DG62" s="519"/>
      <c r="DH62" s="520">
        <f>IF(C62="","",ISIEKSTRA2!C48)</f>
        <v>3</v>
      </c>
      <c r="DI62" s="520" t="str">
        <f>IF(C62="","",ISIEKSTRA2!D48)</f>
        <v>C</v>
      </c>
      <c r="DJ62" s="520">
        <f>IF(C62="","",ISIEKSTRA2!F48)</f>
        <v>4</v>
      </c>
      <c r="DK62" s="520" t="str">
        <f>IF(C62="","",ISIEKSTRA2!G48)</f>
        <v>D</v>
      </c>
      <c r="DL62" s="520">
        <f>IF(C62="","",ISIEKSTRA2!I48)</f>
        <v>1</v>
      </c>
      <c r="DM62" s="520" t="str">
        <f>IF(C62="","",ISIEKSTRA2!J48)</f>
        <v>A</v>
      </c>
      <c r="DN62" s="520">
        <f>IF(C62="","",ISIEKSTRA2!L48)</f>
        <v>2</v>
      </c>
      <c r="DO62" s="520" t="str">
        <f>IF(C62="","",ISIEKSTRA2!M48)</f>
        <v>C</v>
      </c>
      <c r="DP62" s="520">
        <f>IF(C62="","",'Data Raport2'!D46)</f>
        <v>0</v>
      </c>
      <c r="DQ62" s="520">
        <f>IF(C62="","",'Data Raport2'!E46)</f>
        <v>0</v>
      </c>
      <c r="DR62" s="520">
        <f>IF(C62="","",'Data Raport2'!F46)</f>
        <v>0</v>
      </c>
      <c r="DS62" s="536" t="str">
        <f>IF('LEDGER GENAP2'!AR95="","",'LEDGER GENAP2'!AR95)</f>
        <v/>
      </c>
      <c r="DX62" s="535"/>
    </row>
    <row r="63" spans="1:128">
      <c r="A63" s="518">
        <v>44</v>
      </c>
      <c r="B63" s="518"/>
      <c r="C63" s="520" t="str">
        <f>IF('Data Identitas'!B52="","",'Data Identitas'!B52)</f>
        <v>siswa44</v>
      </c>
      <c r="D63" s="520">
        <f>IF(C63="","",'QH2'!S57)</f>
        <v>0</v>
      </c>
      <c r="E63" s="520">
        <f>IF(C63="","",'QH2'!C57)</f>
        <v>0</v>
      </c>
      <c r="F63" s="520">
        <f>IF(C63="","",'QH2'!D57)</f>
        <v>0</v>
      </c>
      <c r="G63" s="520">
        <f>IF(C63="","",'QH2'!F57)</f>
        <v>0</v>
      </c>
      <c r="H63" s="520">
        <f>IF(C63="","",'QH2'!G57)</f>
        <v>0</v>
      </c>
      <c r="I63" s="520" t="e">
        <f>IF(C63="","",'QH2'!T57)</f>
        <v>#VALUE!</v>
      </c>
      <c r="J63" s="520">
        <f>IF(C63="","",'AA2'!S57)</f>
        <v>0</v>
      </c>
      <c r="K63" s="520">
        <f>IF(C63="","",'AA2'!C57)</f>
        <v>0</v>
      </c>
      <c r="L63" s="520">
        <f>IF(C63="","",'AA2'!D57)</f>
        <v>0</v>
      </c>
      <c r="M63" s="520">
        <f>IF(C63="","",'AA2'!F57)</f>
        <v>0</v>
      </c>
      <c r="N63" s="520">
        <f>IF(C63="","",'AA2'!G57)</f>
        <v>0</v>
      </c>
      <c r="O63" s="520" t="e">
        <f>IF(C63="","",'AA2'!T57)</f>
        <v>#VALUE!</v>
      </c>
      <c r="P63" s="520">
        <f>IF(C63="","",FIQIH2!S57)</f>
        <v>0</v>
      </c>
      <c r="Q63" s="520">
        <f>IF(C63="","",FIQIH2!C57)</f>
        <v>0</v>
      </c>
      <c r="R63" s="520">
        <f>IF(C63="","",FIQIH2!D57)</f>
        <v>0</v>
      </c>
      <c r="S63" s="520">
        <f>IF(C63="","",FIQIH2!F57)</f>
        <v>0</v>
      </c>
      <c r="T63" s="520">
        <f>IF(C63="","",FIQIH2!G57)</f>
        <v>0</v>
      </c>
      <c r="U63" s="520" t="e">
        <f>IF(C63="","",FIQIH2!T57)</f>
        <v>#VALUE!</v>
      </c>
      <c r="V63" s="520">
        <f>IF(C63="","",'SKI2'!S57)</f>
        <v>0</v>
      </c>
      <c r="W63" s="520">
        <f>IF(C63="","",'SKI2'!C57)</f>
        <v>0</v>
      </c>
      <c r="X63" s="520">
        <f>IF(C63="","",'SKI2'!D57)</f>
        <v>0</v>
      </c>
      <c r="Y63" s="520">
        <f>IF(C63="","",'SKI2'!F57)</f>
        <v>0</v>
      </c>
      <c r="Z63" s="520">
        <f>IF(C63="","",'SKI2'!G57)</f>
        <v>0</v>
      </c>
      <c r="AA63" s="520" t="e">
        <f>IF(C63="","",'SKI2'!T57)</f>
        <v>#VALUE!</v>
      </c>
      <c r="AB63" s="520">
        <f>IF(C63="","",PPKn2!S57)</f>
        <v>0</v>
      </c>
      <c r="AC63" s="520">
        <f>IF(C63="","",PPKn2!C57)</f>
        <v>0</v>
      </c>
      <c r="AD63" s="520">
        <f>IF(C63="","",PPKn2!D57)</f>
        <v>0</v>
      </c>
      <c r="AE63" s="520">
        <f>IF(C63="","",PPKn2!F57)</f>
        <v>0</v>
      </c>
      <c r="AF63" s="520">
        <f>IF(C63="","",PPKn2!G57)</f>
        <v>0</v>
      </c>
      <c r="AG63" s="520" t="e">
        <f>IF(C63="","",PPKn2!T57)</f>
        <v>#VALUE!</v>
      </c>
      <c r="AH63" s="520">
        <f>IF(C63="","",B.Ind2!S57)</f>
        <v>0</v>
      </c>
      <c r="AI63" s="520">
        <f>IF(C63="","",B.Ind2!C57)</f>
        <v>0</v>
      </c>
      <c r="AJ63" s="520">
        <f>IF(C63="","",B.Ind2!D57)</f>
        <v>0</v>
      </c>
      <c r="AK63" s="520">
        <f>IF(C63="","",B.Ind2!F57)</f>
        <v>0</v>
      </c>
      <c r="AL63" s="520">
        <f>IF(C63="","",B.Ind2!G57)</f>
        <v>0</v>
      </c>
      <c r="AM63" s="520" t="e">
        <f>IF(C63="","",B.Ind2!T57)</f>
        <v>#VALUE!</v>
      </c>
      <c r="AN63" s="520">
        <f>IF(C63="","",B.ARAB2!S57)</f>
        <v>0</v>
      </c>
      <c r="AO63" s="520">
        <f>IF(C63="","",B.ARAB2!C57)</f>
        <v>0</v>
      </c>
      <c r="AP63" s="520">
        <f>IF(C63="","",B.ARAB2!D57)</f>
        <v>0</v>
      </c>
      <c r="AQ63" s="520">
        <f>IF(C63="","",B.ARAB2!F57)</f>
        <v>0</v>
      </c>
      <c r="AR63" s="520">
        <f>IF(C63="","",B.ARAB2!G57)</f>
        <v>0</v>
      </c>
      <c r="AS63" s="520" t="e">
        <f>IF(C63="","",B.ARAB2!T57)</f>
        <v>#VALUE!</v>
      </c>
      <c r="AT63" s="520">
        <f>IF(C63="","",'MAT2'!S57)</f>
        <v>0</v>
      </c>
      <c r="AU63" s="520">
        <f>IF(C63="","",'MAT2'!C57)</f>
        <v>0</v>
      </c>
      <c r="AV63" s="520">
        <f>IF(C63="","",'MAT2'!D57)</f>
        <v>0</v>
      </c>
      <c r="AW63" s="520">
        <f>IF(C63="","",'MAT2'!F57)</f>
        <v>0</v>
      </c>
      <c r="AX63" s="520">
        <f>IF(C63="","",'MAT2'!G57)</f>
        <v>0</v>
      </c>
      <c r="AY63" s="520" t="e">
        <f>IF(C63="","",'MAT2'!T57)</f>
        <v>#VALUE!</v>
      </c>
      <c r="AZ63" s="520">
        <f>IF(C63="","",'IPA2'!S57)</f>
        <v>0</v>
      </c>
      <c r="BA63" s="520">
        <f>IF(C63="","",'IPA2'!C57)</f>
        <v>0</v>
      </c>
      <c r="BB63" s="520">
        <f>IF(C63="","",'IPA2'!D57)</f>
        <v>0</v>
      </c>
      <c r="BC63" s="520">
        <f>IF(C63="","",'IPA2'!F57)</f>
        <v>0</v>
      </c>
      <c r="BD63" s="520">
        <f>IF(C63="","",'IPA2'!G57)</f>
        <v>0</v>
      </c>
      <c r="BE63" s="520" t="e">
        <f>IF(C63="","",'IPA2'!T57)</f>
        <v>#VALUE!</v>
      </c>
      <c r="BF63" s="520">
        <f>IF(C63="","",'IPS2'!S57)</f>
        <v>0</v>
      </c>
      <c r="BG63" s="520">
        <f>IF(C63="","",'IPS2'!C57)</f>
        <v>0</v>
      </c>
      <c r="BH63" s="520">
        <f>IF(C63="","",'IPS2'!D57)</f>
        <v>0</v>
      </c>
      <c r="BI63" s="520">
        <f>IF(C63="","",'IPS2'!F57)</f>
        <v>0</v>
      </c>
      <c r="BJ63" s="520">
        <f>IF(C63="","",'IPS2'!G57)</f>
        <v>0</v>
      </c>
      <c r="BK63" s="520" t="e">
        <f>IF(C63="","",'IPS2'!T57)</f>
        <v>#VALUE!</v>
      </c>
      <c r="BL63" s="520">
        <f>IF(C63="","",BIng2!S57)</f>
        <v>0</v>
      </c>
      <c r="BM63" s="520">
        <f>IF(C63="","",BIng2!C57)</f>
        <v>0</v>
      </c>
      <c r="BN63" s="520">
        <f>IF(C63="","",BIng2!D57)</f>
        <v>0</v>
      </c>
      <c r="BO63" s="520">
        <f>IF(C63="","",BIng2!F57)</f>
        <v>0</v>
      </c>
      <c r="BP63" s="520">
        <f>IF(C63="","",BIng2!G57)</f>
        <v>0</v>
      </c>
      <c r="BQ63" s="520" t="e">
        <f>IF(C63="","",BIng2!T57)</f>
        <v>#VALUE!</v>
      </c>
      <c r="BR63" s="520">
        <f>IF(C63="","",'SBd2'!S57)</f>
        <v>0</v>
      </c>
      <c r="BS63" s="520">
        <f>IF(C63="","",'SBd2'!C57)</f>
        <v>0</v>
      </c>
      <c r="BT63" s="520">
        <f>IF(C63="","",'SBd2'!D57)</f>
        <v>0</v>
      </c>
      <c r="BU63" s="520">
        <f>IF(C63="","",'SBd2'!F57)</f>
        <v>0</v>
      </c>
      <c r="BV63" s="520">
        <f>IF(C63="","",'SBd2'!G57)</f>
        <v>0</v>
      </c>
      <c r="BW63" s="520" t="e">
        <f>IF(C63="","",'SBd2'!T57)</f>
        <v>#VALUE!</v>
      </c>
      <c r="BX63" s="520">
        <f>IF(C63="","",'Pjk2'!S57)</f>
        <v>0</v>
      </c>
      <c r="BY63" s="520">
        <f>IF(C63="","",'Pjk2'!C57)</f>
        <v>0</v>
      </c>
      <c r="BZ63" s="520">
        <f>IF(C63="","",'Pjk2'!D57)</f>
        <v>0</v>
      </c>
      <c r="CA63" s="520">
        <f>IF(C63="","",'Pjk2'!F57)</f>
        <v>0</v>
      </c>
      <c r="CB63" s="520">
        <f>IF(C63="","",'Pjk2'!G57)</f>
        <v>0</v>
      </c>
      <c r="CC63" s="520" t="e">
        <f>IF(C63="","",'Pjk2'!T57)</f>
        <v>#VALUE!</v>
      </c>
      <c r="CD63" s="520">
        <f>IF(C63="","",'Prk2'!S57)</f>
        <v>0</v>
      </c>
      <c r="CE63" s="520">
        <f>IF(C63="","",'Prk2'!C57)</f>
        <v>0</v>
      </c>
      <c r="CF63" s="520">
        <f>IF(C63="","",'Prk2'!D57)</f>
        <v>0</v>
      </c>
      <c r="CG63" s="520">
        <f>IF(C63="","",'Prk2'!F57)</f>
        <v>0</v>
      </c>
      <c r="CH63" s="520">
        <f>IF(C63="","",'Prk2'!G57)</f>
        <v>0</v>
      </c>
      <c r="CI63" s="520" t="e">
        <f>IF(C63="","",'Prk2'!T57)</f>
        <v>#VALUE!</v>
      </c>
      <c r="CJ63" s="520">
        <f>IF(C63="","",BADER2!S57)</f>
        <v>0</v>
      </c>
      <c r="CK63" s="520">
        <f>IF(C63="","",BADER2!C57)</f>
        <v>0</v>
      </c>
      <c r="CL63" s="520">
        <f>IF(C63="","",BADER2!D57)</f>
        <v>0</v>
      </c>
      <c r="CM63" s="520">
        <f>IF(C63="","",BADER2!F57)</f>
        <v>0</v>
      </c>
      <c r="CN63" s="520">
        <f>IF(C63="","",BADER2!G57)</f>
        <v>0</v>
      </c>
      <c r="CO63" s="520" t="e">
        <f>IF(C63="","",BADER2!T57)</f>
        <v>#VALUE!</v>
      </c>
      <c r="CP63" s="521">
        <f>IF(C63="","",TAMB12!S57)</f>
        <v>0</v>
      </c>
      <c r="CQ63" s="521">
        <f>IF(C63="","",TAMB12!C57)</f>
        <v>0</v>
      </c>
      <c r="CR63" s="521">
        <f>IF(C63="","",TAMB12!D57)</f>
        <v>0</v>
      </c>
      <c r="CS63" s="521">
        <f>IF(C63="","",TAMB12!F57)</f>
        <v>0</v>
      </c>
      <c r="CT63" s="521">
        <f>IF(C63="","",TAMB12!G57)</f>
        <v>0</v>
      </c>
      <c r="CU63" s="521" t="e">
        <f>IF(C63="","",TAMB12!T57)</f>
        <v>#VALUE!</v>
      </c>
      <c r="CV63" s="521">
        <f>IF(C63="","",TAMB22!S57)</f>
        <v>0</v>
      </c>
      <c r="CW63" s="521">
        <f>IF(C63="","",TAMB22!C57)</f>
        <v>0</v>
      </c>
      <c r="CX63" s="521">
        <f>IF(C63="","",TAMB22!D57)</f>
        <v>0</v>
      </c>
      <c r="CY63" s="521">
        <f>IF(C63="","",TAMB22!F57)</f>
        <v>0</v>
      </c>
      <c r="CZ63" s="521">
        <f>IF(C63="","",TAMB22!G57)</f>
        <v>0</v>
      </c>
      <c r="DA63" s="521" t="e">
        <f>IF(C63="","",TAMB22!T57)</f>
        <v>#VALUE!</v>
      </c>
      <c r="DB63" s="519"/>
      <c r="DC63" s="519"/>
      <c r="DD63" s="519"/>
      <c r="DE63" s="519"/>
      <c r="DF63" s="519"/>
      <c r="DG63" s="519"/>
      <c r="DH63" s="520">
        <f>IF(C63="","",ISIEKSTRA2!C49)</f>
        <v>4</v>
      </c>
      <c r="DI63" s="520" t="str">
        <f>IF(C63="","",ISIEKSTRA2!D49)</f>
        <v>D</v>
      </c>
      <c r="DJ63" s="520">
        <f>IF(C63="","",ISIEKSTRA2!F49)</f>
        <v>1</v>
      </c>
      <c r="DK63" s="520" t="str">
        <f>IF(C63="","",ISIEKSTRA2!G49)</f>
        <v>A</v>
      </c>
      <c r="DL63" s="520">
        <f>IF(C63="","",ISIEKSTRA2!I49)</f>
        <v>2</v>
      </c>
      <c r="DM63" s="520" t="str">
        <f>IF(C63="","",ISIEKSTRA2!J49)</f>
        <v>B</v>
      </c>
      <c r="DN63" s="520">
        <f>IF(C63="","",ISIEKSTRA2!L49)</f>
        <v>1</v>
      </c>
      <c r="DO63" s="520" t="str">
        <f>IF(C63="","",ISIEKSTRA2!M49)</f>
        <v>D</v>
      </c>
      <c r="DP63" s="520">
        <f>IF(C63="","",'Data Raport2'!D47)</f>
        <v>0</v>
      </c>
      <c r="DQ63" s="520">
        <f>IF(C63="","",'Data Raport2'!E47)</f>
        <v>0</v>
      </c>
      <c r="DR63" s="520">
        <f>IF(C63="","",'Data Raport2'!F47)</f>
        <v>0</v>
      </c>
      <c r="DS63" s="536" t="str">
        <f>IF('LEDGER GENAP2'!AR97="","",'LEDGER GENAP2'!AR97)</f>
        <v/>
      </c>
      <c r="DX63" s="535"/>
    </row>
    <row r="64" spans="1:128">
      <c r="A64" s="518">
        <v>45</v>
      </c>
      <c r="B64" s="518"/>
      <c r="C64" s="520" t="str">
        <f>IF('Data Identitas'!B53="","",'Data Identitas'!B53)</f>
        <v>siswa45</v>
      </c>
      <c r="D64" s="520">
        <f>IF(C64="","",'QH2'!S58)</f>
        <v>0</v>
      </c>
      <c r="E64" s="520">
        <f>IF(C64="","",'QH2'!C58)</f>
        <v>0</v>
      </c>
      <c r="F64" s="520">
        <f>IF(C64="","",'QH2'!D58)</f>
        <v>0</v>
      </c>
      <c r="G64" s="520">
        <f>IF(C64="","",'QH2'!F58)</f>
        <v>0</v>
      </c>
      <c r="H64" s="520">
        <f>IF(C64="","",'QH2'!G58)</f>
        <v>0</v>
      </c>
      <c r="I64" s="520" t="e">
        <f>IF(C64="","",'QH2'!T58)</f>
        <v>#VALUE!</v>
      </c>
      <c r="J64" s="520">
        <f>IF(C64="","",'AA2'!S58)</f>
        <v>0</v>
      </c>
      <c r="K64" s="520">
        <f>IF(C64="","",'AA2'!C58)</f>
        <v>0</v>
      </c>
      <c r="L64" s="520">
        <f>IF(C64="","",'AA2'!D58)</f>
        <v>0</v>
      </c>
      <c r="M64" s="520">
        <f>IF(C64="","",'AA2'!F58)</f>
        <v>0</v>
      </c>
      <c r="N64" s="520">
        <f>IF(C64="","",'AA2'!G58)</f>
        <v>0</v>
      </c>
      <c r="O64" s="520" t="e">
        <f>IF(C64="","",'AA2'!T58)</f>
        <v>#VALUE!</v>
      </c>
      <c r="P64" s="520">
        <f>IF(C64="","",FIQIH2!S58)</f>
        <v>0</v>
      </c>
      <c r="Q64" s="520">
        <f>IF(C64="","",FIQIH2!C58)</f>
        <v>0</v>
      </c>
      <c r="R64" s="520">
        <f>IF(C64="","",FIQIH2!D58)</f>
        <v>0</v>
      </c>
      <c r="S64" s="520">
        <f>IF(C64="","",FIQIH2!F58)</f>
        <v>0</v>
      </c>
      <c r="T64" s="520">
        <f>IF(C64="","",FIQIH2!G58)</f>
        <v>0</v>
      </c>
      <c r="U64" s="520" t="e">
        <f>IF(C64="","",FIQIH2!T58)</f>
        <v>#VALUE!</v>
      </c>
      <c r="V64" s="520">
        <f>IF(C64="","",'SKI2'!S58)</f>
        <v>0</v>
      </c>
      <c r="W64" s="520">
        <f>IF(C64="","",'SKI2'!C58)</f>
        <v>0</v>
      </c>
      <c r="X64" s="520">
        <f>IF(C64="","",'SKI2'!D58)</f>
        <v>0</v>
      </c>
      <c r="Y64" s="520">
        <f>IF(C64="","",'SKI2'!F58)</f>
        <v>0</v>
      </c>
      <c r="Z64" s="520">
        <f>IF(C64="","",'SKI2'!G58)</f>
        <v>0</v>
      </c>
      <c r="AA64" s="520" t="e">
        <f>IF(C64="","",'SKI2'!T58)</f>
        <v>#VALUE!</v>
      </c>
      <c r="AB64" s="520">
        <f>IF(C64="","",PPKn2!S58)</f>
        <v>0</v>
      </c>
      <c r="AC64" s="520">
        <f>IF(C64="","",PPKn2!C58)</f>
        <v>0</v>
      </c>
      <c r="AD64" s="520">
        <f>IF(C64="","",PPKn2!D58)</f>
        <v>0</v>
      </c>
      <c r="AE64" s="520">
        <f>IF(C64="","",PPKn2!F58)</f>
        <v>0</v>
      </c>
      <c r="AF64" s="520">
        <f>IF(C64="","",PPKn2!G58)</f>
        <v>0</v>
      </c>
      <c r="AG64" s="520" t="e">
        <f>IF(C64="","",PPKn2!T58)</f>
        <v>#VALUE!</v>
      </c>
      <c r="AH64" s="520">
        <f>IF(C64="","",B.Ind2!S58)</f>
        <v>0</v>
      </c>
      <c r="AI64" s="520">
        <f>IF(C64="","",B.Ind2!C58)</f>
        <v>0</v>
      </c>
      <c r="AJ64" s="520">
        <f>IF(C64="","",B.Ind2!D58)</f>
        <v>0</v>
      </c>
      <c r="AK64" s="520">
        <f>IF(C64="","",B.Ind2!F58)</f>
        <v>0</v>
      </c>
      <c r="AL64" s="520">
        <f>IF(C64="","",B.Ind2!G58)</f>
        <v>0</v>
      </c>
      <c r="AM64" s="520" t="e">
        <f>IF(C64="","",B.Ind2!T58)</f>
        <v>#VALUE!</v>
      </c>
      <c r="AN64" s="520">
        <f>IF(C64="","",B.ARAB2!S58)</f>
        <v>0</v>
      </c>
      <c r="AO64" s="520">
        <f>IF(C64="","",B.ARAB2!C58)</f>
        <v>0</v>
      </c>
      <c r="AP64" s="520">
        <f>IF(C64="","",B.ARAB2!D58)</f>
        <v>0</v>
      </c>
      <c r="AQ64" s="520">
        <f>IF(C64="","",B.ARAB2!F58)</f>
        <v>0</v>
      </c>
      <c r="AR64" s="520">
        <f>IF(C64="","",B.ARAB2!G58)</f>
        <v>0</v>
      </c>
      <c r="AS64" s="520" t="e">
        <f>IF(C64="","",B.ARAB2!T58)</f>
        <v>#VALUE!</v>
      </c>
      <c r="AT64" s="520">
        <f>IF(C64="","",'MAT2'!S58)</f>
        <v>0</v>
      </c>
      <c r="AU64" s="520">
        <f>IF(C64="","",'MAT2'!C58)</f>
        <v>0</v>
      </c>
      <c r="AV64" s="520">
        <f>IF(C64="","",'MAT2'!D58)</f>
        <v>0</v>
      </c>
      <c r="AW64" s="520">
        <f>IF(C64="","",'MAT2'!F58)</f>
        <v>0</v>
      </c>
      <c r="AX64" s="520">
        <f>IF(C64="","",'MAT2'!G58)</f>
        <v>0</v>
      </c>
      <c r="AY64" s="520" t="e">
        <f>IF(C64="","",'MAT2'!T58)</f>
        <v>#VALUE!</v>
      </c>
      <c r="AZ64" s="520">
        <f>IF(C64="","",'IPA2'!S58)</f>
        <v>0</v>
      </c>
      <c r="BA64" s="520">
        <f>IF(C64="","",'IPA2'!C58)</f>
        <v>0</v>
      </c>
      <c r="BB64" s="520">
        <f>IF(C64="","",'IPA2'!D58)</f>
        <v>0</v>
      </c>
      <c r="BC64" s="520">
        <f>IF(C64="","",'IPA2'!F58)</f>
        <v>0</v>
      </c>
      <c r="BD64" s="520">
        <f>IF(C64="","",'IPA2'!G58)</f>
        <v>0</v>
      </c>
      <c r="BE64" s="520" t="e">
        <f>IF(C64="","",'IPA2'!T58)</f>
        <v>#VALUE!</v>
      </c>
      <c r="BF64" s="520">
        <f>IF(C64="","",'IPS2'!S58)</f>
        <v>0</v>
      </c>
      <c r="BG64" s="520">
        <f>IF(C64="","",'IPS2'!C58)</f>
        <v>0</v>
      </c>
      <c r="BH64" s="520">
        <f>IF(C64="","",'IPS2'!D58)</f>
        <v>0</v>
      </c>
      <c r="BI64" s="520">
        <f>IF(C64="","",'IPS2'!F58)</f>
        <v>0</v>
      </c>
      <c r="BJ64" s="520">
        <f>IF(C64="","",'IPS2'!G58)</f>
        <v>0</v>
      </c>
      <c r="BK64" s="520" t="e">
        <f>IF(C64="","",'IPS2'!T58)</f>
        <v>#VALUE!</v>
      </c>
      <c r="BL64" s="520">
        <f>IF(C64="","",BIng2!S58)</f>
        <v>0</v>
      </c>
      <c r="BM64" s="520">
        <f>IF(C64="","",BIng2!C58)</f>
        <v>0</v>
      </c>
      <c r="BN64" s="520">
        <f>IF(C64="","",BIng2!D58)</f>
        <v>0</v>
      </c>
      <c r="BO64" s="520">
        <f>IF(C64="","",BIng2!F58)</f>
        <v>0</v>
      </c>
      <c r="BP64" s="520">
        <f>IF(C64="","",BIng2!G58)</f>
        <v>0</v>
      </c>
      <c r="BQ64" s="520" t="e">
        <f>IF(C64="","",BIng2!T58)</f>
        <v>#VALUE!</v>
      </c>
      <c r="BR64" s="520">
        <f>IF(C64="","",'SBd2'!S58)</f>
        <v>0</v>
      </c>
      <c r="BS64" s="520">
        <f>IF(C64="","",'SBd2'!C58)</f>
        <v>0</v>
      </c>
      <c r="BT64" s="520">
        <f>IF(C64="","",'SBd2'!D58)</f>
        <v>0</v>
      </c>
      <c r="BU64" s="520">
        <f>IF(C64="","",'SBd2'!F58)</f>
        <v>0</v>
      </c>
      <c r="BV64" s="520">
        <f>IF(C64="","",'SBd2'!G58)</f>
        <v>0</v>
      </c>
      <c r="BW64" s="520" t="e">
        <f>IF(C64="","",'SBd2'!T58)</f>
        <v>#VALUE!</v>
      </c>
      <c r="BX64" s="520">
        <f>IF(C64="","",'Pjk2'!S58)</f>
        <v>0</v>
      </c>
      <c r="BY64" s="520">
        <f>IF(C64="","",'Pjk2'!C58)</f>
        <v>0</v>
      </c>
      <c r="BZ64" s="520">
        <f>IF(C64="","",'Pjk2'!D58)</f>
        <v>0</v>
      </c>
      <c r="CA64" s="520">
        <f>IF(C64="","",'Pjk2'!F58)</f>
        <v>0</v>
      </c>
      <c r="CB64" s="520">
        <f>IF(C64="","",'Pjk2'!G58)</f>
        <v>0</v>
      </c>
      <c r="CC64" s="520" t="e">
        <f>IF(C64="","",'Pjk2'!T58)</f>
        <v>#VALUE!</v>
      </c>
      <c r="CD64" s="520">
        <f>IF(C64="","",'Prk2'!S58)</f>
        <v>0</v>
      </c>
      <c r="CE64" s="520">
        <f>IF(C64="","",'Prk2'!C58)</f>
        <v>0</v>
      </c>
      <c r="CF64" s="520">
        <f>IF(C64="","",'Prk2'!D58)</f>
        <v>0</v>
      </c>
      <c r="CG64" s="520">
        <f>IF(C64="","",'Prk2'!F58)</f>
        <v>0</v>
      </c>
      <c r="CH64" s="520">
        <f>IF(C64="","",'Prk2'!G58)</f>
        <v>0</v>
      </c>
      <c r="CI64" s="520" t="e">
        <f>IF(C64="","",'Prk2'!T58)</f>
        <v>#VALUE!</v>
      </c>
      <c r="CJ64" s="520">
        <f>IF(C64="","",BADER2!S58)</f>
        <v>0</v>
      </c>
      <c r="CK64" s="520">
        <f>IF(C64="","",BADER2!C58)</f>
        <v>0</v>
      </c>
      <c r="CL64" s="520">
        <f>IF(C64="","",BADER2!D58)</f>
        <v>0</v>
      </c>
      <c r="CM64" s="520">
        <f>IF(C64="","",BADER2!F58)</f>
        <v>0</v>
      </c>
      <c r="CN64" s="520">
        <f>IF(C64="","",BADER2!G58)</f>
        <v>0</v>
      </c>
      <c r="CO64" s="520" t="e">
        <f>IF(C64="","",BADER2!T58)</f>
        <v>#VALUE!</v>
      </c>
      <c r="CP64" s="521">
        <f>IF(C64="","",TAMB12!S58)</f>
        <v>0</v>
      </c>
      <c r="CQ64" s="521">
        <f>IF(C64="","",TAMB12!C58)</f>
        <v>0</v>
      </c>
      <c r="CR64" s="521">
        <f>IF(C64="","",TAMB12!D58)</f>
        <v>0</v>
      </c>
      <c r="CS64" s="521">
        <f>IF(C64="","",TAMB12!F58)</f>
        <v>0</v>
      </c>
      <c r="CT64" s="521">
        <f>IF(C64="","",TAMB12!G58)</f>
        <v>0</v>
      </c>
      <c r="CU64" s="521" t="e">
        <f>IF(C64="","",TAMB12!T58)</f>
        <v>#VALUE!</v>
      </c>
      <c r="CV64" s="521">
        <f>IF(C64="","",TAMB22!S58)</f>
        <v>0</v>
      </c>
      <c r="CW64" s="521">
        <f>IF(C64="","",TAMB22!C58)</f>
        <v>0</v>
      </c>
      <c r="CX64" s="521">
        <f>IF(C64="","",TAMB22!D58)</f>
        <v>0</v>
      </c>
      <c r="CY64" s="521">
        <f>IF(C64="","",TAMB22!F58)</f>
        <v>0</v>
      </c>
      <c r="CZ64" s="521">
        <f>IF(C64="","",TAMB22!G58)</f>
        <v>0</v>
      </c>
      <c r="DA64" s="521" t="e">
        <f>IF(C64="","",TAMB22!T58)</f>
        <v>#VALUE!</v>
      </c>
      <c r="DB64" s="519"/>
      <c r="DC64" s="519"/>
      <c r="DD64" s="519"/>
      <c r="DE64" s="519"/>
      <c r="DF64" s="519"/>
      <c r="DG64" s="519"/>
      <c r="DH64" s="520">
        <f>IF(C64="","",ISIEKSTRA2!C50)</f>
        <v>1</v>
      </c>
      <c r="DI64" s="520" t="str">
        <f>IF(C64="","",ISIEKSTRA2!D50)</f>
        <v>A</v>
      </c>
      <c r="DJ64" s="520">
        <f>IF(C64="","",ISIEKSTRA2!F50)</f>
        <v>2</v>
      </c>
      <c r="DK64" s="520" t="str">
        <f>IF(C64="","",ISIEKSTRA2!G50)</f>
        <v>B</v>
      </c>
      <c r="DL64" s="520">
        <f>IF(C64="","",ISIEKSTRA2!I50)</f>
        <v>3</v>
      </c>
      <c r="DM64" s="520" t="str">
        <f>IF(C64="","",ISIEKSTRA2!J50)</f>
        <v>C</v>
      </c>
      <c r="DN64" s="520">
        <f>IF(C64="","",ISIEKSTRA2!L50)</f>
        <v>4</v>
      </c>
      <c r="DO64" s="520" t="str">
        <f>IF(C64="","",ISIEKSTRA2!M50)</f>
        <v>A</v>
      </c>
      <c r="DP64" s="520">
        <f>IF(C64="","",'Data Raport2'!D48)</f>
        <v>0</v>
      </c>
      <c r="DQ64" s="520">
        <f>IF(C64="","",'Data Raport2'!E48)</f>
        <v>0</v>
      </c>
      <c r="DR64" s="520">
        <f>IF(C64="","",'Data Raport2'!F48)</f>
        <v>0</v>
      </c>
      <c r="DS64" s="536" t="str">
        <f>IF('LEDGER GENAP2'!AR99="","",'LEDGER GENAP2'!AR99)</f>
        <v/>
      </c>
      <c r="DX64" s="535"/>
    </row>
    <row r="65" spans="1:128">
      <c r="A65" s="518">
        <v>46</v>
      </c>
      <c r="B65" s="518"/>
      <c r="C65" s="520" t="str">
        <f>IF('Data Identitas'!B54="","",'Data Identitas'!B54)</f>
        <v>siswa46</v>
      </c>
      <c r="D65" s="520">
        <f>IF(C65="","",'QH2'!S59)</f>
        <v>0</v>
      </c>
      <c r="E65" s="520">
        <f>IF(C65="","",'QH2'!C59)</f>
        <v>0</v>
      </c>
      <c r="F65" s="520">
        <f>IF(C65="","",'QH2'!D59)</f>
        <v>0</v>
      </c>
      <c r="G65" s="520">
        <f>IF(C65="","",'QH2'!F59)</f>
        <v>0</v>
      </c>
      <c r="H65" s="520">
        <f>IF(C65="","",'QH2'!G59)</f>
        <v>0</v>
      </c>
      <c r="I65" s="520" t="e">
        <f>IF(C65="","",'QH2'!T59)</f>
        <v>#VALUE!</v>
      </c>
      <c r="J65" s="520">
        <f>IF(C65="","",'AA2'!S59)</f>
        <v>0</v>
      </c>
      <c r="K65" s="520">
        <f>IF(C65="","",'AA2'!C59)</f>
        <v>0</v>
      </c>
      <c r="L65" s="520">
        <f>IF(C65="","",'AA2'!D59)</f>
        <v>0</v>
      </c>
      <c r="M65" s="520">
        <f>IF(C65="","",'AA2'!F59)</f>
        <v>0</v>
      </c>
      <c r="N65" s="520">
        <f>IF(C65="","",'AA2'!G59)</f>
        <v>0</v>
      </c>
      <c r="O65" s="520" t="e">
        <f>IF(C65="","",'AA2'!T59)</f>
        <v>#VALUE!</v>
      </c>
      <c r="P65" s="520">
        <f>IF(C65="","",FIQIH2!S59)</f>
        <v>0</v>
      </c>
      <c r="Q65" s="520">
        <f>IF(C65="","",FIQIH2!C59)</f>
        <v>0</v>
      </c>
      <c r="R65" s="520">
        <f>IF(C65="","",FIQIH2!D59)</f>
        <v>0</v>
      </c>
      <c r="S65" s="520">
        <f>IF(C65="","",FIQIH2!F59)</f>
        <v>0</v>
      </c>
      <c r="T65" s="520">
        <f>IF(C65="","",FIQIH2!G59)</f>
        <v>0</v>
      </c>
      <c r="U65" s="520" t="e">
        <f>IF(C65="","",FIQIH2!T59)</f>
        <v>#VALUE!</v>
      </c>
      <c r="V65" s="520">
        <f>IF(C65="","",'SKI2'!S59)</f>
        <v>0</v>
      </c>
      <c r="W65" s="520">
        <f>IF(C65="","",'SKI2'!C59)</f>
        <v>0</v>
      </c>
      <c r="X65" s="520">
        <f>IF(C65="","",'SKI2'!D59)</f>
        <v>0</v>
      </c>
      <c r="Y65" s="520">
        <f>IF(C65="","",'SKI2'!F59)</f>
        <v>0</v>
      </c>
      <c r="Z65" s="520">
        <f>IF(C65="","",'SKI2'!G59)</f>
        <v>0</v>
      </c>
      <c r="AA65" s="520" t="e">
        <f>IF(C65="","",'SKI2'!T59)</f>
        <v>#VALUE!</v>
      </c>
      <c r="AB65" s="520">
        <f>IF(C65="","",PPKn2!S59)</f>
        <v>0</v>
      </c>
      <c r="AC65" s="520">
        <f>IF(C65="","",PPKn2!C59)</f>
        <v>0</v>
      </c>
      <c r="AD65" s="520">
        <f>IF(C65="","",PPKn2!D59)</f>
        <v>0</v>
      </c>
      <c r="AE65" s="520">
        <f>IF(C65="","",PPKn2!F59)</f>
        <v>0</v>
      </c>
      <c r="AF65" s="520">
        <f>IF(C65="","",PPKn2!G59)</f>
        <v>0</v>
      </c>
      <c r="AG65" s="520" t="e">
        <f>IF(C65="","",PPKn2!T59)</f>
        <v>#VALUE!</v>
      </c>
      <c r="AH65" s="520">
        <f>IF(C65="","",B.Ind2!S59)</f>
        <v>0</v>
      </c>
      <c r="AI65" s="520">
        <f>IF(C65="","",B.Ind2!C59)</f>
        <v>0</v>
      </c>
      <c r="AJ65" s="520">
        <f>IF(C65="","",B.Ind2!D59)</f>
        <v>0</v>
      </c>
      <c r="AK65" s="520">
        <f>IF(C65="","",B.Ind2!F59)</f>
        <v>0</v>
      </c>
      <c r="AL65" s="520">
        <f>IF(C65="","",B.Ind2!G59)</f>
        <v>0</v>
      </c>
      <c r="AM65" s="520" t="e">
        <f>IF(C65="","",B.Ind2!T59)</f>
        <v>#VALUE!</v>
      </c>
      <c r="AN65" s="520">
        <f>IF(C65="","",B.ARAB2!S59)</f>
        <v>0</v>
      </c>
      <c r="AO65" s="520">
        <f>IF(C65="","",B.ARAB2!C59)</f>
        <v>0</v>
      </c>
      <c r="AP65" s="520">
        <f>IF(C65="","",B.ARAB2!D59)</f>
        <v>0</v>
      </c>
      <c r="AQ65" s="520">
        <f>IF(C65="","",B.ARAB2!F59)</f>
        <v>0</v>
      </c>
      <c r="AR65" s="520">
        <f>IF(C65="","",B.ARAB2!G59)</f>
        <v>0</v>
      </c>
      <c r="AS65" s="520" t="e">
        <f>IF(C65="","",B.ARAB2!T59)</f>
        <v>#VALUE!</v>
      </c>
      <c r="AT65" s="520">
        <f>IF(C65="","",'MAT2'!S59)</f>
        <v>0</v>
      </c>
      <c r="AU65" s="520">
        <f>IF(C65="","",'MAT2'!C59)</f>
        <v>0</v>
      </c>
      <c r="AV65" s="520">
        <f>IF(C65="","",'MAT2'!D59)</f>
        <v>0</v>
      </c>
      <c r="AW65" s="520">
        <f>IF(C65="","",'MAT2'!F59)</f>
        <v>0</v>
      </c>
      <c r="AX65" s="520">
        <f>IF(C65="","",'MAT2'!G59)</f>
        <v>0</v>
      </c>
      <c r="AY65" s="520" t="e">
        <f>IF(C65="","",'MAT2'!T59)</f>
        <v>#VALUE!</v>
      </c>
      <c r="AZ65" s="520">
        <f>IF(C65="","",'IPA2'!S59)</f>
        <v>0</v>
      </c>
      <c r="BA65" s="520">
        <f>IF(C65="","",'IPA2'!C59)</f>
        <v>0</v>
      </c>
      <c r="BB65" s="520">
        <f>IF(C65="","",'IPA2'!D59)</f>
        <v>0</v>
      </c>
      <c r="BC65" s="520">
        <f>IF(C65="","",'IPA2'!F59)</f>
        <v>0</v>
      </c>
      <c r="BD65" s="520">
        <f>IF(C65="","",'IPA2'!G59)</f>
        <v>0</v>
      </c>
      <c r="BE65" s="520" t="e">
        <f>IF(C65="","",'IPA2'!T59)</f>
        <v>#VALUE!</v>
      </c>
      <c r="BF65" s="520">
        <f>IF(C65="","",'IPS2'!S59)</f>
        <v>0</v>
      </c>
      <c r="BG65" s="520">
        <f>IF(C65="","",'IPS2'!C59)</f>
        <v>0</v>
      </c>
      <c r="BH65" s="520">
        <f>IF(C65="","",'IPS2'!D59)</f>
        <v>0</v>
      </c>
      <c r="BI65" s="520">
        <f>IF(C65="","",'IPS2'!F59)</f>
        <v>0</v>
      </c>
      <c r="BJ65" s="520">
        <f>IF(C65="","",'IPS2'!G59)</f>
        <v>0</v>
      </c>
      <c r="BK65" s="520" t="e">
        <f>IF(C65="","",'IPS2'!T59)</f>
        <v>#VALUE!</v>
      </c>
      <c r="BL65" s="520">
        <f>IF(C65="","",BIng2!S59)</f>
        <v>0</v>
      </c>
      <c r="BM65" s="520">
        <f>IF(C65="","",BIng2!C59)</f>
        <v>0</v>
      </c>
      <c r="BN65" s="520">
        <f>IF(C65="","",BIng2!D59)</f>
        <v>0</v>
      </c>
      <c r="BO65" s="520">
        <f>IF(C65="","",BIng2!F59)</f>
        <v>0</v>
      </c>
      <c r="BP65" s="520">
        <f>IF(C65="","",BIng2!G59)</f>
        <v>0</v>
      </c>
      <c r="BQ65" s="520" t="e">
        <f>IF(C65="","",BIng2!T59)</f>
        <v>#VALUE!</v>
      </c>
      <c r="BR65" s="520">
        <f>IF(C65="","",'SBd2'!S59)</f>
        <v>0</v>
      </c>
      <c r="BS65" s="520">
        <f>IF(C65="","",'SBd2'!C59)</f>
        <v>0</v>
      </c>
      <c r="BT65" s="520">
        <f>IF(C65="","",'SBd2'!D59)</f>
        <v>0</v>
      </c>
      <c r="BU65" s="520">
        <f>IF(C65="","",'SBd2'!F59)</f>
        <v>0</v>
      </c>
      <c r="BV65" s="520">
        <f>IF(C65="","",'SBd2'!G59)</f>
        <v>0</v>
      </c>
      <c r="BW65" s="520" t="e">
        <f>IF(C65="","",'SBd2'!T59)</f>
        <v>#VALUE!</v>
      </c>
      <c r="BX65" s="520">
        <f>IF(C65="","",'Pjk2'!S59)</f>
        <v>0</v>
      </c>
      <c r="BY65" s="520">
        <f>IF(C65="","",'Pjk2'!C59)</f>
        <v>0</v>
      </c>
      <c r="BZ65" s="520">
        <f>IF(C65="","",'Pjk2'!D59)</f>
        <v>0</v>
      </c>
      <c r="CA65" s="520">
        <f>IF(C65="","",'Pjk2'!F59)</f>
        <v>0</v>
      </c>
      <c r="CB65" s="520">
        <f>IF(C65="","",'Pjk2'!G59)</f>
        <v>0</v>
      </c>
      <c r="CC65" s="520" t="e">
        <f>IF(C65="","",'Pjk2'!T59)</f>
        <v>#VALUE!</v>
      </c>
      <c r="CD65" s="520">
        <f>IF(C65="","",'Prk2'!S59)</f>
        <v>0</v>
      </c>
      <c r="CE65" s="520">
        <f>IF(C65="","",'Prk2'!C59)</f>
        <v>0</v>
      </c>
      <c r="CF65" s="520">
        <f>IF(C65="","",'Prk2'!D59)</f>
        <v>0</v>
      </c>
      <c r="CG65" s="520">
        <f>IF(C65="","",'Prk2'!F59)</f>
        <v>0</v>
      </c>
      <c r="CH65" s="520">
        <f>IF(C65="","",'Prk2'!G59)</f>
        <v>0</v>
      </c>
      <c r="CI65" s="520" t="e">
        <f>IF(C65="","",'Prk2'!T59)</f>
        <v>#VALUE!</v>
      </c>
      <c r="CJ65" s="520">
        <f>IF(C65="","",BADER2!S59)</f>
        <v>0</v>
      </c>
      <c r="CK65" s="520">
        <f>IF(C65="","",BADER2!C59)</f>
        <v>0</v>
      </c>
      <c r="CL65" s="520">
        <f>IF(C65="","",BADER2!D59)</f>
        <v>0</v>
      </c>
      <c r="CM65" s="520">
        <f>IF(C65="","",BADER2!F59)</f>
        <v>0</v>
      </c>
      <c r="CN65" s="520">
        <f>IF(C65="","",BADER2!G59)</f>
        <v>0</v>
      </c>
      <c r="CO65" s="520" t="e">
        <f>IF(C65="","",BADER2!T59)</f>
        <v>#VALUE!</v>
      </c>
      <c r="CP65" s="521">
        <f>IF(C65="","",TAMB12!S59)</f>
        <v>0</v>
      </c>
      <c r="CQ65" s="521">
        <f>IF(C65="","",TAMB12!C59)</f>
        <v>0</v>
      </c>
      <c r="CR65" s="521">
        <f>IF(C65="","",TAMB12!D59)</f>
        <v>0</v>
      </c>
      <c r="CS65" s="521">
        <f>IF(C65="","",TAMB12!F59)</f>
        <v>0</v>
      </c>
      <c r="CT65" s="521">
        <f>IF(C65="","",TAMB12!G59)</f>
        <v>0</v>
      </c>
      <c r="CU65" s="521" t="e">
        <f>IF(C65="","",TAMB12!T59)</f>
        <v>#VALUE!</v>
      </c>
      <c r="CV65" s="521">
        <f>IF(C65="","",TAMB22!S59)</f>
        <v>0</v>
      </c>
      <c r="CW65" s="521">
        <f>IF(C65="","",TAMB22!C59)</f>
        <v>0</v>
      </c>
      <c r="CX65" s="521">
        <f>IF(C65="","",TAMB22!D59)</f>
        <v>0</v>
      </c>
      <c r="CY65" s="521">
        <f>IF(C65="","",TAMB22!F59)</f>
        <v>0</v>
      </c>
      <c r="CZ65" s="521">
        <f>IF(C65="","",TAMB22!G59)</f>
        <v>0</v>
      </c>
      <c r="DA65" s="521" t="e">
        <f>IF(C65="","",TAMB22!T59)</f>
        <v>#VALUE!</v>
      </c>
      <c r="DB65" s="519"/>
      <c r="DC65" s="519"/>
      <c r="DD65" s="519"/>
      <c r="DE65" s="519"/>
      <c r="DF65" s="519"/>
      <c r="DG65" s="519"/>
      <c r="DH65" s="520">
        <f>IF(C65="","",ISIEKSTRA2!C51)</f>
        <v>2</v>
      </c>
      <c r="DI65" s="520" t="str">
        <f>IF(C65="","",ISIEKSTRA2!D51)</f>
        <v>B</v>
      </c>
      <c r="DJ65" s="520">
        <f>IF(C65="","",ISIEKSTRA2!F51)</f>
        <v>3</v>
      </c>
      <c r="DK65" s="520" t="str">
        <f>IF(C65="","",ISIEKSTRA2!G51)</f>
        <v>C</v>
      </c>
      <c r="DL65" s="520">
        <f>IF(C65="","",ISIEKSTRA2!I51)</f>
        <v>4</v>
      </c>
      <c r="DM65" s="520" t="str">
        <f>IF(C65="","",ISIEKSTRA2!J51)</f>
        <v>D</v>
      </c>
      <c r="DN65" s="520">
        <f>IF(C65="","",ISIEKSTRA2!L51)</f>
        <v>3</v>
      </c>
      <c r="DO65" s="520" t="str">
        <f>IF(C65="","",ISIEKSTRA2!M51)</f>
        <v>B</v>
      </c>
      <c r="DP65" s="520">
        <f>IF(C65="","",'Data Raport2'!D49)</f>
        <v>0</v>
      </c>
      <c r="DQ65" s="520">
        <f>IF(C65="","",'Data Raport2'!E49)</f>
        <v>0</v>
      </c>
      <c r="DR65" s="520">
        <f>IF(C65="","",'Data Raport2'!F49)</f>
        <v>0</v>
      </c>
      <c r="DS65" s="536" t="str">
        <f>IF('LEDGER GENAP2'!AR101="","",'LEDGER GENAP2'!AR101)</f>
        <v/>
      </c>
      <c r="DX65" s="535"/>
    </row>
    <row r="66" spans="1:128">
      <c r="A66" s="518">
        <v>47</v>
      </c>
      <c r="B66" s="518"/>
      <c r="C66" s="520" t="str">
        <f>IF('Data Identitas'!B55="","",'Data Identitas'!B55)</f>
        <v>siswa47</v>
      </c>
      <c r="D66" s="520">
        <f>IF(C66="","",'QH2'!S60)</f>
        <v>0</v>
      </c>
      <c r="E66" s="520">
        <f>IF(C66="","",'QH2'!C60)</f>
        <v>0</v>
      </c>
      <c r="F66" s="520">
        <f>IF(C66="","",'QH2'!D60)</f>
        <v>0</v>
      </c>
      <c r="G66" s="520">
        <f>IF(C66="","",'QH2'!F60)</f>
        <v>0</v>
      </c>
      <c r="H66" s="520">
        <f>IF(C66="","",'QH2'!G60)</f>
        <v>0</v>
      </c>
      <c r="I66" s="520" t="e">
        <f>IF(C66="","",'QH2'!T60)</f>
        <v>#VALUE!</v>
      </c>
      <c r="J66" s="520">
        <f>IF(C66="","",'AA2'!S60)</f>
        <v>0</v>
      </c>
      <c r="K66" s="520">
        <f>IF(C66="","",'AA2'!C60)</f>
        <v>0</v>
      </c>
      <c r="L66" s="520">
        <f>IF(C66="","",'AA2'!D60)</f>
        <v>0</v>
      </c>
      <c r="M66" s="520">
        <f>IF(C66="","",'AA2'!F60)</f>
        <v>0</v>
      </c>
      <c r="N66" s="520">
        <f>IF(C66="","",'AA2'!G60)</f>
        <v>0</v>
      </c>
      <c r="O66" s="520" t="e">
        <f>IF(C66="","",'AA2'!T60)</f>
        <v>#VALUE!</v>
      </c>
      <c r="P66" s="520">
        <f>IF(C66="","",FIQIH2!S60)</f>
        <v>0</v>
      </c>
      <c r="Q66" s="520">
        <f>IF(C66="","",FIQIH2!C60)</f>
        <v>0</v>
      </c>
      <c r="R66" s="520">
        <f>IF(C66="","",FIQIH2!D60)</f>
        <v>0</v>
      </c>
      <c r="S66" s="520">
        <f>IF(C66="","",FIQIH2!F60)</f>
        <v>0</v>
      </c>
      <c r="T66" s="520">
        <f>IF(C66="","",FIQIH2!G60)</f>
        <v>0</v>
      </c>
      <c r="U66" s="520" t="e">
        <f>IF(C66="","",FIQIH2!T60)</f>
        <v>#VALUE!</v>
      </c>
      <c r="V66" s="520">
        <f>IF(C66="","",'SKI2'!S60)</f>
        <v>0</v>
      </c>
      <c r="W66" s="520">
        <f>IF(C66="","",'SKI2'!C60)</f>
        <v>0</v>
      </c>
      <c r="X66" s="520">
        <f>IF(C66="","",'SKI2'!D60)</f>
        <v>0</v>
      </c>
      <c r="Y66" s="520">
        <f>IF(C66="","",'SKI2'!F60)</f>
        <v>0</v>
      </c>
      <c r="Z66" s="520">
        <f>IF(C66="","",'SKI2'!G60)</f>
        <v>0</v>
      </c>
      <c r="AA66" s="520" t="e">
        <f>IF(C66="","",'SKI2'!T60)</f>
        <v>#VALUE!</v>
      </c>
      <c r="AB66" s="520">
        <f>IF(C66="","",PPKn2!S60)</f>
        <v>0</v>
      </c>
      <c r="AC66" s="520">
        <f>IF(C66="","",PPKn2!C60)</f>
        <v>0</v>
      </c>
      <c r="AD66" s="520">
        <f>IF(C66="","",PPKn2!D60)</f>
        <v>0</v>
      </c>
      <c r="AE66" s="520">
        <f>IF(C66="","",PPKn2!F60)</f>
        <v>0</v>
      </c>
      <c r="AF66" s="520">
        <f>IF(C66="","",PPKn2!G60)</f>
        <v>0</v>
      </c>
      <c r="AG66" s="520" t="e">
        <f>IF(C66="","",PPKn2!T60)</f>
        <v>#VALUE!</v>
      </c>
      <c r="AH66" s="520">
        <f>IF(C66="","",B.Ind2!S60)</f>
        <v>0</v>
      </c>
      <c r="AI66" s="520">
        <f>IF(C66="","",B.Ind2!C60)</f>
        <v>0</v>
      </c>
      <c r="AJ66" s="520">
        <f>IF(C66="","",B.Ind2!D60)</f>
        <v>0</v>
      </c>
      <c r="AK66" s="520">
        <f>IF(C66="","",B.Ind2!F60)</f>
        <v>0</v>
      </c>
      <c r="AL66" s="520">
        <f>IF(C66="","",B.Ind2!G60)</f>
        <v>0</v>
      </c>
      <c r="AM66" s="520" t="e">
        <f>IF(C66="","",B.Ind2!T60)</f>
        <v>#VALUE!</v>
      </c>
      <c r="AN66" s="520">
        <f>IF(C66="","",B.ARAB2!S60)</f>
        <v>0</v>
      </c>
      <c r="AO66" s="520">
        <f>IF(C66="","",B.ARAB2!C60)</f>
        <v>0</v>
      </c>
      <c r="AP66" s="520">
        <f>IF(C66="","",B.ARAB2!D60)</f>
        <v>0</v>
      </c>
      <c r="AQ66" s="520">
        <f>IF(C66="","",B.ARAB2!F60)</f>
        <v>0</v>
      </c>
      <c r="AR66" s="520">
        <f>IF(C66="","",B.ARAB2!G60)</f>
        <v>0</v>
      </c>
      <c r="AS66" s="520" t="e">
        <f>IF(C66="","",B.ARAB2!T60)</f>
        <v>#VALUE!</v>
      </c>
      <c r="AT66" s="520">
        <f>IF(C66="","",'MAT2'!S60)</f>
        <v>0</v>
      </c>
      <c r="AU66" s="520">
        <f>IF(C66="","",'MAT2'!C60)</f>
        <v>0</v>
      </c>
      <c r="AV66" s="520">
        <f>IF(C66="","",'MAT2'!D60)</f>
        <v>0</v>
      </c>
      <c r="AW66" s="520">
        <f>IF(C66="","",'MAT2'!F60)</f>
        <v>0</v>
      </c>
      <c r="AX66" s="520">
        <f>IF(C66="","",'MAT2'!G60)</f>
        <v>0</v>
      </c>
      <c r="AY66" s="520" t="e">
        <f>IF(C66="","",'MAT2'!T60)</f>
        <v>#VALUE!</v>
      </c>
      <c r="AZ66" s="520">
        <f>IF(C66="","",'IPA2'!S60)</f>
        <v>0</v>
      </c>
      <c r="BA66" s="520">
        <f>IF(C66="","",'IPA2'!C60)</f>
        <v>0</v>
      </c>
      <c r="BB66" s="520">
        <f>IF(C66="","",'IPA2'!D60)</f>
        <v>0</v>
      </c>
      <c r="BC66" s="520">
        <f>IF(C66="","",'IPA2'!F60)</f>
        <v>0</v>
      </c>
      <c r="BD66" s="520">
        <f>IF(C66="","",'IPA2'!G60)</f>
        <v>0</v>
      </c>
      <c r="BE66" s="520" t="e">
        <f>IF(C66="","",'IPA2'!T60)</f>
        <v>#VALUE!</v>
      </c>
      <c r="BF66" s="520">
        <f>IF(C66="","",'IPS2'!S60)</f>
        <v>0</v>
      </c>
      <c r="BG66" s="520">
        <f>IF(C66="","",'IPS2'!C60)</f>
        <v>0</v>
      </c>
      <c r="BH66" s="520">
        <f>IF(C66="","",'IPS2'!D60)</f>
        <v>0</v>
      </c>
      <c r="BI66" s="520">
        <f>IF(C66="","",'IPS2'!F60)</f>
        <v>0</v>
      </c>
      <c r="BJ66" s="520">
        <f>IF(C66="","",'IPS2'!G60)</f>
        <v>0</v>
      </c>
      <c r="BK66" s="520" t="e">
        <f>IF(C66="","",'IPS2'!T60)</f>
        <v>#VALUE!</v>
      </c>
      <c r="BL66" s="520">
        <f>IF(C66="","",BIng2!S60)</f>
        <v>0</v>
      </c>
      <c r="BM66" s="520">
        <f>IF(C66="","",BIng2!C60)</f>
        <v>0</v>
      </c>
      <c r="BN66" s="520">
        <f>IF(C66="","",BIng2!D60)</f>
        <v>0</v>
      </c>
      <c r="BO66" s="520">
        <f>IF(C66="","",BIng2!F60)</f>
        <v>0</v>
      </c>
      <c r="BP66" s="520">
        <f>IF(C66="","",BIng2!G60)</f>
        <v>0</v>
      </c>
      <c r="BQ66" s="520" t="e">
        <f>IF(C66="","",BIng2!T60)</f>
        <v>#VALUE!</v>
      </c>
      <c r="BR66" s="520">
        <f>IF(C66="","",'SBd2'!S60)</f>
        <v>0</v>
      </c>
      <c r="BS66" s="520">
        <f>IF(C66="","",'SBd2'!C60)</f>
        <v>0</v>
      </c>
      <c r="BT66" s="520">
        <f>IF(C66="","",'SBd2'!D60)</f>
        <v>0</v>
      </c>
      <c r="BU66" s="520">
        <f>IF(C66="","",'SBd2'!F60)</f>
        <v>0</v>
      </c>
      <c r="BV66" s="520">
        <f>IF(C66="","",'SBd2'!G60)</f>
        <v>0</v>
      </c>
      <c r="BW66" s="520" t="e">
        <f>IF(C66="","",'SBd2'!T60)</f>
        <v>#VALUE!</v>
      </c>
      <c r="BX66" s="520">
        <f>IF(C66="","",'Pjk2'!S60)</f>
        <v>0</v>
      </c>
      <c r="BY66" s="520">
        <f>IF(C66="","",'Pjk2'!C60)</f>
        <v>0</v>
      </c>
      <c r="BZ66" s="520">
        <f>IF(C66="","",'Pjk2'!D60)</f>
        <v>0</v>
      </c>
      <c r="CA66" s="520">
        <f>IF(C66="","",'Pjk2'!F60)</f>
        <v>0</v>
      </c>
      <c r="CB66" s="520">
        <f>IF(C66="","",'Pjk2'!G60)</f>
        <v>0</v>
      </c>
      <c r="CC66" s="520" t="e">
        <f>IF(C66="","",'Pjk2'!T60)</f>
        <v>#VALUE!</v>
      </c>
      <c r="CD66" s="520">
        <f>IF(C66="","",'Prk2'!S60)</f>
        <v>0</v>
      </c>
      <c r="CE66" s="520">
        <f>IF(C66="","",'Prk2'!C60)</f>
        <v>0</v>
      </c>
      <c r="CF66" s="520">
        <f>IF(C66="","",'Prk2'!D60)</f>
        <v>0</v>
      </c>
      <c r="CG66" s="520">
        <f>IF(C66="","",'Prk2'!F60)</f>
        <v>0</v>
      </c>
      <c r="CH66" s="520">
        <f>IF(C66="","",'Prk2'!G60)</f>
        <v>0</v>
      </c>
      <c r="CI66" s="520" t="e">
        <f>IF(C66="","",'Prk2'!T60)</f>
        <v>#VALUE!</v>
      </c>
      <c r="CJ66" s="520">
        <f>IF(C66="","",BADER2!S60)</f>
        <v>0</v>
      </c>
      <c r="CK66" s="520">
        <f>IF(C66="","",BADER2!C60)</f>
        <v>0</v>
      </c>
      <c r="CL66" s="520">
        <f>IF(C66="","",BADER2!D60)</f>
        <v>0</v>
      </c>
      <c r="CM66" s="520">
        <f>IF(C66="","",BADER2!F60)</f>
        <v>0</v>
      </c>
      <c r="CN66" s="520">
        <f>IF(C66="","",BADER2!G60)</f>
        <v>0</v>
      </c>
      <c r="CO66" s="520" t="e">
        <f>IF(C66="","",BADER2!T60)</f>
        <v>#VALUE!</v>
      </c>
      <c r="CP66" s="521">
        <f>IF(C66="","",TAMB12!S60)</f>
        <v>0</v>
      </c>
      <c r="CQ66" s="521">
        <f>IF(C66="","",TAMB12!C60)</f>
        <v>0</v>
      </c>
      <c r="CR66" s="521">
        <f>IF(C66="","",TAMB12!D60)</f>
        <v>0</v>
      </c>
      <c r="CS66" s="521">
        <f>IF(C66="","",TAMB12!F60)</f>
        <v>0</v>
      </c>
      <c r="CT66" s="521">
        <f>IF(C66="","",TAMB12!G60)</f>
        <v>0</v>
      </c>
      <c r="CU66" s="521" t="e">
        <f>IF(C66="","",TAMB12!T60)</f>
        <v>#VALUE!</v>
      </c>
      <c r="CV66" s="521">
        <f>IF(C66="","",TAMB22!S60)</f>
        <v>0</v>
      </c>
      <c r="CW66" s="521">
        <f>IF(C66="","",TAMB22!C60)</f>
        <v>0</v>
      </c>
      <c r="CX66" s="521">
        <f>IF(C66="","",TAMB22!D60)</f>
        <v>0</v>
      </c>
      <c r="CY66" s="521">
        <f>IF(C66="","",TAMB22!F60)</f>
        <v>0</v>
      </c>
      <c r="CZ66" s="521">
        <f>IF(C66="","",TAMB22!G60)</f>
        <v>0</v>
      </c>
      <c r="DA66" s="521" t="e">
        <f>IF(C66="","",TAMB22!T60)</f>
        <v>#VALUE!</v>
      </c>
      <c r="DB66" s="519"/>
      <c r="DC66" s="519"/>
      <c r="DD66" s="519"/>
      <c r="DE66" s="519"/>
      <c r="DF66" s="519"/>
      <c r="DG66" s="519"/>
      <c r="DH66" s="520">
        <f>IF(C66="","",ISIEKSTRA2!C52)</f>
        <v>3</v>
      </c>
      <c r="DI66" s="520" t="str">
        <f>IF(C66="","",ISIEKSTRA2!D52)</f>
        <v>C</v>
      </c>
      <c r="DJ66" s="520">
        <f>IF(C66="","",ISIEKSTRA2!F52)</f>
        <v>4</v>
      </c>
      <c r="DK66" s="520" t="str">
        <f>IF(C66="","",ISIEKSTRA2!G52)</f>
        <v>D</v>
      </c>
      <c r="DL66" s="520">
        <f>IF(C66="","",ISIEKSTRA2!I52)</f>
        <v>1</v>
      </c>
      <c r="DM66" s="520" t="str">
        <f>IF(C66="","",ISIEKSTRA2!J52)</f>
        <v>A</v>
      </c>
      <c r="DN66" s="520">
        <f>IF(C66="","",ISIEKSTRA2!L52)</f>
        <v>2</v>
      </c>
      <c r="DO66" s="520" t="str">
        <f>IF(C66="","",ISIEKSTRA2!M52)</f>
        <v>C</v>
      </c>
      <c r="DP66" s="520">
        <f>IF(C66="","",'Data Raport2'!D50)</f>
        <v>0</v>
      </c>
      <c r="DQ66" s="520">
        <f>IF(C66="","",'Data Raport2'!E50)</f>
        <v>0</v>
      </c>
      <c r="DR66" s="520">
        <f>IF(C66="","",'Data Raport2'!F50)</f>
        <v>0</v>
      </c>
      <c r="DS66" s="536" t="str">
        <f>IF('LEDGER GENAP2'!AR103="","",'LEDGER GENAP2'!AR103)</f>
        <v/>
      </c>
      <c r="DX66" s="535"/>
    </row>
    <row r="67" spans="1:128">
      <c r="A67" s="518">
        <v>48</v>
      </c>
      <c r="B67" s="518"/>
      <c r="C67" s="520" t="str">
        <f>IF('Data Identitas'!B56="","",'Data Identitas'!B56)</f>
        <v>siswa48</v>
      </c>
      <c r="D67" s="520">
        <f>IF(C67="","",'QH2'!S61)</f>
        <v>0</v>
      </c>
      <c r="E67" s="520">
        <f>IF(C67="","",'QH2'!C61)</f>
        <v>0</v>
      </c>
      <c r="F67" s="520">
        <f>IF(C67="","",'QH2'!D61)</f>
        <v>0</v>
      </c>
      <c r="G67" s="520">
        <f>IF(C67="","",'QH2'!F61)</f>
        <v>0</v>
      </c>
      <c r="H67" s="520">
        <f>IF(C67="","",'QH2'!G61)</f>
        <v>0</v>
      </c>
      <c r="I67" s="520" t="e">
        <f>IF(C67="","",'QH2'!T61)</f>
        <v>#VALUE!</v>
      </c>
      <c r="J67" s="520">
        <f>IF(C67="","",'AA2'!S61)</f>
        <v>0</v>
      </c>
      <c r="K67" s="520">
        <f>IF(C67="","",'AA2'!C61)</f>
        <v>0</v>
      </c>
      <c r="L67" s="520">
        <f>IF(C67="","",'AA2'!D61)</f>
        <v>0</v>
      </c>
      <c r="M67" s="520">
        <f>IF(C67="","",'AA2'!F61)</f>
        <v>0</v>
      </c>
      <c r="N67" s="520">
        <f>IF(C67="","",'AA2'!G61)</f>
        <v>0</v>
      </c>
      <c r="O67" s="520" t="e">
        <f>IF(C67="","",'AA2'!T61)</f>
        <v>#VALUE!</v>
      </c>
      <c r="P67" s="520">
        <f>IF(C67="","",FIQIH2!S61)</f>
        <v>0</v>
      </c>
      <c r="Q67" s="520">
        <f>IF(C67="","",FIQIH2!C61)</f>
        <v>0</v>
      </c>
      <c r="R67" s="520">
        <f>IF(C67="","",FIQIH2!D61)</f>
        <v>0</v>
      </c>
      <c r="S67" s="520">
        <f>IF(C67="","",FIQIH2!F61)</f>
        <v>0</v>
      </c>
      <c r="T67" s="520">
        <f>IF(C67="","",FIQIH2!G61)</f>
        <v>0</v>
      </c>
      <c r="U67" s="520" t="e">
        <f>IF(C67="","",FIQIH2!T61)</f>
        <v>#VALUE!</v>
      </c>
      <c r="V67" s="520">
        <f>IF(C67="","",'SKI2'!S61)</f>
        <v>0</v>
      </c>
      <c r="W67" s="520">
        <f>IF(C67="","",'SKI2'!C61)</f>
        <v>0</v>
      </c>
      <c r="X67" s="520">
        <f>IF(C67="","",'SKI2'!D61)</f>
        <v>0</v>
      </c>
      <c r="Y67" s="520">
        <f>IF(C67="","",'SKI2'!F61)</f>
        <v>0</v>
      </c>
      <c r="Z67" s="520">
        <f>IF(C67="","",'SKI2'!G61)</f>
        <v>0</v>
      </c>
      <c r="AA67" s="520" t="e">
        <f>IF(C67="","",'SKI2'!T61)</f>
        <v>#VALUE!</v>
      </c>
      <c r="AB67" s="520">
        <f>IF(C67="","",PPKn2!S61)</f>
        <v>0</v>
      </c>
      <c r="AC67" s="520">
        <f>IF(C67="","",PPKn2!C61)</f>
        <v>0</v>
      </c>
      <c r="AD67" s="520">
        <f>IF(C67="","",PPKn2!D61)</f>
        <v>0</v>
      </c>
      <c r="AE67" s="520">
        <f>IF(C67="","",PPKn2!F61)</f>
        <v>0</v>
      </c>
      <c r="AF67" s="520">
        <f>IF(C67="","",PPKn2!G61)</f>
        <v>0</v>
      </c>
      <c r="AG67" s="520" t="e">
        <f>IF(C67="","",PPKn2!T61)</f>
        <v>#VALUE!</v>
      </c>
      <c r="AH67" s="520">
        <f>IF(C67="","",B.Ind2!S61)</f>
        <v>0</v>
      </c>
      <c r="AI67" s="520">
        <f>IF(C67="","",B.Ind2!C61)</f>
        <v>0</v>
      </c>
      <c r="AJ67" s="520">
        <f>IF(C67="","",B.Ind2!D61)</f>
        <v>0</v>
      </c>
      <c r="AK67" s="520">
        <f>IF(C67="","",B.Ind2!F61)</f>
        <v>0</v>
      </c>
      <c r="AL67" s="520">
        <f>IF(C67="","",B.Ind2!G61)</f>
        <v>0</v>
      </c>
      <c r="AM67" s="520" t="e">
        <f>IF(C67="","",B.Ind2!T61)</f>
        <v>#VALUE!</v>
      </c>
      <c r="AN67" s="520">
        <f>IF(C67="","",B.ARAB2!S61)</f>
        <v>0</v>
      </c>
      <c r="AO67" s="520">
        <f>IF(C67="","",B.ARAB2!C61)</f>
        <v>0</v>
      </c>
      <c r="AP67" s="520">
        <f>IF(C67="","",B.ARAB2!D61)</f>
        <v>0</v>
      </c>
      <c r="AQ67" s="520">
        <f>IF(C67="","",B.ARAB2!F61)</f>
        <v>0</v>
      </c>
      <c r="AR67" s="520">
        <f>IF(C67="","",B.ARAB2!G61)</f>
        <v>0</v>
      </c>
      <c r="AS67" s="520" t="e">
        <f>IF(C67="","",B.ARAB2!T61)</f>
        <v>#VALUE!</v>
      </c>
      <c r="AT67" s="520">
        <f>IF(C67="","",'MAT2'!S61)</f>
        <v>0</v>
      </c>
      <c r="AU67" s="520">
        <f>IF(C67="","",'MAT2'!C61)</f>
        <v>0</v>
      </c>
      <c r="AV67" s="520">
        <f>IF(C67="","",'MAT2'!D61)</f>
        <v>0</v>
      </c>
      <c r="AW67" s="520">
        <f>IF(C67="","",'MAT2'!F61)</f>
        <v>0</v>
      </c>
      <c r="AX67" s="520">
        <f>IF(C67="","",'MAT2'!G61)</f>
        <v>0</v>
      </c>
      <c r="AY67" s="520" t="e">
        <f>IF(C67="","",'MAT2'!T61)</f>
        <v>#VALUE!</v>
      </c>
      <c r="AZ67" s="520">
        <f>IF(C67="","",'IPA2'!S61)</f>
        <v>0</v>
      </c>
      <c r="BA67" s="520">
        <f>IF(C67="","",'IPA2'!C61)</f>
        <v>0</v>
      </c>
      <c r="BB67" s="520">
        <f>IF(C67="","",'IPA2'!D61)</f>
        <v>0</v>
      </c>
      <c r="BC67" s="520">
        <f>IF(C67="","",'IPA2'!F61)</f>
        <v>0</v>
      </c>
      <c r="BD67" s="520">
        <f>IF(C67="","",'IPA2'!G61)</f>
        <v>0</v>
      </c>
      <c r="BE67" s="520" t="e">
        <f>IF(C67="","",'IPA2'!T61)</f>
        <v>#VALUE!</v>
      </c>
      <c r="BF67" s="520">
        <f>IF(C67="","",'IPS2'!S61)</f>
        <v>0</v>
      </c>
      <c r="BG67" s="520">
        <f>IF(C67="","",'IPS2'!C61)</f>
        <v>0</v>
      </c>
      <c r="BH67" s="520">
        <f>IF(C67="","",'IPS2'!D61)</f>
        <v>0</v>
      </c>
      <c r="BI67" s="520">
        <f>IF(C67="","",'IPS2'!F61)</f>
        <v>0</v>
      </c>
      <c r="BJ67" s="520">
        <f>IF(C67="","",'IPS2'!G61)</f>
        <v>0</v>
      </c>
      <c r="BK67" s="520" t="e">
        <f>IF(C67="","",'IPS2'!T61)</f>
        <v>#VALUE!</v>
      </c>
      <c r="BL67" s="520">
        <f>IF(C67="","",BIng2!S61)</f>
        <v>0</v>
      </c>
      <c r="BM67" s="520">
        <f>IF(C67="","",BIng2!C61)</f>
        <v>0</v>
      </c>
      <c r="BN67" s="520">
        <f>IF(C67="","",BIng2!D61)</f>
        <v>0</v>
      </c>
      <c r="BO67" s="520">
        <f>IF(C67="","",BIng2!F61)</f>
        <v>0</v>
      </c>
      <c r="BP67" s="520">
        <f>IF(C67="","",BIng2!G61)</f>
        <v>0</v>
      </c>
      <c r="BQ67" s="520" t="e">
        <f>IF(C67="","",BIng2!T61)</f>
        <v>#VALUE!</v>
      </c>
      <c r="BR67" s="520">
        <f>IF(C67="","",'SBd2'!S61)</f>
        <v>0</v>
      </c>
      <c r="BS67" s="520">
        <f>IF(C67="","",'SBd2'!C61)</f>
        <v>0</v>
      </c>
      <c r="BT67" s="520">
        <f>IF(C67="","",'SBd2'!D61)</f>
        <v>0</v>
      </c>
      <c r="BU67" s="520">
        <f>IF(C67="","",'SBd2'!F61)</f>
        <v>0</v>
      </c>
      <c r="BV67" s="520">
        <f>IF(C67="","",'SBd2'!G61)</f>
        <v>0</v>
      </c>
      <c r="BW67" s="520" t="e">
        <f>IF(C67="","",'SBd2'!T61)</f>
        <v>#VALUE!</v>
      </c>
      <c r="BX67" s="520">
        <f>IF(C67="","",'Pjk2'!S61)</f>
        <v>0</v>
      </c>
      <c r="BY67" s="520">
        <f>IF(C67="","",'Pjk2'!C61)</f>
        <v>0</v>
      </c>
      <c r="BZ67" s="520">
        <f>IF(C67="","",'Pjk2'!D61)</f>
        <v>0</v>
      </c>
      <c r="CA67" s="520">
        <f>IF(C67="","",'Pjk2'!F61)</f>
        <v>0</v>
      </c>
      <c r="CB67" s="520">
        <f>IF(C67="","",'Pjk2'!G61)</f>
        <v>0</v>
      </c>
      <c r="CC67" s="520" t="e">
        <f>IF(C67="","",'Pjk2'!T61)</f>
        <v>#VALUE!</v>
      </c>
      <c r="CD67" s="520">
        <f>IF(C67="","",'Prk2'!S61)</f>
        <v>0</v>
      </c>
      <c r="CE67" s="520">
        <f>IF(C67="","",'Prk2'!C61)</f>
        <v>0</v>
      </c>
      <c r="CF67" s="520">
        <f>IF(C67="","",'Prk2'!D61)</f>
        <v>0</v>
      </c>
      <c r="CG67" s="520">
        <f>IF(C67="","",'Prk2'!F61)</f>
        <v>0</v>
      </c>
      <c r="CH67" s="520">
        <f>IF(C67="","",'Prk2'!G61)</f>
        <v>0</v>
      </c>
      <c r="CI67" s="520" t="e">
        <f>IF(C67="","",'Prk2'!T61)</f>
        <v>#VALUE!</v>
      </c>
      <c r="CJ67" s="520">
        <f>IF(C67="","",BADER2!S61)</f>
        <v>0</v>
      </c>
      <c r="CK67" s="520">
        <f>IF(C67="","",BADER2!C61)</f>
        <v>0</v>
      </c>
      <c r="CL67" s="520">
        <f>IF(C67="","",BADER2!D61)</f>
        <v>0</v>
      </c>
      <c r="CM67" s="520">
        <f>IF(C67="","",BADER2!F61)</f>
        <v>0</v>
      </c>
      <c r="CN67" s="520">
        <f>IF(C67="","",BADER2!G61)</f>
        <v>0</v>
      </c>
      <c r="CO67" s="520" t="e">
        <f>IF(C67="","",BADER2!T61)</f>
        <v>#VALUE!</v>
      </c>
      <c r="CP67" s="521">
        <f>IF(C67="","",TAMB12!S61)</f>
        <v>0</v>
      </c>
      <c r="CQ67" s="521">
        <f>IF(C67="","",TAMB12!C61)</f>
        <v>0</v>
      </c>
      <c r="CR67" s="521">
        <f>IF(C67="","",TAMB12!D61)</f>
        <v>0</v>
      </c>
      <c r="CS67" s="521">
        <f>IF(C67="","",TAMB12!F61)</f>
        <v>0</v>
      </c>
      <c r="CT67" s="521">
        <f>IF(C67="","",TAMB12!G61)</f>
        <v>0</v>
      </c>
      <c r="CU67" s="521" t="e">
        <f>IF(C67="","",TAMB12!T61)</f>
        <v>#VALUE!</v>
      </c>
      <c r="CV67" s="521">
        <f>IF(C67="","",TAMB22!S61)</f>
        <v>0</v>
      </c>
      <c r="CW67" s="521">
        <f>IF(C67="","",TAMB22!C61)</f>
        <v>0</v>
      </c>
      <c r="CX67" s="521">
        <f>IF(C67="","",TAMB22!D61)</f>
        <v>0</v>
      </c>
      <c r="CY67" s="521">
        <f>IF(C67="","",TAMB22!F61)</f>
        <v>0</v>
      </c>
      <c r="CZ67" s="521">
        <f>IF(C67="","",TAMB22!G61)</f>
        <v>0</v>
      </c>
      <c r="DA67" s="521" t="e">
        <f>IF(C67="","",TAMB22!T61)</f>
        <v>#VALUE!</v>
      </c>
      <c r="DB67" s="519"/>
      <c r="DC67" s="519"/>
      <c r="DD67" s="519"/>
      <c r="DE67" s="519"/>
      <c r="DF67" s="519"/>
      <c r="DG67" s="519"/>
      <c r="DH67" s="520">
        <f>IF(C67="","",ISIEKSTRA2!C53)</f>
        <v>4</v>
      </c>
      <c r="DI67" s="520" t="str">
        <f>IF(C67="","",ISIEKSTRA2!D53)</f>
        <v>D</v>
      </c>
      <c r="DJ67" s="520">
        <f>IF(C67="","",ISIEKSTRA2!F53)</f>
        <v>1</v>
      </c>
      <c r="DK67" s="520" t="str">
        <f>IF(C67="","",ISIEKSTRA2!G53)</f>
        <v>A</v>
      </c>
      <c r="DL67" s="520">
        <f>IF(C67="","",ISIEKSTRA2!I53)</f>
        <v>2</v>
      </c>
      <c r="DM67" s="520" t="str">
        <f>IF(C67="","",ISIEKSTRA2!J53)</f>
        <v>B</v>
      </c>
      <c r="DN67" s="520">
        <f>IF(C67="","",ISIEKSTRA2!L53)</f>
        <v>1</v>
      </c>
      <c r="DO67" s="520" t="str">
        <f>IF(C67="","",ISIEKSTRA2!M53)</f>
        <v>D</v>
      </c>
      <c r="DP67" s="520">
        <f>IF(C67="","",'Data Raport2'!D51)</f>
        <v>0</v>
      </c>
      <c r="DQ67" s="520">
        <f>IF(C67="","",'Data Raport2'!E51)</f>
        <v>0</v>
      </c>
      <c r="DR67" s="520">
        <f>IF(C67="","",'Data Raport2'!F51)</f>
        <v>0</v>
      </c>
      <c r="DS67" s="536" t="s">
        <v>584</v>
      </c>
      <c r="DX67" s="535"/>
    </row>
    <row r="68" spans="1:128">
      <c r="A68" s="518">
        <v>49</v>
      </c>
      <c r="B68" s="518"/>
      <c r="C68" s="520" t="str">
        <f>IF('Data Identitas'!B57="","",'Data Identitas'!B57)</f>
        <v/>
      </c>
      <c r="D68" s="520" t="str">
        <f>IF(C68="","",'QH2'!S62)</f>
        <v/>
      </c>
      <c r="E68" s="520" t="str">
        <f>IF(C68="","",'QH2'!C62)</f>
        <v/>
      </c>
      <c r="F68" s="520" t="str">
        <f>IF(C68="","",'QH2'!D62)</f>
        <v/>
      </c>
      <c r="G68" s="520" t="str">
        <f>IF(C68="","",'QH2'!F62)</f>
        <v/>
      </c>
      <c r="H68" s="520" t="str">
        <f>IF(C68="","",'QH2'!G62)</f>
        <v/>
      </c>
      <c r="I68" s="520" t="str">
        <f>IF(C68="","",'QH2'!T62)</f>
        <v/>
      </c>
      <c r="J68" s="520" t="str">
        <f>IF(C68="","",'AA2'!S62)</f>
        <v/>
      </c>
      <c r="K68" s="520" t="str">
        <f>IF(C68="","",'AA2'!C62)</f>
        <v/>
      </c>
      <c r="L68" s="520" t="str">
        <f>IF(C68="","",'AA2'!D62)</f>
        <v/>
      </c>
      <c r="M68" s="520" t="str">
        <f>IF(C68="","",'AA2'!F62)</f>
        <v/>
      </c>
      <c r="N68" s="520" t="str">
        <f>IF(C68="","",'AA2'!G62)</f>
        <v/>
      </c>
      <c r="O68" s="520" t="str">
        <f>IF(C68="","",'AA2'!T62)</f>
        <v/>
      </c>
      <c r="P68" s="520" t="str">
        <f>IF(C68="","",FIQIH2!S62)</f>
        <v/>
      </c>
      <c r="Q68" s="520" t="str">
        <f>IF(C68="","",FIQIH2!C62)</f>
        <v/>
      </c>
      <c r="R68" s="520" t="str">
        <f>IF(C68="","",FIQIH2!D62)</f>
        <v/>
      </c>
      <c r="S68" s="520" t="str">
        <f>IF(C68="","",FIQIH2!F62)</f>
        <v/>
      </c>
      <c r="T68" s="520" t="str">
        <f>IF(C68="","",FIQIH2!G62)</f>
        <v/>
      </c>
      <c r="U68" s="520" t="str">
        <f>IF(C68="","",FIQIH2!T62)</f>
        <v/>
      </c>
      <c r="V68" s="520" t="str">
        <f>IF(C68="","",'SKI2'!S62)</f>
        <v/>
      </c>
      <c r="W68" s="520" t="str">
        <f>IF(C68="","",'SKI2'!C62)</f>
        <v/>
      </c>
      <c r="X68" s="520" t="str">
        <f>IF(C68="","",'SKI2'!D62)</f>
        <v/>
      </c>
      <c r="Y68" s="520" t="str">
        <f>IF(C68="","",'SKI2'!F62)</f>
        <v/>
      </c>
      <c r="Z68" s="520" t="str">
        <f>IF(C68="","",'SKI2'!G62)</f>
        <v/>
      </c>
      <c r="AA68" s="520" t="str">
        <f>IF(C68="","",'SKI2'!T62)</f>
        <v/>
      </c>
      <c r="AB68" s="520" t="str">
        <f>IF(C68="","",PPKn2!S62)</f>
        <v/>
      </c>
      <c r="AC68" s="520" t="str">
        <f>IF(C68="","",PPKn2!C62)</f>
        <v/>
      </c>
      <c r="AD68" s="520" t="str">
        <f>IF(C68="","",PPKn2!D62)</f>
        <v/>
      </c>
      <c r="AE68" s="520" t="str">
        <f>IF(C68="","",PPKn2!F62)</f>
        <v/>
      </c>
      <c r="AF68" s="520" t="str">
        <f>IF(C68="","",PPKn2!G62)</f>
        <v/>
      </c>
      <c r="AG68" s="520" t="str">
        <f>IF(C68="","",PPKn2!T62)</f>
        <v/>
      </c>
      <c r="AH68" s="520" t="str">
        <f>IF(C68="","",B.Ind2!S62)</f>
        <v/>
      </c>
      <c r="AI68" s="520" t="str">
        <f>IF(C68="","",B.Ind2!C62)</f>
        <v/>
      </c>
      <c r="AJ68" s="520" t="str">
        <f>IF(C68="","",B.Ind2!D62)</f>
        <v/>
      </c>
      <c r="AK68" s="520" t="str">
        <f>IF(C68="","",B.Ind2!F62)</f>
        <v/>
      </c>
      <c r="AL68" s="520" t="str">
        <f>IF(C68="","",B.Ind2!G62)</f>
        <v/>
      </c>
      <c r="AM68" s="520" t="str">
        <f>IF(C68="","",B.Ind2!T62)</f>
        <v/>
      </c>
      <c r="AN68" s="520" t="str">
        <f>IF(C68="","",B.ARAB2!S62)</f>
        <v/>
      </c>
      <c r="AO68" s="520" t="str">
        <f>IF(C68="","",B.ARAB2!C62)</f>
        <v/>
      </c>
      <c r="AP68" s="520" t="str">
        <f>IF(C68="","",B.ARAB2!D62)</f>
        <v/>
      </c>
      <c r="AQ68" s="520" t="str">
        <f>IF(C68="","",B.ARAB2!F62)</f>
        <v/>
      </c>
      <c r="AR68" s="520" t="str">
        <f>IF(C68="","",B.ARAB2!G62)</f>
        <v/>
      </c>
      <c r="AS68" s="520" t="str">
        <f>IF(C68="","",B.ARAB2!T62)</f>
        <v/>
      </c>
      <c r="AT68" s="520" t="str">
        <f>IF(C68="","",'MAT2'!S62)</f>
        <v/>
      </c>
      <c r="AU68" s="520" t="str">
        <f>IF(C68="","",'MAT2'!C62)</f>
        <v/>
      </c>
      <c r="AV68" s="520" t="str">
        <f>IF(C68="","",'MAT2'!D62)</f>
        <v/>
      </c>
      <c r="AW68" s="520" t="str">
        <f>IF(C68="","",'MAT2'!F62)</f>
        <v/>
      </c>
      <c r="AX68" s="520" t="str">
        <f>IF(C68="","",'MAT2'!G62)</f>
        <v/>
      </c>
      <c r="AY68" s="520" t="str">
        <f>IF(C68="","",'MAT2'!T62)</f>
        <v/>
      </c>
      <c r="AZ68" s="520" t="str">
        <f>IF(C68="","",'IPA2'!S62)</f>
        <v/>
      </c>
      <c r="BA68" s="520" t="str">
        <f>IF(C68="","",'IPA2'!C62)</f>
        <v/>
      </c>
      <c r="BB68" s="520" t="str">
        <f>IF(C68="","",'IPA2'!D62)</f>
        <v/>
      </c>
      <c r="BC68" s="520" t="str">
        <f>IF(C68="","",'IPA2'!F62)</f>
        <v/>
      </c>
      <c r="BD68" s="520" t="str">
        <f>IF(C68="","",'IPA2'!G62)</f>
        <v/>
      </c>
      <c r="BE68" s="520" t="str">
        <f>IF(C68="","",'IPA2'!T62)</f>
        <v/>
      </c>
      <c r="BF68" s="520" t="str">
        <f>IF(C68="","",'IPS2'!S62)</f>
        <v/>
      </c>
      <c r="BG68" s="520" t="str">
        <f>IF(C68="","",'IPS2'!C62)</f>
        <v/>
      </c>
      <c r="BH68" s="520" t="str">
        <f>IF(C68="","",'IPS2'!D62)</f>
        <v/>
      </c>
      <c r="BI68" s="520" t="str">
        <f>IF(C68="","",'IPS2'!F62)</f>
        <v/>
      </c>
      <c r="BJ68" s="520" t="str">
        <f>IF(C68="","",'IPS2'!G62)</f>
        <v/>
      </c>
      <c r="BK68" s="520" t="str">
        <f>IF(C68="","",'IPS2'!T62)</f>
        <v/>
      </c>
      <c r="BL68" s="520" t="str">
        <f>IF(C68="","",BIng2!S62)</f>
        <v/>
      </c>
      <c r="BM68" s="520" t="str">
        <f>IF(C68="","",BIng2!C62)</f>
        <v/>
      </c>
      <c r="BN68" s="520" t="str">
        <f>IF(C68="","",BIng2!D62)</f>
        <v/>
      </c>
      <c r="BO68" s="520" t="str">
        <f>IF(C68="","",BIng2!F62)</f>
        <v/>
      </c>
      <c r="BP68" s="520" t="str">
        <f>IF(C68="","",BIng2!G62)</f>
        <v/>
      </c>
      <c r="BQ68" s="520" t="str">
        <f>IF(C68="","",BIng2!T62)</f>
        <v/>
      </c>
      <c r="BR68" s="520" t="str">
        <f>IF(C68="","",'SBd2'!S62)</f>
        <v/>
      </c>
      <c r="BS68" s="520" t="str">
        <f>IF(C68="","",'SBd2'!C62)</f>
        <v/>
      </c>
      <c r="BT68" s="520" t="str">
        <f>IF(C68="","",'SBd2'!D62)</f>
        <v/>
      </c>
      <c r="BU68" s="520" t="str">
        <f>IF(C68="","",'SBd2'!F62)</f>
        <v/>
      </c>
      <c r="BV68" s="520" t="str">
        <f>IF(C68="","",'SBd2'!G62)</f>
        <v/>
      </c>
      <c r="BW68" s="520" t="str">
        <f>IF(C68="","",'SBd2'!T62)</f>
        <v/>
      </c>
      <c r="BX68" s="520" t="str">
        <f>IF(C68="","",'Pjk2'!S62)</f>
        <v/>
      </c>
      <c r="BY68" s="520" t="str">
        <f>IF(C68="","",'Pjk2'!C62)</f>
        <v/>
      </c>
      <c r="BZ68" s="520" t="str">
        <f>IF(C68="","",'Pjk2'!D62)</f>
        <v/>
      </c>
      <c r="CA68" s="520" t="str">
        <f>IF(C68="","",'Pjk2'!F62)</f>
        <v/>
      </c>
      <c r="CB68" s="520" t="str">
        <f>IF(C68="","",'Pjk2'!G62)</f>
        <v/>
      </c>
      <c r="CC68" s="520" t="str">
        <f>IF(C68="","",'Pjk2'!T62)</f>
        <v/>
      </c>
      <c r="CD68" s="520" t="str">
        <f>IF(C68="","",'Prk2'!S62)</f>
        <v/>
      </c>
      <c r="CE68" s="520" t="str">
        <f>IF(C68="","",'Prk2'!C62)</f>
        <v/>
      </c>
      <c r="CF68" s="520" t="str">
        <f>IF(C68="","",'Prk2'!D62)</f>
        <v/>
      </c>
      <c r="CG68" s="520" t="str">
        <f>IF(C68="","",'Prk2'!F62)</f>
        <v/>
      </c>
      <c r="CH68" s="520" t="str">
        <f>IF(C68="","",'Prk2'!G62)</f>
        <v/>
      </c>
      <c r="CI68" s="520" t="str">
        <f>IF(C68="","",'Prk2'!T62)</f>
        <v/>
      </c>
      <c r="CJ68" s="520" t="str">
        <f>IF(C68="","",BADER2!S62)</f>
        <v/>
      </c>
      <c r="CK68" s="520" t="str">
        <f>IF(C68="","",BADER2!C62)</f>
        <v/>
      </c>
      <c r="CL68" s="520" t="str">
        <f>IF(C68="","",BADER2!D62)</f>
        <v/>
      </c>
      <c r="CM68" s="520" t="str">
        <f>IF(C68="","",BADER2!F62)</f>
        <v/>
      </c>
      <c r="CN68" s="520" t="str">
        <f>IF(C68="","",BADER2!G62)</f>
        <v/>
      </c>
      <c r="CO68" s="520" t="str">
        <f>IF(C68="","",BADER2!T62)</f>
        <v/>
      </c>
      <c r="CP68" s="521" t="str">
        <f>IF(C68="","",TAMB12!S62)</f>
        <v/>
      </c>
      <c r="CQ68" s="521" t="str">
        <f>IF(C68="","",TAMB12!C62)</f>
        <v/>
      </c>
      <c r="CR68" s="521" t="str">
        <f>IF(C68="","",TAMB12!D62)</f>
        <v/>
      </c>
      <c r="CS68" s="521" t="str">
        <f>IF(C68="","",TAMB12!F62)</f>
        <v/>
      </c>
      <c r="CT68" s="521" t="str">
        <f>IF(C68="","",TAMB12!G62)</f>
        <v/>
      </c>
      <c r="CU68" s="521" t="str">
        <f>IF(C68="","",TAMB12!T62)</f>
        <v/>
      </c>
      <c r="CV68" s="521" t="str">
        <f>IF(C68="","",TAMB22!S62)</f>
        <v/>
      </c>
      <c r="CW68" s="521" t="str">
        <f>IF(C68="","",TAMB22!C62)</f>
        <v/>
      </c>
      <c r="CX68" s="521" t="str">
        <f>IF(C68="","",TAMB22!D62)</f>
        <v/>
      </c>
      <c r="CY68" s="521" t="str">
        <f>IF(C68="","",TAMB22!F62)</f>
        <v/>
      </c>
      <c r="CZ68" s="521" t="str">
        <f>IF(C68="","",TAMB22!G62)</f>
        <v/>
      </c>
      <c r="DA68" s="521" t="str">
        <f>IF(C68="","",TAMB22!T62)</f>
        <v/>
      </c>
      <c r="DB68" s="519"/>
      <c r="DC68" s="519"/>
      <c r="DD68" s="519"/>
      <c r="DE68" s="519"/>
      <c r="DF68" s="519"/>
      <c r="DG68" s="519"/>
      <c r="DH68" s="520" t="str">
        <f>IF(C68="","",ISIEKSTRA2!C54)</f>
        <v/>
      </c>
      <c r="DI68" s="520" t="str">
        <f>IF(C68="","",ISIEKSTRA2!D54)</f>
        <v/>
      </c>
      <c r="DJ68" s="520" t="str">
        <f>IF(C68="","",ISIEKSTRA2!F54)</f>
        <v/>
      </c>
      <c r="DK68" s="520" t="str">
        <f>IF(C68="","",ISIEKSTRA2!G54)</f>
        <v/>
      </c>
      <c r="DL68" s="520" t="str">
        <f>IF(C68="","",ISIEKSTRA2!I54)</f>
        <v/>
      </c>
      <c r="DM68" s="520" t="str">
        <f>IF(C68="","",ISIEKSTRA2!J54)</f>
        <v/>
      </c>
      <c r="DN68" s="520"/>
      <c r="DO68" s="520"/>
      <c r="DP68" s="520" t="str">
        <f>IF(C68="","",'Data Raport2'!#REF!)</f>
        <v/>
      </c>
      <c r="DQ68" s="520" t="str">
        <f>IF(C68="","",'Data Raport2'!#REF!)</f>
        <v/>
      </c>
      <c r="DR68" s="520" t="str">
        <f>IF(C68="","",'Data Raport2'!#REF!)</f>
        <v/>
      </c>
      <c r="DS68" s="537" t="str">
        <f>IF('LEDGER GENAP2'!AR107="","",'LEDGER GENAP2'!AR107)</f>
        <v/>
      </c>
      <c r="DX68" s="535"/>
    </row>
    <row r="69" spans="1:128">
      <c r="A69" s="518">
        <v>50</v>
      </c>
      <c r="B69" s="518"/>
      <c r="C69" s="520" t="str">
        <f>IF('Data Identitas'!B58="","",'Data Identitas'!B58)</f>
        <v/>
      </c>
      <c r="D69" s="520" t="str">
        <f>IF(C69="","",'QH2'!S63)</f>
        <v/>
      </c>
      <c r="E69" s="520" t="str">
        <f>IF(C69="","",'QH2'!C63)</f>
        <v/>
      </c>
      <c r="F69" s="520" t="str">
        <f>IF(C69="","",'QH2'!D63)</f>
        <v/>
      </c>
      <c r="G69" s="520" t="str">
        <f>IF(C69="","",'QH2'!F63)</f>
        <v/>
      </c>
      <c r="H69" s="520" t="str">
        <f>IF(C69="","",'QH2'!G63)</f>
        <v/>
      </c>
      <c r="I69" s="520" t="str">
        <f>IF(C69="","",'QH2'!T63)</f>
        <v/>
      </c>
      <c r="J69" s="520" t="str">
        <f>IF(C69="","",'AA2'!S63)</f>
        <v/>
      </c>
      <c r="K69" s="520" t="str">
        <f>IF(C69="","",'AA2'!C63)</f>
        <v/>
      </c>
      <c r="L69" s="520" t="str">
        <f>IF(C69="","",'AA2'!D63)</f>
        <v/>
      </c>
      <c r="M69" s="520" t="str">
        <f>IF(C69="","",'AA2'!F63)</f>
        <v/>
      </c>
      <c r="N69" s="520" t="str">
        <f>IF(C69="","",'AA2'!G63)</f>
        <v/>
      </c>
      <c r="O69" s="520" t="str">
        <f>IF(C69="","",'AA2'!T63)</f>
        <v/>
      </c>
      <c r="P69" s="520" t="str">
        <f>IF(C69="","",FIQIH2!S63)</f>
        <v/>
      </c>
      <c r="Q69" s="520" t="str">
        <f>IF(C69="","",FIQIH2!C63)</f>
        <v/>
      </c>
      <c r="R69" s="520" t="str">
        <f>IF(C69="","",FIQIH2!D63)</f>
        <v/>
      </c>
      <c r="S69" s="520" t="str">
        <f>IF(C69="","",FIQIH2!F63)</f>
        <v/>
      </c>
      <c r="T69" s="520" t="str">
        <f>IF(C69="","",FIQIH2!G63)</f>
        <v/>
      </c>
      <c r="U69" s="520" t="str">
        <f>IF(C69="","",FIQIH2!T63)</f>
        <v/>
      </c>
      <c r="V69" s="520" t="str">
        <f>IF(C69="","",'SKI2'!S63)</f>
        <v/>
      </c>
      <c r="W69" s="520" t="str">
        <f>IF(C69="","",'SKI2'!C63)</f>
        <v/>
      </c>
      <c r="X69" s="520" t="str">
        <f>IF(C69="","",'SKI2'!D63)</f>
        <v/>
      </c>
      <c r="Y69" s="520" t="str">
        <f>IF(C69="","",'SKI2'!F63)</f>
        <v/>
      </c>
      <c r="Z69" s="520" t="str">
        <f>IF(C69="","",'SKI2'!G63)</f>
        <v/>
      </c>
      <c r="AA69" s="520" t="str">
        <f>IF(C69="","",'SKI2'!T63)</f>
        <v/>
      </c>
      <c r="AB69" s="520" t="str">
        <f>IF(C69="","",PPKn2!S63)</f>
        <v/>
      </c>
      <c r="AC69" s="520" t="str">
        <f>IF(C69="","",PPKn2!C63)</f>
        <v/>
      </c>
      <c r="AD69" s="520" t="str">
        <f>IF(C69="","",PPKn2!D63)</f>
        <v/>
      </c>
      <c r="AE69" s="520" t="str">
        <f>IF(C69="","",PPKn2!F63)</f>
        <v/>
      </c>
      <c r="AF69" s="520" t="str">
        <f>IF(C69="","",PPKn2!G63)</f>
        <v/>
      </c>
      <c r="AG69" s="520" t="str">
        <f>IF(C69="","",PPKn2!T63)</f>
        <v/>
      </c>
      <c r="AH69" s="520" t="str">
        <f>IF(C69="","",B.Ind2!S63)</f>
        <v/>
      </c>
      <c r="AI69" s="520" t="str">
        <f>IF(C69="","",B.Ind2!C63)</f>
        <v/>
      </c>
      <c r="AJ69" s="520" t="str">
        <f>IF(C69="","",B.Ind2!D63)</f>
        <v/>
      </c>
      <c r="AK69" s="520" t="str">
        <f>IF(C69="","",B.Ind2!F63)</f>
        <v/>
      </c>
      <c r="AL69" s="520" t="str">
        <f>IF(C69="","",B.Ind2!G63)</f>
        <v/>
      </c>
      <c r="AM69" s="520" t="str">
        <f>IF(C69="","",B.Ind2!T63)</f>
        <v/>
      </c>
      <c r="AN69" s="520" t="str">
        <f>IF(C69="","",B.ARAB2!S63)</f>
        <v/>
      </c>
      <c r="AO69" s="520" t="str">
        <f>IF(C69="","",B.ARAB2!C63)</f>
        <v/>
      </c>
      <c r="AP69" s="520" t="str">
        <f>IF(C69="","",B.ARAB2!D63)</f>
        <v/>
      </c>
      <c r="AQ69" s="520" t="str">
        <f>IF(C69="","",B.ARAB2!F63)</f>
        <v/>
      </c>
      <c r="AR69" s="520" t="str">
        <f>IF(C69="","",B.ARAB2!G63)</f>
        <v/>
      </c>
      <c r="AS69" s="520" t="str">
        <f>IF(C69="","",B.ARAB2!T63)</f>
        <v/>
      </c>
      <c r="AT69" s="520" t="str">
        <f>IF(C69="","",'MAT2'!S63)</f>
        <v/>
      </c>
      <c r="AU69" s="520" t="str">
        <f>IF(C69="","",'MAT2'!C63)</f>
        <v/>
      </c>
      <c r="AV69" s="520" t="str">
        <f>IF(C69="","",'MAT2'!D63)</f>
        <v/>
      </c>
      <c r="AW69" s="520" t="str">
        <f>IF(C69="","",'MAT2'!F63)</f>
        <v/>
      </c>
      <c r="AX69" s="520" t="str">
        <f>IF(C69="","",'MAT2'!G63)</f>
        <v/>
      </c>
      <c r="AY69" s="520" t="str">
        <f>IF(C69="","",'MAT2'!T63)</f>
        <v/>
      </c>
      <c r="AZ69" s="520" t="str">
        <f>IF(C69="","",'IPA2'!S63)</f>
        <v/>
      </c>
      <c r="BA69" s="520" t="str">
        <f>IF(C69="","",'IPA2'!C63)</f>
        <v/>
      </c>
      <c r="BB69" s="520" t="str">
        <f>IF(C69="","",'IPA2'!D63)</f>
        <v/>
      </c>
      <c r="BC69" s="520" t="str">
        <f>IF(C69="","",'IPA2'!F63)</f>
        <v/>
      </c>
      <c r="BD69" s="520" t="str">
        <f>IF(C69="","",'IPA2'!G63)</f>
        <v/>
      </c>
      <c r="BE69" s="520" t="str">
        <f>IF(C69="","",'IPA2'!T63)</f>
        <v/>
      </c>
      <c r="BF69" s="520" t="str">
        <f>IF(C69="","",'IPS2'!S63)</f>
        <v/>
      </c>
      <c r="BG69" s="520" t="str">
        <f>IF(C69="","",'IPS2'!C63)</f>
        <v/>
      </c>
      <c r="BH69" s="520" t="str">
        <f>IF(C69="","",'IPS2'!D63)</f>
        <v/>
      </c>
      <c r="BI69" s="520" t="str">
        <f>IF(C69="","",'IPS2'!F63)</f>
        <v/>
      </c>
      <c r="BJ69" s="520" t="str">
        <f>IF(C69="","",'IPS2'!G63)</f>
        <v/>
      </c>
      <c r="BK69" s="520" t="str">
        <f>IF(C69="","",'IPS2'!T63)</f>
        <v/>
      </c>
      <c r="BL69" s="520" t="str">
        <f>IF(C69="","",BIng2!S63)</f>
        <v/>
      </c>
      <c r="BM69" s="520" t="str">
        <f>IF(C69="","",BIng2!C63)</f>
        <v/>
      </c>
      <c r="BN69" s="520" t="str">
        <f>IF(C69="","",BIng2!D63)</f>
        <v/>
      </c>
      <c r="BO69" s="520" t="str">
        <f>IF(C69="","",BIng2!F63)</f>
        <v/>
      </c>
      <c r="BP69" s="520" t="str">
        <f>IF(C69="","",BIng2!G63)</f>
        <v/>
      </c>
      <c r="BQ69" s="520" t="str">
        <f>IF(C69="","",BIng2!T63)</f>
        <v/>
      </c>
      <c r="BR69" s="520" t="str">
        <f>IF(C69="","",'SBd2'!S63)</f>
        <v/>
      </c>
      <c r="BS69" s="520" t="str">
        <f>IF(C69="","",'SBd2'!C63)</f>
        <v/>
      </c>
      <c r="BT69" s="520" t="str">
        <f>IF(C69="","",'SBd2'!D63)</f>
        <v/>
      </c>
      <c r="BU69" s="520" t="str">
        <f>IF(C69="","",'SBd2'!F63)</f>
        <v/>
      </c>
      <c r="BV69" s="520" t="str">
        <f>IF(C69="","",'SBd2'!G63)</f>
        <v/>
      </c>
      <c r="BW69" s="520" t="str">
        <f>IF(C69="","",'SBd2'!T63)</f>
        <v/>
      </c>
      <c r="BX69" s="520" t="str">
        <f>IF(C69="","",'Pjk2'!S63)</f>
        <v/>
      </c>
      <c r="BY69" s="520" t="str">
        <f>IF(C69="","",'Pjk2'!C63)</f>
        <v/>
      </c>
      <c r="BZ69" s="520" t="str">
        <f>IF(C69="","",'Pjk2'!D63)</f>
        <v/>
      </c>
      <c r="CA69" s="520" t="str">
        <f>IF(C69="","",'Pjk2'!F63)</f>
        <v/>
      </c>
      <c r="CB69" s="520" t="str">
        <f>IF(C69="","",'Pjk2'!G63)</f>
        <v/>
      </c>
      <c r="CC69" s="520" t="str">
        <f>IF(C69="","",'Pjk2'!T63)</f>
        <v/>
      </c>
      <c r="CD69" s="520" t="str">
        <f>IF(C69="","",'Prk2'!S63)</f>
        <v/>
      </c>
      <c r="CE69" s="520" t="str">
        <f>IF(C69="","",'Prk2'!C63)</f>
        <v/>
      </c>
      <c r="CF69" s="520" t="str">
        <f>IF(C69="","",'Prk2'!D63)</f>
        <v/>
      </c>
      <c r="CG69" s="520" t="str">
        <f>IF(C69="","",'Prk2'!F63)</f>
        <v/>
      </c>
      <c r="CH69" s="520" t="str">
        <f>IF(C69="","",'Prk2'!G63)</f>
        <v/>
      </c>
      <c r="CI69" s="520" t="str">
        <f>IF(C69="","",'Prk2'!T63)</f>
        <v/>
      </c>
      <c r="CJ69" s="520" t="str">
        <f>IF(C69="","",BADER2!S63)</f>
        <v/>
      </c>
      <c r="CK69" s="520" t="str">
        <f>IF(C69="","",BADER2!C63)</f>
        <v/>
      </c>
      <c r="CL69" s="520" t="str">
        <f>IF(C69="","",BADER2!D63)</f>
        <v/>
      </c>
      <c r="CM69" s="520" t="str">
        <f>IF(C69="","",BADER2!F63)</f>
        <v/>
      </c>
      <c r="CN69" s="520" t="str">
        <f>IF(C69="","",BADER2!G63)</f>
        <v/>
      </c>
      <c r="CO69" s="520" t="str">
        <f>IF(C69="","",BADER2!T63)</f>
        <v/>
      </c>
      <c r="CP69" s="521" t="str">
        <f>IF(C69="","",TAMB12!S63)</f>
        <v/>
      </c>
      <c r="CQ69" s="521" t="str">
        <f>IF(C69="","",TAMB12!C63)</f>
        <v/>
      </c>
      <c r="CR69" s="521" t="str">
        <f>IF(C69="","",TAMB12!D63)</f>
        <v/>
      </c>
      <c r="CS69" s="521" t="str">
        <f>IF(C69="","",TAMB12!F63)</f>
        <v/>
      </c>
      <c r="CT69" s="521" t="str">
        <f>IF(C69="","",TAMB12!G63)</f>
        <v/>
      </c>
      <c r="CU69" s="521" t="str">
        <f>IF(C69="","",TAMB12!T63)</f>
        <v/>
      </c>
      <c r="CV69" s="521" t="str">
        <f>IF(C69="","",TAMB22!S63)</f>
        <v/>
      </c>
      <c r="CW69" s="521" t="str">
        <f>IF(C69="","",TAMB22!C63)</f>
        <v/>
      </c>
      <c r="CX69" s="521" t="str">
        <f>IF(C69="","",TAMB22!D63)</f>
        <v/>
      </c>
      <c r="CY69" s="521" t="str">
        <f>IF(C69="","",TAMB22!F63)</f>
        <v/>
      </c>
      <c r="CZ69" s="521" t="str">
        <f>IF(C69="","",TAMB22!G63)</f>
        <v/>
      </c>
      <c r="DA69" s="521" t="str">
        <f>IF(C69="","",TAMB22!T63)</f>
        <v/>
      </c>
      <c r="DB69" s="519"/>
      <c r="DC69" s="519"/>
      <c r="DD69" s="519"/>
      <c r="DE69" s="519"/>
      <c r="DF69" s="519"/>
      <c r="DG69" s="519"/>
      <c r="DH69" s="520" t="str">
        <f>IF(C69="","",ISIEKSTRA2!C55)</f>
        <v/>
      </c>
      <c r="DI69" s="520" t="str">
        <f>IF(C69="","",ISIEKSTRA2!D55)</f>
        <v/>
      </c>
      <c r="DJ69" s="520" t="str">
        <f>IF(C69="","",ISIEKSTRA2!F55)</f>
        <v/>
      </c>
      <c r="DK69" s="520" t="str">
        <f>IF(C69="","",ISIEKSTRA2!G55)</f>
        <v/>
      </c>
      <c r="DL69" s="520" t="str">
        <f>IF(C69="","",ISIEKSTRA2!I55)</f>
        <v/>
      </c>
      <c r="DM69" s="520" t="str">
        <f>IF(C69="","",ISIEKSTRA2!J55)</f>
        <v/>
      </c>
      <c r="DN69" s="520"/>
      <c r="DO69" s="520"/>
      <c r="DP69" s="520" t="str">
        <f>IF(C69="","",'Data Raport2'!#REF!)</f>
        <v/>
      </c>
      <c r="DQ69" s="520" t="str">
        <f>IF(C69="","",'Data Raport2'!#REF!)</f>
        <v/>
      </c>
      <c r="DR69" s="520" t="str">
        <f>IF(C69="","",'Data Raport2'!#REF!)</f>
        <v/>
      </c>
      <c r="DS69" s="537" t="str">
        <f>IF('LEDGER GENAP2'!AR109="","",'LEDGER GENAP2'!AR109)</f>
        <v/>
      </c>
      <c r="DX69" s="535"/>
    </row>
  </sheetData>
  <sheetProtection password="D4C3" sheet="1" objects="1" scenarios="1"/>
  <mergeCells count="29">
    <mergeCell ref="P18:U18"/>
    <mergeCell ref="A18:A19"/>
    <mergeCell ref="B18:B19"/>
    <mergeCell ref="C18:C19"/>
    <mergeCell ref="D18:I18"/>
    <mergeCell ref="J18:O18"/>
    <mergeCell ref="CJ18:CO18"/>
    <mergeCell ref="V18:AA18"/>
    <mergeCell ref="AB18:AG18"/>
    <mergeCell ref="AH18:AM18"/>
    <mergeCell ref="AN18:AS18"/>
    <mergeCell ref="AT18:AY18"/>
    <mergeCell ref="AZ18:BE18"/>
    <mergeCell ref="A11:C13"/>
    <mergeCell ref="DN18:DO18"/>
    <mergeCell ref="A15:C16"/>
    <mergeCell ref="DP18:DR18"/>
    <mergeCell ref="DS18:DS19"/>
    <mergeCell ref="CP18:CU18"/>
    <mergeCell ref="CV18:DA18"/>
    <mergeCell ref="DB18:DG18"/>
    <mergeCell ref="DH18:DI18"/>
    <mergeCell ref="DJ18:DK18"/>
    <mergeCell ref="DL18:DM18"/>
    <mergeCell ref="BF18:BK18"/>
    <mergeCell ref="BL18:BQ18"/>
    <mergeCell ref="BR18:BW18"/>
    <mergeCell ref="BX18:CC18"/>
    <mergeCell ref="CD18:CI18"/>
  </mergeCells>
  <hyperlinks>
    <hyperlink ref="A15:C16" location="'UTAMA 2'!A1" display="BACK TO MENU UTAMA"/>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sheetPr codeName="Sheet52">
    <tabColor rgb="FF0000CC"/>
  </sheetPr>
  <dimension ref="A1:XFD61"/>
  <sheetViews>
    <sheetView showGridLines="0" zoomScale="120" zoomScaleNormal="120" workbookViewId="0"/>
  </sheetViews>
  <sheetFormatPr defaultColWidth="0" defaultRowHeight="15" customHeight="1" zeroHeight="1"/>
  <cols>
    <col min="1" max="1" width="4.7109375" style="272" customWidth="1"/>
    <col min="2" max="2" width="26.85546875" style="58" customWidth="1"/>
    <col min="3" max="4" width="4.85546875" style="58" customWidth="1"/>
    <col min="5" max="5" width="4.85546875" style="67" customWidth="1"/>
    <col min="6" max="6" width="4.85546875" style="58" customWidth="1"/>
    <col min="7" max="10" width="4.85546875" style="67" customWidth="1"/>
    <col min="11" max="24" width="4.28515625" style="67" customWidth="1"/>
    <col min="25" max="25" width="4.28515625" style="67" bestFit="1" customWidth="1"/>
    <col min="26" max="27" width="4.28515625" style="67" customWidth="1"/>
    <col min="28" max="28" width="4.28515625" style="58" customWidth="1"/>
    <col min="29" max="29" width="4.28515625" style="67" customWidth="1"/>
    <col min="30" max="30" width="4.28515625" style="58" customWidth="1"/>
    <col min="31" max="31" width="4.28515625" style="67" customWidth="1"/>
    <col min="32" max="32" width="4.28515625" style="58" customWidth="1"/>
    <col min="33" max="34" width="4.28515625" style="67" customWidth="1"/>
    <col min="35" max="35" width="4.28515625" style="58" customWidth="1"/>
    <col min="36" max="36" width="4.28515625" style="67" customWidth="1"/>
    <col min="37" max="37" width="4.28515625" style="58" customWidth="1"/>
    <col min="38" max="38" width="4.28515625" style="67" customWidth="1"/>
    <col min="39" max="39" width="4.28515625" style="58" customWidth="1"/>
    <col min="40" max="48" width="4.28515625" style="67" customWidth="1"/>
    <col min="49" max="49" width="4.28515625" style="58" customWidth="1"/>
    <col min="50" max="50" width="4.28515625" style="67" customWidth="1"/>
    <col min="51" max="51" width="4.28515625" style="58" customWidth="1"/>
    <col min="52" max="52" width="4.28515625" style="67" customWidth="1"/>
    <col min="53" max="53" width="4.28515625" style="58" customWidth="1"/>
    <col min="54" max="55" width="4.28515625" style="67" customWidth="1"/>
    <col min="56" max="56" width="4.28515625" style="58" customWidth="1"/>
    <col min="57" max="57" width="4.28515625" style="67" customWidth="1"/>
    <col min="58" max="58" width="4.28515625" style="58" customWidth="1"/>
    <col min="59" max="59" width="4.28515625" style="67" customWidth="1"/>
    <col min="60" max="60" width="4.28515625" style="58" customWidth="1"/>
    <col min="61" max="62" width="4.28515625" style="67" customWidth="1"/>
    <col min="63" max="63" width="4.28515625" style="58" customWidth="1"/>
    <col min="64" max="64" width="4.28515625" style="67" customWidth="1"/>
    <col min="65" max="65" width="4.28515625" style="58" customWidth="1"/>
    <col min="66" max="66" width="4.28515625" style="67" customWidth="1"/>
    <col min="67" max="67" width="4.28515625" style="58" customWidth="1"/>
    <col min="68" max="69" width="4.28515625" style="67" customWidth="1"/>
    <col min="70" max="70" width="4.28515625" style="58" customWidth="1"/>
    <col min="71" max="71" width="4.28515625" style="67" customWidth="1"/>
    <col min="72" max="72" width="4.28515625" style="58" customWidth="1"/>
    <col min="73" max="73" width="4.28515625" style="67" customWidth="1"/>
    <col min="74" max="74" width="4.28515625" style="58" customWidth="1"/>
    <col min="75" max="76" width="4.28515625" style="67" customWidth="1"/>
    <col min="77" max="77" width="4.28515625" style="58" customWidth="1"/>
    <col min="78" max="78" width="4.28515625" style="67" customWidth="1"/>
    <col min="79" max="79" width="4.28515625" style="58" customWidth="1"/>
    <col min="80" max="80" width="4.28515625" style="67" customWidth="1"/>
    <col min="81" max="81" width="4.28515625" style="58" customWidth="1"/>
    <col min="82" max="83" width="4.28515625" style="67" customWidth="1"/>
    <col min="84" max="84" width="4.28515625" style="58" customWidth="1"/>
    <col min="85" max="85" width="4.28515625" style="67" customWidth="1"/>
    <col min="86" max="86" width="4.28515625" style="58" customWidth="1"/>
    <col min="87" max="87" width="4.28515625" style="67" customWidth="1"/>
    <col min="88" max="88" width="4.28515625" style="58" customWidth="1"/>
    <col min="89" max="90" width="4.28515625" style="67" customWidth="1"/>
    <col min="91" max="91" width="4.28515625" style="58" customWidth="1"/>
    <col min="92" max="92" width="4.28515625" style="67" customWidth="1"/>
    <col min="93" max="93" width="4.28515625" style="58" customWidth="1"/>
    <col min="94" max="94" width="4.28515625" style="67" customWidth="1"/>
    <col min="95" max="95" width="4.28515625" style="58" customWidth="1"/>
    <col min="96" max="110" width="4.28515625" style="67" customWidth="1"/>
    <col min="111" max="111" width="5.28515625" style="67" customWidth="1"/>
    <col min="112" max="112" width="4.28515625" style="58" customWidth="1"/>
    <col min="113" max="113" width="4.28515625" style="67" customWidth="1"/>
    <col min="114" max="114" width="4.28515625" style="58" customWidth="1"/>
    <col min="115" max="115" width="4.28515625" style="67" customWidth="1"/>
    <col min="116" max="116" width="4.28515625" style="58" customWidth="1"/>
    <col min="117" max="118" width="4.28515625" style="67" customWidth="1"/>
    <col min="119" max="119" width="7" style="58" bestFit="1" customWidth="1"/>
    <col min="120" max="120" width="6.42578125" style="58" bestFit="1" customWidth="1"/>
    <col min="121" max="122" width="6" style="58" customWidth="1"/>
    <col min="123" max="132" width="5.7109375" style="58" customWidth="1"/>
    <col min="133" max="145" width="6.28515625" style="58" customWidth="1"/>
    <col min="146" max="146" width="5.5703125" style="58" bestFit="1" customWidth="1"/>
    <col min="147" max="147" width="6" style="58" bestFit="1" customWidth="1"/>
    <col min="148" max="149" width="5.5703125" style="58" bestFit="1" customWidth="1"/>
    <col min="150" max="150" width="8.85546875" style="58" bestFit="1" customWidth="1"/>
    <col min="151" max="151" width="6.140625" style="58" bestFit="1" customWidth="1"/>
    <col min="152" max="152" width="10.28515625" style="58" customWidth="1"/>
    <col min="153" max="153" width="6.140625" style="58" bestFit="1" customWidth="1"/>
    <col min="154" max="154" width="6" style="58" bestFit="1" customWidth="1"/>
    <col min="155" max="155" width="3.28515625" style="58" bestFit="1" customWidth="1"/>
    <col min="156" max="156" width="4.140625" style="58" bestFit="1" customWidth="1"/>
    <col min="157" max="157" width="8.85546875" style="58" bestFit="1" customWidth="1"/>
    <col min="158" max="158" width="5.28515625" style="58" bestFit="1" customWidth="1"/>
    <col min="159" max="159" width="8.28515625" style="58" bestFit="1" customWidth="1"/>
    <col min="160" max="160" width="4.140625" style="58" bestFit="1" customWidth="1"/>
    <col min="161" max="161" width="7.28515625" style="58" bestFit="1" customWidth="1"/>
    <col min="162" max="162" width="7" style="58" bestFit="1" customWidth="1"/>
    <col min="163" max="171" width="10.28515625" style="58" customWidth="1"/>
    <col min="172" max="172" width="11.85546875" style="58" customWidth="1"/>
    <col min="173" max="173" width="10.28515625" style="58" customWidth="1"/>
    <col min="174" max="16383" width="10.28515625" style="58" hidden="1" customWidth="1"/>
    <col min="16384" max="16384" width="6.140625" style="58" hidden="1" customWidth="1"/>
  </cols>
  <sheetData>
    <row r="1" spans="1:172" ht="18.75">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c r="AC1" s="714"/>
      <c r="AD1" s="714"/>
      <c r="AE1" s="714"/>
      <c r="AF1" s="714"/>
      <c r="AG1" s="714"/>
      <c r="AH1" s="714"/>
      <c r="AI1" s="714"/>
      <c r="AJ1" s="714"/>
      <c r="AK1" s="714"/>
      <c r="AL1" s="714"/>
      <c r="AM1" s="714"/>
      <c r="AN1" s="714"/>
      <c r="AO1" s="714"/>
      <c r="AP1" s="714"/>
      <c r="AQ1" s="714"/>
      <c r="AR1" s="714"/>
      <c r="AS1" s="714"/>
      <c r="AT1" s="714"/>
      <c r="AU1" s="714"/>
      <c r="AV1" s="714"/>
      <c r="AW1" s="714"/>
      <c r="AX1" s="714"/>
      <c r="AY1" s="714"/>
      <c r="AZ1" s="714"/>
      <c r="BA1" s="714"/>
      <c r="BB1" s="714"/>
      <c r="BC1" s="714"/>
      <c r="BD1" s="714"/>
      <c r="BE1" s="714"/>
      <c r="BF1" s="714"/>
    </row>
    <row r="2" spans="1:172" ht="26.25">
      <c r="C2" s="715" t="str">
        <f>'UTAMA 2'!L3</f>
        <v>Kementerian Agama</v>
      </c>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5"/>
      <c r="AL2" s="715"/>
      <c r="AM2" s="715"/>
      <c r="AN2" s="715"/>
      <c r="AO2" s="715"/>
      <c r="AP2" s="715"/>
      <c r="AQ2" s="715"/>
      <c r="AR2" s="715"/>
      <c r="AS2" s="715"/>
      <c r="AT2" s="715"/>
      <c r="AU2" s="715"/>
      <c r="AV2" s="715"/>
      <c r="AW2" s="715"/>
      <c r="AX2" s="715"/>
      <c r="AY2" s="715"/>
      <c r="AZ2" s="715"/>
      <c r="BA2" s="715"/>
      <c r="BB2" s="715"/>
      <c r="BC2" s="715"/>
      <c r="BD2" s="715"/>
      <c r="BE2" s="715"/>
      <c r="BF2" s="715"/>
    </row>
    <row r="3" spans="1:172" ht="33.75">
      <c r="C3" s="716" t="str">
        <f>UPPER('UTAMA 2'!L5)</f>
        <v>MTS BAHRUS SHOLIHIN</v>
      </c>
      <c r="D3" s="716"/>
      <c r="E3" s="716"/>
      <c r="F3" s="716"/>
      <c r="G3" s="716"/>
      <c r="H3" s="716"/>
      <c r="I3" s="716"/>
      <c r="J3" s="716"/>
      <c r="K3" s="716"/>
      <c r="L3" s="716"/>
      <c r="M3" s="716"/>
      <c r="N3" s="716"/>
      <c r="O3" s="716"/>
      <c r="P3" s="716"/>
      <c r="Q3" s="716"/>
      <c r="R3" s="716"/>
      <c r="S3" s="716"/>
      <c r="T3" s="716"/>
      <c r="U3" s="716"/>
      <c r="V3" s="716"/>
      <c r="W3" s="716"/>
      <c r="X3" s="716"/>
      <c r="Y3" s="716"/>
      <c r="Z3" s="716"/>
      <c r="AA3" s="716"/>
      <c r="AB3" s="716"/>
      <c r="AC3" s="716"/>
      <c r="AD3" s="716"/>
      <c r="AE3" s="716"/>
      <c r="AF3" s="716"/>
      <c r="AG3" s="716"/>
      <c r="AH3" s="716"/>
      <c r="AI3" s="716"/>
      <c r="AJ3" s="716"/>
      <c r="AK3" s="716"/>
      <c r="AL3" s="716"/>
      <c r="AM3" s="716"/>
      <c r="AN3" s="716"/>
      <c r="AO3" s="716"/>
      <c r="AP3" s="716"/>
      <c r="AQ3" s="716"/>
      <c r="AR3" s="716"/>
      <c r="AS3" s="716"/>
      <c r="AT3" s="716"/>
      <c r="AU3" s="716"/>
      <c r="AV3" s="716"/>
      <c r="AW3" s="716"/>
      <c r="AX3" s="716"/>
      <c r="AY3" s="716"/>
      <c r="AZ3" s="716"/>
      <c r="BA3" s="716"/>
      <c r="BB3" s="716"/>
      <c r="BC3" s="716"/>
      <c r="BD3" s="716"/>
      <c r="BE3" s="716"/>
      <c r="BF3" s="716"/>
    </row>
    <row r="4" spans="1:172"/>
    <row r="5" spans="1:172" ht="18.75">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K5" s="717"/>
      <c r="AL5" s="717"/>
      <c r="AM5" s="717"/>
      <c r="AN5" s="717"/>
      <c r="AO5" s="717"/>
      <c r="AP5" s="717"/>
      <c r="AQ5" s="717"/>
      <c r="AR5" s="717"/>
      <c r="AS5" s="717"/>
      <c r="AT5" s="717"/>
      <c r="AU5" s="717"/>
      <c r="AV5" s="717"/>
      <c r="AW5" s="717"/>
      <c r="AX5" s="717"/>
      <c r="AY5" s="717"/>
      <c r="AZ5" s="717"/>
      <c r="BA5" s="717"/>
      <c r="BB5" s="717"/>
      <c r="BC5" s="717"/>
      <c r="BD5" s="717"/>
      <c r="BE5" s="717"/>
    </row>
    <row r="6" spans="1:172">
      <c r="C6" s="718" t="s">
        <v>65</v>
      </c>
      <c r="D6" s="718"/>
      <c r="E6" s="675" t="str">
        <f>UTAMA!D16&amp;UTAMA!E16</f>
        <v>7</v>
      </c>
      <c r="F6" s="675"/>
      <c r="G6" s="675"/>
      <c r="H6" s="266"/>
      <c r="I6" s="266"/>
      <c r="J6" s="266"/>
      <c r="K6" s="266"/>
      <c r="L6" s="266"/>
      <c r="M6" s="266"/>
      <c r="N6" s="266"/>
      <c r="O6" s="266"/>
      <c r="P6" s="266"/>
      <c r="Q6" s="266"/>
      <c r="R6" s="266"/>
      <c r="S6" s="266"/>
      <c r="T6" s="266"/>
      <c r="U6" s="266"/>
      <c r="V6" s="266"/>
      <c r="W6" s="266"/>
      <c r="X6" s="266"/>
      <c r="Y6" s="266"/>
      <c r="Z6" s="266"/>
      <c r="AA6" s="266"/>
      <c r="AB6" s="718" t="s">
        <v>66</v>
      </c>
      <c r="AC6" s="718"/>
      <c r="AD6" s="718"/>
      <c r="AE6" s="718"/>
      <c r="AF6" s="719" t="s">
        <v>430</v>
      </c>
      <c r="AG6" s="720"/>
      <c r="AH6" s="720"/>
      <c r="AI6" s="720"/>
      <c r="AJ6" s="720"/>
      <c r="AL6" s="721" t="s">
        <v>67</v>
      </c>
      <c r="AM6" s="721"/>
      <c r="AN6" s="721"/>
      <c r="AO6" s="721"/>
      <c r="AP6" s="721"/>
      <c r="AQ6" s="721"/>
      <c r="AR6" s="721"/>
      <c r="AS6" s="721"/>
      <c r="AT6" s="721"/>
      <c r="AU6" s="721"/>
      <c r="AV6" s="721"/>
      <c r="AW6" s="721"/>
      <c r="AX6" s="722" t="e">
        <f>#REF!</f>
        <v>#REF!</v>
      </c>
      <c r="AY6" s="722"/>
      <c r="AZ6" s="722"/>
    </row>
    <row r="7" spans="1:172" ht="15.75" thickBot="1">
      <c r="A7" s="94" t="s">
        <v>188</v>
      </c>
      <c r="B7" s="94" t="s">
        <v>189</v>
      </c>
      <c r="C7" s="94" t="s">
        <v>190</v>
      </c>
      <c r="D7" s="94" t="s">
        <v>191</v>
      </c>
      <c r="E7" s="94" t="s">
        <v>192</v>
      </c>
      <c r="F7" s="94" t="s">
        <v>193</v>
      </c>
      <c r="G7" s="94" t="s">
        <v>194</v>
      </c>
      <c r="H7" s="94" t="s">
        <v>195</v>
      </c>
      <c r="I7" s="94" t="s">
        <v>196</v>
      </c>
      <c r="J7" s="94" t="s">
        <v>197</v>
      </c>
      <c r="K7" s="94" t="s">
        <v>198</v>
      </c>
      <c r="L7" s="94" t="s">
        <v>199</v>
      </c>
      <c r="M7" s="94" t="s">
        <v>200</v>
      </c>
      <c r="N7" s="94" t="s">
        <v>201</v>
      </c>
      <c r="O7" s="94" t="s">
        <v>202</v>
      </c>
      <c r="P7" s="94" t="s">
        <v>203</v>
      </c>
      <c r="Q7" s="94" t="s">
        <v>204</v>
      </c>
      <c r="R7" s="94" t="s">
        <v>205</v>
      </c>
      <c r="S7" s="94" t="s">
        <v>206</v>
      </c>
      <c r="T7" s="94" t="s">
        <v>207</v>
      </c>
      <c r="U7" s="94" t="s">
        <v>208</v>
      </c>
      <c r="V7" s="94" t="s">
        <v>209</v>
      </c>
      <c r="W7" s="94" t="s">
        <v>210</v>
      </c>
      <c r="X7" s="94" t="s">
        <v>211</v>
      </c>
      <c r="Y7" s="94" t="s">
        <v>212</v>
      </c>
      <c r="Z7" s="94" t="s">
        <v>213</v>
      </c>
      <c r="AA7" s="94" t="s">
        <v>214</v>
      </c>
      <c r="AB7" s="94" t="s">
        <v>215</v>
      </c>
      <c r="AC7" s="94" t="s">
        <v>216</v>
      </c>
      <c r="AD7" s="94" t="s">
        <v>217</v>
      </c>
      <c r="AE7" s="94" t="s">
        <v>218</v>
      </c>
      <c r="AF7" s="94" t="s">
        <v>219</v>
      </c>
      <c r="AG7" s="94" t="s">
        <v>220</v>
      </c>
      <c r="AH7" s="94" t="s">
        <v>221</v>
      </c>
      <c r="AI7" s="94" t="s">
        <v>222</v>
      </c>
      <c r="AJ7" s="94" t="s">
        <v>223</v>
      </c>
      <c r="AK7" s="94" t="s">
        <v>224</v>
      </c>
      <c r="AL7" s="94" t="s">
        <v>225</v>
      </c>
      <c r="AM7" s="94" t="s">
        <v>226</v>
      </c>
      <c r="AN7" s="94" t="s">
        <v>227</v>
      </c>
      <c r="AO7" s="94" t="s">
        <v>228</v>
      </c>
      <c r="AP7" s="94" t="s">
        <v>229</v>
      </c>
      <c r="AQ7" s="94" t="s">
        <v>230</v>
      </c>
      <c r="AR7" s="94" t="s">
        <v>231</v>
      </c>
      <c r="AS7" s="94" t="s">
        <v>232</v>
      </c>
      <c r="AT7" s="94" t="s">
        <v>233</v>
      </c>
      <c r="AU7" s="94" t="s">
        <v>234</v>
      </c>
      <c r="AV7" s="94" t="s">
        <v>235</v>
      </c>
      <c r="AW7" s="94" t="s">
        <v>236</v>
      </c>
      <c r="AX7" s="94" t="s">
        <v>237</v>
      </c>
      <c r="AY7" s="94" t="s">
        <v>238</v>
      </c>
      <c r="AZ7" s="94" t="s">
        <v>239</v>
      </c>
      <c r="BA7" s="94" t="s">
        <v>240</v>
      </c>
      <c r="BB7" s="94" t="s">
        <v>241</v>
      </c>
      <c r="BC7" s="94" t="s">
        <v>242</v>
      </c>
      <c r="BD7" s="94" t="s">
        <v>243</v>
      </c>
      <c r="BE7" s="94" t="s">
        <v>244</v>
      </c>
      <c r="BF7" s="94" t="s">
        <v>245</v>
      </c>
      <c r="BG7" s="94" t="s">
        <v>246</v>
      </c>
      <c r="BH7" s="94" t="s">
        <v>247</v>
      </c>
      <c r="BI7" s="94" t="s">
        <v>248</v>
      </c>
      <c r="BJ7" s="94" t="s">
        <v>249</v>
      </c>
      <c r="BK7" s="94" t="s">
        <v>250</v>
      </c>
      <c r="BL7" s="94" t="s">
        <v>251</v>
      </c>
      <c r="BM7" s="94" t="s">
        <v>252</v>
      </c>
      <c r="BN7" s="94" t="s">
        <v>253</v>
      </c>
      <c r="BO7" s="94" t="s">
        <v>254</v>
      </c>
      <c r="BP7" s="94" t="s">
        <v>255</v>
      </c>
      <c r="BQ7" s="94" t="s">
        <v>256</v>
      </c>
      <c r="BR7" s="94" t="s">
        <v>257</v>
      </c>
      <c r="BS7" s="94" t="s">
        <v>258</v>
      </c>
      <c r="BT7" s="94" t="s">
        <v>259</v>
      </c>
      <c r="BU7" s="94" t="s">
        <v>260</v>
      </c>
      <c r="BV7" s="94" t="s">
        <v>261</v>
      </c>
      <c r="BW7" s="94" t="s">
        <v>262</v>
      </c>
      <c r="BX7" s="94" t="s">
        <v>263</v>
      </c>
      <c r="BY7" s="94" t="s">
        <v>264</v>
      </c>
      <c r="BZ7" s="94" t="s">
        <v>265</v>
      </c>
      <c r="CA7" s="94" t="s">
        <v>266</v>
      </c>
      <c r="CB7" s="94" t="s">
        <v>267</v>
      </c>
      <c r="CC7" s="94" t="s">
        <v>268</v>
      </c>
      <c r="CD7" s="94" t="s">
        <v>269</v>
      </c>
      <c r="CE7" s="94" t="s">
        <v>270</v>
      </c>
      <c r="CF7" s="94" t="s">
        <v>271</v>
      </c>
      <c r="CG7" s="94" t="s">
        <v>272</v>
      </c>
      <c r="CH7" s="94" t="s">
        <v>273</v>
      </c>
      <c r="CI7" s="94" t="s">
        <v>274</v>
      </c>
      <c r="CJ7" s="94" t="s">
        <v>275</v>
      </c>
      <c r="CK7" s="94" t="s">
        <v>276</v>
      </c>
      <c r="CL7" s="94" t="s">
        <v>277</v>
      </c>
      <c r="CM7" s="94" t="s">
        <v>278</v>
      </c>
      <c r="CN7" s="94" t="s">
        <v>279</v>
      </c>
      <c r="CO7" s="94" t="s">
        <v>280</v>
      </c>
      <c r="CP7" s="94" t="s">
        <v>281</v>
      </c>
      <c r="CQ7" s="94" t="s">
        <v>282</v>
      </c>
      <c r="CR7" s="94" t="s">
        <v>283</v>
      </c>
      <c r="CS7" s="94" t="s">
        <v>284</v>
      </c>
      <c r="CT7" s="94" t="s">
        <v>285</v>
      </c>
      <c r="CU7" s="94" t="s">
        <v>286</v>
      </c>
      <c r="CV7" s="94" t="s">
        <v>287</v>
      </c>
      <c r="CW7" s="94" t="s">
        <v>288</v>
      </c>
      <c r="CX7" s="94" t="s">
        <v>289</v>
      </c>
      <c r="CY7" s="94" t="s">
        <v>290</v>
      </c>
      <c r="CZ7" s="94" t="s">
        <v>291</v>
      </c>
      <c r="DA7" s="94" t="s">
        <v>292</v>
      </c>
      <c r="DB7" s="94" t="s">
        <v>293</v>
      </c>
      <c r="DC7" s="94" t="s">
        <v>294</v>
      </c>
      <c r="DD7" s="94" t="s">
        <v>295</v>
      </c>
      <c r="DE7" s="94" t="s">
        <v>296</v>
      </c>
      <c r="DF7" s="94" t="s">
        <v>297</v>
      </c>
      <c r="DG7" s="94" t="s">
        <v>298</v>
      </c>
      <c r="DH7" s="94" t="s">
        <v>299</v>
      </c>
      <c r="DI7" s="94" t="s">
        <v>300</v>
      </c>
      <c r="DJ7" s="94" t="s">
        <v>301</v>
      </c>
      <c r="DK7" s="94" t="s">
        <v>302</v>
      </c>
      <c r="DL7" s="94" t="s">
        <v>303</v>
      </c>
      <c r="DM7" s="94" t="s">
        <v>304</v>
      </c>
      <c r="DN7" s="94" t="s">
        <v>305</v>
      </c>
      <c r="DO7" s="94" t="s">
        <v>306</v>
      </c>
      <c r="DP7" s="94" t="s">
        <v>307</v>
      </c>
      <c r="DQ7" s="94" t="s">
        <v>308</v>
      </c>
      <c r="DR7" s="94" t="s">
        <v>309</v>
      </c>
      <c r="DS7" s="94" t="s">
        <v>310</v>
      </c>
      <c r="DT7" s="94" t="s">
        <v>311</v>
      </c>
      <c r="DU7" s="94" t="s">
        <v>312</v>
      </c>
      <c r="DV7" s="94" t="s">
        <v>313</v>
      </c>
      <c r="DW7" s="94" t="s">
        <v>314</v>
      </c>
      <c r="DX7" s="94" t="s">
        <v>315</v>
      </c>
      <c r="DY7" s="94" t="s">
        <v>316</v>
      </c>
      <c r="DZ7" s="94" t="s">
        <v>317</v>
      </c>
      <c r="EA7" s="94" t="s">
        <v>318</v>
      </c>
      <c r="EB7" s="94" t="s">
        <v>319</v>
      </c>
      <c r="EC7" s="94" t="s">
        <v>320</v>
      </c>
      <c r="ED7" s="94" t="s">
        <v>367</v>
      </c>
      <c r="EE7" s="94" t="s">
        <v>368</v>
      </c>
      <c r="EF7" s="94" t="s">
        <v>369</v>
      </c>
      <c r="EG7" s="94" t="s">
        <v>370</v>
      </c>
      <c r="EH7" s="94" t="s">
        <v>371</v>
      </c>
      <c r="EI7" s="94" t="s">
        <v>372</v>
      </c>
      <c r="EJ7" s="94" t="s">
        <v>373</v>
      </c>
      <c r="EK7" s="94" t="s">
        <v>374</v>
      </c>
      <c r="EL7" s="94" t="s">
        <v>375</v>
      </c>
      <c r="EM7" s="94" t="s">
        <v>376</v>
      </c>
      <c r="EN7" s="94" t="s">
        <v>377</v>
      </c>
      <c r="EO7" s="94" t="s">
        <v>378</v>
      </c>
      <c r="EP7" s="94" t="s">
        <v>379</v>
      </c>
      <c r="EQ7" s="94" t="s">
        <v>380</v>
      </c>
      <c r="ER7" s="94" t="s">
        <v>381</v>
      </c>
      <c r="ES7" s="94" t="s">
        <v>382</v>
      </c>
      <c r="ET7" s="94" t="s">
        <v>383</v>
      </c>
      <c r="EU7" s="94" t="s">
        <v>384</v>
      </c>
      <c r="EV7" s="94" t="s">
        <v>385</v>
      </c>
      <c r="EW7" s="94" t="s">
        <v>386</v>
      </c>
      <c r="EX7" s="94" t="s">
        <v>387</v>
      </c>
      <c r="EY7" s="94" t="s">
        <v>388</v>
      </c>
      <c r="EZ7" s="94" t="s">
        <v>389</v>
      </c>
      <c r="FA7" s="94" t="s">
        <v>390</v>
      </c>
      <c r="FB7" s="94" t="s">
        <v>391</v>
      </c>
      <c r="FC7" s="94" t="s">
        <v>392</v>
      </c>
      <c r="FD7" s="94" t="s">
        <v>393</v>
      </c>
      <c r="FE7" s="94" t="s">
        <v>394</v>
      </c>
      <c r="FF7" s="94" t="s">
        <v>395</v>
      </c>
      <c r="FG7" s="94" t="s">
        <v>396</v>
      </c>
      <c r="FH7" s="94" t="s">
        <v>397</v>
      </c>
      <c r="FI7" s="94" t="s">
        <v>398</v>
      </c>
      <c r="FJ7" s="94" t="s">
        <v>399</v>
      </c>
      <c r="FK7" s="94" t="s">
        <v>400</v>
      </c>
      <c r="FL7" s="94" t="s">
        <v>401</v>
      </c>
      <c r="FM7" s="94" t="s">
        <v>402</v>
      </c>
      <c r="FN7" s="94" t="s">
        <v>403</v>
      </c>
      <c r="FO7" s="94" t="s">
        <v>404</v>
      </c>
      <c r="FP7" s="94" t="s">
        <v>405</v>
      </c>
    </row>
    <row r="8" spans="1:172" ht="15" customHeight="1">
      <c r="A8" s="711" t="s">
        <v>51</v>
      </c>
      <c r="B8" s="711" t="s">
        <v>2</v>
      </c>
      <c r="C8" s="705" t="s">
        <v>163</v>
      </c>
      <c r="D8" s="706"/>
      <c r="E8" s="706"/>
      <c r="F8" s="706"/>
      <c r="G8" s="706"/>
      <c r="H8" s="706"/>
      <c r="I8" s="706"/>
      <c r="J8" s="706"/>
      <c r="K8" s="706"/>
      <c r="L8" s="706"/>
      <c r="M8" s="705" t="s">
        <v>356</v>
      </c>
      <c r="N8" s="706"/>
      <c r="O8" s="706"/>
      <c r="P8" s="706"/>
      <c r="Q8" s="706"/>
      <c r="R8" s="706"/>
      <c r="S8" s="706"/>
      <c r="T8" s="706"/>
      <c r="U8" s="706"/>
      <c r="V8" s="706"/>
      <c r="W8" s="705" t="s">
        <v>155</v>
      </c>
      <c r="X8" s="706"/>
      <c r="Y8" s="706"/>
      <c r="Z8" s="706"/>
      <c r="AA8" s="706"/>
      <c r="AB8" s="706"/>
      <c r="AC8" s="706"/>
      <c r="AD8" s="706"/>
      <c r="AE8" s="706"/>
      <c r="AF8" s="706"/>
      <c r="AG8" s="705" t="s">
        <v>357</v>
      </c>
      <c r="AH8" s="706"/>
      <c r="AI8" s="706"/>
      <c r="AJ8" s="706"/>
      <c r="AK8" s="706"/>
      <c r="AL8" s="706"/>
      <c r="AM8" s="706"/>
      <c r="AN8" s="706"/>
      <c r="AO8" s="706"/>
      <c r="AP8" s="706"/>
      <c r="AQ8" s="705" t="s">
        <v>358</v>
      </c>
      <c r="AR8" s="706"/>
      <c r="AS8" s="706"/>
      <c r="AT8" s="706"/>
      <c r="AU8" s="706"/>
      <c r="AV8" s="706"/>
      <c r="AW8" s="706"/>
      <c r="AX8" s="706"/>
      <c r="AY8" s="706"/>
      <c r="AZ8" s="706"/>
      <c r="BA8" s="705" t="s">
        <v>23</v>
      </c>
      <c r="BB8" s="706"/>
      <c r="BC8" s="706"/>
      <c r="BD8" s="706"/>
      <c r="BE8" s="706"/>
      <c r="BF8" s="706"/>
      <c r="BG8" s="706"/>
      <c r="BH8" s="706"/>
      <c r="BI8" s="706"/>
      <c r="BJ8" s="706"/>
      <c r="BK8" s="705" t="s">
        <v>161</v>
      </c>
      <c r="BL8" s="706"/>
      <c r="BM8" s="706"/>
      <c r="BN8" s="706"/>
      <c r="BO8" s="706"/>
      <c r="BP8" s="706"/>
      <c r="BQ8" s="706"/>
      <c r="BR8" s="706"/>
      <c r="BS8" s="706"/>
      <c r="BT8" s="706"/>
      <c r="BU8" s="705" t="s">
        <v>24</v>
      </c>
      <c r="BV8" s="706"/>
      <c r="BW8" s="706"/>
      <c r="BX8" s="706"/>
      <c r="BY8" s="706"/>
      <c r="BZ8" s="706"/>
      <c r="CA8" s="706"/>
      <c r="CB8" s="706"/>
      <c r="CC8" s="706"/>
      <c r="CD8" s="706"/>
      <c r="CE8" s="705" t="s">
        <v>25</v>
      </c>
      <c r="CF8" s="706"/>
      <c r="CG8" s="706"/>
      <c r="CH8" s="706"/>
      <c r="CI8" s="706"/>
      <c r="CJ8" s="706"/>
      <c r="CK8" s="706"/>
      <c r="CL8" s="706"/>
      <c r="CM8" s="706"/>
      <c r="CN8" s="706"/>
      <c r="CO8" s="705" t="s">
        <v>30</v>
      </c>
      <c r="CP8" s="706"/>
      <c r="CQ8" s="706"/>
      <c r="CR8" s="706"/>
      <c r="CS8" s="706"/>
      <c r="CT8" s="706"/>
      <c r="CU8" s="706"/>
      <c r="CV8" s="706"/>
      <c r="CW8" s="706"/>
      <c r="CX8" s="706"/>
      <c r="CY8" s="705" t="s">
        <v>29</v>
      </c>
      <c r="CZ8" s="706"/>
      <c r="DA8" s="706"/>
      <c r="DB8" s="706"/>
      <c r="DC8" s="706"/>
      <c r="DD8" s="706"/>
      <c r="DE8" s="706"/>
      <c r="DF8" s="706"/>
      <c r="DG8" s="706"/>
      <c r="DH8" s="706"/>
      <c r="DI8" s="705" t="s">
        <v>35</v>
      </c>
      <c r="DJ8" s="706"/>
      <c r="DK8" s="706"/>
      <c r="DL8" s="706"/>
      <c r="DM8" s="706"/>
      <c r="DN8" s="706"/>
      <c r="DO8" s="706"/>
      <c r="DP8" s="706"/>
      <c r="DQ8" s="706"/>
      <c r="DR8" s="706"/>
      <c r="DS8" s="705" t="s">
        <v>359</v>
      </c>
      <c r="DT8" s="706"/>
      <c r="DU8" s="706"/>
      <c r="DV8" s="706"/>
      <c r="DW8" s="706"/>
      <c r="DX8" s="706"/>
      <c r="DY8" s="706"/>
      <c r="DZ8" s="706"/>
      <c r="EA8" s="706"/>
      <c r="EB8" s="706"/>
      <c r="EC8" s="705" t="s">
        <v>27</v>
      </c>
      <c r="ED8" s="706"/>
      <c r="EE8" s="706"/>
      <c r="EF8" s="706"/>
      <c r="EG8" s="706"/>
      <c r="EH8" s="706"/>
      <c r="EI8" s="706"/>
      <c r="EJ8" s="706"/>
      <c r="EK8" s="706"/>
      <c r="EL8" s="706"/>
      <c r="EM8" s="709" t="s">
        <v>162</v>
      </c>
      <c r="EN8" s="709"/>
      <c r="EO8" s="709"/>
      <c r="EP8" s="709"/>
      <c r="EQ8" s="709"/>
      <c r="ER8" s="709"/>
      <c r="ES8" s="709"/>
      <c r="ET8" s="709"/>
      <c r="EU8" s="709"/>
      <c r="EV8" s="709"/>
      <c r="EW8" s="709" t="s">
        <v>360</v>
      </c>
      <c r="EX8" s="709"/>
      <c r="EY8" s="709"/>
      <c r="EZ8" s="709"/>
      <c r="FA8" s="709"/>
      <c r="FB8" s="709"/>
      <c r="FC8" s="709"/>
      <c r="FD8" s="709"/>
      <c r="FE8" s="709"/>
      <c r="FF8" s="710"/>
      <c r="FG8" s="699" t="s">
        <v>50</v>
      </c>
      <c r="FH8" s="700"/>
      <c r="FI8" s="700"/>
      <c r="FJ8" s="700"/>
      <c r="FK8" s="700"/>
      <c r="FL8" s="700"/>
      <c r="FM8" s="700"/>
      <c r="FN8" s="700"/>
      <c r="FO8" s="700"/>
      <c r="FP8" s="701"/>
    </row>
    <row r="9" spans="1:172" ht="18" customHeight="1" thickBot="1">
      <c r="A9" s="712"/>
      <c r="B9" s="712"/>
      <c r="C9" s="707"/>
      <c r="D9" s="708"/>
      <c r="E9" s="708"/>
      <c r="F9" s="708"/>
      <c r="G9" s="708"/>
      <c r="H9" s="708"/>
      <c r="I9" s="708"/>
      <c r="J9" s="708"/>
      <c r="K9" s="708"/>
      <c r="L9" s="708"/>
      <c r="M9" s="707"/>
      <c r="N9" s="708"/>
      <c r="O9" s="708"/>
      <c r="P9" s="708"/>
      <c r="Q9" s="708"/>
      <c r="R9" s="708"/>
      <c r="S9" s="708"/>
      <c r="T9" s="708"/>
      <c r="U9" s="708"/>
      <c r="V9" s="708"/>
      <c r="W9" s="707"/>
      <c r="X9" s="708"/>
      <c r="Y9" s="708"/>
      <c r="Z9" s="708"/>
      <c r="AA9" s="708"/>
      <c r="AB9" s="708"/>
      <c r="AC9" s="708"/>
      <c r="AD9" s="708"/>
      <c r="AE9" s="708"/>
      <c r="AF9" s="708"/>
      <c r="AG9" s="707"/>
      <c r="AH9" s="708"/>
      <c r="AI9" s="708"/>
      <c r="AJ9" s="708"/>
      <c r="AK9" s="708"/>
      <c r="AL9" s="708"/>
      <c r="AM9" s="708"/>
      <c r="AN9" s="708"/>
      <c r="AO9" s="708"/>
      <c r="AP9" s="708"/>
      <c r="AQ9" s="707"/>
      <c r="AR9" s="708"/>
      <c r="AS9" s="708"/>
      <c r="AT9" s="708"/>
      <c r="AU9" s="708"/>
      <c r="AV9" s="708"/>
      <c r="AW9" s="708"/>
      <c r="AX9" s="708"/>
      <c r="AY9" s="708"/>
      <c r="AZ9" s="708"/>
      <c r="BA9" s="707"/>
      <c r="BB9" s="708"/>
      <c r="BC9" s="708"/>
      <c r="BD9" s="708"/>
      <c r="BE9" s="708"/>
      <c r="BF9" s="708"/>
      <c r="BG9" s="708"/>
      <c r="BH9" s="708"/>
      <c r="BI9" s="708"/>
      <c r="BJ9" s="708"/>
      <c r="BK9" s="707"/>
      <c r="BL9" s="708"/>
      <c r="BM9" s="708"/>
      <c r="BN9" s="708"/>
      <c r="BO9" s="708"/>
      <c r="BP9" s="708"/>
      <c r="BQ9" s="708"/>
      <c r="BR9" s="708"/>
      <c r="BS9" s="708"/>
      <c r="BT9" s="708"/>
      <c r="BU9" s="707"/>
      <c r="BV9" s="708"/>
      <c r="BW9" s="708"/>
      <c r="BX9" s="708"/>
      <c r="BY9" s="708"/>
      <c r="BZ9" s="708"/>
      <c r="CA9" s="708"/>
      <c r="CB9" s="708"/>
      <c r="CC9" s="708"/>
      <c r="CD9" s="708"/>
      <c r="CE9" s="707"/>
      <c r="CF9" s="708"/>
      <c r="CG9" s="708"/>
      <c r="CH9" s="708"/>
      <c r="CI9" s="708"/>
      <c r="CJ9" s="708"/>
      <c r="CK9" s="708"/>
      <c r="CL9" s="708"/>
      <c r="CM9" s="708"/>
      <c r="CN9" s="708"/>
      <c r="CO9" s="707"/>
      <c r="CP9" s="708"/>
      <c r="CQ9" s="708"/>
      <c r="CR9" s="708"/>
      <c r="CS9" s="708"/>
      <c r="CT9" s="708"/>
      <c r="CU9" s="708"/>
      <c r="CV9" s="708"/>
      <c r="CW9" s="708"/>
      <c r="CX9" s="708"/>
      <c r="CY9" s="707"/>
      <c r="CZ9" s="708"/>
      <c r="DA9" s="708"/>
      <c r="DB9" s="708"/>
      <c r="DC9" s="708"/>
      <c r="DD9" s="708"/>
      <c r="DE9" s="708"/>
      <c r="DF9" s="708"/>
      <c r="DG9" s="708"/>
      <c r="DH9" s="708"/>
      <c r="DI9" s="707"/>
      <c r="DJ9" s="708"/>
      <c r="DK9" s="708"/>
      <c r="DL9" s="708"/>
      <c r="DM9" s="708"/>
      <c r="DN9" s="708"/>
      <c r="DO9" s="708"/>
      <c r="DP9" s="708"/>
      <c r="DQ9" s="708"/>
      <c r="DR9" s="708"/>
      <c r="DS9" s="707"/>
      <c r="DT9" s="708"/>
      <c r="DU9" s="708"/>
      <c r="DV9" s="708"/>
      <c r="DW9" s="708"/>
      <c r="DX9" s="708"/>
      <c r="DY9" s="708"/>
      <c r="DZ9" s="708"/>
      <c r="EA9" s="708"/>
      <c r="EB9" s="708"/>
      <c r="EC9" s="707"/>
      <c r="ED9" s="708"/>
      <c r="EE9" s="708"/>
      <c r="EF9" s="708"/>
      <c r="EG9" s="708"/>
      <c r="EH9" s="708"/>
      <c r="EI9" s="708"/>
      <c r="EJ9" s="708"/>
      <c r="EK9" s="708"/>
      <c r="EL9" s="708"/>
      <c r="EM9" s="709"/>
      <c r="EN9" s="709"/>
      <c r="EO9" s="709"/>
      <c r="EP9" s="709"/>
      <c r="EQ9" s="709"/>
      <c r="ER9" s="709"/>
      <c r="ES9" s="709"/>
      <c r="ET9" s="709"/>
      <c r="EU9" s="709"/>
      <c r="EV9" s="709"/>
      <c r="EW9" s="709"/>
      <c r="EX9" s="709"/>
      <c r="EY9" s="709"/>
      <c r="EZ9" s="709"/>
      <c r="FA9" s="709"/>
      <c r="FB9" s="709"/>
      <c r="FC9" s="709"/>
      <c r="FD9" s="709"/>
      <c r="FE9" s="709"/>
      <c r="FF9" s="710"/>
      <c r="FG9" s="702"/>
      <c r="FH9" s="703"/>
      <c r="FI9" s="703"/>
      <c r="FJ9" s="703"/>
      <c r="FK9" s="703"/>
      <c r="FL9" s="703"/>
      <c r="FM9" s="703"/>
      <c r="FN9" s="703"/>
      <c r="FO9" s="703"/>
      <c r="FP9" s="704"/>
    </row>
    <row r="10" spans="1:172">
      <c r="A10" s="713"/>
      <c r="B10" s="713"/>
      <c r="C10" s="127" t="s">
        <v>348</v>
      </c>
      <c r="D10" s="128" t="s">
        <v>50</v>
      </c>
      <c r="E10" s="128" t="s">
        <v>349</v>
      </c>
      <c r="F10" s="128" t="s">
        <v>350</v>
      </c>
      <c r="G10" s="128" t="s">
        <v>351</v>
      </c>
      <c r="H10" s="128" t="s">
        <v>352</v>
      </c>
      <c r="I10" s="128" t="s">
        <v>353</v>
      </c>
      <c r="J10" s="129" t="s">
        <v>354</v>
      </c>
      <c r="K10" s="70" t="s">
        <v>355</v>
      </c>
      <c r="L10" s="69" t="s">
        <v>50</v>
      </c>
      <c r="M10" s="127" t="s">
        <v>348</v>
      </c>
      <c r="N10" s="128" t="s">
        <v>50</v>
      </c>
      <c r="O10" s="128" t="s">
        <v>349</v>
      </c>
      <c r="P10" s="128" t="s">
        <v>350</v>
      </c>
      <c r="Q10" s="128" t="s">
        <v>351</v>
      </c>
      <c r="R10" s="128" t="s">
        <v>352</v>
      </c>
      <c r="S10" s="128" t="s">
        <v>353</v>
      </c>
      <c r="T10" s="129" t="s">
        <v>354</v>
      </c>
      <c r="U10" s="70" t="s">
        <v>355</v>
      </c>
      <c r="V10" s="69" t="s">
        <v>50</v>
      </c>
      <c r="W10" s="127" t="s">
        <v>348</v>
      </c>
      <c r="X10" s="128" t="s">
        <v>50</v>
      </c>
      <c r="Y10" s="128" t="s">
        <v>349</v>
      </c>
      <c r="Z10" s="128" t="s">
        <v>350</v>
      </c>
      <c r="AA10" s="128" t="s">
        <v>351</v>
      </c>
      <c r="AB10" s="128" t="s">
        <v>352</v>
      </c>
      <c r="AC10" s="128" t="s">
        <v>353</v>
      </c>
      <c r="AD10" s="129" t="s">
        <v>354</v>
      </c>
      <c r="AE10" s="70" t="s">
        <v>355</v>
      </c>
      <c r="AF10" s="69" t="s">
        <v>50</v>
      </c>
      <c r="AG10" s="127" t="s">
        <v>348</v>
      </c>
      <c r="AH10" s="128" t="s">
        <v>50</v>
      </c>
      <c r="AI10" s="128" t="s">
        <v>349</v>
      </c>
      <c r="AJ10" s="128" t="s">
        <v>350</v>
      </c>
      <c r="AK10" s="128" t="s">
        <v>351</v>
      </c>
      <c r="AL10" s="128" t="s">
        <v>352</v>
      </c>
      <c r="AM10" s="128" t="s">
        <v>353</v>
      </c>
      <c r="AN10" s="129" t="s">
        <v>354</v>
      </c>
      <c r="AO10" s="70" t="s">
        <v>355</v>
      </c>
      <c r="AP10" s="69" t="s">
        <v>50</v>
      </c>
      <c r="AQ10" s="127" t="s">
        <v>348</v>
      </c>
      <c r="AR10" s="128" t="s">
        <v>50</v>
      </c>
      <c r="AS10" s="128" t="s">
        <v>349</v>
      </c>
      <c r="AT10" s="128" t="s">
        <v>350</v>
      </c>
      <c r="AU10" s="128" t="s">
        <v>351</v>
      </c>
      <c r="AV10" s="128" t="s">
        <v>352</v>
      </c>
      <c r="AW10" s="128" t="s">
        <v>353</v>
      </c>
      <c r="AX10" s="129" t="s">
        <v>354</v>
      </c>
      <c r="AY10" s="70" t="s">
        <v>355</v>
      </c>
      <c r="AZ10" s="69" t="s">
        <v>50</v>
      </c>
      <c r="BA10" s="127" t="s">
        <v>348</v>
      </c>
      <c r="BB10" s="128" t="s">
        <v>50</v>
      </c>
      <c r="BC10" s="128" t="s">
        <v>349</v>
      </c>
      <c r="BD10" s="128" t="s">
        <v>350</v>
      </c>
      <c r="BE10" s="128" t="s">
        <v>351</v>
      </c>
      <c r="BF10" s="128" t="s">
        <v>352</v>
      </c>
      <c r="BG10" s="128" t="s">
        <v>353</v>
      </c>
      <c r="BH10" s="129" t="s">
        <v>354</v>
      </c>
      <c r="BI10" s="70" t="s">
        <v>355</v>
      </c>
      <c r="BJ10" s="69" t="s">
        <v>50</v>
      </c>
      <c r="BK10" s="127" t="s">
        <v>348</v>
      </c>
      <c r="BL10" s="128" t="s">
        <v>50</v>
      </c>
      <c r="BM10" s="128" t="s">
        <v>349</v>
      </c>
      <c r="BN10" s="128" t="s">
        <v>350</v>
      </c>
      <c r="BO10" s="128" t="s">
        <v>351</v>
      </c>
      <c r="BP10" s="128" t="s">
        <v>352</v>
      </c>
      <c r="BQ10" s="128" t="s">
        <v>353</v>
      </c>
      <c r="BR10" s="129" t="s">
        <v>354</v>
      </c>
      <c r="BS10" s="70" t="s">
        <v>355</v>
      </c>
      <c r="BT10" s="69" t="s">
        <v>50</v>
      </c>
      <c r="BU10" s="127" t="s">
        <v>348</v>
      </c>
      <c r="BV10" s="128" t="s">
        <v>50</v>
      </c>
      <c r="BW10" s="128" t="s">
        <v>349</v>
      </c>
      <c r="BX10" s="128" t="s">
        <v>350</v>
      </c>
      <c r="BY10" s="128" t="s">
        <v>351</v>
      </c>
      <c r="BZ10" s="128" t="s">
        <v>352</v>
      </c>
      <c r="CA10" s="128" t="s">
        <v>353</v>
      </c>
      <c r="CB10" s="129" t="s">
        <v>354</v>
      </c>
      <c r="CC10" s="70" t="s">
        <v>355</v>
      </c>
      <c r="CD10" s="69" t="s">
        <v>50</v>
      </c>
      <c r="CE10" s="127" t="s">
        <v>348</v>
      </c>
      <c r="CF10" s="128" t="s">
        <v>50</v>
      </c>
      <c r="CG10" s="128" t="s">
        <v>349</v>
      </c>
      <c r="CH10" s="128" t="s">
        <v>350</v>
      </c>
      <c r="CI10" s="128" t="s">
        <v>351</v>
      </c>
      <c r="CJ10" s="128" t="s">
        <v>352</v>
      </c>
      <c r="CK10" s="128" t="s">
        <v>353</v>
      </c>
      <c r="CL10" s="129" t="s">
        <v>354</v>
      </c>
      <c r="CM10" s="70" t="s">
        <v>355</v>
      </c>
      <c r="CN10" s="69" t="s">
        <v>50</v>
      </c>
      <c r="CO10" s="127" t="s">
        <v>348</v>
      </c>
      <c r="CP10" s="128" t="s">
        <v>50</v>
      </c>
      <c r="CQ10" s="128" t="s">
        <v>349</v>
      </c>
      <c r="CR10" s="128" t="s">
        <v>350</v>
      </c>
      <c r="CS10" s="128" t="s">
        <v>351</v>
      </c>
      <c r="CT10" s="128" t="s">
        <v>352</v>
      </c>
      <c r="CU10" s="128" t="s">
        <v>353</v>
      </c>
      <c r="CV10" s="129" t="s">
        <v>354</v>
      </c>
      <c r="CW10" s="70" t="s">
        <v>355</v>
      </c>
      <c r="CX10" s="69" t="s">
        <v>50</v>
      </c>
      <c r="CY10" s="127" t="s">
        <v>348</v>
      </c>
      <c r="CZ10" s="128" t="s">
        <v>50</v>
      </c>
      <c r="DA10" s="128" t="s">
        <v>349</v>
      </c>
      <c r="DB10" s="128" t="s">
        <v>350</v>
      </c>
      <c r="DC10" s="128" t="s">
        <v>351</v>
      </c>
      <c r="DD10" s="128" t="s">
        <v>352</v>
      </c>
      <c r="DE10" s="128" t="s">
        <v>353</v>
      </c>
      <c r="DF10" s="129" t="s">
        <v>354</v>
      </c>
      <c r="DG10" s="70" t="s">
        <v>355</v>
      </c>
      <c r="DH10" s="69" t="s">
        <v>50</v>
      </c>
      <c r="DI10" s="127" t="s">
        <v>348</v>
      </c>
      <c r="DJ10" s="128" t="s">
        <v>50</v>
      </c>
      <c r="DK10" s="128" t="s">
        <v>349</v>
      </c>
      <c r="DL10" s="128" t="s">
        <v>350</v>
      </c>
      <c r="DM10" s="128" t="s">
        <v>351</v>
      </c>
      <c r="DN10" s="128" t="s">
        <v>352</v>
      </c>
      <c r="DO10" s="128" t="s">
        <v>353</v>
      </c>
      <c r="DP10" s="129" t="s">
        <v>354</v>
      </c>
      <c r="DQ10" s="70" t="s">
        <v>355</v>
      </c>
      <c r="DR10" s="69" t="s">
        <v>50</v>
      </c>
      <c r="DS10" s="127" t="s">
        <v>348</v>
      </c>
      <c r="DT10" s="128" t="s">
        <v>50</v>
      </c>
      <c r="DU10" s="128" t="s">
        <v>349</v>
      </c>
      <c r="DV10" s="128" t="s">
        <v>350</v>
      </c>
      <c r="DW10" s="128" t="s">
        <v>351</v>
      </c>
      <c r="DX10" s="128" t="s">
        <v>352</v>
      </c>
      <c r="DY10" s="128" t="s">
        <v>353</v>
      </c>
      <c r="DZ10" s="129" t="s">
        <v>354</v>
      </c>
      <c r="EA10" s="70" t="s">
        <v>355</v>
      </c>
      <c r="EB10" s="69" t="s">
        <v>50</v>
      </c>
      <c r="EC10" s="127" t="s">
        <v>348</v>
      </c>
      <c r="ED10" s="128" t="s">
        <v>50</v>
      </c>
      <c r="EE10" s="128" t="s">
        <v>349</v>
      </c>
      <c r="EF10" s="128" t="s">
        <v>350</v>
      </c>
      <c r="EG10" s="128" t="s">
        <v>351</v>
      </c>
      <c r="EH10" s="128" t="s">
        <v>352</v>
      </c>
      <c r="EI10" s="128" t="s">
        <v>353</v>
      </c>
      <c r="EJ10" s="129" t="s">
        <v>354</v>
      </c>
      <c r="EK10" s="70" t="s">
        <v>355</v>
      </c>
      <c r="EL10" s="69" t="s">
        <v>50</v>
      </c>
      <c r="EM10" s="127" t="s">
        <v>348</v>
      </c>
      <c r="EN10" s="128" t="s">
        <v>50</v>
      </c>
      <c r="EO10" s="128" t="s">
        <v>349</v>
      </c>
      <c r="EP10" s="128" t="s">
        <v>350</v>
      </c>
      <c r="EQ10" s="128" t="s">
        <v>351</v>
      </c>
      <c r="ER10" s="128" t="s">
        <v>352</v>
      </c>
      <c r="ES10" s="128" t="s">
        <v>353</v>
      </c>
      <c r="ET10" s="129" t="s">
        <v>354</v>
      </c>
      <c r="EU10" s="70" t="s">
        <v>355</v>
      </c>
      <c r="EV10" s="69" t="s">
        <v>50</v>
      </c>
      <c r="EW10" s="127" t="s">
        <v>348</v>
      </c>
      <c r="EX10" s="128" t="s">
        <v>50</v>
      </c>
      <c r="EY10" s="128" t="s">
        <v>362</v>
      </c>
      <c r="EZ10" s="128" t="s">
        <v>361</v>
      </c>
      <c r="FA10" s="128" t="s">
        <v>364</v>
      </c>
      <c r="FB10" s="128" t="s">
        <v>352</v>
      </c>
      <c r="FC10" s="128" t="s">
        <v>365</v>
      </c>
      <c r="FD10" s="129" t="s">
        <v>363</v>
      </c>
      <c r="FE10" s="70" t="s">
        <v>366</v>
      </c>
      <c r="FF10" s="69" t="s">
        <v>50</v>
      </c>
      <c r="FG10" s="127" t="s">
        <v>348</v>
      </c>
      <c r="FH10" s="130" t="s">
        <v>50</v>
      </c>
      <c r="FI10" s="130" t="s">
        <v>362</v>
      </c>
      <c r="FJ10" s="130" t="s">
        <v>361</v>
      </c>
      <c r="FK10" s="130" t="s">
        <v>364</v>
      </c>
      <c r="FL10" s="130" t="s">
        <v>352</v>
      </c>
      <c r="FM10" s="130" t="s">
        <v>365</v>
      </c>
      <c r="FN10" s="131" t="s">
        <v>363</v>
      </c>
      <c r="FO10" s="132" t="s">
        <v>366</v>
      </c>
      <c r="FP10" s="133" t="s">
        <v>50</v>
      </c>
    </row>
    <row r="11" spans="1:172">
      <c r="A11" s="271">
        <v>1</v>
      </c>
      <c r="B11" s="76" t="str">
        <f>IF('Data Raport2'!B4="","",'Data Raport2'!B4)</f>
        <v>ROFIAH</v>
      </c>
      <c r="C11" s="137" t="str">
        <f>IF('QH2'!I14="","",'QH2'!I14)</f>
        <v/>
      </c>
      <c r="D11" s="137" t="str">
        <f>IF('QH2'!J14="","",'QH2'!J14)</f>
        <v/>
      </c>
      <c r="E11" s="137" t="str">
        <f>IF('QH2'!K14="","",'QH2'!K14)</f>
        <v/>
      </c>
      <c r="F11" s="137" t="str">
        <f>IF('QH2'!L14="","",'QH2'!L14)</f>
        <v/>
      </c>
      <c r="G11" s="137" t="str">
        <f>IF('QH2'!M14="","",'QH2'!M14)</f>
        <v/>
      </c>
      <c r="H11" s="137" t="str">
        <f>IF('QH2'!N14="","",'QH2'!N14)</f>
        <v/>
      </c>
      <c r="I11" s="137" t="str">
        <f>IF('QH2'!O14="","",'QH2'!O14)</f>
        <v/>
      </c>
      <c r="J11" s="137" t="str">
        <f>IF('QH2'!P14="","",'QH2'!P14)</f>
        <v/>
      </c>
      <c r="K11" s="137" t="str">
        <f>IF('QH2'!Q14="","",'QH2'!Q14)</f>
        <v/>
      </c>
      <c r="L11" s="137" t="str">
        <f>IF('QH2'!R14="","",'QH2'!R14)</f>
        <v/>
      </c>
      <c r="M11" s="138" t="str">
        <f>IF('AA2'!I14="","",'AA2'!I14)</f>
        <v/>
      </c>
      <c r="N11" s="138" t="str">
        <f>IF('AA2'!J14="","",'AA2'!J14)</f>
        <v/>
      </c>
      <c r="O11" s="138" t="str">
        <f>IF('AA2'!K14="","",'AA2'!K14)</f>
        <v/>
      </c>
      <c r="P11" s="138" t="str">
        <f>IF('AA2'!L14="","",'AA2'!L14)</f>
        <v/>
      </c>
      <c r="Q11" s="138" t="str">
        <f>IF('AA2'!M14="","",'AA2'!M14)</f>
        <v/>
      </c>
      <c r="R11" s="138" t="str">
        <f>IF('AA2'!N14="","",'AA2'!N14)</f>
        <v/>
      </c>
      <c r="S11" s="138" t="str">
        <f>IF('AA2'!O14="","",'AA2'!O14)</f>
        <v/>
      </c>
      <c r="T11" s="138" t="str">
        <f>IF('AA2'!P14="","",'AA2'!P14)</f>
        <v/>
      </c>
      <c r="U11" s="138" t="str">
        <f>IF('AA2'!Q14="","",'AA2'!Q14)</f>
        <v/>
      </c>
      <c r="V11" s="138" t="str">
        <f>IF('AA2'!R14="","",'AA2'!R14)</f>
        <v/>
      </c>
      <c r="W11" s="138" t="str">
        <f>IF(FIQIH2!I14="","",FIQIH2!I14)</f>
        <v/>
      </c>
      <c r="X11" s="138" t="str">
        <f>IF(FIQIH2!J14="","",FIQIH2!J14)</f>
        <v/>
      </c>
      <c r="Y11" s="138" t="str">
        <f>IF(FIQIH2!K14="","",FIQIH2!K14)</f>
        <v/>
      </c>
      <c r="Z11" s="138" t="str">
        <f>IF(FIQIH2!L14="","",FIQIH2!L14)</f>
        <v/>
      </c>
      <c r="AA11" s="138" t="str">
        <f>IF(FIQIH2!M14="","",FIQIH2!M14)</f>
        <v/>
      </c>
      <c r="AB11" s="138" t="str">
        <f>IF(FIQIH2!N14="","",FIQIH2!N14)</f>
        <v/>
      </c>
      <c r="AC11" s="138" t="str">
        <f>IF(FIQIH2!O14="","",FIQIH2!O14)</f>
        <v/>
      </c>
      <c r="AD11" s="138" t="str">
        <f>IF(FIQIH2!P14="","",FIQIH2!P14)</f>
        <v/>
      </c>
      <c r="AE11" s="138" t="str">
        <f>IF(FIQIH2!Q14="","",FIQIH2!Q14)</f>
        <v/>
      </c>
      <c r="AF11" s="138" t="str">
        <f>IF(FIQIH2!R14="","",FIQIH2!R14)</f>
        <v/>
      </c>
      <c r="AG11" s="138" t="str">
        <f>IF('SKI2'!I14="","",'SKI2'!I14)</f>
        <v/>
      </c>
      <c r="AH11" s="138" t="str">
        <f>IF('SKI2'!J14="","",'SKI2'!J14)</f>
        <v/>
      </c>
      <c r="AI11" s="138" t="str">
        <f>IF('SKI2'!K14="","",'SKI2'!K14)</f>
        <v/>
      </c>
      <c r="AJ11" s="138" t="str">
        <f>IF('SKI2'!L14="","",'SKI2'!L14)</f>
        <v/>
      </c>
      <c r="AK11" s="138" t="str">
        <f>IF('SKI2'!M14="","",'SKI2'!M14)</f>
        <v/>
      </c>
      <c r="AL11" s="138" t="str">
        <f>IF('SKI2'!N14="","",'SKI2'!N14)</f>
        <v/>
      </c>
      <c r="AM11" s="138" t="str">
        <f>IF('SKI2'!O14="","",'SKI2'!O14)</f>
        <v/>
      </c>
      <c r="AN11" s="138" t="str">
        <f>IF('SKI2'!P14="","",'SKI2'!P14)</f>
        <v/>
      </c>
      <c r="AO11" s="138" t="str">
        <f>IF('SKI2'!Q14="","",'SKI2'!Q14)</f>
        <v/>
      </c>
      <c r="AP11" s="138" t="str">
        <f>IF('SKI2'!R14="","",'SKI2'!R14)</f>
        <v/>
      </c>
      <c r="AQ11" s="138" t="str">
        <f>IF(PPKn2!I14="","",PPKn2!I14)</f>
        <v/>
      </c>
      <c r="AR11" s="138" t="str">
        <f>IF(PPKn2!J14="","",PPKn2!J14)</f>
        <v/>
      </c>
      <c r="AS11" s="138" t="str">
        <f>IF(PPKn2!K14="","",PPKn2!K14)</f>
        <v/>
      </c>
      <c r="AT11" s="138" t="str">
        <f>IF(PPKn2!L14="","",PPKn2!L14)</f>
        <v/>
      </c>
      <c r="AU11" s="138" t="str">
        <f>IF(PPKn2!M14="","",PPKn2!M14)</f>
        <v/>
      </c>
      <c r="AV11" s="138" t="str">
        <f>IF(PPKn2!N14="","",PPKn2!N14)</f>
        <v/>
      </c>
      <c r="AW11" s="138" t="str">
        <f>IF(PPKn2!O14="","",PPKn2!O14)</f>
        <v/>
      </c>
      <c r="AX11" s="138" t="str">
        <f>IF(PPKn2!P14="","",PPKn2!P14)</f>
        <v/>
      </c>
      <c r="AY11" s="138" t="str">
        <f>IF(PPKn2!Q14="","",PPKn2!Q14)</f>
        <v/>
      </c>
      <c r="AZ11" s="138" t="str">
        <f>IF(PPKn2!R14="","",PPKn2!R14)</f>
        <v/>
      </c>
      <c r="BA11" s="137" t="str">
        <f>IF(B.Ind2!I14="","",B.Ind2!I14)</f>
        <v/>
      </c>
      <c r="BB11" s="137" t="str">
        <f>IF(B.Ind2!J14="","",B.Ind2!J14)</f>
        <v/>
      </c>
      <c r="BC11" s="137" t="str">
        <f>IF(B.Ind2!K14="","",B.Ind2!K14)</f>
        <v/>
      </c>
      <c r="BD11" s="137" t="str">
        <f>IF(B.Ind2!L14="","",B.Ind2!L14)</f>
        <v/>
      </c>
      <c r="BE11" s="137" t="str">
        <f>IF(B.Ind2!M14="","",B.Ind2!M14)</f>
        <v/>
      </c>
      <c r="BF11" s="137" t="str">
        <f>IF(B.Ind2!N14="","",B.Ind2!N14)</f>
        <v/>
      </c>
      <c r="BG11" s="137" t="str">
        <f>IF(B.Ind2!O14="","",B.Ind2!O14)</f>
        <v/>
      </c>
      <c r="BH11" s="137" t="str">
        <f>IF(B.Ind2!P14="","",B.Ind2!P14)</f>
        <v/>
      </c>
      <c r="BI11" s="137" t="str">
        <f>IF(B.Ind2!Q14="","",B.Ind2!Q14)</f>
        <v/>
      </c>
      <c r="BJ11" s="137" t="str">
        <f>IF(B.Ind2!R14="","",B.Ind2!R14)</f>
        <v/>
      </c>
      <c r="BK11" s="137" t="str">
        <f>IF(B.ARAB2!I14="","",B.ARAB2!I14)</f>
        <v/>
      </c>
      <c r="BL11" s="137" t="str">
        <f>IF(B.ARAB2!J14="","",B.ARAB2!J14)</f>
        <v/>
      </c>
      <c r="BM11" s="137" t="str">
        <f>IF(B.ARAB2!K14="","",B.ARAB2!K14)</f>
        <v/>
      </c>
      <c r="BN11" s="137" t="str">
        <f>IF(B.ARAB2!L14="","",B.ARAB2!L14)</f>
        <v/>
      </c>
      <c r="BO11" s="137" t="str">
        <f>IF(B.ARAB2!M14="","",B.ARAB2!M14)</f>
        <v/>
      </c>
      <c r="BP11" s="137" t="str">
        <f>IF(B.ARAB2!N14="","",B.ARAB2!N14)</f>
        <v/>
      </c>
      <c r="BQ11" s="137" t="str">
        <f>IF(B.ARAB2!O14="","",B.ARAB2!O14)</f>
        <v/>
      </c>
      <c r="BR11" s="137" t="str">
        <f>IF(B.ARAB2!P14="","",B.ARAB2!P14)</f>
        <v/>
      </c>
      <c r="BS11" s="137" t="str">
        <f>IF(B.ARAB2!Q14="","",B.ARAB2!Q14)</f>
        <v/>
      </c>
      <c r="BT11" s="137" t="str">
        <f>IF(B.ARAB2!R14="","",B.ARAB2!R14)</f>
        <v/>
      </c>
      <c r="BU11" s="138" t="str">
        <f>IF('MAT2'!I14="","",'MAT2'!I14)</f>
        <v/>
      </c>
      <c r="BV11" s="138" t="str">
        <f>IF('MAT2'!J14="","",'MAT2'!J14)</f>
        <v/>
      </c>
      <c r="BW11" s="138" t="str">
        <f>IF('MAT2'!K14="","",'MAT2'!K14)</f>
        <v/>
      </c>
      <c r="BX11" s="138" t="str">
        <f>IF('MAT2'!L14="","",'MAT2'!L14)</f>
        <v/>
      </c>
      <c r="BY11" s="138" t="str">
        <f>IF('MAT2'!M14="","",'MAT2'!M14)</f>
        <v/>
      </c>
      <c r="BZ11" s="138" t="str">
        <f>IF('MAT2'!N14="","",'MAT2'!N14)</f>
        <v/>
      </c>
      <c r="CA11" s="138" t="str">
        <f>IF('MAT2'!O14="","",'MAT2'!O14)</f>
        <v/>
      </c>
      <c r="CB11" s="138" t="str">
        <f>IF('MAT2'!P14="","",'MAT2'!P14)</f>
        <v/>
      </c>
      <c r="CC11" s="138" t="str">
        <f>IF('MAT2'!Q14="","",'MAT2'!Q14)</f>
        <v/>
      </c>
      <c r="CD11" s="138" t="str">
        <f>IF('MAT2'!R14="","",'MAT2'!R14)</f>
        <v/>
      </c>
      <c r="CE11" s="138" t="str">
        <f>IF('IPA2'!I14="","",'IPA2'!I14)</f>
        <v/>
      </c>
      <c r="CF11" s="138" t="str">
        <f>IF('IPA2'!J14="","",'IPA2'!J14)</f>
        <v/>
      </c>
      <c r="CG11" s="138" t="str">
        <f>IF('IPA2'!K14="","",'IPA2'!K14)</f>
        <v/>
      </c>
      <c r="CH11" s="138" t="str">
        <f>IF('IPA2'!L14="","",'IPA2'!L14)</f>
        <v/>
      </c>
      <c r="CI11" s="138" t="str">
        <f>IF('IPA2'!M14="","",'IPA2'!M14)</f>
        <v/>
      </c>
      <c r="CJ11" s="138" t="str">
        <f>IF('IPA2'!N14="","",'IPA2'!N14)</f>
        <v/>
      </c>
      <c r="CK11" s="138" t="str">
        <f>IF('IPA2'!O14="","",'IPA2'!O14)</f>
        <v/>
      </c>
      <c r="CL11" s="138" t="str">
        <f>IF('IPA2'!P14="","",'IPA2'!P14)</f>
        <v/>
      </c>
      <c r="CM11" s="138" t="str">
        <f>IF('IPA2'!Q14="","",'IPA2'!Q14)</f>
        <v/>
      </c>
      <c r="CN11" s="138" t="str">
        <f>IF('IPA2'!R14="","",'IPA2'!R14)</f>
        <v/>
      </c>
      <c r="CO11" s="137" t="str">
        <f>IF('IPS2'!I14="","",'IPS2'!I14)</f>
        <v/>
      </c>
      <c r="CP11" s="137" t="str">
        <f>IF('IPS2'!J14="","",'IPS2'!J14)</f>
        <v/>
      </c>
      <c r="CQ11" s="137" t="str">
        <f>IF('IPS2'!K14="","",'IPS2'!K14)</f>
        <v/>
      </c>
      <c r="CR11" s="137" t="str">
        <f>IF('IPS2'!L14="","",'IPS2'!L14)</f>
        <v/>
      </c>
      <c r="CS11" s="137" t="str">
        <f>IF('IPS2'!M14="","",'IPS2'!M14)</f>
        <v/>
      </c>
      <c r="CT11" s="137" t="str">
        <f>IF('IPS2'!N14="","",'IPS2'!N14)</f>
        <v/>
      </c>
      <c r="CU11" s="137" t="str">
        <f>IF('IPS2'!O14="","",'IPS2'!O14)</f>
        <v/>
      </c>
      <c r="CV11" s="137" t="str">
        <f>IF('IPS2'!P14="","",'IPS2'!P14)</f>
        <v/>
      </c>
      <c r="CW11" s="137" t="str">
        <f>IF('IPS2'!Q14="","",'IPS2'!Q14)</f>
        <v/>
      </c>
      <c r="CX11" s="137" t="str">
        <f>IF('IPS2'!R14="","",'IPS2'!R14)</f>
        <v/>
      </c>
      <c r="CY11" s="138" t="str">
        <f>IF(BIng2!I14="","",BIng2!I14)</f>
        <v/>
      </c>
      <c r="CZ11" s="138" t="str">
        <f>IF(BIng2!J14="","",BIng2!J14)</f>
        <v/>
      </c>
      <c r="DA11" s="138" t="str">
        <f>IF(BIng2!K14="","",BIng2!K14)</f>
        <v/>
      </c>
      <c r="DB11" s="138" t="str">
        <f>IF(BIng2!L14="","",BIng2!L14)</f>
        <v/>
      </c>
      <c r="DC11" s="138" t="str">
        <f>IF(BIng2!M14="","",BIng2!M14)</f>
        <v/>
      </c>
      <c r="DD11" s="138" t="str">
        <f>IF(BIng2!N14="","",BIng2!N14)</f>
        <v/>
      </c>
      <c r="DE11" s="138" t="str">
        <f>IF(BIng2!O14="","",BIng2!O14)</f>
        <v/>
      </c>
      <c r="DF11" s="138" t="str">
        <f>IF(BIng2!P14="","",BIng2!P14)</f>
        <v/>
      </c>
      <c r="DG11" s="138" t="str">
        <f>IF(BIng2!Q14="","",BIng2!Q14)</f>
        <v/>
      </c>
      <c r="DH11" s="138" t="str">
        <f>IF(BIng2!R14="","",BIng2!R14)</f>
        <v/>
      </c>
      <c r="DI11" s="138" t="str">
        <f>IF('SBd2'!I14="","",'SBd2'!I14)</f>
        <v/>
      </c>
      <c r="DJ11" s="138" t="str">
        <f>IF('SBd2'!J14="","",'SBd2'!J14)</f>
        <v/>
      </c>
      <c r="DK11" s="138" t="str">
        <f>IF('SBd2'!K14="","",'SBd2'!K14)</f>
        <v/>
      </c>
      <c r="DL11" s="138" t="str">
        <f>IF('SBd2'!L14="","",'SBd2'!L14)</f>
        <v/>
      </c>
      <c r="DM11" s="138" t="str">
        <f>IF('SBd2'!M14="","",'SBd2'!M14)</f>
        <v/>
      </c>
      <c r="DN11" s="138" t="str">
        <f>IF('SBd2'!N14="","",'SBd2'!N14)</f>
        <v/>
      </c>
      <c r="DO11" s="138" t="str">
        <f>IF('SBd2'!O14="","",'SBd2'!O14)</f>
        <v/>
      </c>
      <c r="DP11" s="138" t="str">
        <f>IF('SBd2'!P14="","",'SBd2'!P14)</f>
        <v/>
      </c>
      <c r="DQ11" s="138" t="str">
        <f>IF('SBd2'!Q14="","",'SBd2'!Q14)</f>
        <v/>
      </c>
      <c r="DR11" s="138" t="str">
        <f>IF('SBd2'!R14="","",'SBd2'!R14)</f>
        <v/>
      </c>
      <c r="DS11" s="137" t="str">
        <f>IF('Pjk2'!I14="","",'Pjk2'!I14)</f>
        <v/>
      </c>
      <c r="DT11" s="137" t="str">
        <f>IF('Pjk2'!J14="","",'Pjk2'!J14)</f>
        <v/>
      </c>
      <c r="DU11" s="137" t="str">
        <f>IF('Pjk2'!K14="","",'Pjk2'!K14)</f>
        <v/>
      </c>
      <c r="DV11" s="137" t="str">
        <f>IF('Pjk2'!L14="","",'Pjk2'!L14)</f>
        <v/>
      </c>
      <c r="DW11" s="137" t="str">
        <f>IF('Pjk2'!M14="","",'Pjk2'!M14)</f>
        <v/>
      </c>
      <c r="DX11" s="137" t="str">
        <f>IF('Pjk2'!N14="","",'Pjk2'!N14)</f>
        <v/>
      </c>
      <c r="DY11" s="137" t="str">
        <f>IF('Pjk2'!O14="","",'Pjk2'!O14)</f>
        <v/>
      </c>
      <c r="DZ11" s="137" t="str">
        <f>IF('Pjk2'!P14="","",'Pjk2'!P14)</f>
        <v/>
      </c>
      <c r="EA11" s="137" t="str">
        <f>IF('Pjk2'!Q14="","",'Pjk2'!Q14)</f>
        <v/>
      </c>
      <c r="EB11" s="137" t="str">
        <f>IF('Pjk2'!R14="","",'Pjk2'!R14)</f>
        <v/>
      </c>
      <c r="EC11" s="137" t="str">
        <f>IF('Prk2'!I14="","",'Prk2'!I14)</f>
        <v/>
      </c>
      <c r="ED11" s="137" t="str">
        <f>IF('Prk2'!J14="","",'Prk2'!J14)</f>
        <v/>
      </c>
      <c r="EE11" s="137" t="str">
        <f>IF('Prk2'!K14="","",'Prk2'!K14)</f>
        <v/>
      </c>
      <c r="EF11" s="137" t="str">
        <f>IF('Prk2'!L14="","",'Prk2'!L14)</f>
        <v/>
      </c>
      <c r="EG11" s="137" t="str">
        <f>IF('Prk2'!M14="","",'Prk2'!M14)</f>
        <v/>
      </c>
      <c r="EH11" s="137" t="str">
        <f>IF('Prk2'!N14="","",'Prk2'!N14)</f>
        <v/>
      </c>
      <c r="EI11" s="137" t="str">
        <f>IF('Prk2'!O14="","",'Prk2'!O14)</f>
        <v/>
      </c>
      <c r="EJ11" s="137" t="str">
        <f>IF('Prk2'!P14="","",'Prk2'!P14)</f>
        <v/>
      </c>
      <c r="EK11" s="137" t="str">
        <f>IF('Prk2'!Q14="","",'Prk2'!Q14)</f>
        <v/>
      </c>
      <c r="EL11" s="137" t="str">
        <f>IF('Prk2'!R14="","",'Prk2'!R14)</f>
        <v/>
      </c>
      <c r="EM11" s="139" t="str">
        <f>IF(BADER2!I14="","",BADER2!I14)</f>
        <v/>
      </c>
      <c r="EN11" s="139" t="str">
        <f>IF(BADER2!J14="","",BADER2!J14)</f>
        <v/>
      </c>
      <c r="EO11" s="139" t="str">
        <f>IF(BADER2!K14="","",BADER2!K14)</f>
        <v/>
      </c>
      <c r="EP11" s="139" t="str">
        <f>IF(BADER2!L14="","",BADER2!L14)</f>
        <v/>
      </c>
      <c r="EQ11" s="139" t="str">
        <f>IF(BADER2!M14="","",BADER2!M14)</f>
        <v/>
      </c>
      <c r="ER11" s="139" t="str">
        <f>IF(BADER2!N14="","",BADER2!N14)</f>
        <v/>
      </c>
      <c r="ES11" s="139" t="str">
        <f>IF(BADER2!O14="","",BADER2!O14)</f>
        <v/>
      </c>
      <c r="ET11" s="139" t="str">
        <f>IF(BADER2!P14="","",BADER2!P14)</f>
        <v/>
      </c>
      <c r="EU11" s="139" t="str">
        <f>IF(BADER2!Q14="","",BADER2!Q14)</f>
        <v/>
      </c>
      <c r="EV11" s="139" t="str">
        <f>IF(BADER2!R14="","",BADER2!R14)</f>
        <v/>
      </c>
      <c r="EW11" s="146" t="str">
        <f>IF(M11="","",MODE(C11,M11,W11,AG11,AQ11,BA11,BK11,BU11,CE11,CO11,CY11,DI11,DS11,EC11,EM11))</f>
        <v/>
      </c>
      <c r="EX11" s="146" t="str">
        <f>IF(N11="","",N11)</f>
        <v/>
      </c>
      <c r="EY11" s="146" t="str">
        <f t="shared" ref="EY11:FE26" si="0">IF(O11="","",MODE(E11,O11,Y11,AI11,AS11,BC11,BM11,BW11,CG11,CQ11,DA11,DK11,DU11,EE11,EO11))</f>
        <v/>
      </c>
      <c r="EZ11" s="146" t="str">
        <f t="shared" si="0"/>
        <v/>
      </c>
      <c r="FA11" s="146" t="str">
        <f t="shared" si="0"/>
        <v/>
      </c>
      <c r="FB11" s="146" t="str">
        <f t="shared" si="0"/>
        <v/>
      </c>
      <c r="FC11" s="146" t="str">
        <f t="shared" si="0"/>
        <v/>
      </c>
      <c r="FD11" s="146" t="str">
        <f t="shared" si="0"/>
        <v/>
      </c>
      <c r="FE11" s="146" t="str">
        <f t="shared" si="0"/>
        <v/>
      </c>
      <c r="FF11" s="146" t="str">
        <f>IF(EY11="","",IF(MODE(EY11:FE11)=4,"Sangat Baik",IF(MODE(EY11:FE11)=3,"Baik",IF(MODE(EY11:FE11)=2,"Cukup Baik",IF(MODE(EY11:FE11)=1,"Kurang Baik","")))))</f>
        <v/>
      </c>
      <c r="FG11" s="146" t="str">
        <f>IF(EW11="","",IF(EW11=4,"Sangat baik",IF(EW11=3,"Baik",IF(EW11=2,"Cukup","Kurang"))))</f>
        <v/>
      </c>
      <c r="FH11" s="76" t="str">
        <f>IF(FG11="","","Sikap spiritual yang ditunjukkan "&amp;FG11&amp;" dalam "&amp;EX11)</f>
        <v/>
      </c>
      <c r="FI11" s="76" t="str">
        <f>IF(EY11="","",$FI$10)&amp;" "&amp;IF(EY11="","",IF(EY11=4,"sangat baik",IF(EY11=3,"baik",IF(EY11=2,"cukup","kurang"))))</f>
        <v/>
      </c>
      <c r="FJ11" s="76" t="str">
        <f>IF(EZ11="","",$FJ$10)&amp;" "&amp;IF(EZ11="","",IF(EZ11=4,"sangat baik",IF(EZ11=3,"baik",IF(EZ11=2,"cukup","kurang"))))</f>
        <v/>
      </c>
      <c r="FK11" s="76" t="str">
        <f>IF(FA11="","",$FK$10)&amp;" "&amp;IF(FA11="","",IF(FA11=4,"sangat baik",IF(FA11=3,"baik",IF(FA11=2,"cukup","kurang"))))</f>
        <v/>
      </c>
      <c r="FL11" s="76" t="str">
        <f>IF(FB11="","",$FL$10)&amp;" "&amp;IF(FB11="","",IF(FB11=4,"sangat baik",IF(FB11=3,"baik",IF(FB11=2,"cukup","kurang"))))</f>
        <v/>
      </c>
      <c r="FM11" s="76" t="str">
        <f>IF(FC11="","",$FM$10)&amp;" "&amp;IF(FC11="","",IF(FC11=4,"sangat baik",IF(FC11=3,"baik",IF(FC11=2,"cukup","kurang"))))</f>
        <v/>
      </c>
      <c r="FN11" s="76" t="str">
        <f>IF(FD11="","",$FN$10)&amp;" "&amp;IF(FD11="","",IF(FD11=4,"sangat baik",IF(FD11=3,"baik",IF(FD11=2,"cukup","kurang"))))</f>
        <v/>
      </c>
      <c r="FO11" s="76" t="str">
        <f>IF(FE11="","",$FO$10)&amp;" "&amp;IF(FE11="","",IF(FE11=4,"sangat baik",IF(FE11=3,"baik",IF(FE11=2,"cukup","kurang"))))</f>
        <v/>
      </c>
      <c r="FP11" s="76" t="str">
        <f>IF(FI11="","","Sikapnya "&amp;FF11&amp;" dalam "&amp;CONCATENATE(AZ11,", ",FI11,", ",FJ11,", ",FK11,", ",FL11,", ",FM11,", ",FN11,", ",FO11))</f>
        <v xml:space="preserve">Sikapnya  dalam ,  ,  ,  ,  ,  ,  ,  </v>
      </c>
    </row>
    <row r="12" spans="1:172">
      <c r="A12" s="271">
        <v>2</v>
      </c>
      <c r="B12" s="76" t="str">
        <f>IF('Data Raport2'!B5="","",'Data Raport2'!B5)</f>
        <v>siswa2</v>
      </c>
      <c r="C12" s="137" t="str">
        <f>IF('QH2'!I15="","",'QH2'!I15)</f>
        <v/>
      </c>
      <c r="D12" s="137" t="str">
        <f>IF('QH2'!J15="","",'QH2'!J15)</f>
        <v/>
      </c>
      <c r="E12" s="137" t="str">
        <f>IF('QH2'!K15="","",'QH2'!K15)</f>
        <v/>
      </c>
      <c r="F12" s="137" t="str">
        <f>IF('QH2'!L15="","",'QH2'!L15)</f>
        <v/>
      </c>
      <c r="G12" s="137" t="str">
        <f>IF('QH2'!M15="","",'QH2'!M15)</f>
        <v/>
      </c>
      <c r="H12" s="137" t="str">
        <f>IF('QH2'!N15="","",'QH2'!N15)</f>
        <v/>
      </c>
      <c r="I12" s="137" t="str">
        <f>IF('QH2'!O15="","",'QH2'!O15)</f>
        <v/>
      </c>
      <c r="J12" s="137" t="str">
        <f>IF('QH2'!P15="","",'QH2'!P15)</f>
        <v/>
      </c>
      <c r="K12" s="137" t="str">
        <f>IF('QH2'!Q15="","",'QH2'!Q15)</f>
        <v/>
      </c>
      <c r="L12" s="137" t="str">
        <f>IF('QH2'!R15="","",'QH2'!R15)</f>
        <v/>
      </c>
      <c r="M12" s="138" t="str">
        <f>IF('AA2'!I15="","",'AA2'!I15)</f>
        <v/>
      </c>
      <c r="N12" s="138" t="str">
        <f>IF('AA2'!J15="","",'AA2'!J15)</f>
        <v/>
      </c>
      <c r="O12" s="138" t="str">
        <f>IF('AA2'!K15="","",'AA2'!K15)</f>
        <v/>
      </c>
      <c r="P12" s="138" t="str">
        <f>IF('AA2'!L15="","",'AA2'!L15)</f>
        <v/>
      </c>
      <c r="Q12" s="138" t="str">
        <f>IF('AA2'!M15="","",'AA2'!M15)</f>
        <v/>
      </c>
      <c r="R12" s="138" t="str">
        <f>IF('AA2'!N15="","",'AA2'!N15)</f>
        <v/>
      </c>
      <c r="S12" s="138" t="str">
        <f>IF('AA2'!O15="","",'AA2'!O15)</f>
        <v/>
      </c>
      <c r="T12" s="138" t="str">
        <f>IF('AA2'!P15="","",'AA2'!P15)</f>
        <v/>
      </c>
      <c r="U12" s="138" t="str">
        <f>IF('AA2'!Q15="","",'AA2'!Q15)</f>
        <v/>
      </c>
      <c r="V12" s="138" t="str">
        <f>IF('AA2'!R15="","",'AA2'!R15)</f>
        <v/>
      </c>
      <c r="W12" s="138" t="str">
        <f>IF(FIQIH2!I15="","",FIQIH2!I15)</f>
        <v/>
      </c>
      <c r="X12" s="138" t="str">
        <f>IF(FIQIH2!J15="","",FIQIH2!J15)</f>
        <v/>
      </c>
      <c r="Y12" s="138" t="str">
        <f>IF(FIQIH2!K15="","",FIQIH2!K15)</f>
        <v/>
      </c>
      <c r="Z12" s="138" t="str">
        <f>IF(FIQIH2!L15="","",FIQIH2!L15)</f>
        <v/>
      </c>
      <c r="AA12" s="138" t="str">
        <f>IF(FIQIH2!M15="","",FIQIH2!M15)</f>
        <v/>
      </c>
      <c r="AB12" s="138" t="str">
        <f>IF(FIQIH2!N15="","",FIQIH2!N15)</f>
        <v/>
      </c>
      <c r="AC12" s="138" t="str">
        <f>IF(FIQIH2!O15="","",FIQIH2!O15)</f>
        <v/>
      </c>
      <c r="AD12" s="138" t="str">
        <f>IF(FIQIH2!P15="","",FIQIH2!P15)</f>
        <v/>
      </c>
      <c r="AE12" s="138" t="str">
        <f>IF(FIQIH2!Q15="","",FIQIH2!Q15)</f>
        <v/>
      </c>
      <c r="AF12" s="138" t="str">
        <f>IF(FIQIH2!R15="","",FIQIH2!R15)</f>
        <v/>
      </c>
      <c r="AG12" s="138" t="str">
        <f>IF('SKI2'!I15="","",'SKI2'!I15)</f>
        <v/>
      </c>
      <c r="AH12" s="138" t="str">
        <f>IF('SKI2'!J15="","",'SKI2'!J15)</f>
        <v/>
      </c>
      <c r="AI12" s="138" t="str">
        <f>IF('SKI2'!K15="","",'SKI2'!K15)</f>
        <v/>
      </c>
      <c r="AJ12" s="138" t="str">
        <f>IF('SKI2'!L15="","",'SKI2'!L15)</f>
        <v/>
      </c>
      <c r="AK12" s="138" t="str">
        <f>IF('SKI2'!M15="","",'SKI2'!M15)</f>
        <v/>
      </c>
      <c r="AL12" s="138" t="str">
        <f>IF('SKI2'!N15="","",'SKI2'!N15)</f>
        <v/>
      </c>
      <c r="AM12" s="138" t="str">
        <f>IF('SKI2'!O15="","",'SKI2'!O15)</f>
        <v/>
      </c>
      <c r="AN12" s="138" t="str">
        <f>IF('SKI2'!P15="","",'SKI2'!P15)</f>
        <v/>
      </c>
      <c r="AO12" s="138" t="str">
        <f>IF('SKI2'!Q15="","",'SKI2'!Q15)</f>
        <v/>
      </c>
      <c r="AP12" s="138" t="str">
        <f>IF('SKI2'!R15="","",'SKI2'!R15)</f>
        <v/>
      </c>
      <c r="AQ12" s="138" t="str">
        <f>IF(PPKn2!I15="","",PPKn2!I15)</f>
        <v/>
      </c>
      <c r="AR12" s="138" t="str">
        <f>IF(PPKn2!J15="","",PPKn2!J15)</f>
        <v/>
      </c>
      <c r="AS12" s="138" t="str">
        <f>IF(PPKn2!K15="","",PPKn2!K15)</f>
        <v/>
      </c>
      <c r="AT12" s="138" t="str">
        <f>IF(PPKn2!L15="","",PPKn2!L15)</f>
        <v/>
      </c>
      <c r="AU12" s="138" t="str">
        <f>IF(PPKn2!M15="","",PPKn2!M15)</f>
        <v/>
      </c>
      <c r="AV12" s="138" t="str">
        <f>IF(PPKn2!N15="","",PPKn2!N15)</f>
        <v/>
      </c>
      <c r="AW12" s="138" t="str">
        <f>IF(PPKn2!O15="","",PPKn2!O15)</f>
        <v/>
      </c>
      <c r="AX12" s="138" t="str">
        <f>IF(PPKn2!P15="","",PPKn2!P15)</f>
        <v/>
      </c>
      <c r="AY12" s="138" t="str">
        <f>IF(PPKn2!Q15="","",PPKn2!Q15)</f>
        <v/>
      </c>
      <c r="AZ12" s="138" t="str">
        <f>IF(PPKn2!R15="","",PPKn2!R15)</f>
        <v/>
      </c>
      <c r="BA12" s="137" t="str">
        <f>IF(B.Ind2!I15="","",B.Ind2!I15)</f>
        <v/>
      </c>
      <c r="BB12" s="137" t="str">
        <f>IF(B.Ind2!J15="","",B.Ind2!J15)</f>
        <v/>
      </c>
      <c r="BC12" s="137" t="str">
        <f>IF(B.Ind2!K15="","",B.Ind2!K15)</f>
        <v/>
      </c>
      <c r="BD12" s="137" t="str">
        <f>IF(B.Ind2!L15="","",B.Ind2!L15)</f>
        <v/>
      </c>
      <c r="BE12" s="137" t="str">
        <f>IF(B.Ind2!M15="","",B.Ind2!M15)</f>
        <v/>
      </c>
      <c r="BF12" s="137" t="str">
        <f>IF(B.Ind2!N15="","",B.Ind2!N15)</f>
        <v/>
      </c>
      <c r="BG12" s="137" t="str">
        <f>IF(B.Ind2!O15="","",B.Ind2!O15)</f>
        <v/>
      </c>
      <c r="BH12" s="137" t="str">
        <f>IF(B.Ind2!P15="","",B.Ind2!P15)</f>
        <v/>
      </c>
      <c r="BI12" s="137" t="str">
        <f>IF(B.Ind2!Q15="","",B.Ind2!Q15)</f>
        <v/>
      </c>
      <c r="BJ12" s="137" t="str">
        <f>IF(B.Ind2!R15="","",B.Ind2!R15)</f>
        <v/>
      </c>
      <c r="BK12" s="137" t="str">
        <f>IF(B.ARAB2!I15="","",B.ARAB2!I15)</f>
        <v/>
      </c>
      <c r="BL12" s="137" t="str">
        <f>IF(B.ARAB2!J15="","",B.ARAB2!J15)</f>
        <v/>
      </c>
      <c r="BM12" s="137" t="str">
        <f>IF(B.ARAB2!K15="","",B.ARAB2!K15)</f>
        <v/>
      </c>
      <c r="BN12" s="137" t="str">
        <f>IF(B.ARAB2!L15="","",B.ARAB2!L15)</f>
        <v/>
      </c>
      <c r="BO12" s="137" t="str">
        <f>IF(B.ARAB2!M15="","",B.ARAB2!M15)</f>
        <v/>
      </c>
      <c r="BP12" s="137" t="str">
        <f>IF(B.ARAB2!N15="","",B.ARAB2!N15)</f>
        <v/>
      </c>
      <c r="BQ12" s="137" t="str">
        <f>IF(B.ARAB2!O15="","",B.ARAB2!O15)</f>
        <v/>
      </c>
      <c r="BR12" s="137" t="str">
        <f>IF(B.ARAB2!P15="","",B.ARAB2!P15)</f>
        <v/>
      </c>
      <c r="BS12" s="137" t="str">
        <f>IF(B.ARAB2!Q15="","",B.ARAB2!Q15)</f>
        <v/>
      </c>
      <c r="BT12" s="137" t="str">
        <f>IF(B.ARAB2!R15="","",B.ARAB2!R15)</f>
        <v/>
      </c>
      <c r="BU12" s="138" t="str">
        <f>IF('MAT2'!I15="","",'MAT2'!I15)</f>
        <v/>
      </c>
      <c r="BV12" s="138" t="str">
        <f>IF('MAT2'!J15="","",'MAT2'!J15)</f>
        <v/>
      </c>
      <c r="BW12" s="138" t="str">
        <f>IF('MAT2'!K15="","",'MAT2'!K15)</f>
        <v/>
      </c>
      <c r="BX12" s="138" t="str">
        <f>IF('MAT2'!L15="","",'MAT2'!L15)</f>
        <v/>
      </c>
      <c r="BY12" s="138" t="str">
        <f>IF('MAT2'!M15="","",'MAT2'!M15)</f>
        <v/>
      </c>
      <c r="BZ12" s="138" t="str">
        <f>IF('MAT2'!N15="","",'MAT2'!N15)</f>
        <v/>
      </c>
      <c r="CA12" s="138" t="str">
        <f>IF('MAT2'!O15="","",'MAT2'!O15)</f>
        <v/>
      </c>
      <c r="CB12" s="138" t="str">
        <f>IF('MAT2'!P15="","",'MAT2'!P15)</f>
        <v/>
      </c>
      <c r="CC12" s="138" t="str">
        <f>IF('MAT2'!Q15="","",'MAT2'!Q15)</f>
        <v/>
      </c>
      <c r="CD12" s="138" t="str">
        <f>IF('MAT2'!R15="","",'MAT2'!R15)</f>
        <v/>
      </c>
      <c r="CE12" s="138" t="str">
        <f>IF('IPA2'!I15="","",'IPA2'!I15)</f>
        <v/>
      </c>
      <c r="CF12" s="138" t="str">
        <f>IF('IPA2'!J15="","",'IPA2'!J15)</f>
        <v/>
      </c>
      <c r="CG12" s="138" t="str">
        <f>IF('IPA2'!K15="","",'IPA2'!K15)</f>
        <v/>
      </c>
      <c r="CH12" s="138" t="str">
        <f>IF('IPA2'!L15="","",'IPA2'!L15)</f>
        <v/>
      </c>
      <c r="CI12" s="138" t="str">
        <f>IF('IPA2'!M15="","",'IPA2'!M15)</f>
        <v/>
      </c>
      <c r="CJ12" s="138" t="str">
        <f>IF('IPA2'!N15="","",'IPA2'!N15)</f>
        <v/>
      </c>
      <c r="CK12" s="138" t="str">
        <f>IF('IPA2'!O15="","",'IPA2'!O15)</f>
        <v/>
      </c>
      <c r="CL12" s="138" t="str">
        <f>IF('IPA2'!P15="","",'IPA2'!P15)</f>
        <v/>
      </c>
      <c r="CM12" s="138" t="str">
        <f>IF('IPA2'!Q15="","",'IPA2'!Q15)</f>
        <v/>
      </c>
      <c r="CN12" s="138" t="str">
        <f>IF('IPA2'!R15="","",'IPA2'!R15)</f>
        <v/>
      </c>
      <c r="CO12" s="137" t="str">
        <f>IF('IPS2'!I15="","",'IPS2'!I15)</f>
        <v/>
      </c>
      <c r="CP12" s="137" t="str">
        <f>IF('IPS2'!J15="","",'IPS2'!J15)</f>
        <v/>
      </c>
      <c r="CQ12" s="137" t="str">
        <f>IF('IPS2'!K15="","",'IPS2'!K15)</f>
        <v/>
      </c>
      <c r="CR12" s="137" t="str">
        <f>IF('IPS2'!L15="","",'IPS2'!L15)</f>
        <v/>
      </c>
      <c r="CS12" s="137" t="str">
        <f>IF('IPS2'!M15="","",'IPS2'!M15)</f>
        <v/>
      </c>
      <c r="CT12" s="137" t="str">
        <f>IF('IPS2'!N15="","",'IPS2'!N15)</f>
        <v/>
      </c>
      <c r="CU12" s="137" t="str">
        <f>IF('IPS2'!O15="","",'IPS2'!O15)</f>
        <v/>
      </c>
      <c r="CV12" s="137" t="str">
        <f>IF('IPS2'!P15="","",'IPS2'!P15)</f>
        <v/>
      </c>
      <c r="CW12" s="137" t="str">
        <f>IF('IPS2'!Q15="","",'IPS2'!Q15)</f>
        <v/>
      </c>
      <c r="CX12" s="137" t="str">
        <f>IF('IPS2'!R15="","",'IPS2'!R15)</f>
        <v/>
      </c>
      <c r="CY12" s="138" t="str">
        <f>IF(BIng2!I15="","",BIng2!I15)</f>
        <v/>
      </c>
      <c r="CZ12" s="138" t="str">
        <f>IF(BIng2!J15="","",BIng2!J15)</f>
        <v/>
      </c>
      <c r="DA12" s="138" t="str">
        <f>IF(BIng2!K15="","",BIng2!K15)</f>
        <v/>
      </c>
      <c r="DB12" s="138" t="str">
        <f>IF(BIng2!L15="","",BIng2!L15)</f>
        <v/>
      </c>
      <c r="DC12" s="138" t="str">
        <f>IF(BIng2!M15="","",BIng2!M15)</f>
        <v/>
      </c>
      <c r="DD12" s="138" t="str">
        <f>IF(BIng2!N15="","",BIng2!N15)</f>
        <v/>
      </c>
      <c r="DE12" s="138" t="str">
        <f>IF(BIng2!O15="","",BIng2!O15)</f>
        <v/>
      </c>
      <c r="DF12" s="138" t="str">
        <f>IF(BIng2!P15="","",BIng2!P15)</f>
        <v/>
      </c>
      <c r="DG12" s="138" t="str">
        <f>IF(BIng2!Q15="","",BIng2!Q15)</f>
        <v/>
      </c>
      <c r="DH12" s="138" t="str">
        <f>IF(BIng2!R15="","",BIng2!R15)</f>
        <v/>
      </c>
      <c r="DI12" s="138" t="str">
        <f>IF('SBd2'!I15="","",'SBd2'!I15)</f>
        <v/>
      </c>
      <c r="DJ12" s="138" t="str">
        <f>IF('SBd2'!J15="","",'SBd2'!J15)</f>
        <v/>
      </c>
      <c r="DK12" s="138" t="str">
        <f>IF('SBd2'!K15="","",'SBd2'!K15)</f>
        <v/>
      </c>
      <c r="DL12" s="138" t="str">
        <f>IF('SBd2'!L15="","",'SBd2'!L15)</f>
        <v/>
      </c>
      <c r="DM12" s="138" t="str">
        <f>IF('SBd2'!M15="","",'SBd2'!M15)</f>
        <v/>
      </c>
      <c r="DN12" s="138" t="str">
        <f>IF('SBd2'!N15="","",'SBd2'!N15)</f>
        <v/>
      </c>
      <c r="DO12" s="138" t="str">
        <f>IF('SBd2'!O15="","",'SBd2'!O15)</f>
        <v/>
      </c>
      <c r="DP12" s="138" t="str">
        <f>IF('SBd2'!P15="","",'SBd2'!P15)</f>
        <v/>
      </c>
      <c r="DQ12" s="138" t="str">
        <f>IF('SBd2'!Q15="","",'SBd2'!Q15)</f>
        <v/>
      </c>
      <c r="DR12" s="138" t="str">
        <f>IF('SBd2'!R15="","",'SBd2'!R15)</f>
        <v/>
      </c>
      <c r="DS12" s="137" t="str">
        <f>IF('Pjk2'!I15="","",'Pjk2'!I15)</f>
        <v/>
      </c>
      <c r="DT12" s="137" t="str">
        <f>IF('Pjk2'!J15="","",'Pjk2'!J15)</f>
        <v/>
      </c>
      <c r="DU12" s="137" t="str">
        <f>IF('Pjk2'!K15="","",'Pjk2'!K15)</f>
        <v/>
      </c>
      <c r="DV12" s="137" t="str">
        <f>IF('Pjk2'!L15="","",'Pjk2'!L15)</f>
        <v/>
      </c>
      <c r="DW12" s="137" t="str">
        <f>IF('Pjk2'!M15="","",'Pjk2'!M15)</f>
        <v/>
      </c>
      <c r="DX12" s="137" t="str">
        <f>IF('Pjk2'!N15="","",'Pjk2'!N15)</f>
        <v/>
      </c>
      <c r="DY12" s="137" t="str">
        <f>IF('Pjk2'!O15="","",'Pjk2'!O15)</f>
        <v/>
      </c>
      <c r="DZ12" s="137" t="str">
        <f>IF('Pjk2'!P15="","",'Pjk2'!P15)</f>
        <v/>
      </c>
      <c r="EA12" s="137" t="str">
        <f>IF('Pjk2'!Q15="","",'Pjk2'!Q15)</f>
        <v/>
      </c>
      <c r="EB12" s="137" t="str">
        <f>IF('Pjk2'!R15="","",'Pjk2'!R15)</f>
        <v/>
      </c>
      <c r="EC12" s="137" t="str">
        <f>IF('Prk2'!I15="","",'Prk2'!I15)</f>
        <v/>
      </c>
      <c r="ED12" s="137" t="str">
        <f>IF('Prk2'!J15="","",'Prk2'!J15)</f>
        <v/>
      </c>
      <c r="EE12" s="137" t="str">
        <f>IF('Prk2'!K15="","",'Prk2'!K15)</f>
        <v/>
      </c>
      <c r="EF12" s="137" t="str">
        <f>IF('Prk2'!L15="","",'Prk2'!L15)</f>
        <v/>
      </c>
      <c r="EG12" s="137" t="str">
        <f>IF('Prk2'!M15="","",'Prk2'!M15)</f>
        <v/>
      </c>
      <c r="EH12" s="137" t="str">
        <f>IF('Prk2'!N15="","",'Prk2'!N15)</f>
        <v/>
      </c>
      <c r="EI12" s="137" t="str">
        <f>IF('Prk2'!O15="","",'Prk2'!O15)</f>
        <v/>
      </c>
      <c r="EJ12" s="137" t="str">
        <f>IF('Prk2'!P15="","",'Prk2'!P15)</f>
        <v/>
      </c>
      <c r="EK12" s="137" t="str">
        <f>IF('Prk2'!Q15="","",'Prk2'!Q15)</f>
        <v/>
      </c>
      <c r="EL12" s="137" t="str">
        <f>IF('Prk2'!R15="","",'Prk2'!R15)</f>
        <v/>
      </c>
      <c r="EM12" s="139" t="str">
        <f>IF(BADER2!I15="","",BADER2!I15)</f>
        <v/>
      </c>
      <c r="EN12" s="139" t="str">
        <f>IF(BADER2!J15="","",BADER2!J15)</f>
        <v/>
      </c>
      <c r="EO12" s="139" t="str">
        <f>IF(BADER2!K15="","",BADER2!K15)</f>
        <v/>
      </c>
      <c r="EP12" s="139" t="str">
        <f>IF(BADER2!L15="","",BADER2!L15)</f>
        <v/>
      </c>
      <c r="EQ12" s="139" t="str">
        <f>IF(BADER2!M15="","",BADER2!M15)</f>
        <v/>
      </c>
      <c r="ER12" s="139" t="str">
        <f>IF(BADER2!N15="","",BADER2!N15)</f>
        <v/>
      </c>
      <c r="ES12" s="139" t="str">
        <f>IF(BADER2!O15="","",BADER2!O15)</f>
        <v/>
      </c>
      <c r="ET12" s="139" t="str">
        <f>IF(BADER2!P15="","",BADER2!P15)</f>
        <v/>
      </c>
      <c r="EU12" s="139" t="str">
        <f>IF(BADER2!Q15="","",BADER2!Q15)</f>
        <v/>
      </c>
      <c r="EV12" s="139" t="str">
        <f>IF(BADER2!R15="","",BADER2!R15)</f>
        <v/>
      </c>
      <c r="EW12" s="146" t="str">
        <f t="shared" ref="EW12:EW60" si="1">IF(M12="","",MODE(C12,M12,W12,AG12,AQ12,BA12,BK12,BU12,CE12,CO12,CY12,DI12,DS12,EC12,EM12))</f>
        <v/>
      </c>
      <c r="EX12" s="146" t="str">
        <f t="shared" ref="EX12:EX60" si="2">IF(N12="","",N12)</f>
        <v/>
      </c>
      <c r="EY12" s="146" t="str">
        <f t="shared" si="0"/>
        <v/>
      </c>
      <c r="EZ12" s="146" t="str">
        <f t="shared" si="0"/>
        <v/>
      </c>
      <c r="FA12" s="146" t="str">
        <f t="shared" si="0"/>
        <v/>
      </c>
      <c r="FB12" s="146" t="str">
        <f t="shared" si="0"/>
        <v/>
      </c>
      <c r="FC12" s="146" t="str">
        <f t="shared" si="0"/>
        <v/>
      </c>
      <c r="FD12" s="146" t="str">
        <f t="shared" si="0"/>
        <v/>
      </c>
      <c r="FE12" s="146" t="str">
        <f t="shared" si="0"/>
        <v/>
      </c>
      <c r="FF12" s="146" t="str">
        <f t="shared" ref="FF12:FF60" si="3">IF(EY12="","",IF(MODE(EY12:FE12)=4,"Sangat Baik",IF(MODE(EY12:FE12)=3,"Baik",IF(MODE(EY12:FE12)=2,"Cukup Baik",IF(MODE(EY12:FE12)=1,"Kurang Baik","")))))</f>
        <v/>
      </c>
      <c r="FG12" s="146" t="str">
        <f t="shared" ref="FG12:FG60" si="4">IF(EW12="","",IF(EW12=4,"Sangat baik",IF(EW12=3,"Baik",IF(EW12=2,"Cukup","Kurang"))))</f>
        <v/>
      </c>
      <c r="FH12" s="76" t="str">
        <f t="shared" ref="FH12:FH60" si="5">IF(FG12="","","Sikap spiritual yang ditunjukkan "&amp;FG12&amp;" dalam "&amp;EX12)</f>
        <v/>
      </c>
      <c r="FI12" s="76" t="str">
        <f t="shared" ref="FI12:FI60" si="6">IF(EY12="","",$FI$10)&amp;" "&amp;IF(EY12="","",IF(EY12=4,"sangat baik",IF(EY12=3,"baik",IF(EY12=2,"cukup","kurang"))))</f>
        <v/>
      </c>
      <c r="FJ12" s="76" t="str">
        <f t="shared" ref="FJ12:FJ60" si="7">IF(EZ12="","",$FJ$10)&amp;" "&amp;IF(EZ12="","",IF(EZ12=4,"sangat baik",IF(EZ12=3,"baik",IF(EZ12=2,"cukup","kurang"))))</f>
        <v/>
      </c>
      <c r="FK12" s="76" t="str">
        <f t="shared" ref="FK12:FK60" si="8">IF(FA12="","",$FK$10)&amp;" "&amp;IF(FA12="","",IF(FA12=4,"sangat baik",IF(FA12=3,"baik",IF(FA12=2,"cukup","kurang"))))</f>
        <v/>
      </c>
      <c r="FL12" s="76" t="str">
        <f t="shared" ref="FL12:FL60" si="9">IF(FB12="","",$FL$10)&amp;" "&amp;IF(FB12="","",IF(FB12=4,"sangat baik",IF(FB12=3,"baik",IF(FB12=2,"cukup","kurang"))))</f>
        <v/>
      </c>
      <c r="FM12" s="76" t="str">
        <f t="shared" ref="FM12:FM60" si="10">IF(FC12="","",$FM$10)&amp;" "&amp;IF(FC12="","",IF(FC12=4,"sangat baik",IF(FC12=3,"baik",IF(FC12=2,"cukup","kurang"))))</f>
        <v/>
      </c>
      <c r="FN12" s="76" t="str">
        <f t="shared" ref="FN12:FN60" si="11">IF(FD12="","",$FN$10)&amp;" "&amp;IF(FD12="","",IF(FD12=4,"sangat baik",IF(FD12=3,"baik",IF(FD12=2,"cukup","kurang"))))</f>
        <v/>
      </c>
      <c r="FO12" s="76" t="str">
        <f t="shared" ref="FO12:FO60" si="12">IF(FE12="","",$FO$10)&amp;" "&amp;IF(FE12="","",IF(FE12=4,"sangat baik",IF(FE12=3,"baik",IF(FE12=2,"cukup","kurang"))))</f>
        <v/>
      </c>
      <c r="FP12" s="76" t="str">
        <f t="shared" ref="FP12:FP60" si="13">IF(FI12="","","Sikapnya "&amp;FF12&amp;" dalam "&amp;CONCATENATE(AZ12,", ",FI12,", ",FJ12,", ",FK12,", ",FL12,", ",FM12,", ",FN12,", ",FO12))</f>
        <v xml:space="preserve">Sikapnya  dalam ,  ,  ,  ,  ,  ,  ,  </v>
      </c>
    </row>
    <row r="13" spans="1:172">
      <c r="A13" s="271">
        <v>3</v>
      </c>
      <c r="B13" s="76" t="str">
        <f>IF('Data Raport2'!B6="","",'Data Raport2'!B6)</f>
        <v>siswa3</v>
      </c>
      <c r="C13" s="137" t="str">
        <f>IF('QH2'!I16="","",'QH2'!I16)</f>
        <v/>
      </c>
      <c r="D13" s="137" t="str">
        <f>IF('QH2'!J16="","",'QH2'!J16)</f>
        <v/>
      </c>
      <c r="E13" s="137" t="str">
        <f>IF('QH2'!K16="","",'QH2'!K16)</f>
        <v/>
      </c>
      <c r="F13" s="137" t="str">
        <f>IF('QH2'!L16="","",'QH2'!L16)</f>
        <v/>
      </c>
      <c r="G13" s="137" t="str">
        <f>IF('QH2'!M16="","",'QH2'!M16)</f>
        <v/>
      </c>
      <c r="H13" s="137" t="str">
        <f>IF('QH2'!N16="","",'QH2'!N16)</f>
        <v/>
      </c>
      <c r="I13" s="137" t="str">
        <f>IF('QH2'!O16="","",'QH2'!O16)</f>
        <v/>
      </c>
      <c r="J13" s="137" t="str">
        <f>IF('QH2'!P16="","",'QH2'!P16)</f>
        <v/>
      </c>
      <c r="K13" s="137" t="str">
        <f>IF('QH2'!Q16="","",'QH2'!Q16)</f>
        <v/>
      </c>
      <c r="L13" s="137" t="str">
        <f>IF('QH2'!R16="","",'QH2'!R16)</f>
        <v/>
      </c>
      <c r="M13" s="138" t="str">
        <f>IF('AA2'!I16="","",'AA2'!I16)</f>
        <v/>
      </c>
      <c r="N13" s="138" t="str">
        <f>IF('AA2'!J16="","",'AA2'!J16)</f>
        <v/>
      </c>
      <c r="O13" s="138" t="str">
        <f>IF('AA2'!K16="","",'AA2'!K16)</f>
        <v/>
      </c>
      <c r="P13" s="138" t="str">
        <f>IF('AA2'!L16="","",'AA2'!L16)</f>
        <v/>
      </c>
      <c r="Q13" s="138" t="str">
        <f>IF('AA2'!M16="","",'AA2'!M16)</f>
        <v/>
      </c>
      <c r="R13" s="138" t="str">
        <f>IF('AA2'!N16="","",'AA2'!N16)</f>
        <v/>
      </c>
      <c r="S13" s="138" t="str">
        <f>IF('AA2'!O16="","",'AA2'!O16)</f>
        <v/>
      </c>
      <c r="T13" s="138" t="str">
        <f>IF('AA2'!P16="","",'AA2'!P16)</f>
        <v/>
      </c>
      <c r="U13" s="138" t="str">
        <f>IF('AA2'!Q16="","",'AA2'!Q16)</f>
        <v/>
      </c>
      <c r="V13" s="138" t="str">
        <f>IF('AA2'!R16="","",'AA2'!R16)</f>
        <v/>
      </c>
      <c r="W13" s="138" t="str">
        <f>IF(FIQIH2!I16="","",FIQIH2!I16)</f>
        <v/>
      </c>
      <c r="X13" s="138" t="str">
        <f>IF(FIQIH2!J16="","",FIQIH2!J16)</f>
        <v/>
      </c>
      <c r="Y13" s="138" t="str">
        <f>IF(FIQIH2!K16="","",FIQIH2!K16)</f>
        <v/>
      </c>
      <c r="Z13" s="138" t="str">
        <f>IF(FIQIH2!L16="","",FIQIH2!L16)</f>
        <v/>
      </c>
      <c r="AA13" s="138" t="str">
        <f>IF(FIQIH2!M16="","",FIQIH2!M16)</f>
        <v/>
      </c>
      <c r="AB13" s="138" t="str">
        <f>IF(FIQIH2!N16="","",FIQIH2!N16)</f>
        <v/>
      </c>
      <c r="AC13" s="138" t="str">
        <f>IF(FIQIH2!O16="","",FIQIH2!O16)</f>
        <v/>
      </c>
      <c r="AD13" s="138" t="str">
        <f>IF(FIQIH2!P16="","",FIQIH2!P16)</f>
        <v/>
      </c>
      <c r="AE13" s="138" t="str">
        <f>IF(FIQIH2!Q16="","",FIQIH2!Q16)</f>
        <v/>
      </c>
      <c r="AF13" s="138" t="str">
        <f>IF(FIQIH2!R16="","",FIQIH2!R16)</f>
        <v/>
      </c>
      <c r="AG13" s="138" t="str">
        <f>IF('SKI2'!I16="","",'SKI2'!I16)</f>
        <v/>
      </c>
      <c r="AH13" s="138" t="str">
        <f>IF('SKI2'!J16="","",'SKI2'!J16)</f>
        <v/>
      </c>
      <c r="AI13" s="138" t="str">
        <f>IF('SKI2'!K16="","",'SKI2'!K16)</f>
        <v/>
      </c>
      <c r="AJ13" s="138" t="str">
        <f>IF('SKI2'!L16="","",'SKI2'!L16)</f>
        <v/>
      </c>
      <c r="AK13" s="138" t="str">
        <f>IF('SKI2'!M16="","",'SKI2'!M16)</f>
        <v/>
      </c>
      <c r="AL13" s="138" t="str">
        <f>IF('SKI2'!N16="","",'SKI2'!N16)</f>
        <v/>
      </c>
      <c r="AM13" s="138" t="str">
        <f>IF('SKI2'!O16="","",'SKI2'!O16)</f>
        <v/>
      </c>
      <c r="AN13" s="138" t="str">
        <f>IF('SKI2'!P16="","",'SKI2'!P16)</f>
        <v/>
      </c>
      <c r="AO13" s="138" t="str">
        <f>IF('SKI2'!Q16="","",'SKI2'!Q16)</f>
        <v/>
      </c>
      <c r="AP13" s="138" t="str">
        <f>IF('SKI2'!R16="","",'SKI2'!R16)</f>
        <v/>
      </c>
      <c r="AQ13" s="138" t="str">
        <f>IF(PPKn2!I16="","",PPKn2!I16)</f>
        <v/>
      </c>
      <c r="AR13" s="138" t="str">
        <f>IF(PPKn2!J16="","",PPKn2!J16)</f>
        <v/>
      </c>
      <c r="AS13" s="138" t="str">
        <f>IF(PPKn2!K16="","",PPKn2!K16)</f>
        <v/>
      </c>
      <c r="AT13" s="138" t="str">
        <f>IF(PPKn2!L16="","",PPKn2!L16)</f>
        <v/>
      </c>
      <c r="AU13" s="138" t="str">
        <f>IF(PPKn2!M16="","",PPKn2!M16)</f>
        <v/>
      </c>
      <c r="AV13" s="138" t="str">
        <f>IF(PPKn2!N16="","",PPKn2!N16)</f>
        <v/>
      </c>
      <c r="AW13" s="138" t="str">
        <f>IF(PPKn2!O16="","",PPKn2!O16)</f>
        <v/>
      </c>
      <c r="AX13" s="138" t="str">
        <f>IF(PPKn2!P16="","",PPKn2!P16)</f>
        <v/>
      </c>
      <c r="AY13" s="138" t="str">
        <f>IF(PPKn2!Q16="","",PPKn2!Q16)</f>
        <v/>
      </c>
      <c r="AZ13" s="138" t="str">
        <f>IF(PPKn2!R16="","",PPKn2!R16)</f>
        <v/>
      </c>
      <c r="BA13" s="137" t="str">
        <f>IF(B.Ind2!I16="","",B.Ind2!I16)</f>
        <v/>
      </c>
      <c r="BB13" s="137" t="str">
        <f>IF(B.Ind2!J16="","",B.Ind2!J16)</f>
        <v/>
      </c>
      <c r="BC13" s="137" t="str">
        <f>IF(B.Ind2!K16="","",B.Ind2!K16)</f>
        <v/>
      </c>
      <c r="BD13" s="137" t="str">
        <f>IF(B.Ind2!L16="","",B.Ind2!L16)</f>
        <v/>
      </c>
      <c r="BE13" s="137" t="str">
        <f>IF(B.Ind2!M16="","",B.Ind2!M16)</f>
        <v/>
      </c>
      <c r="BF13" s="137" t="str">
        <f>IF(B.Ind2!N16="","",B.Ind2!N16)</f>
        <v/>
      </c>
      <c r="BG13" s="137" t="str">
        <f>IF(B.Ind2!O16="","",B.Ind2!O16)</f>
        <v/>
      </c>
      <c r="BH13" s="137" t="str">
        <f>IF(B.Ind2!P16="","",B.Ind2!P16)</f>
        <v/>
      </c>
      <c r="BI13" s="137" t="str">
        <f>IF(B.Ind2!Q16="","",B.Ind2!Q16)</f>
        <v/>
      </c>
      <c r="BJ13" s="137" t="str">
        <f>IF(B.Ind2!R16="","",B.Ind2!R16)</f>
        <v/>
      </c>
      <c r="BK13" s="137" t="str">
        <f>IF(B.ARAB2!I16="","",B.ARAB2!I16)</f>
        <v/>
      </c>
      <c r="BL13" s="137" t="str">
        <f>IF(B.ARAB2!J16="","",B.ARAB2!J16)</f>
        <v/>
      </c>
      <c r="BM13" s="137" t="str">
        <f>IF(B.ARAB2!K16="","",B.ARAB2!K16)</f>
        <v/>
      </c>
      <c r="BN13" s="137" t="str">
        <f>IF(B.ARAB2!L16="","",B.ARAB2!L16)</f>
        <v/>
      </c>
      <c r="BO13" s="137" t="str">
        <f>IF(B.ARAB2!M16="","",B.ARAB2!M16)</f>
        <v/>
      </c>
      <c r="BP13" s="137" t="str">
        <f>IF(B.ARAB2!N16="","",B.ARAB2!N16)</f>
        <v/>
      </c>
      <c r="BQ13" s="137" t="str">
        <f>IF(B.ARAB2!O16="","",B.ARAB2!O16)</f>
        <v/>
      </c>
      <c r="BR13" s="137" t="str">
        <f>IF(B.ARAB2!P16="","",B.ARAB2!P16)</f>
        <v/>
      </c>
      <c r="BS13" s="137" t="str">
        <f>IF(B.ARAB2!Q16="","",B.ARAB2!Q16)</f>
        <v/>
      </c>
      <c r="BT13" s="137" t="str">
        <f>IF(B.ARAB2!R16="","",B.ARAB2!R16)</f>
        <v/>
      </c>
      <c r="BU13" s="138" t="str">
        <f>IF('MAT2'!I16="","",'MAT2'!I16)</f>
        <v/>
      </c>
      <c r="BV13" s="138" t="str">
        <f>IF('MAT2'!J16="","",'MAT2'!J16)</f>
        <v/>
      </c>
      <c r="BW13" s="138" t="str">
        <f>IF('MAT2'!K16="","",'MAT2'!K16)</f>
        <v/>
      </c>
      <c r="BX13" s="138" t="str">
        <f>IF('MAT2'!L16="","",'MAT2'!L16)</f>
        <v/>
      </c>
      <c r="BY13" s="138" t="str">
        <f>IF('MAT2'!M16="","",'MAT2'!M16)</f>
        <v/>
      </c>
      <c r="BZ13" s="138" t="str">
        <f>IF('MAT2'!N16="","",'MAT2'!N16)</f>
        <v/>
      </c>
      <c r="CA13" s="138" t="str">
        <f>IF('MAT2'!O16="","",'MAT2'!O16)</f>
        <v/>
      </c>
      <c r="CB13" s="138" t="str">
        <f>IF('MAT2'!P16="","",'MAT2'!P16)</f>
        <v/>
      </c>
      <c r="CC13" s="138" t="str">
        <f>IF('MAT2'!Q16="","",'MAT2'!Q16)</f>
        <v/>
      </c>
      <c r="CD13" s="138" t="str">
        <f>IF('MAT2'!R16="","",'MAT2'!R16)</f>
        <v/>
      </c>
      <c r="CE13" s="138" t="str">
        <f>IF('IPA2'!I16="","",'IPA2'!I16)</f>
        <v/>
      </c>
      <c r="CF13" s="138" t="str">
        <f>IF('IPA2'!J16="","",'IPA2'!J16)</f>
        <v/>
      </c>
      <c r="CG13" s="138" t="str">
        <f>IF('IPA2'!K16="","",'IPA2'!K16)</f>
        <v/>
      </c>
      <c r="CH13" s="138" t="str">
        <f>IF('IPA2'!L16="","",'IPA2'!L16)</f>
        <v/>
      </c>
      <c r="CI13" s="138" t="str">
        <f>IF('IPA2'!M16="","",'IPA2'!M16)</f>
        <v/>
      </c>
      <c r="CJ13" s="138" t="str">
        <f>IF('IPA2'!N16="","",'IPA2'!N16)</f>
        <v/>
      </c>
      <c r="CK13" s="138" t="str">
        <f>IF('IPA2'!O16="","",'IPA2'!O16)</f>
        <v/>
      </c>
      <c r="CL13" s="138" t="str">
        <f>IF('IPA2'!P16="","",'IPA2'!P16)</f>
        <v/>
      </c>
      <c r="CM13" s="138" t="str">
        <f>IF('IPA2'!Q16="","",'IPA2'!Q16)</f>
        <v/>
      </c>
      <c r="CN13" s="138" t="str">
        <f>IF('IPA2'!R16="","",'IPA2'!R16)</f>
        <v/>
      </c>
      <c r="CO13" s="137" t="str">
        <f>IF('IPS2'!I16="","",'IPS2'!I16)</f>
        <v/>
      </c>
      <c r="CP13" s="137" t="str">
        <f>IF('IPS2'!J16="","",'IPS2'!J16)</f>
        <v/>
      </c>
      <c r="CQ13" s="137" t="str">
        <f>IF('IPS2'!K16="","",'IPS2'!K16)</f>
        <v/>
      </c>
      <c r="CR13" s="137" t="str">
        <f>IF('IPS2'!L16="","",'IPS2'!L16)</f>
        <v/>
      </c>
      <c r="CS13" s="137" t="str">
        <f>IF('IPS2'!M16="","",'IPS2'!M16)</f>
        <v/>
      </c>
      <c r="CT13" s="137" t="str">
        <f>IF('IPS2'!N16="","",'IPS2'!N16)</f>
        <v/>
      </c>
      <c r="CU13" s="137" t="str">
        <f>IF('IPS2'!O16="","",'IPS2'!O16)</f>
        <v/>
      </c>
      <c r="CV13" s="137" t="str">
        <f>IF('IPS2'!P16="","",'IPS2'!P16)</f>
        <v/>
      </c>
      <c r="CW13" s="137" t="str">
        <f>IF('IPS2'!Q16="","",'IPS2'!Q16)</f>
        <v/>
      </c>
      <c r="CX13" s="137" t="str">
        <f>IF('IPS2'!R16="","",'IPS2'!R16)</f>
        <v/>
      </c>
      <c r="CY13" s="138" t="str">
        <f>IF(BIng2!I16="","",BIng2!I16)</f>
        <v/>
      </c>
      <c r="CZ13" s="138" t="str">
        <f>IF(BIng2!J16="","",BIng2!J16)</f>
        <v/>
      </c>
      <c r="DA13" s="138" t="str">
        <f>IF(BIng2!K16="","",BIng2!K16)</f>
        <v/>
      </c>
      <c r="DB13" s="138" t="str">
        <f>IF(BIng2!L16="","",BIng2!L16)</f>
        <v/>
      </c>
      <c r="DC13" s="138" t="str">
        <f>IF(BIng2!M16="","",BIng2!M16)</f>
        <v/>
      </c>
      <c r="DD13" s="138" t="str">
        <f>IF(BIng2!N16="","",BIng2!N16)</f>
        <v/>
      </c>
      <c r="DE13" s="138" t="str">
        <f>IF(BIng2!O16="","",BIng2!O16)</f>
        <v/>
      </c>
      <c r="DF13" s="138" t="str">
        <f>IF(BIng2!P16="","",BIng2!P16)</f>
        <v/>
      </c>
      <c r="DG13" s="138" t="str">
        <f>IF(BIng2!Q16="","",BIng2!Q16)</f>
        <v/>
      </c>
      <c r="DH13" s="138" t="str">
        <f>IF(BIng2!R16="","",BIng2!R16)</f>
        <v/>
      </c>
      <c r="DI13" s="138" t="str">
        <f>IF('SBd2'!I16="","",'SBd2'!I16)</f>
        <v/>
      </c>
      <c r="DJ13" s="138" t="str">
        <f>IF('SBd2'!J16="","",'SBd2'!J16)</f>
        <v/>
      </c>
      <c r="DK13" s="138" t="str">
        <f>IF('SBd2'!K16="","",'SBd2'!K16)</f>
        <v/>
      </c>
      <c r="DL13" s="138" t="str">
        <f>IF('SBd2'!L16="","",'SBd2'!L16)</f>
        <v/>
      </c>
      <c r="DM13" s="138" t="str">
        <f>IF('SBd2'!M16="","",'SBd2'!M16)</f>
        <v/>
      </c>
      <c r="DN13" s="138" t="str">
        <f>IF('SBd2'!N16="","",'SBd2'!N16)</f>
        <v/>
      </c>
      <c r="DO13" s="138" t="str">
        <f>IF('SBd2'!O16="","",'SBd2'!O16)</f>
        <v/>
      </c>
      <c r="DP13" s="138" t="str">
        <f>IF('SBd2'!P16="","",'SBd2'!P16)</f>
        <v/>
      </c>
      <c r="DQ13" s="138" t="str">
        <f>IF('SBd2'!Q16="","",'SBd2'!Q16)</f>
        <v/>
      </c>
      <c r="DR13" s="138" t="str">
        <f>IF('SBd2'!R16="","",'SBd2'!R16)</f>
        <v/>
      </c>
      <c r="DS13" s="137" t="str">
        <f>IF('Pjk2'!I16="","",'Pjk2'!I16)</f>
        <v/>
      </c>
      <c r="DT13" s="137" t="str">
        <f>IF('Pjk2'!J16="","",'Pjk2'!J16)</f>
        <v/>
      </c>
      <c r="DU13" s="137" t="str">
        <f>IF('Pjk2'!K16="","",'Pjk2'!K16)</f>
        <v/>
      </c>
      <c r="DV13" s="137" t="str">
        <f>IF('Pjk2'!L16="","",'Pjk2'!L16)</f>
        <v/>
      </c>
      <c r="DW13" s="137" t="str">
        <f>IF('Pjk2'!M16="","",'Pjk2'!M16)</f>
        <v/>
      </c>
      <c r="DX13" s="137" t="str">
        <f>IF('Pjk2'!N16="","",'Pjk2'!N16)</f>
        <v/>
      </c>
      <c r="DY13" s="137" t="str">
        <f>IF('Pjk2'!O16="","",'Pjk2'!O16)</f>
        <v/>
      </c>
      <c r="DZ13" s="137" t="str">
        <f>IF('Pjk2'!P16="","",'Pjk2'!P16)</f>
        <v/>
      </c>
      <c r="EA13" s="137" t="str">
        <f>IF('Pjk2'!Q16="","",'Pjk2'!Q16)</f>
        <v/>
      </c>
      <c r="EB13" s="137" t="str">
        <f>IF('Pjk2'!R16="","",'Pjk2'!R16)</f>
        <v/>
      </c>
      <c r="EC13" s="137" t="str">
        <f>IF('Prk2'!I16="","",'Prk2'!I16)</f>
        <v/>
      </c>
      <c r="ED13" s="137" t="str">
        <f>IF('Prk2'!J16="","",'Prk2'!J16)</f>
        <v/>
      </c>
      <c r="EE13" s="137" t="str">
        <f>IF('Prk2'!K16="","",'Prk2'!K16)</f>
        <v/>
      </c>
      <c r="EF13" s="137" t="str">
        <f>IF('Prk2'!L16="","",'Prk2'!L16)</f>
        <v/>
      </c>
      <c r="EG13" s="137" t="str">
        <f>IF('Prk2'!M16="","",'Prk2'!M16)</f>
        <v/>
      </c>
      <c r="EH13" s="137" t="str">
        <f>IF('Prk2'!N16="","",'Prk2'!N16)</f>
        <v/>
      </c>
      <c r="EI13" s="137" t="str">
        <f>IF('Prk2'!O16="","",'Prk2'!O16)</f>
        <v/>
      </c>
      <c r="EJ13" s="137" t="str">
        <f>IF('Prk2'!P16="","",'Prk2'!P16)</f>
        <v/>
      </c>
      <c r="EK13" s="137" t="str">
        <f>IF('Prk2'!Q16="","",'Prk2'!Q16)</f>
        <v/>
      </c>
      <c r="EL13" s="137" t="str">
        <f>IF('Prk2'!R16="","",'Prk2'!R16)</f>
        <v/>
      </c>
      <c r="EM13" s="139" t="str">
        <f>IF(BADER2!I16="","",BADER2!I16)</f>
        <v/>
      </c>
      <c r="EN13" s="139" t="str">
        <f>IF(BADER2!J16="","",BADER2!J16)</f>
        <v/>
      </c>
      <c r="EO13" s="139" t="str">
        <f>IF(BADER2!K16="","",BADER2!K16)</f>
        <v/>
      </c>
      <c r="EP13" s="139" t="str">
        <f>IF(BADER2!L16="","",BADER2!L16)</f>
        <v/>
      </c>
      <c r="EQ13" s="139" t="str">
        <f>IF(BADER2!M16="","",BADER2!M16)</f>
        <v/>
      </c>
      <c r="ER13" s="139" t="str">
        <f>IF(BADER2!N16="","",BADER2!N16)</f>
        <v/>
      </c>
      <c r="ES13" s="139" t="str">
        <f>IF(BADER2!O16="","",BADER2!O16)</f>
        <v/>
      </c>
      <c r="ET13" s="139" t="str">
        <f>IF(BADER2!P16="","",BADER2!P16)</f>
        <v/>
      </c>
      <c r="EU13" s="139" t="str">
        <f>IF(BADER2!Q16="","",BADER2!Q16)</f>
        <v/>
      </c>
      <c r="EV13" s="139" t="str">
        <f>IF(BADER2!R16="","",BADER2!R16)</f>
        <v/>
      </c>
      <c r="EW13" s="146" t="str">
        <f t="shared" si="1"/>
        <v/>
      </c>
      <c r="EX13" s="146" t="str">
        <f t="shared" si="2"/>
        <v/>
      </c>
      <c r="EY13" s="146" t="str">
        <f t="shared" si="0"/>
        <v/>
      </c>
      <c r="EZ13" s="146" t="str">
        <f t="shared" si="0"/>
        <v/>
      </c>
      <c r="FA13" s="146" t="str">
        <f t="shared" si="0"/>
        <v/>
      </c>
      <c r="FB13" s="146" t="str">
        <f t="shared" si="0"/>
        <v/>
      </c>
      <c r="FC13" s="146" t="str">
        <f t="shared" si="0"/>
        <v/>
      </c>
      <c r="FD13" s="146" t="str">
        <f t="shared" si="0"/>
        <v/>
      </c>
      <c r="FE13" s="146" t="str">
        <f t="shared" si="0"/>
        <v/>
      </c>
      <c r="FF13" s="146" t="str">
        <f t="shared" si="3"/>
        <v/>
      </c>
      <c r="FG13" s="146" t="str">
        <f t="shared" si="4"/>
        <v/>
      </c>
      <c r="FH13" s="76" t="str">
        <f t="shared" si="5"/>
        <v/>
      </c>
      <c r="FI13" s="76" t="str">
        <f t="shared" si="6"/>
        <v/>
      </c>
      <c r="FJ13" s="76" t="str">
        <f t="shared" si="7"/>
        <v/>
      </c>
      <c r="FK13" s="76" t="str">
        <f t="shared" si="8"/>
        <v/>
      </c>
      <c r="FL13" s="76" t="str">
        <f t="shared" si="9"/>
        <v/>
      </c>
      <c r="FM13" s="76" t="str">
        <f t="shared" si="10"/>
        <v/>
      </c>
      <c r="FN13" s="76" t="str">
        <f t="shared" si="11"/>
        <v/>
      </c>
      <c r="FO13" s="76" t="str">
        <f t="shared" si="12"/>
        <v/>
      </c>
      <c r="FP13" s="76" t="str">
        <f t="shared" si="13"/>
        <v xml:space="preserve">Sikapnya  dalam ,  ,  ,  ,  ,  ,  ,  </v>
      </c>
    </row>
    <row r="14" spans="1:172">
      <c r="A14" s="271">
        <v>4</v>
      </c>
      <c r="B14" s="76" t="str">
        <f>IF('Data Raport2'!B7="","",'Data Raport2'!B7)</f>
        <v>siswa4</v>
      </c>
      <c r="C14" s="137" t="str">
        <f>IF('QH2'!I17="","",'QH2'!I17)</f>
        <v/>
      </c>
      <c r="D14" s="137" t="str">
        <f>IF('QH2'!J17="","",'QH2'!J17)</f>
        <v/>
      </c>
      <c r="E14" s="137" t="str">
        <f>IF('QH2'!K17="","",'QH2'!K17)</f>
        <v/>
      </c>
      <c r="F14" s="137" t="str">
        <f>IF('QH2'!L17="","",'QH2'!L17)</f>
        <v/>
      </c>
      <c r="G14" s="137" t="str">
        <f>IF('QH2'!M17="","",'QH2'!M17)</f>
        <v/>
      </c>
      <c r="H14" s="137" t="str">
        <f>IF('QH2'!N17="","",'QH2'!N17)</f>
        <v/>
      </c>
      <c r="I14" s="137" t="str">
        <f>IF('QH2'!O17="","",'QH2'!O17)</f>
        <v/>
      </c>
      <c r="J14" s="137" t="str">
        <f>IF('QH2'!P17="","",'QH2'!P17)</f>
        <v/>
      </c>
      <c r="K14" s="137" t="str">
        <f>IF('QH2'!Q17="","",'QH2'!Q17)</f>
        <v/>
      </c>
      <c r="L14" s="137" t="str">
        <f>IF('QH2'!R17="","",'QH2'!R17)</f>
        <v/>
      </c>
      <c r="M14" s="138" t="str">
        <f>IF('AA2'!I17="","",'AA2'!I17)</f>
        <v/>
      </c>
      <c r="N14" s="138" t="str">
        <f>IF('AA2'!J17="","",'AA2'!J17)</f>
        <v/>
      </c>
      <c r="O14" s="138" t="str">
        <f>IF('AA2'!K17="","",'AA2'!K17)</f>
        <v/>
      </c>
      <c r="P14" s="138" t="str">
        <f>IF('AA2'!L17="","",'AA2'!L17)</f>
        <v/>
      </c>
      <c r="Q14" s="138" t="str">
        <f>IF('AA2'!M17="","",'AA2'!M17)</f>
        <v/>
      </c>
      <c r="R14" s="138" t="str">
        <f>IF('AA2'!N17="","",'AA2'!N17)</f>
        <v/>
      </c>
      <c r="S14" s="138" t="str">
        <f>IF('AA2'!O17="","",'AA2'!O17)</f>
        <v/>
      </c>
      <c r="T14" s="138" t="str">
        <f>IF('AA2'!P17="","",'AA2'!P17)</f>
        <v/>
      </c>
      <c r="U14" s="138" t="str">
        <f>IF('AA2'!Q17="","",'AA2'!Q17)</f>
        <v/>
      </c>
      <c r="V14" s="138" t="str">
        <f>IF('AA2'!R17="","",'AA2'!R17)</f>
        <v/>
      </c>
      <c r="W14" s="138" t="str">
        <f>IF(FIQIH2!I17="","",FIQIH2!I17)</f>
        <v/>
      </c>
      <c r="X14" s="138" t="str">
        <f>IF(FIQIH2!J17="","",FIQIH2!J17)</f>
        <v/>
      </c>
      <c r="Y14" s="138" t="str">
        <f>IF(FIQIH2!K17="","",FIQIH2!K17)</f>
        <v/>
      </c>
      <c r="Z14" s="138" t="str">
        <f>IF(FIQIH2!L17="","",FIQIH2!L17)</f>
        <v/>
      </c>
      <c r="AA14" s="138" t="str">
        <f>IF(FIQIH2!M17="","",FIQIH2!M17)</f>
        <v/>
      </c>
      <c r="AB14" s="138" t="str">
        <f>IF(FIQIH2!N17="","",FIQIH2!N17)</f>
        <v/>
      </c>
      <c r="AC14" s="138" t="str">
        <f>IF(FIQIH2!O17="","",FIQIH2!O17)</f>
        <v/>
      </c>
      <c r="AD14" s="138" t="str">
        <f>IF(FIQIH2!P17="","",FIQIH2!P17)</f>
        <v/>
      </c>
      <c r="AE14" s="138" t="str">
        <f>IF(FIQIH2!Q17="","",FIQIH2!Q17)</f>
        <v/>
      </c>
      <c r="AF14" s="138" t="str">
        <f>IF(FIQIH2!R17="","",FIQIH2!R17)</f>
        <v/>
      </c>
      <c r="AG14" s="138" t="str">
        <f>IF('SKI2'!I17="","",'SKI2'!I17)</f>
        <v/>
      </c>
      <c r="AH14" s="138" t="str">
        <f>IF('SKI2'!J17="","",'SKI2'!J17)</f>
        <v/>
      </c>
      <c r="AI14" s="138" t="str">
        <f>IF('SKI2'!K17="","",'SKI2'!K17)</f>
        <v/>
      </c>
      <c r="AJ14" s="138" t="str">
        <f>IF('SKI2'!L17="","",'SKI2'!L17)</f>
        <v/>
      </c>
      <c r="AK14" s="138" t="str">
        <f>IF('SKI2'!M17="","",'SKI2'!M17)</f>
        <v/>
      </c>
      <c r="AL14" s="138" t="str">
        <f>IF('SKI2'!N17="","",'SKI2'!N17)</f>
        <v/>
      </c>
      <c r="AM14" s="138" t="str">
        <f>IF('SKI2'!O17="","",'SKI2'!O17)</f>
        <v/>
      </c>
      <c r="AN14" s="138" t="str">
        <f>IF('SKI2'!P17="","",'SKI2'!P17)</f>
        <v/>
      </c>
      <c r="AO14" s="138" t="str">
        <f>IF('SKI2'!Q17="","",'SKI2'!Q17)</f>
        <v/>
      </c>
      <c r="AP14" s="138" t="str">
        <f>IF('SKI2'!R17="","",'SKI2'!R17)</f>
        <v/>
      </c>
      <c r="AQ14" s="138" t="str">
        <f>IF(PPKn2!I17="","",PPKn2!I17)</f>
        <v/>
      </c>
      <c r="AR14" s="138" t="str">
        <f>IF(PPKn2!J17="","",PPKn2!J17)</f>
        <v/>
      </c>
      <c r="AS14" s="138" t="str">
        <f>IF(PPKn2!K17="","",PPKn2!K17)</f>
        <v/>
      </c>
      <c r="AT14" s="138" t="str">
        <f>IF(PPKn2!L17="","",PPKn2!L17)</f>
        <v/>
      </c>
      <c r="AU14" s="138" t="str">
        <f>IF(PPKn2!M17="","",PPKn2!M17)</f>
        <v/>
      </c>
      <c r="AV14" s="138" t="str">
        <f>IF(PPKn2!N17="","",PPKn2!N17)</f>
        <v/>
      </c>
      <c r="AW14" s="138" t="str">
        <f>IF(PPKn2!O17="","",PPKn2!O17)</f>
        <v/>
      </c>
      <c r="AX14" s="138" t="str">
        <f>IF(PPKn2!P17="","",PPKn2!P17)</f>
        <v/>
      </c>
      <c r="AY14" s="138" t="str">
        <f>IF(PPKn2!Q17="","",PPKn2!Q17)</f>
        <v/>
      </c>
      <c r="AZ14" s="138" t="str">
        <f>IF(PPKn2!R17="","",PPKn2!R17)</f>
        <v/>
      </c>
      <c r="BA14" s="137" t="str">
        <f>IF(B.Ind2!I17="","",B.Ind2!I17)</f>
        <v/>
      </c>
      <c r="BB14" s="137" t="str">
        <f>IF(B.Ind2!J17="","",B.Ind2!J17)</f>
        <v/>
      </c>
      <c r="BC14" s="137" t="str">
        <f>IF(B.Ind2!K17="","",B.Ind2!K17)</f>
        <v/>
      </c>
      <c r="BD14" s="137" t="str">
        <f>IF(B.Ind2!L17="","",B.Ind2!L17)</f>
        <v/>
      </c>
      <c r="BE14" s="137" t="str">
        <f>IF(B.Ind2!M17="","",B.Ind2!M17)</f>
        <v/>
      </c>
      <c r="BF14" s="137" t="str">
        <f>IF(B.Ind2!N17="","",B.Ind2!N17)</f>
        <v/>
      </c>
      <c r="BG14" s="137" t="str">
        <f>IF(B.Ind2!O17="","",B.Ind2!O17)</f>
        <v/>
      </c>
      <c r="BH14" s="137" t="str">
        <f>IF(B.Ind2!P17="","",B.Ind2!P17)</f>
        <v/>
      </c>
      <c r="BI14" s="137" t="str">
        <f>IF(B.Ind2!Q17="","",B.Ind2!Q17)</f>
        <v/>
      </c>
      <c r="BJ14" s="137" t="str">
        <f>IF(B.Ind2!R17="","",B.Ind2!R17)</f>
        <v/>
      </c>
      <c r="BK14" s="137" t="str">
        <f>IF(B.ARAB2!I17="","",B.ARAB2!I17)</f>
        <v/>
      </c>
      <c r="BL14" s="137" t="str">
        <f>IF(B.ARAB2!J17="","",B.ARAB2!J17)</f>
        <v/>
      </c>
      <c r="BM14" s="137" t="str">
        <f>IF(B.ARAB2!K17="","",B.ARAB2!K17)</f>
        <v/>
      </c>
      <c r="BN14" s="137" t="str">
        <f>IF(B.ARAB2!L17="","",B.ARAB2!L17)</f>
        <v/>
      </c>
      <c r="BO14" s="137" t="str">
        <f>IF(B.ARAB2!M17="","",B.ARAB2!M17)</f>
        <v/>
      </c>
      <c r="BP14" s="137" t="str">
        <f>IF(B.ARAB2!N17="","",B.ARAB2!N17)</f>
        <v/>
      </c>
      <c r="BQ14" s="137" t="str">
        <f>IF(B.ARAB2!O17="","",B.ARAB2!O17)</f>
        <v/>
      </c>
      <c r="BR14" s="137" t="str">
        <f>IF(B.ARAB2!P17="","",B.ARAB2!P17)</f>
        <v/>
      </c>
      <c r="BS14" s="137" t="str">
        <f>IF(B.ARAB2!Q17="","",B.ARAB2!Q17)</f>
        <v/>
      </c>
      <c r="BT14" s="137" t="str">
        <f>IF(B.ARAB2!R17="","",B.ARAB2!R17)</f>
        <v/>
      </c>
      <c r="BU14" s="138" t="str">
        <f>IF('MAT2'!I17="","",'MAT2'!I17)</f>
        <v/>
      </c>
      <c r="BV14" s="138" t="str">
        <f>IF('MAT2'!J17="","",'MAT2'!J17)</f>
        <v/>
      </c>
      <c r="BW14" s="138" t="str">
        <f>IF('MAT2'!K17="","",'MAT2'!K17)</f>
        <v/>
      </c>
      <c r="BX14" s="138" t="str">
        <f>IF('MAT2'!L17="","",'MAT2'!L17)</f>
        <v/>
      </c>
      <c r="BY14" s="138" t="str">
        <f>IF('MAT2'!M17="","",'MAT2'!M17)</f>
        <v/>
      </c>
      <c r="BZ14" s="138" t="str">
        <f>IF('MAT2'!N17="","",'MAT2'!N17)</f>
        <v/>
      </c>
      <c r="CA14" s="138" t="str">
        <f>IF('MAT2'!O17="","",'MAT2'!O17)</f>
        <v/>
      </c>
      <c r="CB14" s="138" t="str">
        <f>IF('MAT2'!P17="","",'MAT2'!P17)</f>
        <v/>
      </c>
      <c r="CC14" s="138" t="str">
        <f>IF('MAT2'!Q17="","",'MAT2'!Q17)</f>
        <v/>
      </c>
      <c r="CD14" s="138" t="str">
        <f>IF('MAT2'!R17="","",'MAT2'!R17)</f>
        <v/>
      </c>
      <c r="CE14" s="138" t="str">
        <f>IF('IPA2'!I17="","",'IPA2'!I17)</f>
        <v/>
      </c>
      <c r="CF14" s="138" t="str">
        <f>IF('IPA2'!J17="","",'IPA2'!J17)</f>
        <v/>
      </c>
      <c r="CG14" s="138" t="str">
        <f>IF('IPA2'!K17="","",'IPA2'!K17)</f>
        <v/>
      </c>
      <c r="CH14" s="138" t="str">
        <f>IF('IPA2'!L17="","",'IPA2'!L17)</f>
        <v/>
      </c>
      <c r="CI14" s="138" t="str">
        <f>IF('IPA2'!M17="","",'IPA2'!M17)</f>
        <v/>
      </c>
      <c r="CJ14" s="138" t="str">
        <f>IF('IPA2'!N17="","",'IPA2'!N17)</f>
        <v/>
      </c>
      <c r="CK14" s="138" t="str">
        <f>IF('IPA2'!O17="","",'IPA2'!O17)</f>
        <v/>
      </c>
      <c r="CL14" s="138" t="str">
        <f>IF('IPA2'!P17="","",'IPA2'!P17)</f>
        <v/>
      </c>
      <c r="CM14" s="138" t="str">
        <f>IF('IPA2'!Q17="","",'IPA2'!Q17)</f>
        <v/>
      </c>
      <c r="CN14" s="138" t="str">
        <f>IF('IPA2'!R17="","",'IPA2'!R17)</f>
        <v/>
      </c>
      <c r="CO14" s="137" t="str">
        <f>IF('IPS2'!I17="","",'IPS2'!I17)</f>
        <v/>
      </c>
      <c r="CP14" s="137" t="str">
        <f>IF('IPS2'!J17="","",'IPS2'!J17)</f>
        <v/>
      </c>
      <c r="CQ14" s="137" t="str">
        <f>IF('IPS2'!K17="","",'IPS2'!K17)</f>
        <v/>
      </c>
      <c r="CR14" s="137" t="str">
        <f>IF('IPS2'!L17="","",'IPS2'!L17)</f>
        <v/>
      </c>
      <c r="CS14" s="137" t="str">
        <f>IF('IPS2'!M17="","",'IPS2'!M17)</f>
        <v/>
      </c>
      <c r="CT14" s="137" t="str">
        <f>IF('IPS2'!N17="","",'IPS2'!N17)</f>
        <v/>
      </c>
      <c r="CU14" s="137" t="str">
        <f>IF('IPS2'!O17="","",'IPS2'!O17)</f>
        <v/>
      </c>
      <c r="CV14" s="137" t="str">
        <f>IF('IPS2'!P17="","",'IPS2'!P17)</f>
        <v/>
      </c>
      <c r="CW14" s="137" t="str">
        <f>IF('IPS2'!Q17="","",'IPS2'!Q17)</f>
        <v/>
      </c>
      <c r="CX14" s="137" t="str">
        <f>IF('IPS2'!R17="","",'IPS2'!R17)</f>
        <v/>
      </c>
      <c r="CY14" s="138" t="str">
        <f>IF(BIng2!I17="","",BIng2!I17)</f>
        <v/>
      </c>
      <c r="CZ14" s="138" t="str">
        <f>IF(BIng2!J17="","",BIng2!J17)</f>
        <v/>
      </c>
      <c r="DA14" s="138" t="str">
        <f>IF(BIng2!K17="","",BIng2!K17)</f>
        <v/>
      </c>
      <c r="DB14" s="138" t="str">
        <f>IF(BIng2!L17="","",BIng2!L17)</f>
        <v/>
      </c>
      <c r="DC14" s="138" t="str">
        <f>IF(BIng2!M17="","",BIng2!M17)</f>
        <v/>
      </c>
      <c r="DD14" s="138" t="str">
        <f>IF(BIng2!N17="","",BIng2!N17)</f>
        <v/>
      </c>
      <c r="DE14" s="138" t="str">
        <f>IF(BIng2!O17="","",BIng2!O17)</f>
        <v/>
      </c>
      <c r="DF14" s="138" t="str">
        <f>IF(BIng2!P17="","",BIng2!P17)</f>
        <v/>
      </c>
      <c r="DG14" s="138" t="str">
        <f>IF(BIng2!Q17="","",BIng2!Q17)</f>
        <v/>
      </c>
      <c r="DH14" s="138" t="str">
        <f>IF(BIng2!R17="","",BIng2!R17)</f>
        <v/>
      </c>
      <c r="DI14" s="138" t="str">
        <f>IF('SBd2'!I17="","",'SBd2'!I17)</f>
        <v/>
      </c>
      <c r="DJ14" s="138" t="str">
        <f>IF('SBd2'!J17="","",'SBd2'!J17)</f>
        <v/>
      </c>
      <c r="DK14" s="138" t="str">
        <f>IF('SBd2'!K17="","",'SBd2'!K17)</f>
        <v/>
      </c>
      <c r="DL14" s="138" t="str">
        <f>IF('SBd2'!L17="","",'SBd2'!L17)</f>
        <v/>
      </c>
      <c r="DM14" s="138" t="str">
        <f>IF('SBd2'!M17="","",'SBd2'!M17)</f>
        <v/>
      </c>
      <c r="DN14" s="138" t="str">
        <f>IF('SBd2'!N17="","",'SBd2'!N17)</f>
        <v/>
      </c>
      <c r="DO14" s="138" t="str">
        <f>IF('SBd2'!O17="","",'SBd2'!O17)</f>
        <v/>
      </c>
      <c r="DP14" s="138" t="str">
        <f>IF('SBd2'!P17="","",'SBd2'!P17)</f>
        <v/>
      </c>
      <c r="DQ14" s="138" t="str">
        <f>IF('SBd2'!Q17="","",'SBd2'!Q17)</f>
        <v/>
      </c>
      <c r="DR14" s="138" t="str">
        <f>IF('SBd2'!R17="","",'SBd2'!R17)</f>
        <v/>
      </c>
      <c r="DS14" s="137" t="str">
        <f>IF('Pjk2'!I17="","",'Pjk2'!I17)</f>
        <v/>
      </c>
      <c r="DT14" s="137" t="str">
        <f>IF('Pjk2'!J17="","",'Pjk2'!J17)</f>
        <v/>
      </c>
      <c r="DU14" s="137" t="str">
        <f>IF('Pjk2'!K17="","",'Pjk2'!K17)</f>
        <v/>
      </c>
      <c r="DV14" s="137" t="str">
        <f>IF('Pjk2'!L17="","",'Pjk2'!L17)</f>
        <v/>
      </c>
      <c r="DW14" s="137" t="str">
        <f>IF('Pjk2'!M17="","",'Pjk2'!M17)</f>
        <v/>
      </c>
      <c r="DX14" s="137" t="str">
        <f>IF('Pjk2'!N17="","",'Pjk2'!N17)</f>
        <v/>
      </c>
      <c r="DY14" s="137" t="str">
        <f>IF('Pjk2'!O17="","",'Pjk2'!O17)</f>
        <v/>
      </c>
      <c r="DZ14" s="137" t="str">
        <f>IF('Pjk2'!P17="","",'Pjk2'!P17)</f>
        <v/>
      </c>
      <c r="EA14" s="137" t="str">
        <f>IF('Pjk2'!Q17="","",'Pjk2'!Q17)</f>
        <v/>
      </c>
      <c r="EB14" s="137" t="str">
        <f>IF('Pjk2'!R17="","",'Pjk2'!R17)</f>
        <v/>
      </c>
      <c r="EC14" s="137" t="str">
        <f>IF('Prk2'!I17="","",'Prk2'!I17)</f>
        <v/>
      </c>
      <c r="ED14" s="137" t="str">
        <f>IF('Prk2'!J17="","",'Prk2'!J17)</f>
        <v/>
      </c>
      <c r="EE14" s="137" t="str">
        <f>IF('Prk2'!K17="","",'Prk2'!K17)</f>
        <v/>
      </c>
      <c r="EF14" s="137" t="str">
        <f>IF('Prk2'!L17="","",'Prk2'!L17)</f>
        <v/>
      </c>
      <c r="EG14" s="137" t="str">
        <f>IF('Prk2'!M17="","",'Prk2'!M17)</f>
        <v/>
      </c>
      <c r="EH14" s="137" t="str">
        <f>IF('Prk2'!N17="","",'Prk2'!N17)</f>
        <v/>
      </c>
      <c r="EI14" s="137" t="str">
        <f>IF('Prk2'!O17="","",'Prk2'!O17)</f>
        <v/>
      </c>
      <c r="EJ14" s="137" t="str">
        <f>IF('Prk2'!P17="","",'Prk2'!P17)</f>
        <v/>
      </c>
      <c r="EK14" s="137" t="str">
        <f>IF('Prk2'!Q17="","",'Prk2'!Q17)</f>
        <v/>
      </c>
      <c r="EL14" s="137" t="str">
        <f>IF('Prk2'!R17="","",'Prk2'!R17)</f>
        <v/>
      </c>
      <c r="EM14" s="139" t="str">
        <f>IF(BADER2!I17="","",BADER2!I17)</f>
        <v/>
      </c>
      <c r="EN14" s="139" t="str">
        <f>IF(BADER2!J17="","",BADER2!J17)</f>
        <v/>
      </c>
      <c r="EO14" s="139" t="str">
        <f>IF(BADER2!K17="","",BADER2!K17)</f>
        <v/>
      </c>
      <c r="EP14" s="139" t="str">
        <f>IF(BADER2!L17="","",BADER2!L17)</f>
        <v/>
      </c>
      <c r="EQ14" s="139" t="str">
        <f>IF(BADER2!M17="","",BADER2!M17)</f>
        <v/>
      </c>
      <c r="ER14" s="139" t="str">
        <f>IF(BADER2!N17="","",BADER2!N17)</f>
        <v/>
      </c>
      <c r="ES14" s="139" t="str">
        <f>IF(BADER2!O17="","",BADER2!O17)</f>
        <v/>
      </c>
      <c r="ET14" s="139" t="str">
        <f>IF(BADER2!P17="","",BADER2!P17)</f>
        <v/>
      </c>
      <c r="EU14" s="139" t="str">
        <f>IF(BADER2!Q17="","",BADER2!Q17)</f>
        <v/>
      </c>
      <c r="EV14" s="139" t="str">
        <f>IF(BADER2!R17="","",BADER2!R17)</f>
        <v/>
      </c>
      <c r="EW14" s="146" t="str">
        <f t="shared" si="1"/>
        <v/>
      </c>
      <c r="EX14" s="146" t="str">
        <f t="shared" si="2"/>
        <v/>
      </c>
      <c r="EY14" s="146" t="str">
        <f t="shared" si="0"/>
        <v/>
      </c>
      <c r="EZ14" s="146" t="str">
        <f t="shared" si="0"/>
        <v/>
      </c>
      <c r="FA14" s="146" t="str">
        <f t="shared" si="0"/>
        <v/>
      </c>
      <c r="FB14" s="146" t="str">
        <f t="shared" si="0"/>
        <v/>
      </c>
      <c r="FC14" s="146" t="str">
        <f t="shared" si="0"/>
        <v/>
      </c>
      <c r="FD14" s="146" t="str">
        <f t="shared" si="0"/>
        <v/>
      </c>
      <c r="FE14" s="146" t="str">
        <f t="shared" si="0"/>
        <v/>
      </c>
      <c r="FF14" s="146" t="str">
        <f t="shared" si="3"/>
        <v/>
      </c>
      <c r="FG14" s="146" t="str">
        <f t="shared" si="4"/>
        <v/>
      </c>
      <c r="FH14" s="76" t="str">
        <f t="shared" si="5"/>
        <v/>
      </c>
      <c r="FI14" s="76" t="str">
        <f t="shared" si="6"/>
        <v/>
      </c>
      <c r="FJ14" s="76" t="str">
        <f t="shared" si="7"/>
        <v/>
      </c>
      <c r="FK14" s="76" t="str">
        <f t="shared" si="8"/>
        <v/>
      </c>
      <c r="FL14" s="76" t="str">
        <f t="shared" si="9"/>
        <v/>
      </c>
      <c r="FM14" s="76" t="str">
        <f t="shared" si="10"/>
        <v/>
      </c>
      <c r="FN14" s="76" t="str">
        <f t="shared" si="11"/>
        <v/>
      </c>
      <c r="FO14" s="76" t="str">
        <f t="shared" si="12"/>
        <v/>
      </c>
      <c r="FP14" s="76" t="str">
        <f t="shared" si="13"/>
        <v xml:space="preserve">Sikapnya  dalam ,  ,  ,  ,  ,  ,  ,  </v>
      </c>
    </row>
    <row r="15" spans="1:172">
      <c r="A15" s="271">
        <v>5</v>
      </c>
      <c r="B15" s="76" t="str">
        <f>IF('Data Raport2'!B8="","",'Data Raport2'!B8)</f>
        <v>siswa5</v>
      </c>
      <c r="C15" s="137" t="str">
        <f>IF('QH2'!I18="","",'QH2'!I18)</f>
        <v/>
      </c>
      <c r="D15" s="137" t="str">
        <f>IF('QH2'!J18="","",'QH2'!J18)</f>
        <v/>
      </c>
      <c r="E15" s="137" t="str">
        <f>IF('QH2'!K18="","",'QH2'!K18)</f>
        <v/>
      </c>
      <c r="F15" s="137" t="str">
        <f>IF('QH2'!L18="","",'QH2'!L18)</f>
        <v/>
      </c>
      <c r="G15" s="137" t="str">
        <f>IF('QH2'!M18="","",'QH2'!M18)</f>
        <v/>
      </c>
      <c r="H15" s="137" t="str">
        <f>IF('QH2'!N18="","",'QH2'!N18)</f>
        <v/>
      </c>
      <c r="I15" s="137" t="str">
        <f>IF('QH2'!O18="","",'QH2'!O18)</f>
        <v/>
      </c>
      <c r="J15" s="137" t="str">
        <f>IF('QH2'!P18="","",'QH2'!P18)</f>
        <v/>
      </c>
      <c r="K15" s="137" t="str">
        <f>IF('QH2'!Q18="","",'QH2'!Q18)</f>
        <v/>
      </c>
      <c r="L15" s="137" t="str">
        <f>IF('QH2'!R18="","",'QH2'!R18)</f>
        <v/>
      </c>
      <c r="M15" s="138" t="str">
        <f>IF('AA2'!I18="","",'AA2'!I18)</f>
        <v/>
      </c>
      <c r="N15" s="138" t="str">
        <f>IF('AA2'!J18="","",'AA2'!J18)</f>
        <v/>
      </c>
      <c r="O15" s="138" t="str">
        <f>IF('AA2'!K18="","",'AA2'!K18)</f>
        <v/>
      </c>
      <c r="P15" s="138" t="str">
        <f>IF('AA2'!L18="","",'AA2'!L18)</f>
        <v/>
      </c>
      <c r="Q15" s="138" t="str">
        <f>IF('AA2'!M18="","",'AA2'!M18)</f>
        <v/>
      </c>
      <c r="R15" s="138" t="str">
        <f>IF('AA2'!N18="","",'AA2'!N18)</f>
        <v/>
      </c>
      <c r="S15" s="138" t="str">
        <f>IF('AA2'!O18="","",'AA2'!O18)</f>
        <v/>
      </c>
      <c r="T15" s="138" t="str">
        <f>IF('AA2'!P18="","",'AA2'!P18)</f>
        <v/>
      </c>
      <c r="U15" s="138" t="str">
        <f>IF('AA2'!Q18="","",'AA2'!Q18)</f>
        <v/>
      </c>
      <c r="V15" s="138" t="str">
        <f>IF('AA2'!R18="","",'AA2'!R18)</f>
        <v/>
      </c>
      <c r="W15" s="138" t="str">
        <f>IF(FIQIH2!I18="","",FIQIH2!I18)</f>
        <v/>
      </c>
      <c r="X15" s="138" t="str">
        <f>IF(FIQIH2!J18="","",FIQIH2!J18)</f>
        <v/>
      </c>
      <c r="Y15" s="138" t="str">
        <f>IF(FIQIH2!K18="","",FIQIH2!K18)</f>
        <v/>
      </c>
      <c r="Z15" s="138" t="str">
        <f>IF(FIQIH2!L18="","",FIQIH2!L18)</f>
        <v/>
      </c>
      <c r="AA15" s="138" t="str">
        <f>IF(FIQIH2!M18="","",FIQIH2!M18)</f>
        <v/>
      </c>
      <c r="AB15" s="138" t="str">
        <f>IF(FIQIH2!N18="","",FIQIH2!N18)</f>
        <v/>
      </c>
      <c r="AC15" s="138" t="str">
        <f>IF(FIQIH2!O18="","",FIQIH2!O18)</f>
        <v/>
      </c>
      <c r="AD15" s="138" t="str">
        <f>IF(FIQIH2!P18="","",FIQIH2!P18)</f>
        <v/>
      </c>
      <c r="AE15" s="138" t="str">
        <f>IF(FIQIH2!Q18="","",FIQIH2!Q18)</f>
        <v/>
      </c>
      <c r="AF15" s="138" t="str">
        <f>IF(FIQIH2!R18="","",FIQIH2!R18)</f>
        <v/>
      </c>
      <c r="AG15" s="138" t="str">
        <f>IF('SKI2'!I18="","",'SKI2'!I18)</f>
        <v/>
      </c>
      <c r="AH15" s="138" t="str">
        <f>IF('SKI2'!J18="","",'SKI2'!J18)</f>
        <v/>
      </c>
      <c r="AI15" s="138" t="str">
        <f>IF('SKI2'!K18="","",'SKI2'!K18)</f>
        <v/>
      </c>
      <c r="AJ15" s="138" t="str">
        <f>IF('SKI2'!L18="","",'SKI2'!L18)</f>
        <v/>
      </c>
      <c r="AK15" s="138" t="str">
        <f>IF('SKI2'!M18="","",'SKI2'!M18)</f>
        <v/>
      </c>
      <c r="AL15" s="138" t="str">
        <f>IF('SKI2'!N18="","",'SKI2'!N18)</f>
        <v/>
      </c>
      <c r="AM15" s="138" t="str">
        <f>IF('SKI2'!O18="","",'SKI2'!O18)</f>
        <v/>
      </c>
      <c r="AN15" s="138" t="str">
        <f>IF('SKI2'!P18="","",'SKI2'!P18)</f>
        <v/>
      </c>
      <c r="AO15" s="138" t="str">
        <f>IF('SKI2'!Q18="","",'SKI2'!Q18)</f>
        <v/>
      </c>
      <c r="AP15" s="138" t="str">
        <f>IF('SKI2'!R18="","",'SKI2'!R18)</f>
        <v/>
      </c>
      <c r="AQ15" s="138" t="str">
        <f>IF(PPKn2!I18="","",PPKn2!I18)</f>
        <v/>
      </c>
      <c r="AR15" s="138" t="str">
        <f>IF(PPKn2!J18="","",PPKn2!J18)</f>
        <v/>
      </c>
      <c r="AS15" s="138" t="str">
        <f>IF(PPKn2!K18="","",PPKn2!K18)</f>
        <v/>
      </c>
      <c r="AT15" s="138" t="str">
        <f>IF(PPKn2!L18="","",PPKn2!L18)</f>
        <v/>
      </c>
      <c r="AU15" s="138" t="str">
        <f>IF(PPKn2!M18="","",PPKn2!M18)</f>
        <v/>
      </c>
      <c r="AV15" s="138" t="str">
        <f>IF(PPKn2!N18="","",PPKn2!N18)</f>
        <v/>
      </c>
      <c r="AW15" s="138" t="str">
        <f>IF(PPKn2!O18="","",PPKn2!O18)</f>
        <v/>
      </c>
      <c r="AX15" s="138" t="str">
        <f>IF(PPKn2!P18="","",PPKn2!P18)</f>
        <v/>
      </c>
      <c r="AY15" s="138" t="str">
        <f>IF(PPKn2!Q18="","",PPKn2!Q18)</f>
        <v/>
      </c>
      <c r="AZ15" s="138" t="str">
        <f>IF(PPKn2!R18="","",PPKn2!R18)</f>
        <v/>
      </c>
      <c r="BA15" s="137" t="str">
        <f>IF(B.Ind2!I18="","",B.Ind2!I18)</f>
        <v/>
      </c>
      <c r="BB15" s="137" t="str">
        <f>IF(B.Ind2!J18="","",B.Ind2!J18)</f>
        <v/>
      </c>
      <c r="BC15" s="137" t="str">
        <f>IF(B.Ind2!K18="","",B.Ind2!K18)</f>
        <v/>
      </c>
      <c r="BD15" s="137" t="str">
        <f>IF(B.Ind2!L18="","",B.Ind2!L18)</f>
        <v/>
      </c>
      <c r="BE15" s="137" t="str">
        <f>IF(B.Ind2!M18="","",B.Ind2!M18)</f>
        <v/>
      </c>
      <c r="BF15" s="137" t="str">
        <f>IF(B.Ind2!N18="","",B.Ind2!N18)</f>
        <v/>
      </c>
      <c r="BG15" s="137" t="str">
        <f>IF(B.Ind2!O18="","",B.Ind2!O18)</f>
        <v/>
      </c>
      <c r="BH15" s="137" t="str">
        <f>IF(B.Ind2!P18="","",B.Ind2!P18)</f>
        <v/>
      </c>
      <c r="BI15" s="137" t="str">
        <f>IF(B.Ind2!Q18="","",B.Ind2!Q18)</f>
        <v/>
      </c>
      <c r="BJ15" s="137" t="str">
        <f>IF(B.Ind2!R18="","",B.Ind2!R18)</f>
        <v/>
      </c>
      <c r="BK15" s="137" t="str">
        <f>IF(B.ARAB2!I18="","",B.ARAB2!I18)</f>
        <v/>
      </c>
      <c r="BL15" s="137" t="str">
        <f>IF(B.ARAB2!J18="","",B.ARAB2!J18)</f>
        <v/>
      </c>
      <c r="BM15" s="137" t="str">
        <f>IF(B.ARAB2!K18="","",B.ARAB2!K18)</f>
        <v/>
      </c>
      <c r="BN15" s="137" t="str">
        <f>IF(B.ARAB2!L18="","",B.ARAB2!L18)</f>
        <v/>
      </c>
      <c r="BO15" s="137" t="str">
        <f>IF(B.ARAB2!M18="","",B.ARAB2!M18)</f>
        <v/>
      </c>
      <c r="BP15" s="137" t="str">
        <f>IF(B.ARAB2!N18="","",B.ARAB2!N18)</f>
        <v/>
      </c>
      <c r="BQ15" s="137" t="str">
        <f>IF(B.ARAB2!O18="","",B.ARAB2!O18)</f>
        <v/>
      </c>
      <c r="BR15" s="137" t="str">
        <f>IF(B.ARAB2!P18="","",B.ARAB2!P18)</f>
        <v/>
      </c>
      <c r="BS15" s="137" t="str">
        <f>IF(B.ARAB2!Q18="","",B.ARAB2!Q18)</f>
        <v/>
      </c>
      <c r="BT15" s="137" t="str">
        <f>IF(B.ARAB2!R18="","",B.ARAB2!R18)</f>
        <v/>
      </c>
      <c r="BU15" s="138" t="str">
        <f>IF('MAT2'!I18="","",'MAT2'!I18)</f>
        <v/>
      </c>
      <c r="BV15" s="138" t="str">
        <f>IF('MAT2'!J18="","",'MAT2'!J18)</f>
        <v/>
      </c>
      <c r="BW15" s="138" t="str">
        <f>IF('MAT2'!K18="","",'MAT2'!K18)</f>
        <v/>
      </c>
      <c r="BX15" s="138" t="str">
        <f>IF('MAT2'!L18="","",'MAT2'!L18)</f>
        <v/>
      </c>
      <c r="BY15" s="138" t="str">
        <f>IF('MAT2'!M18="","",'MAT2'!M18)</f>
        <v/>
      </c>
      <c r="BZ15" s="138" t="str">
        <f>IF('MAT2'!N18="","",'MAT2'!N18)</f>
        <v/>
      </c>
      <c r="CA15" s="138" t="str">
        <f>IF('MAT2'!O18="","",'MAT2'!O18)</f>
        <v/>
      </c>
      <c r="CB15" s="138" t="str">
        <f>IF('MAT2'!P18="","",'MAT2'!P18)</f>
        <v/>
      </c>
      <c r="CC15" s="138" t="str">
        <f>IF('MAT2'!Q18="","",'MAT2'!Q18)</f>
        <v/>
      </c>
      <c r="CD15" s="138" t="str">
        <f>IF('MAT2'!R18="","",'MAT2'!R18)</f>
        <v/>
      </c>
      <c r="CE15" s="138" t="str">
        <f>IF('IPA2'!I18="","",'IPA2'!I18)</f>
        <v/>
      </c>
      <c r="CF15" s="138" t="str">
        <f>IF('IPA2'!J18="","",'IPA2'!J18)</f>
        <v/>
      </c>
      <c r="CG15" s="138" t="str">
        <f>IF('IPA2'!K18="","",'IPA2'!K18)</f>
        <v/>
      </c>
      <c r="CH15" s="138" t="str">
        <f>IF('IPA2'!L18="","",'IPA2'!L18)</f>
        <v/>
      </c>
      <c r="CI15" s="138" t="str">
        <f>IF('IPA2'!M18="","",'IPA2'!M18)</f>
        <v/>
      </c>
      <c r="CJ15" s="138" t="str">
        <f>IF('IPA2'!N18="","",'IPA2'!N18)</f>
        <v/>
      </c>
      <c r="CK15" s="138" t="str">
        <f>IF('IPA2'!O18="","",'IPA2'!O18)</f>
        <v/>
      </c>
      <c r="CL15" s="138" t="str">
        <f>IF('IPA2'!P18="","",'IPA2'!P18)</f>
        <v/>
      </c>
      <c r="CM15" s="138" t="str">
        <f>IF('IPA2'!Q18="","",'IPA2'!Q18)</f>
        <v/>
      </c>
      <c r="CN15" s="138" t="str">
        <f>IF('IPA2'!R18="","",'IPA2'!R18)</f>
        <v/>
      </c>
      <c r="CO15" s="137" t="str">
        <f>IF('IPS2'!I18="","",'IPS2'!I18)</f>
        <v/>
      </c>
      <c r="CP15" s="137" t="str">
        <f>IF('IPS2'!J18="","",'IPS2'!J18)</f>
        <v/>
      </c>
      <c r="CQ15" s="137" t="str">
        <f>IF('IPS2'!K18="","",'IPS2'!K18)</f>
        <v/>
      </c>
      <c r="CR15" s="137" t="str">
        <f>IF('IPS2'!L18="","",'IPS2'!L18)</f>
        <v/>
      </c>
      <c r="CS15" s="137" t="str">
        <f>IF('IPS2'!M18="","",'IPS2'!M18)</f>
        <v/>
      </c>
      <c r="CT15" s="137" t="str">
        <f>IF('IPS2'!N18="","",'IPS2'!N18)</f>
        <v/>
      </c>
      <c r="CU15" s="137" t="str">
        <f>IF('IPS2'!O18="","",'IPS2'!O18)</f>
        <v/>
      </c>
      <c r="CV15" s="137" t="str">
        <f>IF('IPS2'!P18="","",'IPS2'!P18)</f>
        <v/>
      </c>
      <c r="CW15" s="137" t="str">
        <f>IF('IPS2'!Q18="","",'IPS2'!Q18)</f>
        <v/>
      </c>
      <c r="CX15" s="137" t="str">
        <f>IF('IPS2'!R18="","",'IPS2'!R18)</f>
        <v/>
      </c>
      <c r="CY15" s="138" t="str">
        <f>IF(BIng2!I18="","",BIng2!I18)</f>
        <v/>
      </c>
      <c r="CZ15" s="138" t="str">
        <f>IF(BIng2!J18="","",BIng2!J18)</f>
        <v/>
      </c>
      <c r="DA15" s="138" t="str">
        <f>IF(BIng2!K18="","",BIng2!K18)</f>
        <v/>
      </c>
      <c r="DB15" s="138" t="str">
        <f>IF(BIng2!L18="","",BIng2!L18)</f>
        <v/>
      </c>
      <c r="DC15" s="138" t="str">
        <f>IF(BIng2!M18="","",BIng2!M18)</f>
        <v/>
      </c>
      <c r="DD15" s="138" t="str">
        <f>IF(BIng2!N18="","",BIng2!N18)</f>
        <v/>
      </c>
      <c r="DE15" s="138" t="str">
        <f>IF(BIng2!O18="","",BIng2!O18)</f>
        <v/>
      </c>
      <c r="DF15" s="138" t="str">
        <f>IF(BIng2!P18="","",BIng2!P18)</f>
        <v/>
      </c>
      <c r="DG15" s="138" t="str">
        <f>IF(BIng2!Q18="","",BIng2!Q18)</f>
        <v/>
      </c>
      <c r="DH15" s="138" t="str">
        <f>IF(BIng2!R18="","",BIng2!R18)</f>
        <v/>
      </c>
      <c r="DI15" s="138" t="str">
        <f>IF('SBd2'!I18="","",'SBd2'!I18)</f>
        <v/>
      </c>
      <c r="DJ15" s="138" t="str">
        <f>IF('SBd2'!J18="","",'SBd2'!J18)</f>
        <v/>
      </c>
      <c r="DK15" s="138" t="str">
        <f>IF('SBd2'!K18="","",'SBd2'!K18)</f>
        <v/>
      </c>
      <c r="DL15" s="138" t="str">
        <f>IF('SBd2'!L18="","",'SBd2'!L18)</f>
        <v/>
      </c>
      <c r="DM15" s="138" t="str">
        <f>IF('SBd2'!M18="","",'SBd2'!M18)</f>
        <v/>
      </c>
      <c r="DN15" s="138" t="str">
        <f>IF('SBd2'!N18="","",'SBd2'!N18)</f>
        <v/>
      </c>
      <c r="DO15" s="138" t="str">
        <f>IF('SBd2'!O18="","",'SBd2'!O18)</f>
        <v/>
      </c>
      <c r="DP15" s="138" t="str">
        <f>IF('SBd2'!P18="","",'SBd2'!P18)</f>
        <v/>
      </c>
      <c r="DQ15" s="138" t="str">
        <f>IF('SBd2'!Q18="","",'SBd2'!Q18)</f>
        <v/>
      </c>
      <c r="DR15" s="138" t="str">
        <f>IF('SBd2'!R18="","",'SBd2'!R18)</f>
        <v/>
      </c>
      <c r="DS15" s="137" t="str">
        <f>IF('Pjk2'!I18="","",'Pjk2'!I18)</f>
        <v/>
      </c>
      <c r="DT15" s="137" t="str">
        <f>IF('Pjk2'!J18="","",'Pjk2'!J18)</f>
        <v/>
      </c>
      <c r="DU15" s="137" t="str">
        <f>IF('Pjk2'!K18="","",'Pjk2'!K18)</f>
        <v/>
      </c>
      <c r="DV15" s="137" t="str">
        <f>IF('Pjk2'!L18="","",'Pjk2'!L18)</f>
        <v/>
      </c>
      <c r="DW15" s="137" t="str">
        <f>IF('Pjk2'!M18="","",'Pjk2'!M18)</f>
        <v/>
      </c>
      <c r="DX15" s="137" t="str">
        <f>IF('Pjk2'!N18="","",'Pjk2'!N18)</f>
        <v/>
      </c>
      <c r="DY15" s="137" t="str">
        <f>IF('Pjk2'!O18="","",'Pjk2'!O18)</f>
        <v/>
      </c>
      <c r="DZ15" s="137" t="str">
        <f>IF('Pjk2'!P18="","",'Pjk2'!P18)</f>
        <v/>
      </c>
      <c r="EA15" s="137" t="str">
        <f>IF('Pjk2'!Q18="","",'Pjk2'!Q18)</f>
        <v/>
      </c>
      <c r="EB15" s="137" t="str">
        <f>IF('Pjk2'!R18="","",'Pjk2'!R18)</f>
        <v/>
      </c>
      <c r="EC15" s="137" t="str">
        <f>IF('Prk2'!I18="","",'Prk2'!I18)</f>
        <v/>
      </c>
      <c r="ED15" s="137" t="str">
        <f>IF('Prk2'!J18="","",'Prk2'!J18)</f>
        <v/>
      </c>
      <c r="EE15" s="137" t="str">
        <f>IF('Prk2'!K18="","",'Prk2'!K18)</f>
        <v/>
      </c>
      <c r="EF15" s="137" t="str">
        <f>IF('Prk2'!L18="","",'Prk2'!L18)</f>
        <v/>
      </c>
      <c r="EG15" s="137" t="str">
        <f>IF('Prk2'!M18="","",'Prk2'!M18)</f>
        <v/>
      </c>
      <c r="EH15" s="137" t="str">
        <f>IF('Prk2'!N18="","",'Prk2'!N18)</f>
        <v/>
      </c>
      <c r="EI15" s="137" t="str">
        <f>IF('Prk2'!O18="","",'Prk2'!O18)</f>
        <v/>
      </c>
      <c r="EJ15" s="137" t="str">
        <f>IF('Prk2'!P18="","",'Prk2'!P18)</f>
        <v/>
      </c>
      <c r="EK15" s="137" t="str">
        <f>IF('Prk2'!Q18="","",'Prk2'!Q18)</f>
        <v/>
      </c>
      <c r="EL15" s="137" t="str">
        <f>IF('Prk2'!R18="","",'Prk2'!R18)</f>
        <v/>
      </c>
      <c r="EM15" s="139" t="str">
        <f>IF(BADER2!I18="","",BADER2!I18)</f>
        <v/>
      </c>
      <c r="EN15" s="139" t="str">
        <f>IF(BADER2!J18="","",BADER2!J18)</f>
        <v/>
      </c>
      <c r="EO15" s="139" t="str">
        <f>IF(BADER2!K18="","",BADER2!K18)</f>
        <v/>
      </c>
      <c r="EP15" s="139" t="str">
        <f>IF(BADER2!L18="","",BADER2!L18)</f>
        <v/>
      </c>
      <c r="EQ15" s="139" t="str">
        <f>IF(BADER2!M18="","",BADER2!M18)</f>
        <v/>
      </c>
      <c r="ER15" s="139" t="str">
        <f>IF(BADER2!N18="","",BADER2!N18)</f>
        <v/>
      </c>
      <c r="ES15" s="139" t="str">
        <f>IF(BADER2!O18="","",BADER2!O18)</f>
        <v/>
      </c>
      <c r="ET15" s="139" t="str">
        <f>IF(BADER2!P18="","",BADER2!P18)</f>
        <v/>
      </c>
      <c r="EU15" s="139" t="str">
        <f>IF(BADER2!Q18="","",BADER2!Q18)</f>
        <v/>
      </c>
      <c r="EV15" s="139" t="str">
        <f>IF(BADER2!R18="","",BADER2!R18)</f>
        <v/>
      </c>
      <c r="EW15" s="146" t="str">
        <f t="shared" si="1"/>
        <v/>
      </c>
      <c r="EX15" s="146" t="str">
        <f t="shared" si="2"/>
        <v/>
      </c>
      <c r="EY15" s="146" t="str">
        <f t="shared" si="0"/>
        <v/>
      </c>
      <c r="EZ15" s="146" t="str">
        <f t="shared" si="0"/>
        <v/>
      </c>
      <c r="FA15" s="146" t="str">
        <f t="shared" si="0"/>
        <v/>
      </c>
      <c r="FB15" s="146" t="str">
        <f t="shared" si="0"/>
        <v/>
      </c>
      <c r="FC15" s="146" t="str">
        <f t="shared" si="0"/>
        <v/>
      </c>
      <c r="FD15" s="146" t="str">
        <f t="shared" si="0"/>
        <v/>
      </c>
      <c r="FE15" s="146" t="str">
        <f t="shared" si="0"/>
        <v/>
      </c>
      <c r="FF15" s="146" t="str">
        <f t="shared" si="3"/>
        <v/>
      </c>
      <c r="FG15" s="146" t="str">
        <f t="shared" si="4"/>
        <v/>
      </c>
      <c r="FH15" s="76" t="str">
        <f t="shared" si="5"/>
        <v/>
      </c>
      <c r="FI15" s="76" t="str">
        <f t="shared" si="6"/>
        <v/>
      </c>
      <c r="FJ15" s="76" t="str">
        <f t="shared" si="7"/>
        <v/>
      </c>
      <c r="FK15" s="76" t="str">
        <f t="shared" si="8"/>
        <v/>
      </c>
      <c r="FL15" s="76" t="str">
        <f t="shared" si="9"/>
        <v/>
      </c>
      <c r="FM15" s="76" t="str">
        <f t="shared" si="10"/>
        <v/>
      </c>
      <c r="FN15" s="76" t="str">
        <f t="shared" si="11"/>
        <v/>
      </c>
      <c r="FO15" s="76" t="str">
        <f t="shared" si="12"/>
        <v/>
      </c>
      <c r="FP15" s="76" t="str">
        <f t="shared" si="13"/>
        <v xml:space="preserve">Sikapnya  dalam ,  ,  ,  ,  ,  ,  ,  </v>
      </c>
    </row>
    <row r="16" spans="1:172">
      <c r="A16" s="271">
        <v>6</v>
      </c>
      <c r="B16" s="76" t="str">
        <f>IF('Data Raport2'!B9="","",'Data Raport2'!B9)</f>
        <v>siswa6</v>
      </c>
      <c r="C16" s="137" t="str">
        <f>IF('QH2'!I19="","",'QH2'!I19)</f>
        <v/>
      </c>
      <c r="D16" s="137" t="str">
        <f>IF('QH2'!J19="","",'QH2'!J19)</f>
        <v/>
      </c>
      <c r="E16" s="137" t="str">
        <f>IF('QH2'!K19="","",'QH2'!K19)</f>
        <v/>
      </c>
      <c r="F16" s="137" t="str">
        <f>IF('QH2'!L19="","",'QH2'!L19)</f>
        <v/>
      </c>
      <c r="G16" s="137" t="str">
        <f>IF('QH2'!M19="","",'QH2'!M19)</f>
        <v/>
      </c>
      <c r="H16" s="137" t="str">
        <f>IF('QH2'!N19="","",'QH2'!N19)</f>
        <v/>
      </c>
      <c r="I16" s="137" t="str">
        <f>IF('QH2'!O19="","",'QH2'!O19)</f>
        <v/>
      </c>
      <c r="J16" s="137" t="str">
        <f>IF('QH2'!P19="","",'QH2'!P19)</f>
        <v/>
      </c>
      <c r="K16" s="137" t="str">
        <f>IF('QH2'!Q19="","",'QH2'!Q19)</f>
        <v/>
      </c>
      <c r="L16" s="137" t="str">
        <f>IF('QH2'!R19="","",'QH2'!R19)</f>
        <v/>
      </c>
      <c r="M16" s="138" t="str">
        <f>IF('AA2'!I19="","",'AA2'!I19)</f>
        <v/>
      </c>
      <c r="N16" s="138" t="str">
        <f>IF('AA2'!J19="","",'AA2'!J19)</f>
        <v/>
      </c>
      <c r="O16" s="138" t="str">
        <f>IF('AA2'!K19="","",'AA2'!K19)</f>
        <v/>
      </c>
      <c r="P16" s="138" t="str">
        <f>IF('AA2'!L19="","",'AA2'!L19)</f>
        <v/>
      </c>
      <c r="Q16" s="138" t="str">
        <f>IF('AA2'!M19="","",'AA2'!M19)</f>
        <v/>
      </c>
      <c r="R16" s="138" t="str">
        <f>IF('AA2'!N19="","",'AA2'!N19)</f>
        <v/>
      </c>
      <c r="S16" s="138" t="str">
        <f>IF('AA2'!O19="","",'AA2'!O19)</f>
        <v/>
      </c>
      <c r="T16" s="138" t="str">
        <f>IF('AA2'!P19="","",'AA2'!P19)</f>
        <v/>
      </c>
      <c r="U16" s="138" t="str">
        <f>IF('AA2'!Q19="","",'AA2'!Q19)</f>
        <v/>
      </c>
      <c r="V16" s="138" t="str">
        <f>IF('AA2'!R19="","",'AA2'!R19)</f>
        <v/>
      </c>
      <c r="W16" s="138" t="str">
        <f>IF(FIQIH2!I19="","",FIQIH2!I19)</f>
        <v/>
      </c>
      <c r="X16" s="138" t="str">
        <f>IF(FIQIH2!J19="","",FIQIH2!J19)</f>
        <v/>
      </c>
      <c r="Y16" s="138" t="str">
        <f>IF(FIQIH2!K19="","",FIQIH2!K19)</f>
        <v/>
      </c>
      <c r="Z16" s="138" t="str">
        <f>IF(FIQIH2!L19="","",FIQIH2!L19)</f>
        <v/>
      </c>
      <c r="AA16" s="138" t="str">
        <f>IF(FIQIH2!M19="","",FIQIH2!M19)</f>
        <v/>
      </c>
      <c r="AB16" s="138" t="str">
        <f>IF(FIQIH2!N19="","",FIQIH2!N19)</f>
        <v/>
      </c>
      <c r="AC16" s="138" t="str">
        <f>IF(FIQIH2!O19="","",FIQIH2!O19)</f>
        <v/>
      </c>
      <c r="AD16" s="138" t="str">
        <f>IF(FIQIH2!P19="","",FIQIH2!P19)</f>
        <v/>
      </c>
      <c r="AE16" s="138" t="str">
        <f>IF(FIQIH2!Q19="","",FIQIH2!Q19)</f>
        <v/>
      </c>
      <c r="AF16" s="138" t="str">
        <f>IF(FIQIH2!R19="","",FIQIH2!R19)</f>
        <v/>
      </c>
      <c r="AG16" s="138" t="str">
        <f>IF('SKI2'!I19="","",'SKI2'!I19)</f>
        <v/>
      </c>
      <c r="AH16" s="138" t="str">
        <f>IF('SKI2'!J19="","",'SKI2'!J19)</f>
        <v/>
      </c>
      <c r="AI16" s="138" t="str">
        <f>IF('SKI2'!K19="","",'SKI2'!K19)</f>
        <v/>
      </c>
      <c r="AJ16" s="138" t="str">
        <f>IF('SKI2'!L19="","",'SKI2'!L19)</f>
        <v/>
      </c>
      <c r="AK16" s="138" t="str">
        <f>IF('SKI2'!M19="","",'SKI2'!M19)</f>
        <v/>
      </c>
      <c r="AL16" s="138" t="str">
        <f>IF('SKI2'!N19="","",'SKI2'!N19)</f>
        <v/>
      </c>
      <c r="AM16" s="138" t="str">
        <f>IF('SKI2'!O19="","",'SKI2'!O19)</f>
        <v/>
      </c>
      <c r="AN16" s="138" t="str">
        <f>IF('SKI2'!P19="","",'SKI2'!P19)</f>
        <v/>
      </c>
      <c r="AO16" s="138" t="str">
        <f>IF('SKI2'!Q19="","",'SKI2'!Q19)</f>
        <v/>
      </c>
      <c r="AP16" s="138" t="str">
        <f>IF('SKI2'!R19="","",'SKI2'!R19)</f>
        <v/>
      </c>
      <c r="AQ16" s="138" t="str">
        <f>IF(PPKn2!I19="","",PPKn2!I19)</f>
        <v/>
      </c>
      <c r="AR16" s="138" t="str">
        <f>IF(PPKn2!J19="","",PPKn2!J19)</f>
        <v/>
      </c>
      <c r="AS16" s="138" t="str">
        <f>IF(PPKn2!K19="","",PPKn2!K19)</f>
        <v/>
      </c>
      <c r="AT16" s="138" t="str">
        <f>IF(PPKn2!L19="","",PPKn2!L19)</f>
        <v/>
      </c>
      <c r="AU16" s="138" t="str">
        <f>IF(PPKn2!M19="","",PPKn2!M19)</f>
        <v/>
      </c>
      <c r="AV16" s="138" t="str">
        <f>IF(PPKn2!N19="","",PPKn2!N19)</f>
        <v/>
      </c>
      <c r="AW16" s="138" t="str">
        <f>IF(PPKn2!O19="","",PPKn2!O19)</f>
        <v/>
      </c>
      <c r="AX16" s="138" t="str">
        <f>IF(PPKn2!P19="","",PPKn2!P19)</f>
        <v/>
      </c>
      <c r="AY16" s="138" t="str">
        <f>IF(PPKn2!Q19="","",PPKn2!Q19)</f>
        <v/>
      </c>
      <c r="AZ16" s="138" t="str">
        <f>IF(PPKn2!R19="","",PPKn2!R19)</f>
        <v/>
      </c>
      <c r="BA16" s="137" t="str">
        <f>IF(B.Ind2!I19="","",B.Ind2!I19)</f>
        <v/>
      </c>
      <c r="BB16" s="137" t="str">
        <f>IF(B.Ind2!J19="","",B.Ind2!J19)</f>
        <v/>
      </c>
      <c r="BC16" s="137" t="str">
        <f>IF(B.Ind2!K19="","",B.Ind2!K19)</f>
        <v/>
      </c>
      <c r="BD16" s="137" t="str">
        <f>IF(B.Ind2!L19="","",B.Ind2!L19)</f>
        <v/>
      </c>
      <c r="BE16" s="137" t="str">
        <f>IF(B.Ind2!M19="","",B.Ind2!M19)</f>
        <v/>
      </c>
      <c r="BF16" s="137" t="str">
        <f>IF(B.Ind2!N19="","",B.Ind2!N19)</f>
        <v/>
      </c>
      <c r="BG16" s="137" t="str">
        <f>IF(B.Ind2!O19="","",B.Ind2!O19)</f>
        <v/>
      </c>
      <c r="BH16" s="137" t="str">
        <f>IF(B.Ind2!P19="","",B.Ind2!P19)</f>
        <v/>
      </c>
      <c r="BI16" s="137" t="str">
        <f>IF(B.Ind2!Q19="","",B.Ind2!Q19)</f>
        <v/>
      </c>
      <c r="BJ16" s="137" t="str">
        <f>IF(B.Ind2!R19="","",B.Ind2!R19)</f>
        <v/>
      </c>
      <c r="BK16" s="137" t="str">
        <f>IF(B.ARAB2!I19="","",B.ARAB2!I19)</f>
        <v/>
      </c>
      <c r="BL16" s="137" t="str">
        <f>IF(B.ARAB2!J19="","",B.ARAB2!J19)</f>
        <v/>
      </c>
      <c r="BM16" s="137" t="str">
        <f>IF(B.ARAB2!K19="","",B.ARAB2!K19)</f>
        <v/>
      </c>
      <c r="BN16" s="137" t="str">
        <f>IF(B.ARAB2!L19="","",B.ARAB2!L19)</f>
        <v/>
      </c>
      <c r="BO16" s="137" t="str">
        <f>IF(B.ARAB2!M19="","",B.ARAB2!M19)</f>
        <v/>
      </c>
      <c r="BP16" s="137" t="str">
        <f>IF(B.ARAB2!N19="","",B.ARAB2!N19)</f>
        <v/>
      </c>
      <c r="BQ16" s="137" t="str">
        <f>IF(B.ARAB2!O19="","",B.ARAB2!O19)</f>
        <v/>
      </c>
      <c r="BR16" s="137" t="str">
        <f>IF(B.ARAB2!P19="","",B.ARAB2!P19)</f>
        <v/>
      </c>
      <c r="BS16" s="137" t="str">
        <f>IF(B.ARAB2!Q19="","",B.ARAB2!Q19)</f>
        <v/>
      </c>
      <c r="BT16" s="137" t="str">
        <f>IF(B.ARAB2!R19="","",B.ARAB2!R19)</f>
        <v/>
      </c>
      <c r="BU16" s="138" t="str">
        <f>IF('MAT2'!I19="","",'MAT2'!I19)</f>
        <v/>
      </c>
      <c r="BV16" s="138" t="str">
        <f>IF('MAT2'!J19="","",'MAT2'!J19)</f>
        <v/>
      </c>
      <c r="BW16" s="138" t="str">
        <f>IF('MAT2'!K19="","",'MAT2'!K19)</f>
        <v/>
      </c>
      <c r="BX16" s="138" t="str">
        <f>IF('MAT2'!L19="","",'MAT2'!L19)</f>
        <v/>
      </c>
      <c r="BY16" s="138" t="str">
        <f>IF('MAT2'!M19="","",'MAT2'!M19)</f>
        <v/>
      </c>
      <c r="BZ16" s="138" t="str">
        <f>IF('MAT2'!N19="","",'MAT2'!N19)</f>
        <v/>
      </c>
      <c r="CA16" s="138" t="str">
        <f>IF('MAT2'!O19="","",'MAT2'!O19)</f>
        <v/>
      </c>
      <c r="CB16" s="138" t="str">
        <f>IF('MAT2'!P19="","",'MAT2'!P19)</f>
        <v/>
      </c>
      <c r="CC16" s="138" t="str">
        <f>IF('MAT2'!Q19="","",'MAT2'!Q19)</f>
        <v/>
      </c>
      <c r="CD16" s="138" t="str">
        <f>IF('MAT2'!R19="","",'MAT2'!R19)</f>
        <v/>
      </c>
      <c r="CE16" s="138" t="str">
        <f>IF('IPA2'!I19="","",'IPA2'!I19)</f>
        <v/>
      </c>
      <c r="CF16" s="138" t="str">
        <f>IF('IPA2'!J19="","",'IPA2'!J19)</f>
        <v/>
      </c>
      <c r="CG16" s="138" t="str">
        <f>IF('IPA2'!K19="","",'IPA2'!K19)</f>
        <v/>
      </c>
      <c r="CH16" s="138" t="str">
        <f>IF('IPA2'!L19="","",'IPA2'!L19)</f>
        <v/>
      </c>
      <c r="CI16" s="138" t="str">
        <f>IF('IPA2'!M19="","",'IPA2'!M19)</f>
        <v/>
      </c>
      <c r="CJ16" s="138" t="str">
        <f>IF('IPA2'!N19="","",'IPA2'!N19)</f>
        <v/>
      </c>
      <c r="CK16" s="138" t="str">
        <f>IF('IPA2'!O19="","",'IPA2'!O19)</f>
        <v/>
      </c>
      <c r="CL16" s="138" t="str">
        <f>IF('IPA2'!P19="","",'IPA2'!P19)</f>
        <v/>
      </c>
      <c r="CM16" s="138" t="str">
        <f>IF('IPA2'!Q19="","",'IPA2'!Q19)</f>
        <v/>
      </c>
      <c r="CN16" s="138" t="str">
        <f>IF('IPA2'!R19="","",'IPA2'!R19)</f>
        <v/>
      </c>
      <c r="CO16" s="137" t="str">
        <f>IF('IPS2'!I19="","",'IPS2'!I19)</f>
        <v/>
      </c>
      <c r="CP16" s="137" t="str">
        <f>IF('IPS2'!J19="","",'IPS2'!J19)</f>
        <v/>
      </c>
      <c r="CQ16" s="137" t="str">
        <f>IF('IPS2'!K19="","",'IPS2'!K19)</f>
        <v/>
      </c>
      <c r="CR16" s="137" t="str">
        <f>IF('IPS2'!L19="","",'IPS2'!L19)</f>
        <v/>
      </c>
      <c r="CS16" s="137" t="str">
        <f>IF('IPS2'!M19="","",'IPS2'!M19)</f>
        <v/>
      </c>
      <c r="CT16" s="137" t="str">
        <f>IF('IPS2'!N19="","",'IPS2'!N19)</f>
        <v/>
      </c>
      <c r="CU16" s="137" t="str">
        <f>IF('IPS2'!O19="","",'IPS2'!O19)</f>
        <v/>
      </c>
      <c r="CV16" s="137" t="str">
        <f>IF('IPS2'!P19="","",'IPS2'!P19)</f>
        <v/>
      </c>
      <c r="CW16" s="137" t="str">
        <f>IF('IPS2'!Q19="","",'IPS2'!Q19)</f>
        <v/>
      </c>
      <c r="CX16" s="137" t="str">
        <f>IF('IPS2'!R19="","",'IPS2'!R19)</f>
        <v/>
      </c>
      <c r="CY16" s="138" t="str">
        <f>IF(BIng2!I19="","",BIng2!I19)</f>
        <v/>
      </c>
      <c r="CZ16" s="138" t="str">
        <f>IF(BIng2!J19="","",BIng2!J19)</f>
        <v/>
      </c>
      <c r="DA16" s="138" t="str">
        <f>IF(BIng2!K19="","",BIng2!K19)</f>
        <v/>
      </c>
      <c r="DB16" s="138" t="str">
        <f>IF(BIng2!L19="","",BIng2!L19)</f>
        <v/>
      </c>
      <c r="DC16" s="138" t="str">
        <f>IF(BIng2!M19="","",BIng2!M19)</f>
        <v/>
      </c>
      <c r="DD16" s="138" t="str">
        <f>IF(BIng2!N19="","",BIng2!N19)</f>
        <v/>
      </c>
      <c r="DE16" s="138" t="str">
        <f>IF(BIng2!O19="","",BIng2!O19)</f>
        <v/>
      </c>
      <c r="DF16" s="138" t="str">
        <f>IF(BIng2!P19="","",BIng2!P19)</f>
        <v/>
      </c>
      <c r="DG16" s="138" t="str">
        <f>IF(BIng2!Q19="","",BIng2!Q19)</f>
        <v/>
      </c>
      <c r="DH16" s="138" t="str">
        <f>IF(BIng2!R19="","",BIng2!R19)</f>
        <v/>
      </c>
      <c r="DI16" s="138" t="str">
        <f>IF('SBd2'!I19="","",'SBd2'!I19)</f>
        <v/>
      </c>
      <c r="DJ16" s="138" t="str">
        <f>IF('SBd2'!J19="","",'SBd2'!J19)</f>
        <v/>
      </c>
      <c r="DK16" s="138" t="str">
        <f>IF('SBd2'!K19="","",'SBd2'!K19)</f>
        <v/>
      </c>
      <c r="DL16" s="138" t="str">
        <f>IF('SBd2'!L19="","",'SBd2'!L19)</f>
        <v/>
      </c>
      <c r="DM16" s="138" t="str">
        <f>IF('SBd2'!M19="","",'SBd2'!M19)</f>
        <v/>
      </c>
      <c r="DN16" s="138" t="str">
        <f>IF('SBd2'!N19="","",'SBd2'!N19)</f>
        <v/>
      </c>
      <c r="DO16" s="138" t="str">
        <f>IF('SBd2'!O19="","",'SBd2'!O19)</f>
        <v/>
      </c>
      <c r="DP16" s="138" t="str">
        <f>IF('SBd2'!P19="","",'SBd2'!P19)</f>
        <v/>
      </c>
      <c r="DQ16" s="138" t="str">
        <f>IF('SBd2'!Q19="","",'SBd2'!Q19)</f>
        <v/>
      </c>
      <c r="DR16" s="138" t="str">
        <f>IF('SBd2'!R19="","",'SBd2'!R19)</f>
        <v/>
      </c>
      <c r="DS16" s="137" t="str">
        <f>IF('Pjk2'!I19="","",'Pjk2'!I19)</f>
        <v/>
      </c>
      <c r="DT16" s="137" t="str">
        <f>IF('Pjk2'!J19="","",'Pjk2'!J19)</f>
        <v/>
      </c>
      <c r="DU16" s="137" t="str">
        <f>IF('Pjk2'!K19="","",'Pjk2'!K19)</f>
        <v/>
      </c>
      <c r="DV16" s="137" t="str">
        <f>IF('Pjk2'!L19="","",'Pjk2'!L19)</f>
        <v/>
      </c>
      <c r="DW16" s="137" t="str">
        <f>IF('Pjk2'!M19="","",'Pjk2'!M19)</f>
        <v/>
      </c>
      <c r="DX16" s="137" t="str">
        <f>IF('Pjk2'!N19="","",'Pjk2'!N19)</f>
        <v/>
      </c>
      <c r="DY16" s="137" t="str">
        <f>IF('Pjk2'!O19="","",'Pjk2'!O19)</f>
        <v/>
      </c>
      <c r="DZ16" s="137" t="str">
        <f>IF('Pjk2'!P19="","",'Pjk2'!P19)</f>
        <v/>
      </c>
      <c r="EA16" s="137" t="str">
        <f>IF('Pjk2'!Q19="","",'Pjk2'!Q19)</f>
        <v/>
      </c>
      <c r="EB16" s="137" t="str">
        <f>IF('Pjk2'!R19="","",'Pjk2'!R19)</f>
        <v/>
      </c>
      <c r="EC16" s="137" t="str">
        <f>IF('Prk2'!I19="","",'Prk2'!I19)</f>
        <v/>
      </c>
      <c r="ED16" s="137" t="str">
        <f>IF('Prk2'!J19="","",'Prk2'!J19)</f>
        <v/>
      </c>
      <c r="EE16" s="137" t="str">
        <f>IF('Prk2'!K19="","",'Prk2'!K19)</f>
        <v/>
      </c>
      <c r="EF16" s="137" t="str">
        <f>IF('Prk2'!L19="","",'Prk2'!L19)</f>
        <v/>
      </c>
      <c r="EG16" s="137" t="str">
        <f>IF('Prk2'!M19="","",'Prk2'!M19)</f>
        <v/>
      </c>
      <c r="EH16" s="137" t="str">
        <f>IF('Prk2'!N19="","",'Prk2'!N19)</f>
        <v/>
      </c>
      <c r="EI16" s="137" t="str">
        <f>IF('Prk2'!O19="","",'Prk2'!O19)</f>
        <v/>
      </c>
      <c r="EJ16" s="137" t="str">
        <f>IF('Prk2'!P19="","",'Prk2'!P19)</f>
        <v/>
      </c>
      <c r="EK16" s="137" t="str">
        <f>IF('Prk2'!Q19="","",'Prk2'!Q19)</f>
        <v/>
      </c>
      <c r="EL16" s="137" t="str">
        <f>IF('Prk2'!R19="","",'Prk2'!R19)</f>
        <v/>
      </c>
      <c r="EM16" s="139" t="str">
        <f>IF(BADER2!I19="","",BADER2!I19)</f>
        <v/>
      </c>
      <c r="EN16" s="139" t="str">
        <f>IF(BADER2!J19="","",BADER2!J19)</f>
        <v/>
      </c>
      <c r="EO16" s="139" t="str">
        <f>IF(BADER2!K19="","",BADER2!K19)</f>
        <v/>
      </c>
      <c r="EP16" s="139" t="str">
        <f>IF(BADER2!L19="","",BADER2!L19)</f>
        <v/>
      </c>
      <c r="EQ16" s="139" t="str">
        <f>IF(BADER2!M19="","",BADER2!M19)</f>
        <v/>
      </c>
      <c r="ER16" s="139" t="str">
        <f>IF(BADER2!N19="","",BADER2!N19)</f>
        <v/>
      </c>
      <c r="ES16" s="139" t="str">
        <f>IF(BADER2!O19="","",BADER2!O19)</f>
        <v/>
      </c>
      <c r="ET16" s="139" t="str">
        <f>IF(BADER2!P19="","",BADER2!P19)</f>
        <v/>
      </c>
      <c r="EU16" s="139" t="str">
        <f>IF(BADER2!Q19="","",BADER2!Q19)</f>
        <v/>
      </c>
      <c r="EV16" s="139" t="str">
        <f>IF(BADER2!R19="","",BADER2!R19)</f>
        <v/>
      </c>
      <c r="EW16" s="146" t="str">
        <f t="shared" si="1"/>
        <v/>
      </c>
      <c r="EX16" s="146" t="str">
        <f t="shared" si="2"/>
        <v/>
      </c>
      <c r="EY16" s="146" t="str">
        <f t="shared" si="0"/>
        <v/>
      </c>
      <c r="EZ16" s="146" t="str">
        <f t="shared" si="0"/>
        <v/>
      </c>
      <c r="FA16" s="146" t="str">
        <f t="shared" si="0"/>
        <v/>
      </c>
      <c r="FB16" s="146" t="str">
        <f t="shared" si="0"/>
        <v/>
      </c>
      <c r="FC16" s="146" t="str">
        <f t="shared" si="0"/>
        <v/>
      </c>
      <c r="FD16" s="146" t="str">
        <f t="shared" si="0"/>
        <v/>
      </c>
      <c r="FE16" s="146" t="str">
        <f t="shared" si="0"/>
        <v/>
      </c>
      <c r="FF16" s="146" t="str">
        <f t="shared" si="3"/>
        <v/>
      </c>
      <c r="FG16" s="146" t="str">
        <f t="shared" si="4"/>
        <v/>
      </c>
      <c r="FH16" s="76" t="str">
        <f t="shared" si="5"/>
        <v/>
      </c>
      <c r="FI16" s="76" t="str">
        <f t="shared" si="6"/>
        <v/>
      </c>
      <c r="FJ16" s="76" t="str">
        <f t="shared" si="7"/>
        <v/>
      </c>
      <c r="FK16" s="76" t="str">
        <f t="shared" si="8"/>
        <v/>
      </c>
      <c r="FL16" s="76" t="str">
        <f t="shared" si="9"/>
        <v/>
      </c>
      <c r="FM16" s="76" t="str">
        <f t="shared" si="10"/>
        <v/>
      </c>
      <c r="FN16" s="76" t="str">
        <f t="shared" si="11"/>
        <v/>
      </c>
      <c r="FO16" s="76" t="str">
        <f t="shared" si="12"/>
        <v/>
      </c>
      <c r="FP16" s="76" t="str">
        <f t="shared" si="13"/>
        <v xml:space="preserve">Sikapnya  dalam ,  ,  ,  ,  ,  ,  ,  </v>
      </c>
    </row>
    <row r="17" spans="1:172">
      <c r="A17" s="271">
        <v>7</v>
      </c>
      <c r="B17" s="76" t="str">
        <f>IF('Data Raport2'!B10="","",'Data Raport2'!B10)</f>
        <v>siswa7</v>
      </c>
      <c r="C17" s="137" t="str">
        <f>IF('QH2'!I20="","",'QH2'!I20)</f>
        <v/>
      </c>
      <c r="D17" s="137" t="str">
        <f>IF('QH2'!J20="","",'QH2'!J20)</f>
        <v/>
      </c>
      <c r="E17" s="137" t="str">
        <f>IF('QH2'!K20="","",'QH2'!K20)</f>
        <v/>
      </c>
      <c r="F17" s="137" t="str">
        <f>IF('QH2'!L20="","",'QH2'!L20)</f>
        <v/>
      </c>
      <c r="G17" s="137" t="str">
        <f>IF('QH2'!M20="","",'QH2'!M20)</f>
        <v/>
      </c>
      <c r="H17" s="137" t="str">
        <f>IF('QH2'!N20="","",'QH2'!N20)</f>
        <v/>
      </c>
      <c r="I17" s="137" t="str">
        <f>IF('QH2'!O20="","",'QH2'!O20)</f>
        <v/>
      </c>
      <c r="J17" s="137" t="str">
        <f>IF('QH2'!P20="","",'QH2'!P20)</f>
        <v/>
      </c>
      <c r="K17" s="137" t="str">
        <f>IF('QH2'!Q20="","",'QH2'!Q20)</f>
        <v/>
      </c>
      <c r="L17" s="137" t="str">
        <f>IF('QH2'!R20="","",'QH2'!R20)</f>
        <v/>
      </c>
      <c r="M17" s="138" t="str">
        <f>IF('AA2'!I20="","",'AA2'!I20)</f>
        <v/>
      </c>
      <c r="N17" s="138" t="str">
        <f>IF('AA2'!J20="","",'AA2'!J20)</f>
        <v/>
      </c>
      <c r="O17" s="138" t="str">
        <f>IF('AA2'!K20="","",'AA2'!K20)</f>
        <v/>
      </c>
      <c r="P17" s="138" t="str">
        <f>IF('AA2'!L20="","",'AA2'!L20)</f>
        <v/>
      </c>
      <c r="Q17" s="138" t="str">
        <f>IF('AA2'!M20="","",'AA2'!M20)</f>
        <v/>
      </c>
      <c r="R17" s="138" t="str">
        <f>IF('AA2'!N20="","",'AA2'!N20)</f>
        <v/>
      </c>
      <c r="S17" s="138" t="str">
        <f>IF('AA2'!O20="","",'AA2'!O20)</f>
        <v/>
      </c>
      <c r="T17" s="138" t="str">
        <f>IF('AA2'!P20="","",'AA2'!P20)</f>
        <v/>
      </c>
      <c r="U17" s="138" t="str">
        <f>IF('AA2'!Q20="","",'AA2'!Q20)</f>
        <v/>
      </c>
      <c r="V17" s="138" t="str">
        <f>IF('AA2'!R20="","",'AA2'!R20)</f>
        <v/>
      </c>
      <c r="W17" s="138" t="str">
        <f>IF(FIQIH2!I20="","",FIQIH2!I20)</f>
        <v/>
      </c>
      <c r="X17" s="138" t="str">
        <f>IF(FIQIH2!J20="","",FIQIH2!J20)</f>
        <v/>
      </c>
      <c r="Y17" s="138" t="str">
        <f>IF(FIQIH2!K20="","",FIQIH2!K20)</f>
        <v/>
      </c>
      <c r="Z17" s="138" t="str">
        <f>IF(FIQIH2!L20="","",FIQIH2!L20)</f>
        <v/>
      </c>
      <c r="AA17" s="138" t="str">
        <f>IF(FIQIH2!M20="","",FIQIH2!M20)</f>
        <v/>
      </c>
      <c r="AB17" s="138" t="str">
        <f>IF(FIQIH2!N20="","",FIQIH2!N20)</f>
        <v/>
      </c>
      <c r="AC17" s="138" t="str">
        <f>IF(FIQIH2!O20="","",FIQIH2!O20)</f>
        <v/>
      </c>
      <c r="AD17" s="138" t="str">
        <f>IF(FIQIH2!P20="","",FIQIH2!P20)</f>
        <v/>
      </c>
      <c r="AE17" s="138" t="str">
        <f>IF(FIQIH2!Q20="","",FIQIH2!Q20)</f>
        <v/>
      </c>
      <c r="AF17" s="138" t="str">
        <f>IF(FIQIH2!R20="","",FIQIH2!R20)</f>
        <v/>
      </c>
      <c r="AG17" s="138" t="str">
        <f>IF('SKI2'!I20="","",'SKI2'!I20)</f>
        <v/>
      </c>
      <c r="AH17" s="138" t="str">
        <f>IF('SKI2'!J20="","",'SKI2'!J20)</f>
        <v/>
      </c>
      <c r="AI17" s="138" t="str">
        <f>IF('SKI2'!K20="","",'SKI2'!K20)</f>
        <v/>
      </c>
      <c r="AJ17" s="138" t="str">
        <f>IF('SKI2'!L20="","",'SKI2'!L20)</f>
        <v/>
      </c>
      <c r="AK17" s="138" t="str">
        <f>IF('SKI2'!M20="","",'SKI2'!M20)</f>
        <v/>
      </c>
      <c r="AL17" s="138" t="str">
        <f>IF('SKI2'!N20="","",'SKI2'!N20)</f>
        <v/>
      </c>
      <c r="AM17" s="138" t="str">
        <f>IF('SKI2'!O20="","",'SKI2'!O20)</f>
        <v/>
      </c>
      <c r="AN17" s="138" t="str">
        <f>IF('SKI2'!P20="","",'SKI2'!P20)</f>
        <v/>
      </c>
      <c r="AO17" s="138" t="str">
        <f>IF('SKI2'!Q20="","",'SKI2'!Q20)</f>
        <v/>
      </c>
      <c r="AP17" s="138" t="str">
        <f>IF('SKI2'!R20="","",'SKI2'!R20)</f>
        <v/>
      </c>
      <c r="AQ17" s="138" t="str">
        <f>IF(PPKn2!I20="","",PPKn2!I20)</f>
        <v/>
      </c>
      <c r="AR17" s="138" t="str">
        <f>IF(PPKn2!J20="","",PPKn2!J20)</f>
        <v/>
      </c>
      <c r="AS17" s="138" t="str">
        <f>IF(PPKn2!K20="","",PPKn2!K20)</f>
        <v/>
      </c>
      <c r="AT17" s="138" t="str">
        <f>IF(PPKn2!L20="","",PPKn2!L20)</f>
        <v/>
      </c>
      <c r="AU17" s="138" t="str">
        <f>IF(PPKn2!M20="","",PPKn2!M20)</f>
        <v/>
      </c>
      <c r="AV17" s="138" t="str">
        <f>IF(PPKn2!N20="","",PPKn2!N20)</f>
        <v/>
      </c>
      <c r="AW17" s="138" t="str">
        <f>IF(PPKn2!O20="","",PPKn2!O20)</f>
        <v/>
      </c>
      <c r="AX17" s="138" t="str">
        <f>IF(PPKn2!P20="","",PPKn2!P20)</f>
        <v/>
      </c>
      <c r="AY17" s="138" t="str">
        <f>IF(PPKn2!Q20="","",PPKn2!Q20)</f>
        <v/>
      </c>
      <c r="AZ17" s="138" t="str">
        <f>IF(PPKn2!R20="","",PPKn2!R20)</f>
        <v/>
      </c>
      <c r="BA17" s="137" t="str">
        <f>IF(B.Ind2!I20="","",B.Ind2!I20)</f>
        <v/>
      </c>
      <c r="BB17" s="137" t="str">
        <f>IF(B.Ind2!J20="","",B.Ind2!J20)</f>
        <v/>
      </c>
      <c r="BC17" s="137" t="str">
        <f>IF(B.Ind2!K20="","",B.Ind2!K20)</f>
        <v/>
      </c>
      <c r="BD17" s="137" t="str">
        <f>IF(B.Ind2!L20="","",B.Ind2!L20)</f>
        <v/>
      </c>
      <c r="BE17" s="137" t="str">
        <f>IF(B.Ind2!M20="","",B.Ind2!M20)</f>
        <v/>
      </c>
      <c r="BF17" s="137" t="str">
        <f>IF(B.Ind2!N20="","",B.Ind2!N20)</f>
        <v/>
      </c>
      <c r="BG17" s="137" t="str">
        <f>IF(B.Ind2!O20="","",B.Ind2!O20)</f>
        <v/>
      </c>
      <c r="BH17" s="137" t="str">
        <f>IF(B.Ind2!P20="","",B.Ind2!P20)</f>
        <v/>
      </c>
      <c r="BI17" s="137" t="str">
        <f>IF(B.Ind2!Q20="","",B.Ind2!Q20)</f>
        <v/>
      </c>
      <c r="BJ17" s="137" t="str">
        <f>IF(B.Ind2!R20="","",B.Ind2!R20)</f>
        <v/>
      </c>
      <c r="BK17" s="137" t="str">
        <f>IF(B.ARAB2!I20="","",B.ARAB2!I20)</f>
        <v/>
      </c>
      <c r="BL17" s="137" t="str">
        <f>IF(B.ARAB2!J20="","",B.ARAB2!J20)</f>
        <v/>
      </c>
      <c r="BM17" s="137" t="str">
        <f>IF(B.ARAB2!K20="","",B.ARAB2!K20)</f>
        <v/>
      </c>
      <c r="BN17" s="137" t="str">
        <f>IF(B.ARAB2!L20="","",B.ARAB2!L20)</f>
        <v/>
      </c>
      <c r="BO17" s="137" t="str">
        <f>IF(B.ARAB2!M20="","",B.ARAB2!M20)</f>
        <v/>
      </c>
      <c r="BP17" s="137" t="str">
        <f>IF(B.ARAB2!N20="","",B.ARAB2!N20)</f>
        <v/>
      </c>
      <c r="BQ17" s="137" t="str">
        <f>IF(B.ARAB2!O20="","",B.ARAB2!O20)</f>
        <v/>
      </c>
      <c r="BR17" s="137" t="str">
        <f>IF(B.ARAB2!P20="","",B.ARAB2!P20)</f>
        <v/>
      </c>
      <c r="BS17" s="137" t="str">
        <f>IF(B.ARAB2!Q20="","",B.ARAB2!Q20)</f>
        <v/>
      </c>
      <c r="BT17" s="137" t="str">
        <f>IF(B.ARAB2!R20="","",B.ARAB2!R20)</f>
        <v/>
      </c>
      <c r="BU17" s="138" t="str">
        <f>IF('MAT2'!I20="","",'MAT2'!I20)</f>
        <v/>
      </c>
      <c r="BV17" s="138" t="str">
        <f>IF('MAT2'!J20="","",'MAT2'!J20)</f>
        <v/>
      </c>
      <c r="BW17" s="138" t="str">
        <f>IF('MAT2'!K20="","",'MAT2'!K20)</f>
        <v/>
      </c>
      <c r="BX17" s="138" t="str">
        <f>IF('MAT2'!L20="","",'MAT2'!L20)</f>
        <v/>
      </c>
      <c r="BY17" s="138" t="str">
        <f>IF('MAT2'!M20="","",'MAT2'!M20)</f>
        <v/>
      </c>
      <c r="BZ17" s="138" t="str">
        <f>IF('MAT2'!N20="","",'MAT2'!N20)</f>
        <v/>
      </c>
      <c r="CA17" s="138" t="str">
        <f>IF('MAT2'!O20="","",'MAT2'!O20)</f>
        <v/>
      </c>
      <c r="CB17" s="138" t="str">
        <f>IF('MAT2'!P20="","",'MAT2'!P20)</f>
        <v/>
      </c>
      <c r="CC17" s="138" t="str">
        <f>IF('MAT2'!Q20="","",'MAT2'!Q20)</f>
        <v/>
      </c>
      <c r="CD17" s="138" t="str">
        <f>IF('MAT2'!R20="","",'MAT2'!R20)</f>
        <v/>
      </c>
      <c r="CE17" s="138" t="str">
        <f>IF('IPA2'!I20="","",'IPA2'!I20)</f>
        <v/>
      </c>
      <c r="CF17" s="138" t="str">
        <f>IF('IPA2'!J20="","",'IPA2'!J20)</f>
        <v/>
      </c>
      <c r="CG17" s="138" t="str">
        <f>IF('IPA2'!K20="","",'IPA2'!K20)</f>
        <v/>
      </c>
      <c r="CH17" s="138" t="str">
        <f>IF('IPA2'!L20="","",'IPA2'!L20)</f>
        <v/>
      </c>
      <c r="CI17" s="138" t="str">
        <f>IF('IPA2'!M20="","",'IPA2'!M20)</f>
        <v/>
      </c>
      <c r="CJ17" s="138" t="str">
        <f>IF('IPA2'!N20="","",'IPA2'!N20)</f>
        <v/>
      </c>
      <c r="CK17" s="138" t="str">
        <f>IF('IPA2'!O20="","",'IPA2'!O20)</f>
        <v/>
      </c>
      <c r="CL17" s="138" t="str">
        <f>IF('IPA2'!P20="","",'IPA2'!P20)</f>
        <v/>
      </c>
      <c r="CM17" s="138" t="str">
        <f>IF('IPA2'!Q20="","",'IPA2'!Q20)</f>
        <v/>
      </c>
      <c r="CN17" s="138" t="str">
        <f>IF('IPA2'!R20="","",'IPA2'!R20)</f>
        <v/>
      </c>
      <c r="CO17" s="137" t="str">
        <f>IF('IPS2'!I20="","",'IPS2'!I20)</f>
        <v/>
      </c>
      <c r="CP17" s="137" t="str">
        <f>IF('IPS2'!J20="","",'IPS2'!J20)</f>
        <v/>
      </c>
      <c r="CQ17" s="137" t="str">
        <f>IF('IPS2'!K20="","",'IPS2'!K20)</f>
        <v/>
      </c>
      <c r="CR17" s="137" t="str">
        <f>IF('IPS2'!L20="","",'IPS2'!L20)</f>
        <v/>
      </c>
      <c r="CS17" s="137" t="str">
        <f>IF('IPS2'!M20="","",'IPS2'!M20)</f>
        <v/>
      </c>
      <c r="CT17" s="137" t="str">
        <f>IF('IPS2'!N20="","",'IPS2'!N20)</f>
        <v/>
      </c>
      <c r="CU17" s="137" t="str">
        <f>IF('IPS2'!O20="","",'IPS2'!O20)</f>
        <v/>
      </c>
      <c r="CV17" s="137" t="str">
        <f>IF('IPS2'!P20="","",'IPS2'!P20)</f>
        <v/>
      </c>
      <c r="CW17" s="137" t="str">
        <f>IF('IPS2'!Q20="","",'IPS2'!Q20)</f>
        <v/>
      </c>
      <c r="CX17" s="137" t="str">
        <f>IF('IPS2'!R20="","",'IPS2'!R20)</f>
        <v/>
      </c>
      <c r="CY17" s="138" t="str">
        <f>IF(BIng2!I20="","",BIng2!I20)</f>
        <v/>
      </c>
      <c r="CZ17" s="138" t="str">
        <f>IF(BIng2!J20="","",BIng2!J20)</f>
        <v/>
      </c>
      <c r="DA17" s="138" t="str">
        <f>IF(BIng2!K20="","",BIng2!K20)</f>
        <v/>
      </c>
      <c r="DB17" s="138" t="str">
        <f>IF(BIng2!L20="","",BIng2!L20)</f>
        <v/>
      </c>
      <c r="DC17" s="138" t="str">
        <f>IF(BIng2!M20="","",BIng2!M20)</f>
        <v/>
      </c>
      <c r="DD17" s="138" t="str">
        <f>IF(BIng2!N20="","",BIng2!N20)</f>
        <v/>
      </c>
      <c r="DE17" s="138" t="str">
        <f>IF(BIng2!O20="","",BIng2!O20)</f>
        <v/>
      </c>
      <c r="DF17" s="138" t="str">
        <f>IF(BIng2!P20="","",BIng2!P20)</f>
        <v/>
      </c>
      <c r="DG17" s="138" t="str">
        <f>IF(BIng2!Q20="","",BIng2!Q20)</f>
        <v/>
      </c>
      <c r="DH17" s="138" t="str">
        <f>IF(BIng2!R20="","",BIng2!R20)</f>
        <v/>
      </c>
      <c r="DI17" s="138" t="str">
        <f>IF('SBd2'!I20="","",'SBd2'!I20)</f>
        <v/>
      </c>
      <c r="DJ17" s="138" t="str">
        <f>IF('SBd2'!J20="","",'SBd2'!J20)</f>
        <v/>
      </c>
      <c r="DK17" s="138" t="str">
        <f>IF('SBd2'!K20="","",'SBd2'!K20)</f>
        <v/>
      </c>
      <c r="DL17" s="138" t="str">
        <f>IF('SBd2'!L20="","",'SBd2'!L20)</f>
        <v/>
      </c>
      <c r="DM17" s="138" t="str">
        <f>IF('SBd2'!M20="","",'SBd2'!M20)</f>
        <v/>
      </c>
      <c r="DN17" s="138" t="str">
        <f>IF('SBd2'!N20="","",'SBd2'!N20)</f>
        <v/>
      </c>
      <c r="DO17" s="138" t="str">
        <f>IF('SBd2'!O20="","",'SBd2'!O20)</f>
        <v/>
      </c>
      <c r="DP17" s="138" t="str">
        <f>IF('SBd2'!P20="","",'SBd2'!P20)</f>
        <v/>
      </c>
      <c r="DQ17" s="138" t="str">
        <f>IF('SBd2'!Q20="","",'SBd2'!Q20)</f>
        <v/>
      </c>
      <c r="DR17" s="138" t="str">
        <f>IF('SBd2'!R20="","",'SBd2'!R20)</f>
        <v/>
      </c>
      <c r="DS17" s="137" t="str">
        <f>IF('Pjk2'!I20="","",'Pjk2'!I20)</f>
        <v/>
      </c>
      <c r="DT17" s="137" t="str">
        <f>IF('Pjk2'!J20="","",'Pjk2'!J20)</f>
        <v/>
      </c>
      <c r="DU17" s="137" t="str">
        <f>IF('Pjk2'!K20="","",'Pjk2'!K20)</f>
        <v/>
      </c>
      <c r="DV17" s="137" t="str">
        <f>IF('Pjk2'!L20="","",'Pjk2'!L20)</f>
        <v/>
      </c>
      <c r="DW17" s="137" t="str">
        <f>IF('Pjk2'!M20="","",'Pjk2'!M20)</f>
        <v/>
      </c>
      <c r="DX17" s="137" t="str">
        <f>IF('Pjk2'!N20="","",'Pjk2'!N20)</f>
        <v/>
      </c>
      <c r="DY17" s="137" t="str">
        <f>IF('Pjk2'!O20="","",'Pjk2'!O20)</f>
        <v/>
      </c>
      <c r="DZ17" s="137" t="str">
        <f>IF('Pjk2'!P20="","",'Pjk2'!P20)</f>
        <v/>
      </c>
      <c r="EA17" s="137" t="str">
        <f>IF('Pjk2'!Q20="","",'Pjk2'!Q20)</f>
        <v/>
      </c>
      <c r="EB17" s="137" t="str">
        <f>IF('Pjk2'!R20="","",'Pjk2'!R20)</f>
        <v/>
      </c>
      <c r="EC17" s="137" t="str">
        <f>IF('Prk2'!I20="","",'Prk2'!I20)</f>
        <v/>
      </c>
      <c r="ED17" s="137" t="str">
        <f>IF('Prk2'!J20="","",'Prk2'!J20)</f>
        <v/>
      </c>
      <c r="EE17" s="137" t="str">
        <f>IF('Prk2'!K20="","",'Prk2'!K20)</f>
        <v/>
      </c>
      <c r="EF17" s="137" t="str">
        <f>IF('Prk2'!L20="","",'Prk2'!L20)</f>
        <v/>
      </c>
      <c r="EG17" s="137" t="str">
        <f>IF('Prk2'!M20="","",'Prk2'!M20)</f>
        <v/>
      </c>
      <c r="EH17" s="137" t="str">
        <f>IF('Prk2'!N20="","",'Prk2'!N20)</f>
        <v/>
      </c>
      <c r="EI17" s="137" t="str">
        <f>IF('Prk2'!O20="","",'Prk2'!O20)</f>
        <v/>
      </c>
      <c r="EJ17" s="137" t="str">
        <f>IF('Prk2'!P20="","",'Prk2'!P20)</f>
        <v/>
      </c>
      <c r="EK17" s="137" t="str">
        <f>IF('Prk2'!Q20="","",'Prk2'!Q20)</f>
        <v/>
      </c>
      <c r="EL17" s="137" t="str">
        <f>IF('Prk2'!R20="","",'Prk2'!R20)</f>
        <v/>
      </c>
      <c r="EM17" s="139" t="str">
        <f>IF(BADER2!I20="","",BADER2!I20)</f>
        <v/>
      </c>
      <c r="EN17" s="139" t="str">
        <f>IF(BADER2!J20="","",BADER2!J20)</f>
        <v/>
      </c>
      <c r="EO17" s="139" t="str">
        <f>IF(BADER2!K20="","",BADER2!K20)</f>
        <v/>
      </c>
      <c r="EP17" s="139" t="str">
        <f>IF(BADER2!L20="","",BADER2!L20)</f>
        <v/>
      </c>
      <c r="EQ17" s="139" t="str">
        <f>IF(BADER2!M20="","",BADER2!M20)</f>
        <v/>
      </c>
      <c r="ER17" s="139" t="str">
        <f>IF(BADER2!N20="","",BADER2!N20)</f>
        <v/>
      </c>
      <c r="ES17" s="139" t="str">
        <f>IF(BADER2!O20="","",BADER2!O20)</f>
        <v/>
      </c>
      <c r="ET17" s="139" t="str">
        <f>IF(BADER2!P20="","",BADER2!P20)</f>
        <v/>
      </c>
      <c r="EU17" s="139" t="str">
        <f>IF(BADER2!Q20="","",BADER2!Q20)</f>
        <v/>
      </c>
      <c r="EV17" s="139" t="str">
        <f>IF(BADER2!R20="","",BADER2!R20)</f>
        <v/>
      </c>
      <c r="EW17" s="146" t="str">
        <f t="shared" si="1"/>
        <v/>
      </c>
      <c r="EX17" s="146" t="str">
        <f t="shared" si="2"/>
        <v/>
      </c>
      <c r="EY17" s="146" t="str">
        <f t="shared" si="0"/>
        <v/>
      </c>
      <c r="EZ17" s="146" t="str">
        <f t="shared" si="0"/>
        <v/>
      </c>
      <c r="FA17" s="146" t="str">
        <f t="shared" si="0"/>
        <v/>
      </c>
      <c r="FB17" s="146" t="str">
        <f t="shared" si="0"/>
        <v/>
      </c>
      <c r="FC17" s="146" t="str">
        <f t="shared" si="0"/>
        <v/>
      </c>
      <c r="FD17" s="146" t="str">
        <f t="shared" si="0"/>
        <v/>
      </c>
      <c r="FE17" s="146" t="str">
        <f t="shared" si="0"/>
        <v/>
      </c>
      <c r="FF17" s="146" t="str">
        <f t="shared" si="3"/>
        <v/>
      </c>
      <c r="FG17" s="146" t="str">
        <f t="shared" si="4"/>
        <v/>
      </c>
      <c r="FH17" s="76" t="str">
        <f t="shared" si="5"/>
        <v/>
      </c>
      <c r="FI17" s="76" t="str">
        <f t="shared" si="6"/>
        <v/>
      </c>
      <c r="FJ17" s="76" t="str">
        <f t="shared" si="7"/>
        <v/>
      </c>
      <c r="FK17" s="76" t="str">
        <f t="shared" si="8"/>
        <v/>
      </c>
      <c r="FL17" s="76" t="str">
        <f t="shared" si="9"/>
        <v/>
      </c>
      <c r="FM17" s="76" t="str">
        <f t="shared" si="10"/>
        <v/>
      </c>
      <c r="FN17" s="76" t="str">
        <f t="shared" si="11"/>
        <v/>
      </c>
      <c r="FO17" s="76" t="str">
        <f t="shared" si="12"/>
        <v/>
      </c>
      <c r="FP17" s="76" t="str">
        <f t="shared" si="13"/>
        <v xml:space="preserve">Sikapnya  dalam ,  ,  ,  ,  ,  ,  ,  </v>
      </c>
    </row>
    <row r="18" spans="1:172">
      <c r="A18" s="271">
        <v>8</v>
      </c>
      <c r="B18" s="76" t="str">
        <f>IF('Data Raport2'!B11="","",'Data Raport2'!B11)</f>
        <v>siswa8</v>
      </c>
      <c r="C18" s="137" t="str">
        <f>IF('QH2'!I21="","",'QH2'!I21)</f>
        <v/>
      </c>
      <c r="D18" s="137" t="str">
        <f>IF('QH2'!J21="","",'QH2'!J21)</f>
        <v/>
      </c>
      <c r="E18" s="137" t="str">
        <f>IF('QH2'!K21="","",'QH2'!K21)</f>
        <v/>
      </c>
      <c r="F18" s="137" t="str">
        <f>IF('QH2'!L21="","",'QH2'!L21)</f>
        <v/>
      </c>
      <c r="G18" s="137" t="str">
        <f>IF('QH2'!M21="","",'QH2'!M21)</f>
        <v/>
      </c>
      <c r="H18" s="137" t="str">
        <f>IF('QH2'!N21="","",'QH2'!N21)</f>
        <v/>
      </c>
      <c r="I18" s="137" t="str">
        <f>IF('QH2'!O21="","",'QH2'!O21)</f>
        <v/>
      </c>
      <c r="J18" s="137" t="str">
        <f>IF('QH2'!P21="","",'QH2'!P21)</f>
        <v/>
      </c>
      <c r="K18" s="137" t="str">
        <f>IF('QH2'!Q21="","",'QH2'!Q21)</f>
        <v/>
      </c>
      <c r="L18" s="137" t="str">
        <f>IF('QH2'!R21="","",'QH2'!R21)</f>
        <v/>
      </c>
      <c r="M18" s="138" t="str">
        <f>IF('AA2'!I21="","",'AA2'!I21)</f>
        <v/>
      </c>
      <c r="N18" s="138" t="str">
        <f>IF('AA2'!J21="","",'AA2'!J21)</f>
        <v/>
      </c>
      <c r="O18" s="138" t="str">
        <f>IF('AA2'!K21="","",'AA2'!K21)</f>
        <v/>
      </c>
      <c r="P18" s="138" t="str">
        <f>IF('AA2'!L21="","",'AA2'!L21)</f>
        <v/>
      </c>
      <c r="Q18" s="138" t="str">
        <f>IF('AA2'!M21="","",'AA2'!M21)</f>
        <v/>
      </c>
      <c r="R18" s="138" t="str">
        <f>IF('AA2'!N21="","",'AA2'!N21)</f>
        <v/>
      </c>
      <c r="S18" s="138" t="str">
        <f>IF('AA2'!O21="","",'AA2'!O21)</f>
        <v/>
      </c>
      <c r="T18" s="138" t="str">
        <f>IF('AA2'!P21="","",'AA2'!P21)</f>
        <v/>
      </c>
      <c r="U18" s="138" t="str">
        <f>IF('AA2'!Q21="","",'AA2'!Q21)</f>
        <v/>
      </c>
      <c r="V18" s="138" t="str">
        <f>IF('AA2'!R21="","",'AA2'!R21)</f>
        <v/>
      </c>
      <c r="W18" s="138" t="str">
        <f>IF(FIQIH2!I21="","",FIQIH2!I21)</f>
        <v/>
      </c>
      <c r="X18" s="138" t="str">
        <f>IF(FIQIH2!J21="","",FIQIH2!J21)</f>
        <v/>
      </c>
      <c r="Y18" s="138" t="str">
        <f>IF(FIQIH2!K21="","",FIQIH2!K21)</f>
        <v/>
      </c>
      <c r="Z18" s="138" t="str">
        <f>IF(FIQIH2!L21="","",FIQIH2!L21)</f>
        <v/>
      </c>
      <c r="AA18" s="138" t="str">
        <f>IF(FIQIH2!M21="","",FIQIH2!M21)</f>
        <v/>
      </c>
      <c r="AB18" s="138" t="str">
        <f>IF(FIQIH2!N21="","",FIQIH2!N21)</f>
        <v/>
      </c>
      <c r="AC18" s="138" t="str">
        <f>IF(FIQIH2!O21="","",FIQIH2!O21)</f>
        <v/>
      </c>
      <c r="AD18" s="138" t="str">
        <f>IF(FIQIH2!P21="","",FIQIH2!P21)</f>
        <v/>
      </c>
      <c r="AE18" s="138" t="str">
        <f>IF(FIQIH2!Q21="","",FIQIH2!Q21)</f>
        <v/>
      </c>
      <c r="AF18" s="138" t="str">
        <f>IF(FIQIH2!R21="","",FIQIH2!R21)</f>
        <v/>
      </c>
      <c r="AG18" s="138" t="str">
        <f>IF('SKI2'!I21="","",'SKI2'!I21)</f>
        <v/>
      </c>
      <c r="AH18" s="138" t="str">
        <f>IF('SKI2'!J21="","",'SKI2'!J21)</f>
        <v/>
      </c>
      <c r="AI18" s="138" t="str">
        <f>IF('SKI2'!K21="","",'SKI2'!K21)</f>
        <v/>
      </c>
      <c r="AJ18" s="138" t="str">
        <f>IF('SKI2'!L21="","",'SKI2'!L21)</f>
        <v/>
      </c>
      <c r="AK18" s="138" t="str">
        <f>IF('SKI2'!M21="","",'SKI2'!M21)</f>
        <v/>
      </c>
      <c r="AL18" s="138" t="str">
        <f>IF('SKI2'!N21="","",'SKI2'!N21)</f>
        <v/>
      </c>
      <c r="AM18" s="138" t="str">
        <f>IF('SKI2'!O21="","",'SKI2'!O21)</f>
        <v/>
      </c>
      <c r="AN18" s="138" t="str">
        <f>IF('SKI2'!P21="","",'SKI2'!P21)</f>
        <v/>
      </c>
      <c r="AO18" s="138" t="str">
        <f>IF('SKI2'!Q21="","",'SKI2'!Q21)</f>
        <v/>
      </c>
      <c r="AP18" s="138" t="str">
        <f>IF('SKI2'!R21="","",'SKI2'!R21)</f>
        <v/>
      </c>
      <c r="AQ18" s="138" t="str">
        <f>IF(PPKn2!I21="","",PPKn2!I21)</f>
        <v/>
      </c>
      <c r="AR18" s="138" t="str">
        <f>IF(PPKn2!J21="","",PPKn2!J21)</f>
        <v/>
      </c>
      <c r="AS18" s="138" t="str">
        <f>IF(PPKn2!K21="","",PPKn2!K21)</f>
        <v/>
      </c>
      <c r="AT18" s="138" t="str">
        <f>IF(PPKn2!L21="","",PPKn2!L21)</f>
        <v/>
      </c>
      <c r="AU18" s="138" t="str">
        <f>IF(PPKn2!M21="","",PPKn2!M21)</f>
        <v/>
      </c>
      <c r="AV18" s="138" t="str">
        <f>IF(PPKn2!N21="","",PPKn2!N21)</f>
        <v/>
      </c>
      <c r="AW18" s="138" t="str">
        <f>IF(PPKn2!O21="","",PPKn2!O21)</f>
        <v/>
      </c>
      <c r="AX18" s="138" t="str">
        <f>IF(PPKn2!P21="","",PPKn2!P21)</f>
        <v/>
      </c>
      <c r="AY18" s="138" t="str">
        <f>IF(PPKn2!Q21="","",PPKn2!Q21)</f>
        <v/>
      </c>
      <c r="AZ18" s="138" t="str">
        <f>IF(PPKn2!R21="","",PPKn2!R21)</f>
        <v/>
      </c>
      <c r="BA18" s="137" t="str">
        <f>IF(B.Ind2!I21="","",B.Ind2!I21)</f>
        <v/>
      </c>
      <c r="BB18" s="137" t="str">
        <f>IF(B.Ind2!J21="","",B.Ind2!J21)</f>
        <v/>
      </c>
      <c r="BC18" s="137" t="str">
        <f>IF(B.Ind2!K21="","",B.Ind2!K21)</f>
        <v/>
      </c>
      <c r="BD18" s="137" t="str">
        <f>IF(B.Ind2!L21="","",B.Ind2!L21)</f>
        <v/>
      </c>
      <c r="BE18" s="137" t="str">
        <f>IF(B.Ind2!M21="","",B.Ind2!M21)</f>
        <v/>
      </c>
      <c r="BF18" s="137" t="str">
        <f>IF(B.Ind2!N21="","",B.Ind2!N21)</f>
        <v/>
      </c>
      <c r="BG18" s="137" t="str">
        <f>IF(B.Ind2!O21="","",B.Ind2!O21)</f>
        <v/>
      </c>
      <c r="BH18" s="137" t="str">
        <f>IF(B.Ind2!P21="","",B.Ind2!P21)</f>
        <v/>
      </c>
      <c r="BI18" s="137" t="str">
        <f>IF(B.Ind2!Q21="","",B.Ind2!Q21)</f>
        <v/>
      </c>
      <c r="BJ18" s="137" t="str">
        <f>IF(B.Ind2!R21="","",B.Ind2!R21)</f>
        <v/>
      </c>
      <c r="BK18" s="137" t="str">
        <f>IF(B.ARAB2!I21="","",B.ARAB2!I21)</f>
        <v/>
      </c>
      <c r="BL18" s="137" t="str">
        <f>IF(B.ARAB2!J21="","",B.ARAB2!J21)</f>
        <v/>
      </c>
      <c r="BM18" s="137" t="str">
        <f>IF(B.ARAB2!K21="","",B.ARAB2!K21)</f>
        <v/>
      </c>
      <c r="BN18" s="137" t="str">
        <f>IF(B.ARAB2!L21="","",B.ARAB2!L21)</f>
        <v/>
      </c>
      <c r="BO18" s="137" t="str">
        <f>IF(B.ARAB2!M21="","",B.ARAB2!M21)</f>
        <v/>
      </c>
      <c r="BP18" s="137" t="str">
        <f>IF(B.ARAB2!N21="","",B.ARAB2!N21)</f>
        <v/>
      </c>
      <c r="BQ18" s="137" t="str">
        <f>IF(B.ARAB2!O21="","",B.ARAB2!O21)</f>
        <v/>
      </c>
      <c r="BR18" s="137" t="str">
        <f>IF(B.ARAB2!P21="","",B.ARAB2!P21)</f>
        <v/>
      </c>
      <c r="BS18" s="137" t="str">
        <f>IF(B.ARAB2!Q21="","",B.ARAB2!Q21)</f>
        <v/>
      </c>
      <c r="BT18" s="137" t="str">
        <f>IF(B.ARAB2!R21="","",B.ARAB2!R21)</f>
        <v/>
      </c>
      <c r="BU18" s="138" t="str">
        <f>IF('MAT2'!I21="","",'MAT2'!I21)</f>
        <v/>
      </c>
      <c r="BV18" s="138" t="str">
        <f>IF('MAT2'!J21="","",'MAT2'!J21)</f>
        <v/>
      </c>
      <c r="BW18" s="138" t="str">
        <f>IF('MAT2'!K21="","",'MAT2'!K21)</f>
        <v/>
      </c>
      <c r="BX18" s="138" t="str">
        <f>IF('MAT2'!L21="","",'MAT2'!L21)</f>
        <v/>
      </c>
      <c r="BY18" s="138" t="str">
        <f>IF('MAT2'!M21="","",'MAT2'!M21)</f>
        <v/>
      </c>
      <c r="BZ18" s="138" t="str">
        <f>IF('MAT2'!N21="","",'MAT2'!N21)</f>
        <v/>
      </c>
      <c r="CA18" s="138" t="str">
        <f>IF('MAT2'!O21="","",'MAT2'!O21)</f>
        <v/>
      </c>
      <c r="CB18" s="138" t="str">
        <f>IF('MAT2'!P21="","",'MAT2'!P21)</f>
        <v/>
      </c>
      <c r="CC18" s="138" t="str">
        <f>IF('MAT2'!Q21="","",'MAT2'!Q21)</f>
        <v/>
      </c>
      <c r="CD18" s="138" t="str">
        <f>IF('MAT2'!R21="","",'MAT2'!R21)</f>
        <v/>
      </c>
      <c r="CE18" s="138" t="str">
        <f>IF('IPA2'!I21="","",'IPA2'!I21)</f>
        <v/>
      </c>
      <c r="CF18" s="138" t="str">
        <f>IF('IPA2'!J21="","",'IPA2'!J21)</f>
        <v/>
      </c>
      <c r="CG18" s="138" t="str">
        <f>IF('IPA2'!K21="","",'IPA2'!K21)</f>
        <v/>
      </c>
      <c r="CH18" s="138" t="str">
        <f>IF('IPA2'!L21="","",'IPA2'!L21)</f>
        <v/>
      </c>
      <c r="CI18" s="138" t="str">
        <f>IF('IPA2'!M21="","",'IPA2'!M21)</f>
        <v/>
      </c>
      <c r="CJ18" s="138" t="str">
        <f>IF('IPA2'!N21="","",'IPA2'!N21)</f>
        <v/>
      </c>
      <c r="CK18" s="138" t="str">
        <f>IF('IPA2'!O21="","",'IPA2'!O21)</f>
        <v/>
      </c>
      <c r="CL18" s="138" t="str">
        <f>IF('IPA2'!P21="","",'IPA2'!P21)</f>
        <v/>
      </c>
      <c r="CM18" s="138" t="str">
        <f>IF('IPA2'!Q21="","",'IPA2'!Q21)</f>
        <v/>
      </c>
      <c r="CN18" s="138" t="str">
        <f>IF('IPA2'!R21="","",'IPA2'!R21)</f>
        <v/>
      </c>
      <c r="CO18" s="137" t="str">
        <f>IF('IPS2'!I21="","",'IPS2'!I21)</f>
        <v/>
      </c>
      <c r="CP18" s="137" t="str">
        <f>IF('IPS2'!J21="","",'IPS2'!J21)</f>
        <v/>
      </c>
      <c r="CQ18" s="137" t="str">
        <f>IF('IPS2'!K21="","",'IPS2'!K21)</f>
        <v/>
      </c>
      <c r="CR18" s="137" t="str">
        <f>IF('IPS2'!L21="","",'IPS2'!L21)</f>
        <v/>
      </c>
      <c r="CS18" s="137" t="str">
        <f>IF('IPS2'!M21="","",'IPS2'!M21)</f>
        <v/>
      </c>
      <c r="CT18" s="137" t="str">
        <f>IF('IPS2'!N21="","",'IPS2'!N21)</f>
        <v/>
      </c>
      <c r="CU18" s="137" t="str">
        <f>IF('IPS2'!O21="","",'IPS2'!O21)</f>
        <v/>
      </c>
      <c r="CV18" s="137" t="str">
        <f>IF('IPS2'!P21="","",'IPS2'!P21)</f>
        <v/>
      </c>
      <c r="CW18" s="137" t="str">
        <f>IF('IPS2'!Q21="","",'IPS2'!Q21)</f>
        <v/>
      </c>
      <c r="CX18" s="137" t="str">
        <f>IF('IPS2'!R21="","",'IPS2'!R21)</f>
        <v/>
      </c>
      <c r="CY18" s="138" t="str">
        <f>IF(BIng2!I21="","",BIng2!I21)</f>
        <v/>
      </c>
      <c r="CZ18" s="138" t="str">
        <f>IF(BIng2!J21="","",BIng2!J21)</f>
        <v/>
      </c>
      <c r="DA18" s="138" t="str">
        <f>IF(BIng2!K21="","",BIng2!K21)</f>
        <v/>
      </c>
      <c r="DB18" s="138" t="str">
        <f>IF(BIng2!L21="","",BIng2!L21)</f>
        <v/>
      </c>
      <c r="DC18" s="138" t="str">
        <f>IF(BIng2!M21="","",BIng2!M21)</f>
        <v/>
      </c>
      <c r="DD18" s="138" t="str">
        <f>IF(BIng2!N21="","",BIng2!N21)</f>
        <v/>
      </c>
      <c r="DE18" s="138" t="str">
        <f>IF(BIng2!O21="","",BIng2!O21)</f>
        <v/>
      </c>
      <c r="DF18" s="138" t="str">
        <f>IF(BIng2!P21="","",BIng2!P21)</f>
        <v/>
      </c>
      <c r="DG18" s="138" t="str">
        <f>IF(BIng2!Q21="","",BIng2!Q21)</f>
        <v/>
      </c>
      <c r="DH18" s="138" t="str">
        <f>IF(BIng2!R21="","",BIng2!R21)</f>
        <v/>
      </c>
      <c r="DI18" s="138" t="str">
        <f>IF('SBd2'!I21="","",'SBd2'!I21)</f>
        <v/>
      </c>
      <c r="DJ18" s="138" t="str">
        <f>IF('SBd2'!J21="","",'SBd2'!J21)</f>
        <v/>
      </c>
      <c r="DK18" s="138" t="str">
        <f>IF('SBd2'!K21="","",'SBd2'!K21)</f>
        <v/>
      </c>
      <c r="DL18" s="138" t="str">
        <f>IF('SBd2'!L21="","",'SBd2'!L21)</f>
        <v/>
      </c>
      <c r="DM18" s="138" t="str">
        <f>IF('SBd2'!M21="","",'SBd2'!M21)</f>
        <v/>
      </c>
      <c r="DN18" s="138" t="str">
        <f>IF('SBd2'!N21="","",'SBd2'!N21)</f>
        <v/>
      </c>
      <c r="DO18" s="138" t="str">
        <f>IF('SBd2'!O21="","",'SBd2'!O21)</f>
        <v/>
      </c>
      <c r="DP18" s="138" t="str">
        <f>IF('SBd2'!P21="","",'SBd2'!P21)</f>
        <v/>
      </c>
      <c r="DQ18" s="138" t="str">
        <f>IF('SBd2'!Q21="","",'SBd2'!Q21)</f>
        <v/>
      </c>
      <c r="DR18" s="138" t="str">
        <f>IF('SBd2'!R21="","",'SBd2'!R21)</f>
        <v/>
      </c>
      <c r="DS18" s="137" t="str">
        <f>IF('Pjk2'!I21="","",'Pjk2'!I21)</f>
        <v/>
      </c>
      <c r="DT18" s="137" t="str">
        <f>IF('Pjk2'!J21="","",'Pjk2'!J21)</f>
        <v/>
      </c>
      <c r="DU18" s="137" t="str">
        <f>IF('Pjk2'!K21="","",'Pjk2'!K21)</f>
        <v/>
      </c>
      <c r="DV18" s="137" t="str">
        <f>IF('Pjk2'!L21="","",'Pjk2'!L21)</f>
        <v/>
      </c>
      <c r="DW18" s="137" t="str">
        <f>IF('Pjk2'!M21="","",'Pjk2'!M21)</f>
        <v/>
      </c>
      <c r="DX18" s="137" t="str">
        <f>IF('Pjk2'!N21="","",'Pjk2'!N21)</f>
        <v/>
      </c>
      <c r="DY18" s="137" t="str">
        <f>IF('Pjk2'!O21="","",'Pjk2'!O21)</f>
        <v/>
      </c>
      <c r="DZ18" s="137" t="str">
        <f>IF('Pjk2'!P21="","",'Pjk2'!P21)</f>
        <v/>
      </c>
      <c r="EA18" s="137" t="str">
        <f>IF('Pjk2'!Q21="","",'Pjk2'!Q21)</f>
        <v/>
      </c>
      <c r="EB18" s="137" t="str">
        <f>IF('Pjk2'!R21="","",'Pjk2'!R21)</f>
        <v/>
      </c>
      <c r="EC18" s="137" t="str">
        <f>IF('Prk2'!I21="","",'Prk2'!I21)</f>
        <v/>
      </c>
      <c r="ED18" s="137" t="str">
        <f>IF('Prk2'!J21="","",'Prk2'!J21)</f>
        <v/>
      </c>
      <c r="EE18" s="137" t="str">
        <f>IF('Prk2'!K21="","",'Prk2'!K21)</f>
        <v/>
      </c>
      <c r="EF18" s="137" t="str">
        <f>IF('Prk2'!L21="","",'Prk2'!L21)</f>
        <v/>
      </c>
      <c r="EG18" s="137" t="str">
        <f>IF('Prk2'!M21="","",'Prk2'!M21)</f>
        <v/>
      </c>
      <c r="EH18" s="137" t="str">
        <f>IF('Prk2'!N21="","",'Prk2'!N21)</f>
        <v/>
      </c>
      <c r="EI18" s="137" t="str">
        <f>IF('Prk2'!O21="","",'Prk2'!O21)</f>
        <v/>
      </c>
      <c r="EJ18" s="137" t="str">
        <f>IF('Prk2'!P21="","",'Prk2'!P21)</f>
        <v/>
      </c>
      <c r="EK18" s="137" t="str">
        <f>IF('Prk2'!Q21="","",'Prk2'!Q21)</f>
        <v/>
      </c>
      <c r="EL18" s="137" t="str">
        <f>IF('Prk2'!R21="","",'Prk2'!R21)</f>
        <v/>
      </c>
      <c r="EM18" s="139" t="str">
        <f>IF(BADER2!I21="","",BADER2!I21)</f>
        <v/>
      </c>
      <c r="EN18" s="139" t="str">
        <f>IF(BADER2!J21="","",BADER2!J21)</f>
        <v/>
      </c>
      <c r="EO18" s="139" t="str">
        <f>IF(BADER2!K21="","",BADER2!K21)</f>
        <v/>
      </c>
      <c r="EP18" s="139" t="str">
        <f>IF(BADER2!L21="","",BADER2!L21)</f>
        <v/>
      </c>
      <c r="EQ18" s="139" t="str">
        <f>IF(BADER2!M21="","",BADER2!M21)</f>
        <v/>
      </c>
      <c r="ER18" s="139" t="str">
        <f>IF(BADER2!N21="","",BADER2!N21)</f>
        <v/>
      </c>
      <c r="ES18" s="139" t="str">
        <f>IF(BADER2!O21="","",BADER2!O21)</f>
        <v/>
      </c>
      <c r="ET18" s="139" t="str">
        <f>IF(BADER2!P21="","",BADER2!P21)</f>
        <v/>
      </c>
      <c r="EU18" s="139" t="str">
        <f>IF(BADER2!Q21="","",BADER2!Q21)</f>
        <v/>
      </c>
      <c r="EV18" s="139" t="str">
        <f>IF(BADER2!R21="","",BADER2!R21)</f>
        <v/>
      </c>
      <c r="EW18" s="146" t="str">
        <f t="shared" si="1"/>
        <v/>
      </c>
      <c r="EX18" s="146" t="str">
        <f t="shared" si="2"/>
        <v/>
      </c>
      <c r="EY18" s="146" t="str">
        <f t="shared" si="0"/>
        <v/>
      </c>
      <c r="EZ18" s="146" t="str">
        <f t="shared" si="0"/>
        <v/>
      </c>
      <c r="FA18" s="146" t="str">
        <f t="shared" si="0"/>
        <v/>
      </c>
      <c r="FB18" s="146" t="str">
        <f t="shared" si="0"/>
        <v/>
      </c>
      <c r="FC18" s="146" t="str">
        <f t="shared" si="0"/>
        <v/>
      </c>
      <c r="FD18" s="146" t="str">
        <f t="shared" si="0"/>
        <v/>
      </c>
      <c r="FE18" s="146" t="str">
        <f t="shared" si="0"/>
        <v/>
      </c>
      <c r="FF18" s="146" t="str">
        <f t="shared" si="3"/>
        <v/>
      </c>
      <c r="FG18" s="146" t="str">
        <f t="shared" si="4"/>
        <v/>
      </c>
      <c r="FH18" s="76" t="str">
        <f t="shared" si="5"/>
        <v/>
      </c>
      <c r="FI18" s="76" t="str">
        <f t="shared" si="6"/>
        <v/>
      </c>
      <c r="FJ18" s="76" t="str">
        <f t="shared" si="7"/>
        <v/>
      </c>
      <c r="FK18" s="76" t="str">
        <f t="shared" si="8"/>
        <v/>
      </c>
      <c r="FL18" s="76" t="str">
        <f t="shared" si="9"/>
        <v/>
      </c>
      <c r="FM18" s="76" t="str">
        <f t="shared" si="10"/>
        <v/>
      </c>
      <c r="FN18" s="76" t="str">
        <f t="shared" si="11"/>
        <v/>
      </c>
      <c r="FO18" s="76" t="str">
        <f t="shared" si="12"/>
        <v/>
      </c>
      <c r="FP18" s="76" t="str">
        <f t="shared" si="13"/>
        <v xml:space="preserve">Sikapnya  dalam ,  ,  ,  ,  ,  ,  ,  </v>
      </c>
    </row>
    <row r="19" spans="1:172">
      <c r="A19" s="271">
        <v>9</v>
      </c>
      <c r="B19" s="76" t="str">
        <f>IF('Data Raport2'!B12="","",'Data Raport2'!B12)</f>
        <v>siswa9</v>
      </c>
      <c r="C19" s="137" t="str">
        <f>IF('QH2'!I22="","",'QH2'!I22)</f>
        <v/>
      </c>
      <c r="D19" s="137" t="str">
        <f>IF('QH2'!J22="","",'QH2'!J22)</f>
        <v/>
      </c>
      <c r="E19" s="137" t="str">
        <f>IF('QH2'!K22="","",'QH2'!K22)</f>
        <v/>
      </c>
      <c r="F19" s="137" t="str">
        <f>IF('QH2'!L22="","",'QH2'!L22)</f>
        <v/>
      </c>
      <c r="G19" s="137" t="str">
        <f>IF('QH2'!M22="","",'QH2'!M22)</f>
        <v/>
      </c>
      <c r="H19" s="137" t="str">
        <f>IF('QH2'!N22="","",'QH2'!N22)</f>
        <v/>
      </c>
      <c r="I19" s="137" t="str">
        <f>IF('QH2'!O22="","",'QH2'!O22)</f>
        <v/>
      </c>
      <c r="J19" s="137" t="str">
        <f>IF('QH2'!P22="","",'QH2'!P22)</f>
        <v/>
      </c>
      <c r="K19" s="137" t="str">
        <f>IF('QH2'!Q22="","",'QH2'!Q22)</f>
        <v/>
      </c>
      <c r="L19" s="137" t="str">
        <f>IF('QH2'!R22="","",'QH2'!R22)</f>
        <v/>
      </c>
      <c r="M19" s="138" t="str">
        <f>IF('AA2'!I22="","",'AA2'!I22)</f>
        <v/>
      </c>
      <c r="N19" s="138" t="str">
        <f>IF('AA2'!J22="","",'AA2'!J22)</f>
        <v/>
      </c>
      <c r="O19" s="138" t="str">
        <f>IF('AA2'!K22="","",'AA2'!K22)</f>
        <v/>
      </c>
      <c r="P19" s="138" t="str">
        <f>IF('AA2'!L22="","",'AA2'!L22)</f>
        <v/>
      </c>
      <c r="Q19" s="138" t="str">
        <f>IF('AA2'!M22="","",'AA2'!M22)</f>
        <v/>
      </c>
      <c r="R19" s="138" t="str">
        <f>IF('AA2'!N22="","",'AA2'!N22)</f>
        <v/>
      </c>
      <c r="S19" s="138" t="str">
        <f>IF('AA2'!O22="","",'AA2'!O22)</f>
        <v/>
      </c>
      <c r="T19" s="138" t="str">
        <f>IF('AA2'!P22="","",'AA2'!P22)</f>
        <v/>
      </c>
      <c r="U19" s="138" t="str">
        <f>IF('AA2'!Q22="","",'AA2'!Q22)</f>
        <v/>
      </c>
      <c r="V19" s="138" t="str">
        <f>IF('AA2'!R22="","",'AA2'!R22)</f>
        <v/>
      </c>
      <c r="W19" s="138" t="str">
        <f>IF(FIQIH2!I22="","",FIQIH2!I22)</f>
        <v/>
      </c>
      <c r="X19" s="138" t="str">
        <f>IF(FIQIH2!J22="","",FIQIH2!J22)</f>
        <v/>
      </c>
      <c r="Y19" s="138" t="str">
        <f>IF(FIQIH2!K22="","",FIQIH2!K22)</f>
        <v/>
      </c>
      <c r="Z19" s="138" t="str">
        <f>IF(FIQIH2!L22="","",FIQIH2!L22)</f>
        <v/>
      </c>
      <c r="AA19" s="138" t="str">
        <f>IF(FIQIH2!M22="","",FIQIH2!M22)</f>
        <v/>
      </c>
      <c r="AB19" s="138" t="str">
        <f>IF(FIQIH2!N22="","",FIQIH2!N22)</f>
        <v/>
      </c>
      <c r="AC19" s="138" t="str">
        <f>IF(FIQIH2!O22="","",FIQIH2!O22)</f>
        <v/>
      </c>
      <c r="AD19" s="138" t="str">
        <f>IF(FIQIH2!P22="","",FIQIH2!P22)</f>
        <v/>
      </c>
      <c r="AE19" s="138" t="str">
        <f>IF(FIQIH2!Q22="","",FIQIH2!Q22)</f>
        <v/>
      </c>
      <c r="AF19" s="138" t="str">
        <f>IF(FIQIH2!R22="","",FIQIH2!R22)</f>
        <v/>
      </c>
      <c r="AG19" s="138" t="str">
        <f>IF('SKI2'!I22="","",'SKI2'!I22)</f>
        <v/>
      </c>
      <c r="AH19" s="138" t="str">
        <f>IF('SKI2'!J22="","",'SKI2'!J22)</f>
        <v/>
      </c>
      <c r="AI19" s="138" t="str">
        <f>IF('SKI2'!K22="","",'SKI2'!K22)</f>
        <v/>
      </c>
      <c r="AJ19" s="138" t="str">
        <f>IF('SKI2'!L22="","",'SKI2'!L22)</f>
        <v/>
      </c>
      <c r="AK19" s="138" t="str">
        <f>IF('SKI2'!M22="","",'SKI2'!M22)</f>
        <v/>
      </c>
      <c r="AL19" s="138" t="str">
        <f>IF('SKI2'!N22="","",'SKI2'!N22)</f>
        <v/>
      </c>
      <c r="AM19" s="138" t="str">
        <f>IF('SKI2'!O22="","",'SKI2'!O22)</f>
        <v/>
      </c>
      <c r="AN19" s="138" t="str">
        <f>IF('SKI2'!P22="","",'SKI2'!P22)</f>
        <v/>
      </c>
      <c r="AO19" s="138" t="str">
        <f>IF('SKI2'!Q22="","",'SKI2'!Q22)</f>
        <v/>
      </c>
      <c r="AP19" s="138" t="str">
        <f>IF('SKI2'!R22="","",'SKI2'!R22)</f>
        <v/>
      </c>
      <c r="AQ19" s="138" t="str">
        <f>IF(PPKn2!I22="","",PPKn2!I22)</f>
        <v/>
      </c>
      <c r="AR19" s="138" t="str">
        <f>IF(PPKn2!J22="","",PPKn2!J22)</f>
        <v/>
      </c>
      <c r="AS19" s="138" t="str">
        <f>IF(PPKn2!K22="","",PPKn2!K22)</f>
        <v/>
      </c>
      <c r="AT19" s="138" t="str">
        <f>IF(PPKn2!L22="","",PPKn2!L22)</f>
        <v/>
      </c>
      <c r="AU19" s="138" t="str">
        <f>IF(PPKn2!M22="","",PPKn2!M22)</f>
        <v/>
      </c>
      <c r="AV19" s="138" t="str">
        <f>IF(PPKn2!N22="","",PPKn2!N22)</f>
        <v/>
      </c>
      <c r="AW19" s="138" t="str">
        <f>IF(PPKn2!O22="","",PPKn2!O22)</f>
        <v/>
      </c>
      <c r="AX19" s="138" t="str">
        <f>IF(PPKn2!P22="","",PPKn2!P22)</f>
        <v/>
      </c>
      <c r="AY19" s="138" t="str">
        <f>IF(PPKn2!Q22="","",PPKn2!Q22)</f>
        <v/>
      </c>
      <c r="AZ19" s="138" t="str">
        <f>IF(PPKn2!R22="","",PPKn2!R22)</f>
        <v/>
      </c>
      <c r="BA19" s="137" t="str">
        <f>IF(B.Ind2!I22="","",B.Ind2!I22)</f>
        <v/>
      </c>
      <c r="BB19" s="137" t="str">
        <f>IF(B.Ind2!J22="","",B.Ind2!J22)</f>
        <v/>
      </c>
      <c r="BC19" s="137" t="str">
        <f>IF(B.Ind2!K22="","",B.Ind2!K22)</f>
        <v/>
      </c>
      <c r="BD19" s="137" t="str">
        <f>IF(B.Ind2!L22="","",B.Ind2!L22)</f>
        <v/>
      </c>
      <c r="BE19" s="137" t="str">
        <f>IF(B.Ind2!M22="","",B.Ind2!M22)</f>
        <v/>
      </c>
      <c r="BF19" s="137" t="str">
        <f>IF(B.Ind2!N22="","",B.Ind2!N22)</f>
        <v/>
      </c>
      <c r="BG19" s="137" t="str">
        <f>IF(B.Ind2!O22="","",B.Ind2!O22)</f>
        <v/>
      </c>
      <c r="BH19" s="137" t="str">
        <f>IF(B.Ind2!P22="","",B.Ind2!P22)</f>
        <v/>
      </c>
      <c r="BI19" s="137" t="str">
        <f>IF(B.Ind2!Q22="","",B.Ind2!Q22)</f>
        <v/>
      </c>
      <c r="BJ19" s="137" t="str">
        <f>IF(B.Ind2!R22="","",B.Ind2!R22)</f>
        <v/>
      </c>
      <c r="BK19" s="137" t="str">
        <f>IF(B.ARAB2!I22="","",B.ARAB2!I22)</f>
        <v/>
      </c>
      <c r="BL19" s="137" t="str">
        <f>IF(B.ARAB2!J22="","",B.ARAB2!J22)</f>
        <v/>
      </c>
      <c r="BM19" s="137" t="str">
        <f>IF(B.ARAB2!K22="","",B.ARAB2!K22)</f>
        <v/>
      </c>
      <c r="BN19" s="137" t="str">
        <f>IF(B.ARAB2!L22="","",B.ARAB2!L22)</f>
        <v/>
      </c>
      <c r="BO19" s="137" t="str">
        <f>IF(B.ARAB2!M22="","",B.ARAB2!M22)</f>
        <v/>
      </c>
      <c r="BP19" s="137" t="str">
        <f>IF(B.ARAB2!N22="","",B.ARAB2!N22)</f>
        <v/>
      </c>
      <c r="BQ19" s="137" t="str">
        <f>IF(B.ARAB2!O22="","",B.ARAB2!O22)</f>
        <v/>
      </c>
      <c r="BR19" s="137" t="str">
        <f>IF(B.ARAB2!P22="","",B.ARAB2!P22)</f>
        <v/>
      </c>
      <c r="BS19" s="137" t="str">
        <f>IF(B.ARAB2!Q22="","",B.ARAB2!Q22)</f>
        <v/>
      </c>
      <c r="BT19" s="137" t="str">
        <f>IF(B.ARAB2!R22="","",B.ARAB2!R22)</f>
        <v/>
      </c>
      <c r="BU19" s="138" t="str">
        <f>IF('MAT2'!I22="","",'MAT2'!I22)</f>
        <v/>
      </c>
      <c r="BV19" s="138" t="str">
        <f>IF('MAT2'!J22="","",'MAT2'!J22)</f>
        <v/>
      </c>
      <c r="BW19" s="138" t="str">
        <f>IF('MAT2'!K22="","",'MAT2'!K22)</f>
        <v/>
      </c>
      <c r="BX19" s="138" t="str">
        <f>IF('MAT2'!L22="","",'MAT2'!L22)</f>
        <v/>
      </c>
      <c r="BY19" s="138" t="str">
        <f>IF('MAT2'!M22="","",'MAT2'!M22)</f>
        <v/>
      </c>
      <c r="BZ19" s="138" t="str">
        <f>IF('MAT2'!N22="","",'MAT2'!N22)</f>
        <v/>
      </c>
      <c r="CA19" s="138" t="str">
        <f>IF('MAT2'!O22="","",'MAT2'!O22)</f>
        <v/>
      </c>
      <c r="CB19" s="138" t="str">
        <f>IF('MAT2'!P22="","",'MAT2'!P22)</f>
        <v/>
      </c>
      <c r="CC19" s="138" t="str">
        <f>IF('MAT2'!Q22="","",'MAT2'!Q22)</f>
        <v/>
      </c>
      <c r="CD19" s="138" t="str">
        <f>IF('MAT2'!R22="","",'MAT2'!R22)</f>
        <v/>
      </c>
      <c r="CE19" s="138" t="str">
        <f>IF('IPA2'!I22="","",'IPA2'!I22)</f>
        <v/>
      </c>
      <c r="CF19" s="138" t="str">
        <f>IF('IPA2'!J22="","",'IPA2'!J22)</f>
        <v/>
      </c>
      <c r="CG19" s="138" t="str">
        <f>IF('IPA2'!K22="","",'IPA2'!K22)</f>
        <v/>
      </c>
      <c r="CH19" s="138" t="str">
        <f>IF('IPA2'!L22="","",'IPA2'!L22)</f>
        <v/>
      </c>
      <c r="CI19" s="138" t="str">
        <f>IF('IPA2'!M22="","",'IPA2'!M22)</f>
        <v/>
      </c>
      <c r="CJ19" s="138" t="str">
        <f>IF('IPA2'!N22="","",'IPA2'!N22)</f>
        <v/>
      </c>
      <c r="CK19" s="138" t="str">
        <f>IF('IPA2'!O22="","",'IPA2'!O22)</f>
        <v/>
      </c>
      <c r="CL19" s="138" t="str">
        <f>IF('IPA2'!P22="","",'IPA2'!P22)</f>
        <v/>
      </c>
      <c r="CM19" s="138" t="str">
        <f>IF('IPA2'!Q22="","",'IPA2'!Q22)</f>
        <v/>
      </c>
      <c r="CN19" s="138" t="str">
        <f>IF('IPA2'!R22="","",'IPA2'!R22)</f>
        <v/>
      </c>
      <c r="CO19" s="137" t="str">
        <f>IF('IPS2'!I22="","",'IPS2'!I22)</f>
        <v/>
      </c>
      <c r="CP19" s="137" t="str">
        <f>IF('IPS2'!J22="","",'IPS2'!J22)</f>
        <v/>
      </c>
      <c r="CQ19" s="137" t="str">
        <f>IF('IPS2'!K22="","",'IPS2'!K22)</f>
        <v/>
      </c>
      <c r="CR19" s="137" t="str">
        <f>IF('IPS2'!L22="","",'IPS2'!L22)</f>
        <v/>
      </c>
      <c r="CS19" s="137" t="str">
        <f>IF('IPS2'!M22="","",'IPS2'!M22)</f>
        <v/>
      </c>
      <c r="CT19" s="137" t="str">
        <f>IF('IPS2'!N22="","",'IPS2'!N22)</f>
        <v/>
      </c>
      <c r="CU19" s="137" t="str">
        <f>IF('IPS2'!O22="","",'IPS2'!O22)</f>
        <v/>
      </c>
      <c r="CV19" s="137" t="str">
        <f>IF('IPS2'!P22="","",'IPS2'!P22)</f>
        <v/>
      </c>
      <c r="CW19" s="137" t="str">
        <f>IF('IPS2'!Q22="","",'IPS2'!Q22)</f>
        <v/>
      </c>
      <c r="CX19" s="137" t="str">
        <f>IF('IPS2'!R22="","",'IPS2'!R22)</f>
        <v/>
      </c>
      <c r="CY19" s="138" t="str">
        <f>IF(BIng2!I22="","",BIng2!I22)</f>
        <v/>
      </c>
      <c r="CZ19" s="138" t="str">
        <f>IF(BIng2!J22="","",BIng2!J22)</f>
        <v/>
      </c>
      <c r="DA19" s="138" t="str">
        <f>IF(BIng2!K22="","",BIng2!K22)</f>
        <v/>
      </c>
      <c r="DB19" s="138" t="str">
        <f>IF(BIng2!L22="","",BIng2!L22)</f>
        <v/>
      </c>
      <c r="DC19" s="138" t="str">
        <f>IF(BIng2!M22="","",BIng2!M22)</f>
        <v/>
      </c>
      <c r="DD19" s="138" t="str">
        <f>IF(BIng2!N22="","",BIng2!N22)</f>
        <v/>
      </c>
      <c r="DE19" s="138" t="str">
        <f>IF(BIng2!O22="","",BIng2!O22)</f>
        <v/>
      </c>
      <c r="DF19" s="138" t="str">
        <f>IF(BIng2!P22="","",BIng2!P22)</f>
        <v/>
      </c>
      <c r="DG19" s="138" t="str">
        <f>IF(BIng2!Q22="","",BIng2!Q22)</f>
        <v/>
      </c>
      <c r="DH19" s="138" t="str">
        <f>IF(BIng2!R22="","",BIng2!R22)</f>
        <v/>
      </c>
      <c r="DI19" s="138" t="str">
        <f>IF('SBd2'!I22="","",'SBd2'!I22)</f>
        <v/>
      </c>
      <c r="DJ19" s="138" t="str">
        <f>IF('SBd2'!J22="","",'SBd2'!J22)</f>
        <v/>
      </c>
      <c r="DK19" s="138" t="str">
        <f>IF('SBd2'!K22="","",'SBd2'!K22)</f>
        <v/>
      </c>
      <c r="DL19" s="138" t="str">
        <f>IF('SBd2'!L22="","",'SBd2'!L22)</f>
        <v/>
      </c>
      <c r="DM19" s="138" t="str">
        <f>IF('SBd2'!M22="","",'SBd2'!M22)</f>
        <v/>
      </c>
      <c r="DN19" s="138" t="str">
        <f>IF('SBd2'!N22="","",'SBd2'!N22)</f>
        <v/>
      </c>
      <c r="DO19" s="138" t="str">
        <f>IF('SBd2'!O22="","",'SBd2'!O22)</f>
        <v/>
      </c>
      <c r="DP19" s="138" t="str">
        <f>IF('SBd2'!P22="","",'SBd2'!P22)</f>
        <v/>
      </c>
      <c r="DQ19" s="138" t="str">
        <f>IF('SBd2'!Q22="","",'SBd2'!Q22)</f>
        <v/>
      </c>
      <c r="DR19" s="138" t="str">
        <f>IF('SBd2'!R22="","",'SBd2'!R22)</f>
        <v/>
      </c>
      <c r="DS19" s="137" t="str">
        <f>IF('Pjk2'!I22="","",'Pjk2'!I22)</f>
        <v/>
      </c>
      <c r="DT19" s="137" t="str">
        <f>IF('Pjk2'!J22="","",'Pjk2'!J22)</f>
        <v/>
      </c>
      <c r="DU19" s="137" t="str">
        <f>IF('Pjk2'!K22="","",'Pjk2'!K22)</f>
        <v/>
      </c>
      <c r="DV19" s="137" t="str">
        <f>IF('Pjk2'!L22="","",'Pjk2'!L22)</f>
        <v/>
      </c>
      <c r="DW19" s="137" t="str">
        <f>IF('Pjk2'!M22="","",'Pjk2'!M22)</f>
        <v/>
      </c>
      <c r="DX19" s="137" t="str">
        <f>IF('Pjk2'!N22="","",'Pjk2'!N22)</f>
        <v/>
      </c>
      <c r="DY19" s="137" t="str">
        <f>IF('Pjk2'!O22="","",'Pjk2'!O22)</f>
        <v/>
      </c>
      <c r="DZ19" s="137" t="str">
        <f>IF('Pjk2'!P22="","",'Pjk2'!P22)</f>
        <v/>
      </c>
      <c r="EA19" s="137" t="str">
        <f>IF('Pjk2'!Q22="","",'Pjk2'!Q22)</f>
        <v/>
      </c>
      <c r="EB19" s="137" t="str">
        <f>IF('Pjk2'!R22="","",'Pjk2'!R22)</f>
        <v/>
      </c>
      <c r="EC19" s="137" t="str">
        <f>IF('Prk2'!I22="","",'Prk2'!I22)</f>
        <v/>
      </c>
      <c r="ED19" s="137" t="str">
        <f>IF('Prk2'!J22="","",'Prk2'!J22)</f>
        <v/>
      </c>
      <c r="EE19" s="137" t="str">
        <f>IF('Prk2'!K22="","",'Prk2'!K22)</f>
        <v/>
      </c>
      <c r="EF19" s="137" t="str">
        <f>IF('Prk2'!L22="","",'Prk2'!L22)</f>
        <v/>
      </c>
      <c r="EG19" s="137" t="str">
        <f>IF('Prk2'!M22="","",'Prk2'!M22)</f>
        <v/>
      </c>
      <c r="EH19" s="137" t="str">
        <f>IF('Prk2'!N22="","",'Prk2'!N22)</f>
        <v/>
      </c>
      <c r="EI19" s="137" t="str">
        <f>IF('Prk2'!O22="","",'Prk2'!O22)</f>
        <v/>
      </c>
      <c r="EJ19" s="137" t="str">
        <f>IF('Prk2'!P22="","",'Prk2'!P22)</f>
        <v/>
      </c>
      <c r="EK19" s="137" t="str">
        <f>IF('Prk2'!Q22="","",'Prk2'!Q22)</f>
        <v/>
      </c>
      <c r="EL19" s="137" t="str">
        <f>IF('Prk2'!R22="","",'Prk2'!R22)</f>
        <v/>
      </c>
      <c r="EM19" s="139" t="str">
        <f>IF(BADER2!I22="","",BADER2!I22)</f>
        <v/>
      </c>
      <c r="EN19" s="139" t="str">
        <f>IF(BADER2!J22="","",BADER2!J22)</f>
        <v/>
      </c>
      <c r="EO19" s="139" t="str">
        <f>IF(BADER2!K22="","",BADER2!K22)</f>
        <v/>
      </c>
      <c r="EP19" s="139" t="str">
        <f>IF(BADER2!L22="","",BADER2!L22)</f>
        <v/>
      </c>
      <c r="EQ19" s="139" t="str">
        <f>IF(BADER2!M22="","",BADER2!M22)</f>
        <v/>
      </c>
      <c r="ER19" s="139" t="str">
        <f>IF(BADER2!N22="","",BADER2!N22)</f>
        <v/>
      </c>
      <c r="ES19" s="139" t="str">
        <f>IF(BADER2!O22="","",BADER2!O22)</f>
        <v/>
      </c>
      <c r="ET19" s="139" t="str">
        <f>IF(BADER2!P22="","",BADER2!P22)</f>
        <v/>
      </c>
      <c r="EU19" s="139" t="str">
        <f>IF(BADER2!Q22="","",BADER2!Q22)</f>
        <v/>
      </c>
      <c r="EV19" s="139" t="str">
        <f>IF(BADER2!R22="","",BADER2!R22)</f>
        <v/>
      </c>
      <c r="EW19" s="146" t="str">
        <f t="shared" si="1"/>
        <v/>
      </c>
      <c r="EX19" s="146" t="str">
        <f t="shared" si="2"/>
        <v/>
      </c>
      <c r="EY19" s="146" t="str">
        <f t="shared" si="0"/>
        <v/>
      </c>
      <c r="EZ19" s="146" t="str">
        <f t="shared" si="0"/>
        <v/>
      </c>
      <c r="FA19" s="146" t="str">
        <f t="shared" si="0"/>
        <v/>
      </c>
      <c r="FB19" s="146" t="str">
        <f t="shared" si="0"/>
        <v/>
      </c>
      <c r="FC19" s="146" t="str">
        <f t="shared" si="0"/>
        <v/>
      </c>
      <c r="FD19" s="146" t="str">
        <f t="shared" si="0"/>
        <v/>
      </c>
      <c r="FE19" s="146" t="str">
        <f t="shared" si="0"/>
        <v/>
      </c>
      <c r="FF19" s="146" t="str">
        <f t="shared" si="3"/>
        <v/>
      </c>
      <c r="FG19" s="146" t="str">
        <f t="shared" si="4"/>
        <v/>
      </c>
      <c r="FH19" s="76" t="str">
        <f t="shared" si="5"/>
        <v/>
      </c>
      <c r="FI19" s="76" t="str">
        <f t="shared" si="6"/>
        <v/>
      </c>
      <c r="FJ19" s="76" t="str">
        <f t="shared" si="7"/>
        <v/>
      </c>
      <c r="FK19" s="76" t="str">
        <f t="shared" si="8"/>
        <v/>
      </c>
      <c r="FL19" s="76" t="str">
        <f t="shared" si="9"/>
        <v/>
      </c>
      <c r="FM19" s="76" t="str">
        <f t="shared" si="10"/>
        <v/>
      </c>
      <c r="FN19" s="76" t="str">
        <f t="shared" si="11"/>
        <v/>
      </c>
      <c r="FO19" s="76" t="str">
        <f t="shared" si="12"/>
        <v/>
      </c>
      <c r="FP19" s="76" t="str">
        <f t="shared" si="13"/>
        <v xml:space="preserve">Sikapnya  dalam ,  ,  ,  ,  ,  ,  ,  </v>
      </c>
    </row>
    <row r="20" spans="1:172">
      <c r="A20" s="271">
        <v>10</v>
      </c>
      <c r="B20" s="76" t="str">
        <f>IF('Data Raport2'!B13="","",'Data Raport2'!B13)</f>
        <v>siswa10</v>
      </c>
      <c r="C20" s="137" t="str">
        <f>IF('QH2'!I23="","",'QH2'!I23)</f>
        <v/>
      </c>
      <c r="D20" s="137" t="str">
        <f>IF('QH2'!J23="","",'QH2'!J23)</f>
        <v/>
      </c>
      <c r="E20" s="137" t="str">
        <f>IF('QH2'!K23="","",'QH2'!K23)</f>
        <v/>
      </c>
      <c r="F20" s="137" t="str">
        <f>IF('QH2'!L23="","",'QH2'!L23)</f>
        <v/>
      </c>
      <c r="G20" s="137" t="str">
        <f>IF('QH2'!M23="","",'QH2'!M23)</f>
        <v/>
      </c>
      <c r="H20" s="137" t="str">
        <f>IF('QH2'!N23="","",'QH2'!N23)</f>
        <v/>
      </c>
      <c r="I20" s="137" t="str">
        <f>IF('QH2'!O23="","",'QH2'!O23)</f>
        <v/>
      </c>
      <c r="J20" s="137" t="str">
        <f>IF('QH2'!P23="","",'QH2'!P23)</f>
        <v/>
      </c>
      <c r="K20" s="137" t="str">
        <f>IF('QH2'!Q23="","",'QH2'!Q23)</f>
        <v/>
      </c>
      <c r="L20" s="137" t="str">
        <f>IF('QH2'!R23="","",'QH2'!R23)</f>
        <v/>
      </c>
      <c r="M20" s="138" t="str">
        <f>IF('AA2'!I23="","",'AA2'!I23)</f>
        <v/>
      </c>
      <c r="N20" s="138" t="str">
        <f>IF('AA2'!J23="","",'AA2'!J23)</f>
        <v/>
      </c>
      <c r="O20" s="138" t="str">
        <f>IF('AA2'!K23="","",'AA2'!K23)</f>
        <v/>
      </c>
      <c r="P20" s="138" t="str">
        <f>IF('AA2'!L23="","",'AA2'!L23)</f>
        <v/>
      </c>
      <c r="Q20" s="138" t="str">
        <f>IF('AA2'!M23="","",'AA2'!M23)</f>
        <v/>
      </c>
      <c r="R20" s="138" t="str">
        <f>IF('AA2'!N23="","",'AA2'!N23)</f>
        <v/>
      </c>
      <c r="S20" s="138" t="str">
        <f>IF('AA2'!O23="","",'AA2'!O23)</f>
        <v/>
      </c>
      <c r="T20" s="138" t="str">
        <f>IF('AA2'!P23="","",'AA2'!P23)</f>
        <v/>
      </c>
      <c r="U20" s="138" t="str">
        <f>IF('AA2'!Q23="","",'AA2'!Q23)</f>
        <v/>
      </c>
      <c r="V20" s="138" t="str">
        <f>IF('AA2'!R23="","",'AA2'!R23)</f>
        <v/>
      </c>
      <c r="W20" s="138" t="str">
        <f>IF(FIQIH2!I23="","",FIQIH2!I23)</f>
        <v/>
      </c>
      <c r="X20" s="138" t="str">
        <f>IF(FIQIH2!J23="","",FIQIH2!J23)</f>
        <v/>
      </c>
      <c r="Y20" s="138" t="str">
        <f>IF(FIQIH2!K23="","",FIQIH2!K23)</f>
        <v/>
      </c>
      <c r="Z20" s="138" t="str">
        <f>IF(FIQIH2!L23="","",FIQIH2!L23)</f>
        <v/>
      </c>
      <c r="AA20" s="138" t="str">
        <f>IF(FIQIH2!M23="","",FIQIH2!M23)</f>
        <v/>
      </c>
      <c r="AB20" s="138" t="str">
        <f>IF(FIQIH2!N23="","",FIQIH2!N23)</f>
        <v/>
      </c>
      <c r="AC20" s="138" t="str">
        <f>IF(FIQIH2!O23="","",FIQIH2!O23)</f>
        <v/>
      </c>
      <c r="AD20" s="138" t="str">
        <f>IF(FIQIH2!P23="","",FIQIH2!P23)</f>
        <v/>
      </c>
      <c r="AE20" s="138" t="str">
        <f>IF(FIQIH2!Q23="","",FIQIH2!Q23)</f>
        <v/>
      </c>
      <c r="AF20" s="138" t="str">
        <f>IF(FIQIH2!R23="","",FIQIH2!R23)</f>
        <v/>
      </c>
      <c r="AG20" s="138" t="str">
        <f>IF('SKI2'!I23="","",'SKI2'!I23)</f>
        <v/>
      </c>
      <c r="AH20" s="138" t="str">
        <f>IF('SKI2'!J23="","",'SKI2'!J23)</f>
        <v/>
      </c>
      <c r="AI20" s="138" t="str">
        <f>IF('SKI2'!K23="","",'SKI2'!K23)</f>
        <v/>
      </c>
      <c r="AJ20" s="138" t="str">
        <f>IF('SKI2'!L23="","",'SKI2'!L23)</f>
        <v/>
      </c>
      <c r="AK20" s="138" t="str">
        <f>IF('SKI2'!M23="","",'SKI2'!M23)</f>
        <v/>
      </c>
      <c r="AL20" s="138" t="str">
        <f>IF('SKI2'!N23="","",'SKI2'!N23)</f>
        <v/>
      </c>
      <c r="AM20" s="138" t="str">
        <f>IF('SKI2'!O23="","",'SKI2'!O23)</f>
        <v/>
      </c>
      <c r="AN20" s="138" t="str">
        <f>IF('SKI2'!P23="","",'SKI2'!P23)</f>
        <v/>
      </c>
      <c r="AO20" s="138" t="str">
        <f>IF('SKI2'!Q23="","",'SKI2'!Q23)</f>
        <v/>
      </c>
      <c r="AP20" s="138" t="str">
        <f>IF('SKI2'!R23="","",'SKI2'!R23)</f>
        <v/>
      </c>
      <c r="AQ20" s="138" t="str">
        <f>IF(PPKn2!I23="","",PPKn2!I23)</f>
        <v/>
      </c>
      <c r="AR20" s="138" t="str">
        <f>IF(PPKn2!J23="","",PPKn2!J23)</f>
        <v/>
      </c>
      <c r="AS20" s="138" t="str">
        <f>IF(PPKn2!K23="","",PPKn2!K23)</f>
        <v/>
      </c>
      <c r="AT20" s="138" t="str">
        <f>IF(PPKn2!L23="","",PPKn2!L23)</f>
        <v/>
      </c>
      <c r="AU20" s="138" t="str">
        <f>IF(PPKn2!M23="","",PPKn2!M23)</f>
        <v/>
      </c>
      <c r="AV20" s="138" t="str">
        <f>IF(PPKn2!N23="","",PPKn2!N23)</f>
        <v/>
      </c>
      <c r="AW20" s="138" t="str">
        <f>IF(PPKn2!O23="","",PPKn2!O23)</f>
        <v/>
      </c>
      <c r="AX20" s="138" t="str">
        <f>IF(PPKn2!P23="","",PPKn2!P23)</f>
        <v/>
      </c>
      <c r="AY20" s="138" t="str">
        <f>IF(PPKn2!Q23="","",PPKn2!Q23)</f>
        <v/>
      </c>
      <c r="AZ20" s="138" t="str">
        <f>IF(PPKn2!R23="","",PPKn2!R23)</f>
        <v/>
      </c>
      <c r="BA20" s="137" t="str">
        <f>IF(B.Ind2!I23="","",B.Ind2!I23)</f>
        <v/>
      </c>
      <c r="BB20" s="137" t="str">
        <f>IF(B.Ind2!J23="","",B.Ind2!J23)</f>
        <v/>
      </c>
      <c r="BC20" s="137" t="str">
        <f>IF(B.Ind2!K23="","",B.Ind2!K23)</f>
        <v/>
      </c>
      <c r="BD20" s="137" t="str">
        <f>IF(B.Ind2!L23="","",B.Ind2!L23)</f>
        <v/>
      </c>
      <c r="BE20" s="137" t="str">
        <f>IF(B.Ind2!M23="","",B.Ind2!M23)</f>
        <v/>
      </c>
      <c r="BF20" s="137" t="str">
        <f>IF(B.Ind2!N23="","",B.Ind2!N23)</f>
        <v/>
      </c>
      <c r="BG20" s="137" t="str">
        <f>IF(B.Ind2!O23="","",B.Ind2!O23)</f>
        <v/>
      </c>
      <c r="BH20" s="137" t="str">
        <f>IF(B.Ind2!P23="","",B.Ind2!P23)</f>
        <v/>
      </c>
      <c r="BI20" s="137" t="str">
        <f>IF(B.Ind2!Q23="","",B.Ind2!Q23)</f>
        <v/>
      </c>
      <c r="BJ20" s="137" t="str">
        <f>IF(B.Ind2!R23="","",B.Ind2!R23)</f>
        <v/>
      </c>
      <c r="BK20" s="137" t="str">
        <f>IF(B.ARAB2!I23="","",B.ARAB2!I23)</f>
        <v/>
      </c>
      <c r="BL20" s="137" t="str">
        <f>IF(B.ARAB2!J23="","",B.ARAB2!J23)</f>
        <v/>
      </c>
      <c r="BM20" s="137" t="str">
        <f>IF(B.ARAB2!K23="","",B.ARAB2!K23)</f>
        <v/>
      </c>
      <c r="BN20" s="137" t="str">
        <f>IF(B.ARAB2!L23="","",B.ARAB2!L23)</f>
        <v/>
      </c>
      <c r="BO20" s="137" t="str">
        <f>IF(B.ARAB2!M23="","",B.ARAB2!M23)</f>
        <v/>
      </c>
      <c r="BP20" s="137" t="str">
        <f>IF(B.ARAB2!N23="","",B.ARAB2!N23)</f>
        <v/>
      </c>
      <c r="BQ20" s="137" t="str">
        <f>IF(B.ARAB2!O23="","",B.ARAB2!O23)</f>
        <v/>
      </c>
      <c r="BR20" s="137" t="str">
        <f>IF(B.ARAB2!P23="","",B.ARAB2!P23)</f>
        <v/>
      </c>
      <c r="BS20" s="137" t="str">
        <f>IF(B.ARAB2!Q23="","",B.ARAB2!Q23)</f>
        <v/>
      </c>
      <c r="BT20" s="137" t="str">
        <f>IF(B.ARAB2!R23="","",B.ARAB2!R23)</f>
        <v/>
      </c>
      <c r="BU20" s="138" t="str">
        <f>IF('MAT2'!I23="","",'MAT2'!I23)</f>
        <v/>
      </c>
      <c r="BV20" s="138" t="str">
        <f>IF('MAT2'!J23="","",'MAT2'!J23)</f>
        <v/>
      </c>
      <c r="BW20" s="138" t="str">
        <f>IF('MAT2'!K23="","",'MAT2'!K23)</f>
        <v/>
      </c>
      <c r="BX20" s="138" t="str">
        <f>IF('MAT2'!L23="","",'MAT2'!L23)</f>
        <v/>
      </c>
      <c r="BY20" s="138" t="str">
        <f>IF('MAT2'!M23="","",'MAT2'!M23)</f>
        <v/>
      </c>
      <c r="BZ20" s="138" t="str">
        <f>IF('MAT2'!N23="","",'MAT2'!N23)</f>
        <v/>
      </c>
      <c r="CA20" s="138" t="str">
        <f>IF('MAT2'!O23="","",'MAT2'!O23)</f>
        <v/>
      </c>
      <c r="CB20" s="138" t="str">
        <f>IF('MAT2'!P23="","",'MAT2'!P23)</f>
        <v/>
      </c>
      <c r="CC20" s="138" t="str">
        <f>IF('MAT2'!Q23="","",'MAT2'!Q23)</f>
        <v/>
      </c>
      <c r="CD20" s="138" t="str">
        <f>IF('MAT2'!R23="","",'MAT2'!R23)</f>
        <v/>
      </c>
      <c r="CE20" s="138" t="str">
        <f>IF('IPA2'!I23="","",'IPA2'!I23)</f>
        <v/>
      </c>
      <c r="CF20" s="138" t="str">
        <f>IF('IPA2'!J23="","",'IPA2'!J23)</f>
        <v/>
      </c>
      <c r="CG20" s="138" t="str">
        <f>IF('IPA2'!K23="","",'IPA2'!K23)</f>
        <v/>
      </c>
      <c r="CH20" s="138" t="str">
        <f>IF('IPA2'!L23="","",'IPA2'!L23)</f>
        <v/>
      </c>
      <c r="CI20" s="138" t="str">
        <f>IF('IPA2'!M23="","",'IPA2'!M23)</f>
        <v/>
      </c>
      <c r="CJ20" s="138" t="str">
        <f>IF('IPA2'!N23="","",'IPA2'!N23)</f>
        <v/>
      </c>
      <c r="CK20" s="138" t="str">
        <f>IF('IPA2'!O23="","",'IPA2'!O23)</f>
        <v/>
      </c>
      <c r="CL20" s="138" t="str">
        <f>IF('IPA2'!P23="","",'IPA2'!P23)</f>
        <v/>
      </c>
      <c r="CM20" s="138" t="str">
        <f>IF('IPA2'!Q23="","",'IPA2'!Q23)</f>
        <v/>
      </c>
      <c r="CN20" s="138" t="str">
        <f>IF('IPA2'!R23="","",'IPA2'!R23)</f>
        <v/>
      </c>
      <c r="CO20" s="137" t="str">
        <f>IF('IPS2'!I23="","",'IPS2'!I23)</f>
        <v/>
      </c>
      <c r="CP20" s="137" t="str">
        <f>IF('IPS2'!J23="","",'IPS2'!J23)</f>
        <v/>
      </c>
      <c r="CQ20" s="137" t="str">
        <f>IF('IPS2'!K23="","",'IPS2'!K23)</f>
        <v/>
      </c>
      <c r="CR20" s="137" t="str">
        <f>IF('IPS2'!L23="","",'IPS2'!L23)</f>
        <v/>
      </c>
      <c r="CS20" s="137" t="str">
        <f>IF('IPS2'!M23="","",'IPS2'!M23)</f>
        <v/>
      </c>
      <c r="CT20" s="137" t="str">
        <f>IF('IPS2'!N23="","",'IPS2'!N23)</f>
        <v/>
      </c>
      <c r="CU20" s="137" t="str">
        <f>IF('IPS2'!O23="","",'IPS2'!O23)</f>
        <v/>
      </c>
      <c r="CV20" s="137" t="str">
        <f>IF('IPS2'!P23="","",'IPS2'!P23)</f>
        <v/>
      </c>
      <c r="CW20" s="137" t="str">
        <f>IF('IPS2'!Q23="","",'IPS2'!Q23)</f>
        <v/>
      </c>
      <c r="CX20" s="137" t="str">
        <f>IF('IPS2'!R23="","",'IPS2'!R23)</f>
        <v/>
      </c>
      <c r="CY20" s="138" t="str">
        <f>IF(BIng2!I23="","",BIng2!I23)</f>
        <v/>
      </c>
      <c r="CZ20" s="138" t="str">
        <f>IF(BIng2!J23="","",BIng2!J23)</f>
        <v/>
      </c>
      <c r="DA20" s="138" t="str">
        <f>IF(BIng2!K23="","",BIng2!K23)</f>
        <v/>
      </c>
      <c r="DB20" s="138" t="str">
        <f>IF(BIng2!L23="","",BIng2!L23)</f>
        <v/>
      </c>
      <c r="DC20" s="138" t="str">
        <f>IF(BIng2!M23="","",BIng2!M23)</f>
        <v/>
      </c>
      <c r="DD20" s="138" t="str">
        <f>IF(BIng2!N23="","",BIng2!N23)</f>
        <v/>
      </c>
      <c r="DE20" s="138" t="str">
        <f>IF(BIng2!O23="","",BIng2!O23)</f>
        <v/>
      </c>
      <c r="DF20" s="138" t="str">
        <f>IF(BIng2!P23="","",BIng2!P23)</f>
        <v/>
      </c>
      <c r="DG20" s="138" t="str">
        <f>IF(BIng2!Q23="","",BIng2!Q23)</f>
        <v/>
      </c>
      <c r="DH20" s="138" t="str">
        <f>IF(BIng2!R23="","",BIng2!R23)</f>
        <v/>
      </c>
      <c r="DI20" s="138" t="str">
        <f>IF('SBd2'!I23="","",'SBd2'!I23)</f>
        <v/>
      </c>
      <c r="DJ20" s="138" t="str">
        <f>IF('SBd2'!J23="","",'SBd2'!J23)</f>
        <v/>
      </c>
      <c r="DK20" s="138" t="str">
        <f>IF('SBd2'!K23="","",'SBd2'!K23)</f>
        <v/>
      </c>
      <c r="DL20" s="138" t="str">
        <f>IF('SBd2'!L23="","",'SBd2'!L23)</f>
        <v/>
      </c>
      <c r="DM20" s="138" t="str">
        <f>IF('SBd2'!M23="","",'SBd2'!M23)</f>
        <v/>
      </c>
      <c r="DN20" s="138" t="str">
        <f>IF('SBd2'!N23="","",'SBd2'!N23)</f>
        <v/>
      </c>
      <c r="DO20" s="138" t="str">
        <f>IF('SBd2'!O23="","",'SBd2'!O23)</f>
        <v/>
      </c>
      <c r="DP20" s="138" t="str">
        <f>IF('SBd2'!P23="","",'SBd2'!P23)</f>
        <v/>
      </c>
      <c r="DQ20" s="138" t="str">
        <f>IF('SBd2'!Q23="","",'SBd2'!Q23)</f>
        <v/>
      </c>
      <c r="DR20" s="138" t="str">
        <f>IF('SBd2'!R23="","",'SBd2'!R23)</f>
        <v/>
      </c>
      <c r="DS20" s="137" t="str">
        <f>IF('Pjk2'!I23="","",'Pjk2'!I23)</f>
        <v/>
      </c>
      <c r="DT20" s="137" t="str">
        <f>IF('Pjk2'!J23="","",'Pjk2'!J23)</f>
        <v/>
      </c>
      <c r="DU20" s="137" t="str">
        <f>IF('Pjk2'!K23="","",'Pjk2'!K23)</f>
        <v/>
      </c>
      <c r="DV20" s="137" t="str">
        <f>IF('Pjk2'!L23="","",'Pjk2'!L23)</f>
        <v/>
      </c>
      <c r="DW20" s="137" t="str">
        <f>IF('Pjk2'!M23="","",'Pjk2'!M23)</f>
        <v/>
      </c>
      <c r="DX20" s="137" t="str">
        <f>IF('Pjk2'!N23="","",'Pjk2'!N23)</f>
        <v/>
      </c>
      <c r="DY20" s="137" t="str">
        <f>IF('Pjk2'!O23="","",'Pjk2'!O23)</f>
        <v/>
      </c>
      <c r="DZ20" s="137" t="str">
        <f>IF('Pjk2'!P23="","",'Pjk2'!P23)</f>
        <v/>
      </c>
      <c r="EA20" s="137" t="str">
        <f>IF('Pjk2'!Q23="","",'Pjk2'!Q23)</f>
        <v/>
      </c>
      <c r="EB20" s="137" t="str">
        <f>IF('Pjk2'!R23="","",'Pjk2'!R23)</f>
        <v/>
      </c>
      <c r="EC20" s="137" t="str">
        <f>IF('Prk2'!I23="","",'Prk2'!I23)</f>
        <v/>
      </c>
      <c r="ED20" s="137" t="str">
        <f>IF('Prk2'!J23="","",'Prk2'!J23)</f>
        <v/>
      </c>
      <c r="EE20" s="137" t="str">
        <f>IF('Prk2'!K23="","",'Prk2'!K23)</f>
        <v/>
      </c>
      <c r="EF20" s="137" t="str">
        <f>IF('Prk2'!L23="","",'Prk2'!L23)</f>
        <v/>
      </c>
      <c r="EG20" s="137" t="str">
        <f>IF('Prk2'!M23="","",'Prk2'!M23)</f>
        <v/>
      </c>
      <c r="EH20" s="137" t="str">
        <f>IF('Prk2'!N23="","",'Prk2'!N23)</f>
        <v/>
      </c>
      <c r="EI20" s="137" t="str">
        <f>IF('Prk2'!O23="","",'Prk2'!O23)</f>
        <v/>
      </c>
      <c r="EJ20" s="137" t="str">
        <f>IF('Prk2'!P23="","",'Prk2'!P23)</f>
        <v/>
      </c>
      <c r="EK20" s="137" t="str">
        <f>IF('Prk2'!Q23="","",'Prk2'!Q23)</f>
        <v/>
      </c>
      <c r="EL20" s="137" t="str">
        <f>IF('Prk2'!R23="","",'Prk2'!R23)</f>
        <v/>
      </c>
      <c r="EM20" s="139" t="str">
        <f>IF(BADER2!I23="","",BADER2!I23)</f>
        <v/>
      </c>
      <c r="EN20" s="139" t="str">
        <f>IF(BADER2!J23="","",BADER2!J23)</f>
        <v/>
      </c>
      <c r="EO20" s="139" t="str">
        <f>IF(BADER2!K23="","",BADER2!K23)</f>
        <v/>
      </c>
      <c r="EP20" s="139" t="str">
        <f>IF(BADER2!L23="","",BADER2!L23)</f>
        <v/>
      </c>
      <c r="EQ20" s="139" t="str">
        <f>IF(BADER2!M23="","",BADER2!M23)</f>
        <v/>
      </c>
      <c r="ER20" s="139" t="str">
        <f>IF(BADER2!N23="","",BADER2!N23)</f>
        <v/>
      </c>
      <c r="ES20" s="139" t="str">
        <f>IF(BADER2!O23="","",BADER2!O23)</f>
        <v/>
      </c>
      <c r="ET20" s="139" t="str">
        <f>IF(BADER2!P23="","",BADER2!P23)</f>
        <v/>
      </c>
      <c r="EU20" s="139" t="str">
        <f>IF(BADER2!Q23="","",BADER2!Q23)</f>
        <v/>
      </c>
      <c r="EV20" s="139" t="str">
        <f>IF(BADER2!R23="","",BADER2!R23)</f>
        <v/>
      </c>
      <c r="EW20" s="146" t="str">
        <f t="shared" si="1"/>
        <v/>
      </c>
      <c r="EX20" s="146" t="str">
        <f t="shared" si="2"/>
        <v/>
      </c>
      <c r="EY20" s="146" t="str">
        <f t="shared" si="0"/>
        <v/>
      </c>
      <c r="EZ20" s="146" t="str">
        <f t="shared" si="0"/>
        <v/>
      </c>
      <c r="FA20" s="146" t="str">
        <f t="shared" si="0"/>
        <v/>
      </c>
      <c r="FB20" s="146" t="str">
        <f t="shared" si="0"/>
        <v/>
      </c>
      <c r="FC20" s="146" t="str">
        <f t="shared" si="0"/>
        <v/>
      </c>
      <c r="FD20" s="146" t="str">
        <f t="shared" si="0"/>
        <v/>
      </c>
      <c r="FE20" s="146" t="str">
        <f t="shared" si="0"/>
        <v/>
      </c>
      <c r="FF20" s="146" t="str">
        <f t="shared" si="3"/>
        <v/>
      </c>
      <c r="FG20" s="146" t="str">
        <f t="shared" si="4"/>
        <v/>
      </c>
      <c r="FH20" s="76" t="str">
        <f t="shared" si="5"/>
        <v/>
      </c>
      <c r="FI20" s="76" t="str">
        <f t="shared" si="6"/>
        <v/>
      </c>
      <c r="FJ20" s="76" t="str">
        <f t="shared" si="7"/>
        <v/>
      </c>
      <c r="FK20" s="76" t="str">
        <f t="shared" si="8"/>
        <v/>
      </c>
      <c r="FL20" s="76" t="str">
        <f t="shared" si="9"/>
        <v/>
      </c>
      <c r="FM20" s="76" t="str">
        <f t="shared" si="10"/>
        <v/>
      </c>
      <c r="FN20" s="76" t="str">
        <f t="shared" si="11"/>
        <v/>
      </c>
      <c r="FO20" s="76" t="str">
        <f t="shared" si="12"/>
        <v/>
      </c>
      <c r="FP20" s="76" t="str">
        <f t="shared" si="13"/>
        <v xml:space="preserve">Sikapnya  dalam ,  ,  ,  ,  ,  ,  ,  </v>
      </c>
    </row>
    <row r="21" spans="1:172">
      <c r="A21" s="271">
        <v>11</v>
      </c>
      <c r="B21" s="76" t="str">
        <f>IF('Data Raport2'!B14="","",'Data Raport2'!B14)</f>
        <v>siswa11</v>
      </c>
      <c r="C21" s="137" t="str">
        <f>IF('QH2'!I24="","",'QH2'!I24)</f>
        <v/>
      </c>
      <c r="D21" s="137" t="str">
        <f>IF('QH2'!J24="","",'QH2'!J24)</f>
        <v/>
      </c>
      <c r="E21" s="137" t="str">
        <f>IF('QH2'!K24="","",'QH2'!K24)</f>
        <v/>
      </c>
      <c r="F21" s="137" t="str">
        <f>IF('QH2'!L24="","",'QH2'!L24)</f>
        <v/>
      </c>
      <c r="G21" s="137" t="str">
        <f>IF('QH2'!M24="","",'QH2'!M24)</f>
        <v/>
      </c>
      <c r="H21" s="137" t="str">
        <f>IF('QH2'!N24="","",'QH2'!N24)</f>
        <v/>
      </c>
      <c r="I21" s="137" t="str">
        <f>IF('QH2'!O24="","",'QH2'!O24)</f>
        <v/>
      </c>
      <c r="J21" s="137" t="str">
        <f>IF('QH2'!P24="","",'QH2'!P24)</f>
        <v/>
      </c>
      <c r="K21" s="137" t="str">
        <f>IF('QH2'!Q24="","",'QH2'!Q24)</f>
        <v/>
      </c>
      <c r="L21" s="137" t="str">
        <f>IF('QH2'!R24="","",'QH2'!R24)</f>
        <v/>
      </c>
      <c r="M21" s="138" t="str">
        <f>IF('AA2'!I24="","",'AA2'!I24)</f>
        <v/>
      </c>
      <c r="N21" s="138" t="str">
        <f>IF('AA2'!J24="","",'AA2'!J24)</f>
        <v/>
      </c>
      <c r="O21" s="138" t="str">
        <f>IF('AA2'!K24="","",'AA2'!K24)</f>
        <v/>
      </c>
      <c r="P21" s="138" t="str">
        <f>IF('AA2'!L24="","",'AA2'!L24)</f>
        <v/>
      </c>
      <c r="Q21" s="138" t="str">
        <f>IF('AA2'!M24="","",'AA2'!M24)</f>
        <v/>
      </c>
      <c r="R21" s="138" t="str">
        <f>IF('AA2'!N24="","",'AA2'!N24)</f>
        <v/>
      </c>
      <c r="S21" s="138" t="str">
        <f>IF('AA2'!O24="","",'AA2'!O24)</f>
        <v/>
      </c>
      <c r="T21" s="138" t="str">
        <f>IF('AA2'!P24="","",'AA2'!P24)</f>
        <v/>
      </c>
      <c r="U21" s="138" t="str">
        <f>IF('AA2'!Q24="","",'AA2'!Q24)</f>
        <v/>
      </c>
      <c r="V21" s="138" t="str">
        <f>IF('AA2'!R24="","",'AA2'!R24)</f>
        <v/>
      </c>
      <c r="W21" s="138" t="str">
        <f>IF(FIQIH2!I24="","",FIQIH2!I24)</f>
        <v/>
      </c>
      <c r="X21" s="138" t="str">
        <f>IF(FIQIH2!J24="","",FIQIH2!J24)</f>
        <v/>
      </c>
      <c r="Y21" s="138" t="str">
        <f>IF(FIQIH2!K24="","",FIQIH2!K24)</f>
        <v/>
      </c>
      <c r="Z21" s="138" t="str">
        <f>IF(FIQIH2!L24="","",FIQIH2!L24)</f>
        <v/>
      </c>
      <c r="AA21" s="138" t="str">
        <f>IF(FIQIH2!M24="","",FIQIH2!M24)</f>
        <v/>
      </c>
      <c r="AB21" s="138" t="str">
        <f>IF(FIQIH2!N24="","",FIQIH2!N24)</f>
        <v/>
      </c>
      <c r="AC21" s="138" t="str">
        <f>IF(FIQIH2!O24="","",FIQIH2!O24)</f>
        <v/>
      </c>
      <c r="AD21" s="138" t="str">
        <f>IF(FIQIH2!P24="","",FIQIH2!P24)</f>
        <v/>
      </c>
      <c r="AE21" s="138" t="str">
        <f>IF(FIQIH2!Q24="","",FIQIH2!Q24)</f>
        <v/>
      </c>
      <c r="AF21" s="138" t="str">
        <f>IF(FIQIH2!R24="","",FIQIH2!R24)</f>
        <v/>
      </c>
      <c r="AG21" s="138" t="str">
        <f>IF('SKI2'!I24="","",'SKI2'!I24)</f>
        <v/>
      </c>
      <c r="AH21" s="138" t="str">
        <f>IF('SKI2'!J24="","",'SKI2'!J24)</f>
        <v/>
      </c>
      <c r="AI21" s="138" t="str">
        <f>IF('SKI2'!K24="","",'SKI2'!K24)</f>
        <v/>
      </c>
      <c r="AJ21" s="138" t="str">
        <f>IF('SKI2'!L24="","",'SKI2'!L24)</f>
        <v/>
      </c>
      <c r="AK21" s="138" t="str">
        <f>IF('SKI2'!M24="","",'SKI2'!M24)</f>
        <v/>
      </c>
      <c r="AL21" s="138" t="str">
        <f>IF('SKI2'!N24="","",'SKI2'!N24)</f>
        <v/>
      </c>
      <c r="AM21" s="138" t="str">
        <f>IF('SKI2'!O24="","",'SKI2'!O24)</f>
        <v/>
      </c>
      <c r="AN21" s="138" t="str">
        <f>IF('SKI2'!P24="","",'SKI2'!P24)</f>
        <v/>
      </c>
      <c r="AO21" s="138" t="str">
        <f>IF('SKI2'!Q24="","",'SKI2'!Q24)</f>
        <v/>
      </c>
      <c r="AP21" s="138" t="str">
        <f>IF('SKI2'!R24="","",'SKI2'!R24)</f>
        <v/>
      </c>
      <c r="AQ21" s="138" t="str">
        <f>IF(PPKn2!I24="","",PPKn2!I24)</f>
        <v/>
      </c>
      <c r="AR21" s="138" t="str">
        <f>IF(PPKn2!J24="","",PPKn2!J24)</f>
        <v/>
      </c>
      <c r="AS21" s="138" t="str">
        <f>IF(PPKn2!K24="","",PPKn2!K24)</f>
        <v/>
      </c>
      <c r="AT21" s="138" t="str">
        <f>IF(PPKn2!L24="","",PPKn2!L24)</f>
        <v/>
      </c>
      <c r="AU21" s="138" t="str">
        <f>IF(PPKn2!M24="","",PPKn2!M24)</f>
        <v/>
      </c>
      <c r="AV21" s="138" t="str">
        <f>IF(PPKn2!N24="","",PPKn2!N24)</f>
        <v/>
      </c>
      <c r="AW21" s="138" t="str">
        <f>IF(PPKn2!O24="","",PPKn2!O24)</f>
        <v/>
      </c>
      <c r="AX21" s="138" t="str">
        <f>IF(PPKn2!P24="","",PPKn2!P24)</f>
        <v/>
      </c>
      <c r="AY21" s="138" t="str">
        <f>IF(PPKn2!Q24="","",PPKn2!Q24)</f>
        <v/>
      </c>
      <c r="AZ21" s="138" t="str">
        <f>IF(PPKn2!R24="","",PPKn2!R24)</f>
        <v/>
      </c>
      <c r="BA21" s="137" t="str">
        <f>IF(B.Ind2!I24="","",B.Ind2!I24)</f>
        <v/>
      </c>
      <c r="BB21" s="137" t="str">
        <f>IF(B.Ind2!J24="","",B.Ind2!J24)</f>
        <v/>
      </c>
      <c r="BC21" s="137" t="str">
        <f>IF(B.Ind2!K24="","",B.Ind2!K24)</f>
        <v/>
      </c>
      <c r="BD21" s="137" t="str">
        <f>IF(B.Ind2!L24="","",B.Ind2!L24)</f>
        <v/>
      </c>
      <c r="BE21" s="137" t="str">
        <f>IF(B.Ind2!M24="","",B.Ind2!M24)</f>
        <v/>
      </c>
      <c r="BF21" s="137" t="str">
        <f>IF(B.Ind2!N24="","",B.Ind2!N24)</f>
        <v/>
      </c>
      <c r="BG21" s="137" t="str">
        <f>IF(B.Ind2!O24="","",B.Ind2!O24)</f>
        <v/>
      </c>
      <c r="BH21" s="137" t="str">
        <f>IF(B.Ind2!P24="","",B.Ind2!P24)</f>
        <v/>
      </c>
      <c r="BI21" s="137" t="str">
        <f>IF(B.Ind2!Q24="","",B.Ind2!Q24)</f>
        <v/>
      </c>
      <c r="BJ21" s="137" t="str">
        <f>IF(B.Ind2!R24="","",B.Ind2!R24)</f>
        <v/>
      </c>
      <c r="BK21" s="137" t="str">
        <f>IF(B.ARAB2!I24="","",B.ARAB2!I24)</f>
        <v/>
      </c>
      <c r="BL21" s="137" t="str">
        <f>IF(B.ARAB2!J24="","",B.ARAB2!J24)</f>
        <v/>
      </c>
      <c r="BM21" s="137" t="str">
        <f>IF(B.ARAB2!K24="","",B.ARAB2!K24)</f>
        <v/>
      </c>
      <c r="BN21" s="137" t="str">
        <f>IF(B.ARAB2!L24="","",B.ARAB2!L24)</f>
        <v/>
      </c>
      <c r="BO21" s="137" t="str">
        <f>IF(B.ARAB2!M24="","",B.ARAB2!M24)</f>
        <v/>
      </c>
      <c r="BP21" s="137" t="str">
        <f>IF(B.ARAB2!N24="","",B.ARAB2!N24)</f>
        <v/>
      </c>
      <c r="BQ21" s="137" t="str">
        <f>IF(B.ARAB2!O24="","",B.ARAB2!O24)</f>
        <v/>
      </c>
      <c r="BR21" s="137" t="str">
        <f>IF(B.ARAB2!P24="","",B.ARAB2!P24)</f>
        <v/>
      </c>
      <c r="BS21" s="137" t="str">
        <f>IF(B.ARAB2!Q24="","",B.ARAB2!Q24)</f>
        <v/>
      </c>
      <c r="BT21" s="137" t="str">
        <f>IF(B.ARAB2!R24="","",B.ARAB2!R24)</f>
        <v/>
      </c>
      <c r="BU21" s="138" t="str">
        <f>IF('MAT2'!I24="","",'MAT2'!I24)</f>
        <v/>
      </c>
      <c r="BV21" s="138" t="str">
        <f>IF('MAT2'!J24="","",'MAT2'!J24)</f>
        <v/>
      </c>
      <c r="BW21" s="138" t="str">
        <f>IF('MAT2'!K24="","",'MAT2'!K24)</f>
        <v/>
      </c>
      <c r="BX21" s="138" t="str">
        <f>IF('MAT2'!L24="","",'MAT2'!L24)</f>
        <v/>
      </c>
      <c r="BY21" s="138" t="str">
        <f>IF('MAT2'!M24="","",'MAT2'!M24)</f>
        <v/>
      </c>
      <c r="BZ21" s="138" t="str">
        <f>IF('MAT2'!N24="","",'MAT2'!N24)</f>
        <v/>
      </c>
      <c r="CA21" s="138" t="str">
        <f>IF('MAT2'!O24="","",'MAT2'!O24)</f>
        <v/>
      </c>
      <c r="CB21" s="138" t="str">
        <f>IF('MAT2'!P24="","",'MAT2'!P24)</f>
        <v/>
      </c>
      <c r="CC21" s="138" t="str">
        <f>IF('MAT2'!Q24="","",'MAT2'!Q24)</f>
        <v/>
      </c>
      <c r="CD21" s="138" t="str">
        <f>IF('MAT2'!R24="","",'MAT2'!R24)</f>
        <v/>
      </c>
      <c r="CE21" s="138" t="str">
        <f>IF('IPA2'!I24="","",'IPA2'!I24)</f>
        <v/>
      </c>
      <c r="CF21" s="138" t="str">
        <f>IF('IPA2'!J24="","",'IPA2'!J24)</f>
        <v/>
      </c>
      <c r="CG21" s="138" t="str">
        <f>IF('IPA2'!K24="","",'IPA2'!K24)</f>
        <v/>
      </c>
      <c r="CH21" s="138" t="str">
        <f>IF('IPA2'!L24="","",'IPA2'!L24)</f>
        <v/>
      </c>
      <c r="CI21" s="138" t="str">
        <f>IF('IPA2'!M24="","",'IPA2'!M24)</f>
        <v/>
      </c>
      <c r="CJ21" s="138" t="str">
        <f>IF('IPA2'!N24="","",'IPA2'!N24)</f>
        <v/>
      </c>
      <c r="CK21" s="138" t="str">
        <f>IF('IPA2'!O24="","",'IPA2'!O24)</f>
        <v/>
      </c>
      <c r="CL21" s="138" t="str">
        <f>IF('IPA2'!P24="","",'IPA2'!P24)</f>
        <v/>
      </c>
      <c r="CM21" s="138" t="str">
        <f>IF('IPA2'!Q24="","",'IPA2'!Q24)</f>
        <v/>
      </c>
      <c r="CN21" s="138" t="str">
        <f>IF('IPA2'!R24="","",'IPA2'!R24)</f>
        <v/>
      </c>
      <c r="CO21" s="137" t="str">
        <f>IF('IPS2'!I24="","",'IPS2'!I24)</f>
        <v/>
      </c>
      <c r="CP21" s="137" t="str">
        <f>IF('IPS2'!J24="","",'IPS2'!J24)</f>
        <v/>
      </c>
      <c r="CQ21" s="137" t="str">
        <f>IF('IPS2'!K24="","",'IPS2'!K24)</f>
        <v/>
      </c>
      <c r="CR21" s="137" t="str">
        <f>IF('IPS2'!L24="","",'IPS2'!L24)</f>
        <v/>
      </c>
      <c r="CS21" s="137" t="str">
        <f>IF('IPS2'!M24="","",'IPS2'!M24)</f>
        <v/>
      </c>
      <c r="CT21" s="137" t="str">
        <f>IF('IPS2'!N24="","",'IPS2'!N24)</f>
        <v/>
      </c>
      <c r="CU21" s="137" t="str">
        <f>IF('IPS2'!O24="","",'IPS2'!O24)</f>
        <v/>
      </c>
      <c r="CV21" s="137" t="str">
        <f>IF('IPS2'!P24="","",'IPS2'!P24)</f>
        <v/>
      </c>
      <c r="CW21" s="137" t="str">
        <f>IF('IPS2'!Q24="","",'IPS2'!Q24)</f>
        <v/>
      </c>
      <c r="CX21" s="137" t="str">
        <f>IF('IPS2'!R24="","",'IPS2'!R24)</f>
        <v/>
      </c>
      <c r="CY21" s="138" t="str">
        <f>IF(BIng2!I24="","",BIng2!I24)</f>
        <v/>
      </c>
      <c r="CZ21" s="138" t="str">
        <f>IF(BIng2!J24="","",BIng2!J24)</f>
        <v/>
      </c>
      <c r="DA21" s="138" t="str">
        <f>IF(BIng2!K24="","",BIng2!K24)</f>
        <v/>
      </c>
      <c r="DB21" s="138" t="str">
        <f>IF(BIng2!L24="","",BIng2!L24)</f>
        <v/>
      </c>
      <c r="DC21" s="138" t="str">
        <f>IF(BIng2!M24="","",BIng2!M24)</f>
        <v/>
      </c>
      <c r="DD21" s="138" t="str">
        <f>IF(BIng2!N24="","",BIng2!N24)</f>
        <v/>
      </c>
      <c r="DE21" s="138" t="str">
        <f>IF(BIng2!O24="","",BIng2!O24)</f>
        <v/>
      </c>
      <c r="DF21" s="138" t="str">
        <f>IF(BIng2!P24="","",BIng2!P24)</f>
        <v/>
      </c>
      <c r="DG21" s="138" t="str">
        <f>IF(BIng2!Q24="","",BIng2!Q24)</f>
        <v/>
      </c>
      <c r="DH21" s="138" t="str">
        <f>IF(BIng2!R24="","",BIng2!R24)</f>
        <v/>
      </c>
      <c r="DI21" s="138" t="str">
        <f>IF('SBd2'!I24="","",'SBd2'!I24)</f>
        <v/>
      </c>
      <c r="DJ21" s="138" t="str">
        <f>IF('SBd2'!J24="","",'SBd2'!J24)</f>
        <v/>
      </c>
      <c r="DK21" s="138" t="str">
        <f>IF('SBd2'!K24="","",'SBd2'!K24)</f>
        <v/>
      </c>
      <c r="DL21" s="138" t="str">
        <f>IF('SBd2'!L24="","",'SBd2'!L24)</f>
        <v/>
      </c>
      <c r="DM21" s="138" t="str">
        <f>IF('SBd2'!M24="","",'SBd2'!M24)</f>
        <v/>
      </c>
      <c r="DN21" s="138" t="str">
        <f>IF('SBd2'!N24="","",'SBd2'!N24)</f>
        <v/>
      </c>
      <c r="DO21" s="138" t="str">
        <f>IF('SBd2'!O24="","",'SBd2'!O24)</f>
        <v/>
      </c>
      <c r="DP21" s="138" t="str">
        <f>IF('SBd2'!P24="","",'SBd2'!P24)</f>
        <v/>
      </c>
      <c r="DQ21" s="138" t="str">
        <f>IF('SBd2'!Q24="","",'SBd2'!Q24)</f>
        <v/>
      </c>
      <c r="DR21" s="138" t="str">
        <f>IF('SBd2'!R24="","",'SBd2'!R24)</f>
        <v/>
      </c>
      <c r="DS21" s="137" t="str">
        <f>IF('Pjk2'!I24="","",'Pjk2'!I24)</f>
        <v/>
      </c>
      <c r="DT21" s="137" t="str">
        <f>IF('Pjk2'!J24="","",'Pjk2'!J24)</f>
        <v/>
      </c>
      <c r="DU21" s="137" t="str">
        <f>IF('Pjk2'!K24="","",'Pjk2'!K24)</f>
        <v/>
      </c>
      <c r="DV21" s="137" t="str">
        <f>IF('Pjk2'!L24="","",'Pjk2'!L24)</f>
        <v/>
      </c>
      <c r="DW21" s="137" t="str">
        <f>IF('Pjk2'!M24="","",'Pjk2'!M24)</f>
        <v/>
      </c>
      <c r="DX21" s="137" t="str">
        <f>IF('Pjk2'!N24="","",'Pjk2'!N24)</f>
        <v/>
      </c>
      <c r="DY21" s="137" t="str">
        <f>IF('Pjk2'!O24="","",'Pjk2'!O24)</f>
        <v/>
      </c>
      <c r="DZ21" s="137" t="str">
        <f>IF('Pjk2'!P24="","",'Pjk2'!P24)</f>
        <v/>
      </c>
      <c r="EA21" s="137" t="str">
        <f>IF('Pjk2'!Q24="","",'Pjk2'!Q24)</f>
        <v/>
      </c>
      <c r="EB21" s="137" t="str">
        <f>IF('Pjk2'!R24="","",'Pjk2'!R24)</f>
        <v/>
      </c>
      <c r="EC21" s="137" t="str">
        <f>IF('Prk2'!I24="","",'Prk2'!I24)</f>
        <v/>
      </c>
      <c r="ED21" s="137" t="str">
        <f>IF('Prk2'!J24="","",'Prk2'!J24)</f>
        <v/>
      </c>
      <c r="EE21" s="137" t="str">
        <f>IF('Prk2'!K24="","",'Prk2'!K24)</f>
        <v/>
      </c>
      <c r="EF21" s="137" t="str">
        <f>IF('Prk2'!L24="","",'Prk2'!L24)</f>
        <v/>
      </c>
      <c r="EG21" s="137" t="str">
        <f>IF('Prk2'!M24="","",'Prk2'!M24)</f>
        <v/>
      </c>
      <c r="EH21" s="137" t="str">
        <f>IF('Prk2'!N24="","",'Prk2'!N24)</f>
        <v/>
      </c>
      <c r="EI21" s="137" t="str">
        <f>IF('Prk2'!O24="","",'Prk2'!O24)</f>
        <v/>
      </c>
      <c r="EJ21" s="137" t="str">
        <f>IF('Prk2'!P24="","",'Prk2'!P24)</f>
        <v/>
      </c>
      <c r="EK21" s="137" t="str">
        <f>IF('Prk2'!Q24="","",'Prk2'!Q24)</f>
        <v/>
      </c>
      <c r="EL21" s="137" t="str">
        <f>IF('Prk2'!R24="","",'Prk2'!R24)</f>
        <v/>
      </c>
      <c r="EM21" s="139" t="str">
        <f>IF(BADER2!I24="","",BADER2!I24)</f>
        <v/>
      </c>
      <c r="EN21" s="139" t="str">
        <f>IF(BADER2!J24="","",BADER2!J24)</f>
        <v/>
      </c>
      <c r="EO21" s="139" t="str">
        <f>IF(BADER2!K24="","",BADER2!K24)</f>
        <v/>
      </c>
      <c r="EP21" s="139" t="str">
        <f>IF(BADER2!L24="","",BADER2!L24)</f>
        <v/>
      </c>
      <c r="EQ21" s="139" t="str">
        <f>IF(BADER2!M24="","",BADER2!M24)</f>
        <v/>
      </c>
      <c r="ER21" s="139" t="str">
        <f>IF(BADER2!N24="","",BADER2!N24)</f>
        <v/>
      </c>
      <c r="ES21" s="139" t="str">
        <f>IF(BADER2!O24="","",BADER2!O24)</f>
        <v/>
      </c>
      <c r="ET21" s="139" t="str">
        <f>IF(BADER2!P24="","",BADER2!P24)</f>
        <v/>
      </c>
      <c r="EU21" s="139" t="str">
        <f>IF(BADER2!Q24="","",BADER2!Q24)</f>
        <v/>
      </c>
      <c r="EV21" s="139" t="str">
        <f>IF(BADER2!R24="","",BADER2!R24)</f>
        <v/>
      </c>
      <c r="EW21" s="146" t="str">
        <f t="shared" si="1"/>
        <v/>
      </c>
      <c r="EX21" s="146" t="str">
        <f t="shared" si="2"/>
        <v/>
      </c>
      <c r="EY21" s="146" t="str">
        <f t="shared" si="0"/>
        <v/>
      </c>
      <c r="EZ21" s="146" t="str">
        <f t="shared" si="0"/>
        <v/>
      </c>
      <c r="FA21" s="146" t="str">
        <f t="shared" si="0"/>
        <v/>
      </c>
      <c r="FB21" s="146" t="str">
        <f t="shared" si="0"/>
        <v/>
      </c>
      <c r="FC21" s="146" t="str">
        <f t="shared" si="0"/>
        <v/>
      </c>
      <c r="FD21" s="146" t="str">
        <f t="shared" si="0"/>
        <v/>
      </c>
      <c r="FE21" s="146" t="str">
        <f t="shared" si="0"/>
        <v/>
      </c>
      <c r="FF21" s="146" t="str">
        <f t="shared" si="3"/>
        <v/>
      </c>
      <c r="FG21" s="146" t="str">
        <f t="shared" si="4"/>
        <v/>
      </c>
      <c r="FH21" s="76" t="str">
        <f t="shared" si="5"/>
        <v/>
      </c>
      <c r="FI21" s="76" t="str">
        <f t="shared" si="6"/>
        <v/>
      </c>
      <c r="FJ21" s="76" t="str">
        <f t="shared" si="7"/>
        <v/>
      </c>
      <c r="FK21" s="76" t="str">
        <f t="shared" si="8"/>
        <v/>
      </c>
      <c r="FL21" s="76" t="str">
        <f t="shared" si="9"/>
        <v/>
      </c>
      <c r="FM21" s="76" t="str">
        <f t="shared" si="10"/>
        <v/>
      </c>
      <c r="FN21" s="76" t="str">
        <f t="shared" si="11"/>
        <v/>
      </c>
      <c r="FO21" s="76" t="str">
        <f t="shared" si="12"/>
        <v/>
      </c>
      <c r="FP21" s="76" t="str">
        <f t="shared" si="13"/>
        <v xml:space="preserve">Sikapnya  dalam ,  ,  ,  ,  ,  ,  ,  </v>
      </c>
    </row>
    <row r="22" spans="1:172">
      <c r="A22" s="271">
        <v>12</v>
      </c>
      <c r="B22" s="76" t="str">
        <f>IF('Data Raport2'!B15="","",'Data Raport2'!B15)</f>
        <v>dua belas</v>
      </c>
      <c r="C22" s="137" t="str">
        <f>IF('QH2'!I25="","",'QH2'!I25)</f>
        <v/>
      </c>
      <c r="D22" s="137" t="str">
        <f>IF('QH2'!J25="","",'QH2'!J25)</f>
        <v/>
      </c>
      <c r="E22" s="137" t="str">
        <f>IF('QH2'!K25="","",'QH2'!K25)</f>
        <v/>
      </c>
      <c r="F22" s="137" t="str">
        <f>IF('QH2'!L25="","",'QH2'!L25)</f>
        <v/>
      </c>
      <c r="G22" s="137" t="str">
        <f>IF('QH2'!M25="","",'QH2'!M25)</f>
        <v/>
      </c>
      <c r="H22" s="137" t="str">
        <f>IF('QH2'!N25="","",'QH2'!N25)</f>
        <v/>
      </c>
      <c r="I22" s="137" t="str">
        <f>IF('QH2'!O25="","",'QH2'!O25)</f>
        <v/>
      </c>
      <c r="J22" s="137" t="str">
        <f>IF('QH2'!P25="","",'QH2'!P25)</f>
        <v/>
      </c>
      <c r="K22" s="137" t="str">
        <f>IF('QH2'!Q25="","",'QH2'!Q25)</f>
        <v/>
      </c>
      <c r="L22" s="137" t="str">
        <f>IF('QH2'!R25="","",'QH2'!R25)</f>
        <v/>
      </c>
      <c r="M22" s="138" t="str">
        <f>IF('AA2'!I25="","",'AA2'!I25)</f>
        <v/>
      </c>
      <c r="N22" s="138" t="str">
        <f>IF('AA2'!J25="","",'AA2'!J25)</f>
        <v/>
      </c>
      <c r="O22" s="138" t="str">
        <f>IF('AA2'!K25="","",'AA2'!K25)</f>
        <v/>
      </c>
      <c r="P22" s="138" t="str">
        <f>IF('AA2'!L25="","",'AA2'!L25)</f>
        <v/>
      </c>
      <c r="Q22" s="138" t="str">
        <f>IF('AA2'!M25="","",'AA2'!M25)</f>
        <v/>
      </c>
      <c r="R22" s="138" t="str">
        <f>IF('AA2'!N25="","",'AA2'!N25)</f>
        <v/>
      </c>
      <c r="S22" s="138" t="str">
        <f>IF('AA2'!O25="","",'AA2'!O25)</f>
        <v/>
      </c>
      <c r="T22" s="138" t="str">
        <f>IF('AA2'!P25="","",'AA2'!P25)</f>
        <v/>
      </c>
      <c r="U22" s="138" t="str">
        <f>IF('AA2'!Q25="","",'AA2'!Q25)</f>
        <v/>
      </c>
      <c r="V22" s="138" t="str">
        <f>IF('AA2'!R25="","",'AA2'!R25)</f>
        <v/>
      </c>
      <c r="W22" s="138" t="str">
        <f>IF(FIQIH2!I25="","",FIQIH2!I25)</f>
        <v/>
      </c>
      <c r="X22" s="138" t="str">
        <f>IF(FIQIH2!J25="","",FIQIH2!J25)</f>
        <v/>
      </c>
      <c r="Y22" s="138" t="str">
        <f>IF(FIQIH2!K25="","",FIQIH2!K25)</f>
        <v/>
      </c>
      <c r="Z22" s="138" t="str">
        <f>IF(FIQIH2!L25="","",FIQIH2!L25)</f>
        <v/>
      </c>
      <c r="AA22" s="138" t="str">
        <f>IF(FIQIH2!M25="","",FIQIH2!M25)</f>
        <v/>
      </c>
      <c r="AB22" s="138" t="str">
        <f>IF(FIQIH2!N25="","",FIQIH2!N25)</f>
        <v/>
      </c>
      <c r="AC22" s="138" t="str">
        <f>IF(FIQIH2!O25="","",FIQIH2!O25)</f>
        <v/>
      </c>
      <c r="AD22" s="138" t="str">
        <f>IF(FIQIH2!P25="","",FIQIH2!P25)</f>
        <v/>
      </c>
      <c r="AE22" s="138" t="str">
        <f>IF(FIQIH2!Q25="","",FIQIH2!Q25)</f>
        <v/>
      </c>
      <c r="AF22" s="138" t="str">
        <f>IF(FIQIH2!R25="","",FIQIH2!R25)</f>
        <v/>
      </c>
      <c r="AG22" s="138" t="str">
        <f>IF('SKI2'!I25="","",'SKI2'!I25)</f>
        <v/>
      </c>
      <c r="AH22" s="138" t="str">
        <f>IF('SKI2'!J25="","",'SKI2'!J25)</f>
        <v/>
      </c>
      <c r="AI22" s="138" t="str">
        <f>IF('SKI2'!K25="","",'SKI2'!K25)</f>
        <v/>
      </c>
      <c r="AJ22" s="138" t="str">
        <f>IF('SKI2'!L25="","",'SKI2'!L25)</f>
        <v/>
      </c>
      <c r="AK22" s="138" t="str">
        <f>IF('SKI2'!M25="","",'SKI2'!M25)</f>
        <v/>
      </c>
      <c r="AL22" s="138" t="str">
        <f>IF('SKI2'!N25="","",'SKI2'!N25)</f>
        <v/>
      </c>
      <c r="AM22" s="138" t="str">
        <f>IF('SKI2'!O25="","",'SKI2'!O25)</f>
        <v/>
      </c>
      <c r="AN22" s="138" t="str">
        <f>IF('SKI2'!P25="","",'SKI2'!P25)</f>
        <v/>
      </c>
      <c r="AO22" s="138" t="str">
        <f>IF('SKI2'!Q25="","",'SKI2'!Q25)</f>
        <v/>
      </c>
      <c r="AP22" s="138" t="str">
        <f>IF('SKI2'!R25="","",'SKI2'!R25)</f>
        <v/>
      </c>
      <c r="AQ22" s="138" t="str">
        <f>IF(PPKn2!I25="","",PPKn2!I25)</f>
        <v/>
      </c>
      <c r="AR22" s="138" t="str">
        <f>IF(PPKn2!J25="","",PPKn2!J25)</f>
        <v/>
      </c>
      <c r="AS22" s="138" t="str">
        <f>IF(PPKn2!K25="","",PPKn2!K25)</f>
        <v/>
      </c>
      <c r="AT22" s="138" t="str">
        <f>IF(PPKn2!L25="","",PPKn2!L25)</f>
        <v/>
      </c>
      <c r="AU22" s="138" t="str">
        <f>IF(PPKn2!M25="","",PPKn2!M25)</f>
        <v/>
      </c>
      <c r="AV22" s="138" t="str">
        <f>IF(PPKn2!N25="","",PPKn2!N25)</f>
        <v/>
      </c>
      <c r="AW22" s="138" t="str">
        <f>IF(PPKn2!O25="","",PPKn2!O25)</f>
        <v/>
      </c>
      <c r="AX22" s="138" t="str">
        <f>IF(PPKn2!P25="","",PPKn2!P25)</f>
        <v/>
      </c>
      <c r="AY22" s="138" t="str">
        <f>IF(PPKn2!Q25="","",PPKn2!Q25)</f>
        <v/>
      </c>
      <c r="AZ22" s="138" t="str">
        <f>IF(PPKn2!R25="","",PPKn2!R25)</f>
        <v/>
      </c>
      <c r="BA22" s="137" t="str">
        <f>IF(B.Ind2!I25="","",B.Ind2!I25)</f>
        <v/>
      </c>
      <c r="BB22" s="137" t="str">
        <f>IF(B.Ind2!J25="","",B.Ind2!J25)</f>
        <v/>
      </c>
      <c r="BC22" s="137" t="str">
        <f>IF(B.Ind2!K25="","",B.Ind2!K25)</f>
        <v/>
      </c>
      <c r="BD22" s="137" t="str">
        <f>IF(B.Ind2!L25="","",B.Ind2!L25)</f>
        <v/>
      </c>
      <c r="BE22" s="137" t="str">
        <f>IF(B.Ind2!M25="","",B.Ind2!M25)</f>
        <v/>
      </c>
      <c r="BF22" s="137" t="str">
        <f>IF(B.Ind2!N25="","",B.Ind2!N25)</f>
        <v/>
      </c>
      <c r="BG22" s="137" t="str">
        <f>IF(B.Ind2!O25="","",B.Ind2!O25)</f>
        <v/>
      </c>
      <c r="BH22" s="137" t="str">
        <f>IF(B.Ind2!P25="","",B.Ind2!P25)</f>
        <v/>
      </c>
      <c r="BI22" s="137" t="str">
        <f>IF(B.Ind2!Q25="","",B.Ind2!Q25)</f>
        <v/>
      </c>
      <c r="BJ22" s="137" t="str">
        <f>IF(B.Ind2!R25="","",B.Ind2!R25)</f>
        <v/>
      </c>
      <c r="BK22" s="137" t="str">
        <f>IF(B.ARAB2!I25="","",B.ARAB2!I25)</f>
        <v/>
      </c>
      <c r="BL22" s="137" t="str">
        <f>IF(B.ARAB2!J25="","",B.ARAB2!J25)</f>
        <v/>
      </c>
      <c r="BM22" s="137" t="str">
        <f>IF(B.ARAB2!K25="","",B.ARAB2!K25)</f>
        <v/>
      </c>
      <c r="BN22" s="137" t="str">
        <f>IF(B.ARAB2!L25="","",B.ARAB2!L25)</f>
        <v/>
      </c>
      <c r="BO22" s="137" t="str">
        <f>IF(B.ARAB2!M25="","",B.ARAB2!M25)</f>
        <v/>
      </c>
      <c r="BP22" s="137" t="str">
        <f>IF(B.ARAB2!N25="","",B.ARAB2!N25)</f>
        <v/>
      </c>
      <c r="BQ22" s="137" t="str">
        <f>IF(B.ARAB2!O25="","",B.ARAB2!O25)</f>
        <v/>
      </c>
      <c r="BR22" s="137" t="str">
        <f>IF(B.ARAB2!P25="","",B.ARAB2!P25)</f>
        <v/>
      </c>
      <c r="BS22" s="137" t="str">
        <f>IF(B.ARAB2!Q25="","",B.ARAB2!Q25)</f>
        <v/>
      </c>
      <c r="BT22" s="137" t="str">
        <f>IF(B.ARAB2!R25="","",B.ARAB2!R25)</f>
        <v/>
      </c>
      <c r="BU22" s="138" t="str">
        <f>IF('MAT2'!I25="","",'MAT2'!I25)</f>
        <v/>
      </c>
      <c r="BV22" s="138" t="str">
        <f>IF('MAT2'!J25="","",'MAT2'!J25)</f>
        <v/>
      </c>
      <c r="BW22" s="138" t="str">
        <f>IF('MAT2'!K25="","",'MAT2'!K25)</f>
        <v/>
      </c>
      <c r="BX22" s="138" t="str">
        <f>IF('MAT2'!L25="","",'MAT2'!L25)</f>
        <v/>
      </c>
      <c r="BY22" s="138" t="str">
        <f>IF('MAT2'!M25="","",'MAT2'!M25)</f>
        <v/>
      </c>
      <c r="BZ22" s="138" t="str">
        <f>IF('MAT2'!N25="","",'MAT2'!N25)</f>
        <v/>
      </c>
      <c r="CA22" s="138" t="str">
        <f>IF('MAT2'!O25="","",'MAT2'!O25)</f>
        <v/>
      </c>
      <c r="CB22" s="138" t="str">
        <f>IF('MAT2'!P25="","",'MAT2'!P25)</f>
        <v/>
      </c>
      <c r="CC22" s="138" t="str">
        <f>IF('MAT2'!Q25="","",'MAT2'!Q25)</f>
        <v/>
      </c>
      <c r="CD22" s="138" t="str">
        <f>IF('MAT2'!R25="","",'MAT2'!R25)</f>
        <v/>
      </c>
      <c r="CE22" s="138" t="str">
        <f>IF('IPA2'!I25="","",'IPA2'!I25)</f>
        <v/>
      </c>
      <c r="CF22" s="138" t="str">
        <f>IF('IPA2'!J25="","",'IPA2'!J25)</f>
        <v/>
      </c>
      <c r="CG22" s="138" t="str">
        <f>IF('IPA2'!K25="","",'IPA2'!K25)</f>
        <v/>
      </c>
      <c r="CH22" s="138" t="str">
        <f>IF('IPA2'!L25="","",'IPA2'!L25)</f>
        <v/>
      </c>
      <c r="CI22" s="138" t="str">
        <f>IF('IPA2'!M25="","",'IPA2'!M25)</f>
        <v/>
      </c>
      <c r="CJ22" s="138" t="str">
        <f>IF('IPA2'!N25="","",'IPA2'!N25)</f>
        <v/>
      </c>
      <c r="CK22" s="138" t="str">
        <f>IF('IPA2'!O25="","",'IPA2'!O25)</f>
        <v/>
      </c>
      <c r="CL22" s="138" t="str">
        <f>IF('IPA2'!P25="","",'IPA2'!P25)</f>
        <v/>
      </c>
      <c r="CM22" s="138" t="str">
        <f>IF('IPA2'!Q25="","",'IPA2'!Q25)</f>
        <v/>
      </c>
      <c r="CN22" s="138" t="str">
        <f>IF('IPA2'!R25="","",'IPA2'!R25)</f>
        <v/>
      </c>
      <c r="CO22" s="137" t="str">
        <f>IF('IPS2'!I25="","",'IPS2'!I25)</f>
        <v/>
      </c>
      <c r="CP22" s="137" t="str">
        <f>IF('IPS2'!J25="","",'IPS2'!J25)</f>
        <v/>
      </c>
      <c r="CQ22" s="137" t="str">
        <f>IF('IPS2'!K25="","",'IPS2'!K25)</f>
        <v/>
      </c>
      <c r="CR22" s="137" t="str">
        <f>IF('IPS2'!L25="","",'IPS2'!L25)</f>
        <v/>
      </c>
      <c r="CS22" s="137" t="str">
        <f>IF('IPS2'!M25="","",'IPS2'!M25)</f>
        <v/>
      </c>
      <c r="CT22" s="137" t="str">
        <f>IF('IPS2'!N25="","",'IPS2'!N25)</f>
        <v/>
      </c>
      <c r="CU22" s="137" t="str">
        <f>IF('IPS2'!O25="","",'IPS2'!O25)</f>
        <v/>
      </c>
      <c r="CV22" s="137" t="str">
        <f>IF('IPS2'!P25="","",'IPS2'!P25)</f>
        <v/>
      </c>
      <c r="CW22" s="137" t="str">
        <f>IF('IPS2'!Q25="","",'IPS2'!Q25)</f>
        <v/>
      </c>
      <c r="CX22" s="137" t="str">
        <f>IF('IPS2'!R25="","",'IPS2'!R25)</f>
        <v/>
      </c>
      <c r="CY22" s="138" t="str">
        <f>IF(BIng2!I25="","",BIng2!I25)</f>
        <v/>
      </c>
      <c r="CZ22" s="138" t="str">
        <f>IF(BIng2!J25="","",BIng2!J25)</f>
        <v/>
      </c>
      <c r="DA22" s="138" t="str">
        <f>IF(BIng2!K25="","",BIng2!K25)</f>
        <v/>
      </c>
      <c r="DB22" s="138" t="str">
        <f>IF(BIng2!L25="","",BIng2!L25)</f>
        <v/>
      </c>
      <c r="DC22" s="138" t="str">
        <f>IF(BIng2!M25="","",BIng2!M25)</f>
        <v/>
      </c>
      <c r="DD22" s="138" t="str">
        <f>IF(BIng2!N25="","",BIng2!N25)</f>
        <v/>
      </c>
      <c r="DE22" s="138" t="str">
        <f>IF(BIng2!O25="","",BIng2!O25)</f>
        <v/>
      </c>
      <c r="DF22" s="138" t="str">
        <f>IF(BIng2!P25="","",BIng2!P25)</f>
        <v/>
      </c>
      <c r="DG22" s="138" t="str">
        <f>IF(BIng2!Q25="","",BIng2!Q25)</f>
        <v/>
      </c>
      <c r="DH22" s="138" t="str">
        <f>IF(BIng2!R25="","",BIng2!R25)</f>
        <v/>
      </c>
      <c r="DI22" s="138" t="str">
        <f>IF('SBd2'!I25="","",'SBd2'!I25)</f>
        <v/>
      </c>
      <c r="DJ22" s="138" t="str">
        <f>IF('SBd2'!J25="","",'SBd2'!J25)</f>
        <v/>
      </c>
      <c r="DK22" s="138" t="str">
        <f>IF('SBd2'!K25="","",'SBd2'!K25)</f>
        <v/>
      </c>
      <c r="DL22" s="138" t="str">
        <f>IF('SBd2'!L25="","",'SBd2'!L25)</f>
        <v/>
      </c>
      <c r="DM22" s="138" t="str">
        <f>IF('SBd2'!M25="","",'SBd2'!M25)</f>
        <v/>
      </c>
      <c r="DN22" s="138" t="str">
        <f>IF('SBd2'!N25="","",'SBd2'!N25)</f>
        <v/>
      </c>
      <c r="DO22" s="138" t="str">
        <f>IF('SBd2'!O25="","",'SBd2'!O25)</f>
        <v/>
      </c>
      <c r="DP22" s="138" t="str">
        <f>IF('SBd2'!P25="","",'SBd2'!P25)</f>
        <v/>
      </c>
      <c r="DQ22" s="138" t="str">
        <f>IF('SBd2'!Q25="","",'SBd2'!Q25)</f>
        <v/>
      </c>
      <c r="DR22" s="138" t="str">
        <f>IF('SBd2'!R25="","",'SBd2'!R25)</f>
        <v/>
      </c>
      <c r="DS22" s="137" t="str">
        <f>IF('Pjk2'!I25="","",'Pjk2'!I25)</f>
        <v/>
      </c>
      <c r="DT22" s="137" t="str">
        <f>IF('Pjk2'!J25="","",'Pjk2'!J25)</f>
        <v/>
      </c>
      <c r="DU22" s="137" t="str">
        <f>IF('Pjk2'!K25="","",'Pjk2'!K25)</f>
        <v/>
      </c>
      <c r="DV22" s="137" t="str">
        <f>IF('Pjk2'!L25="","",'Pjk2'!L25)</f>
        <v/>
      </c>
      <c r="DW22" s="137" t="str">
        <f>IF('Pjk2'!M25="","",'Pjk2'!M25)</f>
        <v/>
      </c>
      <c r="DX22" s="137" t="str">
        <f>IF('Pjk2'!N25="","",'Pjk2'!N25)</f>
        <v/>
      </c>
      <c r="DY22" s="137" t="str">
        <f>IF('Pjk2'!O25="","",'Pjk2'!O25)</f>
        <v/>
      </c>
      <c r="DZ22" s="137" t="str">
        <f>IF('Pjk2'!P25="","",'Pjk2'!P25)</f>
        <v/>
      </c>
      <c r="EA22" s="137" t="str">
        <f>IF('Pjk2'!Q25="","",'Pjk2'!Q25)</f>
        <v/>
      </c>
      <c r="EB22" s="137" t="str">
        <f>IF('Pjk2'!R25="","",'Pjk2'!R25)</f>
        <v/>
      </c>
      <c r="EC22" s="137" t="str">
        <f>IF('Prk2'!I25="","",'Prk2'!I25)</f>
        <v/>
      </c>
      <c r="ED22" s="137" t="str">
        <f>IF('Prk2'!J25="","",'Prk2'!J25)</f>
        <v/>
      </c>
      <c r="EE22" s="137" t="str">
        <f>IF('Prk2'!K25="","",'Prk2'!K25)</f>
        <v/>
      </c>
      <c r="EF22" s="137" t="str">
        <f>IF('Prk2'!L25="","",'Prk2'!L25)</f>
        <v/>
      </c>
      <c r="EG22" s="137" t="str">
        <f>IF('Prk2'!M25="","",'Prk2'!M25)</f>
        <v/>
      </c>
      <c r="EH22" s="137" t="str">
        <f>IF('Prk2'!N25="","",'Prk2'!N25)</f>
        <v/>
      </c>
      <c r="EI22" s="137" t="str">
        <f>IF('Prk2'!O25="","",'Prk2'!O25)</f>
        <v/>
      </c>
      <c r="EJ22" s="137" t="str">
        <f>IF('Prk2'!P25="","",'Prk2'!P25)</f>
        <v/>
      </c>
      <c r="EK22" s="137" t="str">
        <f>IF('Prk2'!Q25="","",'Prk2'!Q25)</f>
        <v/>
      </c>
      <c r="EL22" s="137" t="str">
        <f>IF('Prk2'!R25="","",'Prk2'!R25)</f>
        <v/>
      </c>
      <c r="EM22" s="139" t="str">
        <f>IF(BADER2!I25="","",BADER2!I25)</f>
        <v/>
      </c>
      <c r="EN22" s="139" t="str">
        <f>IF(BADER2!J25="","",BADER2!J25)</f>
        <v/>
      </c>
      <c r="EO22" s="139" t="str">
        <f>IF(BADER2!K25="","",BADER2!K25)</f>
        <v/>
      </c>
      <c r="EP22" s="139" t="str">
        <f>IF(BADER2!L25="","",BADER2!L25)</f>
        <v/>
      </c>
      <c r="EQ22" s="139" t="str">
        <f>IF(BADER2!M25="","",BADER2!M25)</f>
        <v/>
      </c>
      <c r="ER22" s="139" t="str">
        <f>IF(BADER2!N25="","",BADER2!N25)</f>
        <v/>
      </c>
      <c r="ES22" s="139" t="str">
        <f>IF(BADER2!O25="","",BADER2!O25)</f>
        <v/>
      </c>
      <c r="ET22" s="139" t="str">
        <f>IF(BADER2!P25="","",BADER2!P25)</f>
        <v/>
      </c>
      <c r="EU22" s="139" t="str">
        <f>IF(BADER2!Q25="","",BADER2!Q25)</f>
        <v/>
      </c>
      <c r="EV22" s="139" t="str">
        <f>IF(BADER2!R25="","",BADER2!R25)</f>
        <v/>
      </c>
      <c r="EW22" s="146" t="str">
        <f t="shared" si="1"/>
        <v/>
      </c>
      <c r="EX22" s="146" t="str">
        <f t="shared" si="2"/>
        <v/>
      </c>
      <c r="EY22" s="146" t="str">
        <f t="shared" si="0"/>
        <v/>
      </c>
      <c r="EZ22" s="146" t="str">
        <f t="shared" si="0"/>
        <v/>
      </c>
      <c r="FA22" s="146" t="str">
        <f t="shared" si="0"/>
        <v/>
      </c>
      <c r="FB22" s="146" t="str">
        <f t="shared" si="0"/>
        <v/>
      </c>
      <c r="FC22" s="146" t="str">
        <f t="shared" si="0"/>
        <v/>
      </c>
      <c r="FD22" s="146" t="str">
        <f t="shared" si="0"/>
        <v/>
      </c>
      <c r="FE22" s="146" t="str">
        <f t="shared" si="0"/>
        <v/>
      </c>
      <c r="FF22" s="146" t="str">
        <f t="shared" si="3"/>
        <v/>
      </c>
      <c r="FG22" s="146" t="str">
        <f t="shared" si="4"/>
        <v/>
      </c>
      <c r="FH22" s="76" t="str">
        <f t="shared" si="5"/>
        <v/>
      </c>
      <c r="FI22" s="76" t="str">
        <f t="shared" si="6"/>
        <v/>
      </c>
      <c r="FJ22" s="76" t="str">
        <f t="shared" si="7"/>
        <v/>
      </c>
      <c r="FK22" s="76" t="str">
        <f t="shared" si="8"/>
        <v/>
      </c>
      <c r="FL22" s="76" t="str">
        <f t="shared" si="9"/>
        <v/>
      </c>
      <c r="FM22" s="76" t="str">
        <f t="shared" si="10"/>
        <v/>
      </c>
      <c r="FN22" s="76" t="str">
        <f t="shared" si="11"/>
        <v/>
      </c>
      <c r="FO22" s="76" t="str">
        <f t="shared" si="12"/>
        <v/>
      </c>
      <c r="FP22" s="76" t="str">
        <f t="shared" si="13"/>
        <v xml:space="preserve">Sikapnya  dalam ,  ,  ,  ,  ,  ,  ,  </v>
      </c>
    </row>
    <row r="23" spans="1:172">
      <c r="A23" s="271">
        <v>13</v>
      </c>
      <c r="B23" s="76" t="str">
        <f>IF('Data Raport2'!B16="","",'Data Raport2'!B16)</f>
        <v>siswa13</v>
      </c>
      <c r="C23" s="137" t="str">
        <f>IF('QH2'!I26="","",'QH2'!I26)</f>
        <v/>
      </c>
      <c r="D23" s="137" t="str">
        <f>IF('QH2'!J26="","",'QH2'!J26)</f>
        <v/>
      </c>
      <c r="E23" s="137" t="str">
        <f>IF('QH2'!K26="","",'QH2'!K26)</f>
        <v/>
      </c>
      <c r="F23" s="137" t="str">
        <f>IF('QH2'!L26="","",'QH2'!L26)</f>
        <v/>
      </c>
      <c r="G23" s="137" t="str">
        <f>IF('QH2'!M26="","",'QH2'!M26)</f>
        <v/>
      </c>
      <c r="H23" s="137" t="str">
        <f>IF('QH2'!N26="","",'QH2'!N26)</f>
        <v/>
      </c>
      <c r="I23" s="137" t="str">
        <f>IF('QH2'!O26="","",'QH2'!O26)</f>
        <v/>
      </c>
      <c r="J23" s="137" t="str">
        <f>IF('QH2'!P26="","",'QH2'!P26)</f>
        <v/>
      </c>
      <c r="K23" s="137" t="str">
        <f>IF('QH2'!Q26="","",'QH2'!Q26)</f>
        <v/>
      </c>
      <c r="L23" s="137" t="str">
        <f>IF('QH2'!R26="","",'QH2'!R26)</f>
        <v/>
      </c>
      <c r="M23" s="138" t="str">
        <f>IF('AA2'!I26="","",'AA2'!I26)</f>
        <v/>
      </c>
      <c r="N23" s="138" t="str">
        <f>IF('AA2'!J26="","",'AA2'!J26)</f>
        <v/>
      </c>
      <c r="O23" s="138" t="str">
        <f>IF('AA2'!K26="","",'AA2'!K26)</f>
        <v/>
      </c>
      <c r="P23" s="138" t="str">
        <f>IF('AA2'!L26="","",'AA2'!L26)</f>
        <v/>
      </c>
      <c r="Q23" s="138" t="str">
        <f>IF('AA2'!M26="","",'AA2'!M26)</f>
        <v/>
      </c>
      <c r="R23" s="138" t="str">
        <f>IF('AA2'!N26="","",'AA2'!N26)</f>
        <v/>
      </c>
      <c r="S23" s="138" t="str">
        <f>IF('AA2'!O26="","",'AA2'!O26)</f>
        <v/>
      </c>
      <c r="T23" s="138" t="str">
        <f>IF('AA2'!P26="","",'AA2'!P26)</f>
        <v/>
      </c>
      <c r="U23" s="138" t="str">
        <f>IF('AA2'!Q26="","",'AA2'!Q26)</f>
        <v/>
      </c>
      <c r="V23" s="138" t="str">
        <f>IF('AA2'!R26="","",'AA2'!R26)</f>
        <v/>
      </c>
      <c r="W23" s="138" t="str">
        <f>IF(FIQIH2!I26="","",FIQIH2!I26)</f>
        <v/>
      </c>
      <c r="X23" s="138" t="str">
        <f>IF(FIQIH2!J26="","",FIQIH2!J26)</f>
        <v/>
      </c>
      <c r="Y23" s="138" t="str">
        <f>IF(FIQIH2!K26="","",FIQIH2!K26)</f>
        <v/>
      </c>
      <c r="Z23" s="138" t="str">
        <f>IF(FIQIH2!L26="","",FIQIH2!L26)</f>
        <v/>
      </c>
      <c r="AA23" s="138" t="str">
        <f>IF(FIQIH2!M26="","",FIQIH2!M26)</f>
        <v/>
      </c>
      <c r="AB23" s="138" t="str">
        <f>IF(FIQIH2!N26="","",FIQIH2!N26)</f>
        <v/>
      </c>
      <c r="AC23" s="138" t="str">
        <f>IF(FIQIH2!O26="","",FIQIH2!O26)</f>
        <v/>
      </c>
      <c r="AD23" s="138" t="str">
        <f>IF(FIQIH2!P26="","",FIQIH2!P26)</f>
        <v/>
      </c>
      <c r="AE23" s="138" t="str">
        <f>IF(FIQIH2!Q26="","",FIQIH2!Q26)</f>
        <v/>
      </c>
      <c r="AF23" s="138" t="str">
        <f>IF(FIQIH2!R26="","",FIQIH2!R26)</f>
        <v/>
      </c>
      <c r="AG23" s="138" t="str">
        <f>IF('SKI2'!I26="","",'SKI2'!I26)</f>
        <v/>
      </c>
      <c r="AH23" s="138" t="str">
        <f>IF('SKI2'!J26="","",'SKI2'!J26)</f>
        <v/>
      </c>
      <c r="AI23" s="138" t="str">
        <f>IF('SKI2'!K26="","",'SKI2'!K26)</f>
        <v/>
      </c>
      <c r="AJ23" s="138" t="str">
        <f>IF('SKI2'!L26="","",'SKI2'!L26)</f>
        <v/>
      </c>
      <c r="AK23" s="138" t="str">
        <f>IF('SKI2'!M26="","",'SKI2'!M26)</f>
        <v/>
      </c>
      <c r="AL23" s="138" t="str">
        <f>IF('SKI2'!N26="","",'SKI2'!N26)</f>
        <v/>
      </c>
      <c r="AM23" s="138" t="str">
        <f>IF('SKI2'!O26="","",'SKI2'!O26)</f>
        <v/>
      </c>
      <c r="AN23" s="138" t="str">
        <f>IF('SKI2'!P26="","",'SKI2'!P26)</f>
        <v/>
      </c>
      <c r="AO23" s="138" t="str">
        <f>IF('SKI2'!Q26="","",'SKI2'!Q26)</f>
        <v/>
      </c>
      <c r="AP23" s="138" t="str">
        <f>IF('SKI2'!R26="","",'SKI2'!R26)</f>
        <v/>
      </c>
      <c r="AQ23" s="138" t="str">
        <f>IF(PPKn2!I26="","",PPKn2!I26)</f>
        <v/>
      </c>
      <c r="AR23" s="138" t="str">
        <f>IF(PPKn2!J26="","",PPKn2!J26)</f>
        <v/>
      </c>
      <c r="AS23" s="138" t="str">
        <f>IF(PPKn2!K26="","",PPKn2!K26)</f>
        <v/>
      </c>
      <c r="AT23" s="138" t="str">
        <f>IF(PPKn2!L26="","",PPKn2!L26)</f>
        <v/>
      </c>
      <c r="AU23" s="138" t="str">
        <f>IF(PPKn2!M26="","",PPKn2!M26)</f>
        <v/>
      </c>
      <c r="AV23" s="138" t="str">
        <f>IF(PPKn2!N26="","",PPKn2!N26)</f>
        <v/>
      </c>
      <c r="AW23" s="138" t="str">
        <f>IF(PPKn2!O26="","",PPKn2!O26)</f>
        <v/>
      </c>
      <c r="AX23" s="138" t="str">
        <f>IF(PPKn2!P26="","",PPKn2!P26)</f>
        <v/>
      </c>
      <c r="AY23" s="138" t="str">
        <f>IF(PPKn2!Q26="","",PPKn2!Q26)</f>
        <v/>
      </c>
      <c r="AZ23" s="138" t="str">
        <f>IF(PPKn2!R26="","",PPKn2!R26)</f>
        <v/>
      </c>
      <c r="BA23" s="137" t="str">
        <f>IF(B.Ind2!I26="","",B.Ind2!I26)</f>
        <v/>
      </c>
      <c r="BB23" s="137" t="str">
        <f>IF(B.Ind2!J26="","",B.Ind2!J26)</f>
        <v/>
      </c>
      <c r="BC23" s="137" t="str">
        <f>IF(B.Ind2!K26="","",B.Ind2!K26)</f>
        <v/>
      </c>
      <c r="BD23" s="137" t="str">
        <f>IF(B.Ind2!L26="","",B.Ind2!L26)</f>
        <v/>
      </c>
      <c r="BE23" s="137" t="str">
        <f>IF(B.Ind2!M26="","",B.Ind2!M26)</f>
        <v/>
      </c>
      <c r="BF23" s="137" t="str">
        <f>IF(B.Ind2!N26="","",B.Ind2!N26)</f>
        <v/>
      </c>
      <c r="BG23" s="137" t="str">
        <f>IF(B.Ind2!O26="","",B.Ind2!O26)</f>
        <v/>
      </c>
      <c r="BH23" s="137" t="str">
        <f>IF(B.Ind2!P26="","",B.Ind2!P26)</f>
        <v/>
      </c>
      <c r="BI23" s="137" t="str">
        <f>IF(B.Ind2!Q26="","",B.Ind2!Q26)</f>
        <v/>
      </c>
      <c r="BJ23" s="137" t="str">
        <f>IF(B.Ind2!R26="","",B.Ind2!R26)</f>
        <v/>
      </c>
      <c r="BK23" s="137" t="str">
        <f>IF(B.ARAB2!I26="","",B.ARAB2!I26)</f>
        <v/>
      </c>
      <c r="BL23" s="137" t="str">
        <f>IF(B.ARAB2!J26="","",B.ARAB2!J26)</f>
        <v/>
      </c>
      <c r="BM23" s="137" t="str">
        <f>IF(B.ARAB2!K26="","",B.ARAB2!K26)</f>
        <v/>
      </c>
      <c r="BN23" s="137" t="str">
        <f>IF(B.ARAB2!L26="","",B.ARAB2!L26)</f>
        <v/>
      </c>
      <c r="BO23" s="137" t="str">
        <f>IF(B.ARAB2!M26="","",B.ARAB2!M26)</f>
        <v/>
      </c>
      <c r="BP23" s="137" t="str">
        <f>IF(B.ARAB2!N26="","",B.ARAB2!N26)</f>
        <v/>
      </c>
      <c r="BQ23" s="137" t="str">
        <f>IF(B.ARAB2!O26="","",B.ARAB2!O26)</f>
        <v/>
      </c>
      <c r="BR23" s="137" t="str">
        <f>IF(B.ARAB2!P26="","",B.ARAB2!P26)</f>
        <v/>
      </c>
      <c r="BS23" s="137" t="str">
        <f>IF(B.ARAB2!Q26="","",B.ARAB2!Q26)</f>
        <v/>
      </c>
      <c r="BT23" s="137" t="str">
        <f>IF(B.ARAB2!R26="","",B.ARAB2!R26)</f>
        <v/>
      </c>
      <c r="BU23" s="138" t="str">
        <f>IF('MAT2'!I26="","",'MAT2'!I26)</f>
        <v/>
      </c>
      <c r="BV23" s="138" t="str">
        <f>IF('MAT2'!J26="","",'MAT2'!J26)</f>
        <v/>
      </c>
      <c r="BW23" s="138" t="str">
        <f>IF('MAT2'!K26="","",'MAT2'!K26)</f>
        <v/>
      </c>
      <c r="BX23" s="138" t="str">
        <f>IF('MAT2'!L26="","",'MAT2'!L26)</f>
        <v/>
      </c>
      <c r="BY23" s="138" t="str">
        <f>IF('MAT2'!M26="","",'MAT2'!M26)</f>
        <v/>
      </c>
      <c r="BZ23" s="138" t="str">
        <f>IF('MAT2'!N26="","",'MAT2'!N26)</f>
        <v/>
      </c>
      <c r="CA23" s="138" t="str">
        <f>IF('MAT2'!O26="","",'MAT2'!O26)</f>
        <v/>
      </c>
      <c r="CB23" s="138" t="str">
        <f>IF('MAT2'!P26="","",'MAT2'!P26)</f>
        <v/>
      </c>
      <c r="CC23" s="138" t="str">
        <f>IF('MAT2'!Q26="","",'MAT2'!Q26)</f>
        <v/>
      </c>
      <c r="CD23" s="138" t="str">
        <f>IF('MAT2'!R26="","",'MAT2'!R26)</f>
        <v/>
      </c>
      <c r="CE23" s="138" t="str">
        <f>IF('IPA2'!I26="","",'IPA2'!I26)</f>
        <v/>
      </c>
      <c r="CF23" s="138" t="str">
        <f>IF('IPA2'!J26="","",'IPA2'!J26)</f>
        <v/>
      </c>
      <c r="CG23" s="138" t="str">
        <f>IF('IPA2'!K26="","",'IPA2'!K26)</f>
        <v/>
      </c>
      <c r="CH23" s="138" t="str">
        <f>IF('IPA2'!L26="","",'IPA2'!L26)</f>
        <v/>
      </c>
      <c r="CI23" s="138" t="str">
        <f>IF('IPA2'!M26="","",'IPA2'!M26)</f>
        <v/>
      </c>
      <c r="CJ23" s="138" t="str">
        <f>IF('IPA2'!N26="","",'IPA2'!N26)</f>
        <v/>
      </c>
      <c r="CK23" s="138" t="str">
        <f>IF('IPA2'!O26="","",'IPA2'!O26)</f>
        <v/>
      </c>
      <c r="CL23" s="138" t="str">
        <f>IF('IPA2'!P26="","",'IPA2'!P26)</f>
        <v/>
      </c>
      <c r="CM23" s="138" t="str">
        <f>IF('IPA2'!Q26="","",'IPA2'!Q26)</f>
        <v/>
      </c>
      <c r="CN23" s="138" t="str">
        <f>IF('IPA2'!R26="","",'IPA2'!R26)</f>
        <v/>
      </c>
      <c r="CO23" s="137" t="str">
        <f>IF('IPS2'!I26="","",'IPS2'!I26)</f>
        <v/>
      </c>
      <c r="CP23" s="137" t="str">
        <f>IF('IPS2'!J26="","",'IPS2'!J26)</f>
        <v/>
      </c>
      <c r="CQ23" s="137" t="str">
        <f>IF('IPS2'!K26="","",'IPS2'!K26)</f>
        <v/>
      </c>
      <c r="CR23" s="137" t="str">
        <f>IF('IPS2'!L26="","",'IPS2'!L26)</f>
        <v/>
      </c>
      <c r="CS23" s="137" t="str">
        <f>IF('IPS2'!M26="","",'IPS2'!M26)</f>
        <v/>
      </c>
      <c r="CT23" s="137" t="str">
        <f>IF('IPS2'!N26="","",'IPS2'!N26)</f>
        <v/>
      </c>
      <c r="CU23" s="137" t="str">
        <f>IF('IPS2'!O26="","",'IPS2'!O26)</f>
        <v/>
      </c>
      <c r="CV23" s="137" t="str">
        <f>IF('IPS2'!P26="","",'IPS2'!P26)</f>
        <v/>
      </c>
      <c r="CW23" s="137" t="str">
        <f>IF('IPS2'!Q26="","",'IPS2'!Q26)</f>
        <v/>
      </c>
      <c r="CX23" s="137" t="str">
        <f>IF('IPS2'!R26="","",'IPS2'!R26)</f>
        <v/>
      </c>
      <c r="CY23" s="138" t="str">
        <f>IF(BIng2!I26="","",BIng2!I26)</f>
        <v/>
      </c>
      <c r="CZ23" s="138" t="str">
        <f>IF(BIng2!J26="","",BIng2!J26)</f>
        <v/>
      </c>
      <c r="DA23" s="138" t="str">
        <f>IF(BIng2!K26="","",BIng2!K26)</f>
        <v/>
      </c>
      <c r="DB23" s="138" t="str">
        <f>IF(BIng2!L26="","",BIng2!L26)</f>
        <v/>
      </c>
      <c r="DC23" s="138" t="str">
        <f>IF(BIng2!M26="","",BIng2!M26)</f>
        <v/>
      </c>
      <c r="DD23" s="138" t="str">
        <f>IF(BIng2!N26="","",BIng2!N26)</f>
        <v/>
      </c>
      <c r="DE23" s="138" t="str">
        <f>IF(BIng2!O26="","",BIng2!O26)</f>
        <v/>
      </c>
      <c r="DF23" s="138" t="str">
        <f>IF(BIng2!P26="","",BIng2!P26)</f>
        <v/>
      </c>
      <c r="DG23" s="138" t="str">
        <f>IF(BIng2!Q26="","",BIng2!Q26)</f>
        <v/>
      </c>
      <c r="DH23" s="138" t="str">
        <f>IF(BIng2!R26="","",BIng2!R26)</f>
        <v/>
      </c>
      <c r="DI23" s="138" t="str">
        <f>IF('SBd2'!I26="","",'SBd2'!I26)</f>
        <v/>
      </c>
      <c r="DJ23" s="138" t="str">
        <f>IF('SBd2'!J26="","",'SBd2'!J26)</f>
        <v/>
      </c>
      <c r="DK23" s="138" t="str">
        <f>IF('SBd2'!K26="","",'SBd2'!K26)</f>
        <v/>
      </c>
      <c r="DL23" s="138" t="str">
        <f>IF('SBd2'!L26="","",'SBd2'!L26)</f>
        <v/>
      </c>
      <c r="DM23" s="138" t="str">
        <f>IF('SBd2'!M26="","",'SBd2'!M26)</f>
        <v/>
      </c>
      <c r="DN23" s="138" t="str">
        <f>IF('SBd2'!N26="","",'SBd2'!N26)</f>
        <v/>
      </c>
      <c r="DO23" s="138" t="str">
        <f>IF('SBd2'!O26="","",'SBd2'!O26)</f>
        <v/>
      </c>
      <c r="DP23" s="138" t="str">
        <f>IF('SBd2'!P26="","",'SBd2'!P26)</f>
        <v/>
      </c>
      <c r="DQ23" s="138" t="str">
        <f>IF('SBd2'!Q26="","",'SBd2'!Q26)</f>
        <v/>
      </c>
      <c r="DR23" s="138" t="str">
        <f>IF('SBd2'!R26="","",'SBd2'!R26)</f>
        <v/>
      </c>
      <c r="DS23" s="137" t="str">
        <f>IF('Pjk2'!I26="","",'Pjk2'!I26)</f>
        <v/>
      </c>
      <c r="DT23" s="137" t="str">
        <f>IF('Pjk2'!J26="","",'Pjk2'!J26)</f>
        <v/>
      </c>
      <c r="DU23" s="137" t="str">
        <f>IF('Pjk2'!K26="","",'Pjk2'!K26)</f>
        <v/>
      </c>
      <c r="DV23" s="137" t="str">
        <f>IF('Pjk2'!L26="","",'Pjk2'!L26)</f>
        <v/>
      </c>
      <c r="DW23" s="137" t="str">
        <f>IF('Pjk2'!M26="","",'Pjk2'!M26)</f>
        <v/>
      </c>
      <c r="DX23" s="137" t="str">
        <f>IF('Pjk2'!N26="","",'Pjk2'!N26)</f>
        <v/>
      </c>
      <c r="DY23" s="137" t="str">
        <f>IF('Pjk2'!O26="","",'Pjk2'!O26)</f>
        <v/>
      </c>
      <c r="DZ23" s="137" t="str">
        <f>IF('Pjk2'!P26="","",'Pjk2'!P26)</f>
        <v/>
      </c>
      <c r="EA23" s="137" t="str">
        <f>IF('Pjk2'!Q26="","",'Pjk2'!Q26)</f>
        <v/>
      </c>
      <c r="EB23" s="137" t="str">
        <f>IF('Pjk2'!R26="","",'Pjk2'!R26)</f>
        <v/>
      </c>
      <c r="EC23" s="137" t="str">
        <f>IF('Prk2'!I26="","",'Prk2'!I26)</f>
        <v/>
      </c>
      <c r="ED23" s="137" t="str">
        <f>IF('Prk2'!J26="","",'Prk2'!J26)</f>
        <v/>
      </c>
      <c r="EE23" s="137" t="str">
        <f>IF('Prk2'!K26="","",'Prk2'!K26)</f>
        <v/>
      </c>
      <c r="EF23" s="137" t="str">
        <f>IF('Prk2'!L26="","",'Prk2'!L26)</f>
        <v/>
      </c>
      <c r="EG23" s="137" t="str">
        <f>IF('Prk2'!M26="","",'Prk2'!M26)</f>
        <v/>
      </c>
      <c r="EH23" s="137" t="str">
        <f>IF('Prk2'!N26="","",'Prk2'!N26)</f>
        <v/>
      </c>
      <c r="EI23" s="137" t="str">
        <f>IF('Prk2'!O26="","",'Prk2'!O26)</f>
        <v/>
      </c>
      <c r="EJ23" s="137" t="str">
        <f>IF('Prk2'!P26="","",'Prk2'!P26)</f>
        <v/>
      </c>
      <c r="EK23" s="137" t="str">
        <f>IF('Prk2'!Q26="","",'Prk2'!Q26)</f>
        <v/>
      </c>
      <c r="EL23" s="137" t="str">
        <f>IF('Prk2'!R26="","",'Prk2'!R26)</f>
        <v/>
      </c>
      <c r="EM23" s="139" t="str">
        <f>IF(BADER2!I26="","",BADER2!I26)</f>
        <v/>
      </c>
      <c r="EN23" s="139" t="str">
        <f>IF(BADER2!J26="","",BADER2!J26)</f>
        <v/>
      </c>
      <c r="EO23" s="139" t="str">
        <f>IF(BADER2!K26="","",BADER2!K26)</f>
        <v/>
      </c>
      <c r="EP23" s="139" t="str">
        <f>IF(BADER2!L26="","",BADER2!L26)</f>
        <v/>
      </c>
      <c r="EQ23" s="139" t="str">
        <f>IF(BADER2!M26="","",BADER2!M26)</f>
        <v/>
      </c>
      <c r="ER23" s="139" t="str">
        <f>IF(BADER2!N26="","",BADER2!N26)</f>
        <v/>
      </c>
      <c r="ES23" s="139" t="str">
        <f>IF(BADER2!O26="","",BADER2!O26)</f>
        <v/>
      </c>
      <c r="ET23" s="139" t="str">
        <f>IF(BADER2!P26="","",BADER2!P26)</f>
        <v/>
      </c>
      <c r="EU23" s="139" t="str">
        <f>IF(BADER2!Q26="","",BADER2!Q26)</f>
        <v/>
      </c>
      <c r="EV23" s="139" t="str">
        <f>IF(BADER2!R26="","",BADER2!R26)</f>
        <v/>
      </c>
      <c r="EW23" s="146" t="str">
        <f t="shared" si="1"/>
        <v/>
      </c>
      <c r="EX23" s="146" t="str">
        <f t="shared" si="2"/>
        <v/>
      </c>
      <c r="EY23" s="146" t="str">
        <f t="shared" si="0"/>
        <v/>
      </c>
      <c r="EZ23" s="146" t="str">
        <f t="shared" si="0"/>
        <v/>
      </c>
      <c r="FA23" s="146" t="str">
        <f t="shared" si="0"/>
        <v/>
      </c>
      <c r="FB23" s="146" t="str">
        <f t="shared" si="0"/>
        <v/>
      </c>
      <c r="FC23" s="146" t="str">
        <f t="shared" si="0"/>
        <v/>
      </c>
      <c r="FD23" s="146" t="str">
        <f t="shared" si="0"/>
        <v/>
      </c>
      <c r="FE23" s="146" t="str">
        <f t="shared" si="0"/>
        <v/>
      </c>
      <c r="FF23" s="146" t="str">
        <f t="shared" si="3"/>
        <v/>
      </c>
      <c r="FG23" s="146" t="str">
        <f t="shared" si="4"/>
        <v/>
      </c>
      <c r="FH23" s="76" t="str">
        <f t="shared" si="5"/>
        <v/>
      </c>
      <c r="FI23" s="76" t="str">
        <f t="shared" si="6"/>
        <v/>
      </c>
      <c r="FJ23" s="76" t="str">
        <f t="shared" si="7"/>
        <v/>
      </c>
      <c r="FK23" s="76" t="str">
        <f t="shared" si="8"/>
        <v/>
      </c>
      <c r="FL23" s="76" t="str">
        <f t="shared" si="9"/>
        <v/>
      </c>
      <c r="FM23" s="76" t="str">
        <f t="shared" si="10"/>
        <v/>
      </c>
      <c r="FN23" s="76" t="str">
        <f t="shared" si="11"/>
        <v/>
      </c>
      <c r="FO23" s="76" t="str">
        <f t="shared" si="12"/>
        <v/>
      </c>
      <c r="FP23" s="76" t="str">
        <f t="shared" si="13"/>
        <v xml:space="preserve">Sikapnya  dalam ,  ,  ,  ,  ,  ,  ,  </v>
      </c>
    </row>
    <row r="24" spans="1:172">
      <c r="A24" s="271">
        <v>14</v>
      </c>
      <c r="B24" s="76" t="str">
        <f>IF('Data Raport2'!B17="","",'Data Raport2'!B17)</f>
        <v>siswa14</v>
      </c>
      <c r="C24" s="137" t="str">
        <f>IF('QH2'!I27="","",'QH2'!I27)</f>
        <v/>
      </c>
      <c r="D24" s="137" t="str">
        <f>IF('QH2'!J27="","",'QH2'!J27)</f>
        <v/>
      </c>
      <c r="E24" s="137" t="str">
        <f>IF('QH2'!K27="","",'QH2'!K27)</f>
        <v/>
      </c>
      <c r="F24" s="137" t="str">
        <f>IF('QH2'!L27="","",'QH2'!L27)</f>
        <v/>
      </c>
      <c r="G24" s="137" t="str">
        <f>IF('QH2'!M27="","",'QH2'!M27)</f>
        <v/>
      </c>
      <c r="H24" s="137" t="str">
        <f>IF('QH2'!N27="","",'QH2'!N27)</f>
        <v/>
      </c>
      <c r="I24" s="137" t="str">
        <f>IF('QH2'!O27="","",'QH2'!O27)</f>
        <v/>
      </c>
      <c r="J24" s="137" t="str">
        <f>IF('QH2'!P27="","",'QH2'!P27)</f>
        <v/>
      </c>
      <c r="K24" s="137" t="str">
        <f>IF('QH2'!Q27="","",'QH2'!Q27)</f>
        <v/>
      </c>
      <c r="L24" s="137" t="str">
        <f>IF('QH2'!R27="","",'QH2'!R27)</f>
        <v/>
      </c>
      <c r="M24" s="138" t="str">
        <f>IF('AA2'!I27="","",'AA2'!I27)</f>
        <v/>
      </c>
      <c r="N24" s="138" t="str">
        <f>IF('AA2'!J27="","",'AA2'!J27)</f>
        <v/>
      </c>
      <c r="O24" s="138" t="str">
        <f>IF('AA2'!K27="","",'AA2'!K27)</f>
        <v/>
      </c>
      <c r="P24" s="138" t="str">
        <f>IF('AA2'!L27="","",'AA2'!L27)</f>
        <v/>
      </c>
      <c r="Q24" s="138" t="str">
        <f>IF('AA2'!M27="","",'AA2'!M27)</f>
        <v/>
      </c>
      <c r="R24" s="138" t="str">
        <f>IF('AA2'!N27="","",'AA2'!N27)</f>
        <v/>
      </c>
      <c r="S24" s="138" t="str">
        <f>IF('AA2'!O27="","",'AA2'!O27)</f>
        <v/>
      </c>
      <c r="T24" s="138" t="str">
        <f>IF('AA2'!P27="","",'AA2'!P27)</f>
        <v/>
      </c>
      <c r="U24" s="138" t="str">
        <f>IF('AA2'!Q27="","",'AA2'!Q27)</f>
        <v/>
      </c>
      <c r="V24" s="138" t="str">
        <f>IF('AA2'!R27="","",'AA2'!R27)</f>
        <v/>
      </c>
      <c r="W24" s="138" t="str">
        <f>IF(FIQIH2!I27="","",FIQIH2!I27)</f>
        <v/>
      </c>
      <c r="X24" s="138" t="str">
        <f>IF(FIQIH2!J27="","",FIQIH2!J27)</f>
        <v/>
      </c>
      <c r="Y24" s="138" t="str">
        <f>IF(FIQIH2!K27="","",FIQIH2!K27)</f>
        <v/>
      </c>
      <c r="Z24" s="138" t="str">
        <f>IF(FIQIH2!L27="","",FIQIH2!L27)</f>
        <v/>
      </c>
      <c r="AA24" s="138" t="str">
        <f>IF(FIQIH2!M27="","",FIQIH2!M27)</f>
        <v/>
      </c>
      <c r="AB24" s="138" t="str">
        <f>IF(FIQIH2!N27="","",FIQIH2!N27)</f>
        <v/>
      </c>
      <c r="AC24" s="138" t="str">
        <f>IF(FIQIH2!O27="","",FIQIH2!O27)</f>
        <v/>
      </c>
      <c r="AD24" s="138" t="str">
        <f>IF(FIQIH2!P27="","",FIQIH2!P27)</f>
        <v/>
      </c>
      <c r="AE24" s="138" t="str">
        <f>IF(FIQIH2!Q27="","",FIQIH2!Q27)</f>
        <v/>
      </c>
      <c r="AF24" s="138" t="str">
        <f>IF(FIQIH2!R27="","",FIQIH2!R27)</f>
        <v/>
      </c>
      <c r="AG24" s="138" t="str">
        <f>IF('SKI2'!I27="","",'SKI2'!I27)</f>
        <v/>
      </c>
      <c r="AH24" s="138" t="str">
        <f>IF('SKI2'!J27="","",'SKI2'!J27)</f>
        <v/>
      </c>
      <c r="AI24" s="138" t="str">
        <f>IF('SKI2'!K27="","",'SKI2'!K27)</f>
        <v/>
      </c>
      <c r="AJ24" s="138" t="str">
        <f>IF('SKI2'!L27="","",'SKI2'!L27)</f>
        <v/>
      </c>
      <c r="AK24" s="138" t="str">
        <f>IF('SKI2'!M27="","",'SKI2'!M27)</f>
        <v/>
      </c>
      <c r="AL24" s="138" t="str">
        <f>IF('SKI2'!N27="","",'SKI2'!N27)</f>
        <v/>
      </c>
      <c r="AM24" s="138" t="str">
        <f>IF('SKI2'!O27="","",'SKI2'!O27)</f>
        <v/>
      </c>
      <c r="AN24" s="138" t="str">
        <f>IF('SKI2'!P27="","",'SKI2'!P27)</f>
        <v/>
      </c>
      <c r="AO24" s="138" t="str">
        <f>IF('SKI2'!Q27="","",'SKI2'!Q27)</f>
        <v/>
      </c>
      <c r="AP24" s="138" t="str">
        <f>IF('SKI2'!R27="","",'SKI2'!R27)</f>
        <v/>
      </c>
      <c r="AQ24" s="138" t="str">
        <f>IF(PPKn2!I27="","",PPKn2!I27)</f>
        <v/>
      </c>
      <c r="AR24" s="138" t="str">
        <f>IF(PPKn2!J27="","",PPKn2!J27)</f>
        <v/>
      </c>
      <c r="AS24" s="138" t="str">
        <f>IF(PPKn2!K27="","",PPKn2!K27)</f>
        <v/>
      </c>
      <c r="AT24" s="138" t="str">
        <f>IF(PPKn2!L27="","",PPKn2!L27)</f>
        <v/>
      </c>
      <c r="AU24" s="138" t="str">
        <f>IF(PPKn2!M27="","",PPKn2!M27)</f>
        <v/>
      </c>
      <c r="AV24" s="138" t="str">
        <f>IF(PPKn2!N27="","",PPKn2!N27)</f>
        <v/>
      </c>
      <c r="AW24" s="138" t="str">
        <f>IF(PPKn2!O27="","",PPKn2!O27)</f>
        <v/>
      </c>
      <c r="AX24" s="138" t="str">
        <f>IF(PPKn2!P27="","",PPKn2!P27)</f>
        <v/>
      </c>
      <c r="AY24" s="138" t="str">
        <f>IF(PPKn2!Q27="","",PPKn2!Q27)</f>
        <v/>
      </c>
      <c r="AZ24" s="138" t="str">
        <f>IF(PPKn2!R27="","",PPKn2!R27)</f>
        <v/>
      </c>
      <c r="BA24" s="137" t="str">
        <f>IF(B.Ind2!I27="","",B.Ind2!I27)</f>
        <v/>
      </c>
      <c r="BB24" s="137" t="str">
        <f>IF(B.Ind2!J27="","",B.Ind2!J27)</f>
        <v/>
      </c>
      <c r="BC24" s="137" t="str">
        <f>IF(B.Ind2!K27="","",B.Ind2!K27)</f>
        <v/>
      </c>
      <c r="BD24" s="137" t="str">
        <f>IF(B.Ind2!L27="","",B.Ind2!L27)</f>
        <v/>
      </c>
      <c r="BE24" s="137" t="str">
        <f>IF(B.Ind2!M27="","",B.Ind2!M27)</f>
        <v/>
      </c>
      <c r="BF24" s="137" t="str">
        <f>IF(B.Ind2!N27="","",B.Ind2!N27)</f>
        <v/>
      </c>
      <c r="BG24" s="137" t="str">
        <f>IF(B.Ind2!O27="","",B.Ind2!O27)</f>
        <v/>
      </c>
      <c r="BH24" s="137" t="str">
        <f>IF(B.Ind2!P27="","",B.Ind2!P27)</f>
        <v/>
      </c>
      <c r="BI24" s="137" t="str">
        <f>IF(B.Ind2!Q27="","",B.Ind2!Q27)</f>
        <v/>
      </c>
      <c r="BJ24" s="137" t="str">
        <f>IF(B.Ind2!R27="","",B.Ind2!R27)</f>
        <v/>
      </c>
      <c r="BK24" s="137" t="str">
        <f>IF(B.ARAB2!I27="","",B.ARAB2!I27)</f>
        <v/>
      </c>
      <c r="BL24" s="137" t="str">
        <f>IF(B.ARAB2!J27="","",B.ARAB2!J27)</f>
        <v/>
      </c>
      <c r="BM24" s="137" t="str">
        <f>IF(B.ARAB2!K27="","",B.ARAB2!K27)</f>
        <v/>
      </c>
      <c r="BN24" s="137" t="str">
        <f>IF(B.ARAB2!L27="","",B.ARAB2!L27)</f>
        <v/>
      </c>
      <c r="BO24" s="137" t="str">
        <f>IF(B.ARAB2!M27="","",B.ARAB2!M27)</f>
        <v/>
      </c>
      <c r="BP24" s="137" t="str">
        <f>IF(B.ARAB2!N27="","",B.ARAB2!N27)</f>
        <v/>
      </c>
      <c r="BQ24" s="137" t="str">
        <f>IF(B.ARAB2!O27="","",B.ARAB2!O27)</f>
        <v/>
      </c>
      <c r="BR24" s="137" t="str">
        <f>IF(B.ARAB2!P27="","",B.ARAB2!P27)</f>
        <v/>
      </c>
      <c r="BS24" s="137" t="str">
        <f>IF(B.ARAB2!Q27="","",B.ARAB2!Q27)</f>
        <v/>
      </c>
      <c r="BT24" s="137" t="str">
        <f>IF(B.ARAB2!R27="","",B.ARAB2!R27)</f>
        <v/>
      </c>
      <c r="BU24" s="138" t="str">
        <f>IF('MAT2'!I27="","",'MAT2'!I27)</f>
        <v/>
      </c>
      <c r="BV24" s="138" t="str">
        <f>IF('MAT2'!J27="","",'MAT2'!J27)</f>
        <v/>
      </c>
      <c r="BW24" s="138" t="str">
        <f>IF('MAT2'!K27="","",'MAT2'!K27)</f>
        <v/>
      </c>
      <c r="BX24" s="138" t="str">
        <f>IF('MAT2'!L27="","",'MAT2'!L27)</f>
        <v/>
      </c>
      <c r="BY24" s="138" t="str">
        <f>IF('MAT2'!M27="","",'MAT2'!M27)</f>
        <v/>
      </c>
      <c r="BZ24" s="138" t="str">
        <f>IF('MAT2'!N27="","",'MAT2'!N27)</f>
        <v/>
      </c>
      <c r="CA24" s="138" t="str">
        <f>IF('MAT2'!O27="","",'MAT2'!O27)</f>
        <v/>
      </c>
      <c r="CB24" s="138" t="str">
        <f>IF('MAT2'!P27="","",'MAT2'!P27)</f>
        <v/>
      </c>
      <c r="CC24" s="138" t="str">
        <f>IF('MAT2'!Q27="","",'MAT2'!Q27)</f>
        <v/>
      </c>
      <c r="CD24" s="138" t="str">
        <f>IF('MAT2'!R27="","",'MAT2'!R27)</f>
        <v/>
      </c>
      <c r="CE24" s="138" t="str">
        <f>IF('IPA2'!I27="","",'IPA2'!I27)</f>
        <v/>
      </c>
      <c r="CF24" s="138" t="str">
        <f>IF('IPA2'!J27="","",'IPA2'!J27)</f>
        <v/>
      </c>
      <c r="CG24" s="138" t="str">
        <f>IF('IPA2'!K27="","",'IPA2'!K27)</f>
        <v/>
      </c>
      <c r="CH24" s="138" t="str">
        <f>IF('IPA2'!L27="","",'IPA2'!L27)</f>
        <v/>
      </c>
      <c r="CI24" s="138" t="str">
        <f>IF('IPA2'!M27="","",'IPA2'!M27)</f>
        <v/>
      </c>
      <c r="CJ24" s="138" t="str">
        <f>IF('IPA2'!N27="","",'IPA2'!N27)</f>
        <v/>
      </c>
      <c r="CK24" s="138" t="str">
        <f>IF('IPA2'!O27="","",'IPA2'!O27)</f>
        <v/>
      </c>
      <c r="CL24" s="138" t="str">
        <f>IF('IPA2'!P27="","",'IPA2'!P27)</f>
        <v/>
      </c>
      <c r="CM24" s="138" t="str">
        <f>IF('IPA2'!Q27="","",'IPA2'!Q27)</f>
        <v/>
      </c>
      <c r="CN24" s="138" t="str">
        <f>IF('IPA2'!R27="","",'IPA2'!R27)</f>
        <v/>
      </c>
      <c r="CO24" s="137" t="str">
        <f>IF('IPS2'!I27="","",'IPS2'!I27)</f>
        <v/>
      </c>
      <c r="CP24" s="137" t="str">
        <f>IF('IPS2'!J27="","",'IPS2'!J27)</f>
        <v/>
      </c>
      <c r="CQ24" s="137" t="str">
        <f>IF('IPS2'!K27="","",'IPS2'!K27)</f>
        <v/>
      </c>
      <c r="CR24" s="137" t="str">
        <f>IF('IPS2'!L27="","",'IPS2'!L27)</f>
        <v/>
      </c>
      <c r="CS24" s="137" t="str">
        <f>IF('IPS2'!M27="","",'IPS2'!M27)</f>
        <v/>
      </c>
      <c r="CT24" s="137" t="str">
        <f>IF('IPS2'!N27="","",'IPS2'!N27)</f>
        <v/>
      </c>
      <c r="CU24" s="137" t="str">
        <f>IF('IPS2'!O27="","",'IPS2'!O27)</f>
        <v/>
      </c>
      <c r="CV24" s="137" t="str">
        <f>IF('IPS2'!P27="","",'IPS2'!P27)</f>
        <v/>
      </c>
      <c r="CW24" s="137" t="str">
        <f>IF('IPS2'!Q27="","",'IPS2'!Q27)</f>
        <v/>
      </c>
      <c r="CX24" s="137" t="str">
        <f>IF('IPS2'!R27="","",'IPS2'!R27)</f>
        <v/>
      </c>
      <c r="CY24" s="138" t="str">
        <f>IF(BIng2!I27="","",BIng2!I27)</f>
        <v/>
      </c>
      <c r="CZ24" s="138" t="str">
        <f>IF(BIng2!J27="","",BIng2!J27)</f>
        <v/>
      </c>
      <c r="DA24" s="138" t="str">
        <f>IF(BIng2!K27="","",BIng2!K27)</f>
        <v/>
      </c>
      <c r="DB24" s="138" t="str">
        <f>IF(BIng2!L27="","",BIng2!L27)</f>
        <v/>
      </c>
      <c r="DC24" s="138" t="str">
        <f>IF(BIng2!M27="","",BIng2!M27)</f>
        <v/>
      </c>
      <c r="DD24" s="138" t="str">
        <f>IF(BIng2!N27="","",BIng2!N27)</f>
        <v/>
      </c>
      <c r="DE24" s="138" t="str">
        <f>IF(BIng2!O27="","",BIng2!O27)</f>
        <v/>
      </c>
      <c r="DF24" s="138" t="str">
        <f>IF(BIng2!P27="","",BIng2!P27)</f>
        <v/>
      </c>
      <c r="DG24" s="138" t="str">
        <f>IF(BIng2!Q27="","",BIng2!Q27)</f>
        <v/>
      </c>
      <c r="DH24" s="138" t="str">
        <f>IF(BIng2!R27="","",BIng2!R27)</f>
        <v/>
      </c>
      <c r="DI24" s="138" t="str">
        <f>IF('SBd2'!I27="","",'SBd2'!I27)</f>
        <v/>
      </c>
      <c r="DJ24" s="138" t="str">
        <f>IF('SBd2'!J27="","",'SBd2'!J27)</f>
        <v/>
      </c>
      <c r="DK24" s="138" t="str">
        <f>IF('SBd2'!K27="","",'SBd2'!K27)</f>
        <v/>
      </c>
      <c r="DL24" s="138" t="str">
        <f>IF('SBd2'!L27="","",'SBd2'!L27)</f>
        <v/>
      </c>
      <c r="DM24" s="138" t="str">
        <f>IF('SBd2'!M27="","",'SBd2'!M27)</f>
        <v/>
      </c>
      <c r="DN24" s="138" t="str">
        <f>IF('SBd2'!N27="","",'SBd2'!N27)</f>
        <v/>
      </c>
      <c r="DO24" s="138" t="str">
        <f>IF('SBd2'!O27="","",'SBd2'!O27)</f>
        <v/>
      </c>
      <c r="DP24" s="138" t="str">
        <f>IF('SBd2'!P27="","",'SBd2'!P27)</f>
        <v/>
      </c>
      <c r="DQ24" s="138" t="str">
        <f>IF('SBd2'!Q27="","",'SBd2'!Q27)</f>
        <v/>
      </c>
      <c r="DR24" s="138" t="str">
        <f>IF('SBd2'!R27="","",'SBd2'!R27)</f>
        <v/>
      </c>
      <c r="DS24" s="137" t="str">
        <f>IF('Pjk2'!I27="","",'Pjk2'!I27)</f>
        <v/>
      </c>
      <c r="DT24" s="137" t="str">
        <f>IF('Pjk2'!J27="","",'Pjk2'!J27)</f>
        <v/>
      </c>
      <c r="DU24" s="137" t="str">
        <f>IF('Pjk2'!K27="","",'Pjk2'!K27)</f>
        <v/>
      </c>
      <c r="DV24" s="137" t="str">
        <f>IF('Pjk2'!L27="","",'Pjk2'!L27)</f>
        <v/>
      </c>
      <c r="DW24" s="137" t="str">
        <f>IF('Pjk2'!M27="","",'Pjk2'!M27)</f>
        <v/>
      </c>
      <c r="DX24" s="137" t="str">
        <f>IF('Pjk2'!N27="","",'Pjk2'!N27)</f>
        <v/>
      </c>
      <c r="DY24" s="137" t="str">
        <f>IF('Pjk2'!O27="","",'Pjk2'!O27)</f>
        <v/>
      </c>
      <c r="DZ24" s="137" t="str">
        <f>IF('Pjk2'!P27="","",'Pjk2'!P27)</f>
        <v/>
      </c>
      <c r="EA24" s="137" t="str">
        <f>IF('Pjk2'!Q27="","",'Pjk2'!Q27)</f>
        <v/>
      </c>
      <c r="EB24" s="137" t="str">
        <f>IF('Pjk2'!R27="","",'Pjk2'!R27)</f>
        <v/>
      </c>
      <c r="EC24" s="137" t="str">
        <f>IF('Prk2'!I27="","",'Prk2'!I27)</f>
        <v/>
      </c>
      <c r="ED24" s="137" t="str">
        <f>IF('Prk2'!J27="","",'Prk2'!J27)</f>
        <v/>
      </c>
      <c r="EE24" s="137" t="str">
        <f>IF('Prk2'!K27="","",'Prk2'!K27)</f>
        <v/>
      </c>
      <c r="EF24" s="137" t="str">
        <f>IF('Prk2'!L27="","",'Prk2'!L27)</f>
        <v/>
      </c>
      <c r="EG24" s="137" t="str">
        <f>IF('Prk2'!M27="","",'Prk2'!M27)</f>
        <v/>
      </c>
      <c r="EH24" s="137" t="str">
        <f>IF('Prk2'!N27="","",'Prk2'!N27)</f>
        <v/>
      </c>
      <c r="EI24" s="137" t="str">
        <f>IF('Prk2'!O27="","",'Prk2'!O27)</f>
        <v/>
      </c>
      <c r="EJ24" s="137" t="str">
        <f>IF('Prk2'!P27="","",'Prk2'!P27)</f>
        <v/>
      </c>
      <c r="EK24" s="137" t="str">
        <f>IF('Prk2'!Q27="","",'Prk2'!Q27)</f>
        <v/>
      </c>
      <c r="EL24" s="137" t="str">
        <f>IF('Prk2'!R27="","",'Prk2'!R27)</f>
        <v/>
      </c>
      <c r="EM24" s="139" t="str">
        <f>IF(BADER2!I27="","",BADER2!I27)</f>
        <v/>
      </c>
      <c r="EN24" s="139" t="str">
        <f>IF(BADER2!J27="","",BADER2!J27)</f>
        <v/>
      </c>
      <c r="EO24" s="139" t="str">
        <f>IF(BADER2!K27="","",BADER2!K27)</f>
        <v/>
      </c>
      <c r="EP24" s="139" t="str">
        <f>IF(BADER2!L27="","",BADER2!L27)</f>
        <v/>
      </c>
      <c r="EQ24" s="139" t="str">
        <f>IF(BADER2!M27="","",BADER2!M27)</f>
        <v/>
      </c>
      <c r="ER24" s="139" t="str">
        <f>IF(BADER2!N27="","",BADER2!N27)</f>
        <v/>
      </c>
      <c r="ES24" s="139" t="str">
        <f>IF(BADER2!O27="","",BADER2!O27)</f>
        <v/>
      </c>
      <c r="ET24" s="139" t="str">
        <f>IF(BADER2!P27="","",BADER2!P27)</f>
        <v/>
      </c>
      <c r="EU24" s="139" t="str">
        <f>IF(BADER2!Q27="","",BADER2!Q27)</f>
        <v/>
      </c>
      <c r="EV24" s="139" t="str">
        <f>IF(BADER2!R27="","",BADER2!R27)</f>
        <v/>
      </c>
      <c r="EW24" s="146" t="str">
        <f t="shared" si="1"/>
        <v/>
      </c>
      <c r="EX24" s="146" t="str">
        <f t="shared" si="2"/>
        <v/>
      </c>
      <c r="EY24" s="146" t="str">
        <f t="shared" si="0"/>
        <v/>
      </c>
      <c r="EZ24" s="146" t="str">
        <f t="shared" si="0"/>
        <v/>
      </c>
      <c r="FA24" s="146" t="str">
        <f t="shared" si="0"/>
        <v/>
      </c>
      <c r="FB24" s="146" t="str">
        <f t="shared" si="0"/>
        <v/>
      </c>
      <c r="FC24" s="146" t="str">
        <f t="shared" si="0"/>
        <v/>
      </c>
      <c r="FD24" s="146" t="str">
        <f t="shared" si="0"/>
        <v/>
      </c>
      <c r="FE24" s="146" t="str">
        <f t="shared" si="0"/>
        <v/>
      </c>
      <c r="FF24" s="146" t="str">
        <f t="shared" si="3"/>
        <v/>
      </c>
      <c r="FG24" s="146" t="str">
        <f t="shared" si="4"/>
        <v/>
      </c>
      <c r="FH24" s="76" t="str">
        <f t="shared" si="5"/>
        <v/>
      </c>
      <c r="FI24" s="76" t="str">
        <f t="shared" si="6"/>
        <v/>
      </c>
      <c r="FJ24" s="76" t="str">
        <f t="shared" si="7"/>
        <v/>
      </c>
      <c r="FK24" s="76" t="str">
        <f t="shared" si="8"/>
        <v/>
      </c>
      <c r="FL24" s="76" t="str">
        <f t="shared" si="9"/>
        <v/>
      </c>
      <c r="FM24" s="76" t="str">
        <f t="shared" si="10"/>
        <v/>
      </c>
      <c r="FN24" s="76" t="str">
        <f t="shared" si="11"/>
        <v/>
      </c>
      <c r="FO24" s="76" t="str">
        <f t="shared" si="12"/>
        <v/>
      </c>
      <c r="FP24" s="76" t="str">
        <f t="shared" si="13"/>
        <v xml:space="preserve">Sikapnya  dalam ,  ,  ,  ,  ,  ,  ,  </v>
      </c>
    </row>
    <row r="25" spans="1:172">
      <c r="A25" s="271">
        <v>15</v>
      </c>
      <c r="B25" s="76" t="str">
        <f>IF('Data Raport2'!B18="","",'Data Raport2'!B18)</f>
        <v>siswa15</v>
      </c>
      <c r="C25" s="137" t="str">
        <f>IF('QH2'!I28="","",'QH2'!I28)</f>
        <v/>
      </c>
      <c r="D25" s="137" t="str">
        <f>IF('QH2'!J28="","",'QH2'!J28)</f>
        <v/>
      </c>
      <c r="E25" s="137" t="str">
        <f>IF('QH2'!K28="","",'QH2'!K28)</f>
        <v/>
      </c>
      <c r="F25" s="137" t="str">
        <f>IF('QH2'!L28="","",'QH2'!L28)</f>
        <v/>
      </c>
      <c r="G25" s="137" t="str">
        <f>IF('QH2'!M28="","",'QH2'!M28)</f>
        <v/>
      </c>
      <c r="H25" s="137" t="str">
        <f>IF('QH2'!N28="","",'QH2'!N28)</f>
        <v/>
      </c>
      <c r="I25" s="137" t="str">
        <f>IF('QH2'!O28="","",'QH2'!O28)</f>
        <v/>
      </c>
      <c r="J25" s="137" t="str">
        <f>IF('QH2'!P28="","",'QH2'!P28)</f>
        <v/>
      </c>
      <c r="K25" s="137" t="str">
        <f>IF('QH2'!Q28="","",'QH2'!Q28)</f>
        <v/>
      </c>
      <c r="L25" s="137" t="str">
        <f>IF('QH2'!R28="","",'QH2'!R28)</f>
        <v/>
      </c>
      <c r="M25" s="138" t="str">
        <f>IF('AA2'!I28="","",'AA2'!I28)</f>
        <v/>
      </c>
      <c r="N25" s="138" t="str">
        <f>IF('AA2'!J28="","",'AA2'!J28)</f>
        <v/>
      </c>
      <c r="O25" s="138" t="str">
        <f>IF('AA2'!K28="","",'AA2'!K28)</f>
        <v/>
      </c>
      <c r="P25" s="138" t="str">
        <f>IF('AA2'!L28="","",'AA2'!L28)</f>
        <v/>
      </c>
      <c r="Q25" s="138" t="str">
        <f>IF('AA2'!M28="","",'AA2'!M28)</f>
        <v/>
      </c>
      <c r="R25" s="138" t="str">
        <f>IF('AA2'!N28="","",'AA2'!N28)</f>
        <v/>
      </c>
      <c r="S25" s="138" t="str">
        <f>IF('AA2'!O28="","",'AA2'!O28)</f>
        <v/>
      </c>
      <c r="T25" s="138" t="str">
        <f>IF('AA2'!P28="","",'AA2'!P28)</f>
        <v/>
      </c>
      <c r="U25" s="138" t="str">
        <f>IF('AA2'!Q28="","",'AA2'!Q28)</f>
        <v/>
      </c>
      <c r="V25" s="138" t="str">
        <f>IF('AA2'!R28="","",'AA2'!R28)</f>
        <v/>
      </c>
      <c r="W25" s="138" t="str">
        <f>IF(FIQIH2!I28="","",FIQIH2!I28)</f>
        <v/>
      </c>
      <c r="X25" s="138" t="str">
        <f>IF(FIQIH2!J28="","",FIQIH2!J28)</f>
        <v/>
      </c>
      <c r="Y25" s="138" t="str">
        <f>IF(FIQIH2!K28="","",FIQIH2!K28)</f>
        <v/>
      </c>
      <c r="Z25" s="138" t="str">
        <f>IF(FIQIH2!L28="","",FIQIH2!L28)</f>
        <v/>
      </c>
      <c r="AA25" s="138" t="str">
        <f>IF(FIQIH2!M28="","",FIQIH2!M28)</f>
        <v/>
      </c>
      <c r="AB25" s="138" t="str">
        <f>IF(FIQIH2!N28="","",FIQIH2!N28)</f>
        <v/>
      </c>
      <c r="AC25" s="138" t="str">
        <f>IF(FIQIH2!O28="","",FIQIH2!O28)</f>
        <v/>
      </c>
      <c r="AD25" s="138" t="str">
        <f>IF(FIQIH2!P28="","",FIQIH2!P28)</f>
        <v/>
      </c>
      <c r="AE25" s="138" t="str">
        <f>IF(FIQIH2!Q28="","",FIQIH2!Q28)</f>
        <v/>
      </c>
      <c r="AF25" s="138" t="str">
        <f>IF(FIQIH2!R28="","",FIQIH2!R28)</f>
        <v/>
      </c>
      <c r="AG25" s="138" t="str">
        <f>IF('SKI2'!I28="","",'SKI2'!I28)</f>
        <v/>
      </c>
      <c r="AH25" s="138" t="str">
        <f>IF('SKI2'!J28="","",'SKI2'!J28)</f>
        <v/>
      </c>
      <c r="AI25" s="138" t="str">
        <f>IF('SKI2'!K28="","",'SKI2'!K28)</f>
        <v/>
      </c>
      <c r="AJ25" s="138" t="str">
        <f>IF('SKI2'!L28="","",'SKI2'!L28)</f>
        <v/>
      </c>
      <c r="AK25" s="138" t="str">
        <f>IF('SKI2'!M28="","",'SKI2'!M28)</f>
        <v/>
      </c>
      <c r="AL25" s="138" t="str">
        <f>IF('SKI2'!N28="","",'SKI2'!N28)</f>
        <v/>
      </c>
      <c r="AM25" s="138" t="str">
        <f>IF('SKI2'!O28="","",'SKI2'!O28)</f>
        <v/>
      </c>
      <c r="AN25" s="138" t="str">
        <f>IF('SKI2'!P28="","",'SKI2'!P28)</f>
        <v/>
      </c>
      <c r="AO25" s="138" t="str">
        <f>IF('SKI2'!Q28="","",'SKI2'!Q28)</f>
        <v/>
      </c>
      <c r="AP25" s="138" t="str">
        <f>IF('SKI2'!R28="","",'SKI2'!R28)</f>
        <v/>
      </c>
      <c r="AQ25" s="138" t="str">
        <f>IF(PPKn2!I28="","",PPKn2!I28)</f>
        <v/>
      </c>
      <c r="AR25" s="138" t="str">
        <f>IF(PPKn2!J28="","",PPKn2!J28)</f>
        <v/>
      </c>
      <c r="AS25" s="138" t="str">
        <f>IF(PPKn2!K28="","",PPKn2!K28)</f>
        <v/>
      </c>
      <c r="AT25" s="138" t="str">
        <f>IF(PPKn2!L28="","",PPKn2!L28)</f>
        <v/>
      </c>
      <c r="AU25" s="138" t="str">
        <f>IF(PPKn2!M28="","",PPKn2!M28)</f>
        <v/>
      </c>
      <c r="AV25" s="138" t="str">
        <f>IF(PPKn2!N28="","",PPKn2!N28)</f>
        <v/>
      </c>
      <c r="AW25" s="138" t="str">
        <f>IF(PPKn2!O28="","",PPKn2!O28)</f>
        <v/>
      </c>
      <c r="AX25" s="138" t="str">
        <f>IF(PPKn2!P28="","",PPKn2!P28)</f>
        <v/>
      </c>
      <c r="AY25" s="138" t="str">
        <f>IF(PPKn2!Q28="","",PPKn2!Q28)</f>
        <v/>
      </c>
      <c r="AZ25" s="138" t="str">
        <f>IF(PPKn2!R28="","",PPKn2!R28)</f>
        <v/>
      </c>
      <c r="BA25" s="137" t="str">
        <f>IF(B.Ind2!I28="","",B.Ind2!I28)</f>
        <v/>
      </c>
      <c r="BB25" s="137" t="str">
        <f>IF(B.Ind2!J28="","",B.Ind2!J28)</f>
        <v/>
      </c>
      <c r="BC25" s="137" t="str">
        <f>IF(B.Ind2!K28="","",B.Ind2!K28)</f>
        <v/>
      </c>
      <c r="BD25" s="137" t="str">
        <f>IF(B.Ind2!L28="","",B.Ind2!L28)</f>
        <v/>
      </c>
      <c r="BE25" s="137" t="str">
        <f>IF(B.Ind2!M28="","",B.Ind2!M28)</f>
        <v/>
      </c>
      <c r="BF25" s="137" t="str">
        <f>IF(B.Ind2!N28="","",B.Ind2!N28)</f>
        <v/>
      </c>
      <c r="BG25" s="137" t="str">
        <f>IF(B.Ind2!O28="","",B.Ind2!O28)</f>
        <v/>
      </c>
      <c r="BH25" s="137" t="str">
        <f>IF(B.Ind2!P28="","",B.Ind2!P28)</f>
        <v/>
      </c>
      <c r="BI25" s="137" t="str">
        <f>IF(B.Ind2!Q28="","",B.Ind2!Q28)</f>
        <v/>
      </c>
      <c r="BJ25" s="137" t="str">
        <f>IF(B.Ind2!R28="","",B.Ind2!R28)</f>
        <v/>
      </c>
      <c r="BK25" s="137" t="str">
        <f>IF(B.ARAB2!I28="","",B.ARAB2!I28)</f>
        <v/>
      </c>
      <c r="BL25" s="137" t="str">
        <f>IF(B.ARAB2!J28="","",B.ARAB2!J28)</f>
        <v/>
      </c>
      <c r="BM25" s="137" t="str">
        <f>IF(B.ARAB2!K28="","",B.ARAB2!K28)</f>
        <v/>
      </c>
      <c r="BN25" s="137" t="str">
        <f>IF(B.ARAB2!L28="","",B.ARAB2!L28)</f>
        <v/>
      </c>
      <c r="BO25" s="137" t="str">
        <f>IF(B.ARAB2!M28="","",B.ARAB2!M28)</f>
        <v/>
      </c>
      <c r="BP25" s="137" t="str">
        <f>IF(B.ARAB2!N28="","",B.ARAB2!N28)</f>
        <v/>
      </c>
      <c r="BQ25" s="137" t="str">
        <f>IF(B.ARAB2!O28="","",B.ARAB2!O28)</f>
        <v/>
      </c>
      <c r="BR25" s="137" t="str">
        <f>IF(B.ARAB2!P28="","",B.ARAB2!P28)</f>
        <v/>
      </c>
      <c r="BS25" s="137" t="str">
        <f>IF(B.ARAB2!Q28="","",B.ARAB2!Q28)</f>
        <v/>
      </c>
      <c r="BT25" s="137" t="str">
        <f>IF(B.ARAB2!R28="","",B.ARAB2!R28)</f>
        <v/>
      </c>
      <c r="BU25" s="138" t="str">
        <f>IF('MAT2'!I28="","",'MAT2'!I28)</f>
        <v/>
      </c>
      <c r="BV25" s="138" t="str">
        <f>IF('MAT2'!J28="","",'MAT2'!J28)</f>
        <v/>
      </c>
      <c r="BW25" s="138" t="str">
        <f>IF('MAT2'!K28="","",'MAT2'!K28)</f>
        <v/>
      </c>
      <c r="BX25" s="138" t="str">
        <f>IF('MAT2'!L28="","",'MAT2'!L28)</f>
        <v/>
      </c>
      <c r="BY25" s="138" t="str">
        <f>IF('MAT2'!M28="","",'MAT2'!M28)</f>
        <v/>
      </c>
      <c r="BZ25" s="138" t="str">
        <f>IF('MAT2'!N28="","",'MAT2'!N28)</f>
        <v/>
      </c>
      <c r="CA25" s="138" t="str">
        <f>IF('MAT2'!O28="","",'MAT2'!O28)</f>
        <v/>
      </c>
      <c r="CB25" s="138" t="str">
        <f>IF('MAT2'!P28="","",'MAT2'!P28)</f>
        <v/>
      </c>
      <c r="CC25" s="138" t="str">
        <f>IF('MAT2'!Q28="","",'MAT2'!Q28)</f>
        <v/>
      </c>
      <c r="CD25" s="138" t="str">
        <f>IF('MAT2'!R28="","",'MAT2'!R28)</f>
        <v/>
      </c>
      <c r="CE25" s="138" t="str">
        <f>IF('IPA2'!I28="","",'IPA2'!I28)</f>
        <v/>
      </c>
      <c r="CF25" s="138" t="str">
        <f>IF('IPA2'!J28="","",'IPA2'!J28)</f>
        <v/>
      </c>
      <c r="CG25" s="138" t="str">
        <f>IF('IPA2'!K28="","",'IPA2'!K28)</f>
        <v/>
      </c>
      <c r="CH25" s="138" t="str">
        <f>IF('IPA2'!L28="","",'IPA2'!L28)</f>
        <v/>
      </c>
      <c r="CI25" s="138" t="str">
        <f>IF('IPA2'!M28="","",'IPA2'!M28)</f>
        <v/>
      </c>
      <c r="CJ25" s="138" t="str">
        <f>IF('IPA2'!N28="","",'IPA2'!N28)</f>
        <v/>
      </c>
      <c r="CK25" s="138" t="str">
        <f>IF('IPA2'!O28="","",'IPA2'!O28)</f>
        <v/>
      </c>
      <c r="CL25" s="138" t="str">
        <f>IF('IPA2'!P28="","",'IPA2'!P28)</f>
        <v/>
      </c>
      <c r="CM25" s="138" t="str">
        <f>IF('IPA2'!Q28="","",'IPA2'!Q28)</f>
        <v/>
      </c>
      <c r="CN25" s="138" t="str">
        <f>IF('IPA2'!R28="","",'IPA2'!R28)</f>
        <v/>
      </c>
      <c r="CO25" s="137" t="str">
        <f>IF('IPS2'!I28="","",'IPS2'!I28)</f>
        <v/>
      </c>
      <c r="CP25" s="137" t="str">
        <f>IF('IPS2'!J28="","",'IPS2'!J28)</f>
        <v/>
      </c>
      <c r="CQ25" s="137" t="str">
        <f>IF('IPS2'!K28="","",'IPS2'!K28)</f>
        <v/>
      </c>
      <c r="CR25" s="137" t="str">
        <f>IF('IPS2'!L28="","",'IPS2'!L28)</f>
        <v/>
      </c>
      <c r="CS25" s="137" t="str">
        <f>IF('IPS2'!M28="","",'IPS2'!M28)</f>
        <v/>
      </c>
      <c r="CT25" s="137" t="str">
        <f>IF('IPS2'!N28="","",'IPS2'!N28)</f>
        <v/>
      </c>
      <c r="CU25" s="137" t="str">
        <f>IF('IPS2'!O28="","",'IPS2'!O28)</f>
        <v/>
      </c>
      <c r="CV25" s="137" t="str">
        <f>IF('IPS2'!P28="","",'IPS2'!P28)</f>
        <v/>
      </c>
      <c r="CW25" s="137" t="str">
        <f>IF('IPS2'!Q28="","",'IPS2'!Q28)</f>
        <v/>
      </c>
      <c r="CX25" s="137" t="str">
        <f>IF('IPS2'!R28="","",'IPS2'!R28)</f>
        <v/>
      </c>
      <c r="CY25" s="138" t="str">
        <f>IF(BIng2!I28="","",BIng2!I28)</f>
        <v/>
      </c>
      <c r="CZ25" s="138" t="str">
        <f>IF(BIng2!J28="","",BIng2!J28)</f>
        <v/>
      </c>
      <c r="DA25" s="138" t="str">
        <f>IF(BIng2!K28="","",BIng2!K28)</f>
        <v/>
      </c>
      <c r="DB25" s="138" t="str">
        <f>IF(BIng2!L28="","",BIng2!L28)</f>
        <v/>
      </c>
      <c r="DC25" s="138" t="str">
        <f>IF(BIng2!M28="","",BIng2!M28)</f>
        <v/>
      </c>
      <c r="DD25" s="138" t="str">
        <f>IF(BIng2!N28="","",BIng2!N28)</f>
        <v/>
      </c>
      <c r="DE25" s="138" t="str">
        <f>IF(BIng2!O28="","",BIng2!O28)</f>
        <v/>
      </c>
      <c r="DF25" s="138" t="str">
        <f>IF(BIng2!P28="","",BIng2!P28)</f>
        <v/>
      </c>
      <c r="DG25" s="138" t="str">
        <f>IF(BIng2!Q28="","",BIng2!Q28)</f>
        <v/>
      </c>
      <c r="DH25" s="138" t="str">
        <f>IF(BIng2!R28="","",BIng2!R28)</f>
        <v/>
      </c>
      <c r="DI25" s="138" t="str">
        <f>IF('SBd2'!I28="","",'SBd2'!I28)</f>
        <v/>
      </c>
      <c r="DJ25" s="138" t="str">
        <f>IF('SBd2'!J28="","",'SBd2'!J28)</f>
        <v/>
      </c>
      <c r="DK25" s="138" t="str">
        <f>IF('SBd2'!K28="","",'SBd2'!K28)</f>
        <v/>
      </c>
      <c r="DL25" s="138" t="str">
        <f>IF('SBd2'!L28="","",'SBd2'!L28)</f>
        <v/>
      </c>
      <c r="DM25" s="138" t="str">
        <f>IF('SBd2'!M28="","",'SBd2'!M28)</f>
        <v/>
      </c>
      <c r="DN25" s="138" t="str">
        <f>IF('SBd2'!N28="","",'SBd2'!N28)</f>
        <v/>
      </c>
      <c r="DO25" s="138" t="str">
        <f>IF('SBd2'!O28="","",'SBd2'!O28)</f>
        <v/>
      </c>
      <c r="DP25" s="138" t="str">
        <f>IF('SBd2'!P28="","",'SBd2'!P28)</f>
        <v/>
      </c>
      <c r="DQ25" s="138" t="str">
        <f>IF('SBd2'!Q28="","",'SBd2'!Q28)</f>
        <v/>
      </c>
      <c r="DR25" s="138" t="str">
        <f>IF('SBd2'!R28="","",'SBd2'!R28)</f>
        <v/>
      </c>
      <c r="DS25" s="137" t="str">
        <f>IF('Pjk2'!I28="","",'Pjk2'!I28)</f>
        <v/>
      </c>
      <c r="DT25" s="137" t="str">
        <f>IF('Pjk2'!J28="","",'Pjk2'!J28)</f>
        <v/>
      </c>
      <c r="DU25" s="137" t="str">
        <f>IF('Pjk2'!K28="","",'Pjk2'!K28)</f>
        <v/>
      </c>
      <c r="DV25" s="137" t="str">
        <f>IF('Pjk2'!L28="","",'Pjk2'!L28)</f>
        <v/>
      </c>
      <c r="DW25" s="137" t="str">
        <f>IF('Pjk2'!M28="","",'Pjk2'!M28)</f>
        <v/>
      </c>
      <c r="DX25" s="137" t="str">
        <f>IF('Pjk2'!N28="","",'Pjk2'!N28)</f>
        <v/>
      </c>
      <c r="DY25" s="137" t="str">
        <f>IF('Pjk2'!O28="","",'Pjk2'!O28)</f>
        <v/>
      </c>
      <c r="DZ25" s="137" t="str">
        <f>IF('Pjk2'!P28="","",'Pjk2'!P28)</f>
        <v/>
      </c>
      <c r="EA25" s="137" t="str">
        <f>IF('Pjk2'!Q28="","",'Pjk2'!Q28)</f>
        <v/>
      </c>
      <c r="EB25" s="137" t="str">
        <f>IF('Pjk2'!R28="","",'Pjk2'!R28)</f>
        <v/>
      </c>
      <c r="EC25" s="137" t="str">
        <f>IF('Prk2'!I28="","",'Prk2'!I28)</f>
        <v/>
      </c>
      <c r="ED25" s="137" t="str">
        <f>IF('Prk2'!J28="","",'Prk2'!J28)</f>
        <v/>
      </c>
      <c r="EE25" s="137" t="str">
        <f>IF('Prk2'!K28="","",'Prk2'!K28)</f>
        <v/>
      </c>
      <c r="EF25" s="137" t="str">
        <f>IF('Prk2'!L28="","",'Prk2'!L28)</f>
        <v/>
      </c>
      <c r="EG25" s="137" t="str">
        <f>IF('Prk2'!M28="","",'Prk2'!M28)</f>
        <v/>
      </c>
      <c r="EH25" s="137" t="str">
        <f>IF('Prk2'!N28="","",'Prk2'!N28)</f>
        <v/>
      </c>
      <c r="EI25" s="137" t="str">
        <f>IF('Prk2'!O28="","",'Prk2'!O28)</f>
        <v/>
      </c>
      <c r="EJ25" s="137" t="str">
        <f>IF('Prk2'!P28="","",'Prk2'!P28)</f>
        <v/>
      </c>
      <c r="EK25" s="137" t="str">
        <f>IF('Prk2'!Q28="","",'Prk2'!Q28)</f>
        <v/>
      </c>
      <c r="EL25" s="137" t="str">
        <f>IF('Prk2'!R28="","",'Prk2'!R28)</f>
        <v/>
      </c>
      <c r="EM25" s="139" t="str">
        <f>IF(BADER2!I28="","",BADER2!I28)</f>
        <v/>
      </c>
      <c r="EN25" s="139" t="str">
        <f>IF(BADER2!J28="","",BADER2!J28)</f>
        <v/>
      </c>
      <c r="EO25" s="139" t="str">
        <f>IF(BADER2!K28="","",BADER2!K28)</f>
        <v/>
      </c>
      <c r="EP25" s="139" t="str">
        <f>IF(BADER2!L28="","",BADER2!L28)</f>
        <v/>
      </c>
      <c r="EQ25" s="139" t="str">
        <f>IF(BADER2!M28="","",BADER2!M28)</f>
        <v/>
      </c>
      <c r="ER25" s="139" t="str">
        <f>IF(BADER2!N28="","",BADER2!N28)</f>
        <v/>
      </c>
      <c r="ES25" s="139" t="str">
        <f>IF(BADER2!O28="","",BADER2!O28)</f>
        <v/>
      </c>
      <c r="ET25" s="139" t="str">
        <f>IF(BADER2!P28="","",BADER2!P28)</f>
        <v/>
      </c>
      <c r="EU25" s="139" t="str">
        <f>IF(BADER2!Q28="","",BADER2!Q28)</f>
        <v/>
      </c>
      <c r="EV25" s="139" t="str">
        <f>IF(BADER2!R28="","",BADER2!R28)</f>
        <v/>
      </c>
      <c r="EW25" s="146" t="str">
        <f t="shared" si="1"/>
        <v/>
      </c>
      <c r="EX25" s="146" t="str">
        <f t="shared" si="2"/>
        <v/>
      </c>
      <c r="EY25" s="146" t="str">
        <f t="shared" si="0"/>
        <v/>
      </c>
      <c r="EZ25" s="146" t="str">
        <f t="shared" si="0"/>
        <v/>
      </c>
      <c r="FA25" s="146" t="str">
        <f t="shared" si="0"/>
        <v/>
      </c>
      <c r="FB25" s="146" t="str">
        <f t="shared" si="0"/>
        <v/>
      </c>
      <c r="FC25" s="146" t="str">
        <f t="shared" si="0"/>
        <v/>
      </c>
      <c r="FD25" s="146" t="str">
        <f t="shared" si="0"/>
        <v/>
      </c>
      <c r="FE25" s="146" t="str">
        <f t="shared" si="0"/>
        <v/>
      </c>
      <c r="FF25" s="146" t="str">
        <f t="shared" si="3"/>
        <v/>
      </c>
      <c r="FG25" s="146" t="str">
        <f t="shared" si="4"/>
        <v/>
      </c>
      <c r="FH25" s="76" t="str">
        <f t="shared" si="5"/>
        <v/>
      </c>
      <c r="FI25" s="76" t="str">
        <f t="shared" si="6"/>
        <v/>
      </c>
      <c r="FJ25" s="76" t="str">
        <f t="shared" si="7"/>
        <v/>
      </c>
      <c r="FK25" s="76" t="str">
        <f t="shared" si="8"/>
        <v/>
      </c>
      <c r="FL25" s="76" t="str">
        <f t="shared" si="9"/>
        <v/>
      </c>
      <c r="FM25" s="76" t="str">
        <f t="shared" si="10"/>
        <v/>
      </c>
      <c r="FN25" s="76" t="str">
        <f t="shared" si="11"/>
        <v/>
      </c>
      <c r="FO25" s="76" t="str">
        <f t="shared" si="12"/>
        <v/>
      </c>
      <c r="FP25" s="76" t="str">
        <f t="shared" si="13"/>
        <v xml:space="preserve">Sikapnya  dalam ,  ,  ,  ,  ,  ,  ,  </v>
      </c>
    </row>
    <row r="26" spans="1:172">
      <c r="A26" s="271">
        <v>16</v>
      </c>
      <c r="B26" s="76" t="str">
        <f>IF('Data Raport2'!B19="","",'Data Raport2'!B19)</f>
        <v>siswa16</v>
      </c>
      <c r="C26" s="137" t="str">
        <f>IF('QH2'!I29="","",'QH2'!I29)</f>
        <v/>
      </c>
      <c r="D26" s="137" t="str">
        <f>IF('QH2'!J29="","",'QH2'!J29)</f>
        <v/>
      </c>
      <c r="E26" s="137" t="str">
        <f>IF('QH2'!K29="","",'QH2'!K29)</f>
        <v/>
      </c>
      <c r="F26" s="137" t="str">
        <f>IF('QH2'!L29="","",'QH2'!L29)</f>
        <v/>
      </c>
      <c r="G26" s="137" t="str">
        <f>IF('QH2'!M29="","",'QH2'!M29)</f>
        <v/>
      </c>
      <c r="H26" s="137" t="str">
        <f>IF('QH2'!N29="","",'QH2'!N29)</f>
        <v/>
      </c>
      <c r="I26" s="137" t="str">
        <f>IF('QH2'!O29="","",'QH2'!O29)</f>
        <v/>
      </c>
      <c r="J26" s="137" t="str">
        <f>IF('QH2'!P29="","",'QH2'!P29)</f>
        <v/>
      </c>
      <c r="K26" s="137" t="str">
        <f>IF('QH2'!Q29="","",'QH2'!Q29)</f>
        <v/>
      </c>
      <c r="L26" s="137" t="str">
        <f>IF('QH2'!R29="","",'QH2'!R29)</f>
        <v/>
      </c>
      <c r="M26" s="138" t="str">
        <f>IF('AA2'!I29="","",'AA2'!I29)</f>
        <v/>
      </c>
      <c r="N26" s="138" t="str">
        <f>IF('AA2'!J29="","",'AA2'!J29)</f>
        <v/>
      </c>
      <c r="O26" s="138" t="str">
        <f>IF('AA2'!K29="","",'AA2'!K29)</f>
        <v/>
      </c>
      <c r="P26" s="138" t="str">
        <f>IF('AA2'!L29="","",'AA2'!L29)</f>
        <v/>
      </c>
      <c r="Q26" s="138" t="str">
        <f>IF('AA2'!M29="","",'AA2'!M29)</f>
        <v/>
      </c>
      <c r="R26" s="138" t="str">
        <f>IF('AA2'!N29="","",'AA2'!N29)</f>
        <v/>
      </c>
      <c r="S26" s="138" t="str">
        <f>IF('AA2'!O29="","",'AA2'!O29)</f>
        <v/>
      </c>
      <c r="T26" s="138" t="str">
        <f>IF('AA2'!P29="","",'AA2'!P29)</f>
        <v/>
      </c>
      <c r="U26" s="138" t="str">
        <f>IF('AA2'!Q29="","",'AA2'!Q29)</f>
        <v/>
      </c>
      <c r="V26" s="138" t="str">
        <f>IF('AA2'!R29="","",'AA2'!R29)</f>
        <v/>
      </c>
      <c r="W26" s="138" t="str">
        <f>IF(FIQIH2!I29="","",FIQIH2!I29)</f>
        <v/>
      </c>
      <c r="X26" s="138" t="str">
        <f>IF(FIQIH2!J29="","",FIQIH2!J29)</f>
        <v/>
      </c>
      <c r="Y26" s="138" t="str">
        <f>IF(FIQIH2!K29="","",FIQIH2!K29)</f>
        <v/>
      </c>
      <c r="Z26" s="138" t="str">
        <f>IF(FIQIH2!L29="","",FIQIH2!L29)</f>
        <v/>
      </c>
      <c r="AA26" s="138" t="str">
        <f>IF(FIQIH2!M29="","",FIQIH2!M29)</f>
        <v/>
      </c>
      <c r="AB26" s="138" t="str">
        <f>IF(FIQIH2!N29="","",FIQIH2!N29)</f>
        <v/>
      </c>
      <c r="AC26" s="138" t="str">
        <f>IF(FIQIH2!O29="","",FIQIH2!O29)</f>
        <v/>
      </c>
      <c r="AD26" s="138" t="str">
        <f>IF(FIQIH2!P29="","",FIQIH2!P29)</f>
        <v/>
      </c>
      <c r="AE26" s="138" t="str">
        <f>IF(FIQIH2!Q29="","",FIQIH2!Q29)</f>
        <v/>
      </c>
      <c r="AF26" s="138" t="str">
        <f>IF(FIQIH2!R29="","",FIQIH2!R29)</f>
        <v/>
      </c>
      <c r="AG26" s="138" t="str">
        <f>IF('SKI2'!I29="","",'SKI2'!I29)</f>
        <v/>
      </c>
      <c r="AH26" s="138" t="str">
        <f>IF('SKI2'!J29="","",'SKI2'!J29)</f>
        <v/>
      </c>
      <c r="AI26" s="138" t="str">
        <f>IF('SKI2'!K29="","",'SKI2'!K29)</f>
        <v/>
      </c>
      <c r="AJ26" s="138" t="str">
        <f>IF('SKI2'!L29="","",'SKI2'!L29)</f>
        <v/>
      </c>
      <c r="AK26" s="138" t="str">
        <f>IF('SKI2'!M29="","",'SKI2'!M29)</f>
        <v/>
      </c>
      <c r="AL26" s="138" t="str">
        <f>IF('SKI2'!N29="","",'SKI2'!N29)</f>
        <v/>
      </c>
      <c r="AM26" s="138" t="str">
        <f>IF('SKI2'!O29="","",'SKI2'!O29)</f>
        <v/>
      </c>
      <c r="AN26" s="138" t="str">
        <f>IF('SKI2'!P29="","",'SKI2'!P29)</f>
        <v/>
      </c>
      <c r="AO26" s="138" t="str">
        <f>IF('SKI2'!Q29="","",'SKI2'!Q29)</f>
        <v/>
      </c>
      <c r="AP26" s="138" t="str">
        <f>IF('SKI2'!R29="","",'SKI2'!R29)</f>
        <v/>
      </c>
      <c r="AQ26" s="138" t="str">
        <f>IF(PPKn2!I29="","",PPKn2!I29)</f>
        <v/>
      </c>
      <c r="AR26" s="138" t="str">
        <f>IF(PPKn2!J29="","",PPKn2!J29)</f>
        <v/>
      </c>
      <c r="AS26" s="138" t="str">
        <f>IF(PPKn2!K29="","",PPKn2!K29)</f>
        <v/>
      </c>
      <c r="AT26" s="138" t="str">
        <f>IF(PPKn2!L29="","",PPKn2!L29)</f>
        <v/>
      </c>
      <c r="AU26" s="138" t="str">
        <f>IF(PPKn2!M29="","",PPKn2!M29)</f>
        <v/>
      </c>
      <c r="AV26" s="138" t="str">
        <f>IF(PPKn2!N29="","",PPKn2!N29)</f>
        <v/>
      </c>
      <c r="AW26" s="138" t="str">
        <f>IF(PPKn2!O29="","",PPKn2!O29)</f>
        <v/>
      </c>
      <c r="AX26" s="138" t="str">
        <f>IF(PPKn2!P29="","",PPKn2!P29)</f>
        <v/>
      </c>
      <c r="AY26" s="138" t="str">
        <f>IF(PPKn2!Q29="","",PPKn2!Q29)</f>
        <v/>
      </c>
      <c r="AZ26" s="138" t="str">
        <f>IF(PPKn2!R29="","",PPKn2!R29)</f>
        <v/>
      </c>
      <c r="BA26" s="137" t="str">
        <f>IF(B.Ind2!I29="","",B.Ind2!I29)</f>
        <v/>
      </c>
      <c r="BB26" s="137" t="str">
        <f>IF(B.Ind2!J29="","",B.Ind2!J29)</f>
        <v/>
      </c>
      <c r="BC26" s="137" t="str">
        <f>IF(B.Ind2!K29="","",B.Ind2!K29)</f>
        <v/>
      </c>
      <c r="BD26" s="137" t="str">
        <f>IF(B.Ind2!L29="","",B.Ind2!L29)</f>
        <v/>
      </c>
      <c r="BE26" s="137" t="str">
        <f>IF(B.Ind2!M29="","",B.Ind2!M29)</f>
        <v/>
      </c>
      <c r="BF26" s="137" t="str">
        <f>IF(B.Ind2!N29="","",B.Ind2!N29)</f>
        <v/>
      </c>
      <c r="BG26" s="137" t="str">
        <f>IF(B.Ind2!O29="","",B.Ind2!O29)</f>
        <v/>
      </c>
      <c r="BH26" s="137" t="str">
        <f>IF(B.Ind2!P29="","",B.Ind2!P29)</f>
        <v/>
      </c>
      <c r="BI26" s="137" t="str">
        <f>IF(B.Ind2!Q29="","",B.Ind2!Q29)</f>
        <v/>
      </c>
      <c r="BJ26" s="137" t="str">
        <f>IF(B.Ind2!R29="","",B.Ind2!R29)</f>
        <v/>
      </c>
      <c r="BK26" s="137" t="str">
        <f>IF(B.ARAB2!I29="","",B.ARAB2!I29)</f>
        <v/>
      </c>
      <c r="BL26" s="137" t="str">
        <f>IF(B.ARAB2!J29="","",B.ARAB2!J29)</f>
        <v/>
      </c>
      <c r="BM26" s="137" t="str">
        <f>IF(B.ARAB2!K29="","",B.ARAB2!K29)</f>
        <v/>
      </c>
      <c r="BN26" s="137" t="str">
        <f>IF(B.ARAB2!L29="","",B.ARAB2!L29)</f>
        <v/>
      </c>
      <c r="BO26" s="137" t="str">
        <f>IF(B.ARAB2!M29="","",B.ARAB2!M29)</f>
        <v/>
      </c>
      <c r="BP26" s="137" t="str">
        <f>IF(B.ARAB2!N29="","",B.ARAB2!N29)</f>
        <v/>
      </c>
      <c r="BQ26" s="137" t="str">
        <f>IF(B.ARAB2!O29="","",B.ARAB2!O29)</f>
        <v/>
      </c>
      <c r="BR26" s="137" t="str">
        <f>IF(B.ARAB2!P29="","",B.ARAB2!P29)</f>
        <v/>
      </c>
      <c r="BS26" s="137" t="str">
        <f>IF(B.ARAB2!Q29="","",B.ARAB2!Q29)</f>
        <v/>
      </c>
      <c r="BT26" s="137" t="str">
        <f>IF(B.ARAB2!R29="","",B.ARAB2!R29)</f>
        <v/>
      </c>
      <c r="BU26" s="138" t="str">
        <f>IF('MAT2'!I29="","",'MAT2'!I29)</f>
        <v/>
      </c>
      <c r="BV26" s="138" t="str">
        <f>IF('MAT2'!J29="","",'MAT2'!J29)</f>
        <v/>
      </c>
      <c r="BW26" s="138" t="str">
        <f>IF('MAT2'!K29="","",'MAT2'!K29)</f>
        <v/>
      </c>
      <c r="BX26" s="138" t="str">
        <f>IF('MAT2'!L29="","",'MAT2'!L29)</f>
        <v/>
      </c>
      <c r="BY26" s="138" t="str">
        <f>IF('MAT2'!M29="","",'MAT2'!M29)</f>
        <v/>
      </c>
      <c r="BZ26" s="138" t="str">
        <f>IF('MAT2'!N29="","",'MAT2'!N29)</f>
        <v/>
      </c>
      <c r="CA26" s="138" t="str">
        <f>IF('MAT2'!O29="","",'MAT2'!O29)</f>
        <v/>
      </c>
      <c r="CB26" s="138" t="str">
        <f>IF('MAT2'!P29="","",'MAT2'!P29)</f>
        <v/>
      </c>
      <c r="CC26" s="138" t="str">
        <f>IF('MAT2'!Q29="","",'MAT2'!Q29)</f>
        <v/>
      </c>
      <c r="CD26" s="138" t="str">
        <f>IF('MAT2'!R29="","",'MAT2'!R29)</f>
        <v/>
      </c>
      <c r="CE26" s="138" t="str">
        <f>IF('IPA2'!I29="","",'IPA2'!I29)</f>
        <v/>
      </c>
      <c r="CF26" s="138" t="str">
        <f>IF('IPA2'!J29="","",'IPA2'!J29)</f>
        <v/>
      </c>
      <c r="CG26" s="138" t="str">
        <f>IF('IPA2'!K29="","",'IPA2'!K29)</f>
        <v/>
      </c>
      <c r="CH26" s="138" t="str">
        <f>IF('IPA2'!L29="","",'IPA2'!L29)</f>
        <v/>
      </c>
      <c r="CI26" s="138" t="str">
        <f>IF('IPA2'!M29="","",'IPA2'!M29)</f>
        <v/>
      </c>
      <c r="CJ26" s="138" t="str">
        <f>IF('IPA2'!N29="","",'IPA2'!N29)</f>
        <v/>
      </c>
      <c r="CK26" s="138" t="str">
        <f>IF('IPA2'!O29="","",'IPA2'!O29)</f>
        <v/>
      </c>
      <c r="CL26" s="138" t="str">
        <f>IF('IPA2'!P29="","",'IPA2'!P29)</f>
        <v/>
      </c>
      <c r="CM26" s="138" t="str">
        <f>IF('IPA2'!Q29="","",'IPA2'!Q29)</f>
        <v/>
      </c>
      <c r="CN26" s="138" t="str">
        <f>IF('IPA2'!R29="","",'IPA2'!R29)</f>
        <v/>
      </c>
      <c r="CO26" s="137" t="str">
        <f>IF('IPS2'!I29="","",'IPS2'!I29)</f>
        <v/>
      </c>
      <c r="CP26" s="137" t="str">
        <f>IF('IPS2'!J29="","",'IPS2'!J29)</f>
        <v/>
      </c>
      <c r="CQ26" s="137" t="str">
        <f>IF('IPS2'!K29="","",'IPS2'!K29)</f>
        <v/>
      </c>
      <c r="CR26" s="137" t="str">
        <f>IF('IPS2'!L29="","",'IPS2'!L29)</f>
        <v/>
      </c>
      <c r="CS26" s="137" t="str">
        <f>IF('IPS2'!M29="","",'IPS2'!M29)</f>
        <v/>
      </c>
      <c r="CT26" s="137" t="str">
        <f>IF('IPS2'!N29="","",'IPS2'!N29)</f>
        <v/>
      </c>
      <c r="CU26" s="137" t="str">
        <f>IF('IPS2'!O29="","",'IPS2'!O29)</f>
        <v/>
      </c>
      <c r="CV26" s="137" t="str">
        <f>IF('IPS2'!P29="","",'IPS2'!P29)</f>
        <v/>
      </c>
      <c r="CW26" s="137" t="str">
        <f>IF('IPS2'!Q29="","",'IPS2'!Q29)</f>
        <v/>
      </c>
      <c r="CX26" s="137" t="str">
        <f>IF('IPS2'!R29="","",'IPS2'!R29)</f>
        <v/>
      </c>
      <c r="CY26" s="138" t="str">
        <f>IF(BIng2!I29="","",BIng2!I29)</f>
        <v/>
      </c>
      <c r="CZ26" s="138" t="str">
        <f>IF(BIng2!J29="","",BIng2!J29)</f>
        <v/>
      </c>
      <c r="DA26" s="138" t="str">
        <f>IF(BIng2!K29="","",BIng2!K29)</f>
        <v/>
      </c>
      <c r="DB26" s="138" t="str">
        <f>IF(BIng2!L29="","",BIng2!L29)</f>
        <v/>
      </c>
      <c r="DC26" s="138" t="str">
        <f>IF(BIng2!M29="","",BIng2!M29)</f>
        <v/>
      </c>
      <c r="DD26" s="138" t="str">
        <f>IF(BIng2!N29="","",BIng2!N29)</f>
        <v/>
      </c>
      <c r="DE26" s="138" t="str">
        <f>IF(BIng2!O29="","",BIng2!O29)</f>
        <v/>
      </c>
      <c r="DF26" s="138" t="str">
        <f>IF(BIng2!P29="","",BIng2!P29)</f>
        <v/>
      </c>
      <c r="DG26" s="138" t="str">
        <f>IF(BIng2!Q29="","",BIng2!Q29)</f>
        <v/>
      </c>
      <c r="DH26" s="138" t="str">
        <f>IF(BIng2!R29="","",BIng2!R29)</f>
        <v/>
      </c>
      <c r="DI26" s="138" t="str">
        <f>IF('SBd2'!I29="","",'SBd2'!I29)</f>
        <v/>
      </c>
      <c r="DJ26" s="138" t="str">
        <f>IF('SBd2'!J29="","",'SBd2'!J29)</f>
        <v/>
      </c>
      <c r="DK26" s="138" t="str">
        <f>IF('SBd2'!K29="","",'SBd2'!K29)</f>
        <v/>
      </c>
      <c r="DL26" s="138" t="str">
        <f>IF('SBd2'!L29="","",'SBd2'!L29)</f>
        <v/>
      </c>
      <c r="DM26" s="138" t="str">
        <f>IF('SBd2'!M29="","",'SBd2'!M29)</f>
        <v/>
      </c>
      <c r="DN26" s="138" t="str">
        <f>IF('SBd2'!N29="","",'SBd2'!N29)</f>
        <v/>
      </c>
      <c r="DO26" s="138" t="str">
        <f>IF('SBd2'!O29="","",'SBd2'!O29)</f>
        <v/>
      </c>
      <c r="DP26" s="138" t="str">
        <f>IF('SBd2'!P29="","",'SBd2'!P29)</f>
        <v/>
      </c>
      <c r="DQ26" s="138" t="str">
        <f>IF('SBd2'!Q29="","",'SBd2'!Q29)</f>
        <v/>
      </c>
      <c r="DR26" s="138" t="str">
        <f>IF('SBd2'!R29="","",'SBd2'!R29)</f>
        <v/>
      </c>
      <c r="DS26" s="137" t="str">
        <f>IF('Pjk2'!I29="","",'Pjk2'!I29)</f>
        <v/>
      </c>
      <c r="DT26" s="137" t="str">
        <f>IF('Pjk2'!J29="","",'Pjk2'!J29)</f>
        <v/>
      </c>
      <c r="DU26" s="137" t="str">
        <f>IF('Pjk2'!K29="","",'Pjk2'!K29)</f>
        <v/>
      </c>
      <c r="DV26" s="137" t="str">
        <f>IF('Pjk2'!L29="","",'Pjk2'!L29)</f>
        <v/>
      </c>
      <c r="DW26" s="137" t="str">
        <f>IF('Pjk2'!M29="","",'Pjk2'!M29)</f>
        <v/>
      </c>
      <c r="DX26" s="137" t="str">
        <f>IF('Pjk2'!N29="","",'Pjk2'!N29)</f>
        <v/>
      </c>
      <c r="DY26" s="137" t="str">
        <f>IF('Pjk2'!O29="","",'Pjk2'!O29)</f>
        <v/>
      </c>
      <c r="DZ26" s="137" t="str">
        <f>IF('Pjk2'!P29="","",'Pjk2'!P29)</f>
        <v/>
      </c>
      <c r="EA26" s="137" t="str">
        <f>IF('Pjk2'!Q29="","",'Pjk2'!Q29)</f>
        <v/>
      </c>
      <c r="EB26" s="137" t="str">
        <f>IF('Pjk2'!R29="","",'Pjk2'!R29)</f>
        <v/>
      </c>
      <c r="EC26" s="137" t="str">
        <f>IF('Prk2'!I29="","",'Prk2'!I29)</f>
        <v/>
      </c>
      <c r="ED26" s="137" t="str">
        <f>IF('Prk2'!J29="","",'Prk2'!J29)</f>
        <v/>
      </c>
      <c r="EE26" s="137" t="str">
        <f>IF('Prk2'!K29="","",'Prk2'!K29)</f>
        <v/>
      </c>
      <c r="EF26" s="137" t="str">
        <f>IF('Prk2'!L29="","",'Prk2'!L29)</f>
        <v/>
      </c>
      <c r="EG26" s="137" t="str">
        <f>IF('Prk2'!M29="","",'Prk2'!M29)</f>
        <v/>
      </c>
      <c r="EH26" s="137" t="str">
        <f>IF('Prk2'!N29="","",'Prk2'!N29)</f>
        <v/>
      </c>
      <c r="EI26" s="137" t="str">
        <f>IF('Prk2'!O29="","",'Prk2'!O29)</f>
        <v/>
      </c>
      <c r="EJ26" s="137" t="str">
        <f>IF('Prk2'!P29="","",'Prk2'!P29)</f>
        <v/>
      </c>
      <c r="EK26" s="137" t="str">
        <f>IF('Prk2'!Q29="","",'Prk2'!Q29)</f>
        <v/>
      </c>
      <c r="EL26" s="137" t="str">
        <f>IF('Prk2'!R29="","",'Prk2'!R29)</f>
        <v/>
      </c>
      <c r="EM26" s="139" t="str">
        <f>IF(BADER2!I29="","",BADER2!I29)</f>
        <v/>
      </c>
      <c r="EN26" s="139" t="str">
        <f>IF(BADER2!J29="","",BADER2!J29)</f>
        <v/>
      </c>
      <c r="EO26" s="139" t="str">
        <f>IF(BADER2!K29="","",BADER2!K29)</f>
        <v/>
      </c>
      <c r="EP26" s="139" t="str">
        <f>IF(BADER2!L29="","",BADER2!L29)</f>
        <v/>
      </c>
      <c r="EQ26" s="139" t="str">
        <f>IF(BADER2!M29="","",BADER2!M29)</f>
        <v/>
      </c>
      <c r="ER26" s="139" t="str">
        <f>IF(BADER2!N29="","",BADER2!N29)</f>
        <v/>
      </c>
      <c r="ES26" s="139" t="str">
        <f>IF(BADER2!O29="","",BADER2!O29)</f>
        <v/>
      </c>
      <c r="ET26" s="139" t="str">
        <f>IF(BADER2!P29="","",BADER2!P29)</f>
        <v/>
      </c>
      <c r="EU26" s="139" t="str">
        <f>IF(BADER2!Q29="","",BADER2!Q29)</f>
        <v/>
      </c>
      <c r="EV26" s="139" t="str">
        <f>IF(BADER2!R29="","",BADER2!R29)</f>
        <v/>
      </c>
      <c r="EW26" s="146" t="str">
        <f t="shared" si="1"/>
        <v/>
      </c>
      <c r="EX26" s="146" t="str">
        <f t="shared" si="2"/>
        <v/>
      </c>
      <c r="EY26" s="146" t="str">
        <f t="shared" si="0"/>
        <v/>
      </c>
      <c r="EZ26" s="146" t="str">
        <f t="shared" si="0"/>
        <v/>
      </c>
      <c r="FA26" s="146" t="str">
        <f t="shared" si="0"/>
        <v/>
      </c>
      <c r="FB26" s="146" t="str">
        <f t="shared" si="0"/>
        <v/>
      </c>
      <c r="FC26" s="146" t="str">
        <f t="shared" si="0"/>
        <v/>
      </c>
      <c r="FD26" s="146" t="str">
        <f t="shared" si="0"/>
        <v/>
      </c>
      <c r="FE26" s="146" t="str">
        <f t="shared" si="0"/>
        <v/>
      </c>
      <c r="FF26" s="146" t="str">
        <f t="shared" si="3"/>
        <v/>
      </c>
      <c r="FG26" s="146" t="str">
        <f t="shared" si="4"/>
        <v/>
      </c>
      <c r="FH26" s="76" t="str">
        <f t="shared" si="5"/>
        <v/>
      </c>
      <c r="FI26" s="76" t="str">
        <f t="shared" si="6"/>
        <v/>
      </c>
      <c r="FJ26" s="76" t="str">
        <f t="shared" si="7"/>
        <v/>
      </c>
      <c r="FK26" s="76" t="str">
        <f t="shared" si="8"/>
        <v/>
      </c>
      <c r="FL26" s="76" t="str">
        <f t="shared" si="9"/>
        <v/>
      </c>
      <c r="FM26" s="76" t="str">
        <f t="shared" si="10"/>
        <v/>
      </c>
      <c r="FN26" s="76" t="str">
        <f t="shared" si="11"/>
        <v/>
      </c>
      <c r="FO26" s="76" t="str">
        <f t="shared" si="12"/>
        <v/>
      </c>
      <c r="FP26" s="76" t="str">
        <f t="shared" si="13"/>
        <v xml:space="preserve">Sikapnya  dalam ,  ,  ,  ,  ,  ,  ,  </v>
      </c>
    </row>
    <row r="27" spans="1:172">
      <c r="A27" s="271">
        <v>17</v>
      </c>
      <c r="B27" s="76" t="str">
        <f>IF('Data Raport2'!B20="","",'Data Raport2'!B20)</f>
        <v>siswa17</v>
      </c>
      <c r="C27" s="137" t="str">
        <f>IF('QH2'!I30="","",'QH2'!I30)</f>
        <v/>
      </c>
      <c r="D27" s="137" t="str">
        <f>IF('QH2'!J30="","",'QH2'!J30)</f>
        <v/>
      </c>
      <c r="E27" s="137" t="str">
        <f>IF('QH2'!K30="","",'QH2'!K30)</f>
        <v/>
      </c>
      <c r="F27" s="137" t="str">
        <f>IF('QH2'!L30="","",'QH2'!L30)</f>
        <v/>
      </c>
      <c r="G27" s="137" t="str">
        <f>IF('QH2'!M30="","",'QH2'!M30)</f>
        <v/>
      </c>
      <c r="H27" s="137" t="str">
        <f>IF('QH2'!N30="","",'QH2'!N30)</f>
        <v/>
      </c>
      <c r="I27" s="137" t="str">
        <f>IF('QH2'!O30="","",'QH2'!O30)</f>
        <v/>
      </c>
      <c r="J27" s="137" t="str">
        <f>IF('QH2'!P30="","",'QH2'!P30)</f>
        <v/>
      </c>
      <c r="K27" s="137" t="str">
        <f>IF('QH2'!Q30="","",'QH2'!Q30)</f>
        <v/>
      </c>
      <c r="L27" s="137" t="str">
        <f>IF('QH2'!R30="","",'QH2'!R30)</f>
        <v/>
      </c>
      <c r="M27" s="138" t="str">
        <f>IF('AA2'!I30="","",'AA2'!I30)</f>
        <v/>
      </c>
      <c r="N27" s="138" t="str">
        <f>IF('AA2'!J30="","",'AA2'!J30)</f>
        <v/>
      </c>
      <c r="O27" s="138" t="str">
        <f>IF('AA2'!K30="","",'AA2'!K30)</f>
        <v/>
      </c>
      <c r="P27" s="138" t="str">
        <f>IF('AA2'!L30="","",'AA2'!L30)</f>
        <v/>
      </c>
      <c r="Q27" s="138" t="str">
        <f>IF('AA2'!M30="","",'AA2'!M30)</f>
        <v/>
      </c>
      <c r="R27" s="138" t="str">
        <f>IF('AA2'!N30="","",'AA2'!N30)</f>
        <v/>
      </c>
      <c r="S27" s="138" t="str">
        <f>IF('AA2'!O30="","",'AA2'!O30)</f>
        <v/>
      </c>
      <c r="T27" s="138" t="str">
        <f>IF('AA2'!P30="","",'AA2'!P30)</f>
        <v/>
      </c>
      <c r="U27" s="138" t="str">
        <f>IF('AA2'!Q30="","",'AA2'!Q30)</f>
        <v/>
      </c>
      <c r="V27" s="138" t="str">
        <f>IF('AA2'!R30="","",'AA2'!R30)</f>
        <v/>
      </c>
      <c r="W27" s="138" t="str">
        <f>IF(FIQIH2!I30="","",FIQIH2!I30)</f>
        <v/>
      </c>
      <c r="X27" s="138" t="str">
        <f>IF(FIQIH2!J30="","",FIQIH2!J30)</f>
        <v/>
      </c>
      <c r="Y27" s="138" t="str">
        <f>IF(FIQIH2!K30="","",FIQIH2!K30)</f>
        <v/>
      </c>
      <c r="Z27" s="138" t="str">
        <f>IF(FIQIH2!L30="","",FIQIH2!L30)</f>
        <v/>
      </c>
      <c r="AA27" s="138" t="str">
        <f>IF(FIQIH2!M30="","",FIQIH2!M30)</f>
        <v/>
      </c>
      <c r="AB27" s="138" t="str">
        <f>IF(FIQIH2!N30="","",FIQIH2!N30)</f>
        <v/>
      </c>
      <c r="AC27" s="138" t="str">
        <f>IF(FIQIH2!O30="","",FIQIH2!O30)</f>
        <v/>
      </c>
      <c r="AD27" s="138" t="str">
        <f>IF(FIQIH2!P30="","",FIQIH2!P30)</f>
        <v/>
      </c>
      <c r="AE27" s="138" t="str">
        <f>IF(FIQIH2!Q30="","",FIQIH2!Q30)</f>
        <v/>
      </c>
      <c r="AF27" s="138" t="str">
        <f>IF(FIQIH2!R30="","",FIQIH2!R30)</f>
        <v/>
      </c>
      <c r="AG27" s="138" t="str">
        <f>IF('SKI2'!I30="","",'SKI2'!I30)</f>
        <v/>
      </c>
      <c r="AH27" s="138" t="str">
        <f>IF('SKI2'!J30="","",'SKI2'!J30)</f>
        <v/>
      </c>
      <c r="AI27" s="138" t="str">
        <f>IF('SKI2'!K30="","",'SKI2'!K30)</f>
        <v/>
      </c>
      <c r="AJ27" s="138" t="str">
        <f>IF('SKI2'!L30="","",'SKI2'!L30)</f>
        <v/>
      </c>
      <c r="AK27" s="138" t="str">
        <f>IF('SKI2'!M30="","",'SKI2'!M30)</f>
        <v/>
      </c>
      <c r="AL27" s="138" t="str">
        <f>IF('SKI2'!N30="","",'SKI2'!N30)</f>
        <v/>
      </c>
      <c r="AM27" s="138" t="str">
        <f>IF('SKI2'!O30="","",'SKI2'!O30)</f>
        <v/>
      </c>
      <c r="AN27" s="138" t="str">
        <f>IF('SKI2'!P30="","",'SKI2'!P30)</f>
        <v/>
      </c>
      <c r="AO27" s="138" t="str">
        <f>IF('SKI2'!Q30="","",'SKI2'!Q30)</f>
        <v/>
      </c>
      <c r="AP27" s="138" t="str">
        <f>IF('SKI2'!R30="","",'SKI2'!R30)</f>
        <v/>
      </c>
      <c r="AQ27" s="138" t="str">
        <f>IF(PPKn2!I30="","",PPKn2!I30)</f>
        <v/>
      </c>
      <c r="AR27" s="138" t="str">
        <f>IF(PPKn2!J30="","",PPKn2!J30)</f>
        <v/>
      </c>
      <c r="AS27" s="138" t="str">
        <f>IF(PPKn2!K30="","",PPKn2!K30)</f>
        <v/>
      </c>
      <c r="AT27" s="138" t="str">
        <f>IF(PPKn2!L30="","",PPKn2!L30)</f>
        <v/>
      </c>
      <c r="AU27" s="138" t="str">
        <f>IF(PPKn2!M30="","",PPKn2!M30)</f>
        <v/>
      </c>
      <c r="AV27" s="138" t="str">
        <f>IF(PPKn2!N30="","",PPKn2!N30)</f>
        <v/>
      </c>
      <c r="AW27" s="138" t="str">
        <f>IF(PPKn2!O30="","",PPKn2!O30)</f>
        <v/>
      </c>
      <c r="AX27" s="138" t="str">
        <f>IF(PPKn2!P30="","",PPKn2!P30)</f>
        <v/>
      </c>
      <c r="AY27" s="138" t="str">
        <f>IF(PPKn2!Q30="","",PPKn2!Q30)</f>
        <v/>
      </c>
      <c r="AZ27" s="138" t="str">
        <f>IF(PPKn2!R30="","",PPKn2!R30)</f>
        <v/>
      </c>
      <c r="BA27" s="137" t="str">
        <f>IF(B.Ind2!I30="","",B.Ind2!I30)</f>
        <v/>
      </c>
      <c r="BB27" s="137" t="str">
        <f>IF(B.Ind2!J30="","",B.Ind2!J30)</f>
        <v/>
      </c>
      <c r="BC27" s="137" t="str">
        <f>IF(B.Ind2!K30="","",B.Ind2!K30)</f>
        <v/>
      </c>
      <c r="BD27" s="137" t="str">
        <f>IF(B.Ind2!L30="","",B.Ind2!L30)</f>
        <v/>
      </c>
      <c r="BE27" s="137" t="str">
        <f>IF(B.Ind2!M30="","",B.Ind2!M30)</f>
        <v/>
      </c>
      <c r="BF27" s="137" t="str">
        <f>IF(B.Ind2!N30="","",B.Ind2!N30)</f>
        <v/>
      </c>
      <c r="BG27" s="137" t="str">
        <f>IF(B.Ind2!O30="","",B.Ind2!O30)</f>
        <v/>
      </c>
      <c r="BH27" s="137" t="str">
        <f>IF(B.Ind2!P30="","",B.Ind2!P30)</f>
        <v/>
      </c>
      <c r="BI27" s="137" t="str">
        <f>IF(B.Ind2!Q30="","",B.Ind2!Q30)</f>
        <v/>
      </c>
      <c r="BJ27" s="137" t="str">
        <f>IF(B.Ind2!R30="","",B.Ind2!R30)</f>
        <v/>
      </c>
      <c r="BK27" s="137" t="str">
        <f>IF(B.ARAB2!I30="","",B.ARAB2!I30)</f>
        <v/>
      </c>
      <c r="BL27" s="137" t="str">
        <f>IF(B.ARAB2!J30="","",B.ARAB2!J30)</f>
        <v/>
      </c>
      <c r="BM27" s="137" t="str">
        <f>IF(B.ARAB2!K30="","",B.ARAB2!K30)</f>
        <v/>
      </c>
      <c r="BN27" s="137" t="str">
        <f>IF(B.ARAB2!L30="","",B.ARAB2!L30)</f>
        <v/>
      </c>
      <c r="BO27" s="137" t="str">
        <f>IF(B.ARAB2!M30="","",B.ARAB2!M30)</f>
        <v/>
      </c>
      <c r="BP27" s="137" t="str">
        <f>IF(B.ARAB2!N30="","",B.ARAB2!N30)</f>
        <v/>
      </c>
      <c r="BQ27" s="137" t="str">
        <f>IF(B.ARAB2!O30="","",B.ARAB2!O30)</f>
        <v/>
      </c>
      <c r="BR27" s="137" t="str">
        <f>IF(B.ARAB2!P30="","",B.ARAB2!P30)</f>
        <v/>
      </c>
      <c r="BS27" s="137" t="str">
        <f>IF(B.ARAB2!Q30="","",B.ARAB2!Q30)</f>
        <v/>
      </c>
      <c r="BT27" s="137" t="str">
        <f>IF(B.ARAB2!R30="","",B.ARAB2!R30)</f>
        <v/>
      </c>
      <c r="BU27" s="138" t="str">
        <f>IF('MAT2'!I30="","",'MAT2'!I30)</f>
        <v/>
      </c>
      <c r="BV27" s="138" t="str">
        <f>IF('MAT2'!J30="","",'MAT2'!J30)</f>
        <v/>
      </c>
      <c r="BW27" s="138" t="str">
        <f>IF('MAT2'!K30="","",'MAT2'!K30)</f>
        <v/>
      </c>
      <c r="BX27" s="138" t="str">
        <f>IF('MAT2'!L30="","",'MAT2'!L30)</f>
        <v/>
      </c>
      <c r="BY27" s="138" t="str">
        <f>IF('MAT2'!M30="","",'MAT2'!M30)</f>
        <v/>
      </c>
      <c r="BZ27" s="138" t="str">
        <f>IF('MAT2'!N30="","",'MAT2'!N30)</f>
        <v/>
      </c>
      <c r="CA27" s="138" t="str">
        <f>IF('MAT2'!O30="","",'MAT2'!O30)</f>
        <v/>
      </c>
      <c r="CB27" s="138" t="str">
        <f>IF('MAT2'!P30="","",'MAT2'!P30)</f>
        <v/>
      </c>
      <c r="CC27" s="138" t="str">
        <f>IF('MAT2'!Q30="","",'MAT2'!Q30)</f>
        <v/>
      </c>
      <c r="CD27" s="138" t="str">
        <f>IF('MAT2'!R30="","",'MAT2'!R30)</f>
        <v/>
      </c>
      <c r="CE27" s="138" t="str">
        <f>IF('IPA2'!I30="","",'IPA2'!I30)</f>
        <v/>
      </c>
      <c r="CF27" s="138" t="str">
        <f>IF('IPA2'!J30="","",'IPA2'!J30)</f>
        <v/>
      </c>
      <c r="CG27" s="138" t="str">
        <f>IF('IPA2'!K30="","",'IPA2'!K30)</f>
        <v/>
      </c>
      <c r="CH27" s="138" t="str">
        <f>IF('IPA2'!L30="","",'IPA2'!L30)</f>
        <v/>
      </c>
      <c r="CI27" s="138" t="str">
        <f>IF('IPA2'!M30="","",'IPA2'!M30)</f>
        <v/>
      </c>
      <c r="CJ27" s="138" t="str">
        <f>IF('IPA2'!N30="","",'IPA2'!N30)</f>
        <v/>
      </c>
      <c r="CK27" s="138" t="str">
        <f>IF('IPA2'!O30="","",'IPA2'!O30)</f>
        <v/>
      </c>
      <c r="CL27" s="138" t="str">
        <f>IF('IPA2'!P30="","",'IPA2'!P30)</f>
        <v/>
      </c>
      <c r="CM27" s="138" t="str">
        <f>IF('IPA2'!Q30="","",'IPA2'!Q30)</f>
        <v/>
      </c>
      <c r="CN27" s="138" t="str">
        <f>IF('IPA2'!R30="","",'IPA2'!R30)</f>
        <v/>
      </c>
      <c r="CO27" s="137" t="str">
        <f>IF('IPS2'!I30="","",'IPS2'!I30)</f>
        <v/>
      </c>
      <c r="CP27" s="137" t="str">
        <f>IF('IPS2'!J30="","",'IPS2'!J30)</f>
        <v/>
      </c>
      <c r="CQ27" s="137" t="str">
        <f>IF('IPS2'!K30="","",'IPS2'!K30)</f>
        <v/>
      </c>
      <c r="CR27" s="137" t="str">
        <f>IF('IPS2'!L30="","",'IPS2'!L30)</f>
        <v/>
      </c>
      <c r="CS27" s="137" t="str">
        <f>IF('IPS2'!M30="","",'IPS2'!M30)</f>
        <v/>
      </c>
      <c r="CT27" s="137" t="str">
        <f>IF('IPS2'!N30="","",'IPS2'!N30)</f>
        <v/>
      </c>
      <c r="CU27" s="137" t="str">
        <f>IF('IPS2'!O30="","",'IPS2'!O30)</f>
        <v/>
      </c>
      <c r="CV27" s="137" t="str">
        <f>IF('IPS2'!P30="","",'IPS2'!P30)</f>
        <v/>
      </c>
      <c r="CW27" s="137" t="str">
        <f>IF('IPS2'!Q30="","",'IPS2'!Q30)</f>
        <v/>
      </c>
      <c r="CX27" s="137" t="str">
        <f>IF('IPS2'!R30="","",'IPS2'!R30)</f>
        <v/>
      </c>
      <c r="CY27" s="138" t="str">
        <f>IF(BIng2!I30="","",BIng2!I30)</f>
        <v/>
      </c>
      <c r="CZ27" s="138" t="str">
        <f>IF(BIng2!J30="","",BIng2!J30)</f>
        <v/>
      </c>
      <c r="DA27" s="138" t="str">
        <f>IF(BIng2!K30="","",BIng2!K30)</f>
        <v/>
      </c>
      <c r="DB27" s="138" t="str">
        <f>IF(BIng2!L30="","",BIng2!L30)</f>
        <v/>
      </c>
      <c r="DC27" s="138" t="str">
        <f>IF(BIng2!M30="","",BIng2!M30)</f>
        <v/>
      </c>
      <c r="DD27" s="138" t="str">
        <f>IF(BIng2!N30="","",BIng2!N30)</f>
        <v/>
      </c>
      <c r="DE27" s="138" t="str">
        <f>IF(BIng2!O30="","",BIng2!O30)</f>
        <v/>
      </c>
      <c r="DF27" s="138" t="str">
        <f>IF(BIng2!P30="","",BIng2!P30)</f>
        <v/>
      </c>
      <c r="DG27" s="138" t="str">
        <f>IF(BIng2!Q30="","",BIng2!Q30)</f>
        <v/>
      </c>
      <c r="DH27" s="138" t="str">
        <f>IF(BIng2!R30="","",BIng2!R30)</f>
        <v/>
      </c>
      <c r="DI27" s="138" t="str">
        <f>IF('SBd2'!I30="","",'SBd2'!I30)</f>
        <v/>
      </c>
      <c r="DJ27" s="138" t="str">
        <f>IF('SBd2'!J30="","",'SBd2'!J30)</f>
        <v/>
      </c>
      <c r="DK27" s="138" t="str">
        <f>IF('SBd2'!K30="","",'SBd2'!K30)</f>
        <v/>
      </c>
      <c r="DL27" s="138" t="str">
        <f>IF('SBd2'!L30="","",'SBd2'!L30)</f>
        <v/>
      </c>
      <c r="DM27" s="138" t="str">
        <f>IF('SBd2'!M30="","",'SBd2'!M30)</f>
        <v/>
      </c>
      <c r="DN27" s="138" t="str">
        <f>IF('SBd2'!N30="","",'SBd2'!N30)</f>
        <v/>
      </c>
      <c r="DO27" s="138" t="str">
        <f>IF('SBd2'!O30="","",'SBd2'!O30)</f>
        <v/>
      </c>
      <c r="DP27" s="138" t="str">
        <f>IF('SBd2'!P30="","",'SBd2'!P30)</f>
        <v/>
      </c>
      <c r="DQ27" s="138" t="str">
        <f>IF('SBd2'!Q30="","",'SBd2'!Q30)</f>
        <v/>
      </c>
      <c r="DR27" s="138" t="str">
        <f>IF('SBd2'!R30="","",'SBd2'!R30)</f>
        <v/>
      </c>
      <c r="DS27" s="137" t="str">
        <f>IF('Pjk2'!I30="","",'Pjk2'!I30)</f>
        <v/>
      </c>
      <c r="DT27" s="137" t="str">
        <f>IF('Pjk2'!J30="","",'Pjk2'!J30)</f>
        <v/>
      </c>
      <c r="DU27" s="137" t="str">
        <f>IF('Pjk2'!K30="","",'Pjk2'!K30)</f>
        <v/>
      </c>
      <c r="DV27" s="137" t="str">
        <f>IF('Pjk2'!L30="","",'Pjk2'!L30)</f>
        <v/>
      </c>
      <c r="DW27" s="137" t="str">
        <f>IF('Pjk2'!M30="","",'Pjk2'!M30)</f>
        <v/>
      </c>
      <c r="DX27" s="137" t="str">
        <f>IF('Pjk2'!N30="","",'Pjk2'!N30)</f>
        <v/>
      </c>
      <c r="DY27" s="137" t="str">
        <f>IF('Pjk2'!O30="","",'Pjk2'!O30)</f>
        <v/>
      </c>
      <c r="DZ27" s="137" t="str">
        <f>IF('Pjk2'!P30="","",'Pjk2'!P30)</f>
        <v/>
      </c>
      <c r="EA27" s="137" t="str">
        <f>IF('Pjk2'!Q30="","",'Pjk2'!Q30)</f>
        <v/>
      </c>
      <c r="EB27" s="137" t="str">
        <f>IF('Pjk2'!R30="","",'Pjk2'!R30)</f>
        <v/>
      </c>
      <c r="EC27" s="137" t="str">
        <f>IF('Prk2'!I30="","",'Prk2'!I30)</f>
        <v/>
      </c>
      <c r="ED27" s="137" t="str">
        <f>IF('Prk2'!J30="","",'Prk2'!J30)</f>
        <v/>
      </c>
      <c r="EE27" s="137" t="str">
        <f>IF('Prk2'!K30="","",'Prk2'!K30)</f>
        <v/>
      </c>
      <c r="EF27" s="137" t="str">
        <f>IF('Prk2'!L30="","",'Prk2'!L30)</f>
        <v/>
      </c>
      <c r="EG27" s="137" t="str">
        <f>IF('Prk2'!M30="","",'Prk2'!M30)</f>
        <v/>
      </c>
      <c r="EH27" s="137" t="str">
        <f>IF('Prk2'!N30="","",'Prk2'!N30)</f>
        <v/>
      </c>
      <c r="EI27" s="137" t="str">
        <f>IF('Prk2'!O30="","",'Prk2'!O30)</f>
        <v/>
      </c>
      <c r="EJ27" s="137" t="str">
        <f>IF('Prk2'!P30="","",'Prk2'!P30)</f>
        <v/>
      </c>
      <c r="EK27" s="137" t="str">
        <f>IF('Prk2'!Q30="","",'Prk2'!Q30)</f>
        <v/>
      </c>
      <c r="EL27" s="137" t="str">
        <f>IF('Prk2'!R30="","",'Prk2'!R30)</f>
        <v/>
      </c>
      <c r="EM27" s="139" t="str">
        <f>IF(BADER2!I30="","",BADER2!I30)</f>
        <v/>
      </c>
      <c r="EN27" s="139" t="str">
        <f>IF(BADER2!J30="","",BADER2!J30)</f>
        <v/>
      </c>
      <c r="EO27" s="139" t="str">
        <f>IF(BADER2!K30="","",BADER2!K30)</f>
        <v/>
      </c>
      <c r="EP27" s="139" t="str">
        <f>IF(BADER2!L30="","",BADER2!L30)</f>
        <v/>
      </c>
      <c r="EQ27" s="139" t="str">
        <f>IF(BADER2!M30="","",BADER2!M30)</f>
        <v/>
      </c>
      <c r="ER27" s="139" t="str">
        <f>IF(BADER2!N30="","",BADER2!N30)</f>
        <v/>
      </c>
      <c r="ES27" s="139" t="str">
        <f>IF(BADER2!O30="","",BADER2!O30)</f>
        <v/>
      </c>
      <c r="ET27" s="139" t="str">
        <f>IF(BADER2!P30="","",BADER2!P30)</f>
        <v/>
      </c>
      <c r="EU27" s="139" t="str">
        <f>IF(BADER2!Q30="","",BADER2!Q30)</f>
        <v/>
      </c>
      <c r="EV27" s="139" t="str">
        <f>IF(BADER2!R30="","",BADER2!R30)</f>
        <v/>
      </c>
      <c r="EW27" s="146" t="str">
        <f t="shared" si="1"/>
        <v/>
      </c>
      <c r="EX27" s="146" t="str">
        <f t="shared" si="2"/>
        <v/>
      </c>
      <c r="EY27" s="146" t="str">
        <f t="shared" ref="EY27:FE60" si="14">IF(O27="","",MODE(E27,O27,Y27,AI27,AS27,BC27,BM27,BW27,CG27,CQ27,DA27,DK27,DU27,EE27,EO27))</f>
        <v/>
      </c>
      <c r="EZ27" s="146" t="str">
        <f t="shared" si="14"/>
        <v/>
      </c>
      <c r="FA27" s="146" t="str">
        <f t="shared" si="14"/>
        <v/>
      </c>
      <c r="FB27" s="146" t="str">
        <f t="shared" si="14"/>
        <v/>
      </c>
      <c r="FC27" s="146" t="str">
        <f t="shared" si="14"/>
        <v/>
      </c>
      <c r="FD27" s="146" t="str">
        <f t="shared" si="14"/>
        <v/>
      </c>
      <c r="FE27" s="146" t="str">
        <f t="shared" si="14"/>
        <v/>
      </c>
      <c r="FF27" s="146" t="str">
        <f t="shared" si="3"/>
        <v/>
      </c>
      <c r="FG27" s="146" t="str">
        <f t="shared" si="4"/>
        <v/>
      </c>
      <c r="FH27" s="76" t="str">
        <f t="shared" si="5"/>
        <v/>
      </c>
      <c r="FI27" s="76" t="str">
        <f t="shared" si="6"/>
        <v/>
      </c>
      <c r="FJ27" s="76" t="str">
        <f t="shared" si="7"/>
        <v/>
      </c>
      <c r="FK27" s="76" t="str">
        <f t="shared" si="8"/>
        <v/>
      </c>
      <c r="FL27" s="76" t="str">
        <f t="shared" si="9"/>
        <v/>
      </c>
      <c r="FM27" s="76" t="str">
        <f t="shared" si="10"/>
        <v/>
      </c>
      <c r="FN27" s="76" t="str">
        <f t="shared" si="11"/>
        <v/>
      </c>
      <c r="FO27" s="76" t="str">
        <f t="shared" si="12"/>
        <v/>
      </c>
      <c r="FP27" s="76" t="str">
        <f t="shared" si="13"/>
        <v xml:space="preserve">Sikapnya  dalam ,  ,  ,  ,  ,  ,  ,  </v>
      </c>
    </row>
    <row r="28" spans="1:172">
      <c r="A28" s="271">
        <v>18</v>
      </c>
      <c r="B28" s="76" t="str">
        <f>IF('Data Raport2'!B21="","",'Data Raport2'!B21)</f>
        <v>siswa18</v>
      </c>
      <c r="C28" s="137" t="str">
        <f>IF('QH2'!I31="","",'QH2'!I31)</f>
        <v/>
      </c>
      <c r="D28" s="137" t="str">
        <f>IF('QH2'!J31="","",'QH2'!J31)</f>
        <v/>
      </c>
      <c r="E28" s="137" t="str">
        <f>IF('QH2'!K31="","",'QH2'!K31)</f>
        <v/>
      </c>
      <c r="F28" s="137" t="str">
        <f>IF('QH2'!L31="","",'QH2'!L31)</f>
        <v/>
      </c>
      <c r="G28" s="137" t="str">
        <f>IF('QH2'!M31="","",'QH2'!M31)</f>
        <v/>
      </c>
      <c r="H28" s="137" t="str">
        <f>IF('QH2'!N31="","",'QH2'!N31)</f>
        <v/>
      </c>
      <c r="I28" s="137" t="str">
        <f>IF('QH2'!O31="","",'QH2'!O31)</f>
        <v/>
      </c>
      <c r="J28" s="137" t="str">
        <f>IF('QH2'!P31="","",'QH2'!P31)</f>
        <v/>
      </c>
      <c r="K28" s="137" t="str">
        <f>IF('QH2'!Q31="","",'QH2'!Q31)</f>
        <v/>
      </c>
      <c r="L28" s="137" t="str">
        <f>IF('QH2'!R31="","",'QH2'!R31)</f>
        <v/>
      </c>
      <c r="M28" s="138" t="str">
        <f>IF('AA2'!I31="","",'AA2'!I31)</f>
        <v/>
      </c>
      <c r="N28" s="138" t="str">
        <f>IF('AA2'!J31="","",'AA2'!J31)</f>
        <v/>
      </c>
      <c r="O28" s="138" t="str">
        <f>IF('AA2'!K31="","",'AA2'!K31)</f>
        <v/>
      </c>
      <c r="P28" s="138" t="str">
        <f>IF('AA2'!L31="","",'AA2'!L31)</f>
        <v/>
      </c>
      <c r="Q28" s="138" t="str">
        <f>IF('AA2'!M31="","",'AA2'!M31)</f>
        <v/>
      </c>
      <c r="R28" s="138" t="str">
        <f>IF('AA2'!N31="","",'AA2'!N31)</f>
        <v/>
      </c>
      <c r="S28" s="138" t="str">
        <f>IF('AA2'!O31="","",'AA2'!O31)</f>
        <v/>
      </c>
      <c r="T28" s="138" t="str">
        <f>IF('AA2'!P31="","",'AA2'!P31)</f>
        <v/>
      </c>
      <c r="U28" s="138" t="str">
        <f>IF('AA2'!Q31="","",'AA2'!Q31)</f>
        <v/>
      </c>
      <c r="V28" s="138" t="str">
        <f>IF('AA2'!R31="","",'AA2'!R31)</f>
        <v/>
      </c>
      <c r="W28" s="138" t="str">
        <f>IF(FIQIH2!I31="","",FIQIH2!I31)</f>
        <v/>
      </c>
      <c r="X28" s="138" t="str">
        <f>IF(FIQIH2!J31="","",FIQIH2!J31)</f>
        <v/>
      </c>
      <c r="Y28" s="138" t="str">
        <f>IF(FIQIH2!K31="","",FIQIH2!K31)</f>
        <v/>
      </c>
      <c r="Z28" s="138" t="str">
        <f>IF(FIQIH2!L31="","",FIQIH2!L31)</f>
        <v/>
      </c>
      <c r="AA28" s="138" t="str">
        <f>IF(FIQIH2!M31="","",FIQIH2!M31)</f>
        <v/>
      </c>
      <c r="AB28" s="138" t="str">
        <f>IF(FIQIH2!N31="","",FIQIH2!N31)</f>
        <v/>
      </c>
      <c r="AC28" s="138" t="str">
        <f>IF(FIQIH2!O31="","",FIQIH2!O31)</f>
        <v/>
      </c>
      <c r="AD28" s="138" t="str">
        <f>IF(FIQIH2!P31="","",FIQIH2!P31)</f>
        <v/>
      </c>
      <c r="AE28" s="138" t="str">
        <f>IF(FIQIH2!Q31="","",FIQIH2!Q31)</f>
        <v/>
      </c>
      <c r="AF28" s="138" t="str">
        <f>IF(FIQIH2!R31="","",FIQIH2!R31)</f>
        <v/>
      </c>
      <c r="AG28" s="138" t="str">
        <f>IF('SKI2'!I31="","",'SKI2'!I31)</f>
        <v/>
      </c>
      <c r="AH28" s="138" t="str">
        <f>IF('SKI2'!J31="","",'SKI2'!J31)</f>
        <v/>
      </c>
      <c r="AI28" s="138" t="str">
        <f>IF('SKI2'!K31="","",'SKI2'!K31)</f>
        <v/>
      </c>
      <c r="AJ28" s="138" t="str">
        <f>IF('SKI2'!L31="","",'SKI2'!L31)</f>
        <v/>
      </c>
      <c r="AK28" s="138" t="str">
        <f>IF('SKI2'!M31="","",'SKI2'!M31)</f>
        <v/>
      </c>
      <c r="AL28" s="138" t="str">
        <f>IF('SKI2'!N31="","",'SKI2'!N31)</f>
        <v/>
      </c>
      <c r="AM28" s="138" t="str">
        <f>IF('SKI2'!O31="","",'SKI2'!O31)</f>
        <v/>
      </c>
      <c r="AN28" s="138" t="str">
        <f>IF('SKI2'!P31="","",'SKI2'!P31)</f>
        <v/>
      </c>
      <c r="AO28" s="138" t="str">
        <f>IF('SKI2'!Q31="","",'SKI2'!Q31)</f>
        <v/>
      </c>
      <c r="AP28" s="138" t="str">
        <f>IF('SKI2'!R31="","",'SKI2'!R31)</f>
        <v/>
      </c>
      <c r="AQ28" s="138" t="str">
        <f>IF(PPKn2!I31="","",PPKn2!I31)</f>
        <v/>
      </c>
      <c r="AR28" s="138" t="str">
        <f>IF(PPKn2!J31="","",PPKn2!J31)</f>
        <v/>
      </c>
      <c r="AS28" s="138" t="str">
        <f>IF(PPKn2!K31="","",PPKn2!K31)</f>
        <v/>
      </c>
      <c r="AT28" s="138" t="str">
        <f>IF(PPKn2!L31="","",PPKn2!L31)</f>
        <v/>
      </c>
      <c r="AU28" s="138" t="str">
        <f>IF(PPKn2!M31="","",PPKn2!M31)</f>
        <v/>
      </c>
      <c r="AV28" s="138" t="str">
        <f>IF(PPKn2!N31="","",PPKn2!N31)</f>
        <v/>
      </c>
      <c r="AW28" s="138" t="str">
        <f>IF(PPKn2!O31="","",PPKn2!O31)</f>
        <v/>
      </c>
      <c r="AX28" s="138" t="str">
        <f>IF(PPKn2!P31="","",PPKn2!P31)</f>
        <v/>
      </c>
      <c r="AY28" s="138" t="str">
        <f>IF(PPKn2!Q31="","",PPKn2!Q31)</f>
        <v/>
      </c>
      <c r="AZ28" s="138" t="str">
        <f>IF(PPKn2!R31="","",PPKn2!R31)</f>
        <v/>
      </c>
      <c r="BA28" s="137" t="str">
        <f>IF(B.Ind2!I31="","",B.Ind2!I31)</f>
        <v/>
      </c>
      <c r="BB28" s="137" t="str">
        <f>IF(B.Ind2!J31="","",B.Ind2!J31)</f>
        <v/>
      </c>
      <c r="BC28" s="137" t="str">
        <f>IF(B.Ind2!K31="","",B.Ind2!K31)</f>
        <v/>
      </c>
      <c r="BD28" s="137" t="str">
        <f>IF(B.Ind2!L31="","",B.Ind2!L31)</f>
        <v/>
      </c>
      <c r="BE28" s="137" t="str">
        <f>IF(B.Ind2!M31="","",B.Ind2!M31)</f>
        <v/>
      </c>
      <c r="BF28" s="137" t="str">
        <f>IF(B.Ind2!N31="","",B.Ind2!N31)</f>
        <v/>
      </c>
      <c r="BG28" s="137" t="str">
        <f>IF(B.Ind2!O31="","",B.Ind2!O31)</f>
        <v/>
      </c>
      <c r="BH28" s="137" t="str">
        <f>IF(B.Ind2!P31="","",B.Ind2!P31)</f>
        <v/>
      </c>
      <c r="BI28" s="137" t="str">
        <f>IF(B.Ind2!Q31="","",B.Ind2!Q31)</f>
        <v/>
      </c>
      <c r="BJ28" s="137" t="str">
        <f>IF(B.Ind2!R31="","",B.Ind2!R31)</f>
        <v/>
      </c>
      <c r="BK28" s="137" t="str">
        <f>IF(B.ARAB2!I31="","",B.ARAB2!I31)</f>
        <v/>
      </c>
      <c r="BL28" s="137" t="str">
        <f>IF(B.ARAB2!J31="","",B.ARAB2!J31)</f>
        <v/>
      </c>
      <c r="BM28" s="137" t="str">
        <f>IF(B.ARAB2!K31="","",B.ARAB2!K31)</f>
        <v/>
      </c>
      <c r="BN28" s="137" t="str">
        <f>IF(B.ARAB2!L31="","",B.ARAB2!L31)</f>
        <v/>
      </c>
      <c r="BO28" s="137" t="str">
        <f>IF(B.ARAB2!M31="","",B.ARAB2!M31)</f>
        <v/>
      </c>
      <c r="BP28" s="137" t="str">
        <f>IF(B.ARAB2!N31="","",B.ARAB2!N31)</f>
        <v/>
      </c>
      <c r="BQ28" s="137" t="str">
        <f>IF(B.ARAB2!O31="","",B.ARAB2!O31)</f>
        <v/>
      </c>
      <c r="BR28" s="137" t="str">
        <f>IF(B.ARAB2!P31="","",B.ARAB2!P31)</f>
        <v/>
      </c>
      <c r="BS28" s="137" t="str">
        <f>IF(B.ARAB2!Q31="","",B.ARAB2!Q31)</f>
        <v/>
      </c>
      <c r="BT28" s="137" t="str">
        <f>IF(B.ARAB2!R31="","",B.ARAB2!R31)</f>
        <v/>
      </c>
      <c r="BU28" s="138" t="str">
        <f>IF('MAT2'!I31="","",'MAT2'!I31)</f>
        <v/>
      </c>
      <c r="BV28" s="138" t="str">
        <f>IF('MAT2'!J31="","",'MAT2'!J31)</f>
        <v/>
      </c>
      <c r="BW28" s="138" t="str">
        <f>IF('MAT2'!K31="","",'MAT2'!K31)</f>
        <v/>
      </c>
      <c r="BX28" s="138" t="str">
        <f>IF('MAT2'!L31="","",'MAT2'!L31)</f>
        <v/>
      </c>
      <c r="BY28" s="138" t="str">
        <f>IF('MAT2'!M31="","",'MAT2'!M31)</f>
        <v/>
      </c>
      <c r="BZ28" s="138" t="str">
        <f>IF('MAT2'!N31="","",'MAT2'!N31)</f>
        <v/>
      </c>
      <c r="CA28" s="138" t="str">
        <f>IF('MAT2'!O31="","",'MAT2'!O31)</f>
        <v/>
      </c>
      <c r="CB28" s="138" t="str">
        <f>IF('MAT2'!P31="","",'MAT2'!P31)</f>
        <v/>
      </c>
      <c r="CC28" s="138" t="str">
        <f>IF('MAT2'!Q31="","",'MAT2'!Q31)</f>
        <v/>
      </c>
      <c r="CD28" s="138" t="str">
        <f>IF('MAT2'!R31="","",'MAT2'!R31)</f>
        <v/>
      </c>
      <c r="CE28" s="138" t="str">
        <f>IF('IPA2'!I31="","",'IPA2'!I31)</f>
        <v/>
      </c>
      <c r="CF28" s="138" t="str">
        <f>IF('IPA2'!J31="","",'IPA2'!J31)</f>
        <v/>
      </c>
      <c r="CG28" s="138" t="str">
        <f>IF('IPA2'!K31="","",'IPA2'!K31)</f>
        <v/>
      </c>
      <c r="CH28" s="138" t="str">
        <f>IF('IPA2'!L31="","",'IPA2'!L31)</f>
        <v/>
      </c>
      <c r="CI28" s="138" t="str">
        <f>IF('IPA2'!M31="","",'IPA2'!M31)</f>
        <v/>
      </c>
      <c r="CJ28" s="138" t="str">
        <f>IF('IPA2'!N31="","",'IPA2'!N31)</f>
        <v/>
      </c>
      <c r="CK28" s="138" t="str">
        <f>IF('IPA2'!O31="","",'IPA2'!O31)</f>
        <v/>
      </c>
      <c r="CL28" s="138" t="str">
        <f>IF('IPA2'!P31="","",'IPA2'!P31)</f>
        <v/>
      </c>
      <c r="CM28" s="138" t="str">
        <f>IF('IPA2'!Q31="","",'IPA2'!Q31)</f>
        <v/>
      </c>
      <c r="CN28" s="138" t="str">
        <f>IF('IPA2'!R31="","",'IPA2'!R31)</f>
        <v/>
      </c>
      <c r="CO28" s="137" t="str">
        <f>IF('IPS2'!I31="","",'IPS2'!I31)</f>
        <v/>
      </c>
      <c r="CP28" s="137" t="str">
        <f>IF('IPS2'!J31="","",'IPS2'!J31)</f>
        <v/>
      </c>
      <c r="CQ28" s="137" t="str">
        <f>IF('IPS2'!K31="","",'IPS2'!K31)</f>
        <v/>
      </c>
      <c r="CR28" s="137" t="str">
        <f>IF('IPS2'!L31="","",'IPS2'!L31)</f>
        <v/>
      </c>
      <c r="CS28" s="137" t="str">
        <f>IF('IPS2'!M31="","",'IPS2'!M31)</f>
        <v/>
      </c>
      <c r="CT28" s="137" t="str">
        <f>IF('IPS2'!N31="","",'IPS2'!N31)</f>
        <v/>
      </c>
      <c r="CU28" s="137" t="str">
        <f>IF('IPS2'!O31="","",'IPS2'!O31)</f>
        <v/>
      </c>
      <c r="CV28" s="137" t="str">
        <f>IF('IPS2'!P31="","",'IPS2'!P31)</f>
        <v/>
      </c>
      <c r="CW28" s="137" t="str">
        <f>IF('IPS2'!Q31="","",'IPS2'!Q31)</f>
        <v/>
      </c>
      <c r="CX28" s="137" t="str">
        <f>IF('IPS2'!R31="","",'IPS2'!R31)</f>
        <v/>
      </c>
      <c r="CY28" s="138" t="str">
        <f>IF(BIng2!I31="","",BIng2!I31)</f>
        <v/>
      </c>
      <c r="CZ28" s="138" t="str">
        <f>IF(BIng2!J31="","",BIng2!J31)</f>
        <v/>
      </c>
      <c r="DA28" s="138" t="str">
        <f>IF(BIng2!K31="","",BIng2!K31)</f>
        <v/>
      </c>
      <c r="DB28" s="138" t="str">
        <f>IF(BIng2!L31="","",BIng2!L31)</f>
        <v/>
      </c>
      <c r="DC28" s="138" t="str">
        <f>IF(BIng2!M31="","",BIng2!M31)</f>
        <v/>
      </c>
      <c r="DD28" s="138" t="str">
        <f>IF(BIng2!N31="","",BIng2!N31)</f>
        <v/>
      </c>
      <c r="DE28" s="138" t="str">
        <f>IF(BIng2!O31="","",BIng2!O31)</f>
        <v/>
      </c>
      <c r="DF28" s="138" t="str">
        <f>IF(BIng2!P31="","",BIng2!P31)</f>
        <v/>
      </c>
      <c r="DG28" s="138" t="str">
        <f>IF(BIng2!Q31="","",BIng2!Q31)</f>
        <v/>
      </c>
      <c r="DH28" s="138" t="str">
        <f>IF(BIng2!R31="","",BIng2!R31)</f>
        <v/>
      </c>
      <c r="DI28" s="138" t="str">
        <f>IF('SBd2'!I31="","",'SBd2'!I31)</f>
        <v/>
      </c>
      <c r="DJ28" s="138" t="str">
        <f>IF('SBd2'!J31="","",'SBd2'!J31)</f>
        <v/>
      </c>
      <c r="DK28" s="138" t="str">
        <f>IF('SBd2'!K31="","",'SBd2'!K31)</f>
        <v/>
      </c>
      <c r="DL28" s="138" t="str">
        <f>IF('SBd2'!L31="","",'SBd2'!L31)</f>
        <v/>
      </c>
      <c r="DM28" s="138" t="str">
        <f>IF('SBd2'!M31="","",'SBd2'!M31)</f>
        <v/>
      </c>
      <c r="DN28" s="138" t="str">
        <f>IF('SBd2'!N31="","",'SBd2'!N31)</f>
        <v/>
      </c>
      <c r="DO28" s="138" t="str">
        <f>IF('SBd2'!O31="","",'SBd2'!O31)</f>
        <v/>
      </c>
      <c r="DP28" s="138" t="str">
        <f>IF('SBd2'!P31="","",'SBd2'!P31)</f>
        <v/>
      </c>
      <c r="DQ28" s="138" t="str">
        <f>IF('SBd2'!Q31="","",'SBd2'!Q31)</f>
        <v/>
      </c>
      <c r="DR28" s="138" t="str">
        <f>IF('SBd2'!R31="","",'SBd2'!R31)</f>
        <v/>
      </c>
      <c r="DS28" s="137" t="str">
        <f>IF('Pjk2'!I31="","",'Pjk2'!I31)</f>
        <v/>
      </c>
      <c r="DT28" s="137" t="str">
        <f>IF('Pjk2'!J31="","",'Pjk2'!J31)</f>
        <v/>
      </c>
      <c r="DU28" s="137" t="str">
        <f>IF('Pjk2'!K31="","",'Pjk2'!K31)</f>
        <v/>
      </c>
      <c r="DV28" s="137" t="str">
        <f>IF('Pjk2'!L31="","",'Pjk2'!L31)</f>
        <v/>
      </c>
      <c r="DW28" s="137" t="str">
        <f>IF('Pjk2'!M31="","",'Pjk2'!M31)</f>
        <v/>
      </c>
      <c r="DX28" s="137" t="str">
        <f>IF('Pjk2'!N31="","",'Pjk2'!N31)</f>
        <v/>
      </c>
      <c r="DY28" s="137" t="str">
        <f>IF('Pjk2'!O31="","",'Pjk2'!O31)</f>
        <v/>
      </c>
      <c r="DZ28" s="137" t="str">
        <f>IF('Pjk2'!P31="","",'Pjk2'!P31)</f>
        <v/>
      </c>
      <c r="EA28" s="137" t="str">
        <f>IF('Pjk2'!Q31="","",'Pjk2'!Q31)</f>
        <v/>
      </c>
      <c r="EB28" s="137" t="str">
        <f>IF('Pjk2'!R31="","",'Pjk2'!R31)</f>
        <v/>
      </c>
      <c r="EC28" s="137" t="str">
        <f>IF('Prk2'!I31="","",'Prk2'!I31)</f>
        <v/>
      </c>
      <c r="ED28" s="137" t="str">
        <f>IF('Prk2'!J31="","",'Prk2'!J31)</f>
        <v/>
      </c>
      <c r="EE28" s="137" t="str">
        <f>IF('Prk2'!K31="","",'Prk2'!K31)</f>
        <v/>
      </c>
      <c r="EF28" s="137" t="str">
        <f>IF('Prk2'!L31="","",'Prk2'!L31)</f>
        <v/>
      </c>
      <c r="EG28" s="137" t="str">
        <f>IF('Prk2'!M31="","",'Prk2'!M31)</f>
        <v/>
      </c>
      <c r="EH28" s="137" t="str">
        <f>IF('Prk2'!N31="","",'Prk2'!N31)</f>
        <v/>
      </c>
      <c r="EI28" s="137" t="str">
        <f>IF('Prk2'!O31="","",'Prk2'!O31)</f>
        <v/>
      </c>
      <c r="EJ28" s="137" t="str">
        <f>IF('Prk2'!P31="","",'Prk2'!P31)</f>
        <v/>
      </c>
      <c r="EK28" s="137" t="str">
        <f>IF('Prk2'!Q31="","",'Prk2'!Q31)</f>
        <v/>
      </c>
      <c r="EL28" s="137" t="str">
        <f>IF('Prk2'!R31="","",'Prk2'!R31)</f>
        <v/>
      </c>
      <c r="EM28" s="139" t="str">
        <f>IF(BADER2!I31="","",BADER2!I31)</f>
        <v/>
      </c>
      <c r="EN28" s="139" t="str">
        <f>IF(BADER2!J31="","",BADER2!J31)</f>
        <v/>
      </c>
      <c r="EO28" s="139" t="str">
        <f>IF(BADER2!K31="","",BADER2!K31)</f>
        <v/>
      </c>
      <c r="EP28" s="139" t="str">
        <f>IF(BADER2!L31="","",BADER2!L31)</f>
        <v/>
      </c>
      <c r="EQ28" s="139" t="str">
        <f>IF(BADER2!M31="","",BADER2!M31)</f>
        <v/>
      </c>
      <c r="ER28" s="139" t="str">
        <f>IF(BADER2!N31="","",BADER2!N31)</f>
        <v/>
      </c>
      <c r="ES28" s="139" t="str">
        <f>IF(BADER2!O31="","",BADER2!O31)</f>
        <v/>
      </c>
      <c r="ET28" s="139" t="str">
        <f>IF(BADER2!P31="","",BADER2!P31)</f>
        <v/>
      </c>
      <c r="EU28" s="139" t="str">
        <f>IF(BADER2!Q31="","",BADER2!Q31)</f>
        <v/>
      </c>
      <c r="EV28" s="139" t="str">
        <f>IF(BADER2!R31="","",BADER2!R31)</f>
        <v/>
      </c>
      <c r="EW28" s="146" t="str">
        <f t="shared" si="1"/>
        <v/>
      </c>
      <c r="EX28" s="146" t="str">
        <f t="shared" si="2"/>
        <v/>
      </c>
      <c r="EY28" s="146" t="str">
        <f t="shared" si="14"/>
        <v/>
      </c>
      <c r="EZ28" s="146" t="str">
        <f t="shared" si="14"/>
        <v/>
      </c>
      <c r="FA28" s="146" t="str">
        <f t="shared" si="14"/>
        <v/>
      </c>
      <c r="FB28" s="146" t="str">
        <f t="shared" si="14"/>
        <v/>
      </c>
      <c r="FC28" s="146" t="str">
        <f t="shared" si="14"/>
        <v/>
      </c>
      <c r="FD28" s="146" t="str">
        <f t="shared" si="14"/>
        <v/>
      </c>
      <c r="FE28" s="146" t="str">
        <f t="shared" si="14"/>
        <v/>
      </c>
      <c r="FF28" s="146" t="str">
        <f t="shared" si="3"/>
        <v/>
      </c>
      <c r="FG28" s="146" t="str">
        <f t="shared" si="4"/>
        <v/>
      </c>
      <c r="FH28" s="76" t="str">
        <f t="shared" si="5"/>
        <v/>
      </c>
      <c r="FI28" s="76" t="str">
        <f t="shared" si="6"/>
        <v/>
      </c>
      <c r="FJ28" s="76" t="str">
        <f t="shared" si="7"/>
        <v/>
      </c>
      <c r="FK28" s="76" t="str">
        <f t="shared" si="8"/>
        <v/>
      </c>
      <c r="FL28" s="76" t="str">
        <f t="shared" si="9"/>
        <v/>
      </c>
      <c r="FM28" s="76" t="str">
        <f t="shared" si="10"/>
        <v/>
      </c>
      <c r="FN28" s="76" t="str">
        <f t="shared" si="11"/>
        <v/>
      </c>
      <c r="FO28" s="76" t="str">
        <f t="shared" si="12"/>
        <v/>
      </c>
      <c r="FP28" s="76" t="str">
        <f t="shared" si="13"/>
        <v xml:space="preserve">Sikapnya  dalam ,  ,  ,  ,  ,  ,  ,  </v>
      </c>
    </row>
    <row r="29" spans="1:172">
      <c r="A29" s="271">
        <v>19</v>
      </c>
      <c r="B29" s="76" t="str">
        <f>IF('Data Raport2'!B22="","",'Data Raport2'!B22)</f>
        <v>siswa19</v>
      </c>
      <c r="C29" s="137" t="str">
        <f>IF('QH2'!I32="","",'QH2'!I32)</f>
        <v/>
      </c>
      <c r="D29" s="137" t="str">
        <f>IF('QH2'!J32="","",'QH2'!J32)</f>
        <v/>
      </c>
      <c r="E29" s="137" t="str">
        <f>IF('QH2'!K32="","",'QH2'!K32)</f>
        <v/>
      </c>
      <c r="F29" s="137" t="str">
        <f>IF('QH2'!L32="","",'QH2'!L32)</f>
        <v/>
      </c>
      <c r="G29" s="137" t="str">
        <f>IF('QH2'!M32="","",'QH2'!M32)</f>
        <v/>
      </c>
      <c r="H29" s="137" t="str">
        <f>IF('QH2'!N32="","",'QH2'!N32)</f>
        <v/>
      </c>
      <c r="I29" s="137" t="str">
        <f>IF('QH2'!O32="","",'QH2'!O32)</f>
        <v/>
      </c>
      <c r="J29" s="137" t="str">
        <f>IF('QH2'!P32="","",'QH2'!P32)</f>
        <v/>
      </c>
      <c r="K29" s="137" t="str">
        <f>IF('QH2'!Q32="","",'QH2'!Q32)</f>
        <v/>
      </c>
      <c r="L29" s="137" t="str">
        <f>IF('QH2'!R32="","",'QH2'!R32)</f>
        <v/>
      </c>
      <c r="M29" s="138" t="str">
        <f>IF('AA2'!I32="","",'AA2'!I32)</f>
        <v/>
      </c>
      <c r="N29" s="138" t="str">
        <f>IF('AA2'!J32="","",'AA2'!J32)</f>
        <v/>
      </c>
      <c r="O29" s="138" t="str">
        <f>IF('AA2'!K32="","",'AA2'!K32)</f>
        <v/>
      </c>
      <c r="P29" s="138" t="str">
        <f>IF('AA2'!L32="","",'AA2'!L32)</f>
        <v/>
      </c>
      <c r="Q29" s="138" t="str">
        <f>IF('AA2'!M32="","",'AA2'!M32)</f>
        <v/>
      </c>
      <c r="R29" s="138" t="str">
        <f>IF('AA2'!N32="","",'AA2'!N32)</f>
        <v/>
      </c>
      <c r="S29" s="138" t="str">
        <f>IF('AA2'!O32="","",'AA2'!O32)</f>
        <v/>
      </c>
      <c r="T29" s="138" t="str">
        <f>IF('AA2'!P32="","",'AA2'!P32)</f>
        <v/>
      </c>
      <c r="U29" s="138" t="str">
        <f>IF('AA2'!Q32="","",'AA2'!Q32)</f>
        <v/>
      </c>
      <c r="V29" s="138" t="str">
        <f>IF('AA2'!R32="","",'AA2'!R32)</f>
        <v/>
      </c>
      <c r="W29" s="138" t="str">
        <f>IF(FIQIH2!I32="","",FIQIH2!I32)</f>
        <v/>
      </c>
      <c r="X29" s="138" t="str">
        <f>IF(FIQIH2!J32="","",FIQIH2!J32)</f>
        <v/>
      </c>
      <c r="Y29" s="138" t="str">
        <f>IF(FIQIH2!K32="","",FIQIH2!K32)</f>
        <v/>
      </c>
      <c r="Z29" s="138" t="str">
        <f>IF(FIQIH2!L32="","",FIQIH2!L32)</f>
        <v/>
      </c>
      <c r="AA29" s="138" t="str">
        <f>IF(FIQIH2!M32="","",FIQIH2!M32)</f>
        <v/>
      </c>
      <c r="AB29" s="138" t="str">
        <f>IF(FIQIH2!N32="","",FIQIH2!N32)</f>
        <v/>
      </c>
      <c r="AC29" s="138" t="str">
        <f>IF(FIQIH2!O32="","",FIQIH2!O32)</f>
        <v/>
      </c>
      <c r="AD29" s="138" t="str">
        <f>IF(FIQIH2!P32="","",FIQIH2!P32)</f>
        <v/>
      </c>
      <c r="AE29" s="138" t="str">
        <f>IF(FIQIH2!Q32="","",FIQIH2!Q32)</f>
        <v/>
      </c>
      <c r="AF29" s="138" t="str">
        <f>IF(FIQIH2!R32="","",FIQIH2!R32)</f>
        <v/>
      </c>
      <c r="AG29" s="138" t="str">
        <f>IF('SKI2'!I32="","",'SKI2'!I32)</f>
        <v/>
      </c>
      <c r="AH29" s="138" t="str">
        <f>IF('SKI2'!J32="","",'SKI2'!J32)</f>
        <v/>
      </c>
      <c r="AI29" s="138" t="str">
        <f>IF('SKI2'!K32="","",'SKI2'!K32)</f>
        <v/>
      </c>
      <c r="AJ29" s="138" t="str">
        <f>IF('SKI2'!L32="","",'SKI2'!L32)</f>
        <v/>
      </c>
      <c r="AK29" s="138" t="str">
        <f>IF('SKI2'!M32="","",'SKI2'!M32)</f>
        <v/>
      </c>
      <c r="AL29" s="138" t="str">
        <f>IF('SKI2'!N32="","",'SKI2'!N32)</f>
        <v/>
      </c>
      <c r="AM29" s="138" t="str">
        <f>IF('SKI2'!O32="","",'SKI2'!O32)</f>
        <v/>
      </c>
      <c r="AN29" s="138" t="str">
        <f>IF('SKI2'!P32="","",'SKI2'!P32)</f>
        <v/>
      </c>
      <c r="AO29" s="138" t="str">
        <f>IF('SKI2'!Q32="","",'SKI2'!Q32)</f>
        <v/>
      </c>
      <c r="AP29" s="138" t="str">
        <f>IF('SKI2'!R32="","",'SKI2'!R32)</f>
        <v/>
      </c>
      <c r="AQ29" s="138" t="str">
        <f>IF(PPKn2!I32="","",PPKn2!I32)</f>
        <v/>
      </c>
      <c r="AR29" s="138" t="str">
        <f>IF(PPKn2!J32="","",PPKn2!J32)</f>
        <v/>
      </c>
      <c r="AS29" s="138" t="str">
        <f>IF(PPKn2!K32="","",PPKn2!K32)</f>
        <v/>
      </c>
      <c r="AT29" s="138" t="str">
        <f>IF(PPKn2!L32="","",PPKn2!L32)</f>
        <v/>
      </c>
      <c r="AU29" s="138" t="str">
        <f>IF(PPKn2!M32="","",PPKn2!M32)</f>
        <v/>
      </c>
      <c r="AV29" s="138" t="str">
        <f>IF(PPKn2!N32="","",PPKn2!N32)</f>
        <v/>
      </c>
      <c r="AW29" s="138" t="str">
        <f>IF(PPKn2!O32="","",PPKn2!O32)</f>
        <v/>
      </c>
      <c r="AX29" s="138" t="str">
        <f>IF(PPKn2!P32="","",PPKn2!P32)</f>
        <v/>
      </c>
      <c r="AY29" s="138" t="str">
        <f>IF(PPKn2!Q32="","",PPKn2!Q32)</f>
        <v/>
      </c>
      <c r="AZ29" s="138" t="str">
        <f>IF(PPKn2!R32="","",PPKn2!R32)</f>
        <v/>
      </c>
      <c r="BA29" s="137" t="str">
        <f>IF(B.Ind2!I32="","",B.Ind2!I32)</f>
        <v/>
      </c>
      <c r="BB29" s="137" t="str">
        <f>IF(B.Ind2!J32="","",B.Ind2!J32)</f>
        <v/>
      </c>
      <c r="BC29" s="137" t="str">
        <f>IF(B.Ind2!K32="","",B.Ind2!K32)</f>
        <v/>
      </c>
      <c r="BD29" s="137" t="str">
        <f>IF(B.Ind2!L32="","",B.Ind2!L32)</f>
        <v/>
      </c>
      <c r="BE29" s="137" t="str">
        <f>IF(B.Ind2!M32="","",B.Ind2!M32)</f>
        <v/>
      </c>
      <c r="BF29" s="137" t="str">
        <f>IF(B.Ind2!N32="","",B.Ind2!N32)</f>
        <v/>
      </c>
      <c r="BG29" s="137" t="str">
        <f>IF(B.Ind2!O32="","",B.Ind2!O32)</f>
        <v/>
      </c>
      <c r="BH29" s="137" t="str">
        <f>IF(B.Ind2!P32="","",B.Ind2!P32)</f>
        <v/>
      </c>
      <c r="BI29" s="137" t="str">
        <f>IF(B.Ind2!Q32="","",B.Ind2!Q32)</f>
        <v/>
      </c>
      <c r="BJ29" s="137" t="str">
        <f>IF(B.Ind2!R32="","",B.Ind2!R32)</f>
        <v/>
      </c>
      <c r="BK29" s="137" t="str">
        <f>IF(B.ARAB2!I32="","",B.ARAB2!I32)</f>
        <v/>
      </c>
      <c r="BL29" s="137" t="str">
        <f>IF(B.ARAB2!J32="","",B.ARAB2!J32)</f>
        <v/>
      </c>
      <c r="BM29" s="137" t="str">
        <f>IF(B.ARAB2!K32="","",B.ARAB2!K32)</f>
        <v/>
      </c>
      <c r="BN29" s="137" t="str">
        <f>IF(B.ARAB2!L32="","",B.ARAB2!L32)</f>
        <v/>
      </c>
      <c r="BO29" s="137" t="str">
        <f>IF(B.ARAB2!M32="","",B.ARAB2!M32)</f>
        <v/>
      </c>
      <c r="BP29" s="137" t="str">
        <f>IF(B.ARAB2!N32="","",B.ARAB2!N32)</f>
        <v/>
      </c>
      <c r="BQ29" s="137" t="str">
        <f>IF(B.ARAB2!O32="","",B.ARAB2!O32)</f>
        <v/>
      </c>
      <c r="BR29" s="137" t="str">
        <f>IF(B.ARAB2!P32="","",B.ARAB2!P32)</f>
        <v/>
      </c>
      <c r="BS29" s="137" t="str">
        <f>IF(B.ARAB2!Q32="","",B.ARAB2!Q32)</f>
        <v/>
      </c>
      <c r="BT29" s="137" t="str">
        <f>IF(B.ARAB2!R32="","",B.ARAB2!R32)</f>
        <v/>
      </c>
      <c r="BU29" s="138" t="str">
        <f>IF('MAT2'!I32="","",'MAT2'!I32)</f>
        <v/>
      </c>
      <c r="BV29" s="138" t="str">
        <f>IF('MAT2'!J32="","",'MAT2'!J32)</f>
        <v/>
      </c>
      <c r="BW29" s="138" t="str">
        <f>IF('MAT2'!K32="","",'MAT2'!K32)</f>
        <v/>
      </c>
      <c r="BX29" s="138" t="str">
        <f>IF('MAT2'!L32="","",'MAT2'!L32)</f>
        <v/>
      </c>
      <c r="BY29" s="138" t="str">
        <f>IF('MAT2'!M32="","",'MAT2'!M32)</f>
        <v/>
      </c>
      <c r="BZ29" s="138" t="str">
        <f>IF('MAT2'!N32="","",'MAT2'!N32)</f>
        <v/>
      </c>
      <c r="CA29" s="138" t="str">
        <f>IF('MAT2'!O32="","",'MAT2'!O32)</f>
        <v/>
      </c>
      <c r="CB29" s="138" t="str">
        <f>IF('MAT2'!P32="","",'MAT2'!P32)</f>
        <v/>
      </c>
      <c r="CC29" s="138" t="str">
        <f>IF('MAT2'!Q32="","",'MAT2'!Q32)</f>
        <v/>
      </c>
      <c r="CD29" s="138" t="str">
        <f>IF('MAT2'!R32="","",'MAT2'!R32)</f>
        <v/>
      </c>
      <c r="CE29" s="138" t="str">
        <f>IF('IPA2'!I32="","",'IPA2'!I32)</f>
        <v/>
      </c>
      <c r="CF29" s="138" t="str">
        <f>IF('IPA2'!J32="","",'IPA2'!J32)</f>
        <v/>
      </c>
      <c r="CG29" s="138" t="str">
        <f>IF('IPA2'!K32="","",'IPA2'!K32)</f>
        <v/>
      </c>
      <c r="CH29" s="138" t="str">
        <f>IF('IPA2'!L32="","",'IPA2'!L32)</f>
        <v/>
      </c>
      <c r="CI29" s="138" t="str">
        <f>IF('IPA2'!M32="","",'IPA2'!M32)</f>
        <v/>
      </c>
      <c r="CJ29" s="138" t="str">
        <f>IF('IPA2'!N32="","",'IPA2'!N32)</f>
        <v/>
      </c>
      <c r="CK29" s="138" t="str">
        <f>IF('IPA2'!O32="","",'IPA2'!O32)</f>
        <v/>
      </c>
      <c r="CL29" s="138" t="str">
        <f>IF('IPA2'!P32="","",'IPA2'!P32)</f>
        <v/>
      </c>
      <c r="CM29" s="138" t="str">
        <f>IF('IPA2'!Q32="","",'IPA2'!Q32)</f>
        <v/>
      </c>
      <c r="CN29" s="138" t="str">
        <f>IF('IPA2'!R32="","",'IPA2'!R32)</f>
        <v/>
      </c>
      <c r="CO29" s="137" t="str">
        <f>IF('IPS2'!I32="","",'IPS2'!I32)</f>
        <v/>
      </c>
      <c r="CP29" s="137" t="str">
        <f>IF('IPS2'!J32="","",'IPS2'!J32)</f>
        <v/>
      </c>
      <c r="CQ29" s="137" t="str">
        <f>IF('IPS2'!K32="","",'IPS2'!K32)</f>
        <v/>
      </c>
      <c r="CR29" s="137" t="str">
        <f>IF('IPS2'!L32="","",'IPS2'!L32)</f>
        <v/>
      </c>
      <c r="CS29" s="137" t="str">
        <f>IF('IPS2'!M32="","",'IPS2'!M32)</f>
        <v/>
      </c>
      <c r="CT29" s="137" t="str">
        <f>IF('IPS2'!N32="","",'IPS2'!N32)</f>
        <v/>
      </c>
      <c r="CU29" s="137" t="str">
        <f>IF('IPS2'!O32="","",'IPS2'!O32)</f>
        <v/>
      </c>
      <c r="CV29" s="137" t="str">
        <f>IF('IPS2'!P32="","",'IPS2'!P32)</f>
        <v/>
      </c>
      <c r="CW29" s="137" t="str">
        <f>IF('IPS2'!Q32="","",'IPS2'!Q32)</f>
        <v/>
      </c>
      <c r="CX29" s="137" t="str">
        <f>IF('IPS2'!R32="","",'IPS2'!R32)</f>
        <v/>
      </c>
      <c r="CY29" s="138" t="str">
        <f>IF(BIng2!I32="","",BIng2!I32)</f>
        <v/>
      </c>
      <c r="CZ29" s="138" t="str">
        <f>IF(BIng2!J32="","",BIng2!J32)</f>
        <v/>
      </c>
      <c r="DA29" s="138" t="str">
        <f>IF(BIng2!K32="","",BIng2!K32)</f>
        <v/>
      </c>
      <c r="DB29" s="138" t="str">
        <f>IF(BIng2!L32="","",BIng2!L32)</f>
        <v/>
      </c>
      <c r="DC29" s="138" t="str">
        <f>IF(BIng2!M32="","",BIng2!M32)</f>
        <v/>
      </c>
      <c r="DD29" s="138" t="str">
        <f>IF(BIng2!N32="","",BIng2!N32)</f>
        <v/>
      </c>
      <c r="DE29" s="138" t="str">
        <f>IF(BIng2!O32="","",BIng2!O32)</f>
        <v/>
      </c>
      <c r="DF29" s="138" t="str">
        <f>IF(BIng2!P32="","",BIng2!P32)</f>
        <v/>
      </c>
      <c r="DG29" s="138" t="str">
        <f>IF(BIng2!Q32="","",BIng2!Q32)</f>
        <v/>
      </c>
      <c r="DH29" s="138" t="str">
        <f>IF(BIng2!R32="","",BIng2!R32)</f>
        <v/>
      </c>
      <c r="DI29" s="138" t="str">
        <f>IF('SBd2'!I32="","",'SBd2'!I32)</f>
        <v/>
      </c>
      <c r="DJ29" s="138" t="str">
        <f>IF('SBd2'!J32="","",'SBd2'!J32)</f>
        <v/>
      </c>
      <c r="DK29" s="138" t="str">
        <f>IF('SBd2'!K32="","",'SBd2'!K32)</f>
        <v/>
      </c>
      <c r="DL29" s="138" t="str">
        <f>IF('SBd2'!L32="","",'SBd2'!L32)</f>
        <v/>
      </c>
      <c r="DM29" s="138" t="str">
        <f>IF('SBd2'!M32="","",'SBd2'!M32)</f>
        <v/>
      </c>
      <c r="DN29" s="138" t="str">
        <f>IF('SBd2'!N32="","",'SBd2'!N32)</f>
        <v/>
      </c>
      <c r="DO29" s="138" t="str">
        <f>IF('SBd2'!O32="","",'SBd2'!O32)</f>
        <v/>
      </c>
      <c r="DP29" s="138" t="str">
        <f>IF('SBd2'!P32="","",'SBd2'!P32)</f>
        <v/>
      </c>
      <c r="DQ29" s="138" t="str">
        <f>IF('SBd2'!Q32="","",'SBd2'!Q32)</f>
        <v/>
      </c>
      <c r="DR29" s="138" t="str">
        <f>IF('SBd2'!R32="","",'SBd2'!R32)</f>
        <v/>
      </c>
      <c r="DS29" s="137" t="str">
        <f>IF('Pjk2'!I32="","",'Pjk2'!I32)</f>
        <v/>
      </c>
      <c r="DT29" s="137" t="str">
        <f>IF('Pjk2'!J32="","",'Pjk2'!J32)</f>
        <v/>
      </c>
      <c r="DU29" s="137" t="str">
        <f>IF('Pjk2'!K32="","",'Pjk2'!K32)</f>
        <v/>
      </c>
      <c r="DV29" s="137" t="str">
        <f>IF('Pjk2'!L32="","",'Pjk2'!L32)</f>
        <v/>
      </c>
      <c r="DW29" s="137" t="str">
        <f>IF('Pjk2'!M32="","",'Pjk2'!M32)</f>
        <v/>
      </c>
      <c r="DX29" s="137" t="str">
        <f>IF('Pjk2'!N32="","",'Pjk2'!N32)</f>
        <v/>
      </c>
      <c r="DY29" s="137" t="str">
        <f>IF('Pjk2'!O32="","",'Pjk2'!O32)</f>
        <v/>
      </c>
      <c r="DZ29" s="137" t="str">
        <f>IF('Pjk2'!P32="","",'Pjk2'!P32)</f>
        <v/>
      </c>
      <c r="EA29" s="137" t="str">
        <f>IF('Pjk2'!Q32="","",'Pjk2'!Q32)</f>
        <v/>
      </c>
      <c r="EB29" s="137" t="str">
        <f>IF('Pjk2'!R32="","",'Pjk2'!R32)</f>
        <v/>
      </c>
      <c r="EC29" s="137" t="str">
        <f>IF('Prk2'!I32="","",'Prk2'!I32)</f>
        <v/>
      </c>
      <c r="ED29" s="137" t="str">
        <f>IF('Prk2'!J32="","",'Prk2'!J32)</f>
        <v/>
      </c>
      <c r="EE29" s="137" t="str">
        <f>IF('Prk2'!K32="","",'Prk2'!K32)</f>
        <v/>
      </c>
      <c r="EF29" s="137" t="str">
        <f>IF('Prk2'!L32="","",'Prk2'!L32)</f>
        <v/>
      </c>
      <c r="EG29" s="137" t="str">
        <f>IF('Prk2'!M32="","",'Prk2'!M32)</f>
        <v/>
      </c>
      <c r="EH29" s="137" t="str">
        <f>IF('Prk2'!N32="","",'Prk2'!N32)</f>
        <v/>
      </c>
      <c r="EI29" s="137" t="str">
        <f>IF('Prk2'!O32="","",'Prk2'!O32)</f>
        <v/>
      </c>
      <c r="EJ29" s="137" t="str">
        <f>IF('Prk2'!P32="","",'Prk2'!P32)</f>
        <v/>
      </c>
      <c r="EK29" s="137" t="str">
        <f>IF('Prk2'!Q32="","",'Prk2'!Q32)</f>
        <v/>
      </c>
      <c r="EL29" s="137" t="str">
        <f>IF('Prk2'!R32="","",'Prk2'!R32)</f>
        <v/>
      </c>
      <c r="EM29" s="139" t="str">
        <f>IF(BADER2!I32="","",BADER2!I32)</f>
        <v/>
      </c>
      <c r="EN29" s="139" t="str">
        <f>IF(BADER2!J32="","",BADER2!J32)</f>
        <v/>
      </c>
      <c r="EO29" s="139" t="str">
        <f>IF(BADER2!K32="","",BADER2!K32)</f>
        <v/>
      </c>
      <c r="EP29" s="139" t="str">
        <f>IF(BADER2!L32="","",BADER2!L32)</f>
        <v/>
      </c>
      <c r="EQ29" s="139" t="str">
        <f>IF(BADER2!M32="","",BADER2!M32)</f>
        <v/>
      </c>
      <c r="ER29" s="139" t="str">
        <f>IF(BADER2!N32="","",BADER2!N32)</f>
        <v/>
      </c>
      <c r="ES29" s="139" t="str">
        <f>IF(BADER2!O32="","",BADER2!O32)</f>
        <v/>
      </c>
      <c r="ET29" s="139" t="str">
        <f>IF(BADER2!P32="","",BADER2!P32)</f>
        <v/>
      </c>
      <c r="EU29" s="139" t="str">
        <f>IF(BADER2!Q32="","",BADER2!Q32)</f>
        <v/>
      </c>
      <c r="EV29" s="139" t="str">
        <f>IF(BADER2!R32="","",BADER2!R32)</f>
        <v/>
      </c>
      <c r="EW29" s="146" t="str">
        <f t="shared" si="1"/>
        <v/>
      </c>
      <c r="EX29" s="146" t="str">
        <f t="shared" si="2"/>
        <v/>
      </c>
      <c r="EY29" s="146" t="str">
        <f t="shared" si="14"/>
        <v/>
      </c>
      <c r="EZ29" s="146" t="str">
        <f t="shared" si="14"/>
        <v/>
      </c>
      <c r="FA29" s="146" t="str">
        <f t="shared" si="14"/>
        <v/>
      </c>
      <c r="FB29" s="146" t="str">
        <f t="shared" si="14"/>
        <v/>
      </c>
      <c r="FC29" s="146" t="str">
        <f t="shared" si="14"/>
        <v/>
      </c>
      <c r="FD29" s="146" t="str">
        <f t="shared" si="14"/>
        <v/>
      </c>
      <c r="FE29" s="146" t="str">
        <f t="shared" si="14"/>
        <v/>
      </c>
      <c r="FF29" s="146" t="str">
        <f t="shared" si="3"/>
        <v/>
      </c>
      <c r="FG29" s="146" t="str">
        <f t="shared" si="4"/>
        <v/>
      </c>
      <c r="FH29" s="76" t="str">
        <f t="shared" si="5"/>
        <v/>
      </c>
      <c r="FI29" s="76" t="str">
        <f t="shared" si="6"/>
        <v/>
      </c>
      <c r="FJ29" s="76" t="str">
        <f t="shared" si="7"/>
        <v/>
      </c>
      <c r="FK29" s="76" t="str">
        <f t="shared" si="8"/>
        <v/>
      </c>
      <c r="FL29" s="76" t="str">
        <f t="shared" si="9"/>
        <v/>
      </c>
      <c r="FM29" s="76" t="str">
        <f t="shared" si="10"/>
        <v/>
      </c>
      <c r="FN29" s="76" t="str">
        <f t="shared" si="11"/>
        <v/>
      </c>
      <c r="FO29" s="76" t="str">
        <f t="shared" si="12"/>
        <v/>
      </c>
      <c r="FP29" s="76" t="str">
        <f t="shared" si="13"/>
        <v xml:space="preserve">Sikapnya  dalam ,  ,  ,  ,  ,  ,  ,  </v>
      </c>
    </row>
    <row r="30" spans="1:172">
      <c r="A30" s="271">
        <v>20</v>
      </c>
      <c r="B30" s="76" t="str">
        <f>IF('Data Raport2'!B23="","",'Data Raport2'!B23)</f>
        <v>siswa20</v>
      </c>
      <c r="C30" s="137" t="str">
        <f>IF('QH2'!I33="","",'QH2'!I33)</f>
        <v/>
      </c>
      <c r="D30" s="137" t="str">
        <f>IF('QH2'!J33="","",'QH2'!J33)</f>
        <v/>
      </c>
      <c r="E30" s="137" t="str">
        <f>IF('QH2'!K33="","",'QH2'!K33)</f>
        <v/>
      </c>
      <c r="F30" s="137" t="str">
        <f>IF('QH2'!L33="","",'QH2'!L33)</f>
        <v/>
      </c>
      <c r="G30" s="137" t="str">
        <f>IF('QH2'!M33="","",'QH2'!M33)</f>
        <v/>
      </c>
      <c r="H30" s="137" t="str">
        <f>IF('QH2'!N33="","",'QH2'!N33)</f>
        <v/>
      </c>
      <c r="I30" s="137" t="str">
        <f>IF('QH2'!O33="","",'QH2'!O33)</f>
        <v/>
      </c>
      <c r="J30" s="137" t="str">
        <f>IF('QH2'!P33="","",'QH2'!P33)</f>
        <v/>
      </c>
      <c r="K30" s="137" t="str">
        <f>IF('QH2'!Q33="","",'QH2'!Q33)</f>
        <v/>
      </c>
      <c r="L30" s="137" t="str">
        <f>IF('QH2'!R33="","",'QH2'!R33)</f>
        <v/>
      </c>
      <c r="M30" s="138" t="str">
        <f>IF('AA2'!I33="","",'AA2'!I33)</f>
        <v/>
      </c>
      <c r="N30" s="138" t="str">
        <f>IF('AA2'!J33="","",'AA2'!J33)</f>
        <v/>
      </c>
      <c r="O30" s="138" t="str">
        <f>IF('AA2'!K33="","",'AA2'!K33)</f>
        <v/>
      </c>
      <c r="P30" s="138" t="str">
        <f>IF('AA2'!L33="","",'AA2'!L33)</f>
        <v/>
      </c>
      <c r="Q30" s="138" t="str">
        <f>IF('AA2'!M33="","",'AA2'!M33)</f>
        <v/>
      </c>
      <c r="R30" s="138" t="str">
        <f>IF('AA2'!N33="","",'AA2'!N33)</f>
        <v/>
      </c>
      <c r="S30" s="138" t="str">
        <f>IF('AA2'!O33="","",'AA2'!O33)</f>
        <v/>
      </c>
      <c r="T30" s="138" t="str">
        <f>IF('AA2'!P33="","",'AA2'!P33)</f>
        <v/>
      </c>
      <c r="U30" s="138" t="str">
        <f>IF('AA2'!Q33="","",'AA2'!Q33)</f>
        <v/>
      </c>
      <c r="V30" s="138" t="str">
        <f>IF('AA2'!R33="","",'AA2'!R33)</f>
        <v/>
      </c>
      <c r="W30" s="138" t="str">
        <f>IF(FIQIH2!I33="","",FIQIH2!I33)</f>
        <v/>
      </c>
      <c r="X30" s="138" t="str">
        <f>IF(FIQIH2!J33="","",FIQIH2!J33)</f>
        <v/>
      </c>
      <c r="Y30" s="138" t="str">
        <f>IF(FIQIH2!K33="","",FIQIH2!K33)</f>
        <v/>
      </c>
      <c r="Z30" s="138" t="str">
        <f>IF(FIQIH2!L33="","",FIQIH2!L33)</f>
        <v/>
      </c>
      <c r="AA30" s="138" t="str">
        <f>IF(FIQIH2!M33="","",FIQIH2!M33)</f>
        <v/>
      </c>
      <c r="AB30" s="138" t="str">
        <f>IF(FIQIH2!N33="","",FIQIH2!N33)</f>
        <v/>
      </c>
      <c r="AC30" s="138" t="str">
        <f>IF(FIQIH2!O33="","",FIQIH2!O33)</f>
        <v/>
      </c>
      <c r="AD30" s="138" t="str">
        <f>IF(FIQIH2!P33="","",FIQIH2!P33)</f>
        <v/>
      </c>
      <c r="AE30" s="138" t="str">
        <f>IF(FIQIH2!Q33="","",FIQIH2!Q33)</f>
        <v/>
      </c>
      <c r="AF30" s="138" t="str">
        <f>IF(FIQIH2!R33="","",FIQIH2!R33)</f>
        <v/>
      </c>
      <c r="AG30" s="138" t="str">
        <f>IF('SKI2'!I33="","",'SKI2'!I33)</f>
        <v/>
      </c>
      <c r="AH30" s="138" t="str">
        <f>IF('SKI2'!J33="","",'SKI2'!J33)</f>
        <v/>
      </c>
      <c r="AI30" s="138" t="str">
        <f>IF('SKI2'!K33="","",'SKI2'!K33)</f>
        <v/>
      </c>
      <c r="AJ30" s="138" t="str">
        <f>IF('SKI2'!L33="","",'SKI2'!L33)</f>
        <v/>
      </c>
      <c r="AK30" s="138" t="str">
        <f>IF('SKI2'!M33="","",'SKI2'!M33)</f>
        <v/>
      </c>
      <c r="AL30" s="138" t="str">
        <f>IF('SKI2'!N33="","",'SKI2'!N33)</f>
        <v/>
      </c>
      <c r="AM30" s="138" t="str">
        <f>IF('SKI2'!O33="","",'SKI2'!O33)</f>
        <v/>
      </c>
      <c r="AN30" s="138" t="str">
        <f>IF('SKI2'!P33="","",'SKI2'!P33)</f>
        <v/>
      </c>
      <c r="AO30" s="138" t="str">
        <f>IF('SKI2'!Q33="","",'SKI2'!Q33)</f>
        <v/>
      </c>
      <c r="AP30" s="138" t="str">
        <f>IF('SKI2'!R33="","",'SKI2'!R33)</f>
        <v/>
      </c>
      <c r="AQ30" s="138" t="str">
        <f>IF(PPKn2!I33="","",PPKn2!I33)</f>
        <v/>
      </c>
      <c r="AR30" s="138" t="str">
        <f>IF(PPKn2!J33="","",PPKn2!J33)</f>
        <v/>
      </c>
      <c r="AS30" s="138" t="str">
        <f>IF(PPKn2!K33="","",PPKn2!K33)</f>
        <v/>
      </c>
      <c r="AT30" s="138" t="str">
        <f>IF(PPKn2!L33="","",PPKn2!L33)</f>
        <v/>
      </c>
      <c r="AU30" s="138" t="str">
        <f>IF(PPKn2!M33="","",PPKn2!M33)</f>
        <v/>
      </c>
      <c r="AV30" s="138" t="str">
        <f>IF(PPKn2!N33="","",PPKn2!N33)</f>
        <v/>
      </c>
      <c r="AW30" s="138" t="str">
        <f>IF(PPKn2!O33="","",PPKn2!O33)</f>
        <v/>
      </c>
      <c r="AX30" s="138" t="str">
        <f>IF(PPKn2!P33="","",PPKn2!P33)</f>
        <v/>
      </c>
      <c r="AY30" s="138" t="str">
        <f>IF(PPKn2!Q33="","",PPKn2!Q33)</f>
        <v/>
      </c>
      <c r="AZ30" s="138" t="str">
        <f>IF(PPKn2!R33="","",PPKn2!R33)</f>
        <v/>
      </c>
      <c r="BA30" s="137" t="str">
        <f>IF(B.Ind2!I33="","",B.Ind2!I33)</f>
        <v/>
      </c>
      <c r="BB30" s="137" t="str">
        <f>IF(B.Ind2!J33="","",B.Ind2!J33)</f>
        <v/>
      </c>
      <c r="BC30" s="137" t="str">
        <f>IF(B.Ind2!K33="","",B.Ind2!K33)</f>
        <v/>
      </c>
      <c r="BD30" s="137" t="str">
        <f>IF(B.Ind2!L33="","",B.Ind2!L33)</f>
        <v/>
      </c>
      <c r="BE30" s="137" t="str">
        <f>IF(B.Ind2!M33="","",B.Ind2!M33)</f>
        <v/>
      </c>
      <c r="BF30" s="137" t="str">
        <f>IF(B.Ind2!N33="","",B.Ind2!N33)</f>
        <v/>
      </c>
      <c r="BG30" s="137" t="str">
        <f>IF(B.Ind2!O33="","",B.Ind2!O33)</f>
        <v/>
      </c>
      <c r="BH30" s="137" t="str">
        <f>IF(B.Ind2!P33="","",B.Ind2!P33)</f>
        <v/>
      </c>
      <c r="BI30" s="137" t="str">
        <f>IF(B.Ind2!Q33="","",B.Ind2!Q33)</f>
        <v/>
      </c>
      <c r="BJ30" s="137" t="str">
        <f>IF(B.Ind2!R33="","",B.Ind2!R33)</f>
        <v/>
      </c>
      <c r="BK30" s="137" t="str">
        <f>IF(B.ARAB2!I33="","",B.ARAB2!I33)</f>
        <v/>
      </c>
      <c r="BL30" s="137" t="str">
        <f>IF(B.ARAB2!J33="","",B.ARAB2!J33)</f>
        <v/>
      </c>
      <c r="BM30" s="137" t="str">
        <f>IF(B.ARAB2!K33="","",B.ARAB2!K33)</f>
        <v/>
      </c>
      <c r="BN30" s="137" t="str">
        <f>IF(B.ARAB2!L33="","",B.ARAB2!L33)</f>
        <v/>
      </c>
      <c r="BO30" s="137" t="str">
        <f>IF(B.ARAB2!M33="","",B.ARAB2!M33)</f>
        <v/>
      </c>
      <c r="BP30" s="137" t="str">
        <f>IF(B.ARAB2!N33="","",B.ARAB2!N33)</f>
        <v/>
      </c>
      <c r="BQ30" s="137" t="str">
        <f>IF(B.ARAB2!O33="","",B.ARAB2!O33)</f>
        <v/>
      </c>
      <c r="BR30" s="137" t="str">
        <f>IF(B.ARAB2!P33="","",B.ARAB2!P33)</f>
        <v/>
      </c>
      <c r="BS30" s="137" t="str">
        <f>IF(B.ARAB2!Q33="","",B.ARAB2!Q33)</f>
        <v/>
      </c>
      <c r="BT30" s="137" t="str">
        <f>IF(B.ARAB2!R33="","",B.ARAB2!R33)</f>
        <v/>
      </c>
      <c r="BU30" s="138" t="str">
        <f>IF('MAT2'!I33="","",'MAT2'!I33)</f>
        <v/>
      </c>
      <c r="BV30" s="138" t="str">
        <f>IF('MAT2'!J33="","",'MAT2'!J33)</f>
        <v/>
      </c>
      <c r="BW30" s="138" t="str">
        <f>IF('MAT2'!K33="","",'MAT2'!K33)</f>
        <v/>
      </c>
      <c r="BX30" s="138" t="str">
        <f>IF('MAT2'!L33="","",'MAT2'!L33)</f>
        <v/>
      </c>
      <c r="BY30" s="138" t="str">
        <f>IF('MAT2'!M33="","",'MAT2'!M33)</f>
        <v/>
      </c>
      <c r="BZ30" s="138" t="str">
        <f>IF('MAT2'!N33="","",'MAT2'!N33)</f>
        <v/>
      </c>
      <c r="CA30" s="138" t="str">
        <f>IF('MAT2'!O33="","",'MAT2'!O33)</f>
        <v/>
      </c>
      <c r="CB30" s="138" t="str">
        <f>IF('MAT2'!P33="","",'MAT2'!P33)</f>
        <v/>
      </c>
      <c r="CC30" s="138" t="str">
        <f>IF('MAT2'!Q33="","",'MAT2'!Q33)</f>
        <v/>
      </c>
      <c r="CD30" s="138" t="str">
        <f>IF('MAT2'!R33="","",'MAT2'!R33)</f>
        <v/>
      </c>
      <c r="CE30" s="138" t="str">
        <f>IF('IPA2'!I33="","",'IPA2'!I33)</f>
        <v/>
      </c>
      <c r="CF30" s="138" t="str">
        <f>IF('IPA2'!J33="","",'IPA2'!J33)</f>
        <v/>
      </c>
      <c r="CG30" s="138" t="str">
        <f>IF('IPA2'!K33="","",'IPA2'!K33)</f>
        <v/>
      </c>
      <c r="CH30" s="138" t="str">
        <f>IF('IPA2'!L33="","",'IPA2'!L33)</f>
        <v/>
      </c>
      <c r="CI30" s="138" t="str">
        <f>IF('IPA2'!M33="","",'IPA2'!M33)</f>
        <v/>
      </c>
      <c r="CJ30" s="138" t="str">
        <f>IF('IPA2'!N33="","",'IPA2'!N33)</f>
        <v/>
      </c>
      <c r="CK30" s="138" t="str">
        <f>IF('IPA2'!O33="","",'IPA2'!O33)</f>
        <v/>
      </c>
      <c r="CL30" s="138" t="str">
        <f>IF('IPA2'!P33="","",'IPA2'!P33)</f>
        <v/>
      </c>
      <c r="CM30" s="138" t="str">
        <f>IF('IPA2'!Q33="","",'IPA2'!Q33)</f>
        <v/>
      </c>
      <c r="CN30" s="138" t="str">
        <f>IF('IPA2'!R33="","",'IPA2'!R33)</f>
        <v/>
      </c>
      <c r="CO30" s="137" t="str">
        <f>IF('IPS2'!I33="","",'IPS2'!I33)</f>
        <v/>
      </c>
      <c r="CP30" s="137" t="str">
        <f>IF('IPS2'!J33="","",'IPS2'!J33)</f>
        <v/>
      </c>
      <c r="CQ30" s="137" t="str">
        <f>IF('IPS2'!K33="","",'IPS2'!K33)</f>
        <v/>
      </c>
      <c r="CR30" s="137" t="str">
        <f>IF('IPS2'!L33="","",'IPS2'!L33)</f>
        <v/>
      </c>
      <c r="CS30" s="137" t="str">
        <f>IF('IPS2'!M33="","",'IPS2'!M33)</f>
        <v/>
      </c>
      <c r="CT30" s="137" t="str">
        <f>IF('IPS2'!N33="","",'IPS2'!N33)</f>
        <v/>
      </c>
      <c r="CU30" s="137" t="str">
        <f>IF('IPS2'!O33="","",'IPS2'!O33)</f>
        <v/>
      </c>
      <c r="CV30" s="137" t="str">
        <f>IF('IPS2'!P33="","",'IPS2'!P33)</f>
        <v/>
      </c>
      <c r="CW30" s="137" t="str">
        <f>IF('IPS2'!Q33="","",'IPS2'!Q33)</f>
        <v/>
      </c>
      <c r="CX30" s="137" t="str">
        <f>IF('IPS2'!R33="","",'IPS2'!R33)</f>
        <v/>
      </c>
      <c r="CY30" s="138" t="str">
        <f>IF(BIng2!I33="","",BIng2!I33)</f>
        <v/>
      </c>
      <c r="CZ30" s="138" t="str">
        <f>IF(BIng2!J33="","",BIng2!J33)</f>
        <v/>
      </c>
      <c r="DA30" s="138" t="str">
        <f>IF(BIng2!K33="","",BIng2!K33)</f>
        <v/>
      </c>
      <c r="DB30" s="138" t="str">
        <f>IF(BIng2!L33="","",BIng2!L33)</f>
        <v/>
      </c>
      <c r="DC30" s="138" t="str">
        <f>IF(BIng2!M33="","",BIng2!M33)</f>
        <v/>
      </c>
      <c r="DD30" s="138" t="str">
        <f>IF(BIng2!N33="","",BIng2!N33)</f>
        <v/>
      </c>
      <c r="DE30" s="138" t="str">
        <f>IF(BIng2!O33="","",BIng2!O33)</f>
        <v/>
      </c>
      <c r="DF30" s="138" t="str">
        <f>IF(BIng2!P33="","",BIng2!P33)</f>
        <v/>
      </c>
      <c r="DG30" s="138" t="str">
        <f>IF(BIng2!Q33="","",BIng2!Q33)</f>
        <v/>
      </c>
      <c r="DH30" s="138" t="str">
        <f>IF(BIng2!R33="","",BIng2!R33)</f>
        <v/>
      </c>
      <c r="DI30" s="138" t="str">
        <f>IF('SBd2'!I33="","",'SBd2'!I33)</f>
        <v/>
      </c>
      <c r="DJ30" s="138" t="str">
        <f>IF('SBd2'!J33="","",'SBd2'!J33)</f>
        <v/>
      </c>
      <c r="DK30" s="138" t="str">
        <f>IF('SBd2'!K33="","",'SBd2'!K33)</f>
        <v/>
      </c>
      <c r="DL30" s="138" t="str">
        <f>IF('SBd2'!L33="","",'SBd2'!L33)</f>
        <v/>
      </c>
      <c r="DM30" s="138" t="str">
        <f>IF('SBd2'!M33="","",'SBd2'!M33)</f>
        <v/>
      </c>
      <c r="DN30" s="138" t="str">
        <f>IF('SBd2'!N33="","",'SBd2'!N33)</f>
        <v/>
      </c>
      <c r="DO30" s="138" t="str">
        <f>IF('SBd2'!O33="","",'SBd2'!O33)</f>
        <v/>
      </c>
      <c r="DP30" s="138" t="str">
        <f>IF('SBd2'!P33="","",'SBd2'!P33)</f>
        <v/>
      </c>
      <c r="DQ30" s="138" t="str">
        <f>IF('SBd2'!Q33="","",'SBd2'!Q33)</f>
        <v/>
      </c>
      <c r="DR30" s="138" t="str">
        <f>IF('SBd2'!R33="","",'SBd2'!R33)</f>
        <v/>
      </c>
      <c r="DS30" s="137" t="str">
        <f>IF('Pjk2'!I33="","",'Pjk2'!I33)</f>
        <v/>
      </c>
      <c r="DT30" s="137" t="str">
        <f>IF('Pjk2'!J33="","",'Pjk2'!J33)</f>
        <v/>
      </c>
      <c r="DU30" s="137" t="str">
        <f>IF('Pjk2'!K33="","",'Pjk2'!K33)</f>
        <v/>
      </c>
      <c r="DV30" s="137" t="str">
        <f>IF('Pjk2'!L33="","",'Pjk2'!L33)</f>
        <v/>
      </c>
      <c r="DW30" s="137" t="str">
        <f>IF('Pjk2'!M33="","",'Pjk2'!M33)</f>
        <v/>
      </c>
      <c r="DX30" s="137" t="str">
        <f>IF('Pjk2'!N33="","",'Pjk2'!N33)</f>
        <v/>
      </c>
      <c r="DY30" s="137" t="str">
        <f>IF('Pjk2'!O33="","",'Pjk2'!O33)</f>
        <v/>
      </c>
      <c r="DZ30" s="137" t="str">
        <f>IF('Pjk2'!P33="","",'Pjk2'!P33)</f>
        <v/>
      </c>
      <c r="EA30" s="137" t="str">
        <f>IF('Pjk2'!Q33="","",'Pjk2'!Q33)</f>
        <v/>
      </c>
      <c r="EB30" s="137" t="str">
        <f>IF('Pjk2'!R33="","",'Pjk2'!R33)</f>
        <v/>
      </c>
      <c r="EC30" s="137" t="str">
        <f>IF('Prk2'!I33="","",'Prk2'!I33)</f>
        <v/>
      </c>
      <c r="ED30" s="137" t="str">
        <f>IF('Prk2'!J33="","",'Prk2'!J33)</f>
        <v/>
      </c>
      <c r="EE30" s="137" t="str">
        <f>IF('Prk2'!K33="","",'Prk2'!K33)</f>
        <v/>
      </c>
      <c r="EF30" s="137" t="str">
        <f>IF('Prk2'!L33="","",'Prk2'!L33)</f>
        <v/>
      </c>
      <c r="EG30" s="137" t="str">
        <f>IF('Prk2'!M33="","",'Prk2'!M33)</f>
        <v/>
      </c>
      <c r="EH30" s="137" t="str">
        <f>IF('Prk2'!N33="","",'Prk2'!N33)</f>
        <v/>
      </c>
      <c r="EI30" s="137" t="str">
        <f>IF('Prk2'!O33="","",'Prk2'!O33)</f>
        <v/>
      </c>
      <c r="EJ30" s="137" t="str">
        <f>IF('Prk2'!P33="","",'Prk2'!P33)</f>
        <v/>
      </c>
      <c r="EK30" s="137" t="str">
        <f>IF('Prk2'!Q33="","",'Prk2'!Q33)</f>
        <v/>
      </c>
      <c r="EL30" s="137" t="str">
        <f>IF('Prk2'!R33="","",'Prk2'!R33)</f>
        <v/>
      </c>
      <c r="EM30" s="139" t="str">
        <f>IF(BADER2!I33="","",BADER2!I33)</f>
        <v/>
      </c>
      <c r="EN30" s="139" t="str">
        <f>IF(BADER2!J33="","",BADER2!J33)</f>
        <v/>
      </c>
      <c r="EO30" s="139" t="str">
        <f>IF(BADER2!K33="","",BADER2!K33)</f>
        <v/>
      </c>
      <c r="EP30" s="139" t="str">
        <f>IF(BADER2!L33="","",BADER2!L33)</f>
        <v/>
      </c>
      <c r="EQ30" s="139" t="str">
        <f>IF(BADER2!M33="","",BADER2!M33)</f>
        <v/>
      </c>
      <c r="ER30" s="139" t="str">
        <f>IF(BADER2!N33="","",BADER2!N33)</f>
        <v/>
      </c>
      <c r="ES30" s="139" t="str">
        <f>IF(BADER2!O33="","",BADER2!O33)</f>
        <v/>
      </c>
      <c r="ET30" s="139" t="str">
        <f>IF(BADER2!P33="","",BADER2!P33)</f>
        <v/>
      </c>
      <c r="EU30" s="139" t="str">
        <f>IF(BADER2!Q33="","",BADER2!Q33)</f>
        <v/>
      </c>
      <c r="EV30" s="139" t="str">
        <f>IF(BADER2!R33="","",BADER2!R33)</f>
        <v/>
      </c>
      <c r="EW30" s="146" t="str">
        <f t="shared" si="1"/>
        <v/>
      </c>
      <c r="EX30" s="146" t="str">
        <f t="shared" si="2"/>
        <v/>
      </c>
      <c r="EY30" s="146" t="str">
        <f t="shared" si="14"/>
        <v/>
      </c>
      <c r="EZ30" s="146" t="str">
        <f t="shared" si="14"/>
        <v/>
      </c>
      <c r="FA30" s="146" t="str">
        <f t="shared" si="14"/>
        <v/>
      </c>
      <c r="FB30" s="146" t="str">
        <f t="shared" si="14"/>
        <v/>
      </c>
      <c r="FC30" s="146" t="str">
        <f t="shared" si="14"/>
        <v/>
      </c>
      <c r="FD30" s="146" t="str">
        <f t="shared" si="14"/>
        <v/>
      </c>
      <c r="FE30" s="146" t="str">
        <f t="shared" si="14"/>
        <v/>
      </c>
      <c r="FF30" s="146" t="str">
        <f t="shared" si="3"/>
        <v/>
      </c>
      <c r="FG30" s="146" t="str">
        <f t="shared" si="4"/>
        <v/>
      </c>
      <c r="FH30" s="76" t="str">
        <f t="shared" si="5"/>
        <v/>
      </c>
      <c r="FI30" s="76" t="str">
        <f t="shared" si="6"/>
        <v/>
      </c>
      <c r="FJ30" s="76" t="str">
        <f t="shared" si="7"/>
        <v/>
      </c>
      <c r="FK30" s="76" t="str">
        <f t="shared" si="8"/>
        <v/>
      </c>
      <c r="FL30" s="76" t="str">
        <f t="shared" si="9"/>
        <v/>
      </c>
      <c r="FM30" s="76" t="str">
        <f t="shared" si="10"/>
        <v/>
      </c>
      <c r="FN30" s="76" t="str">
        <f t="shared" si="11"/>
        <v/>
      </c>
      <c r="FO30" s="76" t="str">
        <f t="shared" si="12"/>
        <v/>
      </c>
      <c r="FP30" s="76" t="str">
        <f t="shared" si="13"/>
        <v xml:space="preserve">Sikapnya  dalam ,  ,  ,  ,  ,  ,  ,  </v>
      </c>
    </row>
    <row r="31" spans="1:172">
      <c r="A31" s="271">
        <v>21</v>
      </c>
      <c r="B31" s="76" t="str">
        <f>IF('Data Raport2'!B24="","",'Data Raport2'!B24)</f>
        <v>siswa21</v>
      </c>
      <c r="C31" s="137" t="str">
        <f>IF('QH2'!I34="","",'QH2'!I34)</f>
        <v/>
      </c>
      <c r="D31" s="137" t="str">
        <f>IF('QH2'!J34="","",'QH2'!J34)</f>
        <v/>
      </c>
      <c r="E31" s="137" t="str">
        <f>IF('QH2'!K34="","",'QH2'!K34)</f>
        <v/>
      </c>
      <c r="F31" s="137" t="str">
        <f>IF('QH2'!L34="","",'QH2'!L34)</f>
        <v/>
      </c>
      <c r="G31" s="137" t="str">
        <f>IF('QH2'!M34="","",'QH2'!M34)</f>
        <v/>
      </c>
      <c r="H31" s="137" t="str">
        <f>IF('QH2'!N34="","",'QH2'!N34)</f>
        <v/>
      </c>
      <c r="I31" s="137" t="str">
        <f>IF('QH2'!O34="","",'QH2'!O34)</f>
        <v/>
      </c>
      <c r="J31" s="137" t="str">
        <f>IF('QH2'!P34="","",'QH2'!P34)</f>
        <v/>
      </c>
      <c r="K31" s="137" t="str">
        <f>IF('QH2'!Q34="","",'QH2'!Q34)</f>
        <v/>
      </c>
      <c r="L31" s="137" t="str">
        <f>IF('QH2'!R34="","",'QH2'!R34)</f>
        <v/>
      </c>
      <c r="M31" s="138" t="str">
        <f>IF('AA2'!I34="","",'AA2'!I34)</f>
        <v/>
      </c>
      <c r="N31" s="138" t="str">
        <f>IF('AA2'!J34="","",'AA2'!J34)</f>
        <v/>
      </c>
      <c r="O31" s="138" t="str">
        <f>IF('AA2'!K34="","",'AA2'!K34)</f>
        <v/>
      </c>
      <c r="P31" s="138" t="str">
        <f>IF('AA2'!L34="","",'AA2'!L34)</f>
        <v/>
      </c>
      <c r="Q31" s="138" t="str">
        <f>IF('AA2'!M34="","",'AA2'!M34)</f>
        <v/>
      </c>
      <c r="R31" s="138" t="str">
        <f>IF('AA2'!N34="","",'AA2'!N34)</f>
        <v/>
      </c>
      <c r="S31" s="138" t="str">
        <f>IF('AA2'!O34="","",'AA2'!O34)</f>
        <v/>
      </c>
      <c r="T31" s="138" t="str">
        <f>IF('AA2'!P34="","",'AA2'!P34)</f>
        <v/>
      </c>
      <c r="U31" s="138" t="str">
        <f>IF('AA2'!Q34="","",'AA2'!Q34)</f>
        <v/>
      </c>
      <c r="V31" s="138" t="str">
        <f>IF('AA2'!R34="","",'AA2'!R34)</f>
        <v/>
      </c>
      <c r="W31" s="138" t="str">
        <f>IF(FIQIH2!I34="","",FIQIH2!I34)</f>
        <v/>
      </c>
      <c r="X31" s="138" t="str">
        <f>IF(FIQIH2!J34="","",FIQIH2!J34)</f>
        <v/>
      </c>
      <c r="Y31" s="138" t="str">
        <f>IF(FIQIH2!K34="","",FIQIH2!K34)</f>
        <v/>
      </c>
      <c r="Z31" s="138" t="str">
        <f>IF(FIQIH2!L34="","",FIQIH2!L34)</f>
        <v/>
      </c>
      <c r="AA31" s="138" t="str">
        <f>IF(FIQIH2!M34="","",FIQIH2!M34)</f>
        <v/>
      </c>
      <c r="AB31" s="138" t="str">
        <f>IF(FIQIH2!N34="","",FIQIH2!N34)</f>
        <v/>
      </c>
      <c r="AC31" s="138" t="str">
        <f>IF(FIQIH2!O34="","",FIQIH2!O34)</f>
        <v/>
      </c>
      <c r="AD31" s="138" t="str">
        <f>IF(FIQIH2!P34="","",FIQIH2!P34)</f>
        <v/>
      </c>
      <c r="AE31" s="138" t="str">
        <f>IF(FIQIH2!Q34="","",FIQIH2!Q34)</f>
        <v/>
      </c>
      <c r="AF31" s="138" t="str">
        <f>IF(FIQIH2!R34="","",FIQIH2!R34)</f>
        <v/>
      </c>
      <c r="AG31" s="138" t="str">
        <f>IF('SKI2'!I34="","",'SKI2'!I34)</f>
        <v/>
      </c>
      <c r="AH31" s="138" t="str">
        <f>IF('SKI2'!J34="","",'SKI2'!J34)</f>
        <v/>
      </c>
      <c r="AI31" s="138" t="str">
        <f>IF('SKI2'!K34="","",'SKI2'!K34)</f>
        <v/>
      </c>
      <c r="AJ31" s="138" t="str">
        <f>IF('SKI2'!L34="","",'SKI2'!L34)</f>
        <v/>
      </c>
      <c r="AK31" s="138" t="str">
        <f>IF('SKI2'!M34="","",'SKI2'!M34)</f>
        <v/>
      </c>
      <c r="AL31" s="138" t="str">
        <f>IF('SKI2'!N34="","",'SKI2'!N34)</f>
        <v/>
      </c>
      <c r="AM31" s="138" t="str">
        <f>IF('SKI2'!O34="","",'SKI2'!O34)</f>
        <v/>
      </c>
      <c r="AN31" s="138" t="str">
        <f>IF('SKI2'!P34="","",'SKI2'!P34)</f>
        <v/>
      </c>
      <c r="AO31" s="138" t="str">
        <f>IF('SKI2'!Q34="","",'SKI2'!Q34)</f>
        <v/>
      </c>
      <c r="AP31" s="138" t="str">
        <f>IF('SKI2'!R34="","",'SKI2'!R34)</f>
        <v/>
      </c>
      <c r="AQ31" s="138" t="str">
        <f>IF(PPKn2!I34="","",PPKn2!I34)</f>
        <v/>
      </c>
      <c r="AR31" s="138" t="str">
        <f>IF(PPKn2!J34="","",PPKn2!J34)</f>
        <v/>
      </c>
      <c r="AS31" s="138" t="str">
        <f>IF(PPKn2!K34="","",PPKn2!K34)</f>
        <v/>
      </c>
      <c r="AT31" s="138" t="str">
        <f>IF(PPKn2!L34="","",PPKn2!L34)</f>
        <v/>
      </c>
      <c r="AU31" s="138" t="str">
        <f>IF(PPKn2!M34="","",PPKn2!M34)</f>
        <v/>
      </c>
      <c r="AV31" s="138" t="str">
        <f>IF(PPKn2!N34="","",PPKn2!N34)</f>
        <v/>
      </c>
      <c r="AW31" s="138" t="str">
        <f>IF(PPKn2!O34="","",PPKn2!O34)</f>
        <v/>
      </c>
      <c r="AX31" s="138" t="str">
        <f>IF(PPKn2!P34="","",PPKn2!P34)</f>
        <v/>
      </c>
      <c r="AY31" s="138" t="str">
        <f>IF(PPKn2!Q34="","",PPKn2!Q34)</f>
        <v/>
      </c>
      <c r="AZ31" s="138" t="str">
        <f>IF(PPKn2!R34="","",PPKn2!R34)</f>
        <v/>
      </c>
      <c r="BA31" s="137" t="str">
        <f>IF(B.Ind2!I34="","",B.Ind2!I34)</f>
        <v/>
      </c>
      <c r="BB31" s="137" t="str">
        <f>IF(B.Ind2!J34="","",B.Ind2!J34)</f>
        <v/>
      </c>
      <c r="BC31" s="137" t="str">
        <f>IF(B.Ind2!K34="","",B.Ind2!K34)</f>
        <v/>
      </c>
      <c r="BD31" s="137" t="str">
        <f>IF(B.Ind2!L34="","",B.Ind2!L34)</f>
        <v/>
      </c>
      <c r="BE31" s="137" t="str">
        <f>IF(B.Ind2!M34="","",B.Ind2!M34)</f>
        <v/>
      </c>
      <c r="BF31" s="137" t="str">
        <f>IF(B.Ind2!N34="","",B.Ind2!N34)</f>
        <v/>
      </c>
      <c r="BG31" s="137" t="str">
        <f>IF(B.Ind2!O34="","",B.Ind2!O34)</f>
        <v/>
      </c>
      <c r="BH31" s="137" t="str">
        <f>IF(B.Ind2!P34="","",B.Ind2!P34)</f>
        <v/>
      </c>
      <c r="BI31" s="137" t="str">
        <f>IF(B.Ind2!Q34="","",B.Ind2!Q34)</f>
        <v/>
      </c>
      <c r="BJ31" s="137" t="str">
        <f>IF(B.Ind2!R34="","",B.Ind2!R34)</f>
        <v/>
      </c>
      <c r="BK31" s="137" t="str">
        <f>IF(B.ARAB2!I34="","",B.ARAB2!I34)</f>
        <v/>
      </c>
      <c r="BL31" s="137" t="str">
        <f>IF(B.ARAB2!J34="","",B.ARAB2!J34)</f>
        <v/>
      </c>
      <c r="BM31" s="137" t="str">
        <f>IF(B.ARAB2!K34="","",B.ARAB2!K34)</f>
        <v/>
      </c>
      <c r="BN31" s="137" t="str">
        <f>IF(B.ARAB2!L34="","",B.ARAB2!L34)</f>
        <v/>
      </c>
      <c r="BO31" s="137" t="str">
        <f>IF(B.ARAB2!M34="","",B.ARAB2!M34)</f>
        <v/>
      </c>
      <c r="BP31" s="137" t="str">
        <f>IF(B.ARAB2!N34="","",B.ARAB2!N34)</f>
        <v/>
      </c>
      <c r="BQ31" s="137" t="str">
        <f>IF(B.ARAB2!O34="","",B.ARAB2!O34)</f>
        <v/>
      </c>
      <c r="BR31" s="137" t="str">
        <f>IF(B.ARAB2!P34="","",B.ARAB2!P34)</f>
        <v/>
      </c>
      <c r="BS31" s="137" t="str">
        <f>IF(B.ARAB2!Q34="","",B.ARAB2!Q34)</f>
        <v/>
      </c>
      <c r="BT31" s="137" t="str">
        <f>IF(B.ARAB2!R34="","",B.ARAB2!R34)</f>
        <v/>
      </c>
      <c r="BU31" s="138" t="str">
        <f>IF('MAT2'!I34="","",'MAT2'!I34)</f>
        <v/>
      </c>
      <c r="BV31" s="138" t="str">
        <f>IF('MAT2'!J34="","",'MAT2'!J34)</f>
        <v/>
      </c>
      <c r="BW31" s="138" t="str">
        <f>IF('MAT2'!K34="","",'MAT2'!K34)</f>
        <v/>
      </c>
      <c r="BX31" s="138" t="str">
        <f>IF('MAT2'!L34="","",'MAT2'!L34)</f>
        <v/>
      </c>
      <c r="BY31" s="138" t="str">
        <f>IF('MAT2'!M34="","",'MAT2'!M34)</f>
        <v/>
      </c>
      <c r="BZ31" s="138" t="str">
        <f>IF('MAT2'!N34="","",'MAT2'!N34)</f>
        <v/>
      </c>
      <c r="CA31" s="138" t="str">
        <f>IF('MAT2'!O34="","",'MAT2'!O34)</f>
        <v/>
      </c>
      <c r="CB31" s="138" t="str">
        <f>IF('MAT2'!P34="","",'MAT2'!P34)</f>
        <v/>
      </c>
      <c r="CC31" s="138" t="str">
        <f>IF('MAT2'!Q34="","",'MAT2'!Q34)</f>
        <v/>
      </c>
      <c r="CD31" s="138" t="str">
        <f>IF('MAT2'!R34="","",'MAT2'!R34)</f>
        <v/>
      </c>
      <c r="CE31" s="138" t="str">
        <f>IF('IPA2'!I34="","",'IPA2'!I34)</f>
        <v/>
      </c>
      <c r="CF31" s="138" t="str">
        <f>IF('IPA2'!J34="","",'IPA2'!J34)</f>
        <v/>
      </c>
      <c r="CG31" s="138" t="str">
        <f>IF('IPA2'!K34="","",'IPA2'!K34)</f>
        <v/>
      </c>
      <c r="CH31" s="138" t="str">
        <f>IF('IPA2'!L34="","",'IPA2'!L34)</f>
        <v/>
      </c>
      <c r="CI31" s="138" t="str">
        <f>IF('IPA2'!M34="","",'IPA2'!M34)</f>
        <v/>
      </c>
      <c r="CJ31" s="138" t="str">
        <f>IF('IPA2'!N34="","",'IPA2'!N34)</f>
        <v/>
      </c>
      <c r="CK31" s="138" t="str">
        <f>IF('IPA2'!O34="","",'IPA2'!O34)</f>
        <v/>
      </c>
      <c r="CL31" s="138" t="str">
        <f>IF('IPA2'!P34="","",'IPA2'!P34)</f>
        <v/>
      </c>
      <c r="CM31" s="138" t="str">
        <f>IF('IPA2'!Q34="","",'IPA2'!Q34)</f>
        <v/>
      </c>
      <c r="CN31" s="138" t="str">
        <f>IF('IPA2'!R34="","",'IPA2'!R34)</f>
        <v/>
      </c>
      <c r="CO31" s="137" t="str">
        <f>IF('IPS2'!I34="","",'IPS2'!I34)</f>
        <v/>
      </c>
      <c r="CP31" s="137" t="str">
        <f>IF('IPS2'!J34="","",'IPS2'!J34)</f>
        <v/>
      </c>
      <c r="CQ31" s="137" t="str">
        <f>IF('IPS2'!K34="","",'IPS2'!K34)</f>
        <v/>
      </c>
      <c r="CR31" s="137" t="str">
        <f>IF('IPS2'!L34="","",'IPS2'!L34)</f>
        <v/>
      </c>
      <c r="CS31" s="137" t="str">
        <f>IF('IPS2'!M34="","",'IPS2'!M34)</f>
        <v/>
      </c>
      <c r="CT31" s="137" t="str">
        <f>IF('IPS2'!N34="","",'IPS2'!N34)</f>
        <v/>
      </c>
      <c r="CU31" s="137" t="str">
        <f>IF('IPS2'!O34="","",'IPS2'!O34)</f>
        <v/>
      </c>
      <c r="CV31" s="137" t="str">
        <f>IF('IPS2'!P34="","",'IPS2'!P34)</f>
        <v/>
      </c>
      <c r="CW31" s="137" t="str">
        <f>IF('IPS2'!Q34="","",'IPS2'!Q34)</f>
        <v/>
      </c>
      <c r="CX31" s="137" t="str">
        <f>IF('IPS2'!R34="","",'IPS2'!R34)</f>
        <v/>
      </c>
      <c r="CY31" s="138" t="str">
        <f>IF(BIng2!I34="","",BIng2!I34)</f>
        <v/>
      </c>
      <c r="CZ31" s="138" t="str">
        <f>IF(BIng2!J34="","",BIng2!J34)</f>
        <v/>
      </c>
      <c r="DA31" s="138" t="str">
        <f>IF(BIng2!K34="","",BIng2!K34)</f>
        <v/>
      </c>
      <c r="DB31" s="138" t="str">
        <f>IF(BIng2!L34="","",BIng2!L34)</f>
        <v/>
      </c>
      <c r="DC31" s="138" t="str">
        <f>IF(BIng2!M34="","",BIng2!M34)</f>
        <v/>
      </c>
      <c r="DD31" s="138" t="str">
        <f>IF(BIng2!N34="","",BIng2!N34)</f>
        <v/>
      </c>
      <c r="DE31" s="138" t="str">
        <f>IF(BIng2!O34="","",BIng2!O34)</f>
        <v/>
      </c>
      <c r="DF31" s="138" t="str">
        <f>IF(BIng2!P34="","",BIng2!P34)</f>
        <v/>
      </c>
      <c r="DG31" s="138" t="str">
        <f>IF(BIng2!Q34="","",BIng2!Q34)</f>
        <v/>
      </c>
      <c r="DH31" s="138" t="str">
        <f>IF(BIng2!R34="","",BIng2!R34)</f>
        <v/>
      </c>
      <c r="DI31" s="138" t="str">
        <f>IF('SBd2'!I34="","",'SBd2'!I34)</f>
        <v/>
      </c>
      <c r="DJ31" s="138" t="str">
        <f>IF('SBd2'!J34="","",'SBd2'!J34)</f>
        <v/>
      </c>
      <c r="DK31" s="138" t="str">
        <f>IF('SBd2'!K34="","",'SBd2'!K34)</f>
        <v/>
      </c>
      <c r="DL31" s="138" t="str">
        <f>IF('SBd2'!L34="","",'SBd2'!L34)</f>
        <v/>
      </c>
      <c r="DM31" s="138" t="str">
        <f>IF('SBd2'!M34="","",'SBd2'!M34)</f>
        <v/>
      </c>
      <c r="DN31" s="138" t="str">
        <f>IF('SBd2'!N34="","",'SBd2'!N34)</f>
        <v/>
      </c>
      <c r="DO31" s="138" t="str">
        <f>IF('SBd2'!O34="","",'SBd2'!O34)</f>
        <v/>
      </c>
      <c r="DP31" s="138" t="str">
        <f>IF('SBd2'!P34="","",'SBd2'!P34)</f>
        <v/>
      </c>
      <c r="DQ31" s="138" t="str">
        <f>IF('SBd2'!Q34="","",'SBd2'!Q34)</f>
        <v/>
      </c>
      <c r="DR31" s="138" t="str">
        <f>IF('SBd2'!R34="","",'SBd2'!R34)</f>
        <v/>
      </c>
      <c r="DS31" s="137" t="str">
        <f>IF('Pjk2'!I34="","",'Pjk2'!I34)</f>
        <v/>
      </c>
      <c r="DT31" s="137" t="str">
        <f>IF('Pjk2'!J34="","",'Pjk2'!J34)</f>
        <v/>
      </c>
      <c r="DU31" s="137" t="str">
        <f>IF('Pjk2'!K34="","",'Pjk2'!K34)</f>
        <v/>
      </c>
      <c r="DV31" s="137" t="str">
        <f>IF('Pjk2'!L34="","",'Pjk2'!L34)</f>
        <v/>
      </c>
      <c r="DW31" s="137" t="str">
        <f>IF('Pjk2'!M34="","",'Pjk2'!M34)</f>
        <v/>
      </c>
      <c r="DX31" s="137" t="str">
        <f>IF('Pjk2'!N34="","",'Pjk2'!N34)</f>
        <v/>
      </c>
      <c r="DY31" s="137" t="str">
        <f>IF('Pjk2'!O34="","",'Pjk2'!O34)</f>
        <v/>
      </c>
      <c r="DZ31" s="137" t="str">
        <f>IF('Pjk2'!P34="","",'Pjk2'!P34)</f>
        <v/>
      </c>
      <c r="EA31" s="137" t="str">
        <f>IF('Pjk2'!Q34="","",'Pjk2'!Q34)</f>
        <v/>
      </c>
      <c r="EB31" s="137" t="str">
        <f>IF('Pjk2'!R34="","",'Pjk2'!R34)</f>
        <v/>
      </c>
      <c r="EC31" s="137" t="str">
        <f>IF('Prk2'!I34="","",'Prk2'!I34)</f>
        <v/>
      </c>
      <c r="ED31" s="137" t="str">
        <f>IF('Prk2'!J34="","",'Prk2'!J34)</f>
        <v/>
      </c>
      <c r="EE31" s="137" t="str">
        <f>IF('Prk2'!K34="","",'Prk2'!K34)</f>
        <v/>
      </c>
      <c r="EF31" s="137" t="str">
        <f>IF('Prk2'!L34="","",'Prk2'!L34)</f>
        <v/>
      </c>
      <c r="EG31" s="137" t="str">
        <f>IF('Prk2'!M34="","",'Prk2'!M34)</f>
        <v/>
      </c>
      <c r="EH31" s="137" t="str">
        <f>IF('Prk2'!N34="","",'Prk2'!N34)</f>
        <v/>
      </c>
      <c r="EI31" s="137" t="str">
        <f>IF('Prk2'!O34="","",'Prk2'!O34)</f>
        <v/>
      </c>
      <c r="EJ31" s="137" t="str">
        <f>IF('Prk2'!P34="","",'Prk2'!P34)</f>
        <v/>
      </c>
      <c r="EK31" s="137" t="str">
        <f>IF('Prk2'!Q34="","",'Prk2'!Q34)</f>
        <v/>
      </c>
      <c r="EL31" s="137" t="str">
        <f>IF('Prk2'!R34="","",'Prk2'!R34)</f>
        <v/>
      </c>
      <c r="EM31" s="139" t="str">
        <f>IF(BADER2!I34="","",BADER2!I34)</f>
        <v/>
      </c>
      <c r="EN31" s="139" t="str">
        <f>IF(BADER2!J34="","",BADER2!J34)</f>
        <v/>
      </c>
      <c r="EO31" s="139" t="str">
        <f>IF(BADER2!K34="","",BADER2!K34)</f>
        <v/>
      </c>
      <c r="EP31" s="139" t="str">
        <f>IF(BADER2!L34="","",BADER2!L34)</f>
        <v/>
      </c>
      <c r="EQ31" s="139" t="str">
        <f>IF(BADER2!M34="","",BADER2!M34)</f>
        <v/>
      </c>
      <c r="ER31" s="139" t="str">
        <f>IF(BADER2!N34="","",BADER2!N34)</f>
        <v/>
      </c>
      <c r="ES31" s="139" t="str">
        <f>IF(BADER2!O34="","",BADER2!O34)</f>
        <v/>
      </c>
      <c r="ET31" s="139" t="str">
        <f>IF(BADER2!P34="","",BADER2!P34)</f>
        <v/>
      </c>
      <c r="EU31" s="139" t="str">
        <f>IF(BADER2!Q34="","",BADER2!Q34)</f>
        <v/>
      </c>
      <c r="EV31" s="139" t="str">
        <f>IF(BADER2!R34="","",BADER2!R34)</f>
        <v/>
      </c>
      <c r="EW31" s="146" t="str">
        <f t="shared" si="1"/>
        <v/>
      </c>
      <c r="EX31" s="146" t="str">
        <f t="shared" si="2"/>
        <v/>
      </c>
      <c r="EY31" s="146" t="str">
        <f t="shared" si="14"/>
        <v/>
      </c>
      <c r="EZ31" s="146" t="str">
        <f t="shared" si="14"/>
        <v/>
      </c>
      <c r="FA31" s="146" t="str">
        <f t="shared" si="14"/>
        <v/>
      </c>
      <c r="FB31" s="146" t="str">
        <f t="shared" si="14"/>
        <v/>
      </c>
      <c r="FC31" s="146" t="str">
        <f t="shared" si="14"/>
        <v/>
      </c>
      <c r="FD31" s="146" t="str">
        <f t="shared" si="14"/>
        <v/>
      </c>
      <c r="FE31" s="146" t="str">
        <f t="shared" si="14"/>
        <v/>
      </c>
      <c r="FF31" s="146" t="str">
        <f t="shared" si="3"/>
        <v/>
      </c>
      <c r="FG31" s="146" t="str">
        <f t="shared" si="4"/>
        <v/>
      </c>
      <c r="FH31" s="76" t="str">
        <f t="shared" si="5"/>
        <v/>
      </c>
      <c r="FI31" s="76" t="str">
        <f t="shared" si="6"/>
        <v/>
      </c>
      <c r="FJ31" s="76" t="str">
        <f t="shared" si="7"/>
        <v/>
      </c>
      <c r="FK31" s="76" t="str">
        <f t="shared" si="8"/>
        <v/>
      </c>
      <c r="FL31" s="76" t="str">
        <f t="shared" si="9"/>
        <v/>
      </c>
      <c r="FM31" s="76" t="str">
        <f t="shared" si="10"/>
        <v/>
      </c>
      <c r="FN31" s="76" t="str">
        <f t="shared" si="11"/>
        <v/>
      </c>
      <c r="FO31" s="76" t="str">
        <f t="shared" si="12"/>
        <v/>
      </c>
      <c r="FP31" s="76" t="str">
        <f t="shared" si="13"/>
        <v xml:space="preserve">Sikapnya  dalam ,  ,  ,  ,  ,  ,  ,  </v>
      </c>
    </row>
    <row r="32" spans="1:172">
      <c r="A32" s="271">
        <v>22</v>
      </c>
      <c r="B32" s="76" t="str">
        <f>IF('Data Raport2'!B25="","",'Data Raport2'!B25)</f>
        <v>siswa22</v>
      </c>
      <c r="C32" s="137" t="str">
        <f>IF('QH2'!I35="","",'QH2'!I35)</f>
        <v/>
      </c>
      <c r="D32" s="137" t="str">
        <f>IF('QH2'!J35="","",'QH2'!J35)</f>
        <v/>
      </c>
      <c r="E32" s="137" t="str">
        <f>IF('QH2'!K35="","",'QH2'!K35)</f>
        <v/>
      </c>
      <c r="F32" s="137" t="str">
        <f>IF('QH2'!L35="","",'QH2'!L35)</f>
        <v/>
      </c>
      <c r="G32" s="137" t="str">
        <f>IF('QH2'!M35="","",'QH2'!M35)</f>
        <v/>
      </c>
      <c r="H32" s="137" t="str">
        <f>IF('QH2'!N35="","",'QH2'!N35)</f>
        <v/>
      </c>
      <c r="I32" s="137" t="str">
        <f>IF('QH2'!O35="","",'QH2'!O35)</f>
        <v/>
      </c>
      <c r="J32" s="137" t="str">
        <f>IF('QH2'!P35="","",'QH2'!P35)</f>
        <v/>
      </c>
      <c r="K32" s="137" t="str">
        <f>IF('QH2'!Q35="","",'QH2'!Q35)</f>
        <v/>
      </c>
      <c r="L32" s="137" t="str">
        <f>IF('QH2'!R35="","",'QH2'!R35)</f>
        <v/>
      </c>
      <c r="M32" s="138" t="str">
        <f>IF('AA2'!I35="","",'AA2'!I35)</f>
        <v/>
      </c>
      <c r="N32" s="138" t="str">
        <f>IF('AA2'!J35="","",'AA2'!J35)</f>
        <v/>
      </c>
      <c r="O32" s="138" t="str">
        <f>IF('AA2'!K35="","",'AA2'!K35)</f>
        <v/>
      </c>
      <c r="P32" s="138" t="str">
        <f>IF('AA2'!L35="","",'AA2'!L35)</f>
        <v/>
      </c>
      <c r="Q32" s="138" t="str">
        <f>IF('AA2'!M35="","",'AA2'!M35)</f>
        <v/>
      </c>
      <c r="R32" s="138" t="str">
        <f>IF('AA2'!N35="","",'AA2'!N35)</f>
        <v/>
      </c>
      <c r="S32" s="138" t="str">
        <f>IF('AA2'!O35="","",'AA2'!O35)</f>
        <v/>
      </c>
      <c r="T32" s="138" t="str">
        <f>IF('AA2'!P35="","",'AA2'!P35)</f>
        <v/>
      </c>
      <c r="U32" s="138" t="str">
        <f>IF('AA2'!Q35="","",'AA2'!Q35)</f>
        <v/>
      </c>
      <c r="V32" s="138" t="str">
        <f>IF('AA2'!R35="","",'AA2'!R35)</f>
        <v/>
      </c>
      <c r="W32" s="138" t="str">
        <f>IF(FIQIH2!I35="","",FIQIH2!I35)</f>
        <v/>
      </c>
      <c r="X32" s="138" t="str">
        <f>IF(FIQIH2!J35="","",FIQIH2!J35)</f>
        <v/>
      </c>
      <c r="Y32" s="138" t="str">
        <f>IF(FIQIH2!K35="","",FIQIH2!K35)</f>
        <v/>
      </c>
      <c r="Z32" s="138" t="str">
        <f>IF(FIQIH2!L35="","",FIQIH2!L35)</f>
        <v/>
      </c>
      <c r="AA32" s="138" t="str">
        <f>IF(FIQIH2!M35="","",FIQIH2!M35)</f>
        <v/>
      </c>
      <c r="AB32" s="138" t="str">
        <f>IF(FIQIH2!N35="","",FIQIH2!N35)</f>
        <v/>
      </c>
      <c r="AC32" s="138" t="str">
        <f>IF(FIQIH2!O35="","",FIQIH2!O35)</f>
        <v/>
      </c>
      <c r="AD32" s="138" t="str">
        <f>IF(FIQIH2!P35="","",FIQIH2!P35)</f>
        <v/>
      </c>
      <c r="AE32" s="138" t="str">
        <f>IF(FIQIH2!Q35="","",FIQIH2!Q35)</f>
        <v/>
      </c>
      <c r="AF32" s="138" t="str">
        <f>IF(FIQIH2!R35="","",FIQIH2!R35)</f>
        <v/>
      </c>
      <c r="AG32" s="138" t="str">
        <f>IF('SKI2'!I35="","",'SKI2'!I35)</f>
        <v/>
      </c>
      <c r="AH32" s="138" t="str">
        <f>IF('SKI2'!J35="","",'SKI2'!J35)</f>
        <v/>
      </c>
      <c r="AI32" s="138" t="str">
        <f>IF('SKI2'!K35="","",'SKI2'!K35)</f>
        <v/>
      </c>
      <c r="AJ32" s="138" t="str">
        <f>IF('SKI2'!L35="","",'SKI2'!L35)</f>
        <v/>
      </c>
      <c r="AK32" s="138" t="str">
        <f>IF('SKI2'!M35="","",'SKI2'!M35)</f>
        <v/>
      </c>
      <c r="AL32" s="138" t="str">
        <f>IF('SKI2'!N35="","",'SKI2'!N35)</f>
        <v/>
      </c>
      <c r="AM32" s="138" t="str">
        <f>IF('SKI2'!O35="","",'SKI2'!O35)</f>
        <v/>
      </c>
      <c r="AN32" s="138" t="str">
        <f>IF('SKI2'!P35="","",'SKI2'!P35)</f>
        <v/>
      </c>
      <c r="AO32" s="138" t="str">
        <f>IF('SKI2'!Q35="","",'SKI2'!Q35)</f>
        <v/>
      </c>
      <c r="AP32" s="138" t="str">
        <f>IF('SKI2'!R35="","",'SKI2'!R35)</f>
        <v/>
      </c>
      <c r="AQ32" s="138" t="str">
        <f>IF(PPKn2!I35="","",PPKn2!I35)</f>
        <v/>
      </c>
      <c r="AR32" s="138" t="str">
        <f>IF(PPKn2!J35="","",PPKn2!J35)</f>
        <v/>
      </c>
      <c r="AS32" s="138" t="str">
        <f>IF(PPKn2!K35="","",PPKn2!K35)</f>
        <v/>
      </c>
      <c r="AT32" s="138" t="str">
        <f>IF(PPKn2!L35="","",PPKn2!L35)</f>
        <v/>
      </c>
      <c r="AU32" s="138" t="str">
        <f>IF(PPKn2!M35="","",PPKn2!M35)</f>
        <v/>
      </c>
      <c r="AV32" s="138" t="str">
        <f>IF(PPKn2!N35="","",PPKn2!N35)</f>
        <v/>
      </c>
      <c r="AW32" s="138" t="str">
        <f>IF(PPKn2!O35="","",PPKn2!O35)</f>
        <v/>
      </c>
      <c r="AX32" s="138" t="str">
        <f>IF(PPKn2!P35="","",PPKn2!P35)</f>
        <v/>
      </c>
      <c r="AY32" s="138" t="str">
        <f>IF(PPKn2!Q35="","",PPKn2!Q35)</f>
        <v/>
      </c>
      <c r="AZ32" s="138" t="str">
        <f>IF(PPKn2!R35="","",PPKn2!R35)</f>
        <v/>
      </c>
      <c r="BA32" s="137" t="str">
        <f>IF(B.Ind2!I35="","",B.Ind2!I35)</f>
        <v/>
      </c>
      <c r="BB32" s="137" t="str">
        <f>IF(B.Ind2!J35="","",B.Ind2!J35)</f>
        <v/>
      </c>
      <c r="BC32" s="137" t="str">
        <f>IF(B.Ind2!K35="","",B.Ind2!K35)</f>
        <v/>
      </c>
      <c r="BD32" s="137" t="str">
        <f>IF(B.Ind2!L35="","",B.Ind2!L35)</f>
        <v/>
      </c>
      <c r="BE32" s="137" t="str">
        <f>IF(B.Ind2!M35="","",B.Ind2!M35)</f>
        <v/>
      </c>
      <c r="BF32" s="137" t="str">
        <f>IF(B.Ind2!N35="","",B.Ind2!N35)</f>
        <v/>
      </c>
      <c r="BG32" s="137" t="str">
        <f>IF(B.Ind2!O35="","",B.Ind2!O35)</f>
        <v/>
      </c>
      <c r="BH32" s="137" t="str">
        <f>IF(B.Ind2!P35="","",B.Ind2!P35)</f>
        <v/>
      </c>
      <c r="BI32" s="137" t="str">
        <f>IF(B.Ind2!Q35="","",B.Ind2!Q35)</f>
        <v/>
      </c>
      <c r="BJ32" s="137" t="str">
        <f>IF(B.Ind2!R35="","",B.Ind2!R35)</f>
        <v/>
      </c>
      <c r="BK32" s="137" t="str">
        <f>IF(B.ARAB2!I35="","",B.ARAB2!I35)</f>
        <v/>
      </c>
      <c r="BL32" s="137" t="str">
        <f>IF(B.ARAB2!J35="","",B.ARAB2!J35)</f>
        <v/>
      </c>
      <c r="BM32" s="137" t="str">
        <f>IF(B.ARAB2!K35="","",B.ARAB2!K35)</f>
        <v/>
      </c>
      <c r="BN32" s="137" t="str">
        <f>IF(B.ARAB2!L35="","",B.ARAB2!L35)</f>
        <v/>
      </c>
      <c r="BO32" s="137" t="str">
        <f>IF(B.ARAB2!M35="","",B.ARAB2!M35)</f>
        <v/>
      </c>
      <c r="BP32" s="137" t="str">
        <f>IF(B.ARAB2!N35="","",B.ARAB2!N35)</f>
        <v/>
      </c>
      <c r="BQ32" s="137" t="str">
        <f>IF(B.ARAB2!O35="","",B.ARAB2!O35)</f>
        <v/>
      </c>
      <c r="BR32" s="137" t="str">
        <f>IF(B.ARAB2!P35="","",B.ARAB2!P35)</f>
        <v/>
      </c>
      <c r="BS32" s="137" t="str">
        <f>IF(B.ARAB2!Q35="","",B.ARAB2!Q35)</f>
        <v/>
      </c>
      <c r="BT32" s="137" t="str">
        <f>IF(B.ARAB2!R35="","",B.ARAB2!R35)</f>
        <v/>
      </c>
      <c r="BU32" s="138" t="str">
        <f>IF('MAT2'!I35="","",'MAT2'!I35)</f>
        <v/>
      </c>
      <c r="BV32" s="138" t="str">
        <f>IF('MAT2'!J35="","",'MAT2'!J35)</f>
        <v/>
      </c>
      <c r="BW32" s="138" t="str">
        <f>IF('MAT2'!K35="","",'MAT2'!K35)</f>
        <v/>
      </c>
      <c r="BX32" s="138" t="str">
        <f>IF('MAT2'!L35="","",'MAT2'!L35)</f>
        <v/>
      </c>
      <c r="BY32" s="138" t="str">
        <f>IF('MAT2'!M35="","",'MAT2'!M35)</f>
        <v/>
      </c>
      <c r="BZ32" s="138" t="str">
        <f>IF('MAT2'!N35="","",'MAT2'!N35)</f>
        <v/>
      </c>
      <c r="CA32" s="138" t="str">
        <f>IF('MAT2'!O35="","",'MAT2'!O35)</f>
        <v/>
      </c>
      <c r="CB32" s="138" t="str">
        <f>IF('MAT2'!P35="","",'MAT2'!P35)</f>
        <v/>
      </c>
      <c r="CC32" s="138" t="str">
        <f>IF('MAT2'!Q35="","",'MAT2'!Q35)</f>
        <v/>
      </c>
      <c r="CD32" s="138" t="str">
        <f>IF('MAT2'!R35="","",'MAT2'!R35)</f>
        <v/>
      </c>
      <c r="CE32" s="138" t="str">
        <f>IF('IPA2'!I35="","",'IPA2'!I35)</f>
        <v/>
      </c>
      <c r="CF32" s="138" t="str">
        <f>IF('IPA2'!J35="","",'IPA2'!J35)</f>
        <v/>
      </c>
      <c r="CG32" s="138" t="str">
        <f>IF('IPA2'!K35="","",'IPA2'!K35)</f>
        <v/>
      </c>
      <c r="CH32" s="138" t="str">
        <f>IF('IPA2'!L35="","",'IPA2'!L35)</f>
        <v/>
      </c>
      <c r="CI32" s="138" t="str">
        <f>IF('IPA2'!M35="","",'IPA2'!M35)</f>
        <v/>
      </c>
      <c r="CJ32" s="138" t="str">
        <f>IF('IPA2'!N35="","",'IPA2'!N35)</f>
        <v/>
      </c>
      <c r="CK32" s="138" t="str">
        <f>IF('IPA2'!O35="","",'IPA2'!O35)</f>
        <v/>
      </c>
      <c r="CL32" s="138" t="str">
        <f>IF('IPA2'!P35="","",'IPA2'!P35)</f>
        <v/>
      </c>
      <c r="CM32" s="138" t="str">
        <f>IF('IPA2'!Q35="","",'IPA2'!Q35)</f>
        <v/>
      </c>
      <c r="CN32" s="138" t="str">
        <f>IF('IPA2'!R35="","",'IPA2'!R35)</f>
        <v/>
      </c>
      <c r="CO32" s="137" t="str">
        <f>IF('IPS2'!I35="","",'IPS2'!I35)</f>
        <v/>
      </c>
      <c r="CP32" s="137" t="str">
        <f>IF('IPS2'!J35="","",'IPS2'!J35)</f>
        <v/>
      </c>
      <c r="CQ32" s="137" t="str">
        <f>IF('IPS2'!K35="","",'IPS2'!K35)</f>
        <v/>
      </c>
      <c r="CR32" s="137" t="str">
        <f>IF('IPS2'!L35="","",'IPS2'!L35)</f>
        <v/>
      </c>
      <c r="CS32" s="137" t="str">
        <f>IF('IPS2'!M35="","",'IPS2'!M35)</f>
        <v/>
      </c>
      <c r="CT32" s="137" t="str">
        <f>IF('IPS2'!N35="","",'IPS2'!N35)</f>
        <v/>
      </c>
      <c r="CU32" s="137" t="str">
        <f>IF('IPS2'!O35="","",'IPS2'!O35)</f>
        <v/>
      </c>
      <c r="CV32" s="137" t="str">
        <f>IF('IPS2'!P35="","",'IPS2'!P35)</f>
        <v/>
      </c>
      <c r="CW32" s="137" t="str">
        <f>IF('IPS2'!Q35="","",'IPS2'!Q35)</f>
        <v/>
      </c>
      <c r="CX32" s="137" t="str">
        <f>IF('IPS2'!R35="","",'IPS2'!R35)</f>
        <v/>
      </c>
      <c r="CY32" s="138" t="str">
        <f>IF(BIng2!I35="","",BIng2!I35)</f>
        <v/>
      </c>
      <c r="CZ32" s="138" t="str">
        <f>IF(BIng2!J35="","",BIng2!J35)</f>
        <v/>
      </c>
      <c r="DA32" s="138" t="str">
        <f>IF(BIng2!K35="","",BIng2!K35)</f>
        <v/>
      </c>
      <c r="DB32" s="138" t="str">
        <f>IF(BIng2!L35="","",BIng2!L35)</f>
        <v/>
      </c>
      <c r="DC32" s="138" t="str">
        <f>IF(BIng2!M35="","",BIng2!M35)</f>
        <v/>
      </c>
      <c r="DD32" s="138" t="str">
        <f>IF(BIng2!N35="","",BIng2!N35)</f>
        <v/>
      </c>
      <c r="DE32" s="138" t="str">
        <f>IF(BIng2!O35="","",BIng2!O35)</f>
        <v/>
      </c>
      <c r="DF32" s="138" t="str">
        <f>IF(BIng2!P35="","",BIng2!P35)</f>
        <v/>
      </c>
      <c r="DG32" s="138" t="str">
        <f>IF(BIng2!Q35="","",BIng2!Q35)</f>
        <v/>
      </c>
      <c r="DH32" s="138" t="str">
        <f>IF(BIng2!R35="","",BIng2!R35)</f>
        <v/>
      </c>
      <c r="DI32" s="138" t="str">
        <f>IF('SBd2'!I35="","",'SBd2'!I35)</f>
        <v/>
      </c>
      <c r="DJ32" s="138" t="str">
        <f>IF('SBd2'!J35="","",'SBd2'!J35)</f>
        <v/>
      </c>
      <c r="DK32" s="138" t="str">
        <f>IF('SBd2'!K35="","",'SBd2'!K35)</f>
        <v/>
      </c>
      <c r="DL32" s="138" t="str">
        <f>IF('SBd2'!L35="","",'SBd2'!L35)</f>
        <v/>
      </c>
      <c r="DM32" s="138" t="str">
        <f>IF('SBd2'!M35="","",'SBd2'!M35)</f>
        <v/>
      </c>
      <c r="DN32" s="138" t="str">
        <f>IF('SBd2'!N35="","",'SBd2'!N35)</f>
        <v/>
      </c>
      <c r="DO32" s="138" t="str">
        <f>IF('SBd2'!O35="","",'SBd2'!O35)</f>
        <v/>
      </c>
      <c r="DP32" s="138" t="str">
        <f>IF('SBd2'!P35="","",'SBd2'!P35)</f>
        <v/>
      </c>
      <c r="DQ32" s="138" t="str">
        <f>IF('SBd2'!Q35="","",'SBd2'!Q35)</f>
        <v/>
      </c>
      <c r="DR32" s="138" t="str">
        <f>IF('SBd2'!R35="","",'SBd2'!R35)</f>
        <v/>
      </c>
      <c r="DS32" s="137" t="str">
        <f>IF('Pjk2'!I35="","",'Pjk2'!I35)</f>
        <v/>
      </c>
      <c r="DT32" s="137" t="str">
        <f>IF('Pjk2'!J35="","",'Pjk2'!J35)</f>
        <v/>
      </c>
      <c r="DU32" s="137" t="str">
        <f>IF('Pjk2'!K35="","",'Pjk2'!K35)</f>
        <v/>
      </c>
      <c r="DV32" s="137" t="str">
        <f>IF('Pjk2'!L35="","",'Pjk2'!L35)</f>
        <v/>
      </c>
      <c r="DW32" s="137" t="str">
        <f>IF('Pjk2'!M35="","",'Pjk2'!M35)</f>
        <v/>
      </c>
      <c r="DX32" s="137" t="str">
        <f>IF('Pjk2'!N35="","",'Pjk2'!N35)</f>
        <v/>
      </c>
      <c r="DY32" s="137" t="str">
        <f>IF('Pjk2'!O35="","",'Pjk2'!O35)</f>
        <v/>
      </c>
      <c r="DZ32" s="137" t="str">
        <f>IF('Pjk2'!P35="","",'Pjk2'!P35)</f>
        <v/>
      </c>
      <c r="EA32" s="137" t="str">
        <f>IF('Pjk2'!Q35="","",'Pjk2'!Q35)</f>
        <v/>
      </c>
      <c r="EB32" s="137" t="str">
        <f>IF('Pjk2'!R35="","",'Pjk2'!R35)</f>
        <v/>
      </c>
      <c r="EC32" s="137" t="str">
        <f>IF('Prk2'!I35="","",'Prk2'!I35)</f>
        <v/>
      </c>
      <c r="ED32" s="137" t="str">
        <f>IF('Prk2'!J35="","",'Prk2'!J35)</f>
        <v/>
      </c>
      <c r="EE32" s="137" t="str">
        <f>IF('Prk2'!K35="","",'Prk2'!K35)</f>
        <v/>
      </c>
      <c r="EF32" s="137" t="str">
        <f>IF('Prk2'!L35="","",'Prk2'!L35)</f>
        <v/>
      </c>
      <c r="EG32" s="137" t="str">
        <f>IF('Prk2'!M35="","",'Prk2'!M35)</f>
        <v/>
      </c>
      <c r="EH32" s="137" t="str">
        <f>IF('Prk2'!N35="","",'Prk2'!N35)</f>
        <v/>
      </c>
      <c r="EI32" s="137" t="str">
        <f>IF('Prk2'!O35="","",'Prk2'!O35)</f>
        <v/>
      </c>
      <c r="EJ32" s="137" t="str">
        <f>IF('Prk2'!P35="","",'Prk2'!P35)</f>
        <v/>
      </c>
      <c r="EK32" s="137" t="str">
        <f>IF('Prk2'!Q35="","",'Prk2'!Q35)</f>
        <v/>
      </c>
      <c r="EL32" s="137" t="str">
        <f>IF('Prk2'!R35="","",'Prk2'!R35)</f>
        <v/>
      </c>
      <c r="EM32" s="139" t="str">
        <f>IF(BADER2!I35="","",BADER2!I35)</f>
        <v/>
      </c>
      <c r="EN32" s="139" t="str">
        <f>IF(BADER2!J35="","",BADER2!J35)</f>
        <v/>
      </c>
      <c r="EO32" s="139" t="str">
        <f>IF(BADER2!K35="","",BADER2!K35)</f>
        <v/>
      </c>
      <c r="EP32" s="139" t="str">
        <f>IF(BADER2!L35="","",BADER2!L35)</f>
        <v/>
      </c>
      <c r="EQ32" s="139" t="str">
        <f>IF(BADER2!M35="","",BADER2!M35)</f>
        <v/>
      </c>
      <c r="ER32" s="139" t="str">
        <f>IF(BADER2!N35="","",BADER2!N35)</f>
        <v/>
      </c>
      <c r="ES32" s="139" t="str">
        <f>IF(BADER2!O35="","",BADER2!O35)</f>
        <v/>
      </c>
      <c r="ET32" s="139" t="str">
        <f>IF(BADER2!P35="","",BADER2!P35)</f>
        <v/>
      </c>
      <c r="EU32" s="139" t="str">
        <f>IF(BADER2!Q35="","",BADER2!Q35)</f>
        <v/>
      </c>
      <c r="EV32" s="139" t="str">
        <f>IF(BADER2!R35="","",BADER2!R35)</f>
        <v/>
      </c>
      <c r="EW32" s="146" t="str">
        <f t="shared" si="1"/>
        <v/>
      </c>
      <c r="EX32" s="146" t="str">
        <f t="shared" si="2"/>
        <v/>
      </c>
      <c r="EY32" s="146" t="str">
        <f t="shared" si="14"/>
        <v/>
      </c>
      <c r="EZ32" s="146" t="str">
        <f t="shared" si="14"/>
        <v/>
      </c>
      <c r="FA32" s="146" t="str">
        <f t="shared" si="14"/>
        <v/>
      </c>
      <c r="FB32" s="146" t="str">
        <f t="shared" si="14"/>
        <v/>
      </c>
      <c r="FC32" s="146" t="str">
        <f t="shared" si="14"/>
        <v/>
      </c>
      <c r="FD32" s="146" t="str">
        <f t="shared" si="14"/>
        <v/>
      </c>
      <c r="FE32" s="146" t="str">
        <f t="shared" si="14"/>
        <v/>
      </c>
      <c r="FF32" s="146" t="str">
        <f t="shared" si="3"/>
        <v/>
      </c>
      <c r="FG32" s="146" t="str">
        <f t="shared" si="4"/>
        <v/>
      </c>
      <c r="FH32" s="76" t="str">
        <f t="shared" si="5"/>
        <v/>
      </c>
      <c r="FI32" s="76" t="str">
        <f t="shared" si="6"/>
        <v/>
      </c>
      <c r="FJ32" s="76" t="str">
        <f t="shared" si="7"/>
        <v/>
      </c>
      <c r="FK32" s="76" t="str">
        <f t="shared" si="8"/>
        <v/>
      </c>
      <c r="FL32" s="76" t="str">
        <f t="shared" si="9"/>
        <v/>
      </c>
      <c r="FM32" s="76" t="str">
        <f t="shared" si="10"/>
        <v/>
      </c>
      <c r="FN32" s="76" t="str">
        <f t="shared" si="11"/>
        <v/>
      </c>
      <c r="FO32" s="76" t="str">
        <f t="shared" si="12"/>
        <v/>
      </c>
      <c r="FP32" s="76" t="str">
        <f t="shared" si="13"/>
        <v xml:space="preserve">Sikapnya  dalam ,  ,  ,  ,  ,  ,  ,  </v>
      </c>
    </row>
    <row r="33" spans="1:172">
      <c r="A33" s="271">
        <v>23</v>
      </c>
      <c r="B33" s="76" t="str">
        <f>IF('Data Raport2'!B26="","",'Data Raport2'!B26)</f>
        <v>siswa23</v>
      </c>
      <c r="C33" s="137" t="str">
        <f>IF('QH2'!I36="","",'QH2'!I36)</f>
        <v/>
      </c>
      <c r="D33" s="137" t="str">
        <f>IF('QH2'!J36="","",'QH2'!J36)</f>
        <v/>
      </c>
      <c r="E33" s="137" t="str">
        <f>IF('QH2'!K36="","",'QH2'!K36)</f>
        <v/>
      </c>
      <c r="F33" s="137" t="str">
        <f>IF('QH2'!L36="","",'QH2'!L36)</f>
        <v/>
      </c>
      <c r="G33" s="137" t="str">
        <f>IF('QH2'!M36="","",'QH2'!M36)</f>
        <v/>
      </c>
      <c r="H33" s="137" t="str">
        <f>IF('QH2'!N36="","",'QH2'!N36)</f>
        <v/>
      </c>
      <c r="I33" s="137" t="str">
        <f>IF('QH2'!O36="","",'QH2'!O36)</f>
        <v/>
      </c>
      <c r="J33" s="137" t="str">
        <f>IF('QH2'!P36="","",'QH2'!P36)</f>
        <v/>
      </c>
      <c r="K33" s="137" t="str">
        <f>IF('QH2'!Q36="","",'QH2'!Q36)</f>
        <v/>
      </c>
      <c r="L33" s="137" t="str">
        <f>IF('QH2'!R36="","",'QH2'!R36)</f>
        <v/>
      </c>
      <c r="M33" s="138" t="str">
        <f>IF('AA2'!I36="","",'AA2'!I36)</f>
        <v/>
      </c>
      <c r="N33" s="138" t="str">
        <f>IF('AA2'!J36="","",'AA2'!J36)</f>
        <v/>
      </c>
      <c r="O33" s="138" t="str">
        <f>IF('AA2'!K36="","",'AA2'!K36)</f>
        <v/>
      </c>
      <c r="P33" s="138" t="str">
        <f>IF('AA2'!L36="","",'AA2'!L36)</f>
        <v/>
      </c>
      <c r="Q33" s="138" t="str">
        <f>IF('AA2'!M36="","",'AA2'!M36)</f>
        <v/>
      </c>
      <c r="R33" s="138" t="str">
        <f>IF('AA2'!N36="","",'AA2'!N36)</f>
        <v/>
      </c>
      <c r="S33" s="138" t="str">
        <f>IF('AA2'!O36="","",'AA2'!O36)</f>
        <v/>
      </c>
      <c r="T33" s="138" t="str">
        <f>IF('AA2'!P36="","",'AA2'!P36)</f>
        <v/>
      </c>
      <c r="U33" s="138" t="str">
        <f>IF('AA2'!Q36="","",'AA2'!Q36)</f>
        <v/>
      </c>
      <c r="V33" s="138" t="str">
        <f>IF('AA2'!R36="","",'AA2'!R36)</f>
        <v/>
      </c>
      <c r="W33" s="138" t="str">
        <f>IF(FIQIH2!I36="","",FIQIH2!I36)</f>
        <v/>
      </c>
      <c r="X33" s="138" t="str">
        <f>IF(FIQIH2!J36="","",FIQIH2!J36)</f>
        <v/>
      </c>
      <c r="Y33" s="138" t="str">
        <f>IF(FIQIH2!K36="","",FIQIH2!K36)</f>
        <v/>
      </c>
      <c r="Z33" s="138" t="str">
        <f>IF(FIQIH2!L36="","",FIQIH2!L36)</f>
        <v/>
      </c>
      <c r="AA33" s="138" t="str">
        <f>IF(FIQIH2!M36="","",FIQIH2!M36)</f>
        <v/>
      </c>
      <c r="AB33" s="138" t="str">
        <f>IF(FIQIH2!N36="","",FIQIH2!N36)</f>
        <v/>
      </c>
      <c r="AC33" s="138" t="str">
        <f>IF(FIQIH2!O36="","",FIQIH2!O36)</f>
        <v/>
      </c>
      <c r="AD33" s="138" t="str">
        <f>IF(FIQIH2!P36="","",FIQIH2!P36)</f>
        <v/>
      </c>
      <c r="AE33" s="138" t="str">
        <f>IF(FIQIH2!Q36="","",FIQIH2!Q36)</f>
        <v/>
      </c>
      <c r="AF33" s="138" t="str">
        <f>IF(FIQIH2!R36="","",FIQIH2!R36)</f>
        <v/>
      </c>
      <c r="AG33" s="138" t="str">
        <f>IF('SKI2'!I36="","",'SKI2'!I36)</f>
        <v/>
      </c>
      <c r="AH33" s="138" t="str">
        <f>IF('SKI2'!J36="","",'SKI2'!J36)</f>
        <v/>
      </c>
      <c r="AI33" s="138" t="str">
        <f>IF('SKI2'!K36="","",'SKI2'!K36)</f>
        <v/>
      </c>
      <c r="AJ33" s="138" t="str">
        <f>IF('SKI2'!L36="","",'SKI2'!L36)</f>
        <v/>
      </c>
      <c r="AK33" s="138" t="str">
        <f>IF('SKI2'!M36="","",'SKI2'!M36)</f>
        <v/>
      </c>
      <c r="AL33" s="138" t="str">
        <f>IF('SKI2'!N36="","",'SKI2'!N36)</f>
        <v/>
      </c>
      <c r="AM33" s="138" t="str">
        <f>IF('SKI2'!O36="","",'SKI2'!O36)</f>
        <v/>
      </c>
      <c r="AN33" s="138" t="str">
        <f>IF('SKI2'!P36="","",'SKI2'!P36)</f>
        <v/>
      </c>
      <c r="AO33" s="138" t="str">
        <f>IF('SKI2'!Q36="","",'SKI2'!Q36)</f>
        <v/>
      </c>
      <c r="AP33" s="138" t="str">
        <f>IF('SKI2'!R36="","",'SKI2'!R36)</f>
        <v/>
      </c>
      <c r="AQ33" s="138" t="str">
        <f>IF(PPKn2!I36="","",PPKn2!I36)</f>
        <v/>
      </c>
      <c r="AR33" s="138" t="str">
        <f>IF(PPKn2!J36="","",PPKn2!J36)</f>
        <v/>
      </c>
      <c r="AS33" s="138" t="str">
        <f>IF(PPKn2!K36="","",PPKn2!K36)</f>
        <v/>
      </c>
      <c r="AT33" s="138" t="str">
        <f>IF(PPKn2!L36="","",PPKn2!L36)</f>
        <v/>
      </c>
      <c r="AU33" s="138" t="str">
        <f>IF(PPKn2!M36="","",PPKn2!M36)</f>
        <v/>
      </c>
      <c r="AV33" s="138" t="str">
        <f>IF(PPKn2!N36="","",PPKn2!N36)</f>
        <v/>
      </c>
      <c r="AW33" s="138" t="str">
        <f>IF(PPKn2!O36="","",PPKn2!O36)</f>
        <v/>
      </c>
      <c r="AX33" s="138" t="str">
        <f>IF(PPKn2!P36="","",PPKn2!P36)</f>
        <v/>
      </c>
      <c r="AY33" s="138" t="str">
        <f>IF(PPKn2!Q36="","",PPKn2!Q36)</f>
        <v/>
      </c>
      <c r="AZ33" s="138" t="str">
        <f>IF(PPKn2!R36="","",PPKn2!R36)</f>
        <v/>
      </c>
      <c r="BA33" s="137" t="str">
        <f>IF(B.Ind2!I36="","",B.Ind2!I36)</f>
        <v/>
      </c>
      <c r="BB33" s="137" t="str">
        <f>IF(B.Ind2!J36="","",B.Ind2!J36)</f>
        <v/>
      </c>
      <c r="BC33" s="137" t="str">
        <f>IF(B.Ind2!K36="","",B.Ind2!K36)</f>
        <v/>
      </c>
      <c r="BD33" s="137" t="str">
        <f>IF(B.Ind2!L36="","",B.Ind2!L36)</f>
        <v/>
      </c>
      <c r="BE33" s="137" t="str">
        <f>IF(B.Ind2!M36="","",B.Ind2!M36)</f>
        <v/>
      </c>
      <c r="BF33" s="137" t="str">
        <f>IF(B.Ind2!N36="","",B.Ind2!N36)</f>
        <v/>
      </c>
      <c r="BG33" s="137" t="str">
        <f>IF(B.Ind2!O36="","",B.Ind2!O36)</f>
        <v/>
      </c>
      <c r="BH33" s="137" t="str">
        <f>IF(B.Ind2!P36="","",B.Ind2!P36)</f>
        <v/>
      </c>
      <c r="BI33" s="137" t="str">
        <f>IF(B.Ind2!Q36="","",B.Ind2!Q36)</f>
        <v/>
      </c>
      <c r="BJ33" s="137" t="str">
        <f>IF(B.Ind2!R36="","",B.Ind2!R36)</f>
        <v/>
      </c>
      <c r="BK33" s="137" t="str">
        <f>IF(B.ARAB2!I36="","",B.ARAB2!I36)</f>
        <v/>
      </c>
      <c r="BL33" s="137" t="str">
        <f>IF(B.ARAB2!J36="","",B.ARAB2!J36)</f>
        <v/>
      </c>
      <c r="BM33" s="137" t="str">
        <f>IF(B.ARAB2!K36="","",B.ARAB2!K36)</f>
        <v/>
      </c>
      <c r="BN33" s="137" t="str">
        <f>IF(B.ARAB2!L36="","",B.ARAB2!L36)</f>
        <v/>
      </c>
      <c r="BO33" s="137" t="str">
        <f>IF(B.ARAB2!M36="","",B.ARAB2!M36)</f>
        <v/>
      </c>
      <c r="BP33" s="137" t="str">
        <f>IF(B.ARAB2!N36="","",B.ARAB2!N36)</f>
        <v/>
      </c>
      <c r="BQ33" s="137" t="str">
        <f>IF(B.ARAB2!O36="","",B.ARAB2!O36)</f>
        <v/>
      </c>
      <c r="BR33" s="137" t="str">
        <f>IF(B.ARAB2!P36="","",B.ARAB2!P36)</f>
        <v/>
      </c>
      <c r="BS33" s="137" t="str">
        <f>IF(B.ARAB2!Q36="","",B.ARAB2!Q36)</f>
        <v/>
      </c>
      <c r="BT33" s="137" t="str">
        <f>IF(B.ARAB2!R36="","",B.ARAB2!R36)</f>
        <v/>
      </c>
      <c r="BU33" s="138" t="str">
        <f>IF('MAT2'!I36="","",'MAT2'!I36)</f>
        <v/>
      </c>
      <c r="BV33" s="138" t="str">
        <f>IF('MAT2'!J36="","",'MAT2'!J36)</f>
        <v/>
      </c>
      <c r="BW33" s="138" t="str">
        <f>IF('MAT2'!K36="","",'MAT2'!K36)</f>
        <v/>
      </c>
      <c r="BX33" s="138" t="str">
        <f>IF('MAT2'!L36="","",'MAT2'!L36)</f>
        <v/>
      </c>
      <c r="BY33" s="138" t="str">
        <f>IF('MAT2'!M36="","",'MAT2'!M36)</f>
        <v/>
      </c>
      <c r="BZ33" s="138" t="str">
        <f>IF('MAT2'!N36="","",'MAT2'!N36)</f>
        <v/>
      </c>
      <c r="CA33" s="138" t="str">
        <f>IF('MAT2'!O36="","",'MAT2'!O36)</f>
        <v/>
      </c>
      <c r="CB33" s="138" t="str">
        <f>IF('MAT2'!P36="","",'MAT2'!P36)</f>
        <v/>
      </c>
      <c r="CC33" s="138" t="str">
        <f>IF('MAT2'!Q36="","",'MAT2'!Q36)</f>
        <v/>
      </c>
      <c r="CD33" s="138" t="str">
        <f>IF('MAT2'!R36="","",'MAT2'!R36)</f>
        <v/>
      </c>
      <c r="CE33" s="138" t="str">
        <f>IF('IPA2'!I36="","",'IPA2'!I36)</f>
        <v/>
      </c>
      <c r="CF33" s="138" t="str">
        <f>IF('IPA2'!J36="","",'IPA2'!J36)</f>
        <v/>
      </c>
      <c r="CG33" s="138" t="str">
        <f>IF('IPA2'!K36="","",'IPA2'!K36)</f>
        <v/>
      </c>
      <c r="CH33" s="138" t="str">
        <f>IF('IPA2'!L36="","",'IPA2'!L36)</f>
        <v/>
      </c>
      <c r="CI33" s="138" t="str">
        <f>IF('IPA2'!M36="","",'IPA2'!M36)</f>
        <v/>
      </c>
      <c r="CJ33" s="138" t="str">
        <f>IF('IPA2'!N36="","",'IPA2'!N36)</f>
        <v/>
      </c>
      <c r="CK33" s="138" t="str">
        <f>IF('IPA2'!O36="","",'IPA2'!O36)</f>
        <v/>
      </c>
      <c r="CL33" s="138" t="str">
        <f>IF('IPA2'!P36="","",'IPA2'!P36)</f>
        <v/>
      </c>
      <c r="CM33" s="138" t="str">
        <f>IF('IPA2'!Q36="","",'IPA2'!Q36)</f>
        <v/>
      </c>
      <c r="CN33" s="138" t="str">
        <f>IF('IPA2'!R36="","",'IPA2'!R36)</f>
        <v/>
      </c>
      <c r="CO33" s="137" t="str">
        <f>IF('IPS2'!I36="","",'IPS2'!I36)</f>
        <v/>
      </c>
      <c r="CP33" s="137" t="str">
        <f>IF('IPS2'!J36="","",'IPS2'!J36)</f>
        <v/>
      </c>
      <c r="CQ33" s="137" t="str">
        <f>IF('IPS2'!K36="","",'IPS2'!K36)</f>
        <v/>
      </c>
      <c r="CR33" s="137" t="str">
        <f>IF('IPS2'!L36="","",'IPS2'!L36)</f>
        <v/>
      </c>
      <c r="CS33" s="137" t="str">
        <f>IF('IPS2'!M36="","",'IPS2'!M36)</f>
        <v/>
      </c>
      <c r="CT33" s="137" t="str">
        <f>IF('IPS2'!N36="","",'IPS2'!N36)</f>
        <v/>
      </c>
      <c r="CU33" s="137" t="str">
        <f>IF('IPS2'!O36="","",'IPS2'!O36)</f>
        <v/>
      </c>
      <c r="CV33" s="137" t="str">
        <f>IF('IPS2'!P36="","",'IPS2'!P36)</f>
        <v/>
      </c>
      <c r="CW33" s="137" t="str">
        <f>IF('IPS2'!Q36="","",'IPS2'!Q36)</f>
        <v/>
      </c>
      <c r="CX33" s="137" t="str">
        <f>IF('IPS2'!R36="","",'IPS2'!R36)</f>
        <v/>
      </c>
      <c r="CY33" s="138" t="str">
        <f>IF(BIng2!I36="","",BIng2!I36)</f>
        <v/>
      </c>
      <c r="CZ33" s="138" t="str">
        <f>IF(BIng2!J36="","",BIng2!J36)</f>
        <v/>
      </c>
      <c r="DA33" s="138" t="str">
        <f>IF(BIng2!K36="","",BIng2!K36)</f>
        <v/>
      </c>
      <c r="DB33" s="138" t="str">
        <f>IF(BIng2!L36="","",BIng2!L36)</f>
        <v/>
      </c>
      <c r="DC33" s="138" t="str">
        <f>IF(BIng2!M36="","",BIng2!M36)</f>
        <v/>
      </c>
      <c r="DD33" s="138" t="str">
        <f>IF(BIng2!N36="","",BIng2!N36)</f>
        <v/>
      </c>
      <c r="DE33" s="138" t="str">
        <f>IF(BIng2!O36="","",BIng2!O36)</f>
        <v/>
      </c>
      <c r="DF33" s="138" t="str">
        <f>IF(BIng2!P36="","",BIng2!P36)</f>
        <v/>
      </c>
      <c r="DG33" s="138" t="str">
        <f>IF(BIng2!Q36="","",BIng2!Q36)</f>
        <v/>
      </c>
      <c r="DH33" s="138" t="str">
        <f>IF(BIng2!R36="","",BIng2!R36)</f>
        <v/>
      </c>
      <c r="DI33" s="138" t="str">
        <f>IF('SBd2'!I36="","",'SBd2'!I36)</f>
        <v/>
      </c>
      <c r="DJ33" s="138" t="str">
        <f>IF('SBd2'!J36="","",'SBd2'!J36)</f>
        <v/>
      </c>
      <c r="DK33" s="138" t="str">
        <f>IF('SBd2'!K36="","",'SBd2'!K36)</f>
        <v/>
      </c>
      <c r="DL33" s="138" t="str">
        <f>IF('SBd2'!L36="","",'SBd2'!L36)</f>
        <v/>
      </c>
      <c r="DM33" s="138" t="str">
        <f>IF('SBd2'!M36="","",'SBd2'!M36)</f>
        <v/>
      </c>
      <c r="DN33" s="138" t="str">
        <f>IF('SBd2'!N36="","",'SBd2'!N36)</f>
        <v/>
      </c>
      <c r="DO33" s="138" t="str">
        <f>IF('SBd2'!O36="","",'SBd2'!O36)</f>
        <v/>
      </c>
      <c r="DP33" s="138" t="str">
        <f>IF('SBd2'!P36="","",'SBd2'!P36)</f>
        <v/>
      </c>
      <c r="DQ33" s="138" t="str">
        <f>IF('SBd2'!Q36="","",'SBd2'!Q36)</f>
        <v/>
      </c>
      <c r="DR33" s="138" t="str">
        <f>IF('SBd2'!R36="","",'SBd2'!R36)</f>
        <v/>
      </c>
      <c r="DS33" s="137" t="str">
        <f>IF('Pjk2'!I36="","",'Pjk2'!I36)</f>
        <v/>
      </c>
      <c r="DT33" s="137" t="str">
        <f>IF('Pjk2'!J36="","",'Pjk2'!J36)</f>
        <v/>
      </c>
      <c r="DU33" s="137" t="str">
        <f>IF('Pjk2'!K36="","",'Pjk2'!K36)</f>
        <v/>
      </c>
      <c r="DV33" s="137" t="str">
        <f>IF('Pjk2'!L36="","",'Pjk2'!L36)</f>
        <v/>
      </c>
      <c r="DW33" s="137" t="str">
        <f>IF('Pjk2'!M36="","",'Pjk2'!M36)</f>
        <v/>
      </c>
      <c r="DX33" s="137" t="str">
        <f>IF('Pjk2'!N36="","",'Pjk2'!N36)</f>
        <v/>
      </c>
      <c r="DY33" s="137" t="str">
        <f>IF('Pjk2'!O36="","",'Pjk2'!O36)</f>
        <v/>
      </c>
      <c r="DZ33" s="137" t="str">
        <f>IF('Pjk2'!P36="","",'Pjk2'!P36)</f>
        <v/>
      </c>
      <c r="EA33" s="137" t="str">
        <f>IF('Pjk2'!Q36="","",'Pjk2'!Q36)</f>
        <v/>
      </c>
      <c r="EB33" s="137" t="str">
        <f>IF('Pjk2'!R36="","",'Pjk2'!R36)</f>
        <v/>
      </c>
      <c r="EC33" s="137" t="str">
        <f>IF('Prk2'!I36="","",'Prk2'!I36)</f>
        <v/>
      </c>
      <c r="ED33" s="137" t="str">
        <f>IF('Prk2'!J36="","",'Prk2'!J36)</f>
        <v/>
      </c>
      <c r="EE33" s="137" t="str">
        <f>IF('Prk2'!K36="","",'Prk2'!K36)</f>
        <v/>
      </c>
      <c r="EF33" s="137" t="str">
        <f>IF('Prk2'!L36="","",'Prk2'!L36)</f>
        <v/>
      </c>
      <c r="EG33" s="137" t="str">
        <f>IF('Prk2'!M36="","",'Prk2'!M36)</f>
        <v/>
      </c>
      <c r="EH33" s="137" t="str">
        <f>IF('Prk2'!N36="","",'Prk2'!N36)</f>
        <v/>
      </c>
      <c r="EI33" s="137" t="str">
        <f>IF('Prk2'!O36="","",'Prk2'!O36)</f>
        <v/>
      </c>
      <c r="EJ33" s="137" t="str">
        <f>IF('Prk2'!P36="","",'Prk2'!P36)</f>
        <v/>
      </c>
      <c r="EK33" s="137" t="str">
        <f>IF('Prk2'!Q36="","",'Prk2'!Q36)</f>
        <v/>
      </c>
      <c r="EL33" s="137" t="str">
        <f>IF('Prk2'!R36="","",'Prk2'!R36)</f>
        <v/>
      </c>
      <c r="EM33" s="139" t="str">
        <f>IF(BADER2!I36="","",BADER2!I36)</f>
        <v/>
      </c>
      <c r="EN33" s="139" t="str">
        <f>IF(BADER2!J36="","",BADER2!J36)</f>
        <v/>
      </c>
      <c r="EO33" s="139" t="str">
        <f>IF(BADER2!K36="","",BADER2!K36)</f>
        <v/>
      </c>
      <c r="EP33" s="139" t="str">
        <f>IF(BADER2!L36="","",BADER2!L36)</f>
        <v/>
      </c>
      <c r="EQ33" s="139" t="str">
        <f>IF(BADER2!M36="","",BADER2!M36)</f>
        <v/>
      </c>
      <c r="ER33" s="139" t="str">
        <f>IF(BADER2!N36="","",BADER2!N36)</f>
        <v/>
      </c>
      <c r="ES33" s="139" t="str">
        <f>IF(BADER2!O36="","",BADER2!O36)</f>
        <v/>
      </c>
      <c r="ET33" s="139" t="str">
        <f>IF(BADER2!P36="","",BADER2!P36)</f>
        <v/>
      </c>
      <c r="EU33" s="139" t="str">
        <f>IF(BADER2!Q36="","",BADER2!Q36)</f>
        <v/>
      </c>
      <c r="EV33" s="139" t="str">
        <f>IF(BADER2!R36="","",BADER2!R36)</f>
        <v/>
      </c>
      <c r="EW33" s="146" t="str">
        <f t="shared" si="1"/>
        <v/>
      </c>
      <c r="EX33" s="146" t="str">
        <f t="shared" si="2"/>
        <v/>
      </c>
      <c r="EY33" s="146" t="str">
        <f t="shared" si="14"/>
        <v/>
      </c>
      <c r="EZ33" s="146" t="str">
        <f t="shared" si="14"/>
        <v/>
      </c>
      <c r="FA33" s="146" t="str">
        <f t="shared" si="14"/>
        <v/>
      </c>
      <c r="FB33" s="146" t="str">
        <f t="shared" si="14"/>
        <v/>
      </c>
      <c r="FC33" s="146" t="str">
        <f t="shared" si="14"/>
        <v/>
      </c>
      <c r="FD33" s="146" t="str">
        <f t="shared" si="14"/>
        <v/>
      </c>
      <c r="FE33" s="146" t="str">
        <f t="shared" si="14"/>
        <v/>
      </c>
      <c r="FF33" s="146" t="str">
        <f t="shared" si="3"/>
        <v/>
      </c>
      <c r="FG33" s="146" t="str">
        <f t="shared" si="4"/>
        <v/>
      </c>
      <c r="FH33" s="76" t="str">
        <f t="shared" si="5"/>
        <v/>
      </c>
      <c r="FI33" s="76" t="str">
        <f t="shared" si="6"/>
        <v/>
      </c>
      <c r="FJ33" s="76" t="str">
        <f t="shared" si="7"/>
        <v/>
      </c>
      <c r="FK33" s="76" t="str">
        <f t="shared" si="8"/>
        <v/>
      </c>
      <c r="FL33" s="76" t="str">
        <f t="shared" si="9"/>
        <v/>
      </c>
      <c r="FM33" s="76" t="str">
        <f t="shared" si="10"/>
        <v/>
      </c>
      <c r="FN33" s="76" t="str">
        <f t="shared" si="11"/>
        <v/>
      </c>
      <c r="FO33" s="76" t="str">
        <f t="shared" si="12"/>
        <v/>
      </c>
      <c r="FP33" s="76" t="str">
        <f t="shared" si="13"/>
        <v xml:space="preserve">Sikapnya  dalam ,  ,  ,  ,  ,  ,  ,  </v>
      </c>
    </row>
    <row r="34" spans="1:172">
      <c r="A34" s="271">
        <v>24</v>
      </c>
      <c r="B34" s="76" t="str">
        <f>IF('Data Raport2'!B27="","",'Data Raport2'!B27)</f>
        <v>siswa24</v>
      </c>
      <c r="C34" s="137" t="str">
        <f>IF('QH2'!I37="","",'QH2'!I37)</f>
        <v/>
      </c>
      <c r="D34" s="137" t="str">
        <f>IF('QH2'!J37="","",'QH2'!J37)</f>
        <v/>
      </c>
      <c r="E34" s="137" t="str">
        <f>IF('QH2'!K37="","",'QH2'!K37)</f>
        <v/>
      </c>
      <c r="F34" s="137" t="str">
        <f>IF('QH2'!L37="","",'QH2'!L37)</f>
        <v/>
      </c>
      <c r="G34" s="137" t="str">
        <f>IF('QH2'!M37="","",'QH2'!M37)</f>
        <v/>
      </c>
      <c r="H34" s="137" t="str">
        <f>IF('QH2'!N37="","",'QH2'!N37)</f>
        <v/>
      </c>
      <c r="I34" s="137" t="str">
        <f>IF('QH2'!O37="","",'QH2'!O37)</f>
        <v/>
      </c>
      <c r="J34" s="137" t="str">
        <f>IF('QH2'!P37="","",'QH2'!P37)</f>
        <v/>
      </c>
      <c r="K34" s="137" t="str">
        <f>IF('QH2'!Q37="","",'QH2'!Q37)</f>
        <v/>
      </c>
      <c r="L34" s="137" t="str">
        <f>IF('QH2'!R37="","",'QH2'!R37)</f>
        <v/>
      </c>
      <c r="M34" s="138" t="str">
        <f>IF('AA2'!I37="","",'AA2'!I37)</f>
        <v/>
      </c>
      <c r="N34" s="138" t="str">
        <f>IF('AA2'!J37="","",'AA2'!J37)</f>
        <v/>
      </c>
      <c r="O34" s="138" t="str">
        <f>IF('AA2'!K37="","",'AA2'!K37)</f>
        <v/>
      </c>
      <c r="P34" s="138" t="str">
        <f>IF('AA2'!L37="","",'AA2'!L37)</f>
        <v/>
      </c>
      <c r="Q34" s="138" t="str">
        <f>IF('AA2'!M37="","",'AA2'!M37)</f>
        <v/>
      </c>
      <c r="R34" s="138" t="str">
        <f>IF('AA2'!N37="","",'AA2'!N37)</f>
        <v/>
      </c>
      <c r="S34" s="138" t="str">
        <f>IF('AA2'!O37="","",'AA2'!O37)</f>
        <v/>
      </c>
      <c r="T34" s="138" t="str">
        <f>IF('AA2'!P37="","",'AA2'!P37)</f>
        <v/>
      </c>
      <c r="U34" s="138" t="str">
        <f>IF('AA2'!Q37="","",'AA2'!Q37)</f>
        <v/>
      </c>
      <c r="V34" s="138" t="str">
        <f>IF('AA2'!R37="","",'AA2'!R37)</f>
        <v/>
      </c>
      <c r="W34" s="138" t="str">
        <f>IF(FIQIH2!I37="","",FIQIH2!I37)</f>
        <v/>
      </c>
      <c r="X34" s="138" t="str">
        <f>IF(FIQIH2!J37="","",FIQIH2!J37)</f>
        <v/>
      </c>
      <c r="Y34" s="138" t="str">
        <f>IF(FIQIH2!K37="","",FIQIH2!K37)</f>
        <v/>
      </c>
      <c r="Z34" s="138" t="str">
        <f>IF(FIQIH2!L37="","",FIQIH2!L37)</f>
        <v/>
      </c>
      <c r="AA34" s="138" t="str">
        <f>IF(FIQIH2!M37="","",FIQIH2!M37)</f>
        <v/>
      </c>
      <c r="AB34" s="138" t="str">
        <f>IF(FIQIH2!N37="","",FIQIH2!N37)</f>
        <v/>
      </c>
      <c r="AC34" s="138" t="str">
        <f>IF(FIQIH2!O37="","",FIQIH2!O37)</f>
        <v/>
      </c>
      <c r="AD34" s="138" t="str">
        <f>IF(FIQIH2!P37="","",FIQIH2!P37)</f>
        <v/>
      </c>
      <c r="AE34" s="138" t="str">
        <f>IF(FIQIH2!Q37="","",FIQIH2!Q37)</f>
        <v/>
      </c>
      <c r="AF34" s="138" t="str">
        <f>IF(FIQIH2!R37="","",FIQIH2!R37)</f>
        <v/>
      </c>
      <c r="AG34" s="138" t="str">
        <f>IF('SKI2'!I37="","",'SKI2'!I37)</f>
        <v/>
      </c>
      <c r="AH34" s="138" t="str">
        <f>IF('SKI2'!J37="","",'SKI2'!J37)</f>
        <v/>
      </c>
      <c r="AI34" s="138" t="str">
        <f>IF('SKI2'!K37="","",'SKI2'!K37)</f>
        <v/>
      </c>
      <c r="AJ34" s="138" t="str">
        <f>IF('SKI2'!L37="","",'SKI2'!L37)</f>
        <v/>
      </c>
      <c r="AK34" s="138" t="str">
        <f>IF('SKI2'!M37="","",'SKI2'!M37)</f>
        <v/>
      </c>
      <c r="AL34" s="138" t="str">
        <f>IF('SKI2'!N37="","",'SKI2'!N37)</f>
        <v/>
      </c>
      <c r="AM34" s="138" t="str">
        <f>IF('SKI2'!O37="","",'SKI2'!O37)</f>
        <v/>
      </c>
      <c r="AN34" s="138" t="str">
        <f>IF('SKI2'!P37="","",'SKI2'!P37)</f>
        <v/>
      </c>
      <c r="AO34" s="138" t="str">
        <f>IF('SKI2'!Q37="","",'SKI2'!Q37)</f>
        <v/>
      </c>
      <c r="AP34" s="138" t="str">
        <f>IF('SKI2'!R37="","",'SKI2'!R37)</f>
        <v/>
      </c>
      <c r="AQ34" s="138" t="str">
        <f>IF(PPKn2!I37="","",PPKn2!I37)</f>
        <v/>
      </c>
      <c r="AR34" s="138" t="str">
        <f>IF(PPKn2!J37="","",PPKn2!J37)</f>
        <v/>
      </c>
      <c r="AS34" s="138" t="str">
        <f>IF(PPKn2!K37="","",PPKn2!K37)</f>
        <v/>
      </c>
      <c r="AT34" s="138" t="str">
        <f>IF(PPKn2!L37="","",PPKn2!L37)</f>
        <v/>
      </c>
      <c r="AU34" s="138" t="str">
        <f>IF(PPKn2!M37="","",PPKn2!M37)</f>
        <v/>
      </c>
      <c r="AV34" s="138" t="str">
        <f>IF(PPKn2!N37="","",PPKn2!N37)</f>
        <v/>
      </c>
      <c r="AW34" s="138" t="str">
        <f>IF(PPKn2!O37="","",PPKn2!O37)</f>
        <v/>
      </c>
      <c r="AX34" s="138" t="str">
        <f>IF(PPKn2!P37="","",PPKn2!P37)</f>
        <v/>
      </c>
      <c r="AY34" s="138" t="str">
        <f>IF(PPKn2!Q37="","",PPKn2!Q37)</f>
        <v/>
      </c>
      <c r="AZ34" s="138" t="str">
        <f>IF(PPKn2!R37="","",PPKn2!R37)</f>
        <v/>
      </c>
      <c r="BA34" s="137" t="str">
        <f>IF(B.Ind2!I37="","",B.Ind2!I37)</f>
        <v/>
      </c>
      <c r="BB34" s="137" t="str">
        <f>IF(B.Ind2!J37="","",B.Ind2!J37)</f>
        <v/>
      </c>
      <c r="BC34" s="137" t="str">
        <f>IF(B.Ind2!K37="","",B.Ind2!K37)</f>
        <v/>
      </c>
      <c r="BD34" s="137" t="str">
        <f>IF(B.Ind2!L37="","",B.Ind2!L37)</f>
        <v/>
      </c>
      <c r="BE34" s="137" t="str">
        <f>IF(B.Ind2!M37="","",B.Ind2!M37)</f>
        <v/>
      </c>
      <c r="BF34" s="137" t="str">
        <f>IF(B.Ind2!N37="","",B.Ind2!N37)</f>
        <v/>
      </c>
      <c r="BG34" s="137" t="str">
        <f>IF(B.Ind2!O37="","",B.Ind2!O37)</f>
        <v/>
      </c>
      <c r="BH34" s="137" t="str">
        <f>IF(B.Ind2!P37="","",B.Ind2!P37)</f>
        <v/>
      </c>
      <c r="BI34" s="137" t="str">
        <f>IF(B.Ind2!Q37="","",B.Ind2!Q37)</f>
        <v/>
      </c>
      <c r="BJ34" s="137" t="str">
        <f>IF(B.Ind2!R37="","",B.Ind2!R37)</f>
        <v/>
      </c>
      <c r="BK34" s="137" t="str">
        <f>IF(B.ARAB2!I37="","",B.ARAB2!I37)</f>
        <v/>
      </c>
      <c r="BL34" s="137" t="str">
        <f>IF(B.ARAB2!J37="","",B.ARAB2!J37)</f>
        <v/>
      </c>
      <c r="BM34" s="137" t="str">
        <f>IF(B.ARAB2!K37="","",B.ARAB2!K37)</f>
        <v/>
      </c>
      <c r="BN34" s="137" t="str">
        <f>IF(B.ARAB2!L37="","",B.ARAB2!L37)</f>
        <v/>
      </c>
      <c r="BO34" s="137" t="str">
        <f>IF(B.ARAB2!M37="","",B.ARAB2!M37)</f>
        <v/>
      </c>
      <c r="BP34" s="137" t="str">
        <f>IF(B.ARAB2!N37="","",B.ARAB2!N37)</f>
        <v/>
      </c>
      <c r="BQ34" s="137" t="str">
        <f>IF(B.ARAB2!O37="","",B.ARAB2!O37)</f>
        <v/>
      </c>
      <c r="BR34" s="137" t="str">
        <f>IF(B.ARAB2!P37="","",B.ARAB2!P37)</f>
        <v/>
      </c>
      <c r="BS34" s="137" t="str">
        <f>IF(B.ARAB2!Q37="","",B.ARAB2!Q37)</f>
        <v/>
      </c>
      <c r="BT34" s="137" t="str">
        <f>IF(B.ARAB2!R37="","",B.ARAB2!R37)</f>
        <v/>
      </c>
      <c r="BU34" s="138" t="str">
        <f>IF('MAT2'!I37="","",'MAT2'!I37)</f>
        <v/>
      </c>
      <c r="BV34" s="138" t="str">
        <f>IF('MAT2'!J37="","",'MAT2'!J37)</f>
        <v/>
      </c>
      <c r="BW34" s="138" t="str">
        <f>IF('MAT2'!K37="","",'MAT2'!K37)</f>
        <v/>
      </c>
      <c r="BX34" s="138" t="str">
        <f>IF('MAT2'!L37="","",'MAT2'!L37)</f>
        <v/>
      </c>
      <c r="BY34" s="138" t="str">
        <f>IF('MAT2'!M37="","",'MAT2'!M37)</f>
        <v/>
      </c>
      <c r="BZ34" s="138" t="str">
        <f>IF('MAT2'!N37="","",'MAT2'!N37)</f>
        <v/>
      </c>
      <c r="CA34" s="138" t="str">
        <f>IF('MAT2'!O37="","",'MAT2'!O37)</f>
        <v/>
      </c>
      <c r="CB34" s="138" t="str">
        <f>IF('MAT2'!P37="","",'MAT2'!P37)</f>
        <v/>
      </c>
      <c r="CC34" s="138" t="str">
        <f>IF('MAT2'!Q37="","",'MAT2'!Q37)</f>
        <v/>
      </c>
      <c r="CD34" s="138" t="str">
        <f>IF('MAT2'!R37="","",'MAT2'!R37)</f>
        <v/>
      </c>
      <c r="CE34" s="138" t="str">
        <f>IF('IPA2'!I37="","",'IPA2'!I37)</f>
        <v/>
      </c>
      <c r="CF34" s="138" t="str">
        <f>IF('IPA2'!J37="","",'IPA2'!J37)</f>
        <v/>
      </c>
      <c r="CG34" s="138" t="str">
        <f>IF('IPA2'!K37="","",'IPA2'!K37)</f>
        <v/>
      </c>
      <c r="CH34" s="138" t="str">
        <f>IF('IPA2'!L37="","",'IPA2'!L37)</f>
        <v/>
      </c>
      <c r="CI34" s="138" t="str">
        <f>IF('IPA2'!M37="","",'IPA2'!M37)</f>
        <v/>
      </c>
      <c r="CJ34" s="138" t="str">
        <f>IF('IPA2'!N37="","",'IPA2'!N37)</f>
        <v/>
      </c>
      <c r="CK34" s="138" t="str">
        <f>IF('IPA2'!O37="","",'IPA2'!O37)</f>
        <v/>
      </c>
      <c r="CL34" s="138" t="str">
        <f>IF('IPA2'!P37="","",'IPA2'!P37)</f>
        <v/>
      </c>
      <c r="CM34" s="138" t="str">
        <f>IF('IPA2'!Q37="","",'IPA2'!Q37)</f>
        <v/>
      </c>
      <c r="CN34" s="138" t="str">
        <f>IF('IPA2'!R37="","",'IPA2'!R37)</f>
        <v/>
      </c>
      <c r="CO34" s="137" t="str">
        <f>IF('IPS2'!I37="","",'IPS2'!I37)</f>
        <v/>
      </c>
      <c r="CP34" s="137" t="str">
        <f>IF('IPS2'!J37="","",'IPS2'!J37)</f>
        <v/>
      </c>
      <c r="CQ34" s="137" t="str">
        <f>IF('IPS2'!K37="","",'IPS2'!K37)</f>
        <v/>
      </c>
      <c r="CR34" s="137" t="str">
        <f>IF('IPS2'!L37="","",'IPS2'!L37)</f>
        <v/>
      </c>
      <c r="CS34" s="137" t="str">
        <f>IF('IPS2'!M37="","",'IPS2'!M37)</f>
        <v/>
      </c>
      <c r="CT34" s="137" t="str">
        <f>IF('IPS2'!N37="","",'IPS2'!N37)</f>
        <v/>
      </c>
      <c r="CU34" s="137" t="str">
        <f>IF('IPS2'!O37="","",'IPS2'!O37)</f>
        <v/>
      </c>
      <c r="CV34" s="137" t="str">
        <f>IF('IPS2'!P37="","",'IPS2'!P37)</f>
        <v/>
      </c>
      <c r="CW34" s="137" t="str">
        <f>IF('IPS2'!Q37="","",'IPS2'!Q37)</f>
        <v/>
      </c>
      <c r="CX34" s="137" t="str">
        <f>IF('IPS2'!R37="","",'IPS2'!R37)</f>
        <v/>
      </c>
      <c r="CY34" s="138" t="str">
        <f>IF(BIng2!I37="","",BIng2!I37)</f>
        <v/>
      </c>
      <c r="CZ34" s="138" t="str">
        <f>IF(BIng2!J37="","",BIng2!J37)</f>
        <v/>
      </c>
      <c r="DA34" s="138" t="str">
        <f>IF(BIng2!K37="","",BIng2!K37)</f>
        <v/>
      </c>
      <c r="DB34" s="138" t="str">
        <f>IF(BIng2!L37="","",BIng2!L37)</f>
        <v/>
      </c>
      <c r="DC34" s="138" t="str">
        <f>IF(BIng2!M37="","",BIng2!M37)</f>
        <v/>
      </c>
      <c r="DD34" s="138" t="str">
        <f>IF(BIng2!N37="","",BIng2!N37)</f>
        <v/>
      </c>
      <c r="DE34" s="138" t="str">
        <f>IF(BIng2!O37="","",BIng2!O37)</f>
        <v/>
      </c>
      <c r="DF34" s="138" t="str">
        <f>IF(BIng2!P37="","",BIng2!P37)</f>
        <v/>
      </c>
      <c r="DG34" s="138" t="str">
        <f>IF(BIng2!Q37="","",BIng2!Q37)</f>
        <v/>
      </c>
      <c r="DH34" s="138" t="str">
        <f>IF(BIng2!R37="","",BIng2!R37)</f>
        <v/>
      </c>
      <c r="DI34" s="138" t="str">
        <f>IF('SBd2'!I37="","",'SBd2'!I37)</f>
        <v/>
      </c>
      <c r="DJ34" s="138" t="str">
        <f>IF('SBd2'!J37="","",'SBd2'!J37)</f>
        <v/>
      </c>
      <c r="DK34" s="138" t="str">
        <f>IF('SBd2'!K37="","",'SBd2'!K37)</f>
        <v/>
      </c>
      <c r="DL34" s="138" t="str">
        <f>IF('SBd2'!L37="","",'SBd2'!L37)</f>
        <v/>
      </c>
      <c r="DM34" s="138" t="str">
        <f>IF('SBd2'!M37="","",'SBd2'!M37)</f>
        <v/>
      </c>
      <c r="DN34" s="138" t="str">
        <f>IF('SBd2'!N37="","",'SBd2'!N37)</f>
        <v/>
      </c>
      <c r="DO34" s="138" t="str">
        <f>IF('SBd2'!O37="","",'SBd2'!O37)</f>
        <v/>
      </c>
      <c r="DP34" s="138" t="str">
        <f>IF('SBd2'!P37="","",'SBd2'!P37)</f>
        <v/>
      </c>
      <c r="DQ34" s="138" t="str">
        <f>IF('SBd2'!Q37="","",'SBd2'!Q37)</f>
        <v/>
      </c>
      <c r="DR34" s="138" t="str">
        <f>IF('SBd2'!R37="","",'SBd2'!R37)</f>
        <v/>
      </c>
      <c r="DS34" s="137" t="str">
        <f>IF('Pjk2'!I37="","",'Pjk2'!I37)</f>
        <v/>
      </c>
      <c r="DT34" s="137" t="str">
        <f>IF('Pjk2'!J37="","",'Pjk2'!J37)</f>
        <v/>
      </c>
      <c r="DU34" s="137" t="str">
        <f>IF('Pjk2'!K37="","",'Pjk2'!K37)</f>
        <v/>
      </c>
      <c r="DV34" s="137" t="str">
        <f>IF('Pjk2'!L37="","",'Pjk2'!L37)</f>
        <v/>
      </c>
      <c r="DW34" s="137" t="str">
        <f>IF('Pjk2'!M37="","",'Pjk2'!M37)</f>
        <v/>
      </c>
      <c r="DX34" s="137" t="str">
        <f>IF('Pjk2'!N37="","",'Pjk2'!N37)</f>
        <v/>
      </c>
      <c r="DY34" s="137" t="str">
        <f>IF('Pjk2'!O37="","",'Pjk2'!O37)</f>
        <v/>
      </c>
      <c r="DZ34" s="137" t="str">
        <f>IF('Pjk2'!P37="","",'Pjk2'!P37)</f>
        <v/>
      </c>
      <c r="EA34" s="137" t="str">
        <f>IF('Pjk2'!Q37="","",'Pjk2'!Q37)</f>
        <v/>
      </c>
      <c r="EB34" s="137" t="str">
        <f>IF('Pjk2'!R37="","",'Pjk2'!R37)</f>
        <v/>
      </c>
      <c r="EC34" s="137" t="str">
        <f>IF('Prk2'!I37="","",'Prk2'!I37)</f>
        <v/>
      </c>
      <c r="ED34" s="137" t="str">
        <f>IF('Prk2'!J37="","",'Prk2'!J37)</f>
        <v/>
      </c>
      <c r="EE34" s="137" t="str">
        <f>IF('Prk2'!K37="","",'Prk2'!K37)</f>
        <v/>
      </c>
      <c r="EF34" s="137" t="str">
        <f>IF('Prk2'!L37="","",'Prk2'!L37)</f>
        <v/>
      </c>
      <c r="EG34" s="137" t="str">
        <f>IF('Prk2'!M37="","",'Prk2'!M37)</f>
        <v/>
      </c>
      <c r="EH34" s="137" t="str">
        <f>IF('Prk2'!N37="","",'Prk2'!N37)</f>
        <v/>
      </c>
      <c r="EI34" s="137" t="str">
        <f>IF('Prk2'!O37="","",'Prk2'!O37)</f>
        <v/>
      </c>
      <c r="EJ34" s="137" t="str">
        <f>IF('Prk2'!P37="","",'Prk2'!P37)</f>
        <v/>
      </c>
      <c r="EK34" s="137" t="str">
        <f>IF('Prk2'!Q37="","",'Prk2'!Q37)</f>
        <v/>
      </c>
      <c r="EL34" s="137" t="str">
        <f>IF('Prk2'!R37="","",'Prk2'!R37)</f>
        <v/>
      </c>
      <c r="EM34" s="139" t="str">
        <f>IF(BADER2!I37="","",BADER2!I37)</f>
        <v/>
      </c>
      <c r="EN34" s="139" t="str">
        <f>IF(BADER2!J37="","",BADER2!J37)</f>
        <v/>
      </c>
      <c r="EO34" s="139" t="str">
        <f>IF(BADER2!K37="","",BADER2!K37)</f>
        <v/>
      </c>
      <c r="EP34" s="139" t="str">
        <f>IF(BADER2!L37="","",BADER2!L37)</f>
        <v/>
      </c>
      <c r="EQ34" s="139" t="str">
        <f>IF(BADER2!M37="","",BADER2!M37)</f>
        <v/>
      </c>
      <c r="ER34" s="139" t="str">
        <f>IF(BADER2!N37="","",BADER2!N37)</f>
        <v/>
      </c>
      <c r="ES34" s="139" t="str">
        <f>IF(BADER2!O37="","",BADER2!O37)</f>
        <v/>
      </c>
      <c r="ET34" s="139" t="str">
        <f>IF(BADER2!P37="","",BADER2!P37)</f>
        <v/>
      </c>
      <c r="EU34" s="139" t="str">
        <f>IF(BADER2!Q37="","",BADER2!Q37)</f>
        <v/>
      </c>
      <c r="EV34" s="139" t="str">
        <f>IF(BADER2!R37="","",BADER2!R37)</f>
        <v/>
      </c>
      <c r="EW34" s="146" t="str">
        <f t="shared" si="1"/>
        <v/>
      </c>
      <c r="EX34" s="146" t="str">
        <f t="shared" si="2"/>
        <v/>
      </c>
      <c r="EY34" s="146" t="str">
        <f t="shared" si="14"/>
        <v/>
      </c>
      <c r="EZ34" s="146" t="str">
        <f t="shared" si="14"/>
        <v/>
      </c>
      <c r="FA34" s="146" t="str">
        <f t="shared" si="14"/>
        <v/>
      </c>
      <c r="FB34" s="146" t="str">
        <f t="shared" si="14"/>
        <v/>
      </c>
      <c r="FC34" s="146" t="str">
        <f t="shared" si="14"/>
        <v/>
      </c>
      <c r="FD34" s="146" t="str">
        <f t="shared" si="14"/>
        <v/>
      </c>
      <c r="FE34" s="146" t="str">
        <f t="shared" si="14"/>
        <v/>
      </c>
      <c r="FF34" s="146" t="str">
        <f t="shared" si="3"/>
        <v/>
      </c>
      <c r="FG34" s="146" t="str">
        <f t="shared" si="4"/>
        <v/>
      </c>
      <c r="FH34" s="76" t="str">
        <f t="shared" si="5"/>
        <v/>
      </c>
      <c r="FI34" s="76" t="str">
        <f t="shared" si="6"/>
        <v/>
      </c>
      <c r="FJ34" s="76" t="str">
        <f t="shared" si="7"/>
        <v/>
      </c>
      <c r="FK34" s="76" t="str">
        <f t="shared" si="8"/>
        <v/>
      </c>
      <c r="FL34" s="76" t="str">
        <f t="shared" si="9"/>
        <v/>
      </c>
      <c r="FM34" s="76" t="str">
        <f t="shared" si="10"/>
        <v/>
      </c>
      <c r="FN34" s="76" t="str">
        <f t="shared" si="11"/>
        <v/>
      </c>
      <c r="FO34" s="76" t="str">
        <f t="shared" si="12"/>
        <v/>
      </c>
      <c r="FP34" s="76" t="str">
        <f t="shared" si="13"/>
        <v xml:space="preserve">Sikapnya  dalam ,  ,  ,  ,  ,  ,  ,  </v>
      </c>
    </row>
    <row r="35" spans="1:172">
      <c r="A35" s="271">
        <v>25</v>
      </c>
      <c r="B35" s="76" t="str">
        <f>IF('Data Raport2'!B28="","",'Data Raport2'!B28)</f>
        <v>siswa25</v>
      </c>
      <c r="C35" s="137" t="str">
        <f>IF('QH2'!I38="","",'QH2'!I38)</f>
        <v/>
      </c>
      <c r="D35" s="137" t="str">
        <f>IF('QH2'!J38="","",'QH2'!J38)</f>
        <v/>
      </c>
      <c r="E35" s="137" t="str">
        <f>IF('QH2'!K38="","",'QH2'!K38)</f>
        <v/>
      </c>
      <c r="F35" s="137" t="str">
        <f>IF('QH2'!L38="","",'QH2'!L38)</f>
        <v/>
      </c>
      <c r="G35" s="137" t="str">
        <f>IF('QH2'!M38="","",'QH2'!M38)</f>
        <v/>
      </c>
      <c r="H35" s="137" t="str">
        <f>IF('QH2'!N38="","",'QH2'!N38)</f>
        <v/>
      </c>
      <c r="I35" s="137" t="str">
        <f>IF('QH2'!O38="","",'QH2'!O38)</f>
        <v/>
      </c>
      <c r="J35" s="137" t="str">
        <f>IF('QH2'!P38="","",'QH2'!P38)</f>
        <v/>
      </c>
      <c r="K35" s="137" t="str">
        <f>IF('QH2'!Q38="","",'QH2'!Q38)</f>
        <v/>
      </c>
      <c r="L35" s="137" t="str">
        <f>IF('QH2'!R38="","",'QH2'!R38)</f>
        <v/>
      </c>
      <c r="M35" s="138" t="str">
        <f>IF('AA2'!I38="","",'AA2'!I38)</f>
        <v/>
      </c>
      <c r="N35" s="138" t="str">
        <f>IF('AA2'!J38="","",'AA2'!J38)</f>
        <v/>
      </c>
      <c r="O35" s="138" t="str">
        <f>IF('AA2'!K38="","",'AA2'!K38)</f>
        <v/>
      </c>
      <c r="P35" s="138" t="str">
        <f>IF('AA2'!L38="","",'AA2'!L38)</f>
        <v/>
      </c>
      <c r="Q35" s="138" t="str">
        <f>IF('AA2'!M38="","",'AA2'!M38)</f>
        <v/>
      </c>
      <c r="R35" s="138" t="str">
        <f>IF('AA2'!N38="","",'AA2'!N38)</f>
        <v/>
      </c>
      <c r="S35" s="138" t="str">
        <f>IF('AA2'!O38="","",'AA2'!O38)</f>
        <v/>
      </c>
      <c r="T35" s="138" t="str">
        <f>IF('AA2'!P38="","",'AA2'!P38)</f>
        <v/>
      </c>
      <c r="U35" s="138" t="str">
        <f>IF('AA2'!Q38="","",'AA2'!Q38)</f>
        <v/>
      </c>
      <c r="V35" s="138" t="str">
        <f>IF('AA2'!R38="","",'AA2'!R38)</f>
        <v/>
      </c>
      <c r="W35" s="138" t="str">
        <f>IF(FIQIH2!I38="","",FIQIH2!I38)</f>
        <v/>
      </c>
      <c r="X35" s="138" t="str">
        <f>IF(FIQIH2!J38="","",FIQIH2!J38)</f>
        <v/>
      </c>
      <c r="Y35" s="138" t="str">
        <f>IF(FIQIH2!K38="","",FIQIH2!K38)</f>
        <v/>
      </c>
      <c r="Z35" s="138" t="str">
        <f>IF(FIQIH2!L38="","",FIQIH2!L38)</f>
        <v/>
      </c>
      <c r="AA35" s="138" t="str">
        <f>IF(FIQIH2!M38="","",FIQIH2!M38)</f>
        <v/>
      </c>
      <c r="AB35" s="138" t="str">
        <f>IF(FIQIH2!N38="","",FIQIH2!N38)</f>
        <v/>
      </c>
      <c r="AC35" s="138" t="str">
        <f>IF(FIQIH2!O38="","",FIQIH2!O38)</f>
        <v/>
      </c>
      <c r="AD35" s="138" t="str">
        <f>IF(FIQIH2!P38="","",FIQIH2!P38)</f>
        <v/>
      </c>
      <c r="AE35" s="138" t="str">
        <f>IF(FIQIH2!Q38="","",FIQIH2!Q38)</f>
        <v/>
      </c>
      <c r="AF35" s="138" t="str">
        <f>IF(FIQIH2!R38="","",FIQIH2!R38)</f>
        <v/>
      </c>
      <c r="AG35" s="138" t="str">
        <f>IF('SKI2'!I38="","",'SKI2'!I38)</f>
        <v/>
      </c>
      <c r="AH35" s="138" t="str">
        <f>IF('SKI2'!J38="","",'SKI2'!J38)</f>
        <v/>
      </c>
      <c r="AI35" s="138" t="str">
        <f>IF('SKI2'!K38="","",'SKI2'!K38)</f>
        <v/>
      </c>
      <c r="AJ35" s="138" t="str">
        <f>IF('SKI2'!L38="","",'SKI2'!L38)</f>
        <v/>
      </c>
      <c r="AK35" s="138" t="str">
        <f>IF('SKI2'!M38="","",'SKI2'!M38)</f>
        <v/>
      </c>
      <c r="AL35" s="138" t="str">
        <f>IF('SKI2'!N38="","",'SKI2'!N38)</f>
        <v/>
      </c>
      <c r="AM35" s="138" t="str">
        <f>IF('SKI2'!O38="","",'SKI2'!O38)</f>
        <v/>
      </c>
      <c r="AN35" s="138" t="str">
        <f>IF('SKI2'!P38="","",'SKI2'!P38)</f>
        <v/>
      </c>
      <c r="AO35" s="138" t="str">
        <f>IF('SKI2'!Q38="","",'SKI2'!Q38)</f>
        <v/>
      </c>
      <c r="AP35" s="138" t="str">
        <f>IF('SKI2'!R38="","",'SKI2'!R38)</f>
        <v/>
      </c>
      <c r="AQ35" s="138" t="str">
        <f>IF(PPKn2!I38="","",PPKn2!I38)</f>
        <v/>
      </c>
      <c r="AR35" s="138" t="str">
        <f>IF(PPKn2!J38="","",PPKn2!J38)</f>
        <v/>
      </c>
      <c r="AS35" s="138" t="str">
        <f>IF(PPKn2!K38="","",PPKn2!K38)</f>
        <v/>
      </c>
      <c r="AT35" s="138" t="str">
        <f>IF(PPKn2!L38="","",PPKn2!L38)</f>
        <v/>
      </c>
      <c r="AU35" s="138" t="str">
        <f>IF(PPKn2!M38="","",PPKn2!M38)</f>
        <v/>
      </c>
      <c r="AV35" s="138" t="str">
        <f>IF(PPKn2!N38="","",PPKn2!N38)</f>
        <v/>
      </c>
      <c r="AW35" s="138" t="str">
        <f>IF(PPKn2!O38="","",PPKn2!O38)</f>
        <v/>
      </c>
      <c r="AX35" s="138" t="str">
        <f>IF(PPKn2!P38="","",PPKn2!P38)</f>
        <v/>
      </c>
      <c r="AY35" s="138" t="str">
        <f>IF(PPKn2!Q38="","",PPKn2!Q38)</f>
        <v/>
      </c>
      <c r="AZ35" s="138" t="str">
        <f>IF(PPKn2!R38="","",PPKn2!R38)</f>
        <v/>
      </c>
      <c r="BA35" s="137" t="str">
        <f>IF(B.Ind2!I38="","",B.Ind2!I38)</f>
        <v/>
      </c>
      <c r="BB35" s="137" t="str">
        <f>IF(B.Ind2!J38="","",B.Ind2!J38)</f>
        <v/>
      </c>
      <c r="BC35" s="137" t="str">
        <f>IF(B.Ind2!K38="","",B.Ind2!K38)</f>
        <v/>
      </c>
      <c r="BD35" s="137" t="str">
        <f>IF(B.Ind2!L38="","",B.Ind2!L38)</f>
        <v/>
      </c>
      <c r="BE35" s="137" t="str">
        <f>IF(B.Ind2!M38="","",B.Ind2!M38)</f>
        <v/>
      </c>
      <c r="BF35" s="137" t="str">
        <f>IF(B.Ind2!N38="","",B.Ind2!N38)</f>
        <v/>
      </c>
      <c r="BG35" s="137" t="str">
        <f>IF(B.Ind2!O38="","",B.Ind2!O38)</f>
        <v/>
      </c>
      <c r="BH35" s="137" t="str">
        <f>IF(B.Ind2!P38="","",B.Ind2!P38)</f>
        <v/>
      </c>
      <c r="BI35" s="137" t="str">
        <f>IF(B.Ind2!Q38="","",B.Ind2!Q38)</f>
        <v/>
      </c>
      <c r="BJ35" s="137" t="str">
        <f>IF(B.Ind2!R38="","",B.Ind2!R38)</f>
        <v/>
      </c>
      <c r="BK35" s="137" t="str">
        <f>IF(B.ARAB2!I38="","",B.ARAB2!I38)</f>
        <v/>
      </c>
      <c r="BL35" s="137" t="str">
        <f>IF(B.ARAB2!J38="","",B.ARAB2!J38)</f>
        <v/>
      </c>
      <c r="BM35" s="137" t="str">
        <f>IF(B.ARAB2!K38="","",B.ARAB2!K38)</f>
        <v/>
      </c>
      <c r="BN35" s="137" t="str">
        <f>IF(B.ARAB2!L38="","",B.ARAB2!L38)</f>
        <v/>
      </c>
      <c r="BO35" s="137" t="str">
        <f>IF(B.ARAB2!M38="","",B.ARAB2!M38)</f>
        <v/>
      </c>
      <c r="BP35" s="137" t="str">
        <f>IF(B.ARAB2!N38="","",B.ARAB2!N38)</f>
        <v/>
      </c>
      <c r="BQ35" s="137" t="str">
        <f>IF(B.ARAB2!O38="","",B.ARAB2!O38)</f>
        <v/>
      </c>
      <c r="BR35" s="137" t="str">
        <f>IF(B.ARAB2!P38="","",B.ARAB2!P38)</f>
        <v/>
      </c>
      <c r="BS35" s="137" t="str">
        <f>IF(B.ARAB2!Q38="","",B.ARAB2!Q38)</f>
        <v/>
      </c>
      <c r="BT35" s="137" t="str">
        <f>IF(B.ARAB2!R38="","",B.ARAB2!R38)</f>
        <v/>
      </c>
      <c r="BU35" s="138" t="str">
        <f>IF('MAT2'!I38="","",'MAT2'!I38)</f>
        <v/>
      </c>
      <c r="BV35" s="138" t="str">
        <f>IF('MAT2'!J38="","",'MAT2'!J38)</f>
        <v/>
      </c>
      <c r="BW35" s="138" t="str">
        <f>IF('MAT2'!K38="","",'MAT2'!K38)</f>
        <v/>
      </c>
      <c r="BX35" s="138" t="str">
        <f>IF('MAT2'!L38="","",'MAT2'!L38)</f>
        <v/>
      </c>
      <c r="BY35" s="138" t="str">
        <f>IF('MAT2'!M38="","",'MAT2'!M38)</f>
        <v/>
      </c>
      <c r="BZ35" s="138" t="str">
        <f>IF('MAT2'!N38="","",'MAT2'!N38)</f>
        <v/>
      </c>
      <c r="CA35" s="138" t="str">
        <f>IF('MAT2'!O38="","",'MAT2'!O38)</f>
        <v/>
      </c>
      <c r="CB35" s="138" t="str">
        <f>IF('MAT2'!P38="","",'MAT2'!P38)</f>
        <v/>
      </c>
      <c r="CC35" s="138" t="str">
        <f>IF('MAT2'!Q38="","",'MAT2'!Q38)</f>
        <v/>
      </c>
      <c r="CD35" s="138" t="str">
        <f>IF('MAT2'!R38="","",'MAT2'!R38)</f>
        <v/>
      </c>
      <c r="CE35" s="138" t="str">
        <f>IF('IPA2'!I38="","",'IPA2'!I38)</f>
        <v/>
      </c>
      <c r="CF35" s="138" t="str">
        <f>IF('IPA2'!J38="","",'IPA2'!J38)</f>
        <v/>
      </c>
      <c r="CG35" s="138" t="str">
        <f>IF('IPA2'!K38="","",'IPA2'!K38)</f>
        <v/>
      </c>
      <c r="CH35" s="138" t="str">
        <f>IF('IPA2'!L38="","",'IPA2'!L38)</f>
        <v/>
      </c>
      <c r="CI35" s="138" t="str">
        <f>IF('IPA2'!M38="","",'IPA2'!M38)</f>
        <v/>
      </c>
      <c r="CJ35" s="138" t="str">
        <f>IF('IPA2'!N38="","",'IPA2'!N38)</f>
        <v/>
      </c>
      <c r="CK35" s="138" t="str">
        <f>IF('IPA2'!O38="","",'IPA2'!O38)</f>
        <v/>
      </c>
      <c r="CL35" s="138" t="str">
        <f>IF('IPA2'!P38="","",'IPA2'!P38)</f>
        <v/>
      </c>
      <c r="CM35" s="138" t="str">
        <f>IF('IPA2'!Q38="","",'IPA2'!Q38)</f>
        <v/>
      </c>
      <c r="CN35" s="138" t="str">
        <f>IF('IPA2'!R38="","",'IPA2'!R38)</f>
        <v/>
      </c>
      <c r="CO35" s="137" t="str">
        <f>IF('IPS2'!I38="","",'IPS2'!I38)</f>
        <v/>
      </c>
      <c r="CP35" s="137" t="str">
        <f>IF('IPS2'!J38="","",'IPS2'!J38)</f>
        <v/>
      </c>
      <c r="CQ35" s="137" t="str">
        <f>IF('IPS2'!K38="","",'IPS2'!K38)</f>
        <v/>
      </c>
      <c r="CR35" s="137" t="str">
        <f>IF('IPS2'!L38="","",'IPS2'!L38)</f>
        <v/>
      </c>
      <c r="CS35" s="137" t="str">
        <f>IF('IPS2'!M38="","",'IPS2'!M38)</f>
        <v/>
      </c>
      <c r="CT35" s="137" t="str">
        <f>IF('IPS2'!N38="","",'IPS2'!N38)</f>
        <v/>
      </c>
      <c r="CU35" s="137" t="str">
        <f>IF('IPS2'!O38="","",'IPS2'!O38)</f>
        <v/>
      </c>
      <c r="CV35" s="137" t="str">
        <f>IF('IPS2'!P38="","",'IPS2'!P38)</f>
        <v/>
      </c>
      <c r="CW35" s="137" t="str">
        <f>IF('IPS2'!Q38="","",'IPS2'!Q38)</f>
        <v/>
      </c>
      <c r="CX35" s="137" t="str">
        <f>IF('IPS2'!R38="","",'IPS2'!R38)</f>
        <v/>
      </c>
      <c r="CY35" s="138" t="str">
        <f>IF(BIng2!I38="","",BIng2!I38)</f>
        <v/>
      </c>
      <c r="CZ35" s="138" t="str">
        <f>IF(BIng2!J38="","",BIng2!J38)</f>
        <v/>
      </c>
      <c r="DA35" s="138" t="str">
        <f>IF(BIng2!K38="","",BIng2!K38)</f>
        <v/>
      </c>
      <c r="DB35" s="138" t="str">
        <f>IF(BIng2!L38="","",BIng2!L38)</f>
        <v/>
      </c>
      <c r="DC35" s="138" t="str">
        <f>IF(BIng2!M38="","",BIng2!M38)</f>
        <v/>
      </c>
      <c r="DD35" s="138" t="str">
        <f>IF(BIng2!N38="","",BIng2!N38)</f>
        <v/>
      </c>
      <c r="DE35" s="138" t="str">
        <f>IF(BIng2!O38="","",BIng2!O38)</f>
        <v/>
      </c>
      <c r="DF35" s="138" t="str">
        <f>IF(BIng2!P38="","",BIng2!P38)</f>
        <v/>
      </c>
      <c r="DG35" s="138" t="str">
        <f>IF(BIng2!Q38="","",BIng2!Q38)</f>
        <v/>
      </c>
      <c r="DH35" s="138" t="str">
        <f>IF(BIng2!R38="","",BIng2!R38)</f>
        <v/>
      </c>
      <c r="DI35" s="138" t="str">
        <f>IF('SBd2'!I38="","",'SBd2'!I38)</f>
        <v/>
      </c>
      <c r="DJ35" s="138" t="str">
        <f>IF('SBd2'!J38="","",'SBd2'!J38)</f>
        <v/>
      </c>
      <c r="DK35" s="138" t="str">
        <f>IF('SBd2'!K38="","",'SBd2'!K38)</f>
        <v/>
      </c>
      <c r="DL35" s="138" t="str">
        <f>IF('SBd2'!L38="","",'SBd2'!L38)</f>
        <v/>
      </c>
      <c r="DM35" s="138" t="str">
        <f>IF('SBd2'!M38="","",'SBd2'!M38)</f>
        <v/>
      </c>
      <c r="DN35" s="138" t="str">
        <f>IF('SBd2'!N38="","",'SBd2'!N38)</f>
        <v/>
      </c>
      <c r="DO35" s="138" t="str">
        <f>IF('SBd2'!O38="","",'SBd2'!O38)</f>
        <v/>
      </c>
      <c r="DP35" s="138" t="str">
        <f>IF('SBd2'!P38="","",'SBd2'!P38)</f>
        <v/>
      </c>
      <c r="DQ35" s="138" t="str">
        <f>IF('SBd2'!Q38="","",'SBd2'!Q38)</f>
        <v/>
      </c>
      <c r="DR35" s="138" t="str">
        <f>IF('SBd2'!R38="","",'SBd2'!R38)</f>
        <v/>
      </c>
      <c r="DS35" s="137" t="str">
        <f>IF('Pjk2'!I38="","",'Pjk2'!I38)</f>
        <v/>
      </c>
      <c r="DT35" s="137" t="str">
        <f>IF('Pjk2'!J38="","",'Pjk2'!J38)</f>
        <v/>
      </c>
      <c r="DU35" s="137" t="str">
        <f>IF('Pjk2'!K38="","",'Pjk2'!K38)</f>
        <v/>
      </c>
      <c r="DV35" s="137" t="str">
        <f>IF('Pjk2'!L38="","",'Pjk2'!L38)</f>
        <v/>
      </c>
      <c r="DW35" s="137" t="str">
        <f>IF('Pjk2'!M38="","",'Pjk2'!M38)</f>
        <v/>
      </c>
      <c r="DX35" s="137" t="str">
        <f>IF('Pjk2'!N38="","",'Pjk2'!N38)</f>
        <v/>
      </c>
      <c r="DY35" s="137" t="str">
        <f>IF('Pjk2'!O38="","",'Pjk2'!O38)</f>
        <v/>
      </c>
      <c r="DZ35" s="137" t="str">
        <f>IF('Pjk2'!P38="","",'Pjk2'!P38)</f>
        <v/>
      </c>
      <c r="EA35" s="137" t="str">
        <f>IF('Pjk2'!Q38="","",'Pjk2'!Q38)</f>
        <v/>
      </c>
      <c r="EB35" s="137" t="str">
        <f>IF('Pjk2'!R38="","",'Pjk2'!R38)</f>
        <v/>
      </c>
      <c r="EC35" s="137" t="str">
        <f>IF('Prk2'!I38="","",'Prk2'!I38)</f>
        <v/>
      </c>
      <c r="ED35" s="137" t="str">
        <f>IF('Prk2'!J38="","",'Prk2'!J38)</f>
        <v/>
      </c>
      <c r="EE35" s="137" t="str">
        <f>IF('Prk2'!K38="","",'Prk2'!K38)</f>
        <v/>
      </c>
      <c r="EF35" s="137" t="str">
        <f>IF('Prk2'!L38="","",'Prk2'!L38)</f>
        <v/>
      </c>
      <c r="EG35" s="137" t="str">
        <f>IF('Prk2'!M38="","",'Prk2'!M38)</f>
        <v/>
      </c>
      <c r="EH35" s="137" t="str">
        <f>IF('Prk2'!N38="","",'Prk2'!N38)</f>
        <v/>
      </c>
      <c r="EI35" s="137" t="str">
        <f>IF('Prk2'!O38="","",'Prk2'!O38)</f>
        <v/>
      </c>
      <c r="EJ35" s="137" t="str">
        <f>IF('Prk2'!P38="","",'Prk2'!P38)</f>
        <v/>
      </c>
      <c r="EK35" s="137" t="str">
        <f>IF('Prk2'!Q38="","",'Prk2'!Q38)</f>
        <v/>
      </c>
      <c r="EL35" s="137" t="str">
        <f>IF('Prk2'!R38="","",'Prk2'!R38)</f>
        <v/>
      </c>
      <c r="EM35" s="139" t="str">
        <f>IF(BADER2!I38="","",BADER2!I38)</f>
        <v/>
      </c>
      <c r="EN35" s="139" t="str">
        <f>IF(BADER2!J38="","",BADER2!J38)</f>
        <v/>
      </c>
      <c r="EO35" s="139" t="str">
        <f>IF(BADER2!K38="","",BADER2!K38)</f>
        <v/>
      </c>
      <c r="EP35" s="139" t="str">
        <f>IF(BADER2!L38="","",BADER2!L38)</f>
        <v/>
      </c>
      <c r="EQ35" s="139" t="str">
        <f>IF(BADER2!M38="","",BADER2!M38)</f>
        <v/>
      </c>
      <c r="ER35" s="139" t="str">
        <f>IF(BADER2!N38="","",BADER2!N38)</f>
        <v/>
      </c>
      <c r="ES35" s="139" t="str">
        <f>IF(BADER2!O38="","",BADER2!O38)</f>
        <v/>
      </c>
      <c r="ET35" s="139" t="str">
        <f>IF(BADER2!P38="","",BADER2!P38)</f>
        <v/>
      </c>
      <c r="EU35" s="139" t="str">
        <f>IF(BADER2!Q38="","",BADER2!Q38)</f>
        <v/>
      </c>
      <c r="EV35" s="139" t="str">
        <f>IF(BADER2!R38="","",BADER2!R38)</f>
        <v/>
      </c>
      <c r="EW35" s="146" t="str">
        <f t="shared" si="1"/>
        <v/>
      </c>
      <c r="EX35" s="146" t="str">
        <f t="shared" si="2"/>
        <v/>
      </c>
      <c r="EY35" s="146" t="str">
        <f t="shared" si="14"/>
        <v/>
      </c>
      <c r="EZ35" s="146" t="str">
        <f t="shared" si="14"/>
        <v/>
      </c>
      <c r="FA35" s="146" t="str">
        <f t="shared" si="14"/>
        <v/>
      </c>
      <c r="FB35" s="146" t="str">
        <f t="shared" si="14"/>
        <v/>
      </c>
      <c r="FC35" s="146" t="str">
        <f t="shared" si="14"/>
        <v/>
      </c>
      <c r="FD35" s="146" t="str">
        <f t="shared" si="14"/>
        <v/>
      </c>
      <c r="FE35" s="146" t="str">
        <f t="shared" si="14"/>
        <v/>
      </c>
      <c r="FF35" s="146" t="str">
        <f t="shared" si="3"/>
        <v/>
      </c>
      <c r="FG35" s="146" t="str">
        <f t="shared" si="4"/>
        <v/>
      </c>
      <c r="FH35" s="76" t="str">
        <f t="shared" si="5"/>
        <v/>
      </c>
      <c r="FI35" s="76" t="str">
        <f t="shared" si="6"/>
        <v/>
      </c>
      <c r="FJ35" s="76" t="str">
        <f t="shared" si="7"/>
        <v/>
      </c>
      <c r="FK35" s="76" t="str">
        <f t="shared" si="8"/>
        <v/>
      </c>
      <c r="FL35" s="76" t="str">
        <f t="shared" si="9"/>
        <v/>
      </c>
      <c r="FM35" s="76" t="str">
        <f t="shared" si="10"/>
        <v/>
      </c>
      <c r="FN35" s="76" t="str">
        <f t="shared" si="11"/>
        <v/>
      </c>
      <c r="FO35" s="76" t="str">
        <f t="shared" si="12"/>
        <v/>
      </c>
      <c r="FP35" s="76" t="str">
        <f t="shared" si="13"/>
        <v xml:space="preserve">Sikapnya  dalam ,  ,  ,  ,  ,  ,  ,  </v>
      </c>
    </row>
    <row r="36" spans="1:172">
      <c r="A36" s="271">
        <v>26</v>
      </c>
      <c r="B36" s="76" t="str">
        <f>IF('Data Raport2'!B29="","",'Data Raport2'!B29)</f>
        <v>siswa26</v>
      </c>
      <c r="C36" s="137" t="str">
        <f>IF('QH2'!I39="","",'QH2'!I39)</f>
        <v/>
      </c>
      <c r="D36" s="137" t="str">
        <f>IF('QH2'!J39="","",'QH2'!J39)</f>
        <v/>
      </c>
      <c r="E36" s="137" t="str">
        <f>IF('QH2'!K39="","",'QH2'!K39)</f>
        <v/>
      </c>
      <c r="F36" s="137" t="str">
        <f>IF('QH2'!L39="","",'QH2'!L39)</f>
        <v/>
      </c>
      <c r="G36" s="137" t="str">
        <f>IF('QH2'!M39="","",'QH2'!M39)</f>
        <v/>
      </c>
      <c r="H36" s="137" t="str">
        <f>IF('QH2'!N39="","",'QH2'!N39)</f>
        <v/>
      </c>
      <c r="I36" s="137" t="str">
        <f>IF('QH2'!O39="","",'QH2'!O39)</f>
        <v/>
      </c>
      <c r="J36" s="137" t="str">
        <f>IF('QH2'!P39="","",'QH2'!P39)</f>
        <v/>
      </c>
      <c r="K36" s="137" t="str">
        <f>IF('QH2'!Q39="","",'QH2'!Q39)</f>
        <v/>
      </c>
      <c r="L36" s="137" t="str">
        <f>IF('QH2'!R39="","",'QH2'!R39)</f>
        <v/>
      </c>
      <c r="M36" s="138" t="str">
        <f>IF('AA2'!I39="","",'AA2'!I39)</f>
        <v/>
      </c>
      <c r="N36" s="138" t="str">
        <f>IF('AA2'!J39="","",'AA2'!J39)</f>
        <v/>
      </c>
      <c r="O36" s="138" t="str">
        <f>IF('AA2'!K39="","",'AA2'!K39)</f>
        <v/>
      </c>
      <c r="P36" s="138" t="str">
        <f>IF('AA2'!L39="","",'AA2'!L39)</f>
        <v/>
      </c>
      <c r="Q36" s="138" t="str">
        <f>IF('AA2'!M39="","",'AA2'!M39)</f>
        <v/>
      </c>
      <c r="R36" s="138" t="str">
        <f>IF('AA2'!N39="","",'AA2'!N39)</f>
        <v/>
      </c>
      <c r="S36" s="138" t="str">
        <f>IF('AA2'!O39="","",'AA2'!O39)</f>
        <v/>
      </c>
      <c r="T36" s="138" t="str">
        <f>IF('AA2'!P39="","",'AA2'!P39)</f>
        <v/>
      </c>
      <c r="U36" s="138" t="str">
        <f>IF('AA2'!Q39="","",'AA2'!Q39)</f>
        <v/>
      </c>
      <c r="V36" s="138" t="str">
        <f>IF('AA2'!R39="","",'AA2'!R39)</f>
        <v/>
      </c>
      <c r="W36" s="138" t="str">
        <f>IF(FIQIH2!I39="","",FIQIH2!I39)</f>
        <v/>
      </c>
      <c r="X36" s="138" t="str">
        <f>IF(FIQIH2!J39="","",FIQIH2!J39)</f>
        <v/>
      </c>
      <c r="Y36" s="138" t="str">
        <f>IF(FIQIH2!K39="","",FIQIH2!K39)</f>
        <v/>
      </c>
      <c r="Z36" s="138" t="str">
        <f>IF(FIQIH2!L39="","",FIQIH2!L39)</f>
        <v/>
      </c>
      <c r="AA36" s="138" t="str">
        <f>IF(FIQIH2!M39="","",FIQIH2!M39)</f>
        <v/>
      </c>
      <c r="AB36" s="138" t="str">
        <f>IF(FIQIH2!N39="","",FIQIH2!N39)</f>
        <v/>
      </c>
      <c r="AC36" s="138" t="str">
        <f>IF(FIQIH2!O39="","",FIQIH2!O39)</f>
        <v/>
      </c>
      <c r="AD36" s="138" t="str">
        <f>IF(FIQIH2!P39="","",FIQIH2!P39)</f>
        <v/>
      </c>
      <c r="AE36" s="138" t="str">
        <f>IF(FIQIH2!Q39="","",FIQIH2!Q39)</f>
        <v/>
      </c>
      <c r="AF36" s="138" t="str">
        <f>IF(FIQIH2!R39="","",FIQIH2!R39)</f>
        <v/>
      </c>
      <c r="AG36" s="138" t="str">
        <f>IF('SKI2'!I39="","",'SKI2'!I39)</f>
        <v/>
      </c>
      <c r="AH36" s="138" t="str">
        <f>IF('SKI2'!J39="","",'SKI2'!J39)</f>
        <v/>
      </c>
      <c r="AI36" s="138" t="str">
        <f>IF('SKI2'!K39="","",'SKI2'!K39)</f>
        <v/>
      </c>
      <c r="AJ36" s="138" t="str">
        <f>IF('SKI2'!L39="","",'SKI2'!L39)</f>
        <v/>
      </c>
      <c r="AK36" s="138" t="str">
        <f>IF('SKI2'!M39="","",'SKI2'!M39)</f>
        <v/>
      </c>
      <c r="AL36" s="138" t="str">
        <f>IF('SKI2'!N39="","",'SKI2'!N39)</f>
        <v/>
      </c>
      <c r="AM36" s="138" t="str">
        <f>IF('SKI2'!O39="","",'SKI2'!O39)</f>
        <v/>
      </c>
      <c r="AN36" s="138" t="str">
        <f>IF('SKI2'!P39="","",'SKI2'!P39)</f>
        <v/>
      </c>
      <c r="AO36" s="138" t="str">
        <f>IF('SKI2'!Q39="","",'SKI2'!Q39)</f>
        <v/>
      </c>
      <c r="AP36" s="138" t="str">
        <f>IF('SKI2'!R39="","",'SKI2'!R39)</f>
        <v/>
      </c>
      <c r="AQ36" s="138" t="str">
        <f>IF(PPKn2!I39="","",PPKn2!I39)</f>
        <v/>
      </c>
      <c r="AR36" s="138" t="str">
        <f>IF(PPKn2!J39="","",PPKn2!J39)</f>
        <v/>
      </c>
      <c r="AS36" s="138" t="str">
        <f>IF(PPKn2!K39="","",PPKn2!K39)</f>
        <v/>
      </c>
      <c r="AT36" s="138" t="str">
        <f>IF(PPKn2!L39="","",PPKn2!L39)</f>
        <v/>
      </c>
      <c r="AU36" s="138" t="str">
        <f>IF(PPKn2!M39="","",PPKn2!M39)</f>
        <v/>
      </c>
      <c r="AV36" s="138" t="str">
        <f>IF(PPKn2!N39="","",PPKn2!N39)</f>
        <v/>
      </c>
      <c r="AW36" s="138" t="str">
        <f>IF(PPKn2!O39="","",PPKn2!O39)</f>
        <v/>
      </c>
      <c r="AX36" s="138" t="str">
        <f>IF(PPKn2!P39="","",PPKn2!P39)</f>
        <v/>
      </c>
      <c r="AY36" s="138" t="str">
        <f>IF(PPKn2!Q39="","",PPKn2!Q39)</f>
        <v/>
      </c>
      <c r="AZ36" s="138" t="str">
        <f>IF(PPKn2!R39="","",PPKn2!R39)</f>
        <v/>
      </c>
      <c r="BA36" s="137" t="str">
        <f>IF(B.Ind2!I39="","",B.Ind2!I39)</f>
        <v/>
      </c>
      <c r="BB36" s="137" t="str">
        <f>IF(B.Ind2!J39="","",B.Ind2!J39)</f>
        <v/>
      </c>
      <c r="BC36" s="137" t="str">
        <f>IF(B.Ind2!K39="","",B.Ind2!K39)</f>
        <v/>
      </c>
      <c r="BD36" s="137" t="str">
        <f>IF(B.Ind2!L39="","",B.Ind2!L39)</f>
        <v/>
      </c>
      <c r="BE36" s="137" t="str">
        <f>IF(B.Ind2!M39="","",B.Ind2!M39)</f>
        <v/>
      </c>
      <c r="BF36" s="137" t="str">
        <f>IF(B.Ind2!N39="","",B.Ind2!N39)</f>
        <v/>
      </c>
      <c r="BG36" s="137" t="str">
        <f>IF(B.Ind2!O39="","",B.Ind2!O39)</f>
        <v/>
      </c>
      <c r="BH36" s="137" t="str">
        <f>IF(B.Ind2!P39="","",B.Ind2!P39)</f>
        <v/>
      </c>
      <c r="BI36" s="137" t="str">
        <f>IF(B.Ind2!Q39="","",B.Ind2!Q39)</f>
        <v/>
      </c>
      <c r="BJ36" s="137" t="str">
        <f>IF(B.Ind2!R39="","",B.Ind2!R39)</f>
        <v/>
      </c>
      <c r="BK36" s="137" t="str">
        <f>IF(B.ARAB2!I39="","",B.ARAB2!I39)</f>
        <v/>
      </c>
      <c r="BL36" s="137" t="str">
        <f>IF(B.ARAB2!J39="","",B.ARAB2!J39)</f>
        <v/>
      </c>
      <c r="BM36" s="137" t="str">
        <f>IF(B.ARAB2!K39="","",B.ARAB2!K39)</f>
        <v/>
      </c>
      <c r="BN36" s="137" t="str">
        <f>IF(B.ARAB2!L39="","",B.ARAB2!L39)</f>
        <v/>
      </c>
      <c r="BO36" s="137" t="str">
        <f>IF(B.ARAB2!M39="","",B.ARAB2!M39)</f>
        <v/>
      </c>
      <c r="BP36" s="137" t="str">
        <f>IF(B.ARAB2!N39="","",B.ARAB2!N39)</f>
        <v/>
      </c>
      <c r="BQ36" s="137" t="str">
        <f>IF(B.ARAB2!O39="","",B.ARAB2!O39)</f>
        <v/>
      </c>
      <c r="BR36" s="137" t="str">
        <f>IF(B.ARAB2!P39="","",B.ARAB2!P39)</f>
        <v/>
      </c>
      <c r="BS36" s="137" t="str">
        <f>IF(B.ARAB2!Q39="","",B.ARAB2!Q39)</f>
        <v/>
      </c>
      <c r="BT36" s="137" t="str">
        <f>IF(B.ARAB2!R39="","",B.ARAB2!R39)</f>
        <v/>
      </c>
      <c r="BU36" s="138" t="str">
        <f>IF('MAT2'!I39="","",'MAT2'!I39)</f>
        <v/>
      </c>
      <c r="BV36" s="138" t="str">
        <f>IF('MAT2'!J39="","",'MAT2'!J39)</f>
        <v/>
      </c>
      <c r="BW36" s="138" t="str">
        <f>IF('MAT2'!K39="","",'MAT2'!K39)</f>
        <v/>
      </c>
      <c r="BX36" s="138" t="str">
        <f>IF('MAT2'!L39="","",'MAT2'!L39)</f>
        <v/>
      </c>
      <c r="BY36" s="138" t="str">
        <f>IF('MAT2'!M39="","",'MAT2'!M39)</f>
        <v/>
      </c>
      <c r="BZ36" s="138" t="str">
        <f>IF('MAT2'!N39="","",'MAT2'!N39)</f>
        <v/>
      </c>
      <c r="CA36" s="138" t="str">
        <f>IF('MAT2'!O39="","",'MAT2'!O39)</f>
        <v/>
      </c>
      <c r="CB36" s="138" t="str">
        <f>IF('MAT2'!P39="","",'MAT2'!P39)</f>
        <v/>
      </c>
      <c r="CC36" s="138" t="str">
        <f>IF('MAT2'!Q39="","",'MAT2'!Q39)</f>
        <v/>
      </c>
      <c r="CD36" s="138" t="str">
        <f>IF('MAT2'!R39="","",'MAT2'!R39)</f>
        <v/>
      </c>
      <c r="CE36" s="138" t="str">
        <f>IF('IPA2'!I39="","",'IPA2'!I39)</f>
        <v/>
      </c>
      <c r="CF36" s="138" t="str">
        <f>IF('IPA2'!J39="","",'IPA2'!J39)</f>
        <v/>
      </c>
      <c r="CG36" s="138" t="str">
        <f>IF('IPA2'!K39="","",'IPA2'!K39)</f>
        <v/>
      </c>
      <c r="CH36" s="138" t="str">
        <f>IF('IPA2'!L39="","",'IPA2'!L39)</f>
        <v/>
      </c>
      <c r="CI36" s="138" t="str">
        <f>IF('IPA2'!M39="","",'IPA2'!M39)</f>
        <v/>
      </c>
      <c r="CJ36" s="138" t="str">
        <f>IF('IPA2'!N39="","",'IPA2'!N39)</f>
        <v/>
      </c>
      <c r="CK36" s="138" t="str">
        <f>IF('IPA2'!O39="","",'IPA2'!O39)</f>
        <v/>
      </c>
      <c r="CL36" s="138" t="str">
        <f>IF('IPA2'!P39="","",'IPA2'!P39)</f>
        <v/>
      </c>
      <c r="CM36" s="138" t="str">
        <f>IF('IPA2'!Q39="","",'IPA2'!Q39)</f>
        <v/>
      </c>
      <c r="CN36" s="138" t="str">
        <f>IF('IPA2'!R39="","",'IPA2'!R39)</f>
        <v/>
      </c>
      <c r="CO36" s="137" t="str">
        <f>IF('IPS2'!I39="","",'IPS2'!I39)</f>
        <v/>
      </c>
      <c r="CP36" s="137" t="str">
        <f>IF('IPS2'!J39="","",'IPS2'!J39)</f>
        <v/>
      </c>
      <c r="CQ36" s="137" t="str">
        <f>IF('IPS2'!K39="","",'IPS2'!K39)</f>
        <v/>
      </c>
      <c r="CR36" s="137" t="str">
        <f>IF('IPS2'!L39="","",'IPS2'!L39)</f>
        <v/>
      </c>
      <c r="CS36" s="137" t="str">
        <f>IF('IPS2'!M39="","",'IPS2'!M39)</f>
        <v/>
      </c>
      <c r="CT36" s="137" t="str">
        <f>IF('IPS2'!N39="","",'IPS2'!N39)</f>
        <v/>
      </c>
      <c r="CU36" s="137" t="str">
        <f>IF('IPS2'!O39="","",'IPS2'!O39)</f>
        <v/>
      </c>
      <c r="CV36" s="137" t="str">
        <f>IF('IPS2'!P39="","",'IPS2'!P39)</f>
        <v/>
      </c>
      <c r="CW36" s="137" t="str">
        <f>IF('IPS2'!Q39="","",'IPS2'!Q39)</f>
        <v/>
      </c>
      <c r="CX36" s="137" t="str">
        <f>IF('IPS2'!R39="","",'IPS2'!R39)</f>
        <v/>
      </c>
      <c r="CY36" s="138" t="str">
        <f>IF(BIng2!I39="","",BIng2!I39)</f>
        <v/>
      </c>
      <c r="CZ36" s="138" t="str">
        <f>IF(BIng2!J39="","",BIng2!J39)</f>
        <v/>
      </c>
      <c r="DA36" s="138" t="str">
        <f>IF(BIng2!K39="","",BIng2!K39)</f>
        <v/>
      </c>
      <c r="DB36" s="138" t="str">
        <f>IF(BIng2!L39="","",BIng2!L39)</f>
        <v/>
      </c>
      <c r="DC36" s="138" t="str">
        <f>IF(BIng2!M39="","",BIng2!M39)</f>
        <v/>
      </c>
      <c r="DD36" s="138" t="str">
        <f>IF(BIng2!N39="","",BIng2!N39)</f>
        <v/>
      </c>
      <c r="DE36" s="138" t="str">
        <f>IF(BIng2!O39="","",BIng2!O39)</f>
        <v/>
      </c>
      <c r="DF36" s="138" t="str">
        <f>IF(BIng2!P39="","",BIng2!P39)</f>
        <v/>
      </c>
      <c r="DG36" s="138" t="str">
        <f>IF(BIng2!Q39="","",BIng2!Q39)</f>
        <v/>
      </c>
      <c r="DH36" s="138" t="str">
        <f>IF(BIng2!R39="","",BIng2!R39)</f>
        <v/>
      </c>
      <c r="DI36" s="138" t="str">
        <f>IF('SBd2'!I39="","",'SBd2'!I39)</f>
        <v/>
      </c>
      <c r="DJ36" s="138" t="str">
        <f>IF('SBd2'!J39="","",'SBd2'!J39)</f>
        <v/>
      </c>
      <c r="DK36" s="138" t="str">
        <f>IF('SBd2'!K39="","",'SBd2'!K39)</f>
        <v/>
      </c>
      <c r="DL36" s="138" t="str">
        <f>IF('SBd2'!L39="","",'SBd2'!L39)</f>
        <v/>
      </c>
      <c r="DM36" s="138" t="str">
        <f>IF('SBd2'!M39="","",'SBd2'!M39)</f>
        <v/>
      </c>
      <c r="DN36" s="138" t="str">
        <f>IF('SBd2'!N39="","",'SBd2'!N39)</f>
        <v/>
      </c>
      <c r="DO36" s="138" t="str">
        <f>IF('SBd2'!O39="","",'SBd2'!O39)</f>
        <v/>
      </c>
      <c r="DP36" s="138" t="str">
        <f>IF('SBd2'!P39="","",'SBd2'!P39)</f>
        <v/>
      </c>
      <c r="DQ36" s="138" t="str">
        <f>IF('SBd2'!Q39="","",'SBd2'!Q39)</f>
        <v/>
      </c>
      <c r="DR36" s="138" t="str">
        <f>IF('SBd2'!R39="","",'SBd2'!R39)</f>
        <v/>
      </c>
      <c r="DS36" s="137" t="str">
        <f>IF('Pjk2'!I39="","",'Pjk2'!I39)</f>
        <v/>
      </c>
      <c r="DT36" s="137" t="str">
        <f>IF('Pjk2'!J39="","",'Pjk2'!J39)</f>
        <v/>
      </c>
      <c r="DU36" s="137" t="str">
        <f>IF('Pjk2'!K39="","",'Pjk2'!K39)</f>
        <v/>
      </c>
      <c r="DV36" s="137" t="str">
        <f>IF('Pjk2'!L39="","",'Pjk2'!L39)</f>
        <v/>
      </c>
      <c r="DW36" s="137" t="str">
        <f>IF('Pjk2'!M39="","",'Pjk2'!M39)</f>
        <v/>
      </c>
      <c r="DX36" s="137" t="str">
        <f>IF('Pjk2'!N39="","",'Pjk2'!N39)</f>
        <v/>
      </c>
      <c r="DY36" s="137" t="str">
        <f>IF('Pjk2'!O39="","",'Pjk2'!O39)</f>
        <v/>
      </c>
      <c r="DZ36" s="137" t="str">
        <f>IF('Pjk2'!P39="","",'Pjk2'!P39)</f>
        <v/>
      </c>
      <c r="EA36" s="137" t="str">
        <f>IF('Pjk2'!Q39="","",'Pjk2'!Q39)</f>
        <v/>
      </c>
      <c r="EB36" s="137" t="str">
        <f>IF('Pjk2'!R39="","",'Pjk2'!R39)</f>
        <v/>
      </c>
      <c r="EC36" s="137" t="str">
        <f>IF('Prk2'!I39="","",'Prk2'!I39)</f>
        <v/>
      </c>
      <c r="ED36" s="137" t="str">
        <f>IF('Prk2'!J39="","",'Prk2'!J39)</f>
        <v/>
      </c>
      <c r="EE36" s="137" t="str">
        <f>IF('Prk2'!K39="","",'Prk2'!K39)</f>
        <v/>
      </c>
      <c r="EF36" s="137" t="str">
        <f>IF('Prk2'!L39="","",'Prk2'!L39)</f>
        <v/>
      </c>
      <c r="EG36" s="137" t="str">
        <f>IF('Prk2'!M39="","",'Prk2'!M39)</f>
        <v/>
      </c>
      <c r="EH36" s="137" t="str">
        <f>IF('Prk2'!N39="","",'Prk2'!N39)</f>
        <v/>
      </c>
      <c r="EI36" s="137" t="str">
        <f>IF('Prk2'!O39="","",'Prk2'!O39)</f>
        <v/>
      </c>
      <c r="EJ36" s="137" t="str">
        <f>IF('Prk2'!P39="","",'Prk2'!P39)</f>
        <v/>
      </c>
      <c r="EK36" s="137" t="str">
        <f>IF('Prk2'!Q39="","",'Prk2'!Q39)</f>
        <v/>
      </c>
      <c r="EL36" s="137" t="str">
        <f>IF('Prk2'!R39="","",'Prk2'!R39)</f>
        <v/>
      </c>
      <c r="EM36" s="139" t="str">
        <f>IF(BADER2!I39="","",BADER2!I39)</f>
        <v/>
      </c>
      <c r="EN36" s="139" t="str">
        <f>IF(BADER2!J39="","",BADER2!J39)</f>
        <v/>
      </c>
      <c r="EO36" s="139" t="str">
        <f>IF(BADER2!K39="","",BADER2!K39)</f>
        <v/>
      </c>
      <c r="EP36" s="139" t="str">
        <f>IF(BADER2!L39="","",BADER2!L39)</f>
        <v/>
      </c>
      <c r="EQ36" s="139" t="str">
        <f>IF(BADER2!M39="","",BADER2!M39)</f>
        <v/>
      </c>
      <c r="ER36" s="139" t="str">
        <f>IF(BADER2!N39="","",BADER2!N39)</f>
        <v/>
      </c>
      <c r="ES36" s="139" t="str">
        <f>IF(BADER2!O39="","",BADER2!O39)</f>
        <v/>
      </c>
      <c r="ET36" s="139" t="str">
        <f>IF(BADER2!P39="","",BADER2!P39)</f>
        <v/>
      </c>
      <c r="EU36" s="139" t="str">
        <f>IF(BADER2!Q39="","",BADER2!Q39)</f>
        <v/>
      </c>
      <c r="EV36" s="139" t="str">
        <f>IF(BADER2!R39="","",BADER2!R39)</f>
        <v/>
      </c>
      <c r="EW36" s="146" t="str">
        <f t="shared" si="1"/>
        <v/>
      </c>
      <c r="EX36" s="146" t="str">
        <f t="shared" si="2"/>
        <v/>
      </c>
      <c r="EY36" s="146" t="str">
        <f t="shared" si="14"/>
        <v/>
      </c>
      <c r="EZ36" s="146" t="str">
        <f t="shared" si="14"/>
        <v/>
      </c>
      <c r="FA36" s="146" t="str">
        <f t="shared" si="14"/>
        <v/>
      </c>
      <c r="FB36" s="146" t="str">
        <f t="shared" si="14"/>
        <v/>
      </c>
      <c r="FC36" s="146" t="str">
        <f t="shared" si="14"/>
        <v/>
      </c>
      <c r="FD36" s="146" t="str">
        <f t="shared" si="14"/>
        <v/>
      </c>
      <c r="FE36" s="146" t="str">
        <f t="shared" si="14"/>
        <v/>
      </c>
      <c r="FF36" s="146" t="str">
        <f t="shared" si="3"/>
        <v/>
      </c>
      <c r="FG36" s="146" t="str">
        <f t="shared" si="4"/>
        <v/>
      </c>
      <c r="FH36" s="76" t="str">
        <f t="shared" si="5"/>
        <v/>
      </c>
      <c r="FI36" s="76" t="str">
        <f t="shared" si="6"/>
        <v/>
      </c>
      <c r="FJ36" s="76" t="str">
        <f t="shared" si="7"/>
        <v/>
      </c>
      <c r="FK36" s="76" t="str">
        <f t="shared" si="8"/>
        <v/>
      </c>
      <c r="FL36" s="76" t="str">
        <f t="shared" si="9"/>
        <v/>
      </c>
      <c r="FM36" s="76" t="str">
        <f t="shared" si="10"/>
        <v/>
      </c>
      <c r="FN36" s="76" t="str">
        <f t="shared" si="11"/>
        <v/>
      </c>
      <c r="FO36" s="76" t="str">
        <f t="shared" si="12"/>
        <v/>
      </c>
      <c r="FP36" s="76" t="str">
        <f t="shared" si="13"/>
        <v xml:space="preserve">Sikapnya  dalam ,  ,  ,  ,  ,  ,  ,  </v>
      </c>
    </row>
    <row r="37" spans="1:172">
      <c r="A37" s="271">
        <v>27</v>
      </c>
      <c r="B37" s="76" t="str">
        <f>IF('Data Raport2'!B30="","",'Data Raport2'!B30)</f>
        <v>siswa27</v>
      </c>
      <c r="C37" s="137" t="str">
        <f>IF('QH2'!I40="","",'QH2'!I40)</f>
        <v/>
      </c>
      <c r="D37" s="137" t="str">
        <f>IF('QH2'!J40="","",'QH2'!J40)</f>
        <v/>
      </c>
      <c r="E37" s="137" t="str">
        <f>IF('QH2'!K40="","",'QH2'!K40)</f>
        <v/>
      </c>
      <c r="F37" s="137" t="str">
        <f>IF('QH2'!L40="","",'QH2'!L40)</f>
        <v/>
      </c>
      <c r="G37" s="137" t="str">
        <f>IF('QH2'!M40="","",'QH2'!M40)</f>
        <v/>
      </c>
      <c r="H37" s="137" t="str">
        <f>IF('QH2'!N40="","",'QH2'!N40)</f>
        <v/>
      </c>
      <c r="I37" s="137" t="str">
        <f>IF('QH2'!O40="","",'QH2'!O40)</f>
        <v/>
      </c>
      <c r="J37" s="137" t="str">
        <f>IF('QH2'!P40="","",'QH2'!P40)</f>
        <v/>
      </c>
      <c r="K37" s="137" t="str">
        <f>IF('QH2'!Q40="","",'QH2'!Q40)</f>
        <v/>
      </c>
      <c r="L37" s="137" t="str">
        <f>IF('QH2'!R40="","",'QH2'!R40)</f>
        <v/>
      </c>
      <c r="M37" s="138" t="str">
        <f>IF('AA2'!I40="","",'AA2'!I40)</f>
        <v/>
      </c>
      <c r="N37" s="138" t="str">
        <f>IF('AA2'!J40="","",'AA2'!J40)</f>
        <v/>
      </c>
      <c r="O37" s="138" t="str">
        <f>IF('AA2'!K40="","",'AA2'!K40)</f>
        <v/>
      </c>
      <c r="P37" s="138" t="str">
        <f>IF('AA2'!L40="","",'AA2'!L40)</f>
        <v/>
      </c>
      <c r="Q37" s="138" t="str">
        <f>IF('AA2'!M40="","",'AA2'!M40)</f>
        <v/>
      </c>
      <c r="R37" s="138" t="str">
        <f>IF('AA2'!N40="","",'AA2'!N40)</f>
        <v/>
      </c>
      <c r="S37" s="138" t="str">
        <f>IF('AA2'!O40="","",'AA2'!O40)</f>
        <v/>
      </c>
      <c r="T37" s="138" t="str">
        <f>IF('AA2'!P40="","",'AA2'!P40)</f>
        <v/>
      </c>
      <c r="U37" s="138" t="str">
        <f>IF('AA2'!Q40="","",'AA2'!Q40)</f>
        <v/>
      </c>
      <c r="V37" s="138" t="str">
        <f>IF('AA2'!R40="","",'AA2'!R40)</f>
        <v/>
      </c>
      <c r="W37" s="138" t="str">
        <f>IF(FIQIH2!I40="","",FIQIH2!I40)</f>
        <v/>
      </c>
      <c r="X37" s="138" t="str">
        <f>IF(FIQIH2!J40="","",FIQIH2!J40)</f>
        <v/>
      </c>
      <c r="Y37" s="138" t="str">
        <f>IF(FIQIH2!K40="","",FIQIH2!K40)</f>
        <v/>
      </c>
      <c r="Z37" s="138" t="str">
        <f>IF(FIQIH2!L40="","",FIQIH2!L40)</f>
        <v/>
      </c>
      <c r="AA37" s="138" t="str">
        <f>IF(FIQIH2!M40="","",FIQIH2!M40)</f>
        <v/>
      </c>
      <c r="AB37" s="138" t="str">
        <f>IF(FIQIH2!N40="","",FIQIH2!N40)</f>
        <v/>
      </c>
      <c r="AC37" s="138" t="str">
        <f>IF(FIQIH2!O40="","",FIQIH2!O40)</f>
        <v/>
      </c>
      <c r="AD37" s="138" t="str">
        <f>IF(FIQIH2!P40="","",FIQIH2!P40)</f>
        <v/>
      </c>
      <c r="AE37" s="138" t="str">
        <f>IF(FIQIH2!Q40="","",FIQIH2!Q40)</f>
        <v/>
      </c>
      <c r="AF37" s="138" t="str">
        <f>IF(FIQIH2!R40="","",FIQIH2!R40)</f>
        <v/>
      </c>
      <c r="AG37" s="138" t="str">
        <f>IF('SKI2'!I40="","",'SKI2'!I40)</f>
        <v/>
      </c>
      <c r="AH37" s="138" t="str">
        <f>IF('SKI2'!J40="","",'SKI2'!J40)</f>
        <v/>
      </c>
      <c r="AI37" s="138" t="str">
        <f>IF('SKI2'!K40="","",'SKI2'!K40)</f>
        <v/>
      </c>
      <c r="AJ37" s="138" t="str">
        <f>IF('SKI2'!L40="","",'SKI2'!L40)</f>
        <v/>
      </c>
      <c r="AK37" s="138" t="str">
        <f>IF('SKI2'!M40="","",'SKI2'!M40)</f>
        <v/>
      </c>
      <c r="AL37" s="138" t="str">
        <f>IF('SKI2'!N40="","",'SKI2'!N40)</f>
        <v/>
      </c>
      <c r="AM37" s="138" t="str">
        <f>IF('SKI2'!O40="","",'SKI2'!O40)</f>
        <v/>
      </c>
      <c r="AN37" s="138" t="str">
        <f>IF('SKI2'!P40="","",'SKI2'!P40)</f>
        <v/>
      </c>
      <c r="AO37" s="138" t="str">
        <f>IF('SKI2'!Q40="","",'SKI2'!Q40)</f>
        <v/>
      </c>
      <c r="AP37" s="138" t="str">
        <f>IF('SKI2'!R40="","",'SKI2'!R40)</f>
        <v/>
      </c>
      <c r="AQ37" s="138" t="str">
        <f>IF(PPKn2!I40="","",PPKn2!I40)</f>
        <v/>
      </c>
      <c r="AR37" s="138" t="str">
        <f>IF(PPKn2!J40="","",PPKn2!J40)</f>
        <v/>
      </c>
      <c r="AS37" s="138" t="str">
        <f>IF(PPKn2!K40="","",PPKn2!K40)</f>
        <v/>
      </c>
      <c r="AT37" s="138" t="str">
        <f>IF(PPKn2!L40="","",PPKn2!L40)</f>
        <v/>
      </c>
      <c r="AU37" s="138" t="str">
        <f>IF(PPKn2!M40="","",PPKn2!M40)</f>
        <v/>
      </c>
      <c r="AV37" s="138" t="str">
        <f>IF(PPKn2!N40="","",PPKn2!N40)</f>
        <v/>
      </c>
      <c r="AW37" s="138" t="str">
        <f>IF(PPKn2!O40="","",PPKn2!O40)</f>
        <v/>
      </c>
      <c r="AX37" s="138" t="str">
        <f>IF(PPKn2!P40="","",PPKn2!P40)</f>
        <v/>
      </c>
      <c r="AY37" s="138" t="str">
        <f>IF(PPKn2!Q40="","",PPKn2!Q40)</f>
        <v/>
      </c>
      <c r="AZ37" s="138" t="str">
        <f>IF(PPKn2!R40="","",PPKn2!R40)</f>
        <v/>
      </c>
      <c r="BA37" s="137" t="str">
        <f>IF(B.Ind2!I40="","",B.Ind2!I40)</f>
        <v/>
      </c>
      <c r="BB37" s="137" t="str">
        <f>IF(B.Ind2!J40="","",B.Ind2!J40)</f>
        <v/>
      </c>
      <c r="BC37" s="137" t="str">
        <f>IF(B.Ind2!K40="","",B.Ind2!K40)</f>
        <v/>
      </c>
      <c r="BD37" s="137" t="str">
        <f>IF(B.Ind2!L40="","",B.Ind2!L40)</f>
        <v/>
      </c>
      <c r="BE37" s="137" t="str">
        <f>IF(B.Ind2!M40="","",B.Ind2!M40)</f>
        <v/>
      </c>
      <c r="BF37" s="137" t="str">
        <f>IF(B.Ind2!N40="","",B.Ind2!N40)</f>
        <v/>
      </c>
      <c r="BG37" s="137" t="str">
        <f>IF(B.Ind2!O40="","",B.Ind2!O40)</f>
        <v/>
      </c>
      <c r="BH37" s="137" t="str">
        <f>IF(B.Ind2!P40="","",B.Ind2!P40)</f>
        <v/>
      </c>
      <c r="BI37" s="137" t="str">
        <f>IF(B.Ind2!Q40="","",B.Ind2!Q40)</f>
        <v/>
      </c>
      <c r="BJ37" s="137" t="str">
        <f>IF(B.Ind2!R40="","",B.Ind2!R40)</f>
        <v/>
      </c>
      <c r="BK37" s="137" t="str">
        <f>IF(B.ARAB2!I40="","",B.ARAB2!I40)</f>
        <v/>
      </c>
      <c r="BL37" s="137" t="str">
        <f>IF(B.ARAB2!J40="","",B.ARAB2!J40)</f>
        <v/>
      </c>
      <c r="BM37" s="137" t="str">
        <f>IF(B.ARAB2!K40="","",B.ARAB2!K40)</f>
        <v/>
      </c>
      <c r="BN37" s="137" t="str">
        <f>IF(B.ARAB2!L40="","",B.ARAB2!L40)</f>
        <v/>
      </c>
      <c r="BO37" s="137" t="str">
        <f>IF(B.ARAB2!M40="","",B.ARAB2!M40)</f>
        <v/>
      </c>
      <c r="BP37" s="137" t="str">
        <f>IF(B.ARAB2!N40="","",B.ARAB2!N40)</f>
        <v/>
      </c>
      <c r="BQ37" s="137" t="str">
        <f>IF(B.ARAB2!O40="","",B.ARAB2!O40)</f>
        <v/>
      </c>
      <c r="BR37" s="137" t="str">
        <f>IF(B.ARAB2!P40="","",B.ARAB2!P40)</f>
        <v/>
      </c>
      <c r="BS37" s="137" t="str">
        <f>IF(B.ARAB2!Q40="","",B.ARAB2!Q40)</f>
        <v/>
      </c>
      <c r="BT37" s="137" t="str">
        <f>IF(B.ARAB2!R40="","",B.ARAB2!R40)</f>
        <v/>
      </c>
      <c r="BU37" s="138" t="str">
        <f>IF('MAT2'!I40="","",'MAT2'!I40)</f>
        <v/>
      </c>
      <c r="BV37" s="138" t="str">
        <f>IF('MAT2'!J40="","",'MAT2'!J40)</f>
        <v/>
      </c>
      <c r="BW37" s="138" t="str">
        <f>IF('MAT2'!K40="","",'MAT2'!K40)</f>
        <v/>
      </c>
      <c r="BX37" s="138" t="str">
        <f>IF('MAT2'!L40="","",'MAT2'!L40)</f>
        <v/>
      </c>
      <c r="BY37" s="138" t="str">
        <f>IF('MAT2'!M40="","",'MAT2'!M40)</f>
        <v/>
      </c>
      <c r="BZ37" s="138" t="str">
        <f>IF('MAT2'!N40="","",'MAT2'!N40)</f>
        <v/>
      </c>
      <c r="CA37" s="138" t="str">
        <f>IF('MAT2'!O40="","",'MAT2'!O40)</f>
        <v/>
      </c>
      <c r="CB37" s="138" t="str">
        <f>IF('MAT2'!P40="","",'MAT2'!P40)</f>
        <v/>
      </c>
      <c r="CC37" s="138" t="str">
        <f>IF('MAT2'!Q40="","",'MAT2'!Q40)</f>
        <v/>
      </c>
      <c r="CD37" s="138" t="str">
        <f>IF('MAT2'!R40="","",'MAT2'!R40)</f>
        <v/>
      </c>
      <c r="CE37" s="138" t="str">
        <f>IF('IPA2'!I40="","",'IPA2'!I40)</f>
        <v/>
      </c>
      <c r="CF37" s="138" t="str">
        <f>IF('IPA2'!J40="","",'IPA2'!J40)</f>
        <v/>
      </c>
      <c r="CG37" s="138" t="str">
        <f>IF('IPA2'!K40="","",'IPA2'!K40)</f>
        <v/>
      </c>
      <c r="CH37" s="138" t="str">
        <f>IF('IPA2'!L40="","",'IPA2'!L40)</f>
        <v/>
      </c>
      <c r="CI37" s="138" t="str">
        <f>IF('IPA2'!M40="","",'IPA2'!M40)</f>
        <v/>
      </c>
      <c r="CJ37" s="138" t="str">
        <f>IF('IPA2'!N40="","",'IPA2'!N40)</f>
        <v/>
      </c>
      <c r="CK37" s="138" t="str">
        <f>IF('IPA2'!O40="","",'IPA2'!O40)</f>
        <v/>
      </c>
      <c r="CL37" s="138" t="str">
        <f>IF('IPA2'!P40="","",'IPA2'!P40)</f>
        <v/>
      </c>
      <c r="CM37" s="138" t="str">
        <f>IF('IPA2'!Q40="","",'IPA2'!Q40)</f>
        <v/>
      </c>
      <c r="CN37" s="138" t="str">
        <f>IF('IPA2'!R40="","",'IPA2'!R40)</f>
        <v/>
      </c>
      <c r="CO37" s="137" t="str">
        <f>IF('IPS2'!I40="","",'IPS2'!I40)</f>
        <v/>
      </c>
      <c r="CP37" s="137" t="str">
        <f>IF('IPS2'!J40="","",'IPS2'!J40)</f>
        <v/>
      </c>
      <c r="CQ37" s="137" t="str">
        <f>IF('IPS2'!K40="","",'IPS2'!K40)</f>
        <v/>
      </c>
      <c r="CR37" s="137" t="str">
        <f>IF('IPS2'!L40="","",'IPS2'!L40)</f>
        <v/>
      </c>
      <c r="CS37" s="137" t="str">
        <f>IF('IPS2'!M40="","",'IPS2'!M40)</f>
        <v/>
      </c>
      <c r="CT37" s="137" t="str">
        <f>IF('IPS2'!N40="","",'IPS2'!N40)</f>
        <v/>
      </c>
      <c r="CU37" s="137" t="str">
        <f>IF('IPS2'!O40="","",'IPS2'!O40)</f>
        <v/>
      </c>
      <c r="CV37" s="137" t="str">
        <f>IF('IPS2'!P40="","",'IPS2'!P40)</f>
        <v/>
      </c>
      <c r="CW37" s="137" t="str">
        <f>IF('IPS2'!Q40="","",'IPS2'!Q40)</f>
        <v/>
      </c>
      <c r="CX37" s="137" t="str">
        <f>IF('IPS2'!R40="","",'IPS2'!R40)</f>
        <v/>
      </c>
      <c r="CY37" s="138" t="str">
        <f>IF(BIng2!I40="","",BIng2!I40)</f>
        <v/>
      </c>
      <c r="CZ37" s="138" t="str">
        <f>IF(BIng2!J40="","",BIng2!J40)</f>
        <v/>
      </c>
      <c r="DA37" s="138" t="str">
        <f>IF(BIng2!K40="","",BIng2!K40)</f>
        <v/>
      </c>
      <c r="DB37" s="138" t="str">
        <f>IF(BIng2!L40="","",BIng2!L40)</f>
        <v/>
      </c>
      <c r="DC37" s="138" t="str">
        <f>IF(BIng2!M40="","",BIng2!M40)</f>
        <v/>
      </c>
      <c r="DD37" s="138" t="str">
        <f>IF(BIng2!N40="","",BIng2!N40)</f>
        <v/>
      </c>
      <c r="DE37" s="138" t="str">
        <f>IF(BIng2!O40="","",BIng2!O40)</f>
        <v/>
      </c>
      <c r="DF37" s="138" t="str">
        <f>IF(BIng2!P40="","",BIng2!P40)</f>
        <v/>
      </c>
      <c r="DG37" s="138" t="str">
        <f>IF(BIng2!Q40="","",BIng2!Q40)</f>
        <v/>
      </c>
      <c r="DH37" s="138" t="str">
        <f>IF(BIng2!R40="","",BIng2!R40)</f>
        <v/>
      </c>
      <c r="DI37" s="138" t="str">
        <f>IF('SBd2'!I40="","",'SBd2'!I40)</f>
        <v/>
      </c>
      <c r="DJ37" s="138" t="str">
        <f>IF('SBd2'!J40="","",'SBd2'!J40)</f>
        <v/>
      </c>
      <c r="DK37" s="138" t="str">
        <f>IF('SBd2'!K40="","",'SBd2'!K40)</f>
        <v/>
      </c>
      <c r="DL37" s="138" t="str">
        <f>IF('SBd2'!L40="","",'SBd2'!L40)</f>
        <v/>
      </c>
      <c r="DM37" s="138" t="str">
        <f>IF('SBd2'!M40="","",'SBd2'!M40)</f>
        <v/>
      </c>
      <c r="DN37" s="138" t="str">
        <f>IF('SBd2'!N40="","",'SBd2'!N40)</f>
        <v/>
      </c>
      <c r="DO37" s="138" t="str">
        <f>IF('SBd2'!O40="","",'SBd2'!O40)</f>
        <v/>
      </c>
      <c r="DP37" s="138" t="str">
        <f>IF('SBd2'!P40="","",'SBd2'!P40)</f>
        <v/>
      </c>
      <c r="DQ37" s="138" t="str">
        <f>IF('SBd2'!Q40="","",'SBd2'!Q40)</f>
        <v/>
      </c>
      <c r="DR37" s="138" t="str">
        <f>IF('SBd2'!R40="","",'SBd2'!R40)</f>
        <v/>
      </c>
      <c r="DS37" s="137" t="str">
        <f>IF('Pjk2'!I40="","",'Pjk2'!I40)</f>
        <v/>
      </c>
      <c r="DT37" s="137" t="str">
        <f>IF('Pjk2'!J40="","",'Pjk2'!J40)</f>
        <v/>
      </c>
      <c r="DU37" s="137" t="str">
        <f>IF('Pjk2'!K40="","",'Pjk2'!K40)</f>
        <v/>
      </c>
      <c r="DV37" s="137" t="str">
        <f>IF('Pjk2'!L40="","",'Pjk2'!L40)</f>
        <v/>
      </c>
      <c r="DW37" s="137" t="str">
        <f>IF('Pjk2'!M40="","",'Pjk2'!M40)</f>
        <v/>
      </c>
      <c r="DX37" s="137" t="str">
        <f>IF('Pjk2'!N40="","",'Pjk2'!N40)</f>
        <v/>
      </c>
      <c r="DY37" s="137" t="str">
        <f>IF('Pjk2'!O40="","",'Pjk2'!O40)</f>
        <v/>
      </c>
      <c r="DZ37" s="137" t="str">
        <f>IF('Pjk2'!P40="","",'Pjk2'!P40)</f>
        <v/>
      </c>
      <c r="EA37" s="137" t="str">
        <f>IF('Pjk2'!Q40="","",'Pjk2'!Q40)</f>
        <v/>
      </c>
      <c r="EB37" s="137" t="str">
        <f>IF('Pjk2'!R40="","",'Pjk2'!R40)</f>
        <v/>
      </c>
      <c r="EC37" s="137" t="str">
        <f>IF('Prk2'!I40="","",'Prk2'!I40)</f>
        <v/>
      </c>
      <c r="ED37" s="137" t="str">
        <f>IF('Prk2'!J40="","",'Prk2'!J40)</f>
        <v/>
      </c>
      <c r="EE37" s="137" t="str">
        <f>IF('Prk2'!K40="","",'Prk2'!K40)</f>
        <v/>
      </c>
      <c r="EF37" s="137" t="str">
        <f>IF('Prk2'!L40="","",'Prk2'!L40)</f>
        <v/>
      </c>
      <c r="EG37" s="137" t="str">
        <f>IF('Prk2'!M40="","",'Prk2'!M40)</f>
        <v/>
      </c>
      <c r="EH37" s="137" t="str">
        <f>IF('Prk2'!N40="","",'Prk2'!N40)</f>
        <v/>
      </c>
      <c r="EI37" s="137" t="str">
        <f>IF('Prk2'!O40="","",'Prk2'!O40)</f>
        <v/>
      </c>
      <c r="EJ37" s="137" t="str">
        <f>IF('Prk2'!P40="","",'Prk2'!P40)</f>
        <v/>
      </c>
      <c r="EK37" s="137" t="str">
        <f>IF('Prk2'!Q40="","",'Prk2'!Q40)</f>
        <v/>
      </c>
      <c r="EL37" s="137" t="str">
        <f>IF('Prk2'!R40="","",'Prk2'!R40)</f>
        <v/>
      </c>
      <c r="EM37" s="139" t="str">
        <f>IF(BADER2!I40="","",BADER2!I40)</f>
        <v/>
      </c>
      <c r="EN37" s="139" t="str">
        <f>IF(BADER2!J40="","",BADER2!J40)</f>
        <v/>
      </c>
      <c r="EO37" s="139" t="str">
        <f>IF(BADER2!K40="","",BADER2!K40)</f>
        <v/>
      </c>
      <c r="EP37" s="139" t="str">
        <f>IF(BADER2!L40="","",BADER2!L40)</f>
        <v/>
      </c>
      <c r="EQ37" s="139" t="str">
        <f>IF(BADER2!M40="","",BADER2!M40)</f>
        <v/>
      </c>
      <c r="ER37" s="139" t="str">
        <f>IF(BADER2!N40="","",BADER2!N40)</f>
        <v/>
      </c>
      <c r="ES37" s="139" t="str">
        <f>IF(BADER2!O40="","",BADER2!O40)</f>
        <v/>
      </c>
      <c r="ET37" s="139" t="str">
        <f>IF(BADER2!P40="","",BADER2!P40)</f>
        <v/>
      </c>
      <c r="EU37" s="139" t="str">
        <f>IF(BADER2!Q40="","",BADER2!Q40)</f>
        <v/>
      </c>
      <c r="EV37" s="139" t="str">
        <f>IF(BADER2!R40="","",BADER2!R40)</f>
        <v/>
      </c>
      <c r="EW37" s="146" t="str">
        <f t="shared" si="1"/>
        <v/>
      </c>
      <c r="EX37" s="146" t="str">
        <f t="shared" si="2"/>
        <v/>
      </c>
      <c r="EY37" s="146" t="str">
        <f t="shared" si="14"/>
        <v/>
      </c>
      <c r="EZ37" s="146" t="str">
        <f t="shared" si="14"/>
        <v/>
      </c>
      <c r="FA37" s="146" t="str">
        <f t="shared" si="14"/>
        <v/>
      </c>
      <c r="FB37" s="146" t="str">
        <f t="shared" si="14"/>
        <v/>
      </c>
      <c r="FC37" s="146" t="str">
        <f t="shared" si="14"/>
        <v/>
      </c>
      <c r="FD37" s="146" t="str">
        <f t="shared" si="14"/>
        <v/>
      </c>
      <c r="FE37" s="146" t="str">
        <f t="shared" si="14"/>
        <v/>
      </c>
      <c r="FF37" s="146" t="str">
        <f t="shared" si="3"/>
        <v/>
      </c>
      <c r="FG37" s="146" t="str">
        <f t="shared" si="4"/>
        <v/>
      </c>
      <c r="FH37" s="76" t="str">
        <f t="shared" si="5"/>
        <v/>
      </c>
      <c r="FI37" s="76" t="str">
        <f t="shared" si="6"/>
        <v/>
      </c>
      <c r="FJ37" s="76" t="str">
        <f t="shared" si="7"/>
        <v/>
      </c>
      <c r="FK37" s="76" t="str">
        <f t="shared" si="8"/>
        <v/>
      </c>
      <c r="FL37" s="76" t="str">
        <f t="shared" si="9"/>
        <v/>
      </c>
      <c r="FM37" s="76" t="str">
        <f t="shared" si="10"/>
        <v/>
      </c>
      <c r="FN37" s="76" t="str">
        <f t="shared" si="11"/>
        <v/>
      </c>
      <c r="FO37" s="76" t="str">
        <f t="shared" si="12"/>
        <v/>
      </c>
      <c r="FP37" s="76" t="str">
        <f t="shared" si="13"/>
        <v xml:space="preserve">Sikapnya  dalam ,  ,  ,  ,  ,  ,  ,  </v>
      </c>
    </row>
    <row r="38" spans="1:172">
      <c r="A38" s="271">
        <v>28</v>
      </c>
      <c r="B38" s="76" t="str">
        <f>IF('Data Raport2'!B31="","",'Data Raport2'!B31)</f>
        <v>siswa28</v>
      </c>
      <c r="C38" s="137" t="str">
        <f>IF('QH2'!I41="","",'QH2'!I41)</f>
        <v/>
      </c>
      <c r="D38" s="137" t="str">
        <f>IF('QH2'!J41="","",'QH2'!J41)</f>
        <v/>
      </c>
      <c r="E38" s="137" t="str">
        <f>IF('QH2'!K41="","",'QH2'!K41)</f>
        <v/>
      </c>
      <c r="F38" s="137" t="str">
        <f>IF('QH2'!L41="","",'QH2'!L41)</f>
        <v/>
      </c>
      <c r="G38" s="137" t="str">
        <f>IF('QH2'!M41="","",'QH2'!M41)</f>
        <v/>
      </c>
      <c r="H38" s="137" t="str">
        <f>IF('QH2'!N41="","",'QH2'!N41)</f>
        <v/>
      </c>
      <c r="I38" s="137" t="str">
        <f>IF('QH2'!O41="","",'QH2'!O41)</f>
        <v/>
      </c>
      <c r="J38" s="137" t="str">
        <f>IF('QH2'!P41="","",'QH2'!P41)</f>
        <v/>
      </c>
      <c r="K38" s="137" t="str">
        <f>IF('QH2'!Q41="","",'QH2'!Q41)</f>
        <v/>
      </c>
      <c r="L38" s="137" t="str">
        <f>IF('QH2'!R41="","",'QH2'!R41)</f>
        <v/>
      </c>
      <c r="M38" s="138" t="str">
        <f>IF('AA2'!I41="","",'AA2'!I41)</f>
        <v/>
      </c>
      <c r="N38" s="138" t="str">
        <f>IF('AA2'!J41="","",'AA2'!J41)</f>
        <v/>
      </c>
      <c r="O38" s="138" t="str">
        <f>IF('AA2'!K41="","",'AA2'!K41)</f>
        <v/>
      </c>
      <c r="P38" s="138" t="str">
        <f>IF('AA2'!L41="","",'AA2'!L41)</f>
        <v/>
      </c>
      <c r="Q38" s="138" t="str">
        <f>IF('AA2'!M41="","",'AA2'!M41)</f>
        <v/>
      </c>
      <c r="R38" s="138" t="str">
        <f>IF('AA2'!N41="","",'AA2'!N41)</f>
        <v/>
      </c>
      <c r="S38" s="138" t="str">
        <f>IF('AA2'!O41="","",'AA2'!O41)</f>
        <v/>
      </c>
      <c r="T38" s="138" t="str">
        <f>IF('AA2'!P41="","",'AA2'!P41)</f>
        <v/>
      </c>
      <c r="U38" s="138" t="str">
        <f>IF('AA2'!Q41="","",'AA2'!Q41)</f>
        <v/>
      </c>
      <c r="V38" s="138" t="str">
        <f>IF('AA2'!R41="","",'AA2'!R41)</f>
        <v/>
      </c>
      <c r="W38" s="138" t="str">
        <f>IF(FIQIH2!I41="","",FIQIH2!I41)</f>
        <v/>
      </c>
      <c r="X38" s="138" t="str">
        <f>IF(FIQIH2!J41="","",FIQIH2!J41)</f>
        <v/>
      </c>
      <c r="Y38" s="138" t="str">
        <f>IF(FIQIH2!K41="","",FIQIH2!K41)</f>
        <v/>
      </c>
      <c r="Z38" s="138" t="str">
        <f>IF(FIQIH2!L41="","",FIQIH2!L41)</f>
        <v/>
      </c>
      <c r="AA38" s="138" t="str">
        <f>IF(FIQIH2!M41="","",FIQIH2!M41)</f>
        <v/>
      </c>
      <c r="AB38" s="138" t="str">
        <f>IF(FIQIH2!N41="","",FIQIH2!N41)</f>
        <v/>
      </c>
      <c r="AC38" s="138" t="str">
        <f>IF(FIQIH2!O41="","",FIQIH2!O41)</f>
        <v/>
      </c>
      <c r="AD38" s="138" t="str">
        <f>IF(FIQIH2!P41="","",FIQIH2!P41)</f>
        <v/>
      </c>
      <c r="AE38" s="138" t="str">
        <f>IF(FIQIH2!Q41="","",FIQIH2!Q41)</f>
        <v/>
      </c>
      <c r="AF38" s="138" t="str">
        <f>IF(FIQIH2!R41="","",FIQIH2!R41)</f>
        <v/>
      </c>
      <c r="AG38" s="138" t="str">
        <f>IF('SKI2'!I41="","",'SKI2'!I41)</f>
        <v/>
      </c>
      <c r="AH38" s="138" t="str">
        <f>IF('SKI2'!J41="","",'SKI2'!J41)</f>
        <v/>
      </c>
      <c r="AI38" s="138" t="str">
        <f>IF('SKI2'!K41="","",'SKI2'!K41)</f>
        <v/>
      </c>
      <c r="AJ38" s="138" t="str">
        <f>IF('SKI2'!L41="","",'SKI2'!L41)</f>
        <v/>
      </c>
      <c r="AK38" s="138" t="str">
        <f>IF('SKI2'!M41="","",'SKI2'!M41)</f>
        <v/>
      </c>
      <c r="AL38" s="138" t="str">
        <f>IF('SKI2'!N41="","",'SKI2'!N41)</f>
        <v/>
      </c>
      <c r="AM38" s="138" t="str">
        <f>IF('SKI2'!O41="","",'SKI2'!O41)</f>
        <v/>
      </c>
      <c r="AN38" s="138" t="str">
        <f>IF('SKI2'!P41="","",'SKI2'!P41)</f>
        <v/>
      </c>
      <c r="AO38" s="138" t="str">
        <f>IF('SKI2'!Q41="","",'SKI2'!Q41)</f>
        <v/>
      </c>
      <c r="AP38" s="138" t="str">
        <f>IF('SKI2'!R41="","",'SKI2'!R41)</f>
        <v/>
      </c>
      <c r="AQ38" s="138" t="str">
        <f>IF(PPKn2!I41="","",PPKn2!I41)</f>
        <v/>
      </c>
      <c r="AR38" s="138" t="str">
        <f>IF(PPKn2!J41="","",PPKn2!J41)</f>
        <v/>
      </c>
      <c r="AS38" s="138" t="str">
        <f>IF(PPKn2!K41="","",PPKn2!K41)</f>
        <v/>
      </c>
      <c r="AT38" s="138" t="str">
        <f>IF(PPKn2!L41="","",PPKn2!L41)</f>
        <v/>
      </c>
      <c r="AU38" s="138" t="str">
        <f>IF(PPKn2!M41="","",PPKn2!M41)</f>
        <v/>
      </c>
      <c r="AV38" s="138" t="str">
        <f>IF(PPKn2!N41="","",PPKn2!N41)</f>
        <v/>
      </c>
      <c r="AW38" s="138" t="str">
        <f>IF(PPKn2!O41="","",PPKn2!O41)</f>
        <v/>
      </c>
      <c r="AX38" s="138" t="str">
        <f>IF(PPKn2!P41="","",PPKn2!P41)</f>
        <v/>
      </c>
      <c r="AY38" s="138" t="str">
        <f>IF(PPKn2!Q41="","",PPKn2!Q41)</f>
        <v/>
      </c>
      <c r="AZ38" s="138" t="str">
        <f>IF(PPKn2!R41="","",PPKn2!R41)</f>
        <v/>
      </c>
      <c r="BA38" s="137" t="str">
        <f>IF(B.Ind2!I41="","",B.Ind2!I41)</f>
        <v/>
      </c>
      <c r="BB38" s="137" t="str">
        <f>IF(B.Ind2!J41="","",B.Ind2!J41)</f>
        <v/>
      </c>
      <c r="BC38" s="137" t="str">
        <f>IF(B.Ind2!K41="","",B.Ind2!K41)</f>
        <v/>
      </c>
      <c r="BD38" s="137" t="str">
        <f>IF(B.Ind2!L41="","",B.Ind2!L41)</f>
        <v/>
      </c>
      <c r="BE38" s="137" t="str">
        <f>IF(B.Ind2!M41="","",B.Ind2!M41)</f>
        <v/>
      </c>
      <c r="BF38" s="137" t="str">
        <f>IF(B.Ind2!N41="","",B.Ind2!N41)</f>
        <v/>
      </c>
      <c r="BG38" s="137" t="str">
        <f>IF(B.Ind2!O41="","",B.Ind2!O41)</f>
        <v/>
      </c>
      <c r="BH38" s="137" t="str">
        <f>IF(B.Ind2!P41="","",B.Ind2!P41)</f>
        <v/>
      </c>
      <c r="BI38" s="137" t="str">
        <f>IF(B.Ind2!Q41="","",B.Ind2!Q41)</f>
        <v/>
      </c>
      <c r="BJ38" s="137" t="str">
        <f>IF(B.Ind2!R41="","",B.Ind2!R41)</f>
        <v/>
      </c>
      <c r="BK38" s="137" t="str">
        <f>IF(B.ARAB2!I41="","",B.ARAB2!I41)</f>
        <v/>
      </c>
      <c r="BL38" s="137" t="str">
        <f>IF(B.ARAB2!J41="","",B.ARAB2!J41)</f>
        <v/>
      </c>
      <c r="BM38" s="137" t="str">
        <f>IF(B.ARAB2!K41="","",B.ARAB2!K41)</f>
        <v/>
      </c>
      <c r="BN38" s="137" t="str">
        <f>IF(B.ARAB2!L41="","",B.ARAB2!L41)</f>
        <v/>
      </c>
      <c r="BO38" s="137" t="str">
        <f>IF(B.ARAB2!M41="","",B.ARAB2!M41)</f>
        <v/>
      </c>
      <c r="BP38" s="137" t="str">
        <f>IF(B.ARAB2!N41="","",B.ARAB2!N41)</f>
        <v/>
      </c>
      <c r="BQ38" s="137" t="str">
        <f>IF(B.ARAB2!O41="","",B.ARAB2!O41)</f>
        <v/>
      </c>
      <c r="BR38" s="137" t="str">
        <f>IF(B.ARAB2!P41="","",B.ARAB2!P41)</f>
        <v/>
      </c>
      <c r="BS38" s="137" t="str">
        <f>IF(B.ARAB2!Q41="","",B.ARAB2!Q41)</f>
        <v/>
      </c>
      <c r="BT38" s="137" t="str">
        <f>IF(B.ARAB2!R41="","",B.ARAB2!R41)</f>
        <v/>
      </c>
      <c r="BU38" s="138" t="str">
        <f>IF('MAT2'!I41="","",'MAT2'!I41)</f>
        <v/>
      </c>
      <c r="BV38" s="138" t="str">
        <f>IF('MAT2'!J41="","",'MAT2'!J41)</f>
        <v/>
      </c>
      <c r="BW38" s="138" t="str">
        <f>IF('MAT2'!K41="","",'MAT2'!K41)</f>
        <v/>
      </c>
      <c r="BX38" s="138" t="str">
        <f>IF('MAT2'!L41="","",'MAT2'!L41)</f>
        <v/>
      </c>
      <c r="BY38" s="138" t="str">
        <f>IF('MAT2'!M41="","",'MAT2'!M41)</f>
        <v/>
      </c>
      <c r="BZ38" s="138" t="str">
        <f>IF('MAT2'!N41="","",'MAT2'!N41)</f>
        <v/>
      </c>
      <c r="CA38" s="138" t="str">
        <f>IF('MAT2'!O41="","",'MAT2'!O41)</f>
        <v/>
      </c>
      <c r="CB38" s="138" t="str">
        <f>IF('MAT2'!P41="","",'MAT2'!P41)</f>
        <v/>
      </c>
      <c r="CC38" s="138" t="str">
        <f>IF('MAT2'!Q41="","",'MAT2'!Q41)</f>
        <v/>
      </c>
      <c r="CD38" s="138" t="str">
        <f>IF('MAT2'!R41="","",'MAT2'!R41)</f>
        <v/>
      </c>
      <c r="CE38" s="138" t="str">
        <f>IF('IPA2'!I41="","",'IPA2'!I41)</f>
        <v/>
      </c>
      <c r="CF38" s="138" t="str">
        <f>IF('IPA2'!J41="","",'IPA2'!J41)</f>
        <v/>
      </c>
      <c r="CG38" s="138" t="str">
        <f>IF('IPA2'!K41="","",'IPA2'!K41)</f>
        <v/>
      </c>
      <c r="CH38" s="138" t="str">
        <f>IF('IPA2'!L41="","",'IPA2'!L41)</f>
        <v/>
      </c>
      <c r="CI38" s="138" t="str">
        <f>IF('IPA2'!M41="","",'IPA2'!M41)</f>
        <v/>
      </c>
      <c r="CJ38" s="138" t="str">
        <f>IF('IPA2'!N41="","",'IPA2'!N41)</f>
        <v/>
      </c>
      <c r="CK38" s="138" t="str">
        <f>IF('IPA2'!O41="","",'IPA2'!O41)</f>
        <v/>
      </c>
      <c r="CL38" s="138" t="str">
        <f>IF('IPA2'!P41="","",'IPA2'!P41)</f>
        <v/>
      </c>
      <c r="CM38" s="138" t="str">
        <f>IF('IPA2'!Q41="","",'IPA2'!Q41)</f>
        <v/>
      </c>
      <c r="CN38" s="138" t="str">
        <f>IF('IPA2'!R41="","",'IPA2'!R41)</f>
        <v/>
      </c>
      <c r="CO38" s="137" t="str">
        <f>IF('IPS2'!I41="","",'IPS2'!I41)</f>
        <v/>
      </c>
      <c r="CP38" s="137" t="str">
        <f>IF('IPS2'!J41="","",'IPS2'!J41)</f>
        <v/>
      </c>
      <c r="CQ38" s="137" t="str">
        <f>IF('IPS2'!K41="","",'IPS2'!K41)</f>
        <v/>
      </c>
      <c r="CR38" s="137" t="str">
        <f>IF('IPS2'!L41="","",'IPS2'!L41)</f>
        <v/>
      </c>
      <c r="CS38" s="137" t="str">
        <f>IF('IPS2'!M41="","",'IPS2'!M41)</f>
        <v/>
      </c>
      <c r="CT38" s="137" t="str">
        <f>IF('IPS2'!N41="","",'IPS2'!N41)</f>
        <v/>
      </c>
      <c r="CU38" s="137" t="str">
        <f>IF('IPS2'!O41="","",'IPS2'!O41)</f>
        <v/>
      </c>
      <c r="CV38" s="137" t="str">
        <f>IF('IPS2'!P41="","",'IPS2'!P41)</f>
        <v/>
      </c>
      <c r="CW38" s="137" t="str">
        <f>IF('IPS2'!Q41="","",'IPS2'!Q41)</f>
        <v/>
      </c>
      <c r="CX38" s="137" t="str">
        <f>IF('IPS2'!R41="","",'IPS2'!R41)</f>
        <v/>
      </c>
      <c r="CY38" s="138" t="str">
        <f>IF(BIng2!I41="","",BIng2!I41)</f>
        <v/>
      </c>
      <c r="CZ38" s="138" t="str">
        <f>IF(BIng2!J41="","",BIng2!J41)</f>
        <v/>
      </c>
      <c r="DA38" s="138" t="str">
        <f>IF(BIng2!K41="","",BIng2!K41)</f>
        <v/>
      </c>
      <c r="DB38" s="138" t="str">
        <f>IF(BIng2!L41="","",BIng2!L41)</f>
        <v/>
      </c>
      <c r="DC38" s="138" t="str">
        <f>IF(BIng2!M41="","",BIng2!M41)</f>
        <v/>
      </c>
      <c r="DD38" s="138" t="str">
        <f>IF(BIng2!N41="","",BIng2!N41)</f>
        <v/>
      </c>
      <c r="DE38" s="138" t="str">
        <f>IF(BIng2!O41="","",BIng2!O41)</f>
        <v/>
      </c>
      <c r="DF38" s="138" t="str">
        <f>IF(BIng2!P41="","",BIng2!P41)</f>
        <v/>
      </c>
      <c r="DG38" s="138" t="str">
        <f>IF(BIng2!Q41="","",BIng2!Q41)</f>
        <v/>
      </c>
      <c r="DH38" s="138" t="str">
        <f>IF(BIng2!R41="","",BIng2!R41)</f>
        <v/>
      </c>
      <c r="DI38" s="138" t="str">
        <f>IF('SBd2'!I41="","",'SBd2'!I41)</f>
        <v/>
      </c>
      <c r="DJ38" s="138" t="str">
        <f>IF('SBd2'!J41="","",'SBd2'!J41)</f>
        <v/>
      </c>
      <c r="DK38" s="138" t="str">
        <f>IF('SBd2'!K41="","",'SBd2'!K41)</f>
        <v/>
      </c>
      <c r="DL38" s="138" t="str">
        <f>IF('SBd2'!L41="","",'SBd2'!L41)</f>
        <v/>
      </c>
      <c r="DM38" s="138" t="str">
        <f>IF('SBd2'!M41="","",'SBd2'!M41)</f>
        <v/>
      </c>
      <c r="DN38" s="138" t="str">
        <f>IF('SBd2'!N41="","",'SBd2'!N41)</f>
        <v/>
      </c>
      <c r="DO38" s="138" t="str">
        <f>IF('SBd2'!O41="","",'SBd2'!O41)</f>
        <v/>
      </c>
      <c r="DP38" s="138" t="str">
        <f>IF('SBd2'!P41="","",'SBd2'!P41)</f>
        <v/>
      </c>
      <c r="DQ38" s="138" t="str">
        <f>IF('SBd2'!Q41="","",'SBd2'!Q41)</f>
        <v/>
      </c>
      <c r="DR38" s="138" t="str">
        <f>IF('SBd2'!R41="","",'SBd2'!R41)</f>
        <v/>
      </c>
      <c r="DS38" s="137" t="str">
        <f>IF('Pjk2'!I41="","",'Pjk2'!I41)</f>
        <v/>
      </c>
      <c r="DT38" s="137" t="str">
        <f>IF('Pjk2'!J41="","",'Pjk2'!J41)</f>
        <v/>
      </c>
      <c r="DU38" s="137" t="str">
        <f>IF('Pjk2'!K41="","",'Pjk2'!K41)</f>
        <v/>
      </c>
      <c r="DV38" s="137" t="str">
        <f>IF('Pjk2'!L41="","",'Pjk2'!L41)</f>
        <v/>
      </c>
      <c r="DW38" s="137" t="str">
        <f>IF('Pjk2'!M41="","",'Pjk2'!M41)</f>
        <v/>
      </c>
      <c r="DX38" s="137" t="str">
        <f>IF('Pjk2'!N41="","",'Pjk2'!N41)</f>
        <v/>
      </c>
      <c r="DY38" s="137" t="str">
        <f>IF('Pjk2'!O41="","",'Pjk2'!O41)</f>
        <v/>
      </c>
      <c r="DZ38" s="137" t="str">
        <f>IF('Pjk2'!P41="","",'Pjk2'!P41)</f>
        <v/>
      </c>
      <c r="EA38" s="137" t="str">
        <f>IF('Pjk2'!Q41="","",'Pjk2'!Q41)</f>
        <v/>
      </c>
      <c r="EB38" s="137" t="str">
        <f>IF('Pjk2'!R41="","",'Pjk2'!R41)</f>
        <v/>
      </c>
      <c r="EC38" s="137" t="str">
        <f>IF('Prk2'!I41="","",'Prk2'!I41)</f>
        <v/>
      </c>
      <c r="ED38" s="137" t="str">
        <f>IF('Prk2'!J41="","",'Prk2'!J41)</f>
        <v/>
      </c>
      <c r="EE38" s="137" t="str">
        <f>IF('Prk2'!K41="","",'Prk2'!K41)</f>
        <v/>
      </c>
      <c r="EF38" s="137" t="str">
        <f>IF('Prk2'!L41="","",'Prk2'!L41)</f>
        <v/>
      </c>
      <c r="EG38" s="137" t="str">
        <f>IF('Prk2'!M41="","",'Prk2'!M41)</f>
        <v/>
      </c>
      <c r="EH38" s="137" t="str">
        <f>IF('Prk2'!N41="","",'Prk2'!N41)</f>
        <v/>
      </c>
      <c r="EI38" s="137" t="str">
        <f>IF('Prk2'!O41="","",'Prk2'!O41)</f>
        <v/>
      </c>
      <c r="EJ38" s="137" t="str">
        <f>IF('Prk2'!P41="","",'Prk2'!P41)</f>
        <v/>
      </c>
      <c r="EK38" s="137" t="str">
        <f>IF('Prk2'!Q41="","",'Prk2'!Q41)</f>
        <v/>
      </c>
      <c r="EL38" s="137" t="str">
        <f>IF('Prk2'!R41="","",'Prk2'!R41)</f>
        <v/>
      </c>
      <c r="EM38" s="139" t="str">
        <f>IF(BADER2!I41="","",BADER2!I41)</f>
        <v/>
      </c>
      <c r="EN38" s="139" t="str">
        <f>IF(BADER2!J41="","",BADER2!J41)</f>
        <v/>
      </c>
      <c r="EO38" s="139" t="str">
        <f>IF(BADER2!K41="","",BADER2!K41)</f>
        <v/>
      </c>
      <c r="EP38" s="139" t="str">
        <f>IF(BADER2!L41="","",BADER2!L41)</f>
        <v/>
      </c>
      <c r="EQ38" s="139" t="str">
        <f>IF(BADER2!M41="","",BADER2!M41)</f>
        <v/>
      </c>
      <c r="ER38" s="139" t="str">
        <f>IF(BADER2!N41="","",BADER2!N41)</f>
        <v/>
      </c>
      <c r="ES38" s="139" t="str">
        <f>IF(BADER2!O41="","",BADER2!O41)</f>
        <v/>
      </c>
      <c r="ET38" s="139" t="str">
        <f>IF(BADER2!P41="","",BADER2!P41)</f>
        <v/>
      </c>
      <c r="EU38" s="139" t="str">
        <f>IF(BADER2!Q41="","",BADER2!Q41)</f>
        <v/>
      </c>
      <c r="EV38" s="139" t="str">
        <f>IF(BADER2!R41="","",BADER2!R41)</f>
        <v/>
      </c>
      <c r="EW38" s="146" t="str">
        <f t="shared" si="1"/>
        <v/>
      </c>
      <c r="EX38" s="146" t="str">
        <f t="shared" si="2"/>
        <v/>
      </c>
      <c r="EY38" s="146" t="str">
        <f t="shared" si="14"/>
        <v/>
      </c>
      <c r="EZ38" s="146" t="str">
        <f t="shared" si="14"/>
        <v/>
      </c>
      <c r="FA38" s="146" t="str">
        <f t="shared" si="14"/>
        <v/>
      </c>
      <c r="FB38" s="146" t="str">
        <f t="shared" si="14"/>
        <v/>
      </c>
      <c r="FC38" s="146" t="str">
        <f t="shared" si="14"/>
        <v/>
      </c>
      <c r="FD38" s="146" t="str">
        <f t="shared" si="14"/>
        <v/>
      </c>
      <c r="FE38" s="146" t="str">
        <f t="shared" si="14"/>
        <v/>
      </c>
      <c r="FF38" s="146" t="str">
        <f t="shared" si="3"/>
        <v/>
      </c>
      <c r="FG38" s="146" t="str">
        <f t="shared" si="4"/>
        <v/>
      </c>
      <c r="FH38" s="76" t="str">
        <f t="shared" si="5"/>
        <v/>
      </c>
      <c r="FI38" s="76" t="str">
        <f t="shared" si="6"/>
        <v/>
      </c>
      <c r="FJ38" s="76" t="str">
        <f t="shared" si="7"/>
        <v/>
      </c>
      <c r="FK38" s="76" t="str">
        <f t="shared" si="8"/>
        <v/>
      </c>
      <c r="FL38" s="76" t="str">
        <f t="shared" si="9"/>
        <v/>
      </c>
      <c r="FM38" s="76" t="str">
        <f t="shared" si="10"/>
        <v/>
      </c>
      <c r="FN38" s="76" t="str">
        <f t="shared" si="11"/>
        <v/>
      </c>
      <c r="FO38" s="76" t="str">
        <f t="shared" si="12"/>
        <v/>
      </c>
      <c r="FP38" s="76" t="str">
        <f t="shared" si="13"/>
        <v xml:space="preserve">Sikapnya  dalam ,  ,  ,  ,  ,  ,  ,  </v>
      </c>
    </row>
    <row r="39" spans="1:172">
      <c r="A39" s="271">
        <v>29</v>
      </c>
      <c r="B39" s="76" t="str">
        <f>IF('Data Raport2'!B32="","",'Data Raport2'!B32)</f>
        <v>siswa29</v>
      </c>
      <c r="C39" s="137" t="str">
        <f>IF('QH2'!I42="","",'QH2'!I42)</f>
        <v/>
      </c>
      <c r="D39" s="137" t="str">
        <f>IF('QH2'!J42="","",'QH2'!J42)</f>
        <v/>
      </c>
      <c r="E39" s="137" t="str">
        <f>IF('QH2'!K42="","",'QH2'!K42)</f>
        <v/>
      </c>
      <c r="F39" s="137" t="str">
        <f>IF('QH2'!L42="","",'QH2'!L42)</f>
        <v/>
      </c>
      <c r="G39" s="137" t="str">
        <f>IF('QH2'!M42="","",'QH2'!M42)</f>
        <v/>
      </c>
      <c r="H39" s="137" t="str">
        <f>IF('QH2'!N42="","",'QH2'!N42)</f>
        <v/>
      </c>
      <c r="I39" s="137" t="str">
        <f>IF('QH2'!O42="","",'QH2'!O42)</f>
        <v/>
      </c>
      <c r="J39" s="137" t="str">
        <f>IF('QH2'!P42="","",'QH2'!P42)</f>
        <v/>
      </c>
      <c r="K39" s="137" t="str">
        <f>IF('QH2'!Q42="","",'QH2'!Q42)</f>
        <v/>
      </c>
      <c r="L39" s="137" t="str">
        <f>IF('QH2'!R42="","",'QH2'!R42)</f>
        <v/>
      </c>
      <c r="M39" s="138" t="str">
        <f>IF('AA2'!I42="","",'AA2'!I42)</f>
        <v/>
      </c>
      <c r="N39" s="138" t="str">
        <f>IF('AA2'!J42="","",'AA2'!J42)</f>
        <v/>
      </c>
      <c r="O39" s="138" t="str">
        <f>IF('AA2'!K42="","",'AA2'!K42)</f>
        <v/>
      </c>
      <c r="P39" s="138" t="str">
        <f>IF('AA2'!L42="","",'AA2'!L42)</f>
        <v/>
      </c>
      <c r="Q39" s="138" t="str">
        <f>IF('AA2'!M42="","",'AA2'!M42)</f>
        <v/>
      </c>
      <c r="R39" s="138" t="str">
        <f>IF('AA2'!N42="","",'AA2'!N42)</f>
        <v/>
      </c>
      <c r="S39" s="138" t="str">
        <f>IF('AA2'!O42="","",'AA2'!O42)</f>
        <v/>
      </c>
      <c r="T39" s="138" t="str">
        <f>IF('AA2'!P42="","",'AA2'!P42)</f>
        <v/>
      </c>
      <c r="U39" s="138" t="str">
        <f>IF('AA2'!Q42="","",'AA2'!Q42)</f>
        <v/>
      </c>
      <c r="V39" s="138" t="str">
        <f>IF('AA2'!R42="","",'AA2'!R42)</f>
        <v/>
      </c>
      <c r="W39" s="138" t="str">
        <f>IF(FIQIH2!I42="","",FIQIH2!I42)</f>
        <v/>
      </c>
      <c r="X39" s="138" t="str">
        <f>IF(FIQIH2!J42="","",FIQIH2!J42)</f>
        <v/>
      </c>
      <c r="Y39" s="138" t="str">
        <f>IF(FIQIH2!K42="","",FIQIH2!K42)</f>
        <v/>
      </c>
      <c r="Z39" s="138" t="str">
        <f>IF(FIQIH2!L42="","",FIQIH2!L42)</f>
        <v/>
      </c>
      <c r="AA39" s="138" t="str">
        <f>IF(FIQIH2!M42="","",FIQIH2!M42)</f>
        <v/>
      </c>
      <c r="AB39" s="138" t="str">
        <f>IF(FIQIH2!N42="","",FIQIH2!N42)</f>
        <v/>
      </c>
      <c r="AC39" s="138" t="str">
        <f>IF(FIQIH2!O42="","",FIQIH2!O42)</f>
        <v/>
      </c>
      <c r="AD39" s="138" t="str">
        <f>IF(FIQIH2!P42="","",FIQIH2!P42)</f>
        <v/>
      </c>
      <c r="AE39" s="138" t="str">
        <f>IF(FIQIH2!Q42="","",FIQIH2!Q42)</f>
        <v/>
      </c>
      <c r="AF39" s="138" t="str">
        <f>IF(FIQIH2!R42="","",FIQIH2!R42)</f>
        <v/>
      </c>
      <c r="AG39" s="138" t="str">
        <f>IF('SKI2'!I42="","",'SKI2'!I42)</f>
        <v/>
      </c>
      <c r="AH39" s="138" t="str">
        <f>IF('SKI2'!J42="","",'SKI2'!J42)</f>
        <v/>
      </c>
      <c r="AI39" s="138" t="str">
        <f>IF('SKI2'!K42="","",'SKI2'!K42)</f>
        <v/>
      </c>
      <c r="AJ39" s="138" t="str">
        <f>IF('SKI2'!L42="","",'SKI2'!L42)</f>
        <v/>
      </c>
      <c r="AK39" s="138" t="str">
        <f>IF('SKI2'!M42="","",'SKI2'!M42)</f>
        <v/>
      </c>
      <c r="AL39" s="138" t="str">
        <f>IF('SKI2'!N42="","",'SKI2'!N42)</f>
        <v/>
      </c>
      <c r="AM39" s="138" t="str">
        <f>IF('SKI2'!O42="","",'SKI2'!O42)</f>
        <v/>
      </c>
      <c r="AN39" s="138" t="str">
        <f>IF('SKI2'!P42="","",'SKI2'!P42)</f>
        <v/>
      </c>
      <c r="AO39" s="138" t="str">
        <f>IF('SKI2'!Q42="","",'SKI2'!Q42)</f>
        <v/>
      </c>
      <c r="AP39" s="138" t="str">
        <f>IF('SKI2'!R42="","",'SKI2'!R42)</f>
        <v/>
      </c>
      <c r="AQ39" s="138" t="str">
        <f>IF(PPKn2!I42="","",PPKn2!I42)</f>
        <v/>
      </c>
      <c r="AR39" s="138" t="str">
        <f>IF(PPKn2!J42="","",PPKn2!J42)</f>
        <v/>
      </c>
      <c r="AS39" s="138" t="str">
        <f>IF(PPKn2!K42="","",PPKn2!K42)</f>
        <v/>
      </c>
      <c r="AT39" s="138" t="str">
        <f>IF(PPKn2!L42="","",PPKn2!L42)</f>
        <v/>
      </c>
      <c r="AU39" s="138" t="str">
        <f>IF(PPKn2!M42="","",PPKn2!M42)</f>
        <v/>
      </c>
      <c r="AV39" s="138" t="str">
        <f>IF(PPKn2!N42="","",PPKn2!N42)</f>
        <v/>
      </c>
      <c r="AW39" s="138" t="str">
        <f>IF(PPKn2!O42="","",PPKn2!O42)</f>
        <v/>
      </c>
      <c r="AX39" s="138" t="str">
        <f>IF(PPKn2!P42="","",PPKn2!P42)</f>
        <v/>
      </c>
      <c r="AY39" s="138" t="str">
        <f>IF(PPKn2!Q42="","",PPKn2!Q42)</f>
        <v/>
      </c>
      <c r="AZ39" s="138" t="str">
        <f>IF(PPKn2!R42="","",PPKn2!R42)</f>
        <v/>
      </c>
      <c r="BA39" s="137" t="str">
        <f>IF(B.Ind2!I42="","",B.Ind2!I42)</f>
        <v/>
      </c>
      <c r="BB39" s="137" t="str">
        <f>IF(B.Ind2!J42="","",B.Ind2!J42)</f>
        <v/>
      </c>
      <c r="BC39" s="137" t="str">
        <f>IF(B.Ind2!K42="","",B.Ind2!K42)</f>
        <v/>
      </c>
      <c r="BD39" s="137" t="str">
        <f>IF(B.Ind2!L42="","",B.Ind2!L42)</f>
        <v/>
      </c>
      <c r="BE39" s="137" t="str">
        <f>IF(B.Ind2!M42="","",B.Ind2!M42)</f>
        <v/>
      </c>
      <c r="BF39" s="137" t="str">
        <f>IF(B.Ind2!N42="","",B.Ind2!N42)</f>
        <v/>
      </c>
      <c r="BG39" s="137" t="str">
        <f>IF(B.Ind2!O42="","",B.Ind2!O42)</f>
        <v/>
      </c>
      <c r="BH39" s="137" t="str">
        <f>IF(B.Ind2!P42="","",B.Ind2!P42)</f>
        <v/>
      </c>
      <c r="BI39" s="137" t="str">
        <f>IF(B.Ind2!Q42="","",B.Ind2!Q42)</f>
        <v/>
      </c>
      <c r="BJ39" s="137" t="str">
        <f>IF(B.Ind2!R42="","",B.Ind2!R42)</f>
        <v/>
      </c>
      <c r="BK39" s="137" t="str">
        <f>IF(B.ARAB2!I42="","",B.ARAB2!I42)</f>
        <v/>
      </c>
      <c r="BL39" s="137" t="str">
        <f>IF(B.ARAB2!J42="","",B.ARAB2!J42)</f>
        <v/>
      </c>
      <c r="BM39" s="137" t="str">
        <f>IF(B.ARAB2!K42="","",B.ARAB2!K42)</f>
        <v/>
      </c>
      <c r="BN39" s="137" t="str">
        <f>IF(B.ARAB2!L42="","",B.ARAB2!L42)</f>
        <v/>
      </c>
      <c r="BO39" s="137" t="str">
        <f>IF(B.ARAB2!M42="","",B.ARAB2!M42)</f>
        <v/>
      </c>
      <c r="BP39" s="137" t="str">
        <f>IF(B.ARAB2!N42="","",B.ARAB2!N42)</f>
        <v/>
      </c>
      <c r="BQ39" s="137" t="str">
        <f>IF(B.ARAB2!O42="","",B.ARAB2!O42)</f>
        <v/>
      </c>
      <c r="BR39" s="137" t="str">
        <f>IF(B.ARAB2!P42="","",B.ARAB2!P42)</f>
        <v/>
      </c>
      <c r="BS39" s="137" t="str">
        <f>IF(B.ARAB2!Q42="","",B.ARAB2!Q42)</f>
        <v/>
      </c>
      <c r="BT39" s="137" t="str">
        <f>IF(B.ARAB2!R42="","",B.ARAB2!R42)</f>
        <v/>
      </c>
      <c r="BU39" s="138" t="str">
        <f>IF('MAT2'!I42="","",'MAT2'!I42)</f>
        <v/>
      </c>
      <c r="BV39" s="138" t="str">
        <f>IF('MAT2'!J42="","",'MAT2'!J42)</f>
        <v/>
      </c>
      <c r="BW39" s="138" t="str">
        <f>IF('MAT2'!K42="","",'MAT2'!K42)</f>
        <v/>
      </c>
      <c r="BX39" s="138" t="str">
        <f>IF('MAT2'!L42="","",'MAT2'!L42)</f>
        <v/>
      </c>
      <c r="BY39" s="138" t="str">
        <f>IF('MAT2'!M42="","",'MAT2'!M42)</f>
        <v/>
      </c>
      <c r="BZ39" s="138" t="str">
        <f>IF('MAT2'!N42="","",'MAT2'!N42)</f>
        <v/>
      </c>
      <c r="CA39" s="138" t="str">
        <f>IF('MAT2'!O42="","",'MAT2'!O42)</f>
        <v/>
      </c>
      <c r="CB39" s="138" t="str">
        <f>IF('MAT2'!P42="","",'MAT2'!P42)</f>
        <v/>
      </c>
      <c r="CC39" s="138" t="str">
        <f>IF('MAT2'!Q42="","",'MAT2'!Q42)</f>
        <v/>
      </c>
      <c r="CD39" s="138" t="str">
        <f>IF('MAT2'!R42="","",'MAT2'!R42)</f>
        <v/>
      </c>
      <c r="CE39" s="138" t="str">
        <f>IF('IPA2'!I42="","",'IPA2'!I42)</f>
        <v/>
      </c>
      <c r="CF39" s="138" t="str">
        <f>IF('IPA2'!J42="","",'IPA2'!J42)</f>
        <v/>
      </c>
      <c r="CG39" s="138" t="str">
        <f>IF('IPA2'!K42="","",'IPA2'!K42)</f>
        <v/>
      </c>
      <c r="CH39" s="138" t="str">
        <f>IF('IPA2'!L42="","",'IPA2'!L42)</f>
        <v/>
      </c>
      <c r="CI39" s="138" t="str">
        <f>IF('IPA2'!M42="","",'IPA2'!M42)</f>
        <v/>
      </c>
      <c r="CJ39" s="138" t="str">
        <f>IF('IPA2'!N42="","",'IPA2'!N42)</f>
        <v/>
      </c>
      <c r="CK39" s="138" t="str">
        <f>IF('IPA2'!O42="","",'IPA2'!O42)</f>
        <v/>
      </c>
      <c r="CL39" s="138" t="str">
        <f>IF('IPA2'!P42="","",'IPA2'!P42)</f>
        <v/>
      </c>
      <c r="CM39" s="138" t="str">
        <f>IF('IPA2'!Q42="","",'IPA2'!Q42)</f>
        <v/>
      </c>
      <c r="CN39" s="138" t="str">
        <f>IF('IPA2'!R42="","",'IPA2'!R42)</f>
        <v/>
      </c>
      <c r="CO39" s="137" t="str">
        <f>IF('IPS2'!I42="","",'IPS2'!I42)</f>
        <v/>
      </c>
      <c r="CP39" s="137" t="str">
        <f>IF('IPS2'!J42="","",'IPS2'!J42)</f>
        <v/>
      </c>
      <c r="CQ39" s="137" t="str">
        <f>IF('IPS2'!K42="","",'IPS2'!K42)</f>
        <v/>
      </c>
      <c r="CR39" s="137" t="str">
        <f>IF('IPS2'!L42="","",'IPS2'!L42)</f>
        <v/>
      </c>
      <c r="CS39" s="137" t="str">
        <f>IF('IPS2'!M42="","",'IPS2'!M42)</f>
        <v/>
      </c>
      <c r="CT39" s="137" t="str">
        <f>IF('IPS2'!N42="","",'IPS2'!N42)</f>
        <v/>
      </c>
      <c r="CU39" s="137" t="str">
        <f>IF('IPS2'!O42="","",'IPS2'!O42)</f>
        <v/>
      </c>
      <c r="CV39" s="137" t="str">
        <f>IF('IPS2'!P42="","",'IPS2'!P42)</f>
        <v/>
      </c>
      <c r="CW39" s="137" t="str">
        <f>IF('IPS2'!Q42="","",'IPS2'!Q42)</f>
        <v/>
      </c>
      <c r="CX39" s="137" t="str">
        <f>IF('IPS2'!R42="","",'IPS2'!R42)</f>
        <v/>
      </c>
      <c r="CY39" s="138" t="str">
        <f>IF(BIng2!I42="","",BIng2!I42)</f>
        <v/>
      </c>
      <c r="CZ39" s="138" t="str">
        <f>IF(BIng2!J42="","",BIng2!J42)</f>
        <v/>
      </c>
      <c r="DA39" s="138" t="str">
        <f>IF(BIng2!K42="","",BIng2!K42)</f>
        <v/>
      </c>
      <c r="DB39" s="138" t="str">
        <f>IF(BIng2!L42="","",BIng2!L42)</f>
        <v/>
      </c>
      <c r="DC39" s="138" t="str">
        <f>IF(BIng2!M42="","",BIng2!M42)</f>
        <v/>
      </c>
      <c r="DD39" s="138" t="str">
        <f>IF(BIng2!N42="","",BIng2!N42)</f>
        <v/>
      </c>
      <c r="DE39" s="138" t="str">
        <f>IF(BIng2!O42="","",BIng2!O42)</f>
        <v/>
      </c>
      <c r="DF39" s="138" t="str">
        <f>IF(BIng2!P42="","",BIng2!P42)</f>
        <v/>
      </c>
      <c r="DG39" s="138" t="str">
        <f>IF(BIng2!Q42="","",BIng2!Q42)</f>
        <v/>
      </c>
      <c r="DH39" s="138" t="str">
        <f>IF(BIng2!R42="","",BIng2!R42)</f>
        <v/>
      </c>
      <c r="DI39" s="138" t="str">
        <f>IF('SBd2'!I42="","",'SBd2'!I42)</f>
        <v/>
      </c>
      <c r="DJ39" s="138" t="str">
        <f>IF('SBd2'!J42="","",'SBd2'!J42)</f>
        <v/>
      </c>
      <c r="DK39" s="138" t="str">
        <f>IF('SBd2'!K42="","",'SBd2'!K42)</f>
        <v/>
      </c>
      <c r="DL39" s="138" t="str">
        <f>IF('SBd2'!L42="","",'SBd2'!L42)</f>
        <v/>
      </c>
      <c r="DM39" s="138" t="str">
        <f>IF('SBd2'!M42="","",'SBd2'!M42)</f>
        <v/>
      </c>
      <c r="DN39" s="138" t="str">
        <f>IF('SBd2'!N42="","",'SBd2'!N42)</f>
        <v/>
      </c>
      <c r="DO39" s="138" t="str">
        <f>IF('SBd2'!O42="","",'SBd2'!O42)</f>
        <v/>
      </c>
      <c r="DP39" s="138" t="str">
        <f>IF('SBd2'!P42="","",'SBd2'!P42)</f>
        <v/>
      </c>
      <c r="DQ39" s="138" t="str">
        <f>IF('SBd2'!Q42="","",'SBd2'!Q42)</f>
        <v/>
      </c>
      <c r="DR39" s="138" t="str">
        <f>IF('SBd2'!R42="","",'SBd2'!R42)</f>
        <v/>
      </c>
      <c r="DS39" s="137" t="str">
        <f>IF('Pjk2'!I42="","",'Pjk2'!I42)</f>
        <v/>
      </c>
      <c r="DT39" s="137" t="str">
        <f>IF('Pjk2'!J42="","",'Pjk2'!J42)</f>
        <v/>
      </c>
      <c r="DU39" s="137" t="str">
        <f>IF('Pjk2'!K42="","",'Pjk2'!K42)</f>
        <v/>
      </c>
      <c r="DV39" s="137" t="str">
        <f>IF('Pjk2'!L42="","",'Pjk2'!L42)</f>
        <v/>
      </c>
      <c r="DW39" s="137" t="str">
        <f>IF('Pjk2'!M42="","",'Pjk2'!M42)</f>
        <v/>
      </c>
      <c r="DX39" s="137" t="str">
        <f>IF('Pjk2'!N42="","",'Pjk2'!N42)</f>
        <v/>
      </c>
      <c r="DY39" s="137" t="str">
        <f>IF('Pjk2'!O42="","",'Pjk2'!O42)</f>
        <v/>
      </c>
      <c r="DZ39" s="137" t="str">
        <f>IF('Pjk2'!P42="","",'Pjk2'!P42)</f>
        <v/>
      </c>
      <c r="EA39" s="137" t="str">
        <f>IF('Pjk2'!Q42="","",'Pjk2'!Q42)</f>
        <v/>
      </c>
      <c r="EB39" s="137" t="str">
        <f>IF('Pjk2'!R42="","",'Pjk2'!R42)</f>
        <v/>
      </c>
      <c r="EC39" s="137" t="str">
        <f>IF('Prk2'!I42="","",'Prk2'!I42)</f>
        <v/>
      </c>
      <c r="ED39" s="137" t="str">
        <f>IF('Prk2'!J42="","",'Prk2'!J42)</f>
        <v/>
      </c>
      <c r="EE39" s="137" t="str">
        <f>IF('Prk2'!K42="","",'Prk2'!K42)</f>
        <v/>
      </c>
      <c r="EF39" s="137" t="str">
        <f>IF('Prk2'!L42="","",'Prk2'!L42)</f>
        <v/>
      </c>
      <c r="EG39" s="137" t="str">
        <f>IF('Prk2'!M42="","",'Prk2'!M42)</f>
        <v/>
      </c>
      <c r="EH39" s="137" t="str">
        <f>IF('Prk2'!N42="","",'Prk2'!N42)</f>
        <v/>
      </c>
      <c r="EI39" s="137" t="str">
        <f>IF('Prk2'!O42="","",'Prk2'!O42)</f>
        <v/>
      </c>
      <c r="EJ39" s="137" t="str">
        <f>IF('Prk2'!P42="","",'Prk2'!P42)</f>
        <v/>
      </c>
      <c r="EK39" s="137" t="str">
        <f>IF('Prk2'!Q42="","",'Prk2'!Q42)</f>
        <v/>
      </c>
      <c r="EL39" s="137" t="str">
        <f>IF('Prk2'!R42="","",'Prk2'!R42)</f>
        <v/>
      </c>
      <c r="EM39" s="139" t="str">
        <f>IF(BADER2!I42="","",BADER2!I42)</f>
        <v/>
      </c>
      <c r="EN39" s="139" t="str">
        <f>IF(BADER2!J42="","",BADER2!J42)</f>
        <v/>
      </c>
      <c r="EO39" s="139" t="str">
        <f>IF(BADER2!K42="","",BADER2!K42)</f>
        <v/>
      </c>
      <c r="EP39" s="139" t="str">
        <f>IF(BADER2!L42="","",BADER2!L42)</f>
        <v/>
      </c>
      <c r="EQ39" s="139" t="str">
        <f>IF(BADER2!M42="","",BADER2!M42)</f>
        <v/>
      </c>
      <c r="ER39" s="139" t="str">
        <f>IF(BADER2!N42="","",BADER2!N42)</f>
        <v/>
      </c>
      <c r="ES39" s="139" t="str">
        <f>IF(BADER2!O42="","",BADER2!O42)</f>
        <v/>
      </c>
      <c r="ET39" s="139" t="str">
        <f>IF(BADER2!P42="","",BADER2!P42)</f>
        <v/>
      </c>
      <c r="EU39" s="139" t="str">
        <f>IF(BADER2!Q42="","",BADER2!Q42)</f>
        <v/>
      </c>
      <c r="EV39" s="139" t="str">
        <f>IF(BADER2!R42="","",BADER2!R42)</f>
        <v/>
      </c>
      <c r="EW39" s="146" t="str">
        <f t="shared" si="1"/>
        <v/>
      </c>
      <c r="EX39" s="146" t="str">
        <f t="shared" si="2"/>
        <v/>
      </c>
      <c r="EY39" s="146" t="str">
        <f t="shared" si="14"/>
        <v/>
      </c>
      <c r="EZ39" s="146" t="str">
        <f t="shared" si="14"/>
        <v/>
      </c>
      <c r="FA39" s="146" t="str">
        <f t="shared" si="14"/>
        <v/>
      </c>
      <c r="FB39" s="146" t="str">
        <f t="shared" si="14"/>
        <v/>
      </c>
      <c r="FC39" s="146" t="str">
        <f t="shared" si="14"/>
        <v/>
      </c>
      <c r="FD39" s="146" t="str">
        <f t="shared" si="14"/>
        <v/>
      </c>
      <c r="FE39" s="146" t="str">
        <f t="shared" si="14"/>
        <v/>
      </c>
      <c r="FF39" s="146" t="str">
        <f t="shared" si="3"/>
        <v/>
      </c>
      <c r="FG39" s="146" t="str">
        <f t="shared" si="4"/>
        <v/>
      </c>
      <c r="FH39" s="76" t="str">
        <f t="shared" si="5"/>
        <v/>
      </c>
      <c r="FI39" s="76" t="str">
        <f t="shared" si="6"/>
        <v/>
      </c>
      <c r="FJ39" s="76" t="str">
        <f t="shared" si="7"/>
        <v/>
      </c>
      <c r="FK39" s="76" t="str">
        <f t="shared" si="8"/>
        <v/>
      </c>
      <c r="FL39" s="76" t="str">
        <f t="shared" si="9"/>
        <v/>
      </c>
      <c r="FM39" s="76" t="str">
        <f t="shared" si="10"/>
        <v/>
      </c>
      <c r="FN39" s="76" t="str">
        <f t="shared" si="11"/>
        <v/>
      </c>
      <c r="FO39" s="76" t="str">
        <f t="shared" si="12"/>
        <v/>
      </c>
      <c r="FP39" s="76" t="str">
        <f t="shared" si="13"/>
        <v xml:space="preserve">Sikapnya  dalam ,  ,  ,  ,  ,  ,  ,  </v>
      </c>
    </row>
    <row r="40" spans="1:172">
      <c r="A40" s="271">
        <v>30</v>
      </c>
      <c r="B40" s="76" t="str">
        <f>IF('Data Raport2'!B33="","",'Data Raport2'!B33)</f>
        <v>siswa30</v>
      </c>
      <c r="C40" s="137" t="str">
        <f>IF('QH2'!I43="","",'QH2'!I43)</f>
        <v/>
      </c>
      <c r="D40" s="137" t="str">
        <f>IF('QH2'!J43="","",'QH2'!J43)</f>
        <v/>
      </c>
      <c r="E40" s="137" t="str">
        <f>IF('QH2'!K43="","",'QH2'!K43)</f>
        <v/>
      </c>
      <c r="F40" s="137" t="str">
        <f>IF('QH2'!L43="","",'QH2'!L43)</f>
        <v/>
      </c>
      <c r="G40" s="137" t="str">
        <f>IF('QH2'!M43="","",'QH2'!M43)</f>
        <v/>
      </c>
      <c r="H40" s="137" t="str">
        <f>IF('QH2'!N43="","",'QH2'!N43)</f>
        <v/>
      </c>
      <c r="I40" s="137" t="str">
        <f>IF('QH2'!O43="","",'QH2'!O43)</f>
        <v/>
      </c>
      <c r="J40" s="137" t="str">
        <f>IF('QH2'!P43="","",'QH2'!P43)</f>
        <v/>
      </c>
      <c r="K40" s="137" t="str">
        <f>IF('QH2'!Q43="","",'QH2'!Q43)</f>
        <v/>
      </c>
      <c r="L40" s="137" t="str">
        <f>IF('QH2'!R43="","",'QH2'!R43)</f>
        <v/>
      </c>
      <c r="M40" s="138" t="str">
        <f>IF('AA2'!I43="","",'AA2'!I43)</f>
        <v/>
      </c>
      <c r="N40" s="138" t="str">
        <f>IF('AA2'!J43="","",'AA2'!J43)</f>
        <v/>
      </c>
      <c r="O40" s="138" t="str">
        <f>IF('AA2'!K43="","",'AA2'!K43)</f>
        <v/>
      </c>
      <c r="P40" s="138" t="str">
        <f>IF('AA2'!L43="","",'AA2'!L43)</f>
        <v/>
      </c>
      <c r="Q40" s="138" t="str">
        <f>IF('AA2'!M43="","",'AA2'!M43)</f>
        <v/>
      </c>
      <c r="R40" s="138" t="str">
        <f>IF('AA2'!N43="","",'AA2'!N43)</f>
        <v/>
      </c>
      <c r="S40" s="138" t="str">
        <f>IF('AA2'!O43="","",'AA2'!O43)</f>
        <v/>
      </c>
      <c r="T40" s="138" t="str">
        <f>IF('AA2'!P43="","",'AA2'!P43)</f>
        <v/>
      </c>
      <c r="U40" s="138" t="str">
        <f>IF('AA2'!Q43="","",'AA2'!Q43)</f>
        <v/>
      </c>
      <c r="V40" s="138" t="str">
        <f>IF('AA2'!R43="","",'AA2'!R43)</f>
        <v/>
      </c>
      <c r="W40" s="138" t="str">
        <f>IF(FIQIH2!I43="","",FIQIH2!I43)</f>
        <v/>
      </c>
      <c r="X40" s="138" t="str">
        <f>IF(FIQIH2!J43="","",FIQIH2!J43)</f>
        <v/>
      </c>
      <c r="Y40" s="138" t="str">
        <f>IF(FIQIH2!K43="","",FIQIH2!K43)</f>
        <v/>
      </c>
      <c r="Z40" s="138" t="str">
        <f>IF(FIQIH2!L43="","",FIQIH2!L43)</f>
        <v/>
      </c>
      <c r="AA40" s="138" t="str">
        <f>IF(FIQIH2!M43="","",FIQIH2!M43)</f>
        <v/>
      </c>
      <c r="AB40" s="138" t="str">
        <f>IF(FIQIH2!N43="","",FIQIH2!N43)</f>
        <v/>
      </c>
      <c r="AC40" s="138" t="str">
        <f>IF(FIQIH2!O43="","",FIQIH2!O43)</f>
        <v/>
      </c>
      <c r="AD40" s="138" t="str">
        <f>IF(FIQIH2!P43="","",FIQIH2!P43)</f>
        <v/>
      </c>
      <c r="AE40" s="138" t="str">
        <f>IF(FIQIH2!Q43="","",FIQIH2!Q43)</f>
        <v/>
      </c>
      <c r="AF40" s="138" t="str">
        <f>IF(FIQIH2!R43="","",FIQIH2!R43)</f>
        <v/>
      </c>
      <c r="AG40" s="138" t="str">
        <f>IF('SKI2'!I43="","",'SKI2'!I43)</f>
        <v/>
      </c>
      <c r="AH40" s="138" t="str">
        <f>IF('SKI2'!J43="","",'SKI2'!J43)</f>
        <v/>
      </c>
      <c r="AI40" s="138" t="str">
        <f>IF('SKI2'!K43="","",'SKI2'!K43)</f>
        <v/>
      </c>
      <c r="AJ40" s="138" t="str">
        <f>IF('SKI2'!L43="","",'SKI2'!L43)</f>
        <v/>
      </c>
      <c r="AK40" s="138" t="str">
        <f>IF('SKI2'!M43="","",'SKI2'!M43)</f>
        <v/>
      </c>
      <c r="AL40" s="138" t="str">
        <f>IF('SKI2'!N43="","",'SKI2'!N43)</f>
        <v/>
      </c>
      <c r="AM40" s="138" t="str">
        <f>IF('SKI2'!O43="","",'SKI2'!O43)</f>
        <v/>
      </c>
      <c r="AN40" s="138" t="str">
        <f>IF('SKI2'!P43="","",'SKI2'!P43)</f>
        <v/>
      </c>
      <c r="AO40" s="138" t="str">
        <f>IF('SKI2'!Q43="","",'SKI2'!Q43)</f>
        <v/>
      </c>
      <c r="AP40" s="138" t="str">
        <f>IF('SKI2'!R43="","",'SKI2'!R43)</f>
        <v/>
      </c>
      <c r="AQ40" s="138" t="str">
        <f>IF(PPKn2!I43="","",PPKn2!I43)</f>
        <v/>
      </c>
      <c r="AR40" s="138" t="str">
        <f>IF(PPKn2!J43="","",PPKn2!J43)</f>
        <v/>
      </c>
      <c r="AS40" s="138" t="str">
        <f>IF(PPKn2!K43="","",PPKn2!K43)</f>
        <v/>
      </c>
      <c r="AT40" s="138" t="str">
        <f>IF(PPKn2!L43="","",PPKn2!L43)</f>
        <v/>
      </c>
      <c r="AU40" s="138" t="str">
        <f>IF(PPKn2!M43="","",PPKn2!M43)</f>
        <v/>
      </c>
      <c r="AV40" s="138" t="str">
        <f>IF(PPKn2!N43="","",PPKn2!N43)</f>
        <v/>
      </c>
      <c r="AW40" s="138" t="str">
        <f>IF(PPKn2!O43="","",PPKn2!O43)</f>
        <v/>
      </c>
      <c r="AX40" s="138" t="str">
        <f>IF(PPKn2!P43="","",PPKn2!P43)</f>
        <v/>
      </c>
      <c r="AY40" s="138" t="str">
        <f>IF(PPKn2!Q43="","",PPKn2!Q43)</f>
        <v/>
      </c>
      <c r="AZ40" s="138" t="str">
        <f>IF(PPKn2!R43="","",PPKn2!R43)</f>
        <v/>
      </c>
      <c r="BA40" s="137" t="str">
        <f>IF(B.Ind2!I43="","",B.Ind2!I43)</f>
        <v/>
      </c>
      <c r="BB40" s="137" t="str">
        <f>IF(B.Ind2!J43="","",B.Ind2!J43)</f>
        <v/>
      </c>
      <c r="BC40" s="137" t="str">
        <f>IF(B.Ind2!K43="","",B.Ind2!K43)</f>
        <v/>
      </c>
      <c r="BD40" s="137" t="str">
        <f>IF(B.Ind2!L43="","",B.Ind2!L43)</f>
        <v/>
      </c>
      <c r="BE40" s="137" t="str">
        <f>IF(B.Ind2!M43="","",B.Ind2!M43)</f>
        <v/>
      </c>
      <c r="BF40" s="137" t="str">
        <f>IF(B.Ind2!N43="","",B.Ind2!N43)</f>
        <v/>
      </c>
      <c r="BG40" s="137" t="str">
        <f>IF(B.Ind2!O43="","",B.Ind2!O43)</f>
        <v/>
      </c>
      <c r="BH40" s="137" t="str">
        <f>IF(B.Ind2!P43="","",B.Ind2!P43)</f>
        <v/>
      </c>
      <c r="BI40" s="137" t="str">
        <f>IF(B.Ind2!Q43="","",B.Ind2!Q43)</f>
        <v/>
      </c>
      <c r="BJ40" s="137" t="str">
        <f>IF(B.Ind2!R43="","",B.Ind2!R43)</f>
        <v/>
      </c>
      <c r="BK40" s="137" t="str">
        <f>IF(B.ARAB2!I43="","",B.ARAB2!I43)</f>
        <v/>
      </c>
      <c r="BL40" s="137" t="str">
        <f>IF(B.ARAB2!J43="","",B.ARAB2!J43)</f>
        <v/>
      </c>
      <c r="BM40" s="137" t="str">
        <f>IF(B.ARAB2!K43="","",B.ARAB2!K43)</f>
        <v/>
      </c>
      <c r="BN40" s="137" t="str">
        <f>IF(B.ARAB2!L43="","",B.ARAB2!L43)</f>
        <v/>
      </c>
      <c r="BO40" s="137" t="str">
        <f>IF(B.ARAB2!M43="","",B.ARAB2!M43)</f>
        <v/>
      </c>
      <c r="BP40" s="137" t="str">
        <f>IF(B.ARAB2!N43="","",B.ARAB2!N43)</f>
        <v/>
      </c>
      <c r="BQ40" s="137" t="str">
        <f>IF(B.ARAB2!O43="","",B.ARAB2!O43)</f>
        <v/>
      </c>
      <c r="BR40" s="137" t="str">
        <f>IF(B.ARAB2!P43="","",B.ARAB2!P43)</f>
        <v/>
      </c>
      <c r="BS40" s="137" t="str">
        <f>IF(B.ARAB2!Q43="","",B.ARAB2!Q43)</f>
        <v/>
      </c>
      <c r="BT40" s="137" t="str">
        <f>IF(B.ARAB2!R43="","",B.ARAB2!R43)</f>
        <v/>
      </c>
      <c r="BU40" s="138" t="str">
        <f>IF('MAT2'!I43="","",'MAT2'!I43)</f>
        <v/>
      </c>
      <c r="BV40" s="138" t="str">
        <f>IF('MAT2'!J43="","",'MAT2'!J43)</f>
        <v/>
      </c>
      <c r="BW40" s="138" t="str">
        <f>IF('MAT2'!K43="","",'MAT2'!K43)</f>
        <v/>
      </c>
      <c r="BX40" s="138" t="str">
        <f>IF('MAT2'!L43="","",'MAT2'!L43)</f>
        <v/>
      </c>
      <c r="BY40" s="138" t="str">
        <f>IF('MAT2'!M43="","",'MAT2'!M43)</f>
        <v/>
      </c>
      <c r="BZ40" s="138" t="str">
        <f>IF('MAT2'!N43="","",'MAT2'!N43)</f>
        <v/>
      </c>
      <c r="CA40" s="138" t="str">
        <f>IF('MAT2'!O43="","",'MAT2'!O43)</f>
        <v/>
      </c>
      <c r="CB40" s="138" t="str">
        <f>IF('MAT2'!P43="","",'MAT2'!P43)</f>
        <v/>
      </c>
      <c r="CC40" s="138" t="str">
        <f>IF('MAT2'!Q43="","",'MAT2'!Q43)</f>
        <v/>
      </c>
      <c r="CD40" s="138" t="str">
        <f>IF('MAT2'!R43="","",'MAT2'!R43)</f>
        <v/>
      </c>
      <c r="CE40" s="138" t="str">
        <f>IF('IPA2'!I43="","",'IPA2'!I43)</f>
        <v/>
      </c>
      <c r="CF40" s="138" t="str">
        <f>IF('IPA2'!J43="","",'IPA2'!J43)</f>
        <v/>
      </c>
      <c r="CG40" s="138" t="str">
        <f>IF('IPA2'!K43="","",'IPA2'!K43)</f>
        <v/>
      </c>
      <c r="CH40" s="138" t="str">
        <f>IF('IPA2'!L43="","",'IPA2'!L43)</f>
        <v/>
      </c>
      <c r="CI40" s="138" t="str">
        <f>IF('IPA2'!M43="","",'IPA2'!M43)</f>
        <v/>
      </c>
      <c r="CJ40" s="138" t="str">
        <f>IF('IPA2'!N43="","",'IPA2'!N43)</f>
        <v/>
      </c>
      <c r="CK40" s="138" t="str">
        <f>IF('IPA2'!O43="","",'IPA2'!O43)</f>
        <v/>
      </c>
      <c r="CL40" s="138" t="str">
        <f>IF('IPA2'!P43="","",'IPA2'!P43)</f>
        <v/>
      </c>
      <c r="CM40" s="138" t="str">
        <f>IF('IPA2'!Q43="","",'IPA2'!Q43)</f>
        <v/>
      </c>
      <c r="CN40" s="138" t="str">
        <f>IF('IPA2'!R43="","",'IPA2'!R43)</f>
        <v/>
      </c>
      <c r="CO40" s="137" t="str">
        <f>IF('IPS2'!I43="","",'IPS2'!I43)</f>
        <v/>
      </c>
      <c r="CP40" s="137" t="str">
        <f>IF('IPS2'!J43="","",'IPS2'!J43)</f>
        <v/>
      </c>
      <c r="CQ40" s="137" t="str">
        <f>IF('IPS2'!K43="","",'IPS2'!K43)</f>
        <v/>
      </c>
      <c r="CR40" s="137" t="str">
        <f>IF('IPS2'!L43="","",'IPS2'!L43)</f>
        <v/>
      </c>
      <c r="CS40" s="137" t="str">
        <f>IF('IPS2'!M43="","",'IPS2'!M43)</f>
        <v/>
      </c>
      <c r="CT40" s="137" t="str">
        <f>IF('IPS2'!N43="","",'IPS2'!N43)</f>
        <v/>
      </c>
      <c r="CU40" s="137" t="str">
        <f>IF('IPS2'!O43="","",'IPS2'!O43)</f>
        <v/>
      </c>
      <c r="CV40" s="137" t="str">
        <f>IF('IPS2'!P43="","",'IPS2'!P43)</f>
        <v/>
      </c>
      <c r="CW40" s="137" t="str">
        <f>IF('IPS2'!Q43="","",'IPS2'!Q43)</f>
        <v/>
      </c>
      <c r="CX40" s="137" t="str">
        <f>IF('IPS2'!R43="","",'IPS2'!R43)</f>
        <v/>
      </c>
      <c r="CY40" s="138" t="str">
        <f>IF(BIng2!I43="","",BIng2!I43)</f>
        <v/>
      </c>
      <c r="CZ40" s="138" t="str">
        <f>IF(BIng2!J43="","",BIng2!J43)</f>
        <v/>
      </c>
      <c r="DA40" s="138" t="str">
        <f>IF(BIng2!K43="","",BIng2!K43)</f>
        <v/>
      </c>
      <c r="DB40" s="138" t="str">
        <f>IF(BIng2!L43="","",BIng2!L43)</f>
        <v/>
      </c>
      <c r="DC40" s="138" t="str">
        <f>IF(BIng2!M43="","",BIng2!M43)</f>
        <v/>
      </c>
      <c r="DD40" s="138" t="str">
        <f>IF(BIng2!N43="","",BIng2!N43)</f>
        <v/>
      </c>
      <c r="DE40" s="138" t="str">
        <f>IF(BIng2!O43="","",BIng2!O43)</f>
        <v/>
      </c>
      <c r="DF40" s="138" t="str">
        <f>IF(BIng2!P43="","",BIng2!P43)</f>
        <v/>
      </c>
      <c r="DG40" s="138" t="str">
        <f>IF(BIng2!Q43="","",BIng2!Q43)</f>
        <v/>
      </c>
      <c r="DH40" s="138" t="str">
        <f>IF(BIng2!R43="","",BIng2!R43)</f>
        <v/>
      </c>
      <c r="DI40" s="138" t="str">
        <f>IF('SBd2'!I43="","",'SBd2'!I43)</f>
        <v/>
      </c>
      <c r="DJ40" s="138" t="str">
        <f>IF('SBd2'!J43="","",'SBd2'!J43)</f>
        <v/>
      </c>
      <c r="DK40" s="138" t="str">
        <f>IF('SBd2'!K43="","",'SBd2'!K43)</f>
        <v/>
      </c>
      <c r="DL40" s="138" t="str">
        <f>IF('SBd2'!L43="","",'SBd2'!L43)</f>
        <v/>
      </c>
      <c r="DM40" s="138" t="str">
        <f>IF('SBd2'!M43="","",'SBd2'!M43)</f>
        <v/>
      </c>
      <c r="DN40" s="138" t="str">
        <f>IF('SBd2'!N43="","",'SBd2'!N43)</f>
        <v/>
      </c>
      <c r="DO40" s="138" t="str">
        <f>IF('SBd2'!O43="","",'SBd2'!O43)</f>
        <v/>
      </c>
      <c r="DP40" s="138" t="str">
        <f>IF('SBd2'!P43="","",'SBd2'!P43)</f>
        <v/>
      </c>
      <c r="DQ40" s="138" t="str">
        <f>IF('SBd2'!Q43="","",'SBd2'!Q43)</f>
        <v/>
      </c>
      <c r="DR40" s="138" t="str">
        <f>IF('SBd2'!R43="","",'SBd2'!R43)</f>
        <v/>
      </c>
      <c r="DS40" s="137" t="str">
        <f>IF('Pjk2'!I43="","",'Pjk2'!I43)</f>
        <v/>
      </c>
      <c r="DT40" s="137" t="str">
        <f>IF('Pjk2'!J43="","",'Pjk2'!J43)</f>
        <v/>
      </c>
      <c r="DU40" s="137" t="str">
        <f>IF('Pjk2'!K43="","",'Pjk2'!K43)</f>
        <v/>
      </c>
      <c r="DV40" s="137" t="str">
        <f>IF('Pjk2'!L43="","",'Pjk2'!L43)</f>
        <v/>
      </c>
      <c r="DW40" s="137" t="str">
        <f>IF('Pjk2'!M43="","",'Pjk2'!M43)</f>
        <v/>
      </c>
      <c r="DX40" s="137" t="str">
        <f>IF('Pjk2'!N43="","",'Pjk2'!N43)</f>
        <v/>
      </c>
      <c r="DY40" s="137" t="str">
        <f>IF('Pjk2'!O43="","",'Pjk2'!O43)</f>
        <v/>
      </c>
      <c r="DZ40" s="137" t="str">
        <f>IF('Pjk2'!P43="","",'Pjk2'!P43)</f>
        <v/>
      </c>
      <c r="EA40" s="137" t="str">
        <f>IF('Pjk2'!Q43="","",'Pjk2'!Q43)</f>
        <v/>
      </c>
      <c r="EB40" s="137" t="str">
        <f>IF('Pjk2'!R43="","",'Pjk2'!R43)</f>
        <v/>
      </c>
      <c r="EC40" s="137" t="str">
        <f>IF('Prk2'!I43="","",'Prk2'!I43)</f>
        <v/>
      </c>
      <c r="ED40" s="137" t="str">
        <f>IF('Prk2'!J43="","",'Prk2'!J43)</f>
        <v/>
      </c>
      <c r="EE40" s="137" t="str">
        <f>IF('Prk2'!K43="","",'Prk2'!K43)</f>
        <v/>
      </c>
      <c r="EF40" s="137" t="str">
        <f>IF('Prk2'!L43="","",'Prk2'!L43)</f>
        <v/>
      </c>
      <c r="EG40" s="137" t="str">
        <f>IF('Prk2'!M43="","",'Prk2'!M43)</f>
        <v/>
      </c>
      <c r="EH40" s="137" t="str">
        <f>IF('Prk2'!N43="","",'Prk2'!N43)</f>
        <v/>
      </c>
      <c r="EI40" s="137" t="str">
        <f>IF('Prk2'!O43="","",'Prk2'!O43)</f>
        <v/>
      </c>
      <c r="EJ40" s="137" t="str">
        <f>IF('Prk2'!P43="","",'Prk2'!P43)</f>
        <v/>
      </c>
      <c r="EK40" s="137" t="str">
        <f>IF('Prk2'!Q43="","",'Prk2'!Q43)</f>
        <v/>
      </c>
      <c r="EL40" s="137" t="str">
        <f>IF('Prk2'!R43="","",'Prk2'!R43)</f>
        <v/>
      </c>
      <c r="EM40" s="139" t="str">
        <f>IF(BADER2!I43="","",BADER2!I43)</f>
        <v/>
      </c>
      <c r="EN40" s="139" t="str">
        <f>IF(BADER2!J43="","",BADER2!J43)</f>
        <v/>
      </c>
      <c r="EO40" s="139" t="str">
        <f>IF(BADER2!K43="","",BADER2!K43)</f>
        <v/>
      </c>
      <c r="EP40" s="139" t="str">
        <f>IF(BADER2!L43="","",BADER2!L43)</f>
        <v/>
      </c>
      <c r="EQ40" s="139" t="str">
        <f>IF(BADER2!M43="","",BADER2!M43)</f>
        <v/>
      </c>
      <c r="ER40" s="139" t="str">
        <f>IF(BADER2!N43="","",BADER2!N43)</f>
        <v/>
      </c>
      <c r="ES40" s="139" t="str">
        <f>IF(BADER2!O43="","",BADER2!O43)</f>
        <v/>
      </c>
      <c r="ET40" s="139" t="str">
        <f>IF(BADER2!P43="","",BADER2!P43)</f>
        <v/>
      </c>
      <c r="EU40" s="139" t="str">
        <f>IF(BADER2!Q43="","",BADER2!Q43)</f>
        <v/>
      </c>
      <c r="EV40" s="139" t="str">
        <f>IF(BADER2!R43="","",BADER2!R43)</f>
        <v/>
      </c>
      <c r="EW40" s="146" t="str">
        <f t="shared" si="1"/>
        <v/>
      </c>
      <c r="EX40" s="146" t="str">
        <f t="shared" si="2"/>
        <v/>
      </c>
      <c r="EY40" s="146" t="str">
        <f t="shared" si="14"/>
        <v/>
      </c>
      <c r="EZ40" s="146" t="str">
        <f t="shared" si="14"/>
        <v/>
      </c>
      <c r="FA40" s="146" t="str">
        <f t="shared" si="14"/>
        <v/>
      </c>
      <c r="FB40" s="146" t="str">
        <f t="shared" si="14"/>
        <v/>
      </c>
      <c r="FC40" s="146" t="str">
        <f t="shared" si="14"/>
        <v/>
      </c>
      <c r="FD40" s="146" t="str">
        <f t="shared" si="14"/>
        <v/>
      </c>
      <c r="FE40" s="146" t="str">
        <f t="shared" si="14"/>
        <v/>
      </c>
      <c r="FF40" s="146" t="str">
        <f t="shared" si="3"/>
        <v/>
      </c>
      <c r="FG40" s="146" t="str">
        <f t="shared" si="4"/>
        <v/>
      </c>
      <c r="FH40" s="76" t="str">
        <f t="shared" si="5"/>
        <v/>
      </c>
      <c r="FI40" s="76" t="str">
        <f t="shared" si="6"/>
        <v/>
      </c>
      <c r="FJ40" s="76" t="str">
        <f t="shared" si="7"/>
        <v/>
      </c>
      <c r="FK40" s="76" t="str">
        <f t="shared" si="8"/>
        <v/>
      </c>
      <c r="FL40" s="76" t="str">
        <f t="shared" si="9"/>
        <v/>
      </c>
      <c r="FM40" s="76" t="str">
        <f t="shared" si="10"/>
        <v/>
      </c>
      <c r="FN40" s="76" t="str">
        <f t="shared" si="11"/>
        <v/>
      </c>
      <c r="FO40" s="76" t="str">
        <f t="shared" si="12"/>
        <v/>
      </c>
      <c r="FP40" s="76" t="str">
        <f t="shared" si="13"/>
        <v xml:space="preserve">Sikapnya  dalam ,  ,  ,  ,  ,  ,  ,  </v>
      </c>
    </row>
    <row r="41" spans="1:172">
      <c r="A41" s="271">
        <v>31</v>
      </c>
      <c r="B41" s="76" t="str">
        <f>IF('Data Raport2'!B34="","",'Data Raport2'!B34)</f>
        <v>siswa31</v>
      </c>
      <c r="C41" s="137" t="str">
        <f>IF('QH2'!I44="","",'QH2'!I44)</f>
        <v/>
      </c>
      <c r="D41" s="137" t="str">
        <f>IF('QH2'!J44="","",'QH2'!J44)</f>
        <v/>
      </c>
      <c r="E41" s="137" t="str">
        <f>IF('QH2'!K44="","",'QH2'!K44)</f>
        <v/>
      </c>
      <c r="F41" s="137" t="str">
        <f>IF('QH2'!L44="","",'QH2'!L44)</f>
        <v/>
      </c>
      <c r="G41" s="137" t="str">
        <f>IF('QH2'!M44="","",'QH2'!M44)</f>
        <v/>
      </c>
      <c r="H41" s="137" t="str">
        <f>IF('QH2'!N44="","",'QH2'!N44)</f>
        <v/>
      </c>
      <c r="I41" s="137" t="str">
        <f>IF('QH2'!O44="","",'QH2'!O44)</f>
        <v/>
      </c>
      <c r="J41" s="137" t="str">
        <f>IF('QH2'!P44="","",'QH2'!P44)</f>
        <v/>
      </c>
      <c r="K41" s="137" t="str">
        <f>IF('QH2'!Q44="","",'QH2'!Q44)</f>
        <v/>
      </c>
      <c r="L41" s="137" t="str">
        <f>IF('QH2'!R44="","",'QH2'!R44)</f>
        <v/>
      </c>
      <c r="M41" s="138" t="str">
        <f>IF('AA2'!I44="","",'AA2'!I44)</f>
        <v/>
      </c>
      <c r="N41" s="138" t="str">
        <f>IF('AA2'!J44="","",'AA2'!J44)</f>
        <v/>
      </c>
      <c r="O41" s="138" t="str">
        <f>IF('AA2'!K44="","",'AA2'!K44)</f>
        <v/>
      </c>
      <c r="P41" s="138" t="str">
        <f>IF('AA2'!L44="","",'AA2'!L44)</f>
        <v/>
      </c>
      <c r="Q41" s="138" t="str">
        <f>IF('AA2'!M44="","",'AA2'!M44)</f>
        <v/>
      </c>
      <c r="R41" s="138" t="str">
        <f>IF('AA2'!N44="","",'AA2'!N44)</f>
        <v/>
      </c>
      <c r="S41" s="138" t="str">
        <f>IF('AA2'!O44="","",'AA2'!O44)</f>
        <v/>
      </c>
      <c r="T41" s="138" t="str">
        <f>IF('AA2'!P44="","",'AA2'!P44)</f>
        <v/>
      </c>
      <c r="U41" s="138" t="str">
        <f>IF('AA2'!Q44="","",'AA2'!Q44)</f>
        <v/>
      </c>
      <c r="V41" s="138" t="str">
        <f>IF('AA2'!R44="","",'AA2'!R44)</f>
        <v/>
      </c>
      <c r="W41" s="138" t="str">
        <f>IF(FIQIH2!I44="","",FIQIH2!I44)</f>
        <v/>
      </c>
      <c r="X41" s="138" t="str">
        <f>IF(FIQIH2!J44="","",FIQIH2!J44)</f>
        <v/>
      </c>
      <c r="Y41" s="138" t="str">
        <f>IF(FIQIH2!K44="","",FIQIH2!K44)</f>
        <v/>
      </c>
      <c r="Z41" s="138" t="str">
        <f>IF(FIQIH2!L44="","",FIQIH2!L44)</f>
        <v/>
      </c>
      <c r="AA41" s="138" t="str">
        <f>IF(FIQIH2!M44="","",FIQIH2!M44)</f>
        <v/>
      </c>
      <c r="AB41" s="138" t="str">
        <f>IF(FIQIH2!N44="","",FIQIH2!N44)</f>
        <v/>
      </c>
      <c r="AC41" s="138" t="str">
        <f>IF(FIQIH2!O44="","",FIQIH2!O44)</f>
        <v/>
      </c>
      <c r="AD41" s="138" t="str">
        <f>IF(FIQIH2!P44="","",FIQIH2!P44)</f>
        <v/>
      </c>
      <c r="AE41" s="138" t="str">
        <f>IF(FIQIH2!Q44="","",FIQIH2!Q44)</f>
        <v/>
      </c>
      <c r="AF41" s="138" t="str">
        <f>IF(FIQIH2!R44="","",FIQIH2!R44)</f>
        <v/>
      </c>
      <c r="AG41" s="138" t="str">
        <f>IF('SKI2'!I44="","",'SKI2'!I44)</f>
        <v/>
      </c>
      <c r="AH41" s="138" t="str">
        <f>IF('SKI2'!J44="","",'SKI2'!J44)</f>
        <v/>
      </c>
      <c r="AI41" s="138" t="str">
        <f>IF('SKI2'!K44="","",'SKI2'!K44)</f>
        <v/>
      </c>
      <c r="AJ41" s="138" t="str">
        <f>IF('SKI2'!L44="","",'SKI2'!L44)</f>
        <v/>
      </c>
      <c r="AK41" s="138" t="str">
        <f>IF('SKI2'!M44="","",'SKI2'!M44)</f>
        <v/>
      </c>
      <c r="AL41" s="138" t="str">
        <f>IF('SKI2'!N44="","",'SKI2'!N44)</f>
        <v/>
      </c>
      <c r="AM41" s="138" t="str">
        <f>IF('SKI2'!O44="","",'SKI2'!O44)</f>
        <v/>
      </c>
      <c r="AN41" s="138" t="str">
        <f>IF('SKI2'!P44="","",'SKI2'!P44)</f>
        <v/>
      </c>
      <c r="AO41" s="138" t="str">
        <f>IF('SKI2'!Q44="","",'SKI2'!Q44)</f>
        <v/>
      </c>
      <c r="AP41" s="138" t="str">
        <f>IF('SKI2'!R44="","",'SKI2'!R44)</f>
        <v/>
      </c>
      <c r="AQ41" s="138" t="str">
        <f>IF(PPKn2!I44="","",PPKn2!I44)</f>
        <v/>
      </c>
      <c r="AR41" s="138" t="str">
        <f>IF(PPKn2!J44="","",PPKn2!J44)</f>
        <v/>
      </c>
      <c r="AS41" s="138" t="str">
        <f>IF(PPKn2!K44="","",PPKn2!K44)</f>
        <v/>
      </c>
      <c r="AT41" s="138" t="str">
        <f>IF(PPKn2!L44="","",PPKn2!L44)</f>
        <v/>
      </c>
      <c r="AU41" s="138" t="str">
        <f>IF(PPKn2!M44="","",PPKn2!M44)</f>
        <v/>
      </c>
      <c r="AV41" s="138" t="str">
        <f>IF(PPKn2!N44="","",PPKn2!N44)</f>
        <v/>
      </c>
      <c r="AW41" s="138" t="str">
        <f>IF(PPKn2!O44="","",PPKn2!O44)</f>
        <v/>
      </c>
      <c r="AX41" s="138" t="str">
        <f>IF(PPKn2!P44="","",PPKn2!P44)</f>
        <v/>
      </c>
      <c r="AY41" s="138" t="str">
        <f>IF(PPKn2!Q44="","",PPKn2!Q44)</f>
        <v/>
      </c>
      <c r="AZ41" s="138" t="str">
        <f>IF(PPKn2!R44="","",PPKn2!R44)</f>
        <v/>
      </c>
      <c r="BA41" s="137" t="str">
        <f>IF(B.Ind2!I44="","",B.Ind2!I44)</f>
        <v/>
      </c>
      <c r="BB41" s="137" t="str">
        <f>IF(B.Ind2!J44="","",B.Ind2!J44)</f>
        <v/>
      </c>
      <c r="BC41" s="137" t="str">
        <f>IF(B.Ind2!K44="","",B.Ind2!K44)</f>
        <v/>
      </c>
      <c r="BD41" s="137" t="str">
        <f>IF(B.Ind2!L44="","",B.Ind2!L44)</f>
        <v/>
      </c>
      <c r="BE41" s="137" t="str">
        <f>IF(B.Ind2!M44="","",B.Ind2!M44)</f>
        <v/>
      </c>
      <c r="BF41" s="137" t="str">
        <f>IF(B.Ind2!N44="","",B.Ind2!N44)</f>
        <v/>
      </c>
      <c r="BG41" s="137" t="str">
        <f>IF(B.Ind2!O44="","",B.Ind2!O44)</f>
        <v/>
      </c>
      <c r="BH41" s="137" t="str">
        <f>IF(B.Ind2!P44="","",B.Ind2!P44)</f>
        <v/>
      </c>
      <c r="BI41" s="137" t="str">
        <f>IF(B.Ind2!Q44="","",B.Ind2!Q44)</f>
        <v/>
      </c>
      <c r="BJ41" s="137" t="str">
        <f>IF(B.Ind2!R44="","",B.Ind2!R44)</f>
        <v/>
      </c>
      <c r="BK41" s="137" t="str">
        <f>IF(B.ARAB2!I44="","",B.ARAB2!I44)</f>
        <v/>
      </c>
      <c r="BL41" s="137" t="str">
        <f>IF(B.ARAB2!J44="","",B.ARAB2!J44)</f>
        <v/>
      </c>
      <c r="BM41" s="137" t="str">
        <f>IF(B.ARAB2!K44="","",B.ARAB2!K44)</f>
        <v/>
      </c>
      <c r="BN41" s="137" t="str">
        <f>IF(B.ARAB2!L44="","",B.ARAB2!L44)</f>
        <v/>
      </c>
      <c r="BO41" s="137" t="str">
        <f>IF(B.ARAB2!M44="","",B.ARAB2!M44)</f>
        <v/>
      </c>
      <c r="BP41" s="137" t="str">
        <f>IF(B.ARAB2!N44="","",B.ARAB2!N44)</f>
        <v/>
      </c>
      <c r="BQ41" s="137" t="str">
        <f>IF(B.ARAB2!O44="","",B.ARAB2!O44)</f>
        <v/>
      </c>
      <c r="BR41" s="137" t="str">
        <f>IF(B.ARAB2!P44="","",B.ARAB2!P44)</f>
        <v/>
      </c>
      <c r="BS41" s="137" t="str">
        <f>IF(B.ARAB2!Q44="","",B.ARAB2!Q44)</f>
        <v/>
      </c>
      <c r="BT41" s="137" t="str">
        <f>IF(B.ARAB2!R44="","",B.ARAB2!R44)</f>
        <v/>
      </c>
      <c r="BU41" s="138" t="str">
        <f>IF('MAT2'!I44="","",'MAT2'!I44)</f>
        <v/>
      </c>
      <c r="BV41" s="138" t="str">
        <f>IF('MAT2'!J44="","",'MAT2'!J44)</f>
        <v/>
      </c>
      <c r="BW41" s="138" t="str">
        <f>IF('MAT2'!K44="","",'MAT2'!K44)</f>
        <v/>
      </c>
      <c r="BX41" s="138" t="str">
        <f>IF('MAT2'!L44="","",'MAT2'!L44)</f>
        <v/>
      </c>
      <c r="BY41" s="138" t="str">
        <f>IF('MAT2'!M44="","",'MAT2'!M44)</f>
        <v/>
      </c>
      <c r="BZ41" s="138" t="str">
        <f>IF('MAT2'!N44="","",'MAT2'!N44)</f>
        <v/>
      </c>
      <c r="CA41" s="138" t="str">
        <f>IF('MAT2'!O44="","",'MAT2'!O44)</f>
        <v/>
      </c>
      <c r="CB41" s="138" t="str">
        <f>IF('MAT2'!P44="","",'MAT2'!P44)</f>
        <v/>
      </c>
      <c r="CC41" s="138" t="str">
        <f>IF('MAT2'!Q44="","",'MAT2'!Q44)</f>
        <v/>
      </c>
      <c r="CD41" s="138" t="str">
        <f>IF('MAT2'!R44="","",'MAT2'!R44)</f>
        <v/>
      </c>
      <c r="CE41" s="138" t="str">
        <f>IF('IPA2'!I44="","",'IPA2'!I44)</f>
        <v/>
      </c>
      <c r="CF41" s="138" t="str">
        <f>IF('IPA2'!J44="","",'IPA2'!J44)</f>
        <v/>
      </c>
      <c r="CG41" s="138" t="str">
        <f>IF('IPA2'!K44="","",'IPA2'!K44)</f>
        <v/>
      </c>
      <c r="CH41" s="138" t="str">
        <f>IF('IPA2'!L44="","",'IPA2'!L44)</f>
        <v/>
      </c>
      <c r="CI41" s="138" t="str">
        <f>IF('IPA2'!M44="","",'IPA2'!M44)</f>
        <v/>
      </c>
      <c r="CJ41" s="138" t="str">
        <f>IF('IPA2'!N44="","",'IPA2'!N44)</f>
        <v/>
      </c>
      <c r="CK41" s="138" t="str">
        <f>IF('IPA2'!O44="","",'IPA2'!O44)</f>
        <v/>
      </c>
      <c r="CL41" s="138" t="str">
        <f>IF('IPA2'!P44="","",'IPA2'!P44)</f>
        <v/>
      </c>
      <c r="CM41" s="138" t="str">
        <f>IF('IPA2'!Q44="","",'IPA2'!Q44)</f>
        <v/>
      </c>
      <c r="CN41" s="138" t="str">
        <f>IF('IPA2'!R44="","",'IPA2'!R44)</f>
        <v/>
      </c>
      <c r="CO41" s="137" t="str">
        <f>IF('IPS2'!I44="","",'IPS2'!I44)</f>
        <v/>
      </c>
      <c r="CP41" s="137" t="str">
        <f>IF('IPS2'!J44="","",'IPS2'!J44)</f>
        <v/>
      </c>
      <c r="CQ41" s="137" t="str">
        <f>IF('IPS2'!K44="","",'IPS2'!K44)</f>
        <v/>
      </c>
      <c r="CR41" s="137" t="str">
        <f>IF('IPS2'!L44="","",'IPS2'!L44)</f>
        <v/>
      </c>
      <c r="CS41" s="137" t="str">
        <f>IF('IPS2'!M44="","",'IPS2'!M44)</f>
        <v/>
      </c>
      <c r="CT41" s="137" t="str">
        <f>IF('IPS2'!N44="","",'IPS2'!N44)</f>
        <v/>
      </c>
      <c r="CU41" s="137" t="str">
        <f>IF('IPS2'!O44="","",'IPS2'!O44)</f>
        <v/>
      </c>
      <c r="CV41" s="137" t="str">
        <f>IF('IPS2'!P44="","",'IPS2'!P44)</f>
        <v/>
      </c>
      <c r="CW41" s="137" t="str">
        <f>IF('IPS2'!Q44="","",'IPS2'!Q44)</f>
        <v/>
      </c>
      <c r="CX41" s="137" t="str">
        <f>IF('IPS2'!R44="","",'IPS2'!R44)</f>
        <v/>
      </c>
      <c r="CY41" s="138" t="str">
        <f>IF(BIng2!I44="","",BIng2!I44)</f>
        <v/>
      </c>
      <c r="CZ41" s="138" t="str">
        <f>IF(BIng2!J44="","",BIng2!J44)</f>
        <v/>
      </c>
      <c r="DA41" s="138" t="str">
        <f>IF(BIng2!K44="","",BIng2!K44)</f>
        <v/>
      </c>
      <c r="DB41" s="138" t="str">
        <f>IF(BIng2!L44="","",BIng2!L44)</f>
        <v/>
      </c>
      <c r="DC41" s="138" t="str">
        <f>IF(BIng2!M44="","",BIng2!M44)</f>
        <v/>
      </c>
      <c r="DD41" s="138" t="str">
        <f>IF(BIng2!N44="","",BIng2!N44)</f>
        <v/>
      </c>
      <c r="DE41" s="138" t="str">
        <f>IF(BIng2!O44="","",BIng2!O44)</f>
        <v/>
      </c>
      <c r="DF41" s="138" t="str">
        <f>IF(BIng2!P44="","",BIng2!P44)</f>
        <v/>
      </c>
      <c r="DG41" s="138" t="str">
        <f>IF(BIng2!Q44="","",BIng2!Q44)</f>
        <v/>
      </c>
      <c r="DH41" s="138" t="str">
        <f>IF(BIng2!R44="","",BIng2!R44)</f>
        <v/>
      </c>
      <c r="DI41" s="138" t="str">
        <f>IF('SBd2'!I44="","",'SBd2'!I44)</f>
        <v/>
      </c>
      <c r="DJ41" s="138" t="str">
        <f>IF('SBd2'!J44="","",'SBd2'!J44)</f>
        <v/>
      </c>
      <c r="DK41" s="138" t="str">
        <f>IF('SBd2'!K44="","",'SBd2'!K44)</f>
        <v/>
      </c>
      <c r="DL41" s="138" t="str">
        <f>IF('SBd2'!L44="","",'SBd2'!L44)</f>
        <v/>
      </c>
      <c r="DM41" s="138" t="str">
        <f>IF('SBd2'!M44="","",'SBd2'!M44)</f>
        <v/>
      </c>
      <c r="DN41" s="138" t="str">
        <f>IF('SBd2'!N44="","",'SBd2'!N44)</f>
        <v/>
      </c>
      <c r="DO41" s="138" t="str">
        <f>IF('SBd2'!O44="","",'SBd2'!O44)</f>
        <v/>
      </c>
      <c r="DP41" s="138" t="str">
        <f>IF('SBd2'!P44="","",'SBd2'!P44)</f>
        <v/>
      </c>
      <c r="DQ41" s="138" t="str">
        <f>IF('SBd2'!Q44="","",'SBd2'!Q44)</f>
        <v/>
      </c>
      <c r="DR41" s="138" t="str">
        <f>IF('SBd2'!R44="","",'SBd2'!R44)</f>
        <v/>
      </c>
      <c r="DS41" s="137" t="str">
        <f>IF('Pjk2'!I44="","",'Pjk2'!I44)</f>
        <v/>
      </c>
      <c r="DT41" s="137" t="str">
        <f>IF('Pjk2'!J44="","",'Pjk2'!J44)</f>
        <v/>
      </c>
      <c r="DU41" s="137" t="str">
        <f>IF('Pjk2'!K44="","",'Pjk2'!K44)</f>
        <v/>
      </c>
      <c r="DV41" s="137" t="str">
        <f>IF('Pjk2'!L44="","",'Pjk2'!L44)</f>
        <v/>
      </c>
      <c r="DW41" s="137" t="str">
        <f>IF('Pjk2'!M44="","",'Pjk2'!M44)</f>
        <v/>
      </c>
      <c r="DX41" s="137" t="str">
        <f>IF('Pjk2'!N44="","",'Pjk2'!N44)</f>
        <v/>
      </c>
      <c r="DY41" s="137" t="str">
        <f>IF('Pjk2'!O44="","",'Pjk2'!O44)</f>
        <v/>
      </c>
      <c r="DZ41" s="137" t="str">
        <f>IF('Pjk2'!P44="","",'Pjk2'!P44)</f>
        <v/>
      </c>
      <c r="EA41" s="137" t="str">
        <f>IF('Pjk2'!Q44="","",'Pjk2'!Q44)</f>
        <v/>
      </c>
      <c r="EB41" s="137" t="str">
        <f>IF('Pjk2'!R44="","",'Pjk2'!R44)</f>
        <v/>
      </c>
      <c r="EC41" s="137" t="str">
        <f>IF('Prk2'!I44="","",'Prk2'!I44)</f>
        <v/>
      </c>
      <c r="ED41" s="137" t="str">
        <f>IF('Prk2'!J44="","",'Prk2'!J44)</f>
        <v/>
      </c>
      <c r="EE41" s="137" t="str">
        <f>IF('Prk2'!K44="","",'Prk2'!K44)</f>
        <v/>
      </c>
      <c r="EF41" s="137" t="str">
        <f>IF('Prk2'!L44="","",'Prk2'!L44)</f>
        <v/>
      </c>
      <c r="EG41" s="137" t="str">
        <f>IF('Prk2'!M44="","",'Prk2'!M44)</f>
        <v/>
      </c>
      <c r="EH41" s="137" t="str">
        <f>IF('Prk2'!N44="","",'Prk2'!N44)</f>
        <v/>
      </c>
      <c r="EI41" s="137" t="str">
        <f>IF('Prk2'!O44="","",'Prk2'!O44)</f>
        <v/>
      </c>
      <c r="EJ41" s="137" t="str">
        <f>IF('Prk2'!P44="","",'Prk2'!P44)</f>
        <v/>
      </c>
      <c r="EK41" s="137" t="str">
        <f>IF('Prk2'!Q44="","",'Prk2'!Q44)</f>
        <v/>
      </c>
      <c r="EL41" s="137" t="str">
        <f>IF('Prk2'!R44="","",'Prk2'!R44)</f>
        <v/>
      </c>
      <c r="EM41" s="139" t="str">
        <f>IF(BADER2!I44="","",BADER2!I44)</f>
        <v/>
      </c>
      <c r="EN41" s="139" t="str">
        <f>IF(BADER2!J44="","",BADER2!J44)</f>
        <v/>
      </c>
      <c r="EO41" s="139" t="str">
        <f>IF(BADER2!K44="","",BADER2!K44)</f>
        <v/>
      </c>
      <c r="EP41" s="139" t="str">
        <f>IF(BADER2!L44="","",BADER2!L44)</f>
        <v/>
      </c>
      <c r="EQ41" s="139" t="str">
        <f>IF(BADER2!M44="","",BADER2!M44)</f>
        <v/>
      </c>
      <c r="ER41" s="139" t="str">
        <f>IF(BADER2!N44="","",BADER2!N44)</f>
        <v/>
      </c>
      <c r="ES41" s="139" t="str">
        <f>IF(BADER2!O44="","",BADER2!O44)</f>
        <v/>
      </c>
      <c r="ET41" s="139" t="str">
        <f>IF(BADER2!P44="","",BADER2!P44)</f>
        <v/>
      </c>
      <c r="EU41" s="139" t="str">
        <f>IF(BADER2!Q44="","",BADER2!Q44)</f>
        <v/>
      </c>
      <c r="EV41" s="139" t="str">
        <f>IF(BADER2!R44="","",BADER2!R44)</f>
        <v/>
      </c>
      <c r="EW41" s="146" t="str">
        <f t="shared" si="1"/>
        <v/>
      </c>
      <c r="EX41" s="146" t="str">
        <f t="shared" si="2"/>
        <v/>
      </c>
      <c r="EY41" s="146" t="str">
        <f t="shared" si="14"/>
        <v/>
      </c>
      <c r="EZ41" s="146" t="str">
        <f t="shared" si="14"/>
        <v/>
      </c>
      <c r="FA41" s="146" t="str">
        <f t="shared" si="14"/>
        <v/>
      </c>
      <c r="FB41" s="146" t="str">
        <f t="shared" si="14"/>
        <v/>
      </c>
      <c r="FC41" s="146" t="str">
        <f t="shared" si="14"/>
        <v/>
      </c>
      <c r="FD41" s="146" t="str">
        <f t="shared" si="14"/>
        <v/>
      </c>
      <c r="FE41" s="146" t="str">
        <f t="shared" si="14"/>
        <v/>
      </c>
      <c r="FF41" s="146" t="str">
        <f t="shared" si="3"/>
        <v/>
      </c>
      <c r="FG41" s="146" t="str">
        <f t="shared" si="4"/>
        <v/>
      </c>
      <c r="FH41" s="76" t="str">
        <f t="shared" si="5"/>
        <v/>
      </c>
      <c r="FI41" s="76" t="str">
        <f t="shared" si="6"/>
        <v/>
      </c>
      <c r="FJ41" s="76" t="str">
        <f t="shared" si="7"/>
        <v/>
      </c>
      <c r="FK41" s="76" t="str">
        <f t="shared" si="8"/>
        <v/>
      </c>
      <c r="FL41" s="76" t="str">
        <f t="shared" si="9"/>
        <v/>
      </c>
      <c r="FM41" s="76" t="str">
        <f t="shared" si="10"/>
        <v/>
      </c>
      <c r="FN41" s="76" t="str">
        <f t="shared" si="11"/>
        <v/>
      </c>
      <c r="FO41" s="76" t="str">
        <f t="shared" si="12"/>
        <v/>
      </c>
      <c r="FP41" s="76" t="str">
        <f t="shared" si="13"/>
        <v xml:space="preserve">Sikapnya  dalam ,  ,  ,  ,  ,  ,  ,  </v>
      </c>
    </row>
    <row r="42" spans="1:172">
      <c r="A42" s="271">
        <v>32</v>
      </c>
      <c r="B42" s="76" t="str">
        <f>IF('Data Raport2'!B35="","",'Data Raport2'!B35)</f>
        <v>siswa32</v>
      </c>
      <c r="C42" s="137" t="str">
        <f>IF('QH2'!I45="","",'QH2'!I45)</f>
        <v/>
      </c>
      <c r="D42" s="137" t="str">
        <f>IF('QH2'!J45="","",'QH2'!J45)</f>
        <v/>
      </c>
      <c r="E42" s="137" t="str">
        <f>IF('QH2'!K45="","",'QH2'!K45)</f>
        <v/>
      </c>
      <c r="F42" s="137" t="str">
        <f>IF('QH2'!L45="","",'QH2'!L45)</f>
        <v/>
      </c>
      <c r="G42" s="137" t="str">
        <f>IF('QH2'!M45="","",'QH2'!M45)</f>
        <v/>
      </c>
      <c r="H42" s="137" t="str">
        <f>IF('QH2'!N45="","",'QH2'!N45)</f>
        <v/>
      </c>
      <c r="I42" s="137" t="str">
        <f>IF('QH2'!O45="","",'QH2'!O45)</f>
        <v/>
      </c>
      <c r="J42" s="137" t="str">
        <f>IF('QH2'!P45="","",'QH2'!P45)</f>
        <v/>
      </c>
      <c r="K42" s="137" t="str">
        <f>IF('QH2'!Q45="","",'QH2'!Q45)</f>
        <v/>
      </c>
      <c r="L42" s="137" t="str">
        <f>IF('QH2'!R45="","",'QH2'!R45)</f>
        <v/>
      </c>
      <c r="M42" s="138" t="str">
        <f>IF('AA2'!I45="","",'AA2'!I45)</f>
        <v/>
      </c>
      <c r="N42" s="138" t="str">
        <f>IF('AA2'!J45="","",'AA2'!J45)</f>
        <v/>
      </c>
      <c r="O42" s="138" t="str">
        <f>IF('AA2'!K45="","",'AA2'!K45)</f>
        <v/>
      </c>
      <c r="P42" s="138" t="str">
        <f>IF('AA2'!L45="","",'AA2'!L45)</f>
        <v/>
      </c>
      <c r="Q42" s="138" t="str">
        <f>IF('AA2'!M45="","",'AA2'!M45)</f>
        <v/>
      </c>
      <c r="R42" s="138" t="str">
        <f>IF('AA2'!N45="","",'AA2'!N45)</f>
        <v/>
      </c>
      <c r="S42" s="138" t="str">
        <f>IF('AA2'!O45="","",'AA2'!O45)</f>
        <v/>
      </c>
      <c r="T42" s="138" t="str">
        <f>IF('AA2'!P45="","",'AA2'!P45)</f>
        <v/>
      </c>
      <c r="U42" s="138" t="str">
        <f>IF('AA2'!Q45="","",'AA2'!Q45)</f>
        <v/>
      </c>
      <c r="V42" s="138" t="str">
        <f>IF('AA2'!R45="","",'AA2'!R45)</f>
        <v/>
      </c>
      <c r="W42" s="138" t="str">
        <f>IF(FIQIH2!I45="","",FIQIH2!I45)</f>
        <v/>
      </c>
      <c r="X42" s="138" t="str">
        <f>IF(FIQIH2!J45="","",FIQIH2!J45)</f>
        <v/>
      </c>
      <c r="Y42" s="138" t="str">
        <f>IF(FIQIH2!K45="","",FIQIH2!K45)</f>
        <v/>
      </c>
      <c r="Z42" s="138" t="str">
        <f>IF(FIQIH2!L45="","",FIQIH2!L45)</f>
        <v/>
      </c>
      <c r="AA42" s="138" t="str">
        <f>IF(FIQIH2!M45="","",FIQIH2!M45)</f>
        <v/>
      </c>
      <c r="AB42" s="138" t="str">
        <f>IF(FIQIH2!N45="","",FIQIH2!N45)</f>
        <v/>
      </c>
      <c r="AC42" s="138" t="str">
        <f>IF(FIQIH2!O45="","",FIQIH2!O45)</f>
        <v/>
      </c>
      <c r="AD42" s="138" t="str">
        <f>IF(FIQIH2!P45="","",FIQIH2!P45)</f>
        <v/>
      </c>
      <c r="AE42" s="138" t="str">
        <f>IF(FIQIH2!Q45="","",FIQIH2!Q45)</f>
        <v/>
      </c>
      <c r="AF42" s="138" t="str">
        <f>IF(FIQIH2!R45="","",FIQIH2!R45)</f>
        <v/>
      </c>
      <c r="AG42" s="138" t="str">
        <f>IF('SKI2'!I45="","",'SKI2'!I45)</f>
        <v/>
      </c>
      <c r="AH42" s="138" t="str">
        <f>IF('SKI2'!J45="","",'SKI2'!J45)</f>
        <v/>
      </c>
      <c r="AI42" s="138" t="str">
        <f>IF('SKI2'!K45="","",'SKI2'!K45)</f>
        <v/>
      </c>
      <c r="AJ42" s="138" t="str">
        <f>IF('SKI2'!L45="","",'SKI2'!L45)</f>
        <v/>
      </c>
      <c r="AK42" s="138" t="str">
        <f>IF('SKI2'!M45="","",'SKI2'!M45)</f>
        <v/>
      </c>
      <c r="AL42" s="138" t="str">
        <f>IF('SKI2'!N45="","",'SKI2'!N45)</f>
        <v/>
      </c>
      <c r="AM42" s="138" t="str">
        <f>IF('SKI2'!O45="","",'SKI2'!O45)</f>
        <v/>
      </c>
      <c r="AN42" s="138" t="str">
        <f>IF('SKI2'!P45="","",'SKI2'!P45)</f>
        <v/>
      </c>
      <c r="AO42" s="138" t="str">
        <f>IF('SKI2'!Q45="","",'SKI2'!Q45)</f>
        <v/>
      </c>
      <c r="AP42" s="138" t="str">
        <f>IF('SKI2'!R45="","",'SKI2'!R45)</f>
        <v/>
      </c>
      <c r="AQ42" s="138" t="str">
        <f>IF(PPKn2!I45="","",PPKn2!I45)</f>
        <v/>
      </c>
      <c r="AR42" s="138" t="str">
        <f>IF(PPKn2!J45="","",PPKn2!J45)</f>
        <v/>
      </c>
      <c r="AS42" s="138" t="str">
        <f>IF(PPKn2!K45="","",PPKn2!K45)</f>
        <v/>
      </c>
      <c r="AT42" s="138" t="str">
        <f>IF(PPKn2!L45="","",PPKn2!L45)</f>
        <v/>
      </c>
      <c r="AU42" s="138" t="str">
        <f>IF(PPKn2!M45="","",PPKn2!M45)</f>
        <v/>
      </c>
      <c r="AV42" s="138" t="str">
        <f>IF(PPKn2!N45="","",PPKn2!N45)</f>
        <v/>
      </c>
      <c r="AW42" s="138" t="str">
        <f>IF(PPKn2!O45="","",PPKn2!O45)</f>
        <v/>
      </c>
      <c r="AX42" s="138" t="str">
        <f>IF(PPKn2!P45="","",PPKn2!P45)</f>
        <v/>
      </c>
      <c r="AY42" s="138" t="str">
        <f>IF(PPKn2!Q45="","",PPKn2!Q45)</f>
        <v/>
      </c>
      <c r="AZ42" s="138" t="str">
        <f>IF(PPKn2!R45="","",PPKn2!R45)</f>
        <v/>
      </c>
      <c r="BA42" s="137" t="str">
        <f>IF(B.Ind2!I45="","",B.Ind2!I45)</f>
        <v/>
      </c>
      <c r="BB42" s="137" t="str">
        <f>IF(B.Ind2!J45="","",B.Ind2!J45)</f>
        <v/>
      </c>
      <c r="BC42" s="137" t="str">
        <f>IF(B.Ind2!K45="","",B.Ind2!K45)</f>
        <v/>
      </c>
      <c r="BD42" s="137" t="str">
        <f>IF(B.Ind2!L45="","",B.Ind2!L45)</f>
        <v/>
      </c>
      <c r="BE42" s="137" t="str">
        <f>IF(B.Ind2!M45="","",B.Ind2!M45)</f>
        <v/>
      </c>
      <c r="BF42" s="137" t="str">
        <f>IF(B.Ind2!N45="","",B.Ind2!N45)</f>
        <v/>
      </c>
      <c r="BG42" s="137" t="str">
        <f>IF(B.Ind2!O45="","",B.Ind2!O45)</f>
        <v/>
      </c>
      <c r="BH42" s="137" t="str">
        <f>IF(B.Ind2!P45="","",B.Ind2!P45)</f>
        <v/>
      </c>
      <c r="BI42" s="137" t="str">
        <f>IF(B.Ind2!Q45="","",B.Ind2!Q45)</f>
        <v/>
      </c>
      <c r="BJ42" s="137" t="str">
        <f>IF(B.Ind2!R45="","",B.Ind2!R45)</f>
        <v/>
      </c>
      <c r="BK42" s="137" t="str">
        <f>IF(B.ARAB2!I45="","",B.ARAB2!I45)</f>
        <v/>
      </c>
      <c r="BL42" s="137" t="str">
        <f>IF(B.ARAB2!J45="","",B.ARAB2!J45)</f>
        <v/>
      </c>
      <c r="BM42" s="137" t="str">
        <f>IF(B.ARAB2!K45="","",B.ARAB2!K45)</f>
        <v/>
      </c>
      <c r="BN42" s="137" t="str">
        <f>IF(B.ARAB2!L45="","",B.ARAB2!L45)</f>
        <v/>
      </c>
      <c r="BO42" s="137" t="str">
        <f>IF(B.ARAB2!M45="","",B.ARAB2!M45)</f>
        <v/>
      </c>
      <c r="BP42" s="137" t="str">
        <f>IF(B.ARAB2!N45="","",B.ARAB2!N45)</f>
        <v/>
      </c>
      <c r="BQ42" s="137" t="str">
        <f>IF(B.ARAB2!O45="","",B.ARAB2!O45)</f>
        <v/>
      </c>
      <c r="BR42" s="137" t="str">
        <f>IF(B.ARAB2!P45="","",B.ARAB2!P45)</f>
        <v/>
      </c>
      <c r="BS42" s="137" t="str">
        <f>IF(B.ARAB2!Q45="","",B.ARAB2!Q45)</f>
        <v/>
      </c>
      <c r="BT42" s="137" t="str">
        <f>IF(B.ARAB2!R45="","",B.ARAB2!R45)</f>
        <v/>
      </c>
      <c r="BU42" s="138" t="str">
        <f>IF('MAT2'!I45="","",'MAT2'!I45)</f>
        <v/>
      </c>
      <c r="BV42" s="138" t="str">
        <f>IF('MAT2'!J45="","",'MAT2'!J45)</f>
        <v/>
      </c>
      <c r="BW42" s="138" t="str">
        <f>IF('MAT2'!K45="","",'MAT2'!K45)</f>
        <v/>
      </c>
      <c r="BX42" s="138" t="str">
        <f>IF('MAT2'!L45="","",'MAT2'!L45)</f>
        <v/>
      </c>
      <c r="BY42" s="138" t="str">
        <f>IF('MAT2'!M45="","",'MAT2'!M45)</f>
        <v/>
      </c>
      <c r="BZ42" s="138" t="str">
        <f>IF('MAT2'!N45="","",'MAT2'!N45)</f>
        <v/>
      </c>
      <c r="CA42" s="138" t="str">
        <f>IF('MAT2'!O45="","",'MAT2'!O45)</f>
        <v/>
      </c>
      <c r="CB42" s="138" t="str">
        <f>IF('MAT2'!P45="","",'MAT2'!P45)</f>
        <v/>
      </c>
      <c r="CC42" s="138" t="str">
        <f>IF('MAT2'!Q45="","",'MAT2'!Q45)</f>
        <v/>
      </c>
      <c r="CD42" s="138" t="str">
        <f>IF('MAT2'!R45="","",'MAT2'!R45)</f>
        <v/>
      </c>
      <c r="CE42" s="138" t="str">
        <f>IF('IPA2'!I45="","",'IPA2'!I45)</f>
        <v/>
      </c>
      <c r="CF42" s="138" t="str">
        <f>IF('IPA2'!J45="","",'IPA2'!J45)</f>
        <v/>
      </c>
      <c r="CG42" s="138" t="str">
        <f>IF('IPA2'!K45="","",'IPA2'!K45)</f>
        <v/>
      </c>
      <c r="CH42" s="138" t="str">
        <f>IF('IPA2'!L45="","",'IPA2'!L45)</f>
        <v/>
      </c>
      <c r="CI42" s="138" t="str">
        <f>IF('IPA2'!M45="","",'IPA2'!M45)</f>
        <v/>
      </c>
      <c r="CJ42" s="138" t="str">
        <f>IF('IPA2'!N45="","",'IPA2'!N45)</f>
        <v/>
      </c>
      <c r="CK42" s="138" t="str">
        <f>IF('IPA2'!O45="","",'IPA2'!O45)</f>
        <v/>
      </c>
      <c r="CL42" s="138" t="str">
        <f>IF('IPA2'!P45="","",'IPA2'!P45)</f>
        <v/>
      </c>
      <c r="CM42" s="138" t="str">
        <f>IF('IPA2'!Q45="","",'IPA2'!Q45)</f>
        <v/>
      </c>
      <c r="CN42" s="138" t="str">
        <f>IF('IPA2'!R45="","",'IPA2'!R45)</f>
        <v/>
      </c>
      <c r="CO42" s="137" t="str">
        <f>IF('IPS2'!I45="","",'IPS2'!I45)</f>
        <v/>
      </c>
      <c r="CP42" s="137" t="str">
        <f>IF('IPS2'!J45="","",'IPS2'!J45)</f>
        <v/>
      </c>
      <c r="CQ42" s="137" t="str">
        <f>IF('IPS2'!K45="","",'IPS2'!K45)</f>
        <v/>
      </c>
      <c r="CR42" s="137" t="str">
        <f>IF('IPS2'!L45="","",'IPS2'!L45)</f>
        <v/>
      </c>
      <c r="CS42" s="137" t="str">
        <f>IF('IPS2'!M45="","",'IPS2'!M45)</f>
        <v/>
      </c>
      <c r="CT42" s="137" t="str">
        <f>IF('IPS2'!N45="","",'IPS2'!N45)</f>
        <v/>
      </c>
      <c r="CU42" s="137" t="str">
        <f>IF('IPS2'!O45="","",'IPS2'!O45)</f>
        <v/>
      </c>
      <c r="CV42" s="137" t="str">
        <f>IF('IPS2'!P45="","",'IPS2'!P45)</f>
        <v/>
      </c>
      <c r="CW42" s="137" t="str">
        <f>IF('IPS2'!Q45="","",'IPS2'!Q45)</f>
        <v/>
      </c>
      <c r="CX42" s="137" t="str">
        <f>IF('IPS2'!R45="","",'IPS2'!R45)</f>
        <v/>
      </c>
      <c r="CY42" s="138" t="str">
        <f>IF(BIng2!I45="","",BIng2!I45)</f>
        <v/>
      </c>
      <c r="CZ42" s="138" t="str">
        <f>IF(BIng2!J45="","",BIng2!J45)</f>
        <v/>
      </c>
      <c r="DA42" s="138" t="str">
        <f>IF(BIng2!K45="","",BIng2!K45)</f>
        <v/>
      </c>
      <c r="DB42" s="138" t="str">
        <f>IF(BIng2!L45="","",BIng2!L45)</f>
        <v/>
      </c>
      <c r="DC42" s="138" t="str">
        <f>IF(BIng2!M45="","",BIng2!M45)</f>
        <v/>
      </c>
      <c r="DD42" s="138" t="str">
        <f>IF(BIng2!N45="","",BIng2!N45)</f>
        <v/>
      </c>
      <c r="DE42" s="138" t="str">
        <f>IF(BIng2!O45="","",BIng2!O45)</f>
        <v/>
      </c>
      <c r="DF42" s="138" t="str">
        <f>IF(BIng2!P45="","",BIng2!P45)</f>
        <v/>
      </c>
      <c r="DG42" s="138" t="str">
        <f>IF(BIng2!Q45="","",BIng2!Q45)</f>
        <v/>
      </c>
      <c r="DH42" s="138" t="str">
        <f>IF(BIng2!R45="","",BIng2!R45)</f>
        <v/>
      </c>
      <c r="DI42" s="138" t="str">
        <f>IF('SBd2'!I45="","",'SBd2'!I45)</f>
        <v/>
      </c>
      <c r="DJ42" s="138" t="str">
        <f>IF('SBd2'!J45="","",'SBd2'!J45)</f>
        <v/>
      </c>
      <c r="DK42" s="138" t="str">
        <f>IF('SBd2'!K45="","",'SBd2'!K45)</f>
        <v/>
      </c>
      <c r="DL42" s="138" t="str">
        <f>IF('SBd2'!L45="","",'SBd2'!L45)</f>
        <v/>
      </c>
      <c r="DM42" s="138" t="str">
        <f>IF('SBd2'!M45="","",'SBd2'!M45)</f>
        <v/>
      </c>
      <c r="DN42" s="138" t="str">
        <f>IF('SBd2'!N45="","",'SBd2'!N45)</f>
        <v/>
      </c>
      <c r="DO42" s="138" t="str">
        <f>IF('SBd2'!O45="","",'SBd2'!O45)</f>
        <v/>
      </c>
      <c r="DP42" s="138" t="str">
        <f>IF('SBd2'!P45="","",'SBd2'!P45)</f>
        <v/>
      </c>
      <c r="DQ42" s="138" t="str">
        <f>IF('SBd2'!Q45="","",'SBd2'!Q45)</f>
        <v/>
      </c>
      <c r="DR42" s="138" t="str">
        <f>IF('SBd2'!R45="","",'SBd2'!R45)</f>
        <v/>
      </c>
      <c r="DS42" s="137" t="str">
        <f>IF('Pjk2'!I45="","",'Pjk2'!I45)</f>
        <v/>
      </c>
      <c r="DT42" s="137" t="str">
        <f>IF('Pjk2'!J45="","",'Pjk2'!J45)</f>
        <v/>
      </c>
      <c r="DU42" s="137" t="str">
        <f>IF('Pjk2'!K45="","",'Pjk2'!K45)</f>
        <v/>
      </c>
      <c r="DV42" s="137" t="str">
        <f>IF('Pjk2'!L45="","",'Pjk2'!L45)</f>
        <v/>
      </c>
      <c r="DW42" s="137" t="str">
        <f>IF('Pjk2'!M45="","",'Pjk2'!M45)</f>
        <v/>
      </c>
      <c r="DX42" s="137" t="str">
        <f>IF('Pjk2'!N45="","",'Pjk2'!N45)</f>
        <v/>
      </c>
      <c r="DY42" s="137" t="str">
        <f>IF('Pjk2'!O45="","",'Pjk2'!O45)</f>
        <v/>
      </c>
      <c r="DZ42" s="137" t="str">
        <f>IF('Pjk2'!P45="","",'Pjk2'!P45)</f>
        <v/>
      </c>
      <c r="EA42" s="137" t="str">
        <f>IF('Pjk2'!Q45="","",'Pjk2'!Q45)</f>
        <v/>
      </c>
      <c r="EB42" s="137" t="str">
        <f>IF('Pjk2'!R45="","",'Pjk2'!R45)</f>
        <v/>
      </c>
      <c r="EC42" s="137" t="str">
        <f>IF('Prk2'!I45="","",'Prk2'!I45)</f>
        <v/>
      </c>
      <c r="ED42" s="137" t="str">
        <f>IF('Prk2'!J45="","",'Prk2'!J45)</f>
        <v/>
      </c>
      <c r="EE42" s="137" t="str">
        <f>IF('Prk2'!K45="","",'Prk2'!K45)</f>
        <v/>
      </c>
      <c r="EF42" s="137" t="str">
        <f>IF('Prk2'!L45="","",'Prk2'!L45)</f>
        <v/>
      </c>
      <c r="EG42" s="137" t="str">
        <f>IF('Prk2'!M45="","",'Prk2'!M45)</f>
        <v/>
      </c>
      <c r="EH42" s="137" t="str">
        <f>IF('Prk2'!N45="","",'Prk2'!N45)</f>
        <v/>
      </c>
      <c r="EI42" s="137" t="str">
        <f>IF('Prk2'!O45="","",'Prk2'!O45)</f>
        <v/>
      </c>
      <c r="EJ42" s="137" t="str">
        <f>IF('Prk2'!P45="","",'Prk2'!P45)</f>
        <v/>
      </c>
      <c r="EK42" s="137" t="str">
        <f>IF('Prk2'!Q45="","",'Prk2'!Q45)</f>
        <v/>
      </c>
      <c r="EL42" s="137" t="str">
        <f>IF('Prk2'!R45="","",'Prk2'!R45)</f>
        <v/>
      </c>
      <c r="EM42" s="139" t="str">
        <f>IF(BADER2!I45="","",BADER2!I45)</f>
        <v/>
      </c>
      <c r="EN42" s="139" t="str">
        <f>IF(BADER2!J45="","",BADER2!J45)</f>
        <v/>
      </c>
      <c r="EO42" s="139" t="str">
        <f>IF(BADER2!K45="","",BADER2!K45)</f>
        <v/>
      </c>
      <c r="EP42" s="139" t="str">
        <f>IF(BADER2!L45="","",BADER2!L45)</f>
        <v/>
      </c>
      <c r="EQ42" s="139" t="str">
        <f>IF(BADER2!M45="","",BADER2!M45)</f>
        <v/>
      </c>
      <c r="ER42" s="139" t="str">
        <f>IF(BADER2!N45="","",BADER2!N45)</f>
        <v/>
      </c>
      <c r="ES42" s="139" t="str">
        <f>IF(BADER2!O45="","",BADER2!O45)</f>
        <v/>
      </c>
      <c r="ET42" s="139" t="str">
        <f>IF(BADER2!P45="","",BADER2!P45)</f>
        <v/>
      </c>
      <c r="EU42" s="139" t="str">
        <f>IF(BADER2!Q45="","",BADER2!Q45)</f>
        <v/>
      </c>
      <c r="EV42" s="139" t="str">
        <f>IF(BADER2!R45="","",BADER2!R45)</f>
        <v/>
      </c>
      <c r="EW42" s="146" t="str">
        <f t="shared" si="1"/>
        <v/>
      </c>
      <c r="EX42" s="146" t="str">
        <f t="shared" si="2"/>
        <v/>
      </c>
      <c r="EY42" s="146" t="str">
        <f t="shared" si="14"/>
        <v/>
      </c>
      <c r="EZ42" s="146" t="str">
        <f t="shared" si="14"/>
        <v/>
      </c>
      <c r="FA42" s="146" t="str">
        <f t="shared" si="14"/>
        <v/>
      </c>
      <c r="FB42" s="146" t="str">
        <f t="shared" si="14"/>
        <v/>
      </c>
      <c r="FC42" s="146" t="str">
        <f t="shared" si="14"/>
        <v/>
      </c>
      <c r="FD42" s="146" t="str">
        <f t="shared" si="14"/>
        <v/>
      </c>
      <c r="FE42" s="146" t="str">
        <f t="shared" si="14"/>
        <v/>
      </c>
      <c r="FF42" s="146" t="str">
        <f t="shared" si="3"/>
        <v/>
      </c>
      <c r="FG42" s="146" t="str">
        <f t="shared" si="4"/>
        <v/>
      </c>
      <c r="FH42" s="76" t="str">
        <f t="shared" si="5"/>
        <v/>
      </c>
      <c r="FI42" s="76" t="str">
        <f t="shared" si="6"/>
        <v/>
      </c>
      <c r="FJ42" s="76" t="str">
        <f t="shared" si="7"/>
        <v/>
      </c>
      <c r="FK42" s="76" t="str">
        <f t="shared" si="8"/>
        <v/>
      </c>
      <c r="FL42" s="76" t="str">
        <f t="shared" si="9"/>
        <v/>
      </c>
      <c r="FM42" s="76" t="str">
        <f t="shared" si="10"/>
        <v/>
      </c>
      <c r="FN42" s="76" t="str">
        <f t="shared" si="11"/>
        <v/>
      </c>
      <c r="FO42" s="76" t="str">
        <f t="shared" si="12"/>
        <v/>
      </c>
      <c r="FP42" s="76" t="str">
        <f t="shared" si="13"/>
        <v xml:space="preserve">Sikapnya  dalam ,  ,  ,  ,  ,  ,  ,  </v>
      </c>
    </row>
    <row r="43" spans="1:172">
      <c r="A43" s="271">
        <v>33</v>
      </c>
      <c r="B43" s="76" t="str">
        <f>IF('Data Raport2'!B36="","",'Data Raport2'!B36)</f>
        <v>siswa33</v>
      </c>
      <c r="C43" s="137" t="str">
        <f>IF('QH2'!I46="","",'QH2'!I46)</f>
        <v/>
      </c>
      <c r="D43" s="137" t="str">
        <f>IF('QH2'!J46="","",'QH2'!J46)</f>
        <v/>
      </c>
      <c r="E43" s="137" t="str">
        <f>IF('QH2'!K46="","",'QH2'!K46)</f>
        <v/>
      </c>
      <c r="F43" s="137" t="str">
        <f>IF('QH2'!L46="","",'QH2'!L46)</f>
        <v/>
      </c>
      <c r="G43" s="137" t="str">
        <f>IF('QH2'!M46="","",'QH2'!M46)</f>
        <v/>
      </c>
      <c r="H43" s="137" t="str">
        <f>IF('QH2'!N46="","",'QH2'!N46)</f>
        <v/>
      </c>
      <c r="I43" s="137" t="str">
        <f>IF('QH2'!O46="","",'QH2'!O46)</f>
        <v/>
      </c>
      <c r="J43" s="137" t="str">
        <f>IF('QH2'!P46="","",'QH2'!P46)</f>
        <v/>
      </c>
      <c r="K43" s="137" t="str">
        <f>IF('QH2'!Q46="","",'QH2'!Q46)</f>
        <v/>
      </c>
      <c r="L43" s="137" t="str">
        <f>IF('QH2'!R46="","",'QH2'!R46)</f>
        <v/>
      </c>
      <c r="M43" s="138" t="str">
        <f>IF('AA2'!I46="","",'AA2'!I46)</f>
        <v/>
      </c>
      <c r="N43" s="138" t="str">
        <f>IF('AA2'!J46="","",'AA2'!J46)</f>
        <v/>
      </c>
      <c r="O43" s="138" t="str">
        <f>IF('AA2'!K46="","",'AA2'!K46)</f>
        <v/>
      </c>
      <c r="P43" s="138" t="str">
        <f>IF('AA2'!L46="","",'AA2'!L46)</f>
        <v/>
      </c>
      <c r="Q43" s="138" t="str">
        <f>IF('AA2'!M46="","",'AA2'!M46)</f>
        <v/>
      </c>
      <c r="R43" s="138" t="str">
        <f>IF('AA2'!N46="","",'AA2'!N46)</f>
        <v/>
      </c>
      <c r="S43" s="138" t="str">
        <f>IF('AA2'!O46="","",'AA2'!O46)</f>
        <v/>
      </c>
      <c r="T43" s="138" t="str">
        <f>IF('AA2'!P46="","",'AA2'!P46)</f>
        <v/>
      </c>
      <c r="U43" s="138" t="str">
        <f>IF('AA2'!Q46="","",'AA2'!Q46)</f>
        <v/>
      </c>
      <c r="V43" s="138" t="str">
        <f>IF('AA2'!R46="","",'AA2'!R46)</f>
        <v/>
      </c>
      <c r="W43" s="138" t="str">
        <f>IF(FIQIH2!I46="","",FIQIH2!I46)</f>
        <v/>
      </c>
      <c r="X43" s="138" t="str">
        <f>IF(FIQIH2!J46="","",FIQIH2!J46)</f>
        <v/>
      </c>
      <c r="Y43" s="138" t="str">
        <f>IF(FIQIH2!K46="","",FIQIH2!K46)</f>
        <v/>
      </c>
      <c r="Z43" s="138" t="str">
        <f>IF(FIQIH2!L46="","",FIQIH2!L46)</f>
        <v/>
      </c>
      <c r="AA43" s="138" t="str">
        <f>IF(FIQIH2!M46="","",FIQIH2!M46)</f>
        <v/>
      </c>
      <c r="AB43" s="138" t="str">
        <f>IF(FIQIH2!N46="","",FIQIH2!N46)</f>
        <v/>
      </c>
      <c r="AC43" s="138" t="str">
        <f>IF(FIQIH2!O46="","",FIQIH2!O46)</f>
        <v/>
      </c>
      <c r="AD43" s="138" t="str">
        <f>IF(FIQIH2!P46="","",FIQIH2!P46)</f>
        <v/>
      </c>
      <c r="AE43" s="138" t="str">
        <f>IF(FIQIH2!Q46="","",FIQIH2!Q46)</f>
        <v/>
      </c>
      <c r="AF43" s="138" t="str">
        <f>IF(FIQIH2!R46="","",FIQIH2!R46)</f>
        <v/>
      </c>
      <c r="AG43" s="138" t="str">
        <f>IF('SKI2'!I46="","",'SKI2'!I46)</f>
        <v/>
      </c>
      <c r="AH43" s="138" t="str">
        <f>IF('SKI2'!J46="","",'SKI2'!J46)</f>
        <v/>
      </c>
      <c r="AI43" s="138" t="str">
        <f>IF('SKI2'!K46="","",'SKI2'!K46)</f>
        <v/>
      </c>
      <c r="AJ43" s="138" t="str">
        <f>IF('SKI2'!L46="","",'SKI2'!L46)</f>
        <v/>
      </c>
      <c r="AK43" s="138" t="str">
        <f>IF('SKI2'!M46="","",'SKI2'!M46)</f>
        <v/>
      </c>
      <c r="AL43" s="138" t="str">
        <f>IF('SKI2'!N46="","",'SKI2'!N46)</f>
        <v/>
      </c>
      <c r="AM43" s="138" t="str">
        <f>IF('SKI2'!O46="","",'SKI2'!O46)</f>
        <v/>
      </c>
      <c r="AN43" s="138" t="str">
        <f>IF('SKI2'!P46="","",'SKI2'!P46)</f>
        <v/>
      </c>
      <c r="AO43" s="138" t="str">
        <f>IF('SKI2'!Q46="","",'SKI2'!Q46)</f>
        <v/>
      </c>
      <c r="AP43" s="138" t="str">
        <f>IF('SKI2'!R46="","",'SKI2'!R46)</f>
        <v/>
      </c>
      <c r="AQ43" s="138" t="str">
        <f>IF(PPKn2!I46="","",PPKn2!I46)</f>
        <v/>
      </c>
      <c r="AR43" s="138" t="str">
        <f>IF(PPKn2!J46="","",PPKn2!J46)</f>
        <v/>
      </c>
      <c r="AS43" s="138" t="str">
        <f>IF(PPKn2!K46="","",PPKn2!K46)</f>
        <v/>
      </c>
      <c r="AT43" s="138" t="str">
        <f>IF(PPKn2!L46="","",PPKn2!L46)</f>
        <v/>
      </c>
      <c r="AU43" s="138" t="str">
        <f>IF(PPKn2!M46="","",PPKn2!M46)</f>
        <v/>
      </c>
      <c r="AV43" s="138" t="str">
        <f>IF(PPKn2!N46="","",PPKn2!N46)</f>
        <v/>
      </c>
      <c r="AW43" s="138" t="str">
        <f>IF(PPKn2!O46="","",PPKn2!O46)</f>
        <v/>
      </c>
      <c r="AX43" s="138" t="str">
        <f>IF(PPKn2!P46="","",PPKn2!P46)</f>
        <v/>
      </c>
      <c r="AY43" s="138" t="str">
        <f>IF(PPKn2!Q46="","",PPKn2!Q46)</f>
        <v/>
      </c>
      <c r="AZ43" s="138" t="str">
        <f>IF(PPKn2!R46="","",PPKn2!R46)</f>
        <v/>
      </c>
      <c r="BA43" s="137" t="str">
        <f>IF(B.Ind2!I46="","",B.Ind2!I46)</f>
        <v/>
      </c>
      <c r="BB43" s="137" t="str">
        <f>IF(B.Ind2!J46="","",B.Ind2!J46)</f>
        <v/>
      </c>
      <c r="BC43" s="137" t="str">
        <f>IF(B.Ind2!K46="","",B.Ind2!K46)</f>
        <v/>
      </c>
      <c r="BD43" s="137" t="str">
        <f>IF(B.Ind2!L46="","",B.Ind2!L46)</f>
        <v/>
      </c>
      <c r="BE43" s="137" t="str">
        <f>IF(B.Ind2!M46="","",B.Ind2!M46)</f>
        <v/>
      </c>
      <c r="BF43" s="137" t="str">
        <f>IF(B.Ind2!N46="","",B.Ind2!N46)</f>
        <v/>
      </c>
      <c r="BG43" s="137" t="str">
        <f>IF(B.Ind2!O46="","",B.Ind2!O46)</f>
        <v/>
      </c>
      <c r="BH43" s="137" t="str">
        <f>IF(B.Ind2!P46="","",B.Ind2!P46)</f>
        <v/>
      </c>
      <c r="BI43" s="137" t="str">
        <f>IF(B.Ind2!Q46="","",B.Ind2!Q46)</f>
        <v/>
      </c>
      <c r="BJ43" s="137" t="str">
        <f>IF(B.Ind2!R46="","",B.Ind2!R46)</f>
        <v/>
      </c>
      <c r="BK43" s="137" t="str">
        <f>IF(B.ARAB2!I46="","",B.ARAB2!I46)</f>
        <v/>
      </c>
      <c r="BL43" s="137" t="str">
        <f>IF(B.ARAB2!J46="","",B.ARAB2!J46)</f>
        <v/>
      </c>
      <c r="BM43" s="137" t="str">
        <f>IF(B.ARAB2!K46="","",B.ARAB2!K46)</f>
        <v/>
      </c>
      <c r="BN43" s="137" t="str">
        <f>IF(B.ARAB2!L46="","",B.ARAB2!L46)</f>
        <v/>
      </c>
      <c r="BO43" s="137" t="str">
        <f>IF(B.ARAB2!M46="","",B.ARAB2!M46)</f>
        <v/>
      </c>
      <c r="BP43" s="137" t="str">
        <f>IF(B.ARAB2!N46="","",B.ARAB2!N46)</f>
        <v/>
      </c>
      <c r="BQ43" s="137" t="str">
        <f>IF(B.ARAB2!O46="","",B.ARAB2!O46)</f>
        <v/>
      </c>
      <c r="BR43" s="137" t="str">
        <f>IF(B.ARAB2!P46="","",B.ARAB2!P46)</f>
        <v/>
      </c>
      <c r="BS43" s="137" t="str">
        <f>IF(B.ARAB2!Q46="","",B.ARAB2!Q46)</f>
        <v/>
      </c>
      <c r="BT43" s="137" t="str">
        <f>IF(B.ARAB2!R46="","",B.ARAB2!R46)</f>
        <v/>
      </c>
      <c r="BU43" s="138" t="str">
        <f>IF('MAT2'!I46="","",'MAT2'!I46)</f>
        <v/>
      </c>
      <c r="BV43" s="138" t="str">
        <f>IF('MAT2'!J46="","",'MAT2'!J46)</f>
        <v/>
      </c>
      <c r="BW43" s="138" t="str">
        <f>IF('MAT2'!K46="","",'MAT2'!K46)</f>
        <v/>
      </c>
      <c r="BX43" s="138" t="str">
        <f>IF('MAT2'!L46="","",'MAT2'!L46)</f>
        <v/>
      </c>
      <c r="BY43" s="138" t="str">
        <f>IF('MAT2'!M46="","",'MAT2'!M46)</f>
        <v/>
      </c>
      <c r="BZ43" s="138" t="str">
        <f>IF('MAT2'!N46="","",'MAT2'!N46)</f>
        <v/>
      </c>
      <c r="CA43" s="138" t="str">
        <f>IF('MAT2'!O46="","",'MAT2'!O46)</f>
        <v/>
      </c>
      <c r="CB43" s="138" t="str">
        <f>IF('MAT2'!P46="","",'MAT2'!P46)</f>
        <v/>
      </c>
      <c r="CC43" s="138" t="str">
        <f>IF('MAT2'!Q46="","",'MAT2'!Q46)</f>
        <v/>
      </c>
      <c r="CD43" s="138" t="str">
        <f>IF('MAT2'!R46="","",'MAT2'!R46)</f>
        <v/>
      </c>
      <c r="CE43" s="138" t="str">
        <f>IF('IPA2'!I46="","",'IPA2'!I46)</f>
        <v/>
      </c>
      <c r="CF43" s="138" t="str">
        <f>IF('IPA2'!J46="","",'IPA2'!J46)</f>
        <v/>
      </c>
      <c r="CG43" s="138" t="str">
        <f>IF('IPA2'!K46="","",'IPA2'!K46)</f>
        <v/>
      </c>
      <c r="CH43" s="138" t="str">
        <f>IF('IPA2'!L46="","",'IPA2'!L46)</f>
        <v/>
      </c>
      <c r="CI43" s="138" t="str">
        <f>IF('IPA2'!M46="","",'IPA2'!M46)</f>
        <v/>
      </c>
      <c r="CJ43" s="138" t="str">
        <f>IF('IPA2'!N46="","",'IPA2'!N46)</f>
        <v/>
      </c>
      <c r="CK43" s="138" t="str">
        <f>IF('IPA2'!O46="","",'IPA2'!O46)</f>
        <v/>
      </c>
      <c r="CL43" s="138" t="str">
        <f>IF('IPA2'!P46="","",'IPA2'!P46)</f>
        <v/>
      </c>
      <c r="CM43" s="138" t="str">
        <f>IF('IPA2'!Q46="","",'IPA2'!Q46)</f>
        <v/>
      </c>
      <c r="CN43" s="138" t="str">
        <f>IF('IPA2'!R46="","",'IPA2'!R46)</f>
        <v/>
      </c>
      <c r="CO43" s="137" t="str">
        <f>IF('IPS2'!I46="","",'IPS2'!I46)</f>
        <v/>
      </c>
      <c r="CP43" s="137" t="str">
        <f>IF('IPS2'!J46="","",'IPS2'!J46)</f>
        <v/>
      </c>
      <c r="CQ43" s="137" t="str">
        <f>IF('IPS2'!K46="","",'IPS2'!K46)</f>
        <v/>
      </c>
      <c r="CR43" s="137" t="str">
        <f>IF('IPS2'!L46="","",'IPS2'!L46)</f>
        <v/>
      </c>
      <c r="CS43" s="137" t="str">
        <f>IF('IPS2'!M46="","",'IPS2'!M46)</f>
        <v/>
      </c>
      <c r="CT43" s="137" t="str">
        <f>IF('IPS2'!N46="","",'IPS2'!N46)</f>
        <v/>
      </c>
      <c r="CU43" s="137" t="str">
        <f>IF('IPS2'!O46="","",'IPS2'!O46)</f>
        <v/>
      </c>
      <c r="CV43" s="137" t="str">
        <f>IF('IPS2'!P46="","",'IPS2'!P46)</f>
        <v/>
      </c>
      <c r="CW43" s="137" t="str">
        <f>IF('IPS2'!Q46="","",'IPS2'!Q46)</f>
        <v/>
      </c>
      <c r="CX43" s="137" t="str">
        <f>IF('IPS2'!R46="","",'IPS2'!R46)</f>
        <v/>
      </c>
      <c r="CY43" s="138" t="str">
        <f>IF(BIng2!I46="","",BIng2!I46)</f>
        <v/>
      </c>
      <c r="CZ43" s="138" t="str">
        <f>IF(BIng2!J46="","",BIng2!J46)</f>
        <v/>
      </c>
      <c r="DA43" s="138" t="str">
        <f>IF(BIng2!K46="","",BIng2!K46)</f>
        <v/>
      </c>
      <c r="DB43" s="138" t="str">
        <f>IF(BIng2!L46="","",BIng2!L46)</f>
        <v/>
      </c>
      <c r="DC43" s="138" t="str">
        <f>IF(BIng2!M46="","",BIng2!M46)</f>
        <v/>
      </c>
      <c r="DD43" s="138" t="str">
        <f>IF(BIng2!N46="","",BIng2!N46)</f>
        <v/>
      </c>
      <c r="DE43" s="138" t="str">
        <f>IF(BIng2!O46="","",BIng2!O46)</f>
        <v/>
      </c>
      <c r="DF43" s="138" t="str">
        <f>IF(BIng2!P46="","",BIng2!P46)</f>
        <v/>
      </c>
      <c r="DG43" s="138" t="str">
        <f>IF(BIng2!Q46="","",BIng2!Q46)</f>
        <v/>
      </c>
      <c r="DH43" s="138" t="str">
        <f>IF(BIng2!R46="","",BIng2!R46)</f>
        <v/>
      </c>
      <c r="DI43" s="138" t="str">
        <f>IF('SBd2'!I46="","",'SBd2'!I46)</f>
        <v/>
      </c>
      <c r="DJ43" s="138" t="str">
        <f>IF('SBd2'!J46="","",'SBd2'!J46)</f>
        <v/>
      </c>
      <c r="DK43" s="138" t="str">
        <f>IF('SBd2'!K46="","",'SBd2'!K46)</f>
        <v/>
      </c>
      <c r="DL43" s="138" t="str">
        <f>IF('SBd2'!L46="","",'SBd2'!L46)</f>
        <v/>
      </c>
      <c r="DM43" s="138" t="str">
        <f>IF('SBd2'!M46="","",'SBd2'!M46)</f>
        <v/>
      </c>
      <c r="DN43" s="138" t="str">
        <f>IF('SBd2'!N46="","",'SBd2'!N46)</f>
        <v/>
      </c>
      <c r="DO43" s="138" t="str">
        <f>IF('SBd2'!O46="","",'SBd2'!O46)</f>
        <v/>
      </c>
      <c r="DP43" s="138" t="str">
        <f>IF('SBd2'!P46="","",'SBd2'!P46)</f>
        <v/>
      </c>
      <c r="DQ43" s="138" t="str">
        <f>IF('SBd2'!Q46="","",'SBd2'!Q46)</f>
        <v/>
      </c>
      <c r="DR43" s="138" t="str">
        <f>IF('SBd2'!R46="","",'SBd2'!R46)</f>
        <v/>
      </c>
      <c r="DS43" s="137" t="str">
        <f>IF('Pjk2'!I46="","",'Pjk2'!I46)</f>
        <v/>
      </c>
      <c r="DT43" s="137" t="str">
        <f>IF('Pjk2'!J46="","",'Pjk2'!J46)</f>
        <v/>
      </c>
      <c r="DU43" s="137" t="str">
        <f>IF('Pjk2'!K46="","",'Pjk2'!K46)</f>
        <v/>
      </c>
      <c r="DV43" s="137" t="str">
        <f>IF('Pjk2'!L46="","",'Pjk2'!L46)</f>
        <v/>
      </c>
      <c r="DW43" s="137" t="str">
        <f>IF('Pjk2'!M46="","",'Pjk2'!M46)</f>
        <v/>
      </c>
      <c r="DX43" s="137" t="str">
        <f>IF('Pjk2'!N46="","",'Pjk2'!N46)</f>
        <v/>
      </c>
      <c r="DY43" s="137" t="str">
        <f>IF('Pjk2'!O46="","",'Pjk2'!O46)</f>
        <v/>
      </c>
      <c r="DZ43" s="137" t="str">
        <f>IF('Pjk2'!P46="","",'Pjk2'!P46)</f>
        <v/>
      </c>
      <c r="EA43" s="137" t="str">
        <f>IF('Pjk2'!Q46="","",'Pjk2'!Q46)</f>
        <v/>
      </c>
      <c r="EB43" s="137" t="str">
        <f>IF('Pjk2'!R46="","",'Pjk2'!R46)</f>
        <v/>
      </c>
      <c r="EC43" s="137" t="str">
        <f>IF('Prk2'!I46="","",'Prk2'!I46)</f>
        <v/>
      </c>
      <c r="ED43" s="137" t="str">
        <f>IF('Prk2'!J46="","",'Prk2'!J46)</f>
        <v/>
      </c>
      <c r="EE43" s="137" t="str">
        <f>IF('Prk2'!K46="","",'Prk2'!K46)</f>
        <v/>
      </c>
      <c r="EF43" s="137" t="str">
        <f>IF('Prk2'!L46="","",'Prk2'!L46)</f>
        <v/>
      </c>
      <c r="EG43" s="137" t="str">
        <f>IF('Prk2'!M46="","",'Prk2'!M46)</f>
        <v/>
      </c>
      <c r="EH43" s="137" t="str">
        <f>IF('Prk2'!N46="","",'Prk2'!N46)</f>
        <v/>
      </c>
      <c r="EI43" s="137" t="str">
        <f>IF('Prk2'!O46="","",'Prk2'!O46)</f>
        <v/>
      </c>
      <c r="EJ43" s="137" t="str">
        <f>IF('Prk2'!P46="","",'Prk2'!P46)</f>
        <v/>
      </c>
      <c r="EK43" s="137" t="str">
        <f>IF('Prk2'!Q46="","",'Prk2'!Q46)</f>
        <v/>
      </c>
      <c r="EL43" s="137" t="str">
        <f>IF('Prk2'!R46="","",'Prk2'!R46)</f>
        <v/>
      </c>
      <c r="EM43" s="139" t="str">
        <f>IF(BADER2!I46="","",BADER2!I46)</f>
        <v/>
      </c>
      <c r="EN43" s="139" t="str">
        <f>IF(BADER2!J46="","",BADER2!J46)</f>
        <v/>
      </c>
      <c r="EO43" s="139" t="str">
        <f>IF(BADER2!K46="","",BADER2!K46)</f>
        <v/>
      </c>
      <c r="EP43" s="139" t="str">
        <f>IF(BADER2!L46="","",BADER2!L46)</f>
        <v/>
      </c>
      <c r="EQ43" s="139" t="str">
        <f>IF(BADER2!M46="","",BADER2!M46)</f>
        <v/>
      </c>
      <c r="ER43" s="139" t="str">
        <f>IF(BADER2!N46="","",BADER2!N46)</f>
        <v/>
      </c>
      <c r="ES43" s="139" t="str">
        <f>IF(BADER2!O46="","",BADER2!O46)</f>
        <v/>
      </c>
      <c r="ET43" s="139" t="str">
        <f>IF(BADER2!P46="","",BADER2!P46)</f>
        <v/>
      </c>
      <c r="EU43" s="139" t="str">
        <f>IF(BADER2!Q46="","",BADER2!Q46)</f>
        <v/>
      </c>
      <c r="EV43" s="139" t="str">
        <f>IF(BADER2!R46="","",BADER2!R46)</f>
        <v/>
      </c>
      <c r="EW43" s="146" t="str">
        <f t="shared" si="1"/>
        <v/>
      </c>
      <c r="EX43" s="146" t="str">
        <f t="shared" si="2"/>
        <v/>
      </c>
      <c r="EY43" s="146" t="str">
        <f t="shared" si="14"/>
        <v/>
      </c>
      <c r="EZ43" s="146" t="str">
        <f t="shared" si="14"/>
        <v/>
      </c>
      <c r="FA43" s="146" t="str">
        <f t="shared" si="14"/>
        <v/>
      </c>
      <c r="FB43" s="146" t="str">
        <f t="shared" si="14"/>
        <v/>
      </c>
      <c r="FC43" s="146" t="str">
        <f t="shared" si="14"/>
        <v/>
      </c>
      <c r="FD43" s="146" t="str">
        <f t="shared" si="14"/>
        <v/>
      </c>
      <c r="FE43" s="146" t="str">
        <f t="shared" si="14"/>
        <v/>
      </c>
      <c r="FF43" s="146" t="str">
        <f t="shared" si="3"/>
        <v/>
      </c>
      <c r="FG43" s="146" t="str">
        <f t="shared" si="4"/>
        <v/>
      </c>
      <c r="FH43" s="76" t="str">
        <f t="shared" si="5"/>
        <v/>
      </c>
      <c r="FI43" s="76" t="str">
        <f t="shared" si="6"/>
        <v/>
      </c>
      <c r="FJ43" s="76" t="str">
        <f t="shared" si="7"/>
        <v/>
      </c>
      <c r="FK43" s="76" t="str">
        <f t="shared" si="8"/>
        <v/>
      </c>
      <c r="FL43" s="76" t="str">
        <f t="shared" si="9"/>
        <v/>
      </c>
      <c r="FM43" s="76" t="str">
        <f t="shared" si="10"/>
        <v/>
      </c>
      <c r="FN43" s="76" t="str">
        <f t="shared" si="11"/>
        <v/>
      </c>
      <c r="FO43" s="76" t="str">
        <f t="shared" si="12"/>
        <v/>
      </c>
      <c r="FP43" s="76" t="str">
        <f t="shared" si="13"/>
        <v xml:space="preserve">Sikapnya  dalam ,  ,  ,  ,  ,  ,  ,  </v>
      </c>
    </row>
    <row r="44" spans="1:172">
      <c r="A44" s="271">
        <v>34</v>
      </c>
      <c r="B44" s="76" t="str">
        <f>IF('Data Raport2'!B37="","",'Data Raport2'!B37)</f>
        <v>siswa34</v>
      </c>
      <c r="C44" s="137" t="str">
        <f>IF('QH2'!I47="","",'QH2'!I47)</f>
        <v/>
      </c>
      <c r="D44" s="137" t="str">
        <f>IF('QH2'!J47="","",'QH2'!J47)</f>
        <v/>
      </c>
      <c r="E44" s="137" t="str">
        <f>IF('QH2'!K47="","",'QH2'!K47)</f>
        <v/>
      </c>
      <c r="F44" s="137" t="str">
        <f>IF('QH2'!L47="","",'QH2'!L47)</f>
        <v/>
      </c>
      <c r="G44" s="137" t="str">
        <f>IF('QH2'!M47="","",'QH2'!M47)</f>
        <v/>
      </c>
      <c r="H44" s="137" t="str">
        <f>IF('QH2'!N47="","",'QH2'!N47)</f>
        <v/>
      </c>
      <c r="I44" s="137" t="str">
        <f>IF('QH2'!O47="","",'QH2'!O47)</f>
        <v/>
      </c>
      <c r="J44" s="137" t="str">
        <f>IF('QH2'!P47="","",'QH2'!P47)</f>
        <v/>
      </c>
      <c r="K44" s="137" t="str">
        <f>IF('QH2'!Q47="","",'QH2'!Q47)</f>
        <v/>
      </c>
      <c r="L44" s="137" t="str">
        <f>IF('QH2'!R47="","",'QH2'!R47)</f>
        <v/>
      </c>
      <c r="M44" s="138" t="str">
        <f>IF('AA2'!I47="","",'AA2'!I47)</f>
        <v/>
      </c>
      <c r="N44" s="138" t="str">
        <f>IF('AA2'!J47="","",'AA2'!J47)</f>
        <v/>
      </c>
      <c r="O44" s="138" t="str">
        <f>IF('AA2'!K47="","",'AA2'!K47)</f>
        <v/>
      </c>
      <c r="P44" s="138" t="str">
        <f>IF('AA2'!L47="","",'AA2'!L47)</f>
        <v/>
      </c>
      <c r="Q44" s="138" t="str">
        <f>IF('AA2'!M47="","",'AA2'!M47)</f>
        <v/>
      </c>
      <c r="R44" s="138" t="str">
        <f>IF('AA2'!N47="","",'AA2'!N47)</f>
        <v/>
      </c>
      <c r="S44" s="138" t="str">
        <f>IF('AA2'!O47="","",'AA2'!O47)</f>
        <v/>
      </c>
      <c r="T44" s="138" t="str">
        <f>IF('AA2'!P47="","",'AA2'!P47)</f>
        <v/>
      </c>
      <c r="U44" s="138" t="str">
        <f>IF('AA2'!Q47="","",'AA2'!Q47)</f>
        <v/>
      </c>
      <c r="V44" s="138" t="str">
        <f>IF('AA2'!R47="","",'AA2'!R47)</f>
        <v/>
      </c>
      <c r="W44" s="138" t="str">
        <f>IF(FIQIH2!I47="","",FIQIH2!I47)</f>
        <v/>
      </c>
      <c r="X44" s="138" t="str">
        <f>IF(FIQIH2!J47="","",FIQIH2!J47)</f>
        <v/>
      </c>
      <c r="Y44" s="138" t="str">
        <f>IF(FIQIH2!K47="","",FIQIH2!K47)</f>
        <v/>
      </c>
      <c r="Z44" s="138" t="str">
        <f>IF(FIQIH2!L47="","",FIQIH2!L47)</f>
        <v/>
      </c>
      <c r="AA44" s="138" t="str">
        <f>IF(FIQIH2!M47="","",FIQIH2!M47)</f>
        <v/>
      </c>
      <c r="AB44" s="138" t="str">
        <f>IF(FIQIH2!N47="","",FIQIH2!N47)</f>
        <v/>
      </c>
      <c r="AC44" s="138" t="str">
        <f>IF(FIQIH2!O47="","",FIQIH2!O47)</f>
        <v/>
      </c>
      <c r="AD44" s="138" t="str">
        <f>IF(FIQIH2!P47="","",FIQIH2!P47)</f>
        <v/>
      </c>
      <c r="AE44" s="138" t="str">
        <f>IF(FIQIH2!Q47="","",FIQIH2!Q47)</f>
        <v/>
      </c>
      <c r="AF44" s="138" t="str">
        <f>IF(FIQIH2!R47="","",FIQIH2!R47)</f>
        <v/>
      </c>
      <c r="AG44" s="138" t="str">
        <f>IF('SKI2'!I47="","",'SKI2'!I47)</f>
        <v/>
      </c>
      <c r="AH44" s="138" t="str">
        <f>IF('SKI2'!J47="","",'SKI2'!J47)</f>
        <v/>
      </c>
      <c r="AI44" s="138" t="str">
        <f>IF('SKI2'!K47="","",'SKI2'!K47)</f>
        <v/>
      </c>
      <c r="AJ44" s="138" t="str">
        <f>IF('SKI2'!L47="","",'SKI2'!L47)</f>
        <v/>
      </c>
      <c r="AK44" s="138" t="str">
        <f>IF('SKI2'!M47="","",'SKI2'!M47)</f>
        <v/>
      </c>
      <c r="AL44" s="138" t="str">
        <f>IF('SKI2'!N47="","",'SKI2'!N47)</f>
        <v/>
      </c>
      <c r="AM44" s="138" t="str">
        <f>IF('SKI2'!O47="","",'SKI2'!O47)</f>
        <v/>
      </c>
      <c r="AN44" s="138" t="str">
        <f>IF('SKI2'!P47="","",'SKI2'!P47)</f>
        <v/>
      </c>
      <c r="AO44" s="138" t="str">
        <f>IF('SKI2'!Q47="","",'SKI2'!Q47)</f>
        <v/>
      </c>
      <c r="AP44" s="138" t="str">
        <f>IF('SKI2'!R47="","",'SKI2'!R47)</f>
        <v/>
      </c>
      <c r="AQ44" s="138" t="str">
        <f>IF(PPKn2!I47="","",PPKn2!I47)</f>
        <v/>
      </c>
      <c r="AR44" s="138" t="str">
        <f>IF(PPKn2!J47="","",PPKn2!J47)</f>
        <v/>
      </c>
      <c r="AS44" s="138" t="str">
        <f>IF(PPKn2!K47="","",PPKn2!K47)</f>
        <v/>
      </c>
      <c r="AT44" s="138" t="str">
        <f>IF(PPKn2!L47="","",PPKn2!L47)</f>
        <v/>
      </c>
      <c r="AU44" s="138" t="str">
        <f>IF(PPKn2!M47="","",PPKn2!M47)</f>
        <v/>
      </c>
      <c r="AV44" s="138" t="str">
        <f>IF(PPKn2!N47="","",PPKn2!N47)</f>
        <v/>
      </c>
      <c r="AW44" s="138" t="str">
        <f>IF(PPKn2!O47="","",PPKn2!O47)</f>
        <v/>
      </c>
      <c r="AX44" s="138" t="str">
        <f>IF(PPKn2!P47="","",PPKn2!P47)</f>
        <v/>
      </c>
      <c r="AY44" s="138" t="str">
        <f>IF(PPKn2!Q47="","",PPKn2!Q47)</f>
        <v/>
      </c>
      <c r="AZ44" s="138" t="str">
        <f>IF(PPKn2!R47="","",PPKn2!R47)</f>
        <v/>
      </c>
      <c r="BA44" s="137" t="str">
        <f>IF(B.Ind2!I47="","",B.Ind2!I47)</f>
        <v/>
      </c>
      <c r="BB44" s="137" t="str">
        <f>IF(B.Ind2!J47="","",B.Ind2!J47)</f>
        <v/>
      </c>
      <c r="BC44" s="137" t="str">
        <f>IF(B.Ind2!K47="","",B.Ind2!K47)</f>
        <v/>
      </c>
      <c r="BD44" s="137" t="str">
        <f>IF(B.Ind2!L47="","",B.Ind2!L47)</f>
        <v/>
      </c>
      <c r="BE44" s="137" t="str">
        <f>IF(B.Ind2!M47="","",B.Ind2!M47)</f>
        <v/>
      </c>
      <c r="BF44" s="137" t="str">
        <f>IF(B.Ind2!N47="","",B.Ind2!N47)</f>
        <v/>
      </c>
      <c r="BG44" s="137" t="str">
        <f>IF(B.Ind2!O47="","",B.Ind2!O47)</f>
        <v/>
      </c>
      <c r="BH44" s="137" t="str">
        <f>IF(B.Ind2!P47="","",B.Ind2!P47)</f>
        <v/>
      </c>
      <c r="BI44" s="137" t="str">
        <f>IF(B.Ind2!Q47="","",B.Ind2!Q47)</f>
        <v/>
      </c>
      <c r="BJ44" s="137" t="str">
        <f>IF(B.Ind2!R47="","",B.Ind2!R47)</f>
        <v/>
      </c>
      <c r="BK44" s="137" t="str">
        <f>IF(B.ARAB2!I47="","",B.ARAB2!I47)</f>
        <v/>
      </c>
      <c r="BL44" s="137" t="str">
        <f>IF(B.ARAB2!J47="","",B.ARAB2!J47)</f>
        <v/>
      </c>
      <c r="BM44" s="137" t="str">
        <f>IF(B.ARAB2!K47="","",B.ARAB2!K47)</f>
        <v/>
      </c>
      <c r="BN44" s="137" t="str">
        <f>IF(B.ARAB2!L47="","",B.ARAB2!L47)</f>
        <v/>
      </c>
      <c r="BO44" s="137" t="str">
        <f>IF(B.ARAB2!M47="","",B.ARAB2!M47)</f>
        <v/>
      </c>
      <c r="BP44" s="137" t="str">
        <f>IF(B.ARAB2!N47="","",B.ARAB2!N47)</f>
        <v/>
      </c>
      <c r="BQ44" s="137" t="str">
        <f>IF(B.ARAB2!O47="","",B.ARAB2!O47)</f>
        <v/>
      </c>
      <c r="BR44" s="137" t="str">
        <f>IF(B.ARAB2!P47="","",B.ARAB2!P47)</f>
        <v/>
      </c>
      <c r="BS44" s="137" t="str">
        <f>IF(B.ARAB2!Q47="","",B.ARAB2!Q47)</f>
        <v/>
      </c>
      <c r="BT44" s="137" t="str">
        <f>IF(B.ARAB2!R47="","",B.ARAB2!R47)</f>
        <v/>
      </c>
      <c r="BU44" s="138" t="str">
        <f>IF('MAT2'!I47="","",'MAT2'!I47)</f>
        <v/>
      </c>
      <c r="BV44" s="138" t="str">
        <f>IF('MAT2'!J47="","",'MAT2'!J47)</f>
        <v/>
      </c>
      <c r="BW44" s="138" t="str">
        <f>IF('MAT2'!K47="","",'MAT2'!K47)</f>
        <v/>
      </c>
      <c r="BX44" s="138" t="str">
        <f>IF('MAT2'!L47="","",'MAT2'!L47)</f>
        <v/>
      </c>
      <c r="BY44" s="138" t="str">
        <f>IF('MAT2'!M47="","",'MAT2'!M47)</f>
        <v/>
      </c>
      <c r="BZ44" s="138" t="str">
        <f>IF('MAT2'!N47="","",'MAT2'!N47)</f>
        <v/>
      </c>
      <c r="CA44" s="138" t="str">
        <f>IF('MAT2'!O47="","",'MAT2'!O47)</f>
        <v/>
      </c>
      <c r="CB44" s="138" t="str">
        <f>IF('MAT2'!P47="","",'MAT2'!P47)</f>
        <v/>
      </c>
      <c r="CC44" s="138" t="str">
        <f>IF('MAT2'!Q47="","",'MAT2'!Q47)</f>
        <v/>
      </c>
      <c r="CD44" s="138" t="str">
        <f>IF('MAT2'!R47="","",'MAT2'!R47)</f>
        <v/>
      </c>
      <c r="CE44" s="138" t="str">
        <f>IF('IPA2'!I47="","",'IPA2'!I47)</f>
        <v/>
      </c>
      <c r="CF44" s="138" t="str">
        <f>IF('IPA2'!J47="","",'IPA2'!J47)</f>
        <v/>
      </c>
      <c r="CG44" s="138" t="str">
        <f>IF('IPA2'!K47="","",'IPA2'!K47)</f>
        <v/>
      </c>
      <c r="CH44" s="138" t="str">
        <f>IF('IPA2'!L47="","",'IPA2'!L47)</f>
        <v/>
      </c>
      <c r="CI44" s="138" t="str">
        <f>IF('IPA2'!M47="","",'IPA2'!M47)</f>
        <v/>
      </c>
      <c r="CJ44" s="138" t="str">
        <f>IF('IPA2'!N47="","",'IPA2'!N47)</f>
        <v/>
      </c>
      <c r="CK44" s="138" t="str">
        <f>IF('IPA2'!O47="","",'IPA2'!O47)</f>
        <v/>
      </c>
      <c r="CL44" s="138" t="str">
        <f>IF('IPA2'!P47="","",'IPA2'!P47)</f>
        <v/>
      </c>
      <c r="CM44" s="138" t="str">
        <f>IF('IPA2'!Q47="","",'IPA2'!Q47)</f>
        <v/>
      </c>
      <c r="CN44" s="138" t="str">
        <f>IF('IPA2'!R47="","",'IPA2'!R47)</f>
        <v/>
      </c>
      <c r="CO44" s="137" t="str">
        <f>IF('IPS2'!I47="","",'IPS2'!I47)</f>
        <v/>
      </c>
      <c r="CP44" s="137" t="str">
        <f>IF('IPS2'!J47="","",'IPS2'!J47)</f>
        <v/>
      </c>
      <c r="CQ44" s="137" t="str">
        <f>IF('IPS2'!K47="","",'IPS2'!K47)</f>
        <v/>
      </c>
      <c r="CR44" s="137" t="str">
        <f>IF('IPS2'!L47="","",'IPS2'!L47)</f>
        <v/>
      </c>
      <c r="CS44" s="137" t="str">
        <f>IF('IPS2'!M47="","",'IPS2'!M47)</f>
        <v/>
      </c>
      <c r="CT44" s="137" t="str">
        <f>IF('IPS2'!N47="","",'IPS2'!N47)</f>
        <v/>
      </c>
      <c r="CU44" s="137" t="str">
        <f>IF('IPS2'!O47="","",'IPS2'!O47)</f>
        <v/>
      </c>
      <c r="CV44" s="137" t="str">
        <f>IF('IPS2'!P47="","",'IPS2'!P47)</f>
        <v/>
      </c>
      <c r="CW44" s="137" t="str">
        <f>IF('IPS2'!Q47="","",'IPS2'!Q47)</f>
        <v/>
      </c>
      <c r="CX44" s="137" t="str">
        <f>IF('IPS2'!R47="","",'IPS2'!R47)</f>
        <v/>
      </c>
      <c r="CY44" s="138" t="str">
        <f>IF(BIng2!I47="","",BIng2!I47)</f>
        <v/>
      </c>
      <c r="CZ44" s="138" t="str">
        <f>IF(BIng2!J47="","",BIng2!J47)</f>
        <v/>
      </c>
      <c r="DA44" s="138" t="str">
        <f>IF(BIng2!K47="","",BIng2!K47)</f>
        <v/>
      </c>
      <c r="DB44" s="138" t="str">
        <f>IF(BIng2!L47="","",BIng2!L47)</f>
        <v/>
      </c>
      <c r="DC44" s="138" t="str">
        <f>IF(BIng2!M47="","",BIng2!M47)</f>
        <v/>
      </c>
      <c r="DD44" s="138" t="str">
        <f>IF(BIng2!N47="","",BIng2!N47)</f>
        <v/>
      </c>
      <c r="DE44" s="138" t="str">
        <f>IF(BIng2!O47="","",BIng2!O47)</f>
        <v/>
      </c>
      <c r="DF44" s="138" t="str">
        <f>IF(BIng2!P47="","",BIng2!P47)</f>
        <v/>
      </c>
      <c r="DG44" s="138" t="str">
        <f>IF(BIng2!Q47="","",BIng2!Q47)</f>
        <v/>
      </c>
      <c r="DH44" s="138" t="str">
        <f>IF(BIng2!R47="","",BIng2!R47)</f>
        <v/>
      </c>
      <c r="DI44" s="138" t="str">
        <f>IF('SBd2'!I47="","",'SBd2'!I47)</f>
        <v/>
      </c>
      <c r="DJ44" s="138" t="str">
        <f>IF('SBd2'!J47="","",'SBd2'!J47)</f>
        <v/>
      </c>
      <c r="DK44" s="138" t="str">
        <f>IF('SBd2'!K47="","",'SBd2'!K47)</f>
        <v/>
      </c>
      <c r="DL44" s="138" t="str">
        <f>IF('SBd2'!L47="","",'SBd2'!L47)</f>
        <v/>
      </c>
      <c r="DM44" s="138" t="str">
        <f>IF('SBd2'!M47="","",'SBd2'!M47)</f>
        <v/>
      </c>
      <c r="DN44" s="138" t="str">
        <f>IF('SBd2'!N47="","",'SBd2'!N47)</f>
        <v/>
      </c>
      <c r="DO44" s="138" t="str">
        <f>IF('SBd2'!O47="","",'SBd2'!O47)</f>
        <v/>
      </c>
      <c r="DP44" s="138" t="str">
        <f>IF('SBd2'!P47="","",'SBd2'!P47)</f>
        <v/>
      </c>
      <c r="DQ44" s="138" t="str">
        <f>IF('SBd2'!Q47="","",'SBd2'!Q47)</f>
        <v/>
      </c>
      <c r="DR44" s="138" t="str">
        <f>IF('SBd2'!R47="","",'SBd2'!R47)</f>
        <v/>
      </c>
      <c r="DS44" s="137" t="str">
        <f>IF('Pjk2'!I47="","",'Pjk2'!I47)</f>
        <v/>
      </c>
      <c r="DT44" s="137" t="str">
        <f>IF('Pjk2'!J47="","",'Pjk2'!J47)</f>
        <v/>
      </c>
      <c r="DU44" s="137" t="str">
        <f>IF('Pjk2'!K47="","",'Pjk2'!K47)</f>
        <v/>
      </c>
      <c r="DV44" s="137" t="str">
        <f>IF('Pjk2'!L47="","",'Pjk2'!L47)</f>
        <v/>
      </c>
      <c r="DW44" s="137" t="str">
        <f>IF('Pjk2'!M47="","",'Pjk2'!M47)</f>
        <v/>
      </c>
      <c r="DX44" s="137" t="str">
        <f>IF('Pjk2'!N47="","",'Pjk2'!N47)</f>
        <v/>
      </c>
      <c r="DY44" s="137" t="str">
        <f>IF('Pjk2'!O47="","",'Pjk2'!O47)</f>
        <v/>
      </c>
      <c r="DZ44" s="137" t="str">
        <f>IF('Pjk2'!P47="","",'Pjk2'!P47)</f>
        <v/>
      </c>
      <c r="EA44" s="137" t="str">
        <f>IF('Pjk2'!Q47="","",'Pjk2'!Q47)</f>
        <v/>
      </c>
      <c r="EB44" s="137" t="str">
        <f>IF('Pjk2'!R47="","",'Pjk2'!R47)</f>
        <v/>
      </c>
      <c r="EC44" s="137" t="str">
        <f>IF('Prk2'!I47="","",'Prk2'!I47)</f>
        <v/>
      </c>
      <c r="ED44" s="137" t="str">
        <f>IF('Prk2'!J47="","",'Prk2'!J47)</f>
        <v/>
      </c>
      <c r="EE44" s="137" t="str">
        <f>IF('Prk2'!K47="","",'Prk2'!K47)</f>
        <v/>
      </c>
      <c r="EF44" s="137" t="str">
        <f>IF('Prk2'!L47="","",'Prk2'!L47)</f>
        <v/>
      </c>
      <c r="EG44" s="137" t="str">
        <f>IF('Prk2'!M47="","",'Prk2'!M47)</f>
        <v/>
      </c>
      <c r="EH44" s="137" t="str">
        <f>IF('Prk2'!N47="","",'Prk2'!N47)</f>
        <v/>
      </c>
      <c r="EI44" s="137" t="str">
        <f>IF('Prk2'!O47="","",'Prk2'!O47)</f>
        <v/>
      </c>
      <c r="EJ44" s="137" t="str">
        <f>IF('Prk2'!P47="","",'Prk2'!P47)</f>
        <v/>
      </c>
      <c r="EK44" s="137" t="str">
        <f>IF('Prk2'!Q47="","",'Prk2'!Q47)</f>
        <v/>
      </c>
      <c r="EL44" s="137" t="str">
        <f>IF('Prk2'!R47="","",'Prk2'!R47)</f>
        <v/>
      </c>
      <c r="EM44" s="139" t="str">
        <f>IF(BADER2!I47="","",BADER2!I47)</f>
        <v/>
      </c>
      <c r="EN44" s="139" t="str">
        <f>IF(BADER2!J47="","",BADER2!J47)</f>
        <v/>
      </c>
      <c r="EO44" s="139" t="str">
        <f>IF(BADER2!K47="","",BADER2!K47)</f>
        <v/>
      </c>
      <c r="EP44" s="139" t="str">
        <f>IF(BADER2!L47="","",BADER2!L47)</f>
        <v/>
      </c>
      <c r="EQ44" s="139" t="str">
        <f>IF(BADER2!M47="","",BADER2!M47)</f>
        <v/>
      </c>
      <c r="ER44" s="139" t="str">
        <f>IF(BADER2!N47="","",BADER2!N47)</f>
        <v/>
      </c>
      <c r="ES44" s="139" t="str">
        <f>IF(BADER2!O47="","",BADER2!O47)</f>
        <v/>
      </c>
      <c r="ET44" s="139" t="str">
        <f>IF(BADER2!P47="","",BADER2!P47)</f>
        <v/>
      </c>
      <c r="EU44" s="139" t="str">
        <f>IF(BADER2!Q47="","",BADER2!Q47)</f>
        <v/>
      </c>
      <c r="EV44" s="139" t="str">
        <f>IF(BADER2!R47="","",BADER2!R47)</f>
        <v/>
      </c>
      <c r="EW44" s="146" t="str">
        <f t="shared" si="1"/>
        <v/>
      </c>
      <c r="EX44" s="146" t="str">
        <f t="shared" si="2"/>
        <v/>
      </c>
      <c r="EY44" s="146" t="str">
        <f t="shared" si="14"/>
        <v/>
      </c>
      <c r="EZ44" s="146" t="str">
        <f t="shared" si="14"/>
        <v/>
      </c>
      <c r="FA44" s="146" t="str">
        <f t="shared" si="14"/>
        <v/>
      </c>
      <c r="FB44" s="146" t="str">
        <f t="shared" si="14"/>
        <v/>
      </c>
      <c r="FC44" s="146" t="str">
        <f t="shared" si="14"/>
        <v/>
      </c>
      <c r="FD44" s="146" t="str">
        <f t="shared" si="14"/>
        <v/>
      </c>
      <c r="FE44" s="146" t="str">
        <f t="shared" si="14"/>
        <v/>
      </c>
      <c r="FF44" s="146" t="str">
        <f t="shared" si="3"/>
        <v/>
      </c>
      <c r="FG44" s="146" t="str">
        <f t="shared" si="4"/>
        <v/>
      </c>
      <c r="FH44" s="76" t="str">
        <f t="shared" si="5"/>
        <v/>
      </c>
      <c r="FI44" s="76" t="str">
        <f t="shared" si="6"/>
        <v/>
      </c>
      <c r="FJ44" s="76" t="str">
        <f t="shared" si="7"/>
        <v/>
      </c>
      <c r="FK44" s="76" t="str">
        <f t="shared" si="8"/>
        <v/>
      </c>
      <c r="FL44" s="76" t="str">
        <f t="shared" si="9"/>
        <v/>
      </c>
      <c r="FM44" s="76" t="str">
        <f t="shared" si="10"/>
        <v/>
      </c>
      <c r="FN44" s="76" t="str">
        <f t="shared" si="11"/>
        <v/>
      </c>
      <c r="FO44" s="76" t="str">
        <f t="shared" si="12"/>
        <v/>
      </c>
      <c r="FP44" s="76" t="str">
        <f t="shared" si="13"/>
        <v xml:space="preserve">Sikapnya  dalam ,  ,  ,  ,  ,  ,  ,  </v>
      </c>
    </row>
    <row r="45" spans="1:172">
      <c r="A45" s="271">
        <v>35</v>
      </c>
      <c r="B45" s="76" t="str">
        <f>IF('Data Raport2'!B38="","",'Data Raport2'!B38)</f>
        <v>siswa35</v>
      </c>
      <c r="C45" s="137" t="str">
        <f>IF('QH2'!I48="","",'QH2'!I48)</f>
        <v/>
      </c>
      <c r="D45" s="137" t="str">
        <f>IF('QH2'!J48="","",'QH2'!J48)</f>
        <v/>
      </c>
      <c r="E45" s="137" t="str">
        <f>IF('QH2'!K48="","",'QH2'!K48)</f>
        <v/>
      </c>
      <c r="F45" s="137" t="str">
        <f>IF('QH2'!L48="","",'QH2'!L48)</f>
        <v/>
      </c>
      <c r="G45" s="137" t="str">
        <f>IF('QH2'!M48="","",'QH2'!M48)</f>
        <v/>
      </c>
      <c r="H45" s="137" t="str">
        <f>IF('QH2'!N48="","",'QH2'!N48)</f>
        <v/>
      </c>
      <c r="I45" s="137" t="str">
        <f>IF('QH2'!O48="","",'QH2'!O48)</f>
        <v/>
      </c>
      <c r="J45" s="137" t="str">
        <f>IF('QH2'!P48="","",'QH2'!P48)</f>
        <v/>
      </c>
      <c r="K45" s="137" t="str">
        <f>IF('QH2'!Q48="","",'QH2'!Q48)</f>
        <v/>
      </c>
      <c r="L45" s="137" t="str">
        <f>IF('QH2'!R48="","",'QH2'!R48)</f>
        <v/>
      </c>
      <c r="M45" s="138" t="str">
        <f>IF('AA2'!I48="","",'AA2'!I48)</f>
        <v/>
      </c>
      <c r="N45" s="138" t="str">
        <f>IF('AA2'!J48="","",'AA2'!J48)</f>
        <v/>
      </c>
      <c r="O45" s="138" t="str">
        <f>IF('AA2'!K48="","",'AA2'!K48)</f>
        <v/>
      </c>
      <c r="P45" s="138" t="str">
        <f>IF('AA2'!L48="","",'AA2'!L48)</f>
        <v/>
      </c>
      <c r="Q45" s="138" t="str">
        <f>IF('AA2'!M48="","",'AA2'!M48)</f>
        <v/>
      </c>
      <c r="R45" s="138" t="str">
        <f>IF('AA2'!N48="","",'AA2'!N48)</f>
        <v/>
      </c>
      <c r="S45" s="138" t="str">
        <f>IF('AA2'!O48="","",'AA2'!O48)</f>
        <v/>
      </c>
      <c r="T45" s="138" t="str">
        <f>IF('AA2'!P48="","",'AA2'!P48)</f>
        <v/>
      </c>
      <c r="U45" s="138" t="str">
        <f>IF('AA2'!Q48="","",'AA2'!Q48)</f>
        <v/>
      </c>
      <c r="V45" s="138" t="str">
        <f>IF('AA2'!R48="","",'AA2'!R48)</f>
        <v/>
      </c>
      <c r="W45" s="138" t="str">
        <f>IF(FIQIH2!I48="","",FIQIH2!I48)</f>
        <v/>
      </c>
      <c r="X45" s="138" t="str">
        <f>IF(FIQIH2!J48="","",FIQIH2!J48)</f>
        <v/>
      </c>
      <c r="Y45" s="138" t="str">
        <f>IF(FIQIH2!K48="","",FIQIH2!K48)</f>
        <v/>
      </c>
      <c r="Z45" s="138" t="str">
        <f>IF(FIQIH2!L48="","",FIQIH2!L48)</f>
        <v/>
      </c>
      <c r="AA45" s="138" t="str">
        <f>IF(FIQIH2!M48="","",FIQIH2!M48)</f>
        <v/>
      </c>
      <c r="AB45" s="138" t="str">
        <f>IF(FIQIH2!N48="","",FIQIH2!N48)</f>
        <v/>
      </c>
      <c r="AC45" s="138" t="str">
        <f>IF(FIQIH2!O48="","",FIQIH2!O48)</f>
        <v/>
      </c>
      <c r="AD45" s="138" t="str">
        <f>IF(FIQIH2!P48="","",FIQIH2!P48)</f>
        <v/>
      </c>
      <c r="AE45" s="138" t="str">
        <f>IF(FIQIH2!Q48="","",FIQIH2!Q48)</f>
        <v/>
      </c>
      <c r="AF45" s="138" t="str">
        <f>IF(FIQIH2!R48="","",FIQIH2!R48)</f>
        <v/>
      </c>
      <c r="AG45" s="138" t="str">
        <f>IF('SKI2'!I48="","",'SKI2'!I48)</f>
        <v/>
      </c>
      <c r="AH45" s="138" t="str">
        <f>IF('SKI2'!J48="","",'SKI2'!J48)</f>
        <v/>
      </c>
      <c r="AI45" s="138" t="str">
        <f>IF('SKI2'!K48="","",'SKI2'!K48)</f>
        <v/>
      </c>
      <c r="AJ45" s="138" t="str">
        <f>IF('SKI2'!L48="","",'SKI2'!L48)</f>
        <v/>
      </c>
      <c r="AK45" s="138" t="str">
        <f>IF('SKI2'!M48="","",'SKI2'!M48)</f>
        <v/>
      </c>
      <c r="AL45" s="138" t="str">
        <f>IF('SKI2'!N48="","",'SKI2'!N48)</f>
        <v/>
      </c>
      <c r="AM45" s="138" t="str">
        <f>IF('SKI2'!O48="","",'SKI2'!O48)</f>
        <v/>
      </c>
      <c r="AN45" s="138" t="str">
        <f>IF('SKI2'!P48="","",'SKI2'!P48)</f>
        <v/>
      </c>
      <c r="AO45" s="138" t="str">
        <f>IF('SKI2'!Q48="","",'SKI2'!Q48)</f>
        <v/>
      </c>
      <c r="AP45" s="138" t="str">
        <f>IF('SKI2'!R48="","",'SKI2'!R48)</f>
        <v/>
      </c>
      <c r="AQ45" s="138" t="str">
        <f>IF(PPKn2!I48="","",PPKn2!I48)</f>
        <v/>
      </c>
      <c r="AR45" s="138" t="str">
        <f>IF(PPKn2!J48="","",PPKn2!J48)</f>
        <v/>
      </c>
      <c r="AS45" s="138" t="str">
        <f>IF(PPKn2!K48="","",PPKn2!K48)</f>
        <v/>
      </c>
      <c r="AT45" s="138" t="str">
        <f>IF(PPKn2!L48="","",PPKn2!L48)</f>
        <v/>
      </c>
      <c r="AU45" s="138" t="str">
        <f>IF(PPKn2!M48="","",PPKn2!M48)</f>
        <v/>
      </c>
      <c r="AV45" s="138" t="str">
        <f>IF(PPKn2!N48="","",PPKn2!N48)</f>
        <v/>
      </c>
      <c r="AW45" s="138" t="str">
        <f>IF(PPKn2!O48="","",PPKn2!O48)</f>
        <v/>
      </c>
      <c r="AX45" s="138" t="str">
        <f>IF(PPKn2!P48="","",PPKn2!P48)</f>
        <v/>
      </c>
      <c r="AY45" s="138" t="str">
        <f>IF(PPKn2!Q48="","",PPKn2!Q48)</f>
        <v/>
      </c>
      <c r="AZ45" s="138" t="str">
        <f>IF(PPKn2!R48="","",PPKn2!R48)</f>
        <v/>
      </c>
      <c r="BA45" s="137" t="str">
        <f>IF(B.Ind2!I48="","",B.Ind2!I48)</f>
        <v/>
      </c>
      <c r="BB45" s="137" t="str">
        <f>IF(B.Ind2!J48="","",B.Ind2!J48)</f>
        <v/>
      </c>
      <c r="BC45" s="137" t="str">
        <f>IF(B.Ind2!K48="","",B.Ind2!K48)</f>
        <v/>
      </c>
      <c r="BD45" s="137" t="str">
        <f>IF(B.Ind2!L48="","",B.Ind2!L48)</f>
        <v/>
      </c>
      <c r="BE45" s="137" t="str">
        <f>IF(B.Ind2!M48="","",B.Ind2!M48)</f>
        <v/>
      </c>
      <c r="BF45" s="137" t="str">
        <f>IF(B.Ind2!N48="","",B.Ind2!N48)</f>
        <v/>
      </c>
      <c r="BG45" s="137" t="str">
        <f>IF(B.Ind2!O48="","",B.Ind2!O48)</f>
        <v/>
      </c>
      <c r="BH45" s="137" t="str">
        <f>IF(B.Ind2!P48="","",B.Ind2!P48)</f>
        <v/>
      </c>
      <c r="BI45" s="137" t="str">
        <f>IF(B.Ind2!Q48="","",B.Ind2!Q48)</f>
        <v/>
      </c>
      <c r="BJ45" s="137" t="str">
        <f>IF(B.Ind2!R48="","",B.Ind2!R48)</f>
        <v/>
      </c>
      <c r="BK45" s="137" t="str">
        <f>IF(B.ARAB2!I48="","",B.ARAB2!I48)</f>
        <v/>
      </c>
      <c r="BL45" s="137" t="str">
        <f>IF(B.ARAB2!J48="","",B.ARAB2!J48)</f>
        <v/>
      </c>
      <c r="BM45" s="137" t="str">
        <f>IF(B.ARAB2!K48="","",B.ARAB2!K48)</f>
        <v/>
      </c>
      <c r="BN45" s="137" t="str">
        <f>IF(B.ARAB2!L48="","",B.ARAB2!L48)</f>
        <v/>
      </c>
      <c r="BO45" s="137" t="str">
        <f>IF(B.ARAB2!M48="","",B.ARAB2!M48)</f>
        <v/>
      </c>
      <c r="BP45" s="137" t="str">
        <f>IF(B.ARAB2!N48="","",B.ARAB2!N48)</f>
        <v/>
      </c>
      <c r="BQ45" s="137" t="str">
        <f>IF(B.ARAB2!O48="","",B.ARAB2!O48)</f>
        <v/>
      </c>
      <c r="BR45" s="137" t="str">
        <f>IF(B.ARAB2!P48="","",B.ARAB2!P48)</f>
        <v/>
      </c>
      <c r="BS45" s="137" t="str">
        <f>IF(B.ARAB2!Q48="","",B.ARAB2!Q48)</f>
        <v/>
      </c>
      <c r="BT45" s="137" t="str">
        <f>IF(B.ARAB2!R48="","",B.ARAB2!R48)</f>
        <v/>
      </c>
      <c r="BU45" s="138" t="str">
        <f>IF('MAT2'!I48="","",'MAT2'!I48)</f>
        <v/>
      </c>
      <c r="BV45" s="138" t="str">
        <f>IF('MAT2'!J48="","",'MAT2'!J48)</f>
        <v/>
      </c>
      <c r="BW45" s="138" t="str">
        <f>IF('MAT2'!K48="","",'MAT2'!K48)</f>
        <v/>
      </c>
      <c r="BX45" s="138" t="str">
        <f>IF('MAT2'!L48="","",'MAT2'!L48)</f>
        <v/>
      </c>
      <c r="BY45" s="138" t="str">
        <f>IF('MAT2'!M48="","",'MAT2'!M48)</f>
        <v/>
      </c>
      <c r="BZ45" s="138" t="str">
        <f>IF('MAT2'!N48="","",'MAT2'!N48)</f>
        <v/>
      </c>
      <c r="CA45" s="138" t="str">
        <f>IF('MAT2'!O48="","",'MAT2'!O48)</f>
        <v/>
      </c>
      <c r="CB45" s="138" t="str">
        <f>IF('MAT2'!P48="","",'MAT2'!P48)</f>
        <v/>
      </c>
      <c r="CC45" s="138" t="str">
        <f>IF('MAT2'!Q48="","",'MAT2'!Q48)</f>
        <v/>
      </c>
      <c r="CD45" s="138" t="str">
        <f>IF('MAT2'!R48="","",'MAT2'!R48)</f>
        <v/>
      </c>
      <c r="CE45" s="138" t="str">
        <f>IF('IPA2'!I48="","",'IPA2'!I48)</f>
        <v/>
      </c>
      <c r="CF45" s="138" t="str">
        <f>IF('IPA2'!J48="","",'IPA2'!J48)</f>
        <v/>
      </c>
      <c r="CG45" s="138" t="str">
        <f>IF('IPA2'!K48="","",'IPA2'!K48)</f>
        <v/>
      </c>
      <c r="CH45" s="138" t="str">
        <f>IF('IPA2'!L48="","",'IPA2'!L48)</f>
        <v/>
      </c>
      <c r="CI45" s="138" t="str">
        <f>IF('IPA2'!M48="","",'IPA2'!M48)</f>
        <v/>
      </c>
      <c r="CJ45" s="138" t="str">
        <f>IF('IPA2'!N48="","",'IPA2'!N48)</f>
        <v/>
      </c>
      <c r="CK45" s="138" t="str">
        <f>IF('IPA2'!O48="","",'IPA2'!O48)</f>
        <v/>
      </c>
      <c r="CL45" s="138" t="str">
        <f>IF('IPA2'!P48="","",'IPA2'!P48)</f>
        <v/>
      </c>
      <c r="CM45" s="138" t="str">
        <f>IF('IPA2'!Q48="","",'IPA2'!Q48)</f>
        <v/>
      </c>
      <c r="CN45" s="138" t="str">
        <f>IF('IPA2'!R48="","",'IPA2'!R48)</f>
        <v/>
      </c>
      <c r="CO45" s="137" t="str">
        <f>IF('IPS2'!I48="","",'IPS2'!I48)</f>
        <v/>
      </c>
      <c r="CP45" s="137" t="str">
        <f>IF('IPS2'!J48="","",'IPS2'!J48)</f>
        <v/>
      </c>
      <c r="CQ45" s="137" t="str">
        <f>IF('IPS2'!K48="","",'IPS2'!K48)</f>
        <v/>
      </c>
      <c r="CR45" s="137" t="str">
        <f>IF('IPS2'!L48="","",'IPS2'!L48)</f>
        <v/>
      </c>
      <c r="CS45" s="137" t="str">
        <f>IF('IPS2'!M48="","",'IPS2'!M48)</f>
        <v/>
      </c>
      <c r="CT45" s="137" t="str">
        <f>IF('IPS2'!N48="","",'IPS2'!N48)</f>
        <v/>
      </c>
      <c r="CU45" s="137" t="str">
        <f>IF('IPS2'!O48="","",'IPS2'!O48)</f>
        <v/>
      </c>
      <c r="CV45" s="137" t="str">
        <f>IF('IPS2'!P48="","",'IPS2'!P48)</f>
        <v/>
      </c>
      <c r="CW45" s="137" t="str">
        <f>IF('IPS2'!Q48="","",'IPS2'!Q48)</f>
        <v/>
      </c>
      <c r="CX45" s="137" t="str">
        <f>IF('IPS2'!R48="","",'IPS2'!R48)</f>
        <v/>
      </c>
      <c r="CY45" s="138" t="str">
        <f>IF(BIng2!I48="","",BIng2!I48)</f>
        <v/>
      </c>
      <c r="CZ45" s="138" t="str">
        <f>IF(BIng2!J48="","",BIng2!J48)</f>
        <v/>
      </c>
      <c r="DA45" s="138" t="str">
        <f>IF(BIng2!K48="","",BIng2!K48)</f>
        <v/>
      </c>
      <c r="DB45" s="138" t="str">
        <f>IF(BIng2!L48="","",BIng2!L48)</f>
        <v/>
      </c>
      <c r="DC45" s="138" t="str">
        <f>IF(BIng2!M48="","",BIng2!M48)</f>
        <v/>
      </c>
      <c r="DD45" s="138" t="str">
        <f>IF(BIng2!N48="","",BIng2!N48)</f>
        <v/>
      </c>
      <c r="DE45" s="138" t="str">
        <f>IF(BIng2!O48="","",BIng2!O48)</f>
        <v/>
      </c>
      <c r="DF45" s="138" t="str">
        <f>IF(BIng2!P48="","",BIng2!P48)</f>
        <v/>
      </c>
      <c r="DG45" s="138" t="str">
        <f>IF(BIng2!Q48="","",BIng2!Q48)</f>
        <v/>
      </c>
      <c r="DH45" s="138" t="str">
        <f>IF(BIng2!R48="","",BIng2!R48)</f>
        <v/>
      </c>
      <c r="DI45" s="138" t="str">
        <f>IF('SBd2'!I48="","",'SBd2'!I48)</f>
        <v/>
      </c>
      <c r="DJ45" s="138" t="str">
        <f>IF('SBd2'!J48="","",'SBd2'!J48)</f>
        <v/>
      </c>
      <c r="DK45" s="138" t="str">
        <f>IF('SBd2'!K48="","",'SBd2'!K48)</f>
        <v/>
      </c>
      <c r="DL45" s="138" t="str">
        <f>IF('SBd2'!L48="","",'SBd2'!L48)</f>
        <v/>
      </c>
      <c r="DM45" s="138" t="str">
        <f>IF('SBd2'!M48="","",'SBd2'!M48)</f>
        <v/>
      </c>
      <c r="DN45" s="138" t="str">
        <f>IF('SBd2'!N48="","",'SBd2'!N48)</f>
        <v/>
      </c>
      <c r="DO45" s="138" t="str">
        <f>IF('SBd2'!O48="","",'SBd2'!O48)</f>
        <v/>
      </c>
      <c r="DP45" s="138" t="str">
        <f>IF('SBd2'!P48="","",'SBd2'!P48)</f>
        <v/>
      </c>
      <c r="DQ45" s="138" t="str">
        <f>IF('SBd2'!Q48="","",'SBd2'!Q48)</f>
        <v/>
      </c>
      <c r="DR45" s="138" t="str">
        <f>IF('SBd2'!R48="","",'SBd2'!R48)</f>
        <v/>
      </c>
      <c r="DS45" s="137" t="str">
        <f>IF('Pjk2'!I48="","",'Pjk2'!I48)</f>
        <v/>
      </c>
      <c r="DT45" s="137" t="str">
        <f>IF('Pjk2'!J48="","",'Pjk2'!J48)</f>
        <v/>
      </c>
      <c r="DU45" s="137" t="str">
        <f>IF('Pjk2'!K48="","",'Pjk2'!K48)</f>
        <v/>
      </c>
      <c r="DV45" s="137" t="str">
        <f>IF('Pjk2'!L48="","",'Pjk2'!L48)</f>
        <v/>
      </c>
      <c r="DW45" s="137" t="str">
        <f>IF('Pjk2'!M48="","",'Pjk2'!M48)</f>
        <v/>
      </c>
      <c r="DX45" s="137" t="str">
        <f>IF('Pjk2'!N48="","",'Pjk2'!N48)</f>
        <v/>
      </c>
      <c r="DY45" s="137" t="str">
        <f>IF('Pjk2'!O48="","",'Pjk2'!O48)</f>
        <v/>
      </c>
      <c r="DZ45" s="137" t="str">
        <f>IF('Pjk2'!P48="","",'Pjk2'!P48)</f>
        <v/>
      </c>
      <c r="EA45" s="137" t="str">
        <f>IF('Pjk2'!Q48="","",'Pjk2'!Q48)</f>
        <v/>
      </c>
      <c r="EB45" s="137" t="str">
        <f>IF('Pjk2'!R48="","",'Pjk2'!R48)</f>
        <v/>
      </c>
      <c r="EC45" s="137" t="str">
        <f>IF('Prk2'!I48="","",'Prk2'!I48)</f>
        <v/>
      </c>
      <c r="ED45" s="137" t="str">
        <f>IF('Prk2'!J48="","",'Prk2'!J48)</f>
        <v/>
      </c>
      <c r="EE45" s="137" t="str">
        <f>IF('Prk2'!K48="","",'Prk2'!K48)</f>
        <v/>
      </c>
      <c r="EF45" s="137" t="str">
        <f>IF('Prk2'!L48="","",'Prk2'!L48)</f>
        <v/>
      </c>
      <c r="EG45" s="137" t="str">
        <f>IF('Prk2'!M48="","",'Prk2'!M48)</f>
        <v/>
      </c>
      <c r="EH45" s="137" t="str">
        <f>IF('Prk2'!N48="","",'Prk2'!N48)</f>
        <v/>
      </c>
      <c r="EI45" s="137" t="str">
        <f>IF('Prk2'!O48="","",'Prk2'!O48)</f>
        <v/>
      </c>
      <c r="EJ45" s="137" t="str">
        <f>IF('Prk2'!P48="","",'Prk2'!P48)</f>
        <v/>
      </c>
      <c r="EK45" s="137" t="str">
        <f>IF('Prk2'!Q48="","",'Prk2'!Q48)</f>
        <v/>
      </c>
      <c r="EL45" s="137" t="str">
        <f>IF('Prk2'!R48="","",'Prk2'!R48)</f>
        <v/>
      </c>
      <c r="EM45" s="139" t="str">
        <f>IF(BADER2!I48="","",BADER2!I48)</f>
        <v/>
      </c>
      <c r="EN45" s="139" t="str">
        <f>IF(BADER2!J48="","",BADER2!J48)</f>
        <v/>
      </c>
      <c r="EO45" s="139" t="str">
        <f>IF(BADER2!K48="","",BADER2!K48)</f>
        <v/>
      </c>
      <c r="EP45" s="139" t="str">
        <f>IF(BADER2!L48="","",BADER2!L48)</f>
        <v/>
      </c>
      <c r="EQ45" s="139" t="str">
        <f>IF(BADER2!M48="","",BADER2!M48)</f>
        <v/>
      </c>
      <c r="ER45" s="139" t="str">
        <f>IF(BADER2!N48="","",BADER2!N48)</f>
        <v/>
      </c>
      <c r="ES45" s="139" t="str">
        <f>IF(BADER2!O48="","",BADER2!O48)</f>
        <v/>
      </c>
      <c r="ET45" s="139" t="str">
        <f>IF(BADER2!P48="","",BADER2!P48)</f>
        <v/>
      </c>
      <c r="EU45" s="139" t="str">
        <f>IF(BADER2!Q48="","",BADER2!Q48)</f>
        <v/>
      </c>
      <c r="EV45" s="139" t="str">
        <f>IF(BADER2!R48="","",BADER2!R48)</f>
        <v/>
      </c>
      <c r="EW45" s="146" t="str">
        <f t="shared" si="1"/>
        <v/>
      </c>
      <c r="EX45" s="146" t="str">
        <f t="shared" si="2"/>
        <v/>
      </c>
      <c r="EY45" s="146" t="str">
        <f t="shared" si="14"/>
        <v/>
      </c>
      <c r="EZ45" s="146" t="str">
        <f t="shared" si="14"/>
        <v/>
      </c>
      <c r="FA45" s="146" t="str">
        <f t="shared" si="14"/>
        <v/>
      </c>
      <c r="FB45" s="146" t="str">
        <f t="shared" si="14"/>
        <v/>
      </c>
      <c r="FC45" s="146" t="str">
        <f t="shared" si="14"/>
        <v/>
      </c>
      <c r="FD45" s="146" t="str">
        <f t="shared" si="14"/>
        <v/>
      </c>
      <c r="FE45" s="146" t="str">
        <f t="shared" si="14"/>
        <v/>
      </c>
      <c r="FF45" s="146" t="str">
        <f t="shared" si="3"/>
        <v/>
      </c>
      <c r="FG45" s="146" t="str">
        <f t="shared" si="4"/>
        <v/>
      </c>
      <c r="FH45" s="76" t="str">
        <f t="shared" si="5"/>
        <v/>
      </c>
      <c r="FI45" s="76" t="str">
        <f t="shared" si="6"/>
        <v/>
      </c>
      <c r="FJ45" s="76" t="str">
        <f t="shared" si="7"/>
        <v/>
      </c>
      <c r="FK45" s="76" t="str">
        <f t="shared" si="8"/>
        <v/>
      </c>
      <c r="FL45" s="76" t="str">
        <f t="shared" si="9"/>
        <v/>
      </c>
      <c r="FM45" s="76" t="str">
        <f t="shared" si="10"/>
        <v/>
      </c>
      <c r="FN45" s="76" t="str">
        <f t="shared" si="11"/>
        <v/>
      </c>
      <c r="FO45" s="76" t="str">
        <f t="shared" si="12"/>
        <v/>
      </c>
      <c r="FP45" s="76" t="str">
        <f t="shared" si="13"/>
        <v xml:space="preserve">Sikapnya  dalam ,  ,  ,  ,  ,  ,  ,  </v>
      </c>
    </row>
    <row r="46" spans="1:172">
      <c r="A46" s="271">
        <v>36</v>
      </c>
      <c r="B46" s="76" t="str">
        <f>IF('Data Raport2'!B39="","",'Data Raport2'!B39)</f>
        <v>siswa36</v>
      </c>
      <c r="C46" s="137" t="str">
        <f>IF('QH2'!I49="","",'QH2'!I49)</f>
        <v/>
      </c>
      <c r="D46" s="137" t="str">
        <f>IF('QH2'!J49="","",'QH2'!J49)</f>
        <v/>
      </c>
      <c r="E46" s="137" t="str">
        <f>IF('QH2'!K49="","",'QH2'!K49)</f>
        <v/>
      </c>
      <c r="F46" s="137" t="str">
        <f>IF('QH2'!L49="","",'QH2'!L49)</f>
        <v/>
      </c>
      <c r="G46" s="137" t="str">
        <f>IF('QH2'!M49="","",'QH2'!M49)</f>
        <v/>
      </c>
      <c r="H46" s="137" t="str">
        <f>IF('QH2'!N49="","",'QH2'!N49)</f>
        <v/>
      </c>
      <c r="I46" s="137" t="str">
        <f>IF('QH2'!O49="","",'QH2'!O49)</f>
        <v/>
      </c>
      <c r="J46" s="137" t="str">
        <f>IF('QH2'!P49="","",'QH2'!P49)</f>
        <v/>
      </c>
      <c r="K46" s="137" t="str">
        <f>IF('QH2'!Q49="","",'QH2'!Q49)</f>
        <v/>
      </c>
      <c r="L46" s="137" t="str">
        <f>IF('QH2'!R49="","",'QH2'!R49)</f>
        <v/>
      </c>
      <c r="M46" s="138" t="str">
        <f>IF('AA2'!I49="","",'AA2'!I49)</f>
        <v/>
      </c>
      <c r="N46" s="138" t="str">
        <f>IF('AA2'!J49="","",'AA2'!J49)</f>
        <v/>
      </c>
      <c r="O46" s="138" t="str">
        <f>IF('AA2'!K49="","",'AA2'!K49)</f>
        <v/>
      </c>
      <c r="P46" s="138" t="str">
        <f>IF('AA2'!L49="","",'AA2'!L49)</f>
        <v/>
      </c>
      <c r="Q46" s="138" t="str">
        <f>IF('AA2'!M49="","",'AA2'!M49)</f>
        <v/>
      </c>
      <c r="R46" s="138" t="str">
        <f>IF('AA2'!N49="","",'AA2'!N49)</f>
        <v/>
      </c>
      <c r="S46" s="138" t="str">
        <f>IF('AA2'!O49="","",'AA2'!O49)</f>
        <v/>
      </c>
      <c r="T46" s="138" t="str">
        <f>IF('AA2'!P49="","",'AA2'!P49)</f>
        <v/>
      </c>
      <c r="U46" s="138" t="str">
        <f>IF('AA2'!Q49="","",'AA2'!Q49)</f>
        <v/>
      </c>
      <c r="V46" s="138" t="str">
        <f>IF('AA2'!R49="","",'AA2'!R49)</f>
        <v/>
      </c>
      <c r="W46" s="138" t="str">
        <f>IF(FIQIH2!I49="","",FIQIH2!I49)</f>
        <v/>
      </c>
      <c r="X46" s="138" t="str">
        <f>IF(FIQIH2!J49="","",FIQIH2!J49)</f>
        <v/>
      </c>
      <c r="Y46" s="138" t="str">
        <f>IF(FIQIH2!K49="","",FIQIH2!K49)</f>
        <v/>
      </c>
      <c r="Z46" s="138" t="str">
        <f>IF(FIQIH2!L49="","",FIQIH2!L49)</f>
        <v/>
      </c>
      <c r="AA46" s="138" t="str">
        <f>IF(FIQIH2!M49="","",FIQIH2!M49)</f>
        <v/>
      </c>
      <c r="AB46" s="138" t="str">
        <f>IF(FIQIH2!N49="","",FIQIH2!N49)</f>
        <v/>
      </c>
      <c r="AC46" s="138" t="str">
        <f>IF(FIQIH2!O49="","",FIQIH2!O49)</f>
        <v/>
      </c>
      <c r="AD46" s="138" t="str">
        <f>IF(FIQIH2!P49="","",FIQIH2!P49)</f>
        <v/>
      </c>
      <c r="AE46" s="138" t="str">
        <f>IF(FIQIH2!Q49="","",FIQIH2!Q49)</f>
        <v/>
      </c>
      <c r="AF46" s="138" t="str">
        <f>IF(FIQIH2!R49="","",FIQIH2!R49)</f>
        <v/>
      </c>
      <c r="AG46" s="138" t="str">
        <f>IF('SKI2'!I49="","",'SKI2'!I49)</f>
        <v/>
      </c>
      <c r="AH46" s="138" t="str">
        <f>IF('SKI2'!J49="","",'SKI2'!J49)</f>
        <v/>
      </c>
      <c r="AI46" s="138" t="str">
        <f>IF('SKI2'!K49="","",'SKI2'!K49)</f>
        <v/>
      </c>
      <c r="AJ46" s="138" t="str">
        <f>IF('SKI2'!L49="","",'SKI2'!L49)</f>
        <v/>
      </c>
      <c r="AK46" s="138" t="str">
        <f>IF('SKI2'!M49="","",'SKI2'!M49)</f>
        <v/>
      </c>
      <c r="AL46" s="138" t="str">
        <f>IF('SKI2'!N49="","",'SKI2'!N49)</f>
        <v/>
      </c>
      <c r="AM46" s="138" t="str">
        <f>IF('SKI2'!O49="","",'SKI2'!O49)</f>
        <v/>
      </c>
      <c r="AN46" s="138" t="str">
        <f>IF('SKI2'!P49="","",'SKI2'!P49)</f>
        <v/>
      </c>
      <c r="AO46" s="138" t="str">
        <f>IF('SKI2'!Q49="","",'SKI2'!Q49)</f>
        <v/>
      </c>
      <c r="AP46" s="138" t="str">
        <f>IF('SKI2'!R49="","",'SKI2'!R49)</f>
        <v/>
      </c>
      <c r="AQ46" s="138" t="str">
        <f>IF(PPKn2!I49="","",PPKn2!I49)</f>
        <v/>
      </c>
      <c r="AR46" s="138" t="str">
        <f>IF(PPKn2!J49="","",PPKn2!J49)</f>
        <v/>
      </c>
      <c r="AS46" s="138" t="str">
        <f>IF(PPKn2!K49="","",PPKn2!K49)</f>
        <v/>
      </c>
      <c r="AT46" s="138" t="str">
        <f>IF(PPKn2!L49="","",PPKn2!L49)</f>
        <v/>
      </c>
      <c r="AU46" s="138" t="str">
        <f>IF(PPKn2!M49="","",PPKn2!M49)</f>
        <v/>
      </c>
      <c r="AV46" s="138" t="str">
        <f>IF(PPKn2!N49="","",PPKn2!N49)</f>
        <v/>
      </c>
      <c r="AW46" s="138" t="str">
        <f>IF(PPKn2!O49="","",PPKn2!O49)</f>
        <v/>
      </c>
      <c r="AX46" s="138" t="str">
        <f>IF(PPKn2!P49="","",PPKn2!P49)</f>
        <v/>
      </c>
      <c r="AY46" s="138" t="str">
        <f>IF(PPKn2!Q49="","",PPKn2!Q49)</f>
        <v/>
      </c>
      <c r="AZ46" s="138" t="str">
        <f>IF(PPKn2!R49="","",PPKn2!R49)</f>
        <v/>
      </c>
      <c r="BA46" s="137" t="str">
        <f>IF(B.Ind2!I49="","",B.Ind2!I49)</f>
        <v/>
      </c>
      <c r="BB46" s="137" t="str">
        <f>IF(B.Ind2!J49="","",B.Ind2!J49)</f>
        <v/>
      </c>
      <c r="BC46" s="137" t="str">
        <f>IF(B.Ind2!K49="","",B.Ind2!K49)</f>
        <v/>
      </c>
      <c r="BD46" s="137" t="str">
        <f>IF(B.Ind2!L49="","",B.Ind2!L49)</f>
        <v/>
      </c>
      <c r="BE46" s="137" t="str">
        <f>IF(B.Ind2!M49="","",B.Ind2!M49)</f>
        <v/>
      </c>
      <c r="BF46" s="137" t="str">
        <f>IF(B.Ind2!N49="","",B.Ind2!N49)</f>
        <v/>
      </c>
      <c r="BG46" s="137" t="str">
        <f>IF(B.Ind2!O49="","",B.Ind2!O49)</f>
        <v/>
      </c>
      <c r="BH46" s="137" t="str">
        <f>IF(B.Ind2!P49="","",B.Ind2!P49)</f>
        <v/>
      </c>
      <c r="BI46" s="137" t="str">
        <f>IF(B.Ind2!Q49="","",B.Ind2!Q49)</f>
        <v/>
      </c>
      <c r="BJ46" s="137" t="str">
        <f>IF(B.Ind2!R49="","",B.Ind2!R49)</f>
        <v/>
      </c>
      <c r="BK46" s="137" t="str">
        <f>IF(B.ARAB2!I49="","",B.ARAB2!I49)</f>
        <v/>
      </c>
      <c r="BL46" s="137" t="str">
        <f>IF(B.ARAB2!J49="","",B.ARAB2!J49)</f>
        <v/>
      </c>
      <c r="BM46" s="137" t="str">
        <f>IF(B.ARAB2!K49="","",B.ARAB2!K49)</f>
        <v/>
      </c>
      <c r="BN46" s="137" t="str">
        <f>IF(B.ARAB2!L49="","",B.ARAB2!L49)</f>
        <v/>
      </c>
      <c r="BO46" s="137" t="str">
        <f>IF(B.ARAB2!M49="","",B.ARAB2!M49)</f>
        <v/>
      </c>
      <c r="BP46" s="137" t="str">
        <f>IF(B.ARAB2!N49="","",B.ARAB2!N49)</f>
        <v/>
      </c>
      <c r="BQ46" s="137" t="str">
        <f>IF(B.ARAB2!O49="","",B.ARAB2!O49)</f>
        <v/>
      </c>
      <c r="BR46" s="137" t="str">
        <f>IF(B.ARAB2!P49="","",B.ARAB2!P49)</f>
        <v/>
      </c>
      <c r="BS46" s="137" t="str">
        <f>IF(B.ARAB2!Q49="","",B.ARAB2!Q49)</f>
        <v/>
      </c>
      <c r="BT46" s="137" t="str">
        <f>IF(B.ARAB2!R49="","",B.ARAB2!R49)</f>
        <v/>
      </c>
      <c r="BU46" s="138" t="str">
        <f>IF('MAT2'!I49="","",'MAT2'!I49)</f>
        <v/>
      </c>
      <c r="BV46" s="138" t="str">
        <f>IF('MAT2'!J49="","",'MAT2'!J49)</f>
        <v/>
      </c>
      <c r="BW46" s="138" t="str">
        <f>IF('MAT2'!K49="","",'MAT2'!K49)</f>
        <v/>
      </c>
      <c r="BX46" s="138" t="str">
        <f>IF('MAT2'!L49="","",'MAT2'!L49)</f>
        <v/>
      </c>
      <c r="BY46" s="138" t="str">
        <f>IF('MAT2'!M49="","",'MAT2'!M49)</f>
        <v/>
      </c>
      <c r="BZ46" s="138" t="str">
        <f>IF('MAT2'!N49="","",'MAT2'!N49)</f>
        <v/>
      </c>
      <c r="CA46" s="138" t="str">
        <f>IF('MAT2'!O49="","",'MAT2'!O49)</f>
        <v/>
      </c>
      <c r="CB46" s="138" t="str">
        <f>IF('MAT2'!P49="","",'MAT2'!P49)</f>
        <v/>
      </c>
      <c r="CC46" s="138" t="str">
        <f>IF('MAT2'!Q49="","",'MAT2'!Q49)</f>
        <v/>
      </c>
      <c r="CD46" s="138" t="str">
        <f>IF('MAT2'!R49="","",'MAT2'!R49)</f>
        <v/>
      </c>
      <c r="CE46" s="138" t="str">
        <f>IF('IPA2'!I49="","",'IPA2'!I49)</f>
        <v/>
      </c>
      <c r="CF46" s="138" t="str">
        <f>IF('IPA2'!J49="","",'IPA2'!J49)</f>
        <v/>
      </c>
      <c r="CG46" s="138" t="str">
        <f>IF('IPA2'!K49="","",'IPA2'!K49)</f>
        <v/>
      </c>
      <c r="CH46" s="138" t="str">
        <f>IF('IPA2'!L49="","",'IPA2'!L49)</f>
        <v/>
      </c>
      <c r="CI46" s="138" t="str">
        <f>IF('IPA2'!M49="","",'IPA2'!M49)</f>
        <v/>
      </c>
      <c r="CJ46" s="138" t="str">
        <f>IF('IPA2'!N49="","",'IPA2'!N49)</f>
        <v/>
      </c>
      <c r="CK46" s="138" t="str">
        <f>IF('IPA2'!O49="","",'IPA2'!O49)</f>
        <v/>
      </c>
      <c r="CL46" s="138" t="str">
        <f>IF('IPA2'!P49="","",'IPA2'!P49)</f>
        <v/>
      </c>
      <c r="CM46" s="138" t="str">
        <f>IF('IPA2'!Q49="","",'IPA2'!Q49)</f>
        <v/>
      </c>
      <c r="CN46" s="138" t="str">
        <f>IF('IPA2'!R49="","",'IPA2'!R49)</f>
        <v/>
      </c>
      <c r="CO46" s="137" t="str">
        <f>IF('IPS2'!I49="","",'IPS2'!I49)</f>
        <v/>
      </c>
      <c r="CP46" s="137" t="str">
        <f>IF('IPS2'!J49="","",'IPS2'!J49)</f>
        <v/>
      </c>
      <c r="CQ46" s="137" t="str">
        <f>IF('IPS2'!K49="","",'IPS2'!K49)</f>
        <v/>
      </c>
      <c r="CR46" s="137" t="str">
        <f>IF('IPS2'!L49="","",'IPS2'!L49)</f>
        <v/>
      </c>
      <c r="CS46" s="137" t="str">
        <f>IF('IPS2'!M49="","",'IPS2'!M49)</f>
        <v/>
      </c>
      <c r="CT46" s="137" t="str">
        <f>IF('IPS2'!N49="","",'IPS2'!N49)</f>
        <v/>
      </c>
      <c r="CU46" s="137" t="str">
        <f>IF('IPS2'!O49="","",'IPS2'!O49)</f>
        <v/>
      </c>
      <c r="CV46" s="137" t="str">
        <f>IF('IPS2'!P49="","",'IPS2'!P49)</f>
        <v/>
      </c>
      <c r="CW46" s="137" t="str">
        <f>IF('IPS2'!Q49="","",'IPS2'!Q49)</f>
        <v/>
      </c>
      <c r="CX46" s="137" t="str">
        <f>IF('IPS2'!R49="","",'IPS2'!R49)</f>
        <v/>
      </c>
      <c r="CY46" s="138" t="str">
        <f>IF(BIng2!I49="","",BIng2!I49)</f>
        <v/>
      </c>
      <c r="CZ46" s="138" t="str">
        <f>IF(BIng2!J49="","",BIng2!J49)</f>
        <v/>
      </c>
      <c r="DA46" s="138" t="str">
        <f>IF(BIng2!K49="","",BIng2!K49)</f>
        <v/>
      </c>
      <c r="DB46" s="138" t="str">
        <f>IF(BIng2!L49="","",BIng2!L49)</f>
        <v/>
      </c>
      <c r="DC46" s="138" t="str">
        <f>IF(BIng2!M49="","",BIng2!M49)</f>
        <v/>
      </c>
      <c r="DD46" s="138" t="str">
        <f>IF(BIng2!N49="","",BIng2!N49)</f>
        <v/>
      </c>
      <c r="DE46" s="138" t="str">
        <f>IF(BIng2!O49="","",BIng2!O49)</f>
        <v/>
      </c>
      <c r="DF46" s="138" t="str">
        <f>IF(BIng2!P49="","",BIng2!P49)</f>
        <v/>
      </c>
      <c r="DG46" s="138" t="str">
        <f>IF(BIng2!Q49="","",BIng2!Q49)</f>
        <v/>
      </c>
      <c r="DH46" s="138" t="str">
        <f>IF(BIng2!R49="","",BIng2!R49)</f>
        <v/>
      </c>
      <c r="DI46" s="138" t="str">
        <f>IF('SBd2'!I49="","",'SBd2'!I49)</f>
        <v/>
      </c>
      <c r="DJ46" s="138" t="str">
        <f>IF('SBd2'!J49="","",'SBd2'!J49)</f>
        <v/>
      </c>
      <c r="DK46" s="138" t="str">
        <f>IF('SBd2'!K49="","",'SBd2'!K49)</f>
        <v/>
      </c>
      <c r="DL46" s="138" t="str">
        <f>IF('SBd2'!L49="","",'SBd2'!L49)</f>
        <v/>
      </c>
      <c r="DM46" s="138" t="str">
        <f>IF('SBd2'!M49="","",'SBd2'!M49)</f>
        <v/>
      </c>
      <c r="DN46" s="138" t="str">
        <f>IF('SBd2'!N49="","",'SBd2'!N49)</f>
        <v/>
      </c>
      <c r="DO46" s="138" t="str">
        <f>IF('SBd2'!O49="","",'SBd2'!O49)</f>
        <v/>
      </c>
      <c r="DP46" s="138" t="str">
        <f>IF('SBd2'!P49="","",'SBd2'!P49)</f>
        <v/>
      </c>
      <c r="DQ46" s="138" t="str">
        <f>IF('SBd2'!Q49="","",'SBd2'!Q49)</f>
        <v/>
      </c>
      <c r="DR46" s="138" t="str">
        <f>IF('SBd2'!R49="","",'SBd2'!R49)</f>
        <v/>
      </c>
      <c r="DS46" s="137" t="str">
        <f>IF('Pjk2'!I49="","",'Pjk2'!I49)</f>
        <v/>
      </c>
      <c r="DT46" s="137" t="str">
        <f>IF('Pjk2'!J49="","",'Pjk2'!J49)</f>
        <v/>
      </c>
      <c r="DU46" s="137" t="str">
        <f>IF('Pjk2'!K49="","",'Pjk2'!K49)</f>
        <v/>
      </c>
      <c r="DV46" s="137" t="str">
        <f>IF('Pjk2'!L49="","",'Pjk2'!L49)</f>
        <v/>
      </c>
      <c r="DW46" s="137" t="str">
        <f>IF('Pjk2'!M49="","",'Pjk2'!M49)</f>
        <v/>
      </c>
      <c r="DX46" s="137" t="str">
        <f>IF('Pjk2'!N49="","",'Pjk2'!N49)</f>
        <v/>
      </c>
      <c r="DY46" s="137" t="str">
        <f>IF('Pjk2'!O49="","",'Pjk2'!O49)</f>
        <v/>
      </c>
      <c r="DZ46" s="137" t="str">
        <f>IF('Pjk2'!P49="","",'Pjk2'!P49)</f>
        <v/>
      </c>
      <c r="EA46" s="137" t="str">
        <f>IF('Pjk2'!Q49="","",'Pjk2'!Q49)</f>
        <v/>
      </c>
      <c r="EB46" s="137" t="str">
        <f>IF('Pjk2'!R49="","",'Pjk2'!R49)</f>
        <v/>
      </c>
      <c r="EC46" s="137" t="str">
        <f>IF('Prk2'!I49="","",'Prk2'!I49)</f>
        <v/>
      </c>
      <c r="ED46" s="137" t="str">
        <f>IF('Prk2'!J49="","",'Prk2'!J49)</f>
        <v/>
      </c>
      <c r="EE46" s="137" t="str">
        <f>IF('Prk2'!K49="","",'Prk2'!K49)</f>
        <v/>
      </c>
      <c r="EF46" s="137" t="str">
        <f>IF('Prk2'!L49="","",'Prk2'!L49)</f>
        <v/>
      </c>
      <c r="EG46" s="137" t="str">
        <f>IF('Prk2'!M49="","",'Prk2'!M49)</f>
        <v/>
      </c>
      <c r="EH46" s="137" t="str">
        <f>IF('Prk2'!N49="","",'Prk2'!N49)</f>
        <v/>
      </c>
      <c r="EI46" s="137" t="str">
        <f>IF('Prk2'!O49="","",'Prk2'!O49)</f>
        <v/>
      </c>
      <c r="EJ46" s="137" t="str">
        <f>IF('Prk2'!P49="","",'Prk2'!P49)</f>
        <v/>
      </c>
      <c r="EK46" s="137" t="str">
        <f>IF('Prk2'!Q49="","",'Prk2'!Q49)</f>
        <v/>
      </c>
      <c r="EL46" s="137" t="str">
        <f>IF('Prk2'!R49="","",'Prk2'!R49)</f>
        <v/>
      </c>
      <c r="EM46" s="139" t="str">
        <f>IF(BADER2!I49="","",BADER2!I49)</f>
        <v/>
      </c>
      <c r="EN46" s="139" t="str">
        <f>IF(BADER2!J49="","",BADER2!J49)</f>
        <v/>
      </c>
      <c r="EO46" s="139" t="str">
        <f>IF(BADER2!K49="","",BADER2!K49)</f>
        <v/>
      </c>
      <c r="EP46" s="139" t="str">
        <f>IF(BADER2!L49="","",BADER2!L49)</f>
        <v/>
      </c>
      <c r="EQ46" s="139" t="str">
        <f>IF(BADER2!M49="","",BADER2!M49)</f>
        <v/>
      </c>
      <c r="ER46" s="139" t="str">
        <f>IF(BADER2!N49="","",BADER2!N49)</f>
        <v/>
      </c>
      <c r="ES46" s="139" t="str">
        <f>IF(BADER2!O49="","",BADER2!O49)</f>
        <v/>
      </c>
      <c r="ET46" s="139" t="str">
        <f>IF(BADER2!P49="","",BADER2!P49)</f>
        <v/>
      </c>
      <c r="EU46" s="139" t="str">
        <f>IF(BADER2!Q49="","",BADER2!Q49)</f>
        <v/>
      </c>
      <c r="EV46" s="139" t="str">
        <f>IF(BADER2!R49="","",BADER2!R49)</f>
        <v/>
      </c>
      <c r="EW46" s="146" t="str">
        <f t="shared" si="1"/>
        <v/>
      </c>
      <c r="EX46" s="146" t="str">
        <f t="shared" si="2"/>
        <v/>
      </c>
      <c r="EY46" s="146" t="str">
        <f t="shared" si="14"/>
        <v/>
      </c>
      <c r="EZ46" s="146" t="str">
        <f t="shared" si="14"/>
        <v/>
      </c>
      <c r="FA46" s="146" t="str">
        <f t="shared" si="14"/>
        <v/>
      </c>
      <c r="FB46" s="146" t="str">
        <f t="shared" si="14"/>
        <v/>
      </c>
      <c r="FC46" s="146" t="str">
        <f t="shared" si="14"/>
        <v/>
      </c>
      <c r="FD46" s="146" t="str">
        <f t="shared" si="14"/>
        <v/>
      </c>
      <c r="FE46" s="146" t="str">
        <f t="shared" si="14"/>
        <v/>
      </c>
      <c r="FF46" s="146" t="str">
        <f t="shared" si="3"/>
        <v/>
      </c>
      <c r="FG46" s="146" t="str">
        <f t="shared" si="4"/>
        <v/>
      </c>
      <c r="FH46" s="76" t="str">
        <f t="shared" si="5"/>
        <v/>
      </c>
      <c r="FI46" s="76" t="str">
        <f t="shared" si="6"/>
        <v/>
      </c>
      <c r="FJ46" s="76" t="str">
        <f t="shared" si="7"/>
        <v/>
      </c>
      <c r="FK46" s="76" t="str">
        <f t="shared" si="8"/>
        <v/>
      </c>
      <c r="FL46" s="76" t="str">
        <f t="shared" si="9"/>
        <v/>
      </c>
      <c r="FM46" s="76" t="str">
        <f t="shared" si="10"/>
        <v/>
      </c>
      <c r="FN46" s="76" t="str">
        <f t="shared" si="11"/>
        <v/>
      </c>
      <c r="FO46" s="76" t="str">
        <f t="shared" si="12"/>
        <v/>
      </c>
      <c r="FP46" s="76" t="str">
        <f t="shared" si="13"/>
        <v xml:space="preserve">Sikapnya  dalam ,  ,  ,  ,  ,  ,  ,  </v>
      </c>
    </row>
    <row r="47" spans="1:172">
      <c r="A47" s="271">
        <v>37</v>
      </c>
      <c r="B47" s="76" t="str">
        <f>IF('Data Raport2'!B40="","",'Data Raport2'!B40)</f>
        <v>siswa37</v>
      </c>
      <c r="C47" s="137" t="str">
        <f>IF('QH2'!I50="","",'QH2'!I50)</f>
        <v/>
      </c>
      <c r="D47" s="137" t="str">
        <f>IF('QH2'!J50="","",'QH2'!J50)</f>
        <v/>
      </c>
      <c r="E47" s="137" t="str">
        <f>IF('QH2'!K50="","",'QH2'!K50)</f>
        <v/>
      </c>
      <c r="F47" s="137" t="str">
        <f>IF('QH2'!L50="","",'QH2'!L50)</f>
        <v/>
      </c>
      <c r="G47" s="137" t="str">
        <f>IF('QH2'!M50="","",'QH2'!M50)</f>
        <v/>
      </c>
      <c r="H47" s="137" t="str">
        <f>IF('QH2'!N50="","",'QH2'!N50)</f>
        <v/>
      </c>
      <c r="I47" s="137" t="str">
        <f>IF('QH2'!O50="","",'QH2'!O50)</f>
        <v/>
      </c>
      <c r="J47" s="137" t="str">
        <f>IF('QH2'!P50="","",'QH2'!P50)</f>
        <v/>
      </c>
      <c r="K47" s="137" t="str">
        <f>IF('QH2'!Q50="","",'QH2'!Q50)</f>
        <v/>
      </c>
      <c r="L47" s="137" t="str">
        <f>IF('QH2'!R50="","",'QH2'!R50)</f>
        <v/>
      </c>
      <c r="M47" s="138" t="str">
        <f>IF('AA2'!I50="","",'AA2'!I50)</f>
        <v/>
      </c>
      <c r="N47" s="138" t="str">
        <f>IF('AA2'!J50="","",'AA2'!J50)</f>
        <v/>
      </c>
      <c r="O47" s="138" t="str">
        <f>IF('AA2'!K50="","",'AA2'!K50)</f>
        <v/>
      </c>
      <c r="P47" s="138" t="str">
        <f>IF('AA2'!L50="","",'AA2'!L50)</f>
        <v/>
      </c>
      <c r="Q47" s="138" t="str">
        <f>IF('AA2'!M50="","",'AA2'!M50)</f>
        <v/>
      </c>
      <c r="R47" s="138" t="str">
        <f>IF('AA2'!N50="","",'AA2'!N50)</f>
        <v/>
      </c>
      <c r="S47" s="138" t="str">
        <f>IF('AA2'!O50="","",'AA2'!O50)</f>
        <v/>
      </c>
      <c r="T47" s="138" t="str">
        <f>IF('AA2'!P50="","",'AA2'!P50)</f>
        <v/>
      </c>
      <c r="U47" s="138" t="str">
        <f>IF('AA2'!Q50="","",'AA2'!Q50)</f>
        <v/>
      </c>
      <c r="V47" s="138" t="str">
        <f>IF('AA2'!R50="","",'AA2'!R50)</f>
        <v/>
      </c>
      <c r="W47" s="138" t="str">
        <f>IF(FIQIH2!I50="","",FIQIH2!I50)</f>
        <v/>
      </c>
      <c r="X47" s="138" t="str">
        <f>IF(FIQIH2!J50="","",FIQIH2!J50)</f>
        <v/>
      </c>
      <c r="Y47" s="138" t="str">
        <f>IF(FIQIH2!K50="","",FIQIH2!K50)</f>
        <v/>
      </c>
      <c r="Z47" s="138" t="str">
        <f>IF(FIQIH2!L50="","",FIQIH2!L50)</f>
        <v/>
      </c>
      <c r="AA47" s="138" t="str">
        <f>IF(FIQIH2!M50="","",FIQIH2!M50)</f>
        <v/>
      </c>
      <c r="AB47" s="138" t="str">
        <f>IF(FIQIH2!N50="","",FIQIH2!N50)</f>
        <v/>
      </c>
      <c r="AC47" s="138" t="str">
        <f>IF(FIQIH2!O50="","",FIQIH2!O50)</f>
        <v/>
      </c>
      <c r="AD47" s="138" t="str">
        <f>IF(FIQIH2!P50="","",FIQIH2!P50)</f>
        <v/>
      </c>
      <c r="AE47" s="138" t="str">
        <f>IF(FIQIH2!Q50="","",FIQIH2!Q50)</f>
        <v/>
      </c>
      <c r="AF47" s="138" t="str">
        <f>IF(FIQIH2!R50="","",FIQIH2!R50)</f>
        <v/>
      </c>
      <c r="AG47" s="138" t="str">
        <f>IF('SKI2'!I50="","",'SKI2'!I50)</f>
        <v/>
      </c>
      <c r="AH47" s="138" t="str">
        <f>IF('SKI2'!J50="","",'SKI2'!J50)</f>
        <v/>
      </c>
      <c r="AI47" s="138" t="str">
        <f>IF('SKI2'!K50="","",'SKI2'!K50)</f>
        <v/>
      </c>
      <c r="AJ47" s="138" t="str">
        <f>IF('SKI2'!L50="","",'SKI2'!L50)</f>
        <v/>
      </c>
      <c r="AK47" s="138" t="str">
        <f>IF('SKI2'!M50="","",'SKI2'!M50)</f>
        <v/>
      </c>
      <c r="AL47" s="138" t="str">
        <f>IF('SKI2'!N50="","",'SKI2'!N50)</f>
        <v/>
      </c>
      <c r="AM47" s="138" t="str">
        <f>IF('SKI2'!O50="","",'SKI2'!O50)</f>
        <v/>
      </c>
      <c r="AN47" s="138" t="str">
        <f>IF('SKI2'!P50="","",'SKI2'!P50)</f>
        <v/>
      </c>
      <c r="AO47" s="138" t="str">
        <f>IF('SKI2'!Q50="","",'SKI2'!Q50)</f>
        <v/>
      </c>
      <c r="AP47" s="138" t="str">
        <f>IF('SKI2'!R50="","",'SKI2'!R50)</f>
        <v/>
      </c>
      <c r="AQ47" s="138" t="str">
        <f>IF(PPKn2!I50="","",PPKn2!I50)</f>
        <v/>
      </c>
      <c r="AR47" s="138" t="str">
        <f>IF(PPKn2!J50="","",PPKn2!J50)</f>
        <v/>
      </c>
      <c r="AS47" s="138" t="str">
        <f>IF(PPKn2!K50="","",PPKn2!K50)</f>
        <v/>
      </c>
      <c r="AT47" s="138" t="str">
        <f>IF(PPKn2!L50="","",PPKn2!L50)</f>
        <v/>
      </c>
      <c r="AU47" s="138" t="str">
        <f>IF(PPKn2!M50="","",PPKn2!M50)</f>
        <v/>
      </c>
      <c r="AV47" s="138" t="str">
        <f>IF(PPKn2!N50="","",PPKn2!N50)</f>
        <v/>
      </c>
      <c r="AW47" s="138" t="str">
        <f>IF(PPKn2!O50="","",PPKn2!O50)</f>
        <v/>
      </c>
      <c r="AX47" s="138" t="str">
        <f>IF(PPKn2!P50="","",PPKn2!P50)</f>
        <v/>
      </c>
      <c r="AY47" s="138" t="str">
        <f>IF(PPKn2!Q50="","",PPKn2!Q50)</f>
        <v/>
      </c>
      <c r="AZ47" s="138" t="str">
        <f>IF(PPKn2!R50="","",PPKn2!R50)</f>
        <v/>
      </c>
      <c r="BA47" s="137" t="str">
        <f>IF(B.Ind2!I50="","",B.Ind2!I50)</f>
        <v/>
      </c>
      <c r="BB47" s="137" t="str">
        <f>IF(B.Ind2!J50="","",B.Ind2!J50)</f>
        <v/>
      </c>
      <c r="BC47" s="137" t="str">
        <f>IF(B.Ind2!K50="","",B.Ind2!K50)</f>
        <v/>
      </c>
      <c r="BD47" s="137" t="str">
        <f>IF(B.Ind2!L50="","",B.Ind2!L50)</f>
        <v/>
      </c>
      <c r="BE47" s="137" t="str">
        <f>IF(B.Ind2!M50="","",B.Ind2!M50)</f>
        <v/>
      </c>
      <c r="BF47" s="137" t="str">
        <f>IF(B.Ind2!N50="","",B.Ind2!N50)</f>
        <v/>
      </c>
      <c r="BG47" s="137" t="str">
        <f>IF(B.Ind2!O50="","",B.Ind2!O50)</f>
        <v/>
      </c>
      <c r="BH47" s="137" t="str">
        <f>IF(B.Ind2!P50="","",B.Ind2!P50)</f>
        <v/>
      </c>
      <c r="BI47" s="137" t="str">
        <f>IF(B.Ind2!Q50="","",B.Ind2!Q50)</f>
        <v/>
      </c>
      <c r="BJ47" s="137" t="str">
        <f>IF(B.Ind2!R50="","",B.Ind2!R50)</f>
        <v/>
      </c>
      <c r="BK47" s="137" t="str">
        <f>IF(B.ARAB2!I50="","",B.ARAB2!I50)</f>
        <v/>
      </c>
      <c r="BL47" s="137" t="str">
        <f>IF(B.ARAB2!J50="","",B.ARAB2!J50)</f>
        <v/>
      </c>
      <c r="BM47" s="137" t="str">
        <f>IF(B.ARAB2!K50="","",B.ARAB2!K50)</f>
        <v/>
      </c>
      <c r="BN47" s="137" t="str">
        <f>IF(B.ARAB2!L50="","",B.ARAB2!L50)</f>
        <v/>
      </c>
      <c r="BO47" s="137" t="str">
        <f>IF(B.ARAB2!M50="","",B.ARAB2!M50)</f>
        <v/>
      </c>
      <c r="BP47" s="137" t="str">
        <f>IF(B.ARAB2!N50="","",B.ARAB2!N50)</f>
        <v/>
      </c>
      <c r="BQ47" s="137" t="str">
        <f>IF(B.ARAB2!O50="","",B.ARAB2!O50)</f>
        <v/>
      </c>
      <c r="BR47" s="137" t="str">
        <f>IF(B.ARAB2!P50="","",B.ARAB2!P50)</f>
        <v/>
      </c>
      <c r="BS47" s="137" t="str">
        <f>IF(B.ARAB2!Q50="","",B.ARAB2!Q50)</f>
        <v/>
      </c>
      <c r="BT47" s="137" t="str">
        <f>IF(B.ARAB2!R50="","",B.ARAB2!R50)</f>
        <v/>
      </c>
      <c r="BU47" s="138" t="str">
        <f>IF('MAT2'!I50="","",'MAT2'!I50)</f>
        <v/>
      </c>
      <c r="BV47" s="138" t="str">
        <f>IF('MAT2'!J50="","",'MAT2'!J50)</f>
        <v/>
      </c>
      <c r="BW47" s="138" t="str">
        <f>IF('MAT2'!K50="","",'MAT2'!K50)</f>
        <v/>
      </c>
      <c r="BX47" s="138" t="str">
        <f>IF('MAT2'!L50="","",'MAT2'!L50)</f>
        <v/>
      </c>
      <c r="BY47" s="138" t="str">
        <f>IF('MAT2'!M50="","",'MAT2'!M50)</f>
        <v/>
      </c>
      <c r="BZ47" s="138" t="str">
        <f>IF('MAT2'!N50="","",'MAT2'!N50)</f>
        <v/>
      </c>
      <c r="CA47" s="138" t="str">
        <f>IF('MAT2'!O50="","",'MAT2'!O50)</f>
        <v/>
      </c>
      <c r="CB47" s="138" t="str">
        <f>IF('MAT2'!P50="","",'MAT2'!P50)</f>
        <v/>
      </c>
      <c r="CC47" s="138" t="str">
        <f>IF('MAT2'!Q50="","",'MAT2'!Q50)</f>
        <v/>
      </c>
      <c r="CD47" s="138" t="str">
        <f>IF('MAT2'!R50="","",'MAT2'!R50)</f>
        <v/>
      </c>
      <c r="CE47" s="138" t="str">
        <f>IF('IPA2'!I50="","",'IPA2'!I50)</f>
        <v/>
      </c>
      <c r="CF47" s="138" t="str">
        <f>IF('IPA2'!J50="","",'IPA2'!J50)</f>
        <v/>
      </c>
      <c r="CG47" s="138" t="str">
        <f>IF('IPA2'!K50="","",'IPA2'!K50)</f>
        <v/>
      </c>
      <c r="CH47" s="138" t="str">
        <f>IF('IPA2'!L50="","",'IPA2'!L50)</f>
        <v/>
      </c>
      <c r="CI47" s="138" t="str">
        <f>IF('IPA2'!M50="","",'IPA2'!M50)</f>
        <v/>
      </c>
      <c r="CJ47" s="138" t="str">
        <f>IF('IPA2'!N50="","",'IPA2'!N50)</f>
        <v/>
      </c>
      <c r="CK47" s="138" t="str">
        <f>IF('IPA2'!O50="","",'IPA2'!O50)</f>
        <v/>
      </c>
      <c r="CL47" s="138" t="str">
        <f>IF('IPA2'!P50="","",'IPA2'!P50)</f>
        <v/>
      </c>
      <c r="CM47" s="138" t="str">
        <f>IF('IPA2'!Q50="","",'IPA2'!Q50)</f>
        <v/>
      </c>
      <c r="CN47" s="138" t="str">
        <f>IF('IPA2'!R50="","",'IPA2'!R50)</f>
        <v/>
      </c>
      <c r="CO47" s="137" t="str">
        <f>IF('IPS2'!I50="","",'IPS2'!I50)</f>
        <v/>
      </c>
      <c r="CP47" s="137" t="str">
        <f>IF('IPS2'!J50="","",'IPS2'!J50)</f>
        <v/>
      </c>
      <c r="CQ47" s="137" t="str">
        <f>IF('IPS2'!K50="","",'IPS2'!K50)</f>
        <v/>
      </c>
      <c r="CR47" s="137" t="str">
        <f>IF('IPS2'!L50="","",'IPS2'!L50)</f>
        <v/>
      </c>
      <c r="CS47" s="137" t="str">
        <f>IF('IPS2'!M50="","",'IPS2'!M50)</f>
        <v/>
      </c>
      <c r="CT47" s="137" t="str">
        <f>IF('IPS2'!N50="","",'IPS2'!N50)</f>
        <v/>
      </c>
      <c r="CU47" s="137" t="str">
        <f>IF('IPS2'!O50="","",'IPS2'!O50)</f>
        <v/>
      </c>
      <c r="CV47" s="137" t="str">
        <f>IF('IPS2'!P50="","",'IPS2'!P50)</f>
        <v/>
      </c>
      <c r="CW47" s="137" t="str">
        <f>IF('IPS2'!Q50="","",'IPS2'!Q50)</f>
        <v/>
      </c>
      <c r="CX47" s="137" t="str">
        <f>IF('IPS2'!R50="","",'IPS2'!R50)</f>
        <v/>
      </c>
      <c r="CY47" s="138" t="str">
        <f>IF(BIng2!I50="","",BIng2!I50)</f>
        <v/>
      </c>
      <c r="CZ47" s="138" t="str">
        <f>IF(BIng2!J50="","",BIng2!J50)</f>
        <v/>
      </c>
      <c r="DA47" s="138" t="str">
        <f>IF(BIng2!K50="","",BIng2!K50)</f>
        <v/>
      </c>
      <c r="DB47" s="138" t="str">
        <f>IF(BIng2!L50="","",BIng2!L50)</f>
        <v/>
      </c>
      <c r="DC47" s="138" t="str">
        <f>IF(BIng2!M50="","",BIng2!M50)</f>
        <v/>
      </c>
      <c r="DD47" s="138" t="str">
        <f>IF(BIng2!N50="","",BIng2!N50)</f>
        <v/>
      </c>
      <c r="DE47" s="138" t="str">
        <f>IF(BIng2!O50="","",BIng2!O50)</f>
        <v/>
      </c>
      <c r="DF47" s="138" t="str">
        <f>IF(BIng2!P50="","",BIng2!P50)</f>
        <v/>
      </c>
      <c r="DG47" s="138" t="str">
        <f>IF(BIng2!Q50="","",BIng2!Q50)</f>
        <v/>
      </c>
      <c r="DH47" s="138" t="str">
        <f>IF(BIng2!R50="","",BIng2!R50)</f>
        <v/>
      </c>
      <c r="DI47" s="138" t="str">
        <f>IF('SBd2'!I50="","",'SBd2'!I50)</f>
        <v/>
      </c>
      <c r="DJ47" s="138" t="str">
        <f>IF('SBd2'!J50="","",'SBd2'!J50)</f>
        <v/>
      </c>
      <c r="DK47" s="138" t="str">
        <f>IF('SBd2'!K50="","",'SBd2'!K50)</f>
        <v/>
      </c>
      <c r="DL47" s="138" t="str">
        <f>IF('SBd2'!L50="","",'SBd2'!L50)</f>
        <v/>
      </c>
      <c r="DM47" s="138" t="str">
        <f>IF('SBd2'!M50="","",'SBd2'!M50)</f>
        <v/>
      </c>
      <c r="DN47" s="138" t="str">
        <f>IF('SBd2'!N50="","",'SBd2'!N50)</f>
        <v/>
      </c>
      <c r="DO47" s="138" t="str">
        <f>IF('SBd2'!O50="","",'SBd2'!O50)</f>
        <v/>
      </c>
      <c r="DP47" s="138" t="str">
        <f>IF('SBd2'!P50="","",'SBd2'!P50)</f>
        <v/>
      </c>
      <c r="DQ47" s="138" t="str">
        <f>IF('SBd2'!Q50="","",'SBd2'!Q50)</f>
        <v/>
      </c>
      <c r="DR47" s="138" t="str">
        <f>IF('SBd2'!R50="","",'SBd2'!R50)</f>
        <v/>
      </c>
      <c r="DS47" s="137" t="str">
        <f>IF('Pjk2'!I50="","",'Pjk2'!I50)</f>
        <v/>
      </c>
      <c r="DT47" s="137" t="str">
        <f>IF('Pjk2'!J50="","",'Pjk2'!J50)</f>
        <v/>
      </c>
      <c r="DU47" s="137" t="str">
        <f>IF('Pjk2'!K50="","",'Pjk2'!K50)</f>
        <v/>
      </c>
      <c r="DV47" s="137" t="str">
        <f>IF('Pjk2'!L50="","",'Pjk2'!L50)</f>
        <v/>
      </c>
      <c r="DW47" s="137" t="str">
        <f>IF('Pjk2'!M50="","",'Pjk2'!M50)</f>
        <v/>
      </c>
      <c r="DX47" s="137" t="str">
        <f>IF('Pjk2'!N50="","",'Pjk2'!N50)</f>
        <v/>
      </c>
      <c r="DY47" s="137" t="str">
        <f>IF('Pjk2'!O50="","",'Pjk2'!O50)</f>
        <v/>
      </c>
      <c r="DZ47" s="137" t="str">
        <f>IF('Pjk2'!P50="","",'Pjk2'!P50)</f>
        <v/>
      </c>
      <c r="EA47" s="137" t="str">
        <f>IF('Pjk2'!Q50="","",'Pjk2'!Q50)</f>
        <v/>
      </c>
      <c r="EB47" s="137" t="str">
        <f>IF('Pjk2'!R50="","",'Pjk2'!R50)</f>
        <v/>
      </c>
      <c r="EC47" s="137" t="str">
        <f>IF('Prk2'!I50="","",'Prk2'!I50)</f>
        <v/>
      </c>
      <c r="ED47" s="137" t="str">
        <f>IF('Prk2'!J50="","",'Prk2'!J50)</f>
        <v/>
      </c>
      <c r="EE47" s="137" t="str">
        <f>IF('Prk2'!K50="","",'Prk2'!K50)</f>
        <v/>
      </c>
      <c r="EF47" s="137" t="str">
        <f>IF('Prk2'!L50="","",'Prk2'!L50)</f>
        <v/>
      </c>
      <c r="EG47" s="137" t="str">
        <f>IF('Prk2'!M50="","",'Prk2'!M50)</f>
        <v/>
      </c>
      <c r="EH47" s="137" t="str">
        <f>IF('Prk2'!N50="","",'Prk2'!N50)</f>
        <v/>
      </c>
      <c r="EI47" s="137" t="str">
        <f>IF('Prk2'!O50="","",'Prk2'!O50)</f>
        <v/>
      </c>
      <c r="EJ47" s="137" t="str">
        <f>IF('Prk2'!P50="","",'Prk2'!P50)</f>
        <v/>
      </c>
      <c r="EK47" s="137" t="str">
        <f>IF('Prk2'!Q50="","",'Prk2'!Q50)</f>
        <v/>
      </c>
      <c r="EL47" s="137" t="str">
        <f>IF('Prk2'!R50="","",'Prk2'!R50)</f>
        <v/>
      </c>
      <c r="EM47" s="139" t="str">
        <f>IF(BADER2!I50="","",BADER2!I50)</f>
        <v/>
      </c>
      <c r="EN47" s="139" t="str">
        <f>IF(BADER2!J50="","",BADER2!J50)</f>
        <v/>
      </c>
      <c r="EO47" s="139" t="str">
        <f>IF(BADER2!K50="","",BADER2!K50)</f>
        <v/>
      </c>
      <c r="EP47" s="139" t="str">
        <f>IF(BADER2!L50="","",BADER2!L50)</f>
        <v/>
      </c>
      <c r="EQ47" s="139" t="str">
        <f>IF(BADER2!M50="","",BADER2!M50)</f>
        <v/>
      </c>
      <c r="ER47" s="139" t="str">
        <f>IF(BADER2!N50="","",BADER2!N50)</f>
        <v/>
      </c>
      <c r="ES47" s="139" t="str">
        <f>IF(BADER2!O50="","",BADER2!O50)</f>
        <v/>
      </c>
      <c r="ET47" s="139" t="str">
        <f>IF(BADER2!P50="","",BADER2!P50)</f>
        <v/>
      </c>
      <c r="EU47" s="139" t="str">
        <f>IF(BADER2!Q50="","",BADER2!Q50)</f>
        <v/>
      </c>
      <c r="EV47" s="139" t="str">
        <f>IF(BADER2!R50="","",BADER2!R50)</f>
        <v/>
      </c>
      <c r="EW47" s="146" t="str">
        <f t="shared" si="1"/>
        <v/>
      </c>
      <c r="EX47" s="146" t="str">
        <f t="shared" si="2"/>
        <v/>
      </c>
      <c r="EY47" s="146" t="str">
        <f t="shared" si="14"/>
        <v/>
      </c>
      <c r="EZ47" s="146" t="str">
        <f t="shared" si="14"/>
        <v/>
      </c>
      <c r="FA47" s="146" t="str">
        <f t="shared" si="14"/>
        <v/>
      </c>
      <c r="FB47" s="146" t="str">
        <f t="shared" si="14"/>
        <v/>
      </c>
      <c r="FC47" s="146" t="str">
        <f t="shared" si="14"/>
        <v/>
      </c>
      <c r="FD47" s="146" t="str">
        <f t="shared" si="14"/>
        <v/>
      </c>
      <c r="FE47" s="146" t="str">
        <f t="shared" si="14"/>
        <v/>
      </c>
      <c r="FF47" s="146" t="str">
        <f t="shared" si="3"/>
        <v/>
      </c>
      <c r="FG47" s="146" t="str">
        <f t="shared" si="4"/>
        <v/>
      </c>
      <c r="FH47" s="76" t="str">
        <f t="shared" si="5"/>
        <v/>
      </c>
      <c r="FI47" s="76" t="str">
        <f t="shared" si="6"/>
        <v/>
      </c>
      <c r="FJ47" s="76" t="str">
        <f t="shared" si="7"/>
        <v/>
      </c>
      <c r="FK47" s="76" t="str">
        <f t="shared" si="8"/>
        <v/>
      </c>
      <c r="FL47" s="76" t="str">
        <f t="shared" si="9"/>
        <v/>
      </c>
      <c r="FM47" s="76" t="str">
        <f t="shared" si="10"/>
        <v/>
      </c>
      <c r="FN47" s="76" t="str">
        <f t="shared" si="11"/>
        <v/>
      </c>
      <c r="FO47" s="76" t="str">
        <f t="shared" si="12"/>
        <v/>
      </c>
      <c r="FP47" s="76" t="str">
        <f t="shared" si="13"/>
        <v xml:space="preserve">Sikapnya  dalam ,  ,  ,  ,  ,  ,  ,  </v>
      </c>
    </row>
    <row r="48" spans="1:172">
      <c r="A48" s="271">
        <v>38</v>
      </c>
      <c r="B48" s="76" t="str">
        <f>IF('Data Raport2'!B41="","",'Data Raport2'!B41)</f>
        <v>siswa38</v>
      </c>
      <c r="C48" s="137" t="str">
        <f>IF('QH2'!I51="","",'QH2'!I51)</f>
        <v/>
      </c>
      <c r="D48" s="137" t="str">
        <f>IF('QH2'!J51="","",'QH2'!J51)</f>
        <v/>
      </c>
      <c r="E48" s="137" t="str">
        <f>IF('QH2'!K51="","",'QH2'!K51)</f>
        <v/>
      </c>
      <c r="F48" s="137" t="str">
        <f>IF('QH2'!L51="","",'QH2'!L51)</f>
        <v/>
      </c>
      <c r="G48" s="137" t="str">
        <f>IF('QH2'!M51="","",'QH2'!M51)</f>
        <v/>
      </c>
      <c r="H48" s="137" t="str">
        <f>IF('QH2'!N51="","",'QH2'!N51)</f>
        <v/>
      </c>
      <c r="I48" s="137" t="str">
        <f>IF('QH2'!O51="","",'QH2'!O51)</f>
        <v/>
      </c>
      <c r="J48" s="137" t="str">
        <f>IF('QH2'!P51="","",'QH2'!P51)</f>
        <v/>
      </c>
      <c r="K48" s="137" t="str">
        <f>IF('QH2'!Q51="","",'QH2'!Q51)</f>
        <v/>
      </c>
      <c r="L48" s="137" t="str">
        <f>IF('QH2'!R51="","",'QH2'!R51)</f>
        <v/>
      </c>
      <c r="M48" s="138" t="str">
        <f>IF('AA2'!I51="","",'AA2'!I51)</f>
        <v/>
      </c>
      <c r="N48" s="138" t="str">
        <f>IF('AA2'!J51="","",'AA2'!J51)</f>
        <v/>
      </c>
      <c r="O48" s="138" t="str">
        <f>IF('AA2'!K51="","",'AA2'!K51)</f>
        <v/>
      </c>
      <c r="P48" s="138" t="str">
        <f>IF('AA2'!L51="","",'AA2'!L51)</f>
        <v/>
      </c>
      <c r="Q48" s="138" t="str">
        <f>IF('AA2'!M51="","",'AA2'!M51)</f>
        <v/>
      </c>
      <c r="R48" s="138" t="str">
        <f>IF('AA2'!N51="","",'AA2'!N51)</f>
        <v/>
      </c>
      <c r="S48" s="138" t="str">
        <f>IF('AA2'!O51="","",'AA2'!O51)</f>
        <v/>
      </c>
      <c r="T48" s="138" t="str">
        <f>IF('AA2'!P51="","",'AA2'!P51)</f>
        <v/>
      </c>
      <c r="U48" s="138" t="str">
        <f>IF('AA2'!Q51="","",'AA2'!Q51)</f>
        <v/>
      </c>
      <c r="V48" s="138" t="str">
        <f>IF('AA2'!R51="","",'AA2'!R51)</f>
        <v/>
      </c>
      <c r="W48" s="138" t="str">
        <f>IF(FIQIH2!I51="","",FIQIH2!I51)</f>
        <v/>
      </c>
      <c r="X48" s="138" t="str">
        <f>IF(FIQIH2!J51="","",FIQIH2!J51)</f>
        <v/>
      </c>
      <c r="Y48" s="138" t="str">
        <f>IF(FIQIH2!K51="","",FIQIH2!K51)</f>
        <v/>
      </c>
      <c r="Z48" s="138" t="str">
        <f>IF(FIQIH2!L51="","",FIQIH2!L51)</f>
        <v/>
      </c>
      <c r="AA48" s="138" t="str">
        <f>IF(FIQIH2!M51="","",FIQIH2!M51)</f>
        <v/>
      </c>
      <c r="AB48" s="138" t="str">
        <f>IF(FIQIH2!N51="","",FIQIH2!N51)</f>
        <v/>
      </c>
      <c r="AC48" s="138" t="str">
        <f>IF(FIQIH2!O51="","",FIQIH2!O51)</f>
        <v/>
      </c>
      <c r="AD48" s="138" t="str">
        <f>IF(FIQIH2!P51="","",FIQIH2!P51)</f>
        <v/>
      </c>
      <c r="AE48" s="138" t="str">
        <f>IF(FIQIH2!Q51="","",FIQIH2!Q51)</f>
        <v/>
      </c>
      <c r="AF48" s="138" t="str">
        <f>IF(FIQIH2!R51="","",FIQIH2!R51)</f>
        <v/>
      </c>
      <c r="AG48" s="138" t="str">
        <f>IF('SKI2'!I51="","",'SKI2'!I51)</f>
        <v/>
      </c>
      <c r="AH48" s="138" t="str">
        <f>IF('SKI2'!J51="","",'SKI2'!J51)</f>
        <v/>
      </c>
      <c r="AI48" s="138" t="str">
        <f>IF('SKI2'!K51="","",'SKI2'!K51)</f>
        <v/>
      </c>
      <c r="AJ48" s="138" t="str">
        <f>IF('SKI2'!L51="","",'SKI2'!L51)</f>
        <v/>
      </c>
      <c r="AK48" s="138" t="str">
        <f>IF('SKI2'!M51="","",'SKI2'!M51)</f>
        <v/>
      </c>
      <c r="AL48" s="138" t="str">
        <f>IF('SKI2'!N51="","",'SKI2'!N51)</f>
        <v/>
      </c>
      <c r="AM48" s="138" t="str">
        <f>IF('SKI2'!O51="","",'SKI2'!O51)</f>
        <v/>
      </c>
      <c r="AN48" s="138" t="str">
        <f>IF('SKI2'!P51="","",'SKI2'!P51)</f>
        <v/>
      </c>
      <c r="AO48" s="138" t="str">
        <f>IF('SKI2'!Q51="","",'SKI2'!Q51)</f>
        <v/>
      </c>
      <c r="AP48" s="138" t="str">
        <f>IF('SKI2'!R51="","",'SKI2'!R51)</f>
        <v/>
      </c>
      <c r="AQ48" s="138" t="str">
        <f>IF(PPKn2!I51="","",PPKn2!I51)</f>
        <v/>
      </c>
      <c r="AR48" s="138" t="str">
        <f>IF(PPKn2!J51="","",PPKn2!J51)</f>
        <v/>
      </c>
      <c r="AS48" s="138" t="str">
        <f>IF(PPKn2!K51="","",PPKn2!K51)</f>
        <v/>
      </c>
      <c r="AT48" s="138" t="str">
        <f>IF(PPKn2!L51="","",PPKn2!L51)</f>
        <v/>
      </c>
      <c r="AU48" s="138" t="str">
        <f>IF(PPKn2!M51="","",PPKn2!M51)</f>
        <v/>
      </c>
      <c r="AV48" s="138" t="str">
        <f>IF(PPKn2!N51="","",PPKn2!N51)</f>
        <v/>
      </c>
      <c r="AW48" s="138" t="str">
        <f>IF(PPKn2!O51="","",PPKn2!O51)</f>
        <v/>
      </c>
      <c r="AX48" s="138" t="str">
        <f>IF(PPKn2!P51="","",PPKn2!P51)</f>
        <v/>
      </c>
      <c r="AY48" s="138" t="str">
        <f>IF(PPKn2!Q51="","",PPKn2!Q51)</f>
        <v/>
      </c>
      <c r="AZ48" s="138" t="str">
        <f>IF(PPKn2!R51="","",PPKn2!R51)</f>
        <v/>
      </c>
      <c r="BA48" s="137" t="str">
        <f>IF(B.Ind2!I51="","",B.Ind2!I51)</f>
        <v/>
      </c>
      <c r="BB48" s="137" t="str">
        <f>IF(B.Ind2!J51="","",B.Ind2!J51)</f>
        <v/>
      </c>
      <c r="BC48" s="137" t="str">
        <f>IF(B.Ind2!K51="","",B.Ind2!K51)</f>
        <v/>
      </c>
      <c r="BD48" s="137" t="str">
        <f>IF(B.Ind2!L51="","",B.Ind2!L51)</f>
        <v/>
      </c>
      <c r="BE48" s="137" t="str">
        <f>IF(B.Ind2!M51="","",B.Ind2!M51)</f>
        <v/>
      </c>
      <c r="BF48" s="137" t="str">
        <f>IF(B.Ind2!N51="","",B.Ind2!N51)</f>
        <v/>
      </c>
      <c r="BG48" s="137" t="str">
        <f>IF(B.Ind2!O51="","",B.Ind2!O51)</f>
        <v/>
      </c>
      <c r="BH48" s="137" t="str">
        <f>IF(B.Ind2!P51="","",B.Ind2!P51)</f>
        <v/>
      </c>
      <c r="BI48" s="137" t="str">
        <f>IF(B.Ind2!Q51="","",B.Ind2!Q51)</f>
        <v/>
      </c>
      <c r="BJ48" s="137" t="str">
        <f>IF(B.Ind2!R51="","",B.Ind2!R51)</f>
        <v/>
      </c>
      <c r="BK48" s="137" t="str">
        <f>IF(B.ARAB2!I51="","",B.ARAB2!I51)</f>
        <v/>
      </c>
      <c r="BL48" s="137" t="str">
        <f>IF(B.ARAB2!J51="","",B.ARAB2!J51)</f>
        <v/>
      </c>
      <c r="BM48" s="137" t="str">
        <f>IF(B.ARAB2!K51="","",B.ARAB2!K51)</f>
        <v/>
      </c>
      <c r="BN48" s="137" t="str">
        <f>IF(B.ARAB2!L51="","",B.ARAB2!L51)</f>
        <v/>
      </c>
      <c r="BO48" s="137" t="str">
        <f>IF(B.ARAB2!M51="","",B.ARAB2!M51)</f>
        <v/>
      </c>
      <c r="BP48" s="137" t="str">
        <f>IF(B.ARAB2!N51="","",B.ARAB2!N51)</f>
        <v/>
      </c>
      <c r="BQ48" s="137" t="str">
        <f>IF(B.ARAB2!O51="","",B.ARAB2!O51)</f>
        <v/>
      </c>
      <c r="BR48" s="137" t="str">
        <f>IF(B.ARAB2!P51="","",B.ARAB2!P51)</f>
        <v/>
      </c>
      <c r="BS48" s="137" t="str">
        <f>IF(B.ARAB2!Q51="","",B.ARAB2!Q51)</f>
        <v/>
      </c>
      <c r="BT48" s="137" t="str">
        <f>IF(B.ARAB2!R51="","",B.ARAB2!R51)</f>
        <v/>
      </c>
      <c r="BU48" s="138" t="str">
        <f>IF('MAT2'!I51="","",'MAT2'!I51)</f>
        <v/>
      </c>
      <c r="BV48" s="138" t="str">
        <f>IF('MAT2'!J51="","",'MAT2'!J51)</f>
        <v/>
      </c>
      <c r="BW48" s="138" t="str">
        <f>IF('MAT2'!K51="","",'MAT2'!K51)</f>
        <v/>
      </c>
      <c r="BX48" s="138" t="str">
        <f>IF('MAT2'!L51="","",'MAT2'!L51)</f>
        <v/>
      </c>
      <c r="BY48" s="138" t="str">
        <f>IF('MAT2'!M51="","",'MAT2'!M51)</f>
        <v/>
      </c>
      <c r="BZ48" s="138" t="str">
        <f>IF('MAT2'!N51="","",'MAT2'!N51)</f>
        <v/>
      </c>
      <c r="CA48" s="138" t="str">
        <f>IF('MAT2'!O51="","",'MAT2'!O51)</f>
        <v/>
      </c>
      <c r="CB48" s="138" t="str">
        <f>IF('MAT2'!P51="","",'MAT2'!P51)</f>
        <v/>
      </c>
      <c r="CC48" s="138" t="str">
        <f>IF('MAT2'!Q51="","",'MAT2'!Q51)</f>
        <v/>
      </c>
      <c r="CD48" s="138" t="str">
        <f>IF('MAT2'!R51="","",'MAT2'!R51)</f>
        <v/>
      </c>
      <c r="CE48" s="138" t="str">
        <f>IF('IPA2'!I51="","",'IPA2'!I51)</f>
        <v/>
      </c>
      <c r="CF48" s="138" t="str">
        <f>IF('IPA2'!J51="","",'IPA2'!J51)</f>
        <v/>
      </c>
      <c r="CG48" s="138" t="str">
        <f>IF('IPA2'!K51="","",'IPA2'!K51)</f>
        <v/>
      </c>
      <c r="CH48" s="138" t="str">
        <f>IF('IPA2'!L51="","",'IPA2'!L51)</f>
        <v/>
      </c>
      <c r="CI48" s="138" t="str">
        <f>IF('IPA2'!M51="","",'IPA2'!M51)</f>
        <v/>
      </c>
      <c r="CJ48" s="138" t="str">
        <f>IF('IPA2'!N51="","",'IPA2'!N51)</f>
        <v/>
      </c>
      <c r="CK48" s="138" t="str">
        <f>IF('IPA2'!O51="","",'IPA2'!O51)</f>
        <v/>
      </c>
      <c r="CL48" s="138" t="str">
        <f>IF('IPA2'!P51="","",'IPA2'!P51)</f>
        <v/>
      </c>
      <c r="CM48" s="138" t="str">
        <f>IF('IPA2'!Q51="","",'IPA2'!Q51)</f>
        <v/>
      </c>
      <c r="CN48" s="138" t="str">
        <f>IF('IPA2'!R51="","",'IPA2'!R51)</f>
        <v/>
      </c>
      <c r="CO48" s="137" t="str">
        <f>IF('IPS2'!I51="","",'IPS2'!I51)</f>
        <v/>
      </c>
      <c r="CP48" s="137" t="str">
        <f>IF('IPS2'!J51="","",'IPS2'!J51)</f>
        <v/>
      </c>
      <c r="CQ48" s="137" t="str">
        <f>IF('IPS2'!K51="","",'IPS2'!K51)</f>
        <v/>
      </c>
      <c r="CR48" s="137" t="str">
        <f>IF('IPS2'!L51="","",'IPS2'!L51)</f>
        <v/>
      </c>
      <c r="CS48" s="137" t="str">
        <f>IF('IPS2'!M51="","",'IPS2'!M51)</f>
        <v/>
      </c>
      <c r="CT48" s="137" t="str">
        <f>IF('IPS2'!N51="","",'IPS2'!N51)</f>
        <v/>
      </c>
      <c r="CU48" s="137" t="str">
        <f>IF('IPS2'!O51="","",'IPS2'!O51)</f>
        <v/>
      </c>
      <c r="CV48" s="137" t="str">
        <f>IF('IPS2'!P51="","",'IPS2'!P51)</f>
        <v/>
      </c>
      <c r="CW48" s="137" t="str">
        <f>IF('IPS2'!Q51="","",'IPS2'!Q51)</f>
        <v/>
      </c>
      <c r="CX48" s="137" t="str">
        <f>IF('IPS2'!R51="","",'IPS2'!R51)</f>
        <v/>
      </c>
      <c r="CY48" s="138" t="str">
        <f>IF(BIng2!I51="","",BIng2!I51)</f>
        <v/>
      </c>
      <c r="CZ48" s="138" t="str">
        <f>IF(BIng2!J51="","",BIng2!J51)</f>
        <v/>
      </c>
      <c r="DA48" s="138" t="str">
        <f>IF(BIng2!K51="","",BIng2!K51)</f>
        <v/>
      </c>
      <c r="DB48" s="138" t="str">
        <f>IF(BIng2!L51="","",BIng2!L51)</f>
        <v/>
      </c>
      <c r="DC48" s="138" t="str">
        <f>IF(BIng2!M51="","",BIng2!M51)</f>
        <v/>
      </c>
      <c r="DD48" s="138" t="str">
        <f>IF(BIng2!N51="","",BIng2!N51)</f>
        <v/>
      </c>
      <c r="DE48" s="138" t="str">
        <f>IF(BIng2!O51="","",BIng2!O51)</f>
        <v/>
      </c>
      <c r="DF48" s="138" t="str">
        <f>IF(BIng2!P51="","",BIng2!P51)</f>
        <v/>
      </c>
      <c r="DG48" s="138" t="str">
        <f>IF(BIng2!Q51="","",BIng2!Q51)</f>
        <v/>
      </c>
      <c r="DH48" s="138" t="str">
        <f>IF(BIng2!R51="","",BIng2!R51)</f>
        <v/>
      </c>
      <c r="DI48" s="138" t="str">
        <f>IF('SBd2'!I51="","",'SBd2'!I51)</f>
        <v/>
      </c>
      <c r="DJ48" s="138" t="str">
        <f>IF('SBd2'!J51="","",'SBd2'!J51)</f>
        <v/>
      </c>
      <c r="DK48" s="138" t="str">
        <f>IF('SBd2'!K51="","",'SBd2'!K51)</f>
        <v/>
      </c>
      <c r="DL48" s="138" t="str">
        <f>IF('SBd2'!L51="","",'SBd2'!L51)</f>
        <v/>
      </c>
      <c r="DM48" s="138" t="str">
        <f>IF('SBd2'!M51="","",'SBd2'!M51)</f>
        <v/>
      </c>
      <c r="DN48" s="138" t="str">
        <f>IF('SBd2'!N51="","",'SBd2'!N51)</f>
        <v/>
      </c>
      <c r="DO48" s="138" t="str">
        <f>IF('SBd2'!O51="","",'SBd2'!O51)</f>
        <v/>
      </c>
      <c r="DP48" s="138" t="str">
        <f>IF('SBd2'!P51="","",'SBd2'!P51)</f>
        <v/>
      </c>
      <c r="DQ48" s="138" t="str">
        <f>IF('SBd2'!Q51="","",'SBd2'!Q51)</f>
        <v/>
      </c>
      <c r="DR48" s="138" t="str">
        <f>IF('SBd2'!R51="","",'SBd2'!R51)</f>
        <v/>
      </c>
      <c r="DS48" s="137" t="str">
        <f>IF('Pjk2'!I51="","",'Pjk2'!I51)</f>
        <v/>
      </c>
      <c r="DT48" s="137" t="str">
        <f>IF('Pjk2'!J51="","",'Pjk2'!J51)</f>
        <v/>
      </c>
      <c r="DU48" s="137" t="str">
        <f>IF('Pjk2'!K51="","",'Pjk2'!K51)</f>
        <v/>
      </c>
      <c r="DV48" s="137" t="str">
        <f>IF('Pjk2'!L51="","",'Pjk2'!L51)</f>
        <v/>
      </c>
      <c r="DW48" s="137" t="str">
        <f>IF('Pjk2'!M51="","",'Pjk2'!M51)</f>
        <v/>
      </c>
      <c r="DX48" s="137" t="str">
        <f>IF('Pjk2'!N51="","",'Pjk2'!N51)</f>
        <v/>
      </c>
      <c r="DY48" s="137" t="str">
        <f>IF('Pjk2'!O51="","",'Pjk2'!O51)</f>
        <v/>
      </c>
      <c r="DZ48" s="137" t="str">
        <f>IF('Pjk2'!P51="","",'Pjk2'!P51)</f>
        <v/>
      </c>
      <c r="EA48" s="137" t="str">
        <f>IF('Pjk2'!Q51="","",'Pjk2'!Q51)</f>
        <v/>
      </c>
      <c r="EB48" s="137" t="str">
        <f>IF('Pjk2'!R51="","",'Pjk2'!R51)</f>
        <v/>
      </c>
      <c r="EC48" s="137" t="str">
        <f>IF('Prk2'!I51="","",'Prk2'!I51)</f>
        <v/>
      </c>
      <c r="ED48" s="137" t="str">
        <f>IF('Prk2'!J51="","",'Prk2'!J51)</f>
        <v/>
      </c>
      <c r="EE48" s="137" t="str">
        <f>IF('Prk2'!K51="","",'Prk2'!K51)</f>
        <v/>
      </c>
      <c r="EF48" s="137" t="str">
        <f>IF('Prk2'!L51="","",'Prk2'!L51)</f>
        <v/>
      </c>
      <c r="EG48" s="137" t="str">
        <f>IF('Prk2'!M51="","",'Prk2'!M51)</f>
        <v/>
      </c>
      <c r="EH48" s="137" t="str">
        <f>IF('Prk2'!N51="","",'Prk2'!N51)</f>
        <v/>
      </c>
      <c r="EI48" s="137" t="str">
        <f>IF('Prk2'!O51="","",'Prk2'!O51)</f>
        <v/>
      </c>
      <c r="EJ48" s="137" t="str">
        <f>IF('Prk2'!P51="","",'Prk2'!P51)</f>
        <v/>
      </c>
      <c r="EK48" s="137" t="str">
        <f>IF('Prk2'!Q51="","",'Prk2'!Q51)</f>
        <v/>
      </c>
      <c r="EL48" s="137" t="str">
        <f>IF('Prk2'!R51="","",'Prk2'!R51)</f>
        <v/>
      </c>
      <c r="EM48" s="139" t="str">
        <f>IF(BADER2!I51="","",BADER2!I51)</f>
        <v/>
      </c>
      <c r="EN48" s="139" t="str">
        <f>IF(BADER2!J51="","",BADER2!J51)</f>
        <v/>
      </c>
      <c r="EO48" s="139" t="str">
        <f>IF(BADER2!K51="","",BADER2!K51)</f>
        <v/>
      </c>
      <c r="EP48" s="139" t="str">
        <f>IF(BADER2!L51="","",BADER2!L51)</f>
        <v/>
      </c>
      <c r="EQ48" s="139" t="str">
        <f>IF(BADER2!M51="","",BADER2!M51)</f>
        <v/>
      </c>
      <c r="ER48" s="139" t="str">
        <f>IF(BADER2!N51="","",BADER2!N51)</f>
        <v/>
      </c>
      <c r="ES48" s="139" t="str">
        <f>IF(BADER2!O51="","",BADER2!O51)</f>
        <v/>
      </c>
      <c r="ET48" s="139" t="str">
        <f>IF(BADER2!P51="","",BADER2!P51)</f>
        <v/>
      </c>
      <c r="EU48" s="139" t="str">
        <f>IF(BADER2!Q51="","",BADER2!Q51)</f>
        <v/>
      </c>
      <c r="EV48" s="139" t="str">
        <f>IF(BADER2!R51="","",BADER2!R51)</f>
        <v/>
      </c>
      <c r="EW48" s="146" t="str">
        <f t="shared" si="1"/>
        <v/>
      </c>
      <c r="EX48" s="146" t="str">
        <f t="shared" si="2"/>
        <v/>
      </c>
      <c r="EY48" s="146" t="str">
        <f t="shared" si="14"/>
        <v/>
      </c>
      <c r="EZ48" s="146" t="str">
        <f t="shared" si="14"/>
        <v/>
      </c>
      <c r="FA48" s="146" t="str">
        <f t="shared" si="14"/>
        <v/>
      </c>
      <c r="FB48" s="146" t="str">
        <f t="shared" si="14"/>
        <v/>
      </c>
      <c r="FC48" s="146" t="str">
        <f t="shared" si="14"/>
        <v/>
      </c>
      <c r="FD48" s="146" t="str">
        <f t="shared" si="14"/>
        <v/>
      </c>
      <c r="FE48" s="146" t="str">
        <f t="shared" si="14"/>
        <v/>
      </c>
      <c r="FF48" s="146" t="str">
        <f t="shared" si="3"/>
        <v/>
      </c>
      <c r="FG48" s="146" t="str">
        <f t="shared" si="4"/>
        <v/>
      </c>
      <c r="FH48" s="76" t="str">
        <f t="shared" si="5"/>
        <v/>
      </c>
      <c r="FI48" s="76" t="str">
        <f t="shared" si="6"/>
        <v/>
      </c>
      <c r="FJ48" s="76" t="str">
        <f t="shared" si="7"/>
        <v/>
      </c>
      <c r="FK48" s="76" t="str">
        <f t="shared" si="8"/>
        <v/>
      </c>
      <c r="FL48" s="76" t="str">
        <f t="shared" si="9"/>
        <v/>
      </c>
      <c r="FM48" s="76" t="str">
        <f t="shared" si="10"/>
        <v/>
      </c>
      <c r="FN48" s="76" t="str">
        <f t="shared" si="11"/>
        <v/>
      </c>
      <c r="FO48" s="76" t="str">
        <f t="shared" si="12"/>
        <v/>
      </c>
      <c r="FP48" s="76" t="str">
        <f t="shared" si="13"/>
        <v xml:space="preserve">Sikapnya  dalam ,  ,  ,  ,  ,  ,  ,  </v>
      </c>
    </row>
    <row r="49" spans="1:16384">
      <c r="A49" s="271">
        <v>39</v>
      </c>
      <c r="B49" s="76" t="str">
        <f>IF('Data Raport2'!B42="","",'Data Raport2'!B42)</f>
        <v>siswa39</v>
      </c>
      <c r="C49" s="137" t="str">
        <f>IF('QH2'!I52="","",'QH2'!I52)</f>
        <v/>
      </c>
      <c r="D49" s="137" t="str">
        <f>IF('QH2'!J52="","",'QH2'!J52)</f>
        <v/>
      </c>
      <c r="E49" s="137" t="str">
        <f>IF('QH2'!K52="","",'QH2'!K52)</f>
        <v/>
      </c>
      <c r="F49" s="137" t="str">
        <f>IF('QH2'!L52="","",'QH2'!L52)</f>
        <v/>
      </c>
      <c r="G49" s="137" t="str">
        <f>IF('QH2'!M52="","",'QH2'!M52)</f>
        <v/>
      </c>
      <c r="H49" s="137" t="str">
        <f>IF('QH2'!N52="","",'QH2'!N52)</f>
        <v/>
      </c>
      <c r="I49" s="137" t="str">
        <f>IF('QH2'!O52="","",'QH2'!O52)</f>
        <v/>
      </c>
      <c r="J49" s="137" t="str">
        <f>IF('QH2'!P52="","",'QH2'!P52)</f>
        <v/>
      </c>
      <c r="K49" s="137" t="str">
        <f>IF('QH2'!Q52="","",'QH2'!Q52)</f>
        <v/>
      </c>
      <c r="L49" s="137" t="str">
        <f>IF('QH2'!R52="","",'QH2'!R52)</f>
        <v/>
      </c>
      <c r="M49" s="138" t="str">
        <f>IF('AA2'!I52="","",'AA2'!I52)</f>
        <v/>
      </c>
      <c r="N49" s="138" t="str">
        <f>IF('AA2'!J52="","",'AA2'!J52)</f>
        <v/>
      </c>
      <c r="O49" s="138" t="str">
        <f>IF('AA2'!K52="","",'AA2'!K52)</f>
        <v/>
      </c>
      <c r="P49" s="138" t="str">
        <f>IF('AA2'!L52="","",'AA2'!L52)</f>
        <v/>
      </c>
      <c r="Q49" s="138" t="str">
        <f>IF('AA2'!M52="","",'AA2'!M52)</f>
        <v/>
      </c>
      <c r="R49" s="138" t="str">
        <f>IF('AA2'!N52="","",'AA2'!N52)</f>
        <v/>
      </c>
      <c r="S49" s="138" t="str">
        <f>IF('AA2'!O52="","",'AA2'!O52)</f>
        <v/>
      </c>
      <c r="T49" s="138" t="str">
        <f>IF('AA2'!P52="","",'AA2'!P52)</f>
        <v/>
      </c>
      <c r="U49" s="138" t="str">
        <f>IF('AA2'!Q52="","",'AA2'!Q52)</f>
        <v/>
      </c>
      <c r="V49" s="138" t="str">
        <f>IF('AA2'!R52="","",'AA2'!R52)</f>
        <v/>
      </c>
      <c r="W49" s="138" t="str">
        <f>IF(FIQIH2!I52="","",FIQIH2!I52)</f>
        <v/>
      </c>
      <c r="X49" s="138" t="str">
        <f>IF(FIQIH2!J52="","",FIQIH2!J52)</f>
        <v/>
      </c>
      <c r="Y49" s="138" t="str">
        <f>IF(FIQIH2!K52="","",FIQIH2!K52)</f>
        <v/>
      </c>
      <c r="Z49" s="138" t="str">
        <f>IF(FIQIH2!L52="","",FIQIH2!L52)</f>
        <v/>
      </c>
      <c r="AA49" s="138" t="str">
        <f>IF(FIQIH2!M52="","",FIQIH2!M52)</f>
        <v/>
      </c>
      <c r="AB49" s="138" t="str">
        <f>IF(FIQIH2!N52="","",FIQIH2!N52)</f>
        <v/>
      </c>
      <c r="AC49" s="138" t="str">
        <f>IF(FIQIH2!O52="","",FIQIH2!O52)</f>
        <v/>
      </c>
      <c r="AD49" s="138" t="str">
        <f>IF(FIQIH2!P52="","",FIQIH2!P52)</f>
        <v/>
      </c>
      <c r="AE49" s="138" t="str">
        <f>IF(FIQIH2!Q52="","",FIQIH2!Q52)</f>
        <v/>
      </c>
      <c r="AF49" s="138" t="str">
        <f>IF(FIQIH2!R52="","",FIQIH2!R52)</f>
        <v/>
      </c>
      <c r="AG49" s="138" t="str">
        <f>IF('SKI2'!I52="","",'SKI2'!I52)</f>
        <v/>
      </c>
      <c r="AH49" s="138" t="str">
        <f>IF('SKI2'!J52="","",'SKI2'!J52)</f>
        <v/>
      </c>
      <c r="AI49" s="138" t="str">
        <f>IF('SKI2'!K52="","",'SKI2'!K52)</f>
        <v/>
      </c>
      <c r="AJ49" s="138" t="str">
        <f>IF('SKI2'!L52="","",'SKI2'!L52)</f>
        <v/>
      </c>
      <c r="AK49" s="138" t="str">
        <f>IF('SKI2'!M52="","",'SKI2'!M52)</f>
        <v/>
      </c>
      <c r="AL49" s="138" t="str">
        <f>IF('SKI2'!N52="","",'SKI2'!N52)</f>
        <v/>
      </c>
      <c r="AM49" s="138" t="str">
        <f>IF('SKI2'!O52="","",'SKI2'!O52)</f>
        <v/>
      </c>
      <c r="AN49" s="138" t="str">
        <f>IF('SKI2'!P52="","",'SKI2'!P52)</f>
        <v/>
      </c>
      <c r="AO49" s="138" t="str">
        <f>IF('SKI2'!Q52="","",'SKI2'!Q52)</f>
        <v/>
      </c>
      <c r="AP49" s="138" t="str">
        <f>IF('SKI2'!R52="","",'SKI2'!R52)</f>
        <v/>
      </c>
      <c r="AQ49" s="138" t="str">
        <f>IF(PPKn2!I52="","",PPKn2!I52)</f>
        <v/>
      </c>
      <c r="AR49" s="138" t="str">
        <f>IF(PPKn2!J52="","",PPKn2!J52)</f>
        <v/>
      </c>
      <c r="AS49" s="138" t="str">
        <f>IF(PPKn2!K52="","",PPKn2!K52)</f>
        <v/>
      </c>
      <c r="AT49" s="138" t="str">
        <f>IF(PPKn2!L52="","",PPKn2!L52)</f>
        <v/>
      </c>
      <c r="AU49" s="138" t="str">
        <f>IF(PPKn2!M52="","",PPKn2!M52)</f>
        <v/>
      </c>
      <c r="AV49" s="138" t="str">
        <f>IF(PPKn2!N52="","",PPKn2!N52)</f>
        <v/>
      </c>
      <c r="AW49" s="138" t="str">
        <f>IF(PPKn2!O52="","",PPKn2!O52)</f>
        <v/>
      </c>
      <c r="AX49" s="138" t="str">
        <f>IF(PPKn2!P52="","",PPKn2!P52)</f>
        <v/>
      </c>
      <c r="AY49" s="138" t="str">
        <f>IF(PPKn2!Q52="","",PPKn2!Q52)</f>
        <v/>
      </c>
      <c r="AZ49" s="138" t="str">
        <f>IF(PPKn2!R52="","",PPKn2!R52)</f>
        <v/>
      </c>
      <c r="BA49" s="137" t="str">
        <f>IF(B.Ind2!I52="","",B.Ind2!I52)</f>
        <v/>
      </c>
      <c r="BB49" s="137" t="str">
        <f>IF(B.Ind2!J52="","",B.Ind2!J52)</f>
        <v/>
      </c>
      <c r="BC49" s="137" t="str">
        <f>IF(B.Ind2!K52="","",B.Ind2!K52)</f>
        <v/>
      </c>
      <c r="BD49" s="137" t="str">
        <f>IF(B.Ind2!L52="","",B.Ind2!L52)</f>
        <v/>
      </c>
      <c r="BE49" s="137" t="str">
        <f>IF(B.Ind2!M52="","",B.Ind2!M52)</f>
        <v/>
      </c>
      <c r="BF49" s="137" t="str">
        <f>IF(B.Ind2!N52="","",B.Ind2!N52)</f>
        <v/>
      </c>
      <c r="BG49" s="137" t="str">
        <f>IF(B.Ind2!O52="","",B.Ind2!O52)</f>
        <v/>
      </c>
      <c r="BH49" s="137" t="str">
        <f>IF(B.Ind2!P52="","",B.Ind2!P52)</f>
        <v/>
      </c>
      <c r="BI49" s="137" t="str">
        <f>IF(B.Ind2!Q52="","",B.Ind2!Q52)</f>
        <v/>
      </c>
      <c r="BJ49" s="137" t="str">
        <f>IF(B.Ind2!R52="","",B.Ind2!R52)</f>
        <v/>
      </c>
      <c r="BK49" s="137" t="str">
        <f>IF(B.ARAB2!I52="","",B.ARAB2!I52)</f>
        <v/>
      </c>
      <c r="BL49" s="137" t="str">
        <f>IF(B.ARAB2!J52="","",B.ARAB2!J52)</f>
        <v/>
      </c>
      <c r="BM49" s="137" t="str">
        <f>IF(B.ARAB2!K52="","",B.ARAB2!K52)</f>
        <v/>
      </c>
      <c r="BN49" s="137" t="str">
        <f>IF(B.ARAB2!L52="","",B.ARAB2!L52)</f>
        <v/>
      </c>
      <c r="BO49" s="137" t="str">
        <f>IF(B.ARAB2!M52="","",B.ARAB2!M52)</f>
        <v/>
      </c>
      <c r="BP49" s="137" t="str">
        <f>IF(B.ARAB2!N52="","",B.ARAB2!N52)</f>
        <v/>
      </c>
      <c r="BQ49" s="137" t="str">
        <f>IF(B.ARAB2!O52="","",B.ARAB2!O52)</f>
        <v/>
      </c>
      <c r="BR49" s="137" t="str">
        <f>IF(B.ARAB2!P52="","",B.ARAB2!P52)</f>
        <v/>
      </c>
      <c r="BS49" s="137" t="str">
        <f>IF(B.ARAB2!Q52="","",B.ARAB2!Q52)</f>
        <v/>
      </c>
      <c r="BT49" s="137" t="str">
        <f>IF(B.ARAB2!R52="","",B.ARAB2!R52)</f>
        <v/>
      </c>
      <c r="BU49" s="138" t="str">
        <f>IF('MAT2'!I52="","",'MAT2'!I52)</f>
        <v/>
      </c>
      <c r="BV49" s="138" t="str">
        <f>IF('MAT2'!J52="","",'MAT2'!J52)</f>
        <v/>
      </c>
      <c r="BW49" s="138" t="str">
        <f>IF('MAT2'!K52="","",'MAT2'!K52)</f>
        <v/>
      </c>
      <c r="BX49" s="138" t="str">
        <f>IF('MAT2'!L52="","",'MAT2'!L52)</f>
        <v/>
      </c>
      <c r="BY49" s="138" t="str">
        <f>IF('MAT2'!M52="","",'MAT2'!M52)</f>
        <v/>
      </c>
      <c r="BZ49" s="138" t="str">
        <f>IF('MAT2'!N52="","",'MAT2'!N52)</f>
        <v/>
      </c>
      <c r="CA49" s="138" t="str">
        <f>IF('MAT2'!O52="","",'MAT2'!O52)</f>
        <v/>
      </c>
      <c r="CB49" s="138" t="str">
        <f>IF('MAT2'!P52="","",'MAT2'!P52)</f>
        <v/>
      </c>
      <c r="CC49" s="138" t="str">
        <f>IF('MAT2'!Q52="","",'MAT2'!Q52)</f>
        <v/>
      </c>
      <c r="CD49" s="138" t="str">
        <f>IF('MAT2'!R52="","",'MAT2'!R52)</f>
        <v/>
      </c>
      <c r="CE49" s="138" t="str">
        <f>IF('IPA2'!I52="","",'IPA2'!I52)</f>
        <v/>
      </c>
      <c r="CF49" s="138" t="str">
        <f>IF('IPA2'!J52="","",'IPA2'!J52)</f>
        <v/>
      </c>
      <c r="CG49" s="138" t="str">
        <f>IF('IPA2'!K52="","",'IPA2'!K52)</f>
        <v/>
      </c>
      <c r="CH49" s="138" t="str">
        <f>IF('IPA2'!L52="","",'IPA2'!L52)</f>
        <v/>
      </c>
      <c r="CI49" s="138" t="str">
        <f>IF('IPA2'!M52="","",'IPA2'!M52)</f>
        <v/>
      </c>
      <c r="CJ49" s="138" t="str">
        <f>IF('IPA2'!N52="","",'IPA2'!N52)</f>
        <v/>
      </c>
      <c r="CK49" s="138" t="str">
        <f>IF('IPA2'!O52="","",'IPA2'!O52)</f>
        <v/>
      </c>
      <c r="CL49" s="138" t="str">
        <f>IF('IPA2'!P52="","",'IPA2'!P52)</f>
        <v/>
      </c>
      <c r="CM49" s="138" t="str">
        <f>IF('IPA2'!Q52="","",'IPA2'!Q52)</f>
        <v/>
      </c>
      <c r="CN49" s="138" t="str">
        <f>IF('IPA2'!R52="","",'IPA2'!R52)</f>
        <v/>
      </c>
      <c r="CO49" s="137" t="str">
        <f>IF('IPS2'!I52="","",'IPS2'!I52)</f>
        <v/>
      </c>
      <c r="CP49" s="137" t="str">
        <f>IF('IPS2'!J52="","",'IPS2'!J52)</f>
        <v/>
      </c>
      <c r="CQ49" s="137" t="str">
        <f>IF('IPS2'!K52="","",'IPS2'!K52)</f>
        <v/>
      </c>
      <c r="CR49" s="137" t="str">
        <f>IF('IPS2'!L52="","",'IPS2'!L52)</f>
        <v/>
      </c>
      <c r="CS49" s="137" t="str">
        <f>IF('IPS2'!M52="","",'IPS2'!M52)</f>
        <v/>
      </c>
      <c r="CT49" s="137" t="str">
        <f>IF('IPS2'!N52="","",'IPS2'!N52)</f>
        <v/>
      </c>
      <c r="CU49" s="137" t="str">
        <f>IF('IPS2'!O52="","",'IPS2'!O52)</f>
        <v/>
      </c>
      <c r="CV49" s="137" t="str">
        <f>IF('IPS2'!P52="","",'IPS2'!P52)</f>
        <v/>
      </c>
      <c r="CW49" s="137" t="str">
        <f>IF('IPS2'!Q52="","",'IPS2'!Q52)</f>
        <v/>
      </c>
      <c r="CX49" s="137" t="str">
        <f>IF('IPS2'!R52="","",'IPS2'!R52)</f>
        <v/>
      </c>
      <c r="CY49" s="138" t="str">
        <f>IF(BIng2!I52="","",BIng2!I52)</f>
        <v/>
      </c>
      <c r="CZ49" s="138" t="str">
        <f>IF(BIng2!J52="","",BIng2!J52)</f>
        <v/>
      </c>
      <c r="DA49" s="138" t="str">
        <f>IF(BIng2!K52="","",BIng2!K52)</f>
        <v/>
      </c>
      <c r="DB49" s="138" t="str">
        <f>IF(BIng2!L52="","",BIng2!L52)</f>
        <v/>
      </c>
      <c r="DC49" s="138" t="str">
        <f>IF(BIng2!M52="","",BIng2!M52)</f>
        <v/>
      </c>
      <c r="DD49" s="138" t="str">
        <f>IF(BIng2!N52="","",BIng2!N52)</f>
        <v/>
      </c>
      <c r="DE49" s="138" t="str">
        <f>IF(BIng2!O52="","",BIng2!O52)</f>
        <v/>
      </c>
      <c r="DF49" s="138" t="str">
        <f>IF(BIng2!P52="","",BIng2!P52)</f>
        <v/>
      </c>
      <c r="DG49" s="138" t="str">
        <f>IF(BIng2!Q52="","",BIng2!Q52)</f>
        <v/>
      </c>
      <c r="DH49" s="138" t="str">
        <f>IF(BIng2!R52="","",BIng2!R52)</f>
        <v/>
      </c>
      <c r="DI49" s="138" t="str">
        <f>IF('SBd2'!I52="","",'SBd2'!I52)</f>
        <v/>
      </c>
      <c r="DJ49" s="138" t="str">
        <f>IF('SBd2'!J52="","",'SBd2'!J52)</f>
        <v/>
      </c>
      <c r="DK49" s="138" t="str">
        <f>IF('SBd2'!K52="","",'SBd2'!K52)</f>
        <v/>
      </c>
      <c r="DL49" s="138" t="str">
        <f>IF('SBd2'!L52="","",'SBd2'!L52)</f>
        <v/>
      </c>
      <c r="DM49" s="138" t="str">
        <f>IF('SBd2'!M52="","",'SBd2'!M52)</f>
        <v/>
      </c>
      <c r="DN49" s="138" t="str">
        <f>IF('SBd2'!N52="","",'SBd2'!N52)</f>
        <v/>
      </c>
      <c r="DO49" s="138" t="str">
        <f>IF('SBd2'!O52="","",'SBd2'!O52)</f>
        <v/>
      </c>
      <c r="DP49" s="138" t="str">
        <f>IF('SBd2'!P52="","",'SBd2'!P52)</f>
        <v/>
      </c>
      <c r="DQ49" s="138" t="str">
        <f>IF('SBd2'!Q52="","",'SBd2'!Q52)</f>
        <v/>
      </c>
      <c r="DR49" s="138" t="str">
        <f>IF('SBd2'!R52="","",'SBd2'!R52)</f>
        <v/>
      </c>
      <c r="DS49" s="137" t="str">
        <f>IF('Pjk2'!I52="","",'Pjk2'!I52)</f>
        <v/>
      </c>
      <c r="DT49" s="137" t="str">
        <f>IF('Pjk2'!J52="","",'Pjk2'!J52)</f>
        <v/>
      </c>
      <c r="DU49" s="137" t="str">
        <f>IF('Pjk2'!K52="","",'Pjk2'!K52)</f>
        <v/>
      </c>
      <c r="DV49" s="137" t="str">
        <f>IF('Pjk2'!L52="","",'Pjk2'!L52)</f>
        <v/>
      </c>
      <c r="DW49" s="137" t="str">
        <f>IF('Pjk2'!M52="","",'Pjk2'!M52)</f>
        <v/>
      </c>
      <c r="DX49" s="137" t="str">
        <f>IF('Pjk2'!N52="","",'Pjk2'!N52)</f>
        <v/>
      </c>
      <c r="DY49" s="137" t="str">
        <f>IF('Pjk2'!O52="","",'Pjk2'!O52)</f>
        <v/>
      </c>
      <c r="DZ49" s="137" t="str">
        <f>IF('Pjk2'!P52="","",'Pjk2'!P52)</f>
        <v/>
      </c>
      <c r="EA49" s="137" t="str">
        <f>IF('Pjk2'!Q52="","",'Pjk2'!Q52)</f>
        <v/>
      </c>
      <c r="EB49" s="137" t="str">
        <f>IF('Pjk2'!R52="","",'Pjk2'!R52)</f>
        <v/>
      </c>
      <c r="EC49" s="137" t="str">
        <f>IF('Prk2'!I52="","",'Prk2'!I52)</f>
        <v/>
      </c>
      <c r="ED49" s="137" t="str">
        <f>IF('Prk2'!J52="","",'Prk2'!J52)</f>
        <v/>
      </c>
      <c r="EE49" s="137" t="str">
        <f>IF('Prk2'!K52="","",'Prk2'!K52)</f>
        <v/>
      </c>
      <c r="EF49" s="137" t="str">
        <f>IF('Prk2'!L52="","",'Prk2'!L52)</f>
        <v/>
      </c>
      <c r="EG49" s="137" t="str">
        <f>IF('Prk2'!M52="","",'Prk2'!M52)</f>
        <v/>
      </c>
      <c r="EH49" s="137" t="str">
        <f>IF('Prk2'!N52="","",'Prk2'!N52)</f>
        <v/>
      </c>
      <c r="EI49" s="137" t="str">
        <f>IF('Prk2'!O52="","",'Prk2'!O52)</f>
        <v/>
      </c>
      <c r="EJ49" s="137" t="str">
        <f>IF('Prk2'!P52="","",'Prk2'!P52)</f>
        <v/>
      </c>
      <c r="EK49" s="137" t="str">
        <f>IF('Prk2'!Q52="","",'Prk2'!Q52)</f>
        <v/>
      </c>
      <c r="EL49" s="137" t="str">
        <f>IF('Prk2'!R52="","",'Prk2'!R52)</f>
        <v/>
      </c>
      <c r="EM49" s="139" t="str">
        <f>IF(BADER2!I52="","",BADER2!I52)</f>
        <v/>
      </c>
      <c r="EN49" s="139" t="str">
        <f>IF(BADER2!J52="","",BADER2!J52)</f>
        <v/>
      </c>
      <c r="EO49" s="139" t="str">
        <f>IF(BADER2!K52="","",BADER2!K52)</f>
        <v/>
      </c>
      <c r="EP49" s="139" t="str">
        <f>IF(BADER2!L52="","",BADER2!L52)</f>
        <v/>
      </c>
      <c r="EQ49" s="139" t="str">
        <f>IF(BADER2!M52="","",BADER2!M52)</f>
        <v/>
      </c>
      <c r="ER49" s="139" t="str">
        <f>IF(BADER2!N52="","",BADER2!N52)</f>
        <v/>
      </c>
      <c r="ES49" s="139" t="str">
        <f>IF(BADER2!O52="","",BADER2!O52)</f>
        <v/>
      </c>
      <c r="ET49" s="139" t="str">
        <f>IF(BADER2!P52="","",BADER2!P52)</f>
        <v/>
      </c>
      <c r="EU49" s="139" t="str">
        <f>IF(BADER2!Q52="","",BADER2!Q52)</f>
        <v/>
      </c>
      <c r="EV49" s="139" t="str">
        <f>IF(BADER2!R52="","",BADER2!R52)</f>
        <v/>
      </c>
      <c r="EW49" s="146" t="str">
        <f t="shared" si="1"/>
        <v/>
      </c>
      <c r="EX49" s="146" t="str">
        <f t="shared" si="2"/>
        <v/>
      </c>
      <c r="EY49" s="146" t="str">
        <f t="shared" si="14"/>
        <v/>
      </c>
      <c r="EZ49" s="146" t="str">
        <f t="shared" si="14"/>
        <v/>
      </c>
      <c r="FA49" s="146" t="str">
        <f t="shared" si="14"/>
        <v/>
      </c>
      <c r="FB49" s="146" t="str">
        <f t="shared" si="14"/>
        <v/>
      </c>
      <c r="FC49" s="146" t="str">
        <f t="shared" si="14"/>
        <v/>
      </c>
      <c r="FD49" s="146" t="str">
        <f t="shared" si="14"/>
        <v/>
      </c>
      <c r="FE49" s="146" t="str">
        <f t="shared" si="14"/>
        <v/>
      </c>
      <c r="FF49" s="146" t="str">
        <f t="shared" si="3"/>
        <v/>
      </c>
      <c r="FG49" s="146" t="str">
        <f t="shared" si="4"/>
        <v/>
      </c>
      <c r="FH49" s="76" t="str">
        <f t="shared" si="5"/>
        <v/>
      </c>
      <c r="FI49" s="76" t="str">
        <f t="shared" si="6"/>
        <v/>
      </c>
      <c r="FJ49" s="76" t="str">
        <f t="shared" si="7"/>
        <v/>
      </c>
      <c r="FK49" s="76" t="str">
        <f t="shared" si="8"/>
        <v/>
      </c>
      <c r="FL49" s="76" t="str">
        <f t="shared" si="9"/>
        <v/>
      </c>
      <c r="FM49" s="76" t="str">
        <f t="shared" si="10"/>
        <v/>
      </c>
      <c r="FN49" s="76" t="str">
        <f t="shared" si="11"/>
        <v/>
      </c>
      <c r="FO49" s="76" t="str">
        <f t="shared" si="12"/>
        <v/>
      </c>
      <c r="FP49" s="76" t="str">
        <f t="shared" si="13"/>
        <v xml:space="preserve">Sikapnya  dalam ,  ,  ,  ,  ,  ,  ,  </v>
      </c>
    </row>
    <row r="50" spans="1:16384">
      <c r="A50" s="271">
        <v>40</v>
      </c>
      <c r="B50" s="76" t="str">
        <f>IF('Data Raport2'!B43="","",'Data Raport2'!B43)</f>
        <v>siswa40</v>
      </c>
      <c r="C50" s="137" t="str">
        <f>IF('QH2'!I53="","",'QH2'!I53)</f>
        <v/>
      </c>
      <c r="D50" s="137" t="str">
        <f>IF('QH2'!J53="","",'QH2'!J53)</f>
        <v/>
      </c>
      <c r="E50" s="137" t="str">
        <f>IF('QH2'!K53="","",'QH2'!K53)</f>
        <v/>
      </c>
      <c r="F50" s="137" t="str">
        <f>IF('QH2'!L53="","",'QH2'!L53)</f>
        <v/>
      </c>
      <c r="G50" s="137" t="str">
        <f>IF('QH2'!M53="","",'QH2'!M53)</f>
        <v/>
      </c>
      <c r="H50" s="137" t="str">
        <f>IF('QH2'!N53="","",'QH2'!N53)</f>
        <v/>
      </c>
      <c r="I50" s="137" t="str">
        <f>IF('QH2'!O53="","",'QH2'!O53)</f>
        <v/>
      </c>
      <c r="J50" s="137" t="str">
        <f>IF('QH2'!P53="","",'QH2'!P53)</f>
        <v/>
      </c>
      <c r="K50" s="137" t="str">
        <f>IF('QH2'!Q53="","",'QH2'!Q53)</f>
        <v/>
      </c>
      <c r="L50" s="137" t="str">
        <f>IF('QH2'!R53="","",'QH2'!R53)</f>
        <v/>
      </c>
      <c r="M50" s="138" t="str">
        <f>IF('AA2'!I53="","",'AA2'!I53)</f>
        <v/>
      </c>
      <c r="N50" s="138" t="str">
        <f>IF('AA2'!J53="","",'AA2'!J53)</f>
        <v/>
      </c>
      <c r="O50" s="138" t="str">
        <f>IF('AA2'!K53="","",'AA2'!K53)</f>
        <v/>
      </c>
      <c r="P50" s="138" t="str">
        <f>IF('AA2'!L53="","",'AA2'!L53)</f>
        <v/>
      </c>
      <c r="Q50" s="138" t="str">
        <f>IF('AA2'!M53="","",'AA2'!M53)</f>
        <v/>
      </c>
      <c r="R50" s="138" t="str">
        <f>IF('AA2'!N53="","",'AA2'!N53)</f>
        <v/>
      </c>
      <c r="S50" s="138" t="str">
        <f>IF('AA2'!O53="","",'AA2'!O53)</f>
        <v/>
      </c>
      <c r="T50" s="138" t="str">
        <f>IF('AA2'!P53="","",'AA2'!P53)</f>
        <v/>
      </c>
      <c r="U50" s="138" t="str">
        <f>IF('AA2'!Q53="","",'AA2'!Q53)</f>
        <v/>
      </c>
      <c r="V50" s="138" t="str">
        <f>IF('AA2'!R53="","",'AA2'!R53)</f>
        <v/>
      </c>
      <c r="W50" s="138" t="str">
        <f>IF(FIQIH2!I53="","",FIQIH2!I53)</f>
        <v/>
      </c>
      <c r="X50" s="138" t="str">
        <f>IF(FIQIH2!J53="","",FIQIH2!J53)</f>
        <v/>
      </c>
      <c r="Y50" s="138" t="str">
        <f>IF(FIQIH2!K53="","",FIQIH2!K53)</f>
        <v/>
      </c>
      <c r="Z50" s="138" t="str">
        <f>IF(FIQIH2!L53="","",FIQIH2!L53)</f>
        <v/>
      </c>
      <c r="AA50" s="138" t="str">
        <f>IF(FIQIH2!M53="","",FIQIH2!M53)</f>
        <v/>
      </c>
      <c r="AB50" s="138" t="str">
        <f>IF(FIQIH2!N53="","",FIQIH2!N53)</f>
        <v/>
      </c>
      <c r="AC50" s="138" t="str">
        <f>IF(FIQIH2!O53="","",FIQIH2!O53)</f>
        <v/>
      </c>
      <c r="AD50" s="138" t="str">
        <f>IF(FIQIH2!P53="","",FIQIH2!P53)</f>
        <v/>
      </c>
      <c r="AE50" s="138" t="str">
        <f>IF(FIQIH2!Q53="","",FIQIH2!Q53)</f>
        <v/>
      </c>
      <c r="AF50" s="138" t="str">
        <f>IF(FIQIH2!R53="","",FIQIH2!R53)</f>
        <v/>
      </c>
      <c r="AG50" s="138" t="str">
        <f>IF('SKI2'!I53="","",'SKI2'!I53)</f>
        <v/>
      </c>
      <c r="AH50" s="138" t="str">
        <f>IF('SKI2'!J53="","",'SKI2'!J53)</f>
        <v/>
      </c>
      <c r="AI50" s="138" t="str">
        <f>IF('SKI2'!K53="","",'SKI2'!K53)</f>
        <v/>
      </c>
      <c r="AJ50" s="138" t="str">
        <f>IF('SKI2'!L53="","",'SKI2'!L53)</f>
        <v/>
      </c>
      <c r="AK50" s="138" t="str">
        <f>IF('SKI2'!M53="","",'SKI2'!M53)</f>
        <v/>
      </c>
      <c r="AL50" s="138" t="str">
        <f>IF('SKI2'!N53="","",'SKI2'!N53)</f>
        <v/>
      </c>
      <c r="AM50" s="138" t="str">
        <f>IF('SKI2'!O53="","",'SKI2'!O53)</f>
        <v/>
      </c>
      <c r="AN50" s="138" t="str">
        <f>IF('SKI2'!P53="","",'SKI2'!P53)</f>
        <v/>
      </c>
      <c r="AO50" s="138" t="str">
        <f>IF('SKI2'!Q53="","",'SKI2'!Q53)</f>
        <v/>
      </c>
      <c r="AP50" s="138" t="str">
        <f>IF('SKI2'!R53="","",'SKI2'!R53)</f>
        <v/>
      </c>
      <c r="AQ50" s="138" t="str">
        <f>IF(PPKn2!I53="","",PPKn2!I53)</f>
        <v/>
      </c>
      <c r="AR50" s="138" t="str">
        <f>IF(PPKn2!J53="","",PPKn2!J53)</f>
        <v/>
      </c>
      <c r="AS50" s="138" t="str">
        <f>IF(PPKn2!K53="","",PPKn2!K53)</f>
        <v/>
      </c>
      <c r="AT50" s="138" t="str">
        <f>IF(PPKn2!L53="","",PPKn2!L53)</f>
        <v/>
      </c>
      <c r="AU50" s="138" t="str">
        <f>IF(PPKn2!M53="","",PPKn2!M53)</f>
        <v/>
      </c>
      <c r="AV50" s="138" t="str">
        <f>IF(PPKn2!N53="","",PPKn2!N53)</f>
        <v/>
      </c>
      <c r="AW50" s="138" t="str">
        <f>IF(PPKn2!O53="","",PPKn2!O53)</f>
        <v/>
      </c>
      <c r="AX50" s="138" t="str">
        <f>IF(PPKn2!P53="","",PPKn2!P53)</f>
        <v/>
      </c>
      <c r="AY50" s="138" t="str">
        <f>IF(PPKn2!Q53="","",PPKn2!Q53)</f>
        <v/>
      </c>
      <c r="AZ50" s="138" t="str">
        <f>IF(PPKn2!R53="","",PPKn2!R53)</f>
        <v/>
      </c>
      <c r="BA50" s="137" t="str">
        <f>IF(B.Ind2!I53="","",B.Ind2!I53)</f>
        <v/>
      </c>
      <c r="BB50" s="137" t="str">
        <f>IF(B.Ind2!J53="","",B.Ind2!J53)</f>
        <v/>
      </c>
      <c r="BC50" s="137" t="str">
        <f>IF(B.Ind2!K53="","",B.Ind2!K53)</f>
        <v/>
      </c>
      <c r="BD50" s="137" t="str">
        <f>IF(B.Ind2!L53="","",B.Ind2!L53)</f>
        <v/>
      </c>
      <c r="BE50" s="137" t="str">
        <f>IF(B.Ind2!M53="","",B.Ind2!M53)</f>
        <v/>
      </c>
      <c r="BF50" s="137" t="str">
        <f>IF(B.Ind2!N53="","",B.Ind2!N53)</f>
        <v/>
      </c>
      <c r="BG50" s="137" t="str">
        <f>IF(B.Ind2!O53="","",B.Ind2!O53)</f>
        <v/>
      </c>
      <c r="BH50" s="137" t="str">
        <f>IF(B.Ind2!P53="","",B.Ind2!P53)</f>
        <v/>
      </c>
      <c r="BI50" s="137" t="str">
        <f>IF(B.Ind2!Q53="","",B.Ind2!Q53)</f>
        <v/>
      </c>
      <c r="BJ50" s="137" t="str">
        <f>IF(B.Ind2!R53="","",B.Ind2!R53)</f>
        <v/>
      </c>
      <c r="BK50" s="137" t="str">
        <f>IF(B.ARAB2!I53="","",B.ARAB2!I53)</f>
        <v/>
      </c>
      <c r="BL50" s="137" t="str">
        <f>IF(B.ARAB2!J53="","",B.ARAB2!J53)</f>
        <v/>
      </c>
      <c r="BM50" s="137" t="str">
        <f>IF(B.ARAB2!K53="","",B.ARAB2!K53)</f>
        <v/>
      </c>
      <c r="BN50" s="137" t="str">
        <f>IF(B.ARAB2!L53="","",B.ARAB2!L53)</f>
        <v/>
      </c>
      <c r="BO50" s="137" t="str">
        <f>IF(B.ARAB2!M53="","",B.ARAB2!M53)</f>
        <v/>
      </c>
      <c r="BP50" s="137" t="str">
        <f>IF(B.ARAB2!N53="","",B.ARAB2!N53)</f>
        <v/>
      </c>
      <c r="BQ50" s="137" t="str">
        <f>IF(B.ARAB2!O53="","",B.ARAB2!O53)</f>
        <v/>
      </c>
      <c r="BR50" s="137" t="str">
        <f>IF(B.ARAB2!P53="","",B.ARAB2!P53)</f>
        <v/>
      </c>
      <c r="BS50" s="137" t="str">
        <f>IF(B.ARAB2!Q53="","",B.ARAB2!Q53)</f>
        <v/>
      </c>
      <c r="BT50" s="137" t="str">
        <f>IF(B.ARAB2!R53="","",B.ARAB2!R53)</f>
        <v/>
      </c>
      <c r="BU50" s="138" t="str">
        <f>IF('MAT2'!I53="","",'MAT2'!I53)</f>
        <v/>
      </c>
      <c r="BV50" s="138" t="str">
        <f>IF('MAT2'!J53="","",'MAT2'!J53)</f>
        <v/>
      </c>
      <c r="BW50" s="138" t="str">
        <f>IF('MAT2'!K53="","",'MAT2'!K53)</f>
        <v/>
      </c>
      <c r="BX50" s="138" t="str">
        <f>IF('MAT2'!L53="","",'MAT2'!L53)</f>
        <v/>
      </c>
      <c r="BY50" s="138" t="str">
        <f>IF('MAT2'!M53="","",'MAT2'!M53)</f>
        <v/>
      </c>
      <c r="BZ50" s="138" t="str">
        <f>IF('MAT2'!N53="","",'MAT2'!N53)</f>
        <v/>
      </c>
      <c r="CA50" s="138" t="str">
        <f>IF('MAT2'!O53="","",'MAT2'!O53)</f>
        <v/>
      </c>
      <c r="CB50" s="138" t="str">
        <f>IF('MAT2'!P53="","",'MAT2'!P53)</f>
        <v/>
      </c>
      <c r="CC50" s="138" t="str">
        <f>IF('MAT2'!Q53="","",'MAT2'!Q53)</f>
        <v/>
      </c>
      <c r="CD50" s="138" t="str">
        <f>IF('MAT2'!R53="","",'MAT2'!R53)</f>
        <v/>
      </c>
      <c r="CE50" s="138" t="str">
        <f>IF('IPA2'!I53="","",'IPA2'!I53)</f>
        <v/>
      </c>
      <c r="CF50" s="138" t="str">
        <f>IF('IPA2'!J53="","",'IPA2'!J53)</f>
        <v/>
      </c>
      <c r="CG50" s="138" t="str">
        <f>IF('IPA2'!K53="","",'IPA2'!K53)</f>
        <v/>
      </c>
      <c r="CH50" s="138" t="str">
        <f>IF('IPA2'!L53="","",'IPA2'!L53)</f>
        <v/>
      </c>
      <c r="CI50" s="138" t="str">
        <f>IF('IPA2'!M53="","",'IPA2'!M53)</f>
        <v/>
      </c>
      <c r="CJ50" s="138" t="str">
        <f>IF('IPA2'!N53="","",'IPA2'!N53)</f>
        <v/>
      </c>
      <c r="CK50" s="138" t="str">
        <f>IF('IPA2'!O53="","",'IPA2'!O53)</f>
        <v/>
      </c>
      <c r="CL50" s="138" t="str">
        <f>IF('IPA2'!P53="","",'IPA2'!P53)</f>
        <v/>
      </c>
      <c r="CM50" s="138" t="str">
        <f>IF('IPA2'!Q53="","",'IPA2'!Q53)</f>
        <v/>
      </c>
      <c r="CN50" s="138" t="str">
        <f>IF('IPA2'!R53="","",'IPA2'!R53)</f>
        <v/>
      </c>
      <c r="CO50" s="137" t="str">
        <f>IF('IPS2'!I53="","",'IPS2'!I53)</f>
        <v/>
      </c>
      <c r="CP50" s="137" t="str">
        <f>IF('IPS2'!J53="","",'IPS2'!J53)</f>
        <v/>
      </c>
      <c r="CQ50" s="137" t="str">
        <f>IF('IPS2'!K53="","",'IPS2'!K53)</f>
        <v/>
      </c>
      <c r="CR50" s="137" t="str">
        <f>IF('IPS2'!L53="","",'IPS2'!L53)</f>
        <v/>
      </c>
      <c r="CS50" s="137" t="str">
        <f>IF('IPS2'!M53="","",'IPS2'!M53)</f>
        <v/>
      </c>
      <c r="CT50" s="137" t="str">
        <f>IF('IPS2'!N53="","",'IPS2'!N53)</f>
        <v/>
      </c>
      <c r="CU50" s="137" t="str">
        <f>IF('IPS2'!O53="","",'IPS2'!O53)</f>
        <v/>
      </c>
      <c r="CV50" s="137" t="str">
        <f>IF('IPS2'!P53="","",'IPS2'!P53)</f>
        <v/>
      </c>
      <c r="CW50" s="137" t="str">
        <f>IF('IPS2'!Q53="","",'IPS2'!Q53)</f>
        <v/>
      </c>
      <c r="CX50" s="137" t="str">
        <f>IF('IPS2'!R53="","",'IPS2'!R53)</f>
        <v/>
      </c>
      <c r="CY50" s="138" t="str">
        <f>IF(BIng2!I53="","",BIng2!I53)</f>
        <v/>
      </c>
      <c r="CZ50" s="138" t="str">
        <f>IF(BIng2!J53="","",BIng2!J53)</f>
        <v/>
      </c>
      <c r="DA50" s="138" t="str">
        <f>IF(BIng2!K53="","",BIng2!K53)</f>
        <v/>
      </c>
      <c r="DB50" s="138" t="str">
        <f>IF(BIng2!L53="","",BIng2!L53)</f>
        <v/>
      </c>
      <c r="DC50" s="138" t="str">
        <f>IF(BIng2!M53="","",BIng2!M53)</f>
        <v/>
      </c>
      <c r="DD50" s="138" t="str">
        <f>IF(BIng2!N53="","",BIng2!N53)</f>
        <v/>
      </c>
      <c r="DE50" s="138" t="str">
        <f>IF(BIng2!O53="","",BIng2!O53)</f>
        <v/>
      </c>
      <c r="DF50" s="138" t="str">
        <f>IF(BIng2!P53="","",BIng2!P53)</f>
        <v/>
      </c>
      <c r="DG50" s="138" t="str">
        <f>IF(BIng2!Q53="","",BIng2!Q53)</f>
        <v/>
      </c>
      <c r="DH50" s="138" t="str">
        <f>IF(BIng2!R53="","",BIng2!R53)</f>
        <v/>
      </c>
      <c r="DI50" s="138" t="str">
        <f>IF('SBd2'!I53="","",'SBd2'!I53)</f>
        <v/>
      </c>
      <c r="DJ50" s="138" t="str">
        <f>IF('SBd2'!J53="","",'SBd2'!J53)</f>
        <v/>
      </c>
      <c r="DK50" s="138" t="str">
        <f>IF('SBd2'!K53="","",'SBd2'!K53)</f>
        <v/>
      </c>
      <c r="DL50" s="138" t="str">
        <f>IF('SBd2'!L53="","",'SBd2'!L53)</f>
        <v/>
      </c>
      <c r="DM50" s="138" t="str">
        <f>IF('SBd2'!M53="","",'SBd2'!M53)</f>
        <v/>
      </c>
      <c r="DN50" s="138" t="str">
        <f>IF('SBd2'!N53="","",'SBd2'!N53)</f>
        <v/>
      </c>
      <c r="DO50" s="138" t="str">
        <f>IF('SBd2'!O53="","",'SBd2'!O53)</f>
        <v/>
      </c>
      <c r="DP50" s="138" t="str">
        <f>IF('SBd2'!P53="","",'SBd2'!P53)</f>
        <v/>
      </c>
      <c r="DQ50" s="138" t="str">
        <f>IF('SBd2'!Q53="","",'SBd2'!Q53)</f>
        <v/>
      </c>
      <c r="DR50" s="138" t="str">
        <f>IF('SBd2'!R53="","",'SBd2'!R53)</f>
        <v/>
      </c>
      <c r="DS50" s="137" t="str">
        <f>IF('Pjk2'!I53="","",'Pjk2'!I53)</f>
        <v/>
      </c>
      <c r="DT50" s="137" t="str">
        <f>IF('Pjk2'!J53="","",'Pjk2'!J53)</f>
        <v/>
      </c>
      <c r="DU50" s="137" t="str">
        <f>IF('Pjk2'!K53="","",'Pjk2'!K53)</f>
        <v/>
      </c>
      <c r="DV50" s="137" t="str">
        <f>IF('Pjk2'!L53="","",'Pjk2'!L53)</f>
        <v/>
      </c>
      <c r="DW50" s="137" t="str">
        <f>IF('Pjk2'!M53="","",'Pjk2'!M53)</f>
        <v/>
      </c>
      <c r="DX50" s="137" t="str">
        <f>IF('Pjk2'!N53="","",'Pjk2'!N53)</f>
        <v/>
      </c>
      <c r="DY50" s="137" t="str">
        <f>IF('Pjk2'!O53="","",'Pjk2'!O53)</f>
        <v/>
      </c>
      <c r="DZ50" s="137" t="str">
        <f>IF('Pjk2'!P53="","",'Pjk2'!P53)</f>
        <v/>
      </c>
      <c r="EA50" s="137" t="str">
        <f>IF('Pjk2'!Q53="","",'Pjk2'!Q53)</f>
        <v/>
      </c>
      <c r="EB50" s="137" t="str">
        <f>IF('Pjk2'!R53="","",'Pjk2'!R53)</f>
        <v/>
      </c>
      <c r="EC50" s="137" t="str">
        <f>IF('Prk2'!I53="","",'Prk2'!I53)</f>
        <v/>
      </c>
      <c r="ED50" s="137" t="str">
        <f>IF('Prk2'!J53="","",'Prk2'!J53)</f>
        <v/>
      </c>
      <c r="EE50" s="137" t="str">
        <f>IF('Prk2'!K53="","",'Prk2'!K53)</f>
        <v/>
      </c>
      <c r="EF50" s="137" t="str">
        <f>IF('Prk2'!L53="","",'Prk2'!L53)</f>
        <v/>
      </c>
      <c r="EG50" s="137" t="str">
        <f>IF('Prk2'!M53="","",'Prk2'!M53)</f>
        <v/>
      </c>
      <c r="EH50" s="137" t="str">
        <f>IF('Prk2'!N53="","",'Prk2'!N53)</f>
        <v/>
      </c>
      <c r="EI50" s="137" t="str">
        <f>IF('Prk2'!O53="","",'Prk2'!O53)</f>
        <v/>
      </c>
      <c r="EJ50" s="137" t="str">
        <f>IF('Prk2'!P53="","",'Prk2'!P53)</f>
        <v/>
      </c>
      <c r="EK50" s="137" t="str">
        <f>IF('Prk2'!Q53="","",'Prk2'!Q53)</f>
        <v/>
      </c>
      <c r="EL50" s="137" t="str">
        <f>IF('Prk2'!R53="","",'Prk2'!R53)</f>
        <v/>
      </c>
      <c r="EM50" s="139" t="str">
        <f>IF(BADER2!I53="","",BADER2!I53)</f>
        <v/>
      </c>
      <c r="EN50" s="139" t="str">
        <f>IF(BADER2!J53="","",BADER2!J53)</f>
        <v/>
      </c>
      <c r="EO50" s="139" t="str">
        <f>IF(BADER2!K53="","",BADER2!K53)</f>
        <v/>
      </c>
      <c r="EP50" s="139" t="str">
        <f>IF(BADER2!L53="","",BADER2!L53)</f>
        <v/>
      </c>
      <c r="EQ50" s="139" t="str">
        <f>IF(BADER2!M53="","",BADER2!M53)</f>
        <v/>
      </c>
      <c r="ER50" s="139" t="str">
        <f>IF(BADER2!N53="","",BADER2!N53)</f>
        <v/>
      </c>
      <c r="ES50" s="139" t="str">
        <f>IF(BADER2!O53="","",BADER2!O53)</f>
        <v/>
      </c>
      <c r="ET50" s="139" t="str">
        <f>IF(BADER2!P53="","",BADER2!P53)</f>
        <v/>
      </c>
      <c r="EU50" s="139" t="str">
        <f>IF(BADER2!Q53="","",BADER2!Q53)</f>
        <v/>
      </c>
      <c r="EV50" s="139" t="str">
        <f>IF(BADER2!R53="","",BADER2!R53)</f>
        <v/>
      </c>
      <c r="EW50" s="146" t="str">
        <f t="shared" si="1"/>
        <v/>
      </c>
      <c r="EX50" s="146" t="str">
        <f t="shared" si="2"/>
        <v/>
      </c>
      <c r="EY50" s="146" t="str">
        <f t="shared" si="14"/>
        <v/>
      </c>
      <c r="EZ50" s="146" t="str">
        <f t="shared" si="14"/>
        <v/>
      </c>
      <c r="FA50" s="146" t="str">
        <f t="shared" si="14"/>
        <v/>
      </c>
      <c r="FB50" s="146" t="str">
        <f t="shared" si="14"/>
        <v/>
      </c>
      <c r="FC50" s="146" t="str">
        <f t="shared" si="14"/>
        <v/>
      </c>
      <c r="FD50" s="146" t="str">
        <f t="shared" si="14"/>
        <v/>
      </c>
      <c r="FE50" s="146" t="str">
        <f t="shared" si="14"/>
        <v/>
      </c>
      <c r="FF50" s="146" t="str">
        <f t="shared" si="3"/>
        <v/>
      </c>
      <c r="FG50" s="146" t="str">
        <f t="shared" si="4"/>
        <v/>
      </c>
      <c r="FH50" s="76" t="str">
        <f t="shared" si="5"/>
        <v/>
      </c>
      <c r="FI50" s="76" t="str">
        <f t="shared" si="6"/>
        <v/>
      </c>
      <c r="FJ50" s="76" t="str">
        <f t="shared" si="7"/>
        <v/>
      </c>
      <c r="FK50" s="76" t="str">
        <f t="shared" si="8"/>
        <v/>
      </c>
      <c r="FL50" s="76" t="str">
        <f t="shared" si="9"/>
        <v/>
      </c>
      <c r="FM50" s="76" t="str">
        <f t="shared" si="10"/>
        <v/>
      </c>
      <c r="FN50" s="76" t="str">
        <f t="shared" si="11"/>
        <v/>
      </c>
      <c r="FO50" s="76" t="str">
        <f t="shared" si="12"/>
        <v/>
      </c>
      <c r="FP50" s="76" t="str">
        <f t="shared" si="13"/>
        <v xml:space="preserve">Sikapnya  dalam ,  ,  ,  ,  ,  ,  ,  </v>
      </c>
    </row>
    <row r="51" spans="1:16384">
      <c r="A51" s="271">
        <v>41</v>
      </c>
      <c r="B51" s="76" t="str">
        <f>IF('Data Raport2'!B44="","",'Data Raport2'!B44)</f>
        <v>siswa41</v>
      </c>
      <c r="C51" s="137" t="str">
        <f>IF('QH2'!I54="","",'QH2'!I54)</f>
        <v/>
      </c>
      <c r="D51" s="137" t="str">
        <f>IF('QH2'!J54="","",'QH2'!J54)</f>
        <v/>
      </c>
      <c r="E51" s="137" t="str">
        <f>IF('QH2'!K54="","",'QH2'!K54)</f>
        <v/>
      </c>
      <c r="F51" s="137" t="str">
        <f>IF('QH2'!L54="","",'QH2'!L54)</f>
        <v/>
      </c>
      <c r="G51" s="137" t="str">
        <f>IF('QH2'!M54="","",'QH2'!M54)</f>
        <v/>
      </c>
      <c r="H51" s="137" t="str">
        <f>IF('QH2'!N54="","",'QH2'!N54)</f>
        <v/>
      </c>
      <c r="I51" s="137" t="str">
        <f>IF('QH2'!O54="","",'QH2'!O54)</f>
        <v/>
      </c>
      <c r="J51" s="137" t="str">
        <f>IF('QH2'!P54="","",'QH2'!P54)</f>
        <v/>
      </c>
      <c r="K51" s="137" t="str">
        <f>IF('QH2'!Q54="","",'QH2'!Q54)</f>
        <v/>
      </c>
      <c r="L51" s="137" t="str">
        <f>IF('QH2'!R54="","",'QH2'!R54)</f>
        <v/>
      </c>
      <c r="M51" s="138" t="str">
        <f>IF('AA2'!I54="","",'AA2'!I54)</f>
        <v/>
      </c>
      <c r="N51" s="138" t="str">
        <f>IF('AA2'!J54="","",'AA2'!J54)</f>
        <v/>
      </c>
      <c r="O51" s="138" t="str">
        <f>IF('AA2'!K54="","",'AA2'!K54)</f>
        <v/>
      </c>
      <c r="P51" s="138" t="str">
        <f>IF('AA2'!L54="","",'AA2'!L54)</f>
        <v/>
      </c>
      <c r="Q51" s="138" t="str">
        <f>IF('AA2'!M54="","",'AA2'!M54)</f>
        <v/>
      </c>
      <c r="R51" s="138" t="str">
        <f>IF('AA2'!N54="","",'AA2'!N54)</f>
        <v/>
      </c>
      <c r="S51" s="138" t="str">
        <f>IF('AA2'!O54="","",'AA2'!O54)</f>
        <v/>
      </c>
      <c r="T51" s="138" t="str">
        <f>IF('AA2'!P54="","",'AA2'!P54)</f>
        <v/>
      </c>
      <c r="U51" s="138" t="str">
        <f>IF('AA2'!Q54="","",'AA2'!Q54)</f>
        <v/>
      </c>
      <c r="V51" s="138" t="str">
        <f>IF('AA2'!R54="","",'AA2'!R54)</f>
        <v/>
      </c>
      <c r="W51" s="138" t="str">
        <f>IF(FIQIH2!I54="","",FIQIH2!I54)</f>
        <v/>
      </c>
      <c r="X51" s="138" t="str">
        <f>IF(FIQIH2!J54="","",FIQIH2!J54)</f>
        <v/>
      </c>
      <c r="Y51" s="138" t="str">
        <f>IF(FIQIH2!K54="","",FIQIH2!K54)</f>
        <v/>
      </c>
      <c r="Z51" s="138" t="str">
        <f>IF(FIQIH2!L54="","",FIQIH2!L54)</f>
        <v/>
      </c>
      <c r="AA51" s="138" t="str">
        <f>IF(FIQIH2!M54="","",FIQIH2!M54)</f>
        <v/>
      </c>
      <c r="AB51" s="138" t="str">
        <f>IF(FIQIH2!N54="","",FIQIH2!N54)</f>
        <v/>
      </c>
      <c r="AC51" s="138" t="str">
        <f>IF(FIQIH2!O54="","",FIQIH2!O54)</f>
        <v/>
      </c>
      <c r="AD51" s="138" t="str">
        <f>IF(FIQIH2!P54="","",FIQIH2!P54)</f>
        <v/>
      </c>
      <c r="AE51" s="138" t="str">
        <f>IF(FIQIH2!Q54="","",FIQIH2!Q54)</f>
        <v/>
      </c>
      <c r="AF51" s="138" t="str">
        <f>IF(FIQIH2!R54="","",FIQIH2!R54)</f>
        <v/>
      </c>
      <c r="AG51" s="138" t="str">
        <f>IF('SKI2'!I54="","",'SKI2'!I54)</f>
        <v/>
      </c>
      <c r="AH51" s="138" t="str">
        <f>IF('SKI2'!J54="","",'SKI2'!J54)</f>
        <v/>
      </c>
      <c r="AI51" s="138" t="str">
        <f>IF('SKI2'!K54="","",'SKI2'!K54)</f>
        <v/>
      </c>
      <c r="AJ51" s="138" t="str">
        <f>IF('SKI2'!L54="","",'SKI2'!L54)</f>
        <v/>
      </c>
      <c r="AK51" s="138" t="str">
        <f>IF('SKI2'!M54="","",'SKI2'!M54)</f>
        <v/>
      </c>
      <c r="AL51" s="138" t="str">
        <f>IF('SKI2'!N54="","",'SKI2'!N54)</f>
        <v/>
      </c>
      <c r="AM51" s="138" t="str">
        <f>IF('SKI2'!O54="","",'SKI2'!O54)</f>
        <v/>
      </c>
      <c r="AN51" s="138" t="str">
        <f>IF('SKI2'!P54="","",'SKI2'!P54)</f>
        <v/>
      </c>
      <c r="AO51" s="138" t="str">
        <f>IF('SKI2'!Q54="","",'SKI2'!Q54)</f>
        <v/>
      </c>
      <c r="AP51" s="138" t="str">
        <f>IF('SKI2'!R54="","",'SKI2'!R54)</f>
        <v/>
      </c>
      <c r="AQ51" s="138" t="str">
        <f>IF(PPKn2!I54="","",PPKn2!I54)</f>
        <v/>
      </c>
      <c r="AR51" s="138" t="str">
        <f>IF(PPKn2!J54="","",PPKn2!J54)</f>
        <v/>
      </c>
      <c r="AS51" s="138" t="str">
        <f>IF(PPKn2!K54="","",PPKn2!K54)</f>
        <v/>
      </c>
      <c r="AT51" s="138" t="str">
        <f>IF(PPKn2!L54="","",PPKn2!L54)</f>
        <v/>
      </c>
      <c r="AU51" s="138" t="str">
        <f>IF(PPKn2!M54="","",PPKn2!M54)</f>
        <v/>
      </c>
      <c r="AV51" s="138" t="str">
        <f>IF(PPKn2!N54="","",PPKn2!N54)</f>
        <v/>
      </c>
      <c r="AW51" s="138" t="str">
        <f>IF(PPKn2!O54="","",PPKn2!O54)</f>
        <v/>
      </c>
      <c r="AX51" s="138" t="str">
        <f>IF(PPKn2!P54="","",PPKn2!P54)</f>
        <v/>
      </c>
      <c r="AY51" s="138" t="str">
        <f>IF(PPKn2!Q54="","",PPKn2!Q54)</f>
        <v/>
      </c>
      <c r="AZ51" s="138" t="str">
        <f>IF(PPKn2!R54="","",PPKn2!R54)</f>
        <v/>
      </c>
      <c r="BA51" s="137" t="str">
        <f>IF(B.Ind2!I54="","",B.Ind2!I54)</f>
        <v/>
      </c>
      <c r="BB51" s="137" t="str">
        <f>IF(B.Ind2!J54="","",B.Ind2!J54)</f>
        <v/>
      </c>
      <c r="BC51" s="137" t="str">
        <f>IF(B.Ind2!K54="","",B.Ind2!K54)</f>
        <v/>
      </c>
      <c r="BD51" s="137" t="str">
        <f>IF(B.Ind2!L54="","",B.Ind2!L54)</f>
        <v/>
      </c>
      <c r="BE51" s="137" t="str">
        <f>IF(B.Ind2!M54="","",B.Ind2!M54)</f>
        <v/>
      </c>
      <c r="BF51" s="137" t="str">
        <f>IF(B.Ind2!N54="","",B.Ind2!N54)</f>
        <v/>
      </c>
      <c r="BG51" s="137" t="str">
        <f>IF(B.Ind2!O54="","",B.Ind2!O54)</f>
        <v/>
      </c>
      <c r="BH51" s="137" t="str">
        <f>IF(B.Ind2!P54="","",B.Ind2!P54)</f>
        <v/>
      </c>
      <c r="BI51" s="137" t="str">
        <f>IF(B.Ind2!Q54="","",B.Ind2!Q54)</f>
        <v/>
      </c>
      <c r="BJ51" s="137" t="str">
        <f>IF(B.Ind2!R54="","",B.Ind2!R54)</f>
        <v/>
      </c>
      <c r="BK51" s="137" t="str">
        <f>IF(B.ARAB2!I54="","",B.ARAB2!I54)</f>
        <v/>
      </c>
      <c r="BL51" s="137" t="str">
        <f>IF(B.ARAB2!J54="","",B.ARAB2!J54)</f>
        <v/>
      </c>
      <c r="BM51" s="137" t="str">
        <f>IF(B.ARAB2!K54="","",B.ARAB2!K54)</f>
        <v/>
      </c>
      <c r="BN51" s="137" t="str">
        <f>IF(B.ARAB2!L54="","",B.ARAB2!L54)</f>
        <v/>
      </c>
      <c r="BO51" s="137" t="str">
        <f>IF(B.ARAB2!M54="","",B.ARAB2!M54)</f>
        <v/>
      </c>
      <c r="BP51" s="137" t="str">
        <f>IF(B.ARAB2!N54="","",B.ARAB2!N54)</f>
        <v/>
      </c>
      <c r="BQ51" s="137" t="str">
        <f>IF(B.ARAB2!O54="","",B.ARAB2!O54)</f>
        <v/>
      </c>
      <c r="BR51" s="137" t="str">
        <f>IF(B.ARAB2!P54="","",B.ARAB2!P54)</f>
        <v/>
      </c>
      <c r="BS51" s="137" t="str">
        <f>IF(B.ARAB2!Q54="","",B.ARAB2!Q54)</f>
        <v/>
      </c>
      <c r="BT51" s="137" t="str">
        <f>IF(B.ARAB2!R54="","",B.ARAB2!R54)</f>
        <v/>
      </c>
      <c r="BU51" s="138" t="str">
        <f>IF('MAT2'!I54="","",'MAT2'!I54)</f>
        <v/>
      </c>
      <c r="BV51" s="138" t="str">
        <f>IF('MAT2'!J54="","",'MAT2'!J54)</f>
        <v/>
      </c>
      <c r="BW51" s="138" t="str">
        <f>IF('MAT2'!K54="","",'MAT2'!K54)</f>
        <v/>
      </c>
      <c r="BX51" s="138" t="str">
        <f>IF('MAT2'!L54="","",'MAT2'!L54)</f>
        <v/>
      </c>
      <c r="BY51" s="138" t="str">
        <f>IF('MAT2'!M54="","",'MAT2'!M54)</f>
        <v/>
      </c>
      <c r="BZ51" s="138" t="str">
        <f>IF('MAT2'!N54="","",'MAT2'!N54)</f>
        <v/>
      </c>
      <c r="CA51" s="138" t="str">
        <f>IF('MAT2'!O54="","",'MAT2'!O54)</f>
        <v/>
      </c>
      <c r="CB51" s="138" t="str">
        <f>IF('MAT2'!P54="","",'MAT2'!P54)</f>
        <v/>
      </c>
      <c r="CC51" s="138" t="str">
        <f>IF('MAT2'!Q54="","",'MAT2'!Q54)</f>
        <v/>
      </c>
      <c r="CD51" s="138" t="str">
        <f>IF('MAT2'!R54="","",'MAT2'!R54)</f>
        <v/>
      </c>
      <c r="CE51" s="138" t="str">
        <f>IF('IPA2'!I54="","",'IPA2'!I54)</f>
        <v/>
      </c>
      <c r="CF51" s="138" t="str">
        <f>IF('IPA2'!J54="","",'IPA2'!J54)</f>
        <v/>
      </c>
      <c r="CG51" s="138" t="str">
        <f>IF('IPA2'!K54="","",'IPA2'!K54)</f>
        <v/>
      </c>
      <c r="CH51" s="138" t="str">
        <f>IF('IPA2'!L54="","",'IPA2'!L54)</f>
        <v/>
      </c>
      <c r="CI51" s="138" t="str">
        <f>IF('IPA2'!M54="","",'IPA2'!M54)</f>
        <v/>
      </c>
      <c r="CJ51" s="138" t="str">
        <f>IF('IPA2'!N54="","",'IPA2'!N54)</f>
        <v/>
      </c>
      <c r="CK51" s="138" t="str">
        <f>IF('IPA2'!O54="","",'IPA2'!O54)</f>
        <v/>
      </c>
      <c r="CL51" s="138" t="str">
        <f>IF('IPA2'!P54="","",'IPA2'!P54)</f>
        <v/>
      </c>
      <c r="CM51" s="138" t="str">
        <f>IF('IPA2'!Q54="","",'IPA2'!Q54)</f>
        <v/>
      </c>
      <c r="CN51" s="138" t="str">
        <f>IF('IPA2'!R54="","",'IPA2'!R54)</f>
        <v/>
      </c>
      <c r="CO51" s="137" t="str">
        <f>IF('IPS2'!I54="","",'IPS2'!I54)</f>
        <v/>
      </c>
      <c r="CP51" s="137" t="str">
        <f>IF('IPS2'!J54="","",'IPS2'!J54)</f>
        <v/>
      </c>
      <c r="CQ51" s="137" t="str">
        <f>IF('IPS2'!K54="","",'IPS2'!K54)</f>
        <v/>
      </c>
      <c r="CR51" s="137" t="str">
        <f>IF('IPS2'!L54="","",'IPS2'!L54)</f>
        <v/>
      </c>
      <c r="CS51" s="137" t="str">
        <f>IF('IPS2'!M54="","",'IPS2'!M54)</f>
        <v/>
      </c>
      <c r="CT51" s="137" t="str">
        <f>IF('IPS2'!N54="","",'IPS2'!N54)</f>
        <v/>
      </c>
      <c r="CU51" s="137" t="str">
        <f>IF('IPS2'!O54="","",'IPS2'!O54)</f>
        <v/>
      </c>
      <c r="CV51" s="137" t="str">
        <f>IF('IPS2'!P54="","",'IPS2'!P54)</f>
        <v/>
      </c>
      <c r="CW51" s="137" t="str">
        <f>IF('IPS2'!Q54="","",'IPS2'!Q54)</f>
        <v/>
      </c>
      <c r="CX51" s="137" t="str">
        <f>IF('IPS2'!R54="","",'IPS2'!R54)</f>
        <v/>
      </c>
      <c r="CY51" s="138" t="str">
        <f>IF(BIng2!I54="","",BIng2!I54)</f>
        <v/>
      </c>
      <c r="CZ51" s="138" t="str">
        <f>IF(BIng2!J54="","",BIng2!J54)</f>
        <v/>
      </c>
      <c r="DA51" s="138" t="str">
        <f>IF(BIng2!K54="","",BIng2!K54)</f>
        <v/>
      </c>
      <c r="DB51" s="138" t="str">
        <f>IF(BIng2!L54="","",BIng2!L54)</f>
        <v/>
      </c>
      <c r="DC51" s="138" t="str">
        <f>IF(BIng2!M54="","",BIng2!M54)</f>
        <v/>
      </c>
      <c r="DD51" s="138" t="str">
        <f>IF(BIng2!N54="","",BIng2!N54)</f>
        <v/>
      </c>
      <c r="DE51" s="138" t="str">
        <f>IF(BIng2!O54="","",BIng2!O54)</f>
        <v/>
      </c>
      <c r="DF51" s="138" t="str">
        <f>IF(BIng2!P54="","",BIng2!P54)</f>
        <v/>
      </c>
      <c r="DG51" s="138" t="str">
        <f>IF(BIng2!Q54="","",BIng2!Q54)</f>
        <v/>
      </c>
      <c r="DH51" s="138" t="str">
        <f>IF(BIng2!R54="","",BIng2!R54)</f>
        <v/>
      </c>
      <c r="DI51" s="138" t="str">
        <f>IF('SBd2'!I54="","",'SBd2'!I54)</f>
        <v/>
      </c>
      <c r="DJ51" s="138" t="str">
        <f>IF('SBd2'!J54="","",'SBd2'!J54)</f>
        <v/>
      </c>
      <c r="DK51" s="138" t="str">
        <f>IF('SBd2'!K54="","",'SBd2'!K54)</f>
        <v/>
      </c>
      <c r="DL51" s="138" t="str">
        <f>IF('SBd2'!L54="","",'SBd2'!L54)</f>
        <v/>
      </c>
      <c r="DM51" s="138" t="str">
        <f>IF('SBd2'!M54="","",'SBd2'!M54)</f>
        <v/>
      </c>
      <c r="DN51" s="138" t="str">
        <f>IF('SBd2'!N54="","",'SBd2'!N54)</f>
        <v/>
      </c>
      <c r="DO51" s="138" t="str">
        <f>IF('SBd2'!O54="","",'SBd2'!O54)</f>
        <v/>
      </c>
      <c r="DP51" s="138" t="str">
        <f>IF('SBd2'!P54="","",'SBd2'!P54)</f>
        <v/>
      </c>
      <c r="DQ51" s="138" t="str">
        <f>IF('SBd2'!Q54="","",'SBd2'!Q54)</f>
        <v/>
      </c>
      <c r="DR51" s="138" t="str">
        <f>IF('SBd2'!R54="","",'SBd2'!R54)</f>
        <v/>
      </c>
      <c r="DS51" s="137" t="str">
        <f>IF('Pjk2'!I54="","",'Pjk2'!I54)</f>
        <v/>
      </c>
      <c r="DT51" s="137" t="str">
        <f>IF('Pjk2'!J54="","",'Pjk2'!J54)</f>
        <v/>
      </c>
      <c r="DU51" s="137" t="str">
        <f>IF('Pjk2'!K54="","",'Pjk2'!K54)</f>
        <v/>
      </c>
      <c r="DV51" s="137" t="str">
        <f>IF('Pjk2'!L54="","",'Pjk2'!L54)</f>
        <v/>
      </c>
      <c r="DW51" s="137" t="str">
        <f>IF('Pjk2'!M54="","",'Pjk2'!M54)</f>
        <v/>
      </c>
      <c r="DX51" s="137" t="str">
        <f>IF('Pjk2'!N54="","",'Pjk2'!N54)</f>
        <v/>
      </c>
      <c r="DY51" s="137" t="str">
        <f>IF('Pjk2'!O54="","",'Pjk2'!O54)</f>
        <v/>
      </c>
      <c r="DZ51" s="137" t="str">
        <f>IF('Pjk2'!P54="","",'Pjk2'!P54)</f>
        <v/>
      </c>
      <c r="EA51" s="137" t="str">
        <f>IF('Pjk2'!Q54="","",'Pjk2'!Q54)</f>
        <v/>
      </c>
      <c r="EB51" s="137" t="str">
        <f>IF('Pjk2'!R54="","",'Pjk2'!R54)</f>
        <v/>
      </c>
      <c r="EC51" s="137" t="str">
        <f>IF('Prk2'!I54="","",'Prk2'!I54)</f>
        <v/>
      </c>
      <c r="ED51" s="137" t="str">
        <f>IF('Prk2'!J54="","",'Prk2'!J54)</f>
        <v/>
      </c>
      <c r="EE51" s="137" t="str">
        <f>IF('Prk2'!K54="","",'Prk2'!K54)</f>
        <v/>
      </c>
      <c r="EF51" s="137" t="str">
        <f>IF('Prk2'!L54="","",'Prk2'!L54)</f>
        <v/>
      </c>
      <c r="EG51" s="137" t="str">
        <f>IF('Prk2'!M54="","",'Prk2'!M54)</f>
        <v/>
      </c>
      <c r="EH51" s="137" t="str">
        <f>IF('Prk2'!N54="","",'Prk2'!N54)</f>
        <v/>
      </c>
      <c r="EI51" s="137" t="str">
        <f>IF('Prk2'!O54="","",'Prk2'!O54)</f>
        <v/>
      </c>
      <c r="EJ51" s="137" t="str">
        <f>IF('Prk2'!P54="","",'Prk2'!P54)</f>
        <v/>
      </c>
      <c r="EK51" s="137" t="str">
        <f>IF('Prk2'!Q54="","",'Prk2'!Q54)</f>
        <v/>
      </c>
      <c r="EL51" s="137" t="str">
        <f>IF('Prk2'!R54="","",'Prk2'!R54)</f>
        <v/>
      </c>
      <c r="EM51" s="139" t="str">
        <f>IF(BADER2!I54="","",BADER2!I54)</f>
        <v/>
      </c>
      <c r="EN51" s="139" t="str">
        <f>IF(BADER2!J54="","",BADER2!J54)</f>
        <v/>
      </c>
      <c r="EO51" s="139" t="str">
        <f>IF(BADER2!K54="","",BADER2!K54)</f>
        <v/>
      </c>
      <c r="EP51" s="139" t="str">
        <f>IF(BADER2!L54="","",BADER2!L54)</f>
        <v/>
      </c>
      <c r="EQ51" s="139" t="str">
        <f>IF(BADER2!M54="","",BADER2!M54)</f>
        <v/>
      </c>
      <c r="ER51" s="139" t="str">
        <f>IF(BADER2!N54="","",BADER2!N54)</f>
        <v/>
      </c>
      <c r="ES51" s="139" t="str">
        <f>IF(BADER2!O54="","",BADER2!O54)</f>
        <v/>
      </c>
      <c r="ET51" s="139" t="str">
        <f>IF(BADER2!P54="","",BADER2!P54)</f>
        <v/>
      </c>
      <c r="EU51" s="139" t="str">
        <f>IF(BADER2!Q54="","",BADER2!Q54)</f>
        <v/>
      </c>
      <c r="EV51" s="139" t="str">
        <f>IF(BADER2!R54="","",BADER2!R54)</f>
        <v/>
      </c>
      <c r="EW51" s="146" t="str">
        <f t="shared" si="1"/>
        <v/>
      </c>
      <c r="EX51" s="146" t="str">
        <f t="shared" si="2"/>
        <v/>
      </c>
      <c r="EY51" s="146" t="str">
        <f t="shared" si="14"/>
        <v/>
      </c>
      <c r="EZ51" s="146" t="str">
        <f t="shared" si="14"/>
        <v/>
      </c>
      <c r="FA51" s="146" t="str">
        <f t="shared" si="14"/>
        <v/>
      </c>
      <c r="FB51" s="146" t="str">
        <f t="shared" si="14"/>
        <v/>
      </c>
      <c r="FC51" s="146" t="str">
        <f t="shared" si="14"/>
        <v/>
      </c>
      <c r="FD51" s="146" t="str">
        <f t="shared" si="14"/>
        <v/>
      </c>
      <c r="FE51" s="146" t="str">
        <f t="shared" si="14"/>
        <v/>
      </c>
      <c r="FF51" s="146" t="str">
        <f t="shared" si="3"/>
        <v/>
      </c>
      <c r="FG51" s="146" t="str">
        <f t="shared" si="4"/>
        <v/>
      </c>
      <c r="FH51" s="76" t="str">
        <f t="shared" si="5"/>
        <v/>
      </c>
      <c r="FI51" s="76" t="str">
        <f t="shared" si="6"/>
        <v/>
      </c>
      <c r="FJ51" s="76" t="str">
        <f t="shared" si="7"/>
        <v/>
      </c>
      <c r="FK51" s="76" t="str">
        <f t="shared" si="8"/>
        <v/>
      </c>
      <c r="FL51" s="76" t="str">
        <f t="shared" si="9"/>
        <v/>
      </c>
      <c r="FM51" s="76" t="str">
        <f t="shared" si="10"/>
        <v/>
      </c>
      <c r="FN51" s="76" t="str">
        <f t="shared" si="11"/>
        <v/>
      </c>
      <c r="FO51" s="76" t="str">
        <f t="shared" si="12"/>
        <v/>
      </c>
      <c r="FP51" s="76" t="str">
        <f t="shared" si="13"/>
        <v xml:space="preserve">Sikapnya  dalam ,  ,  ,  ,  ,  ,  ,  </v>
      </c>
    </row>
    <row r="52" spans="1:16384">
      <c r="A52" s="271">
        <v>42</v>
      </c>
      <c r="B52" s="76" t="str">
        <f>IF('Data Raport2'!B45="","",'Data Raport2'!B45)</f>
        <v>siswa42</v>
      </c>
      <c r="C52" s="137" t="str">
        <f>IF('QH2'!I55="","",'QH2'!I55)</f>
        <v/>
      </c>
      <c r="D52" s="137" t="str">
        <f>IF('QH2'!J55="","",'QH2'!J55)</f>
        <v/>
      </c>
      <c r="E52" s="137" t="str">
        <f>IF('QH2'!K55="","",'QH2'!K55)</f>
        <v/>
      </c>
      <c r="F52" s="137" t="str">
        <f>IF('QH2'!L55="","",'QH2'!L55)</f>
        <v/>
      </c>
      <c r="G52" s="137" t="str">
        <f>IF('QH2'!M55="","",'QH2'!M55)</f>
        <v/>
      </c>
      <c r="H52" s="137" t="str">
        <f>IF('QH2'!N55="","",'QH2'!N55)</f>
        <v/>
      </c>
      <c r="I52" s="137" t="str">
        <f>IF('QH2'!O55="","",'QH2'!O55)</f>
        <v/>
      </c>
      <c r="J52" s="137" t="str">
        <f>IF('QH2'!P55="","",'QH2'!P55)</f>
        <v/>
      </c>
      <c r="K52" s="137" t="str">
        <f>IF('QH2'!Q55="","",'QH2'!Q55)</f>
        <v/>
      </c>
      <c r="L52" s="137" t="str">
        <f>IF('QH2'!R55="","",'QH2'!R55)</f>
        <v/>
      </c>
      <c r="M52" s="138" t="str">
        <f>IF('AA2'!I55="","",'AA2'!I55)</f>
        <v/>
      </c>
      <c r="N52" s="138" t="str">
        <f>IF('AA2'!J55="","",'AA2'!J55)</f>
        <v/>
      </c>
      <c r="O52" s="138" t="str">
        <f>IF('AA2'!K55="","",'AA2'!K55)</f>
        <v/>
      </c>
      <c r="P52" s="138" t="str">
        <f>IF('AA2'!L55="","",'AA2'!L55)</f>
        <v/>
      </c>
      <c r="Q52" s="138" t="str">
        <f>IF('AA2'!M55="","",'AA2'!M55)</f>
        <v/>
      </c>
      <c r="R52" s="138" t="str">
        <f>IF('AA2'!N55="","",'AA2'!N55)</f>
        <v/>
      </c>
      <c r="S52" s="138" t="str">
        <f>IF('AA2'!O55="","",'AA2'!O55)</f>
        <v/>
      </c>
      <c r="T52" s="138" t="str">
        <f>IF('AA2'!P55="","",'AA2'!P55)</f>
        <v/>
      </c>
      <c r="U52" s="138" t="str">
        <f>IF('AA2'!Q55="","",'AA2'!Q55)</f>
        <v/>
      </c>
      <c r="V52" s="138" t="str">
        <f>IF('AA2'!R55="","",'AA2'!R55)</f>
        <v/>
      </c>
      <c r="W52" s="138" t="str">
        <f>IF(FIQIH2!I55="","",FIQIH2!I55)</f>
        <v/>
      </c>
      <c r="X52" s="138" t="str">
        <f>IF(FIQIH2!J55="","",FIQIH2!J55)</f>
        <v/>
      </c>
      <c r="Y52" s="138" t="str">
        <f>IF(FIQIH2!K55="","",FIQIH2!K55)</f>
        <v/>
      </c>
      <c r="Z52" s="138" t="str">
        <f>IF(FIQIH2!L55="","",FIQIH2!L55)</f>
        <v/>
      </c>
      <c r="AA52" s="138" t="str">
        <f>IF(FIQIH2!M55="","",FIQIH2!M55)</f>
        <v/>
      </c>
      <c r="AB52" s="138" t="str">
        <f>IF(FIQIH2!N55="","",FIQIH2!N55)</f>
        <v/>
      </c>
      <c r="AC52" s="138" t="str">
        <f>IF(FIQIH2!O55="","",FIQIH2!O55)</f>
        <v/>
      </c>
      <c r="AD52" s="138" t="str">
        <f>IF(FIQIH2!P55="","",FIQIH2!P55)</f>
        <v/>
      </c>
      <c r="AE52" s="138" t="str">
        <f>IF(FIQIH2!Q55="","",FIQIH2!Q55)</f>
        <v/>
      </c>
      <c r="AF52" s="138" t="str">
        <f>IF(FIQIH2!R55="","",FIQIH2!R55)</f>
        <v/>
      </c>
      <c r="AG52" s="138" t="str">
        <f>IF('SKI2'!I55="","",'SKI2'!I55)</f>
        <v/>
      </c>
      <c r="AH52" s="138" t="str">
        <f>IF('SKI2'!J55="","",'SKI2'!J55)</f>
        <v/>
      </c>
      <c r="AI52" s="138" t="str">
        <f>IF('SKI2'!K55="","",'SKI2'!K55)</f>
        <v/>
      </c>
      <c r="AJ52" s="138" t="str">
        <f>IF('SKI2'!L55="","",'SKI2'!L55)</f>
        <v/>
      </c>
      <c r="AK52" s="138" t="str">
        <f>IF('SKI2'!M55="","",'SKI2'!M55)</f>
        <v/>
      </c>
      <c r="AL52" s="138" t="str">
        <f>IF('SKI2'!N55="","",'SKI2'!N55)</f>
        <v/>
      </c>
      <c r="AM52" s="138" t="str">
        <f>IF('SKI2'!O55="","",'SKI2'!O55)</f>
        <v/>
      </c>
      <c r="AN52" s="138" t="str">
        <f>IF('SKI2'!P55="","",'SKI2'!P55)</f>
        <v/>
      </c>
      <c r="AO52" s="138" t="str">
        <f>IF('SKI2'!Q55="","",'SKI2'!Q55)</f>
        <v/>
      </c>
      <c r="AP52" s="138" t="str">
        <f>IF('SKI2'!R55="","",'SKI2'!R55)</f>
        <v/>
      </c>
      <c r="AQ52" s="138" t="str">
        <f>IF(PPKn2!I55="","",PPKn2!I55)</f>
        <v/>
      </c>
      <c r="AR52" s="138" t="str">
        <f>IF(PPKn2!J55="","",PPKn2!J55)</f>
        <v/>
      </c>
      <c r="AS52" s="138" t="str">
        <f>IF(PPKn2!K55="","",PPKn2!K55)</f>
        <v/>
      </c>
      <c r="AT52" s="138" t="str">
        <f>IF(PPKn2!L55="","",PPKn2!L55)</f>
        <v/>
      </c>
      <c r="AU52" s="138" t="str">
        <f>IF(PPKn2!M55="","",PPKn2!M55)</f>
        <v/>
      </c>
      <c r="AV52" s="138" t="str">
        <f>IF(PPKn2!N55="","",PPKn2!N55)</f>
        <v/>
      </c>
      <c r="AW52" s="138" t="str">
        <f>IF(PPKn2!O55="","",PPKn2!O55)</f>
        <v/>
      </c>
      <c r="AX52" s="138" t="str">
        <f>IF(PPKn2!P55="","",PPKn2!P55)</f>
        <v/>
      </c>
      <c r="AY52" s="138" t="str">
        <f>IF(PPKn2!Q55="","",PPKn2!Q55)</f>
        <v/>
      </c>
      <c r="AZ52" s="138" t="str">
        <f>IF(PPKn2!R55="","",PPKn2!R55)</f>
        <v/>
      </c>
      <c r="BA52" s="137" t="str">
        <f>IF(B.Ind2!I55="","",B.Ind2!I55)</f>
        <v/>
      </c>
      <c r="BB52" s="137" t="str">
        <f>IF(B.Ind2!J55="","",B.Ind2!J55)</f>
        <v/>
      </c>
      <c r="BC52" s="137" t="str">
        <f>IF(B.Ind2!K55="","",B.Ind2!K55)</f>
        <v/>
      </c>
      <c r="BD52" s="137" t="str">
        <f>IF(B.Ind2!L55="","",B.Ind2!L55)</f>
        <v/>
      </c>
      <c r="BE52" s="137" t="str">
        <f>IF(B.Ind2!M55="","",B.Ind2!M55)</f>
        <v/>
      </c>
      <c r="BF52" s="137" t="str">
        <f>IF(B.Ind2!N55="","",B.Ind2!N55)</f>
        <v/>
      </c>
      <c r="BG52" s="137" t="str">
        <f>IF(B.Ind2!O55="","",B.Ind2!O55)</f>
        <v/>
      </c>
      <c r="BH52" s="137" t="str">
        <f>IF(B.Ind2!P55="","",B.Ind2!P55)</f>
        <v/>
      </c>
      <c r="BI52" s="137" t="str">
        <f>IF(B.Ind2!Q55="","",B.Ind2!Q55)</f>
        <v/>
      </c>
      <c r="BJ52" s="137" t="str">
        <f>IF(B.Ind2!R55="","",B.Ind2!R55)</f>
        <v/>
      </c>
      <c r="BK52" s="137" t="str">
        <f>IF(B.ARAB2!I55="","",B.ARAB2!I55)</f>
        <v/>
      </c>
      <c r="BL52" s="137" t="str">
        <f>IF(B.ARAB2!J55="","",B.ARAB2!J55)</f>
        <v/>
      </c>
      <c r="BM52" s="137" t="str">
        <f>IF(B.ARAB2!K55="","",B.ARAB2!K55)</f>
        <v/>
      </c>
      <c r="BN52" s="137" t="str">
        <f>IF(B.ARAB2!L55="","",B.ARAB2!L55)</f>
        <v/>
      </c>
      <c r="BO52" s="137" t="str">
        <f>IF(B.ARAB2!M55="","",B.ARAB2!M55)</f>
        <v/>
      </c>
      <c r="BP52" s="137" t="str">
        <f>IF(B.ARAB2!N55="","",B.ARAB2!N55)</f>
        <v/>
      </c>
      <c r="BQ52" s="137" t="str">
        <f>IF(B.ARAB2!O55="","",B.ARAB2!O55)</f>
        <v/>
      </c>
      <c r="BR52" s="137" t="str">
        <f>IF(B.ARAB2!P55="","",B.ARAB2!P55)</f>
        <v/>
      </c>
      <c r="BS52" s="137" t="str">
        <f>IF(B.ARAB2!Q55="","",B.ARAB2!Q55)</f>
        <v/>
      </c>
      <c r="BT52" s="137" t="str">
        <f>IF(B.ARAB2!R55="","",B.ARAB2!R55)</f>
        <v/>
      </c>
      <c r="BU52" s="138" t="str">
        <f>IF('MAT2'!I55="","",'MAT2'!I55)</f>
        <v/>
      </c>
      <c r="BV52" s="138" t="str">
        <f>IF('MAT2'!J55="","",'MAT2'!J55)</f>
        <v/>
      </c>
      <c r="BW52" s="138" t="str">
        <f>IF('MAT2'!K55="","",'MAT2'!K55)</f>
        <v/>
      </c>
      <c r="BX52" s="138" t="str">
        <f>IF('MAT2'!L55="","",'MAT2'!L55)</f>
        <v/>
      </c>
      <c r="BY52" s="138" t="str">
        <f>IF('MAT2'!M55="","",'MAT2'!M55)</f>
        <v/>
      </c>
      <c r="BZ52" s="138" t="str">
        <f>IF('MAT2'!N55="","",'MAT2'!N55)</f>
        <v/>
      </c>
      <c r="CA52" s="138" t="str">
        <f>IF('MAT2'!O55="","",'MAT2'!O55)</f>
        <v/>
      </c>
      <c r="CB52" s="138" t="str">
        <f>IF('MAT2'!P55="","",'MAT2'!P55)</f>
        <v/>
      </c>
      <c r="CC52" s="138" t="str">
        <f>IF('MAT2'!Q55="","",'MAT2'!Q55)</f>
        <v/>
      </c>
      <c r="CD52" s="138" t="str">
        <f>IF('MAT2'!R55="","",'MAT2'!R55)</f>
        <v/>
      </c>
      <c r="CE52" s="138" t="str">
        <f>IF('IPA2'!I55="","",'IPA2'!I55)</f>
        <v/>
      </c>
      <c r="CF52" s="138" t="str">
        <f>IF('IPA2'!J55="","",'IPA2'!J55)</f>
        <v/>
      </c>
      <c r="CG52" s="138" t="str">
        <f>IF('IPA2'!K55="","",'IPA2'!K55)</f>
        <v/>
      </c>
      <c r="CH52" s="138" t="str">
        <f>IF('IPA2'!L55="","",'IPA2'!L55)</f>
        <v/>
      </c>
      <c r="CI52" s="138" t="str">
        <f>IF('IPA2'!M55="","",'IPA2'!M55)</f>
        <v/>
      </c>
      <c r="CJ52" s="138" t="str">
        <f>IF('IPA2'!N55="","",'IPA2'!N55)</f>
        <v/>
      </c>
      <c r="CK52" s="138" t="str">
        <f>IF('IPA2'!O55="","",'IPA2'!O55)</f>
        <v/>
      </c>
      <c r="CL52" s="138" t="str">
        <f>IF('IPA2'!P55="","",'IPA2'!P55)</f>
        <v/>
      </c>
      <c r="CM52" s="138" t="str">
        <f>IF('IPA2'!Q55="","",'IPA2'!Q55)</f>
        <v/>
      </c>
      <c r="CN52" s="138" t="str">
        <f>IF('IPA2'!R55="","",'IPA2'!R55)</f>
        <v/>
      </c>
      <c r="CO52" s="137" t="str">
        <f>IF('IPS2'!I55="","",'IPS2'!I55)</f>
        <v/>
      </c>
      <c r="CP52" s="137" t="str">
        <f>IF('IPS2'!J55="","",'IPS2'!J55)</f>
        <v/>
      </c>
      <c r="CQ52" s="137" t="str">
        <f>IF('IPS2'!K55="","",'IPS2'!K55)</f>
        <v/>
      </c>
      <c r="CR52" s="137" t="str">
        <f>IF('IPS2'!L55="","",'IPS2'!L55)</f>
        <v/>
      </c>
      <c r="CS52" s="137" t="str">
        <f>IF('IPS2'!M55="","",'IPS2'!M55)</f>
        <v/>
      </c>
      <c r="CT52" s="137" t="str">
        <f>IF('IPS2'!N55="","",'IPS2'!N55)</f>
        <v/>
      </c>
      <c r="CU52" s="137" t="str">
        <f>IF('IPS2'!O55="","",'IPS2'!O55)</f>
        <v/>
      </c>
      <c r="CV52" s="137" t="str">
        <f>IF('IPS2'!P55="","",'IPS2'!P55)</f>
        <v/>
      </c>
      <c r="CW52" s="137" t="str">
        <f>IF('IPS2'!Q55="","",'IPS2'!Q55)</f>
        <v/>
      </c>
      <c r="CX52" s="137" t="str">
        <f>IF('IPS2'!R55="","",'IPS2'!R55)</f>
        <v/>
      </c>
      <c r="CY52" s="138" t="str">
        <f>IF(BIng2!I55="","",BIng2!I55)</f>
        <v/>
      </c>
      <c r="CZ52" s="138" t="str">
        <f>IF(BIng2!J55="","",BIng2!J55)</f>
        <v/>
      </c>
      <c r="DA52" s="138" t="str">
        <f>IF(BIng2!K55="","",BIng2!K55)</f>
        <v/>
      </c>
      <c r="DB52" s="138" t="str">
        <f>IF(BIng2!L55="","",BIng2!L55)</f>
        <v/>
      </c>
      <c r="DC52" s="138" t="str">
        <f>IF(BIng2!M55="","",BIng2!M55)</f>
        <v/>
      </c>
      <c r="DD52" s="138" t="str">
        <f>IF(BIng2!N55="","",BIng2!N55)</f>
        <v/>
      </c>
      <c r="DE52" s="138" t="str">
        <f>IF(BIng2!O55="","",BIng2!O55)</f>
        <v/>
      </c>
      <c r="DF52" s="138" t="str">
        <f>IF(BIng2!P55="","",BIng2!P55)</f>
        <v/>
      </c>
      <c r="DG52" s="138" t="str">
        <f>IF(BIng2!Q55="","",BIng2!Q55)</f>
        <v/>
      </c>
      <c r="DH52" s="138" t="str">
        <f>IF(BIng2!R55="","",BIng2!R55)</f>
        <v/>
      </c>
      <c r="DI52" s="138" t="str">
        <f>IF('SBd2'!I55="","",'SBd2'!I55)</f>
        <v/>
      </c>
      <c r="DJ52" s="138" t="str">
        <f>IF('SBd2'!J55="","",'SBd2'!J55)</f>
        <v/>
      </c>
      <c r="DK52" s="138" t="str">
        <f>IF('SBd2'!K55="","",'SBd2'!K55)</f>
        <v/>
      </c>
      <c r="DL52" s="138" t="str">
        <f>IF('SBd2'!L55="","",'SBd2'!L55)</f>
        <v/>
      </c>
      <c r="DM52" s="138" t="str">
        <f>IF('SBd2'!M55="","",'SBd2'!M55)</f>
        <v/>
      </c>
      <c r="DN52" s="138" t="str">
        <f>IF('SBd2'!N55="","",'SBd2'!N55)</f>
        <v/>
      </c>
      <c r="DO52" s="138" t="str">
        <f>IF('SBd2'!O55="","",'SBd2'!O55)</f>
        <v/>
      </c>
      <c r="DP52" s="138" t="str">
        <f>IF('SBd2'!P55="","",'SBd2'!P55)</f>
        <v/>
      </c>
      <c r="DQ52" s="138" t="str">
        <f>IF('SBd2'!Q55="","",'SBd2'!Q55)</f>
        <v/>
      </c>
      <c r="DR52" s="138" t="str">
        <f>IF('SBd2'!R55="","",'SBd2'!R55)</f>
        <v/>
      </c>
      <c r="DS52" s="137" t="str">
        <f>IF('Pjk2'!I55="","",'Pjk2'!I55)</f>
        <v/>
      </c>
      <c r="DT52" s="137" t="str">
        <f>IF('Pjk2'!J55="","",'Pjk2'!J55)</f>
        <v/>
      </c>
      <c r="DU52" s="137" t="str">
        <f>IF('Pjk2'!K55="","",'Pjk2'!K55)</f>
        <v/>
      </c>
      <c r="DV52" s="137" t="str">
        <f>IF('Pjk2'!L55="","",'Pjk2'!L55)</f>
        <v/>
      </c>
      <c r="DW52" s="137" t="str">
        <f>IF('Pjk2'!M55="","",'Pjk2'!M55)</f>
        <v/>
      </c>
      <c r="DX52" s="137" t="str">
        <f>IF('Pjk2'!N55="","",'Pjk2'!N55)</f>
        <v/>
      </c>
      <c r="DY52" s="137" t="str">
        <f>IF('Pjk2'!O55="","",'Pjk2'!O55)</f>
        <v/>
      </c>
      <c r="DZ52" s="137" t="str">
        <f>IF('Pjk2'!P55="","",'Pjk2'!P55)</f>
        <v/>
      </c>
      <c r="EA52" s="137" t="str">
        <f>IF('Pjk2'!Q55="","",'Pjk2'!Q55)</f>
        <v/>
      </c>
      <c r="EB52" s="137" t="str">
        <f>IF('Pjk2'!R55="","",'Pjk2'!R55)</f>
        <v/>
      </c>
      <c r="EC52" s="137" t="str">
        <f>IF('Prk2'!I55="","",'Prk2'!I55)</f>
        <v/>
      </c>
      <c r="ED52" s="137" t="str">
        <f>IF('Prk2'!J55="","",'Prk2'!J55)</f>
        <v/>
      </c>
      <c r="EE52" s="137" t="str">
        <f>IF('Prk2'!K55="","",'Prk2'!K55)</f>
        <v/>
      </c>
      <c r="EF52" s="137" t="str">
        <f>IF('Prk2'!L55="","",'Prk2'!L55)</f>
        <v/>
      </c>
      <c r="EG52" s="137" t="str">
        <f>IF('Prk2'!M55="","",'Prk2'!M55)</f>
        <v/>
      </c>
      <c r="EH52" s="137" t="str">
        <f>IF('Prk2'!N55="","",'Prk2'!N55)</f>
        <v/>
      </c>
      <c r="EI52" s="137" t="str">
        <f>IF('Prk2'!O55="","",'Prk2'!O55)</f>
        <v/>
      </c>
      <c r="EJ52" s="137" t="str">
        <f>IF('Prk2'!P55="","",'Prk2'!P55)</f>
        <v/>
      </c>
      <c r="EK52" s="137" t="str">
        <f>IF('Prk2'!Q55="","",'Prk2'!Q55)</f>
        <v/>
      </c>
      <c r="EL52" s="137" t="str">
        <f>IF('Prk2'!R55="","",'Prk2'!R55)</f>
        <v/>
      </c>
      <c r="EM52" s="139" t="str">
        <f>IF(BADER2!I55="","",BADER2!I55)</f>
        <v/>
      </c>
      <c r="EN52" s="139" t="str">
        <f>IF(BADER2!J55="","",BADER2!J55)</f>
        <v/>
      </c>
      <c r="EO52" s="139" t="str">
        <f>IF(BADER2!K55="","",BADER2!K55)</f>
        <v/>
      </c>
      <c r="EP52" s="139" t="str">
        <f>IF(BADER2!L55="","",BADER2!L55)</f>
        <v/>
      </c>
      <c r="EQ52" s="139" t="str">
        <f>IF(BADER2!M55="","",BADER2!M55)</f>
        <v/>
      </c>
      <c r="ER52" s="139" t="str">
        <f>IF(BADER2!N55="","",BADER2!N55)</f>
        <v/>
      </c>
      <c r="ES52" s="139" t="str">
        <f>IF(BADER2!O55="","",BADER2!O55)</f>
        <v/>
      </c>
      <c r="ET52" s="139" t="str">
        <f>IF(BADER2!P55="","",BADER2!P55)</f>
        <v/>
      </c>
      <c r="EU52" s="139" t="str">
        <f>IF(BADER2!Q55="","",BADER2!Q55)</f>
        <v/>
      </c>
      <c r="EV52" s="139" t="str">
        <f>IF(BADER2!R55="","",BADER2!R55)</f>
        <v/>
      </c>
      <c r="EW52" s="146" t="str">
        <f t="shared" si="1"/>
        <v/>
      </c>
      <c r="EX52" s="146" t="str">
        <f t="shared" si="2"/>
        <v/>
      </c>
      <c r="EY52" s="146" t="str">
        <f t="shared" si="14"/>
        <v/>
      </c>
      <c r="EZ52" s="146" t="str">
        <f t="shared" si="14"/>
        <v/>
      </c>
      <c r="FA52" s="146" t="str">
        <f t="shared" si="14"/>
        <v/>
      </c>
      <c r="FB52" s="146" t="str">
        <f t="shared" si="14"/>
        <v/>
      </c>
      <c r="FC52" s="146" t="str">
        <f t="shared" si="14"/>
        <v/>
      </c>
      <c r="FD52" s="146" t="str">
        <f t="shared" si="14"/>
        <v/>
      </c>
      <c r="FE52" s="146" t="str">
        <f t="shared" si="14"/>
        <v/>
      </c>
      <c r="FF52" s="146" t="str">
        <f t="shared" si="3"/>
        <v/>
      </c>
      <c r="FG52" s="146" t="str">
        <f t="shared" si="4"/>
        <v/>
      </c>
      <c r="FH52" s="76" t="str">
        <f t="shared" si="5"/>
        <v/>
      </c>
      <c r="FI52" s="76" t="str">
        <f t="shared" si="6"/>
        <v/>
      </c>
      <c r="FJ52" s="76" t="str">
        <f t="shared" si="7"/>
        <v/>
      </c>
      <c r="FK52" s="76" t="str">
        <f t="shared" si="8"/>
        <v/>
      </c>
      <c r="FL52" s="76" t="str">
        <f t="shared" si="9"/>
        <v/>
      </c>
      <c r="FM52" s="76" t="str">
        <f t="shared" si="10"/>
        <v/>
      </c>
      <c r="FN52" s="76" t="str">
        <f t="shared" si="11"/>
        <v/>
      </c>
      <c r="FO52" s="76" t="str">
        <f t="shared" si="12"/>
        <v/>
      </c>
      <c r="FP52" s="76" t="str">
        <f t="shared" si="13"/>
        <v xml:space="preserve">Sikapnya  dalam ,  ,  ,  ,  ,  ,  ,  </v>
      </c>
    </row>
    <row r="53" spans="1:16384">
      <c r="A53" s="271">
        <v>43</v>
      </c>
      <c r="B53" s="76" t="str">
        <f>IF('Data Raport2'!B46="","",'Data Raport2'!B46)</f>
        <v>siswa43</v>
      </c>
      <c r="C53" s="137" t="str">
        <f>IF('QH2'!I56="","",'QH2'!I56)</f>
        <v/>
      </c>
      <c r="D53" s="137" t="str">
        <f>IF('QH2'!J56="","",'QH2'!J56)</f>
        <v/>
      </c>
      <c r="E53" s="137" t="str">
        <f>IF('QH2'!K56="","",'QH2'!K56)</f>
        <v/>
      </c>
      <c r="F53" s="137" t="str">
        <f>IF('QH2'!L56="","",'QH2'!L56)</f>
        <v/>
      </c>
      <c r="G53" s="137" t="str">
        <f>IF('QH2'!M56="","",'QH2'!M56)</f>
        <v/>
      </c>
      <c r="H53" s="137" t="str">
        <f>IF('QH2'!N56="","",'QH2'!N56)</f>
        <v/>
      </c>
      <c r="I53" s="137" t="str">
        <f>IF('QH2'!O56="","",'QH2'!O56)</f>
        <v/>
      </c>
      <c r="J53" s="137" t="str">
        <f>IF('QH2'!P56="","",'QH2'!P56)</f>
        <v/>
      </c>
      <c r="K53" s="137" t="str">
        <f>IF('QH2'!Q56="","",'QH2'!Q56)</f>
        <v/>
      </c>
      <c r="L53" s="137" t="str">
        <f>IF('QH2'!R56="","",'QH2'!R56)</f>
        <v/>
      </c>
      <c r="M53" s="138" t="str">
        <f>IF('AA2'!I56="","",'AA2'!I56)</f>
        <v/>
      </c>
      <c r="N53" s="138" t="str">
        <f>IF('AA2'!J56="","",'AA2'!J56)</f>
        <v/>
      </c>
      <c r="O53" s="138" t="str">
        <f>IF('AA2'!K56="","",'AA2'!K56)</f>
        <v/>
      </c>
      <c r="P53" s="138" t="str">
        <f>IF('AA2'!L56="","",'AA2'!L56)</f>
        <v/>
      </c>
      <c r="Q53" s="138" t="str">
        <f>IF('AA2'!M56="","",'AA2'!M56)</f>
        <v/>
      </c>
      <c r="R53" s="138" t="str">
        <f>IF('AA2'!N56="","",'AA2'!N56)</f>
        <v/>
      </c>
      <c r="S53" s="138" t="str">
        <f>IF('AA2'!O56="","",'AA2'!O56)</f>
        <v/>
      </c>
      <c r="T53" s="138" t="str">
        <f>IF('AA2'!P56="","",'AA2'!P56)</f>
        <v/>
      </c>
      <c r="U53" s="138" t="str">
        <f>IF('AA2'!Q56="","",'AA2'!Q56)</f>
        <v/>
      </c>
      <c r="V53" s="138" t="str">
        <f>IF('AA2'!R56="","",'AA2'!R56)</f>
        <v/>
      </c>
      <c r="W53" s="138" t="str">
        <f>IF(FIQIH2!I56="","",FIQIH2!I56)</f>
        <v/>
      </c>
      <c r="X53" s="138" t="str">
        <f>IF(FIQIH2!J56="","",FIQIH2!J56)</f>
        <v/>
      </c>
      <c r="Y53" s="138" t="str">
        <f>IF(FIQIH2!K56="","",FIQIH2!K56)</f>
        <v/>
      </c>
      <c r="Z53" s="138" t="str">
        <f>IF(FIQIH2!L56="","",FIQIH2!L56)</f>
        <v/>
      </c>
      <c r="AA53" s="138" t="str">
        <f>IF(FIQIH2!M56="","",FIQIH2!M56)</f>
        <v/>
      </c>
      <c r="AB53" s="138" t="str">
        <f>IF(FIQIH2!N56="","",FIQIH2!N56)</f>
        <v/>
      </c>
      <c r="AC53" s="138" t="str">
        <f>IF(FIQIH2!O56="","",FIQIH2!O56)</f>
        <v/>
      </c>
      <c r="AD53" s="138" t="str">
        <f>IF(FIQIH2!P56="","",FIQIH2!P56)</f>
        <v/>
      </c>
      <c r="AE53" s="138" t="str">
        <f>IF(FIQIH2!Q56="","",FIQIH2!Q56)</f>
        <v/>
      </c>
      <c r="AF53" s="138" t="str">
        <f>IF(FIQIH2!R56="","",FIQIH2!R56)</f>
        <v/>
      </c>
      <c r="AG53" s="138" t="str">
        <f>IF('SKI2'!I56="","",'SKI2'!I56)</f>
        <v/>
      </c>
      <c r="AH53" s="138" t="str">
        <f>IF('SKI2'!J56="","",'SKI2'!J56)</f>
        <v/>
      </c>
      <c r="AI53" s="138" t="str">
        <f>IF('SKI2'!K56="","",'SKI2'!K56)</f>
        <v/>
      </c>
      <c r="AJ53" s="138" t="str">
        <f>IF('SKI2'!L56="","",'SKI2'!L56)</f>
        <v/>
      </c>
      <c r="AK53" s="138" t="str">
        <f>IF('SKI2'!M56="","",'SKI2'!M56)</f>
        <v/>
      </c>
      <c r="AL53" s="138" t="str">
        <f>IF('SKI2'!N56="","",'SKI2'!N56)</f>
        <v/>
      </c>
      <c r="AM53" s="138" t="str">
        <f>IF('SKI2'!O56="","",'SKI2'!O56)</f>
        <v/>
      </c>
      <c r="AN53" s="138" t="str">
        <f>IF('SKI2'!P56="","",'SKI2'!P56)</f>
        <v/>
      </c>
      <c r="AO53" s="138" t="str">
        <f>IF('SKI2'!Q56="","",'SKI2'!Q56)</f>
        <v/>
      </c>
      <c r="AP53" s="138" t="str">
        <f>IF('SKI2'!R56="","",'SKI2'!R56)</f>
        <v/>
      </c>
      <c r="AQ53" s="138" t="str">
        <f>IF(PPKn2!I56="","",PPKn2!I56)</f>
        <v/>
      </c>
      <c r="AR53" s="138" t="str">
        <f>IF(PPKn2!J56="","",PPKn2!J56)</f>
        <v/>
      </c>
      <c r="AS53" s="138" t="str">
        <f>IF(PPKn2!K56="","",PPKn2!K56)</f>
        <v/>
      </c>
      <c r="AT53" s="138" t="str">
        <f>IF(PPKn2!L56="","",PPKn2!L56)</f>
        <v/>
      </c>
      <c r="AU53" s="138" t="str">
        <f>IF(PPKn2!M56="","",PPKn2!M56)</f>
        <v/>
      </c>
      <c r="AV53" s="138" t="str">
        <f>IF(PPKn2!N56="","",PPKn2!N56)</f>
        <v/>
      </c>
      <c r="AW53" s="138" t="str">
        <f>IF(PPKn2!O56="","",PPKn2!O56)</f>
        <v/>
      </c>
      <c r="AX53" s="138" t="str">
        <f>IF(PPKn2!P56="","",PPKn2!P56)</f>
        <v/>
      </c>
      <c r="AY53" s="138" t="str">
        <f>IF(PPKn2!Q56="","",PPKn2!Q56)</f>
        <v/>
      </c>
      <c r="AZ53" s="138" t="str">
        <f>IF(PPKn2!R56="","",PPKn2!R56)</f>
        <v/>
      </c>
      <c r="BA53" s="137" t="str">
        <f>IF(B.Ind2!I56="","",B.Ind2!I56)</f>
        <v/>
      </c>
      <c r="BB53" s="137" t="str">
        <f>IF(B.Ind2!J56="","",B.Ind2!J56)</f>
        <v/>
      </c>
      <c r="BC53" s="137" t="str">
        <f>IF(B.Ind2!K56="","",B.Ind2!K56)</f>
        <v/>
      </c>
      <c r="BD53" s="137" t="str">
        <f>IF(B.Ind2!L56="","",B.Ind2!L56)</f>
        <v/>
      </c>
      <c r="BE53" s="137" t="str">
        <f>IF(B.Ind2!M56="","",B.Ind2!M56)</f>
        <v/>
      </c>
      <c r="BF53" s="137" t="str">
        <f>IF(B.Ind2!N56="","",B.Ind2!N56)</f>
        <v/>
      </c>
      <c r="BG53" s="137" t="str">
        <f>IF(B.Ind2!O56="","",B.Ind2!O56)</f>
        <v/>
      </c>
      <c r="BH53" s="137" t="str">
        <f>IF(B.Ind2!P56="","",B.Ind2!P56)</f>
        <v/>
      </c>
      <c r="BI53" s="137" t="str">
        <f>IF(B.Ind2!Q56="","",B.Ind2!Q56)</f>
        <v/>
      </c>
      <c r="BJ53" s="137" t="str">
        <f>IF(B.Ind2!R56="","",B.Ind2!R56)</f>
        <v/>
      </c>
      <c r="BK53" s="137" t="str">
        <f>IF(B.ARAB2!I56="","",B.ARAB2!I56)</f>
        <v/>
      </c>
      <c r="BL53" s="137" t="str">
        <f>IF(B.ARAB2!J56="","",B.ARAB2!J56)</f>
        <v/>
      </c>
      <c r="BM53" s="137" t="str">
        <f>IF(B.ARAB2!K56="","",B.ARAB2!K56)</f>
        <v/>
      </c>
      <c r="BN53" s="137" t="str">
        <f>IF(B.ARAB2!L56="","",B.ARAB2!L56)</f>
        <v/>
      </c>
      <c r="BO53" s="137" t="str">
        <f>IF(B.ARAB2!M56="","",B.ARAB2!M56)</f>
        <v/>
      </c>
      <c r="BP53" s="137" t="str">
        <f>IF(B.ARAB2!N56="","",B.ARAB2!N56)</f>
        <v/>
      </c>
      <c r="BQ53" s="137" t="str">
        <f>IF(B.ARAB2!O56="","",B.ARAB2!O56)</f>
        <v/>
      </c>
      <c r="BR53" s="137" t="str">
        <f>IF(B.ARAB2!P56="","",B.ARAB2!P56)</f>
        <v/>
      </c>
      <c r="BS53" s="137" t="str">
        <f>IF(B.ARAB2!Q56="","",B.ARAB2!Q56)</f>
        <v/>
      </c>
      <c r="BT53" s="137" t="str">
        <f>IF(B.ARAB2!R56="","",B.ARAB2!R56)</f>
        <v/>
      </c>
      <c r="BU53" s="138" t="str">
        <f>IF('MAT2'!I56="","",'MAT2'!I56)</f>
        <v/>
      </c>
      <c r="BV53" s="138" t="str">
        <f>IF('MAT2'!J56="","",'MAT2'!J56)</f>
        <v/>
      </c>
      <c r="BW53" s="138" t="str">
        <f>IF('MAT2'!K56="","",'MAT2'!K56)</f>
        <v/>
      </c>
      <c r="BX53" s="138" t="str">
        <f>IF('MAT2'!L56="","",'MAT2'!L56)</f>
        <v/>
      </c>
      <c r="BY53" s="138" t="str">
        <f>IF('MAT2'!M56="","",'MAT2'!M56)</f>
        <v/>
      </c>
      <c r="BZ53" s="138" t="str">
        <f>IF('MAT2'!N56="","",'MAT2'!N56)</f>
        <v/>
      </c>
      <c r="CA53" s="138" t="str">
        <f>IF('MAT2'!O56="","",'MAT2'!O56)</f>
        <v/>
      </c>
      <c r="CB53" s="138" t="str">
        <f>IF('MAT2'!P56="","",'MAT2'!P56)</f>
        <v/>
      </c>
      <c r="CC53" s="138" t="str">
        <f>IF('MAT2'!Q56="","",'MAT2'!Q56)</f>
        <v/>
      </c>
      <c r="CD53" s="138" t="str">
        <f>IF('MAT2'!R56="","",'MAT2'!R56)</f>
        <v/>
      </c>
      <c r="CE53" s="138" t="str">
        <f>IF('IPA2'!I56="","",'IPA2'!I56)</f>
        <v/>
      </c>
      <c r="CF53" s="138" t="str">
        <f>IF('IPA2'!J56="","",'IPA2'!J56)</f>
        <v/>
      </c>
      <c r="CG53" s="138" t="str">
        <f>IF('IPA2'!K56="","",'IPA2'!K56)</f>
        <v/>
      </c>
      <c r="CH53" s="138" t="str">
        <f>IF('IPA2'!L56="","",'IPA2'!L56)</f>
        <v/>
      </c>
      <c r="CI53" s="138" t="str">
        <f>IF('IPA2'!M56="","",'IPA2'!M56)</f>
        <v/>
      </c>
      <c r="CJ53" s="138" t="str">
        <f>IF('IPA2'!N56="","",'IPA2'!N56)</f>
        <v/>
      </c>
      <c r="CK53" s="138" t="str">
        <f>IF('IPA2'!O56="","",'IPA2'!O56)</f>
        <v/>
      </c>
      <c r="CL53" s="138" t="str">
        <f>IF('IPA2'!P56="","",'IPA2'!P56)</f>
        <v/>
      </c>
      <c r="CM53" s="138" t="str">
        <f>IF('IPA2'!Q56="","",'IPA2'!Q56)</f>
        <v/>
      </c>
      <c r="CN53" s="138" t="str">
        <f>IF('IPA2'!R56="","",'IPA2'!R56)</f>
        <v/>
      </c>
      <c r="CO53" s="137" t="str">
        <f>IF('IPS2'!I56="","",'IPS2'!I56)</f>
        <v/>
      </c>
      <c r="CP53" s="137" t="str">
        <f>IF('IPS2'!J56="","",'IPS2'!J56)</f>
        <v/>
      </c>
      <c r="CQ53" s="137" t="str">
        <f>IF('IPS2'!K56="","",'IPS2'!K56)</f>
        <v/>
      </c>
      <c r="CR53" s="137" t="str">
        <f>IF('IPS2'!L56="","",'IPS2'!L56)</f>
        <v/>
      </c>
      <c r="CS53" s="137" t="str">
        <f>IF('IPS2'!M56="","",'IPS2'!M56)</f>
        <v/>
      </c>
      <c r="CT53" s="137" t="str">
        <f>IF('IPS2'!N56="","",'IPS2'!N56)</f>
        <v/>
      </c>
      <c r="CU53" s="137" t="str">
        <f>IF('IPS2'!O56="","",'IPS2'!O56)</f>
        <v/>
      </c>
      <c r="CV53" s="137" t="str">
        <f>IF('IPS2'!P56="","",'IPS2'!P56)</f>
        <v/>
      </c>
      <c r="CW53" s="137" t="str">
        <f>IF('IPS2'!Q56="","",'IPS2'!Q56)</f>
        <v/>
      </c>
      <c r="CX53" s="137" t="str">
        <f>IF('IPS2'!R56="","",'IPS2'!R56)</f>
        <v/>
      </c>
      <c r="CY53" s="138" t="str">
        <f>IF(BIng2!I56="","",BIng2!I56)</f>
        <v/>
      </c>
      <c r="CZ53" s="138" t="str">
        <f>IF(BIng2!J56="","",BIng2!J56)</f>
        <v/>
      </c>
      <c r="DA53" s="138" t="str">
        <f>IF(BIng2!K56="","",BIng2!K56)</f>
        <v/>
      </c>
      <c r="DB53" s="138" t="str">
        <f>IF(BIng2!L56="","",BIng2!L56)</f>
        <v/>
      </c>
      <c r="DC53" s="138" t="str">
        <f>IF(BIng2!M56="","",BIng2!M56)</f>
        <v/>
      </c>
      <c r="DD53" s="138" t="str">
        <f>IF(BIng2!N56="","",BIng2!N56)</f>
        <v/>
      </c>
      <c r="DE53" s="138" t="str">
        <f>IF(BIng2!O56="","",BIng2!O56)</f>
        <v/>
      </c>
      <c r="DF53" s="138" t="str">
        <f>IF(BIng2!P56="","",BIng2!P56)</f>
        <v/>
      </c>
      <c r="DG53" s="138" t="str">
        <f>IF(BIng2!Q56="","",BIng2!Q56)</f>
        <v/>
      </c>
      <c r="DH53" s="138" t="str">
        <f>IF(BIng2!R56="","",BIng2!R56)</f>
        <v/>
      </c>
      <c r="DI53" s="138" t="str">
        <f>IF('SBd2'!I56="","",'SBd2'!I56)</f>
        <v/>
      </c>
      <c r="DJ53" s="138" t="str">
        <f>IF('SBd2'!J56="","",'SBd2'!J56)</f>
        <v/>
      </c>
      <c r="DK53" s="138" t="str">
        <f>IF('SBd2'!K56="","",'SBd2'!K56)</f>
        <v/>
      </c>
      <c r="DL53" s="138" t="str">
        <f>IF('SBd2'!L56="","",'SBd2'!L56)</f>
        <v/>
      </c>
      <c r="DM53" s="138" t="str">
        <f>IF('SBd2'!M56="","",'SBd2'!M56)</f>
        <v/>
      </c>
      <c r="DN53" s="138" t="str">
        <f>IF('SBd2'!N56="","",'SBd2'!N56)</f>
        <v/>
      </c>
      <c r="DO53" s="138" t="str">
        <f>IF('SBd2'!O56="","",'SBd2'!O56)</f>
        <v/>
      </c>
      <c r="DP53" s="138" t="str">
        <f>IF('SBd2'!P56="","",'SBd2'!P56)</f>
        <v/>
      </c>
      <c r="DQ53" s="138" t="str">
        <f>IF('SBd2'!Q56="","",'SBd2'!Q56)</f>
        <v/>
      </c>
      <c r="DR53" s="138" t="str">
        <f>IF('SBd2'!R56="","",'SBd2'!R56)</f>
        <v/>
      </c>
      <c r="DS53" s="137" t="str">
        <f>IF('Pjk2'!I56="","",'Pjk2'!I56)</f>
        <v/>
      </c>
      <c r="DT53" s="137" t="str">
        <f>IF('Pjk2'!J56="","",'Pjk2'!J56)</f>
        <v/>
      </c>
      <c r="DU53" s="137" t="str">
        <f>IF('Pjk2'!K56="","",'Pjk2'!K56)</f>
        <v/>
      </c>
      <c r="DV53" s="137" t="str">
        <f>IF('Pjk2'!L56="","",'Pjk2'!L56)</f>
        <v/>
      </c>
      <c r="DW53" s="137" t="str">
        <f>IF('Pjk2'!M56="","",'Pjk2'!M56)</f>
        <v/>
      </c>
      <c r="DX53" s="137" t="str">
        <f>IF('Pjk2'!N56="","",'Pjk2'!N56)</f>
        <v/>
      </c>
      <c r="DY53" s="137" t="str">
        <f>IF('Pjk2'!O56="","",'Pjk2'!O56)</f>
        <v/>
      </c>
      <c r="DZ53" s="137" t="str">
        <f>IF('Pjk2'!P56="","",'Pjk2'!P56)</f>
        <v/>
      </c>
      <c r="EA53" s="137" t="str">
        <f>IF('Pjk2'!Q56="","",'Pjk2'!Q56)</f>
        <v/>
      </c>
      <c r="EB53" s="137" t="str">
        <f>IF('Pjk2'!R56="","",'Pjk2'!R56)</f>
        <v/>
      </c>
      <c r="EC53" s="137" t="str">
        <f>IF('Prk2'!I56="","",'Prk2'!I56)</f>
        <v/>
      </c>
      <c r="ED53" s="137" t="str">
        <f>IF('Prk2'!J56="","",'Prk2'!J56)</f>
        <v/>
      </c>
      <c r="EE53" s="137" t="str">
        <f>IF('Prk2'!K56="","",'Prk2'!K56)</f>
        <v/>
      </c>
      <c r="EF53" s="137" t="str">
        <f>IF('Prk2'!L56="","",'Prk2'!L56)</f>
        <v/>
      </c>
      <c r="EG53" s="137" t="str">
        <f>IF('Prk2'!M56="","",'Prk2'!M56)</f>
        <v/>
      </c>
      <c r="EH53" s="137" t="str">
        <f>IF('Prk2'!N56="","",'Prk2'!N56)</f>
        <v/>
      </c>
      <c r="EI53" s="137" t="str">
        <f>IF('Prk2'!O56="","",'Prk2'!O56)</f>
        <v/>
      </c>
      <c r="EJ53" s="137" t="str">
        <f>IF('Prk2'!P56="","",'Prk2'!P56)</f>
        <v/>
      </c>
      <c r="EK53" s="137" t="str">
        <f>IF('Prk2'!Q56="","",'Prk2'!Q56)</f>
        <v/>
      </c>
      <c r="EL53" s="137" t="str">
        <f>IF('Prk2'!R56="","",'Prk2'!R56)</f>
        <v/>
      </c>
      <c r="EM53" s="139" t="str">
        <f>IF(BADER2!I56="","",BADER2!I56)</f>
        <v/>
      </c>
      <c r="EN53" s="139" t="str">
        <f>IF(BADER2!J56="","",BADER2!J56)</f>
        <v/>
      </c>
      <c r="EO53" s="139" t="str">
        <f>IF(BADER2!K56="","",BADER2!K56)</f>
        <v/>
      </c>
      <c r="EP53" s="139" t="str">
        <f>IF(BADER2!L56="","",BADER2!L56)</f>
        <v/>
      </c>
      <c r="EQ53" s="139" t="str">
        <f>IF(BADER2!M56="","",BADER2!M56)</f>
        <v/>
      </c>
      <c r="ER53" s="139" t="str">
        <f>IF(BADER2!N56="","",BADER2!N56)</f>
        <v/>
      </c>
      <c r="ES53" s="139" t="str">
        <f>IF(BADER2!O56="","",BADER2!O56)</f>
        <v/>
      </c>
      <c r="ET53" s="139" t="str">
        <f>IF(BADER2!P56="","",BADER2!P56)</f>
        <v/>
      </c>
      <c r="EU53" s="139" t="str">
        <f>IF(BADER2!Q56="","",BADER2!Q56)</f>
        <v/>
      </c>
      <c r="EV53" s="139" t="str">
        <f>IF(BADER2!R56="","",BADER2!R56)</f>
        <v/>
      </c>
      <c r="EW53" s="146" t="str">
        <f t="shared" si="1"/>
        <v/>
      </c>
      <c r="EX53" s="146" t="str">
        <f t="shared" si="2"/>
        <v/>
      </c>
      <c r="EY53" s="146" t="str">
        <f t="shared" si="14"/>
        <v/>
      </c>
      <c r="EZ53" s="146" t="str">
        <f t="shared" si="14"/>
        <v/>
      </c>
      <c r="FA53" s="146" t="str">
        <f t="shared" si="14"/>
        <v/>
      </c>
      <c r="FB53" s="146" t="str">
        <f t="shared" si="14"/>
        <v/>
      </c>
      <c r="FC53" s="146" t="str">
        <f t="shared" si="14"/>
        <v/>
      </c>
      <c r="FD53" s="146" t="str">
        <f t="shared" si="14"/>
        <v/>
      </c>
      <c r="FE53" s="146" t="str">
        <f t="shared" si="14"/>
        <v/>
      </c>
      <c r="FF53" s="146" t="str">
        <f t="shared" si="3"/>
        <v/>
      </c>
      <c r="FG53" s="146" t="str">
        <f t="shared" si="4"/>
        <v/>
      </c>
      <c r="FH53" s="76" t="str">
        <f t="shared" si="5"/>
        <v/>
      </c>
      <c r="FI53" s="76" t="str">
        <f t="shared" si="6"/>
        <v/>
      </c>
      <c r="FJ53" s="76" t="str">
        <f t="shared" si="7"/>
        <v/>
      </c>
      <c r="FK53" s="76" t="str">
        <f t="shared" si="8"/>
        <v/>
      </c>
      <c r="FL53" s="76" t="str">
        <f t="shared" si="9"/>
        <v/>
      </c>
      <c r="FM53" s="76" t="str">
        <f t="shared" si="10"/>
        <v/>
      </c>
      <c r="FN53" s="76" t="str">
        <f t="shared" si="11"/>
        <v/>
      </c>
      <c r="FO53" s="76" t="str">
        <f t="shared" si="12"/>
        <v/>
      </c>
      <c r="FP53" s="76" t="str">
        <f t="shared" si="13"/>
        <v xml:space="preserve">Sikapnya  dalam ,  ,  ,  ,  ,  ,  ,  </v>
      </c>
    </row>
    <row r="54" spans="1:16384">
      <c r="A54" s="271">
        <v>44</v>
      </c>
      <c r="B54" s="76" t="str">
        <f>IF('Data Raport2'!B47="","",'Data Raport2'!B47)</f>
        <v>siswa44</v>
      </c>
      <c r="C54" s="137" t="str">
        <f>IF('QH2'!I57="","",'QH2'!I57)</f>
        <v/>
      </c>
      <c r="D54" s="137" t="str">
        <f>IF('QH2'!J57="","",'QH2'!J57)</f>
        <v/>
      </c>
      <c r="E54" s="137" t="str">
        <f>IF('QH2'!K57="","",'QH2'!K57)</f>
        <v/>
      </c>
      <c r="F54" s="137" t="str">
        <f>IF('QH2'!L57="","",'QH2'!L57)</f>
        <v/>
      </c>
      <c r="G54" s="137" t="str">
        <f>IF('QH2'!M57="","",'QH2'!M57)</f>
        <v/>
      </c>
      <c r="H54" s="137" t="str">
        <f>IF('QH2'!N57="","",'QH2'!N57)</f>
        <v/>
      </c>
      <c r="I54" s="137" t="str">
        <f>IF('QH2'!O57="","",'QH2'!O57)</f>
        <v/>
      </c>
      <c r="J54" s="137" t="str">
        <f>IF('QH2'!P57="","",'QH2'!P57)</f>
        <v/>
      </c>
      <c r="K54" s="137" t="str">
        <f>IF('QH2'!Q57="","",'QH2'!Q57)</f>
        <v/>
      </c>
      <c r="L54" s="137" t="str">
        <f>IF('QH2'!R57="","",'QH2'!R57)</f>
        <v/>
      </c>
      <c r="M54" s="138" t="str">
        <f>IF('AA2'!I57="","",'AA2'!I57)</f>
        <v/>
      </c>
      <c r="N54" s="138" t="str">
        <f>IF('AA2'!J57="","",'AA2'!J57)</f>
        <v/>
      </c>
      <c r="O54" s="138" t="str">
        <f>IF('AA2'!K57="","",'AA2'!K57)</f>
        <v/>
      </c>
      <c r="P54" s="138" t="str">
        <f>IF('AA2'!L57="","",'AA2'!L57)</f>
        <v/>
      </c>
      <c r="Q54" s="138" t="str">
        <f>IF('AA2'!M57="","",'AA2'!M57)</f>
        <v/>
      </c>
      <c r="R54" s="138" t="str">
        <f>IF('AA2'!N57="","",'AA2'!N57)</f>
        <v/>
      </c>
      <c r="S54" s="138" t="str">
        <f>IF('AA2'!O57="","",'AA2'!O57)</f>
        <v/>
      </c>
      <c r="T54" s="138" t="str">
        <f>IF('AA2'!P57="","",'AA2'!P57)</f>
        <v/>
      </c>
      <c r="U54" s="138" t="str">
        <f>IF('AA2'!Q57="","",'AA2'!Q57)</f>
        <v/>
      </c>
      <c r="V54" s="138" t="str">
        <f>IF('AA2'!R57="","",'AA2'!R57)</f>
        <v/>
      </c>
      <c r="W54" s="138" t="str">
        <f>IF(FIQIH2!I57="","",FIQIH2!I57)</f>
        <v/>
      </c>
      <c r="X54" s="138" t="str">
        <f>IF(FIQIH2!J57="","",FIQIH2!J57)</f>
        <v/>
      </c>
      <c r="Y54" s="138" t="str">
        <f>IF(FIQIH2!K57="","",FIQIH2!K57)</f>
        <v/>
      </c>
      <c r="Z54" s="138" t="str">
        <f>IF(FIQIH2!L57="","",FIQIH2!L57)</f>
        <v/>
      </c>
      <c r="AA54" s="138" t="str">
        <f>IF(FIQIH2!M57="","",FIQIH2!M57)</f>
        <v/>
      </c>
      <c r="AB54" s="138" t="str">
        <f>IF(FIQIH2!N57="","",FIQIH2!N57)</f>
        <v/>
      </c>
      <c r="AC54" s="138" t="str">
        <f>IF(FIQIH2!O57="","",FIQIH2!O57)</f>
        <v/>
      </c>
      <c r="AD54" s="138" t="str">
        <f>IF(FIQIH2!P57="","",FIQIH2!P57)</f>
        <v/>
      </c>
      <c r="AE54" s="138" t="str">
        <f>IF(FIQIH2!Q57="","",FIQIH2!Q57)</f>
        <v/>
      </c>
      <c r="AF54" s="138" t="str">
        <f>IF(FIQIH2!R57="","",FIQIH2!R57)</f>
        <v/>
      </c>
      <c r="AG54" s="138" t="str">
        <f>IF('SKI2'!I57="","",'SKI2'!I57)</f>
        <v/>
      </c>
      <c r="AH54" s="138" t="str">
        <f>IF('SKI2'!J57="","",'SKI2'!J57)</f>
        <v/>
      </c>
      <c r="AI54" s="138" t="str">
        <f>IF('SKI2'!K57="","",'SKI2'!K57)</f>
        <v/>
      </c>
      <c r="AJ54" s="138" t="str">
        <f>IF('SKI2'!L57="","",'SKI2'!L57)</f>
        <v/>
      </c>
      <c r="AK54" s="138" t="str">
        <f>IF('SKI2'!M57="","",'SKI2'!M57)</f>
        <v/>
      </c>
      <c r="AL54" s="138" t="str">
        <f>IF('SKI2'!N57="","",'SKI2'!N57)</f>
        <v/>
      </c>
      <c r="AM54" s="138" t="str">
        <f>IF('SKI2'!O57="","",'SKI2'!O57)</f>
        <v/>
      </c>
      <c r="AN54" s="138" t="str">
        <f>IF('SKI2'!P57="","",'SKI2'!P57)</f>
        <v/>
      </c>
      <c r="AO54" s="138" t="str">
        <f>IF('SKI2'!Q57="","",'SKI2'!Q57)</f>
        <v/>
      </c>
      <c r="AP54" s="138" t="str">
        <f>IF('SKI2'!R57="","",'SKI2'!R57)</f>
        <v/>
      </c>
      <c r="AQ54" s="138" t="str">
        <f>IF(PPKn2!I57="","",PPKn2!I57)</f>
        <v/>
      </c>
      <c r="AR54" s="138" t="str">
        <f>IF(PPKn2!J57="","",PPKn2!J57)</f>
        <v/>
      </c>
      <c r="AS54" s="138" t="str">
        <f>IF(PPKn2!K57="","",PPKn2!K57)</f>
        <v/>
      </c>
      <c r="AT54" s="138" t="str">
        <f>IF(PPKn2!L57="","",PPKn2!L57)</f>
        <v/>
      </c>
      <c r="AU54" s="138" t="str">
        <f>IF(PPKn2!M57="","",PPKn2!M57)</f>
        <v/>
      </c>
      <c r="AV54" s="138" t="str">
        <f>IF(PPKn2!N57="","",PPKn2!N57)</f>
        <v/>
      </c>
      <c r="AW54" s="138" t="str">
        <f>IF(PPKn2!O57="","",PPKn2!O57)</f>
        <v/>
      </c>
      <c r="AX54" s="138" t="str">
        <f>IF(PPKn2!P57="","",PPKn2!P57)</f>
        <v/>
      </c>
      <c r="AY54" s="138" t="str">
        <f>IF(PPKn2!Q57="","",PPKn2!Q57)</f>
        <v/>
      </c>
      <c r="AZ54" s="138" t="str">
        <f>IF(PPKn2!R57="","",PPKn2!R57)</f>
        <v/>
      </c>
      <c r="BA54" s="137" t="str">
        <f>IF(B.Ind2!I57="","",B.Ind2!I57)</f>
        <v/>
      </c>
      <c r="BB54" s="137" t="str">
        <f>IF(B.Ind2!J57="","",B.Ind2!J57)</f>
        <v/>
      </c>
      <c r="BC54" s="137" t="str">
        <f>IF(B.Ind2!K57="","",B.Ind2!K57)</f>
        <v/>
      </c>
      <c r="BD54" s="137" t="str">
        <f>IF(B.Ind2!L57="","",B.Ind2!L57)</f>
        <v/>
      </c>
      <c r="BE54" s="137" t="str">
        <f>IF(B.Ind2!M57="","",B.Ind2!M57)</f>
        <v/>
      </c>
      <c r="BF54" s="137" t="str">
        <f>IF(B.Ind2!N57="","",B.Ind2!N57)</f>
        <v/>
      </c>
      <c r="BG54" s="137" t="str">
        <f>IF(B.Ind2!O57="","",B.Ind2!O57)</f>
        <v/>
      </c>
      <c r="BH54" s="137" t="str">
        <f>IF(B.Ind2!P57="","",B.Ind2!P57)</f>
        <v/>
      </c>
      <c r="BI54" s="137" t="str">
        <f>IF(B.Ind2!Q57="","",B.Ind2!Q57)</f>
        <v/>
      </c>
      <c r="BJ54" s="137" t="str">
        <f>IF(B.Ind2!R57="","",B.Ind2!R57)</f>
        <v/>
      </c>
      <c r="BK54" s="137" t="str">
        <f>IF(B.ARAB2!I57="","",B.ARAB2!I57)</f>
        <v/>
      </c>
      <c r="BL54" s="137" t="str">
        <f>IF(B.ARAB2!J57="","",B.ARAB2!J57)</f>
        <v/>
      </c>
      <c r="BM54" s="137" t="str">
        <f>IF(B.ARAB2!K57="","",B.ARAB2!K57)</f>
        <v/>
      </c>
      <c r="BN54" s="137" t="str">
        <f>IF(B.ARAB2!L57="","",B.ARAB2!L57)</f>
        <v/>
      </c>
      <c r="BO54" s="137" t="str">
        <f>IF(B.ARAB2!M57="","",B.ARAB2!M57)</f>
        <v/>
      </c>
      <c r="BP54" s="137" t="str">
        <f>IF(B.ARAB2!N57="","",B.ARAB2!N57)</f>
        <v/>
      </c>
      <c r="BQ54" s="137" t="str">
        <f>IF(B.ARAB2!O57="","",B.ARAB2!O57)</f>
        <v/>
      </c>
      <c r="BR54" s="137" t="str">
        <f>IF(B.ARAB2!P57="","",B.ARAB2!P57)</f>
        <v/>
      </c>
      <c r="BS54" s="137" t="str">
        <f>IF(B.ARAB2!Q57="","",B.ARAB2!Q57)</f>
        <v/>
      </c>
      <c r="BT54" s="137" t="str">
        <f>IF(B.ARAB2!R57="","",B.ARAB2!R57)</f>
        <v/>
      </c>
      <c r="BU54" s="138" t="str">
        <f>IF('MAT2'!I57="","",'MAT2'!I57)</f>
        <v/>
      </c>
      <c r="BV54" s="138" t="str">
        <f>IF('MAT2'!J57="","",'MAT2'!J57)</f>
        <v/>
      </c>
      <c r="BW54" s="138" t="str">
        <f>IF('MAT2'!K57="","",'MAT2'!K57)</f>
        <v/>
      </c>
      <c r="BX54" s="138" t="str">
        <f>IF('MAT2'!L57="","",'MAT2'!L57)</f>
        <v/>
      </c>
      <c r="BY54" s="138" t="str">
        <f>IF('MAT2'!M57="","",'MAT2'!M57)</f>
        <v/>
      </c>
      <c r="BZ54" s="138" t="str">
        <f>IF('MAT2'!N57="","",'MAT2'!N57)</f>
        <v/>
      </c>
      <c r="CA54" s="138" t="str">
        <f>IF('MAT2'!O57="","",'MAT2'!O57)</f>
        <v/>
      </c>
      <c r="CB54" s="138" t="str">
        <f>IF('MAT2'!P57="","",'MAT2'!P57)</f>
        <v/>
      </c>
      <c r="CC54" s="138" t="str">
        <f>IF('MAT2'!Q57="","",'MAT2'!Q57)</f>
        <v/>
      </c>
      <c r="CD54" s="138" t="str">
        <f>IF('MAT2'!R57="","",'MAT2'!R57)</f>
        <v/>
      </c>
      <c r="CE54" s="138" t="str">
        <f>IF('IPA2'!I57="","",'IPA2'!I57)</f>
        <v/>
      </c>
      <c r="CF54" s="138" t="str">
        <f>IF('IPA2'!J57="","",'IPA2'!J57)</f>
        <v/>
      </c>
      <c r="CG54" s="138" t="str">
        <f>IF('IPA2'!K57="","",'IPA2'!K57)</f>
        <v/>
      </c>
      <c r="CH54" s="138" t="str">
        <f>IF('IPA2'!L57="","",'IPA2'!L57)</f>
        <v/>
      </c>
      <c r="CI54" s="138" t="str">
        <f>IF('IPA2'!M57="","",'IPA2'!M57)</f>
        <v/>
      </c>
      <c r="CJ54" s="138" t="str">
        <f>IF('IPA2'!N57="","",'IPA2'!N57)</f>
        <v/>
      </c>
      <c r="CK54" s="138" t="str">
        <f>IF('IPA2'!O57="","",'IPA2'!O57)</f>
        <v/>
      </c>
      <c r="CL54" s="138" t="str">
        <f>IF('IPA2'!P57="","",'IPA2'!P57)</f>
        <v/>
      </c>
      <c r="CM54" s="138" t="str">
        <f>IF('IPA2'!Q57="","",'IPA2'!Q57)</f>
        <v/>
      </c>
      <c r="CN54" s="138" t="str">
        <f>IF('IPA2'!R57="","",'IPA2'!R57)</f>
        <v/>
      </c>
      <c r="CO54" s="137" t="str">
        <f>IF('IPS2'!I57="","",'IPS2'!I57)</f>
        <v/>
      </c>
      <c r="CP54" s="137" t="str">
        <f>IF('IPS2'!J57="","",'IPS2'!J57)</f>
        <v/>
      </c>
      <c r="CQ54" s="137" t="str">
        <f>IF('IPS2'!K57="","",'IPS2'!K57)</f>
        <v/>
      </c>
      <c r="CR54" s="137" t="str">
        <f>IF('IPS2'!L57="","",'IPS2'!L57)</f>
        <v/>
      </c>
      <c r="CS54" s="137" t="str">
        <f>IF('IPS2'!M57="","",'IPS2'!M57)</f>
        <v/>
      </c>
      <c r="CT54" s="137" t="str">
        <f>IF('IPS2'!N57="","",'IPS2'!N57)</f>
        <v/>
      </c>
      <c r="CU54" s="137" t="str">
        <f>IF('IPS2'!O57="","",'IPS2'!O57)</f>
        <v/>
      </c>
      <c r="CV54" s="137" t="str">
        <f>IF('IPS2'!P57="","",'IPS2'!P57)</f>
        <v/>
      </c>
      <c r="CW54" s="137" t="str">
        <f>IF('IPS2'!Q57="","",'IPS2'!Q57)</f>
        <v/>
      </c>
      <c r="CX54" s="137" t="str">
        <f>IF('IPS2'!R57="","",'IPS2'!R57)</f>
        <v/>
      </c>
      <c r="CY54" s="138" t="str">
        <f>IF(BIng2!I57="","",BIng2!I57)</f>
        <v/>
      </c>
      <c r="CZ54" s="138" t="str">
        <f>IF(BIng2!J57="","",BIng2!J57)</f>
        <v/>
      </c>
      <c r="DA54" s="138" t="str">
        <f>IF(BIng2!K57="","",BIng2!K57)</f>
        <v/>
      </c>
      <c r="DB54" s="138" t="str">
        <f>IF(BIng2!L57="","",BIng2!L57)</f>
        <v/>
      </c>
      <c r="DC54" s="138" t="str">
        <f>IF(BIng2!M57="","",BIng2!M57)</f>
        <v/>
      </c>
      <c r="DD54" s="138" t="str">
        <f>IF(BIng2!N57="","",BIng2!N57)</f>
        <v/>
      </c>
      <c r="DE54" s="138" t="str">
        <f>IF(BIng2!O57="","",BIng2!O57)</f>
        <v/>
      </c>
      <c r="DF54" s="138" t="str">
        <f>IF(BIng2!P57="","",BIng2!P57)</f>
        <v/>
      </c>
      <c r="DG54" s="138" t="str">
        <f>IF(BIng2!Q57="","",BIng2!Q57)</f>
        <v/>
      </c>
      <c r="DH54" s="138" t="str">
        <f>IF(BIng2!R57="","",BIng2!R57)</f>
        <v/>
      </c>
      <c r="DI54" s="138" t="str">
        <f>IF('SBd2'!I57="","",'SBd2'!I57)</f>
        <v/>
      </c>
      <c r="DJ54" s="138" t="str">
        <f>IF('SBd2'!J57="","",'SBd2'!J57)</f>
        <v/>
      </c>
      <c r="DK54" s="138" t="str">
        <f>IF('SBd2'!K57="","",'SBd2'!K57)</f>
        <v/>
      </c>
      <c r="DL54" s="138" t="str">
        <f>IF('SBd2'!L57="","",'SBd2'!L57)</f>
        <v/>
      </c>
      <c r="DM54" s="138" t="str">
        <f>IF('SBd2'!M57="","",'SBd2'!M57)</f>
        <v/>
      </c>
      <c r="DN54" s="138" t="str">
        <f>IF('SBd2'!N57="","",'SBd2'!N57)</f>
        <v/>
      </c>
      <c r="DO54" s="138" t="str">
        <f>IF('SBd2'!O57="","",'SBd2'!O57)</f>
        <v/>
      </c>
      <c r="DP54" s="138" t="str">
        <f>IF('SBd2'!P57="","",'SBd2'!P57)</f>
        <v/>
      </c>
      <c r="DQ54" s="138" t="str">
        <f>IF('SBd2'!Q57="","",'SBd2'!Q57)</f>
        <v/>
      </c>
      <c r="DR54" s="138" t="str">
        <f>IF('SBd2'!R57="","",'SBd2'!R57)</f>
        <v/>
      </c>
      <c r="DS54" s="137" t="str">
        <f>IF('Pjk2'!I57="","",'Pjk2'!I57)</f>
        <v/>
      </c>
      <c r="DT54" s="137" t="str">
        <f>IF('Pjk2'!J57="","",'Pjk2'!J57)</f>
        <v/>
      </c>
      <c r="DU54" s="137" t="str">
        <f>IF('Pjk2'!K57="","",'Pjk2'!K57)</f>
        <v/>
      </c>
      <c r="DV54" s="137" t="str">
        <f>IF('Pjk2'!L57="","",'Pjk2'!L57)</f>
        <v/>
      </c>
      <c r="DW54" s="137" t="str">
        <f>IF('Pjk2'!M57="","",'Pjk2'!M57)</f>
        <v/>
      </c>
      <c r="DX54" s="137" t="str">
        <f>IF('Pjk2'!N57="","",'Pjk2'!N57)</f>
        <v/>
      </c>
      <c r="DY54" s="137" t="str">
        <f>IF('Pjk2'!O57="","",'Pjk2'!O57)</f>
        <v/>
      </c>
      <c r="DZ54" s="137" t="str">
        <f>IF('Pjk2'!P57="","",'Pjk2'!P57)</f>
        <v/>
      </c>
      <c r="EA54" s="137" t="str">
        <f>IF('Pjk2'!Q57="","",'Pjk2'!Q57)</f>
        <v/>
      </c>
      <c r="EB54" s="137" t="str">
        <f>IF('Pjk2'!R57="","",'Pjk2'!R57)</f>
        <v/>
      </c>
      <c r="EC54" s="137" t="str">
        <f>IF('Prk2'!I57="","",'Prk2'!I57)</f>
        <v/>
      </c>
      <c r="ED54" s="137" t="str">
        <f>IF('Prk2'!J57="","",'Prk2'!J57)</f>
        <v/>
      </c>
      <c r="EE54" s="137" t="str">
        <f>IF('Prk2'!K57="","",'Prk2'!K57)</f>
        <v/>
      </c>
      <c r="EF54" s="137" t="str">
        <f>IF('Prk2'!L57="","",'Prk2'!L57)</f>
        <v/>
      </c>
      <c r="EG54" s="137" t="str">
        <f>IF('Prk2'!M57="","",'Prk2'!M57)</f>
        <v/>
      </c>
      <c r="EH54" s="137" t="str">
        <f>IF('Prk2'!N57="","",'Prk2'!N57)</f>
        <v/>
      </c>
      <c r="EI54" s="137" t="str">
        <f>IF('Prk2'!O57="","",'Prk2'!O57)</f>
        <v/>
      </c>
      <c r="EJ54" s="137" t="str">
        <f>IF('Prk2'!P57="","",'Prk2'!P57)</f>
        <v/>
      </c>
      <c r="EK54" s="137" t="str">
        <f>IF('Prk2'!Q57="","",'Prk2'!Q57)</f>
        <v/>
      </c>
      <c r="EL54" s="137" t="str">
        <f>IF('Prk2'!R57="","",'Prk2'!R57)</f>
        <v/>
      </c>
      <c r="EM54" s="139" t="str">
        <f>IF(BADER2!I57="","",BADER2!I57)</f>
        <v/>
      </c>
      <c r="EN54" s="139" t="str">
        <f>IF(BADER2!J57="","",BADER2!J57)</f>
        <v/>
      </c>
      <c r="EO54" s="139" t="str">
        <f>IF(BADER2!K57="","",BADER2!K57)</f>
        <v/>
      </c>
      <c r="EP54" s="139" t="str">
        <f>IF(BADER2!L57="","",BADER2!L57)</f>
        <v/>
      </c>
      <c r="EQ54" s="139" t="str">
        <f>IF(BADER2!M57="","",BADER2!M57)</f>
        <v/>
      </c>
      <c r="ER54" s="139" t="str">
        <f>IF(BADER2!N57="","",BADER2!N57)</f>
        <v/>
      </c>
      <c r="ES54" s="139" t="str">
        <f>IF(BADER2!O57="","",BADER2!O57)</f>
        <v/>
      </c>
      <c r="ET54" s="139" t="str">
        <f>IF(BADER2!P57="","",BADER2!P57)</f>
        <v/>
      </c>
      <c r="EU54" s="139" t="str">
        <f>IF(BADER2!Q57="","",BADER2!Q57)</f>
        <v/>
      </c>
      <c r="EV54" s="139" t="str">
        <f>IF(BADER2!R57="","",BADER2!R57)</f>
        <v/>
      </c>
      <c r="EW54" s="146" t="str">
        <f t="shared" si="1"/>
        <v/>
      </c>
      <c r="EX54" s="146" t="str">
        <f t="shared" si="2"/>
        <v/>
      </c>
      <c r="EY54" s="146" t="str">
        <f t="shared" si="14"/>
        <v/>
      </c>
      <c r="EZ54" s="146" t="str">
        <f t="shared" si="14"/>
        <v/>
      </c>
      <c r="FA54" s="146" t="str">
        <f t="shared" si="14"/>
        <v/>
      </c>
      <c r="FB54" s="146" t="str">
        <f t="shared" si="14"/>
        <v/>
      </c>
      <c r="FC54" s="146" t="str">
        <f t="shared" si="14"/>
        <v/>
      </c>
      <c r="FD54" s="146" t="str">
        <f t="shared" si="14"/>
        <v/>
      </c>
      <c r="FE54" s="146" t="str">
        <f t="shared" si="14"/>
        <v/>
      </c>
      <c r="FF54" s="146" t="str">
        <f t="shared" si="3"/>
        <v/>
      </c>
      <c r="FG54" s="146" t="str">
        <f t="shared" si="4"/>
        <v/>
      </c>
      <c r="FH54" s="76" t="str">
        <f t="shared" si="5"/>
        <v/>
      </c>
      <c r="FI54" s="76" t="str">
        <f t="shared" si="6"/>
        <v/>
      </c>
      <c r="FJ54" s="76" t="str">
        <f t="shared" si="7"/>
        <v/>
      </c>
      <c r="FK54" s="76" t="str">
        <f t="shared" si="8"/>
        <v/>
      </c>
      <c r="FL54" s="76" t="str">
        <f t="shared" si="9"/>
        <v/>
      </c>
      <c r="FM54" s="76" t="str">
        <f t="shared" si="10"/>
        <v/>
      </c>
      <c r="FN54" s="76" t="str">
        <f t="shared" si="11"/>
        <v/>
      </c>
      <c r="FO54" s="76" t="str">
        <f t="shared" si="12"/>
        <v/>
      </c>
      <c r="FP54" s="76" t="str">
        <f t="shared" si="13"/>
        <v xml:space="preserve">Sikapnya  dalam ,  ,  ,  ,  ,  ,  ,  </v>
      </c>
    </row>
    <row r="55" spans="1:16384">
      <c r="A55" s="271">
        <v>45</v>
      </c>
      <c r="B55" s="76" t="str">
        <f>IF('Data Raport2'!B48="","",'Data Raport2'!B48)</f>
        <v>siswa45</v>
      </c>
      <c r="C55" s="137" t="str">
        <f>IF('QH2'!I58="","",'QH2'!I58)</f>
        <v/>
      </c>
      <c r="D55" s="137" t="str">
        <f>IF('QH2'!J58="","",'QH2'!J58)</f>
        <v/>
      </c>
      <c r="E55" s="137" t="str">
        <f>IF('QH2'!K58="","",'QH2'!K58)</f>
        <v/>
      </c>
      <c r="F55" s="137" t="str">
        <f>IF('QH2'!L58="","",'QH2'!L58)</f>
        <v/>
      </c>
      <c r="G55" s="137" t="str">
        <f>IF('QH2'!M58="","",'QH2'!M58)</f>
        <v/>
      </c>
      <c r="H55" s="137" t="str">
        <f>IF('QH2'!N58="","",'QH2'!N58)</f>
        <v/>
      </c>
      <c r="I55" s="137" t="str">
        <f>IF('QH2'!O58="","",'QH2'!O58)</f>
        <v/>
      </c>
      <c r="J55" s="137" t="str">
        <f>IF('QH2'!P58="","",'QH2'!P58)</f>
        <v/>
      </c>
      <c r="K55" s="137" t="str">
        <f>IF('QH2'!Q58="","",'QH2'!Q58)</f>
        <v/>
      </c>
      <c r="L55" s="137" t="str">
        <f>IF('QH2'!R58="","",'QH2'!R58)</f>
        <v/>
      </c>
      <c r="M55" s="138" t="str">
        <f>IF('AA2'!I58="","",'AA2'!I58)</f>
        <v/>
      </c>
      <c r="N55" s="138" t="str">
        <f>IF('AA2'!J58="","",'AA2'!J58)</f>
        <v/>
      </c>
      <c r="O55" s="138" t="str">
        <f>IF('AA2'!K58="","",'AA2'!K58)</f>
        <v/>
      </c>
      <c r="P55" s="138" t="str">
        <f>IF('AA2'!L58="","",'AA2'!L58)</f>
        <v/>
      </c>
      <c r="Q55" s="138" t="str">
        <f>IF('AA2'!M58="","",'AA2'!M58)</f>
        <v/>
      </c>
      <c r="R55" s="138" t="str">
        <f>IF('AA2'!N58="","",'AA2'!N58)</f>
        <v/>
      </c>
      <c r="S55" s="138" t="str">
        <f>IF('AA2'!O58="","",'AA2'!O58)</f>
        <v/>
      </c>
      <c r="T55" s="138" t="str">
        <f>IF('AA2'!P58="","",'AA2'!P58)</f>
        <v/>
      </c>
      <c r="U55" s="138" t="str">
        <f>IF('AA2'!Q58="","",'AA2'!Q58)</f>
        <v/>
      </c>
      <c r="V55" s="138" t="str">
        <f>IF('AA2'!R58="","",'AA2'!R58)</f>
        <v/>
      </c>
      <c r="W55" s="138" t="str">
        <f>IF(FIQIH2!I58="","",FIQIH2!I58)</f>
        <v/>
      </c>
      <c r="X55" s="138" t="str">
        <f>IF(FIQIH2!J58="","",FIQIH2!J58)</f>
        <v/>
      </c>
      <c r="Y55" s="138" t="str">
        <f>IF(FIQIH2!K58="","",FIQIH2!K58)</f>
        <v/>
      </c>
      <c r="Z55" s="138" t="str">
        <f>IF(FIQIH2!L58="","",FIQIH2!L58)</f>
        <v/>
      </c>
      <c r="AA55" s="138" t="str">
        <f>IF(FIQIH2!M58="","",FIQIH2!M58)</f>
        <v/>
      </c>
      <c r="AB55" s="138" t="str">
        <f>IF(FIQIH2!N58="","",FIQIH2!N58)</f>
        <v/>
      </c>
      <c r="AC55" s="138" t="str">
        <f>IF(FIQIH2!O58="","",FIQIH2!O58)</f>
        <v/>
      </c>
      <c r="AD55" s="138" t="str">
        <f>IF(FIQIH2!P58="","",FIQIH2!P58)</f>
        <v/>
      </c>
      <c r="AE55" s="138" t="str">
        <f>IF(FIQIH2!Q58="","",FIQIH2!Q58)</f>
        <v/>
      </c>
      <c r="AF55" s="138" t="str">
        <f>IF(FIQIH2!R58="","",FIQIH2!R58)</f>
        <v/>
      </c>
      <c r="AG55" s="138" t="str">
        <f>IF('SKI2'!I58="","",'SKI2'!I58)</f>
        <v/>
      </c>
      <c r="AH55" s="138" t="str">
        <f>IF('SKI2'!J58="","",'SKI2'!J58)</f>
        <v/>
      </c>
      <c r="AI55" s="138" t="str">
        <f>IF('SKI2'!K58="","",'SKI2'!K58)</f>
        <v/>
      </c>
      <c r="AJ55" s="138" t="str">
        <f>IF('SKI2'!L58="","",'SKI2'!L58)</f>
        <v/>
      </c>
      <c r="AK55" s="138" t="str">
        <f>IF('SKI2'!M58="","",'SKI2'!M58)</f>
        <v/>
      </c>
      <c r="AL55" s="138" t="str">
        <f>IF('SKI2'!N58="","",'SKI2'!N58)</f>
        <v/>
      </c>
      <c r="AM55" s="138" t="str">
        <f>IF('SKI2'!O58="","",'SKI2'!O58)</f>
        <v/>
      </c>
      <c r="AN55" s="138" t="str">
        <f>IF('SKI2'!P58="","",'SKI2'!P58)</f>
        <v/>
      </c>
      <c r="AO55" s="138" t="str">
        <f>IF('SKI2'!Q58="","",'SKI2'!Q58)</f>
        <v/>
      </c>
      <c r="AP55" s="138" t="str">
        <f>IF('SKI2'!R58="","",'SKI2'!R58)</f>
        <v/>
      </c>
      <c r="AQ55" s="138" t="str">
        <f>IF(PPKn2!I58="","",PPKn2!I58)</f>
        <v/>
      </c>
      <c r="AR55" s="138" t="str">
        <f>IF(PPKn2!J58="","",PPKn2!J58)</f>
        <v/>
      </c>
      <c r="AS55" s="138" t="str">
        <f>IF(PPKn2!K58="","",PPKn2!K58)</f>
        <v/>
      </c>
      <c r="AT55" s="138" t="str">
        <f>IF(PPKn2!L58="","",PPKn2!L58)</f>
        <v/>
      </c>
      <c r="AU55" s="138" t="str">
        <f>IF(PPKn2!M58="","",PPKn2!M58)</f>
        <v/>
      </c>
      <c r="AV55" s="138" t="str">
        <f>IF(PPKn2!N58="","",PPKn2!N58)</f>
        <v/>
      </c>
      <c r="AW55" s="138" t="str">
        <f>IF(PPKn2!O58="","",PPKn2!O58)</f>
        <v/>
      </c>
      <c r="AX55" s="138" t="str">
        <f>IF(PPKn2!P58="","",PPKn2!P58)</f>
        <v/>
      </c>
      <c r="AY55" s="138" t="str">
        <f>IF(PPKn2!Q58="","",PPKn2!Q58)</f>
        <v/>
      </c>
      <c r="AZ55" s="138" t="str">
        <f>IF(PPKn2!R58="","",PPKn2!R58)</f>
        <v/>
      </c>
      <c r="BA55" s="137" t="str">
        <f>IF(B.Ind2!I58="","",B.Ind2!I58)</f>
        <v/>
      </c>
      <c r="BB55" s="137" t="str">
        <f>IF(B.Ind2!J58="","",B.Ind2!J58)</f>
        <v/>
      </c>
      <c r="BC55" s="137" t="str">
        <f>IF(B.Ind2!K58="","",B.Ind2!K58)</f>
        <v/>
      </c>
      <c r="BD55" s="137" t="str">
        <f>IF(B.Ind2!L58="","",B.Ind2!L58)</f>
        <v/>
      </c>
      <c r="BE55" s="137" t="str">
        <f>IF(B.Ind2!M58="","",B.Ind2!M58)</f>
        <v/>
      </c>
      <c r="BF55" s="137" t="str">
        <f>IF(B.Ind2!N58="","",B.Ind2!N58)</f>
        <v/>
      </c>
      <c r="BG55" s="137" t="str">
        <f>IF(B.Ind2!O58="","",B.Ind2!O58)</f>
        <v/>
      </c>
      <c r="BH55" s="137" t="str">
        <f>IF(B.Ind2!P58="","",B.Ind2!P58)</f>
        <v/>
      </c>
      <c r="BI55" s="137" t="str">
        <f>IF(B.Ind2!Q58="","",B.Ind2!Q58)</f>
        <v/>
      </c>
      <c r="BJ55" s="137" t="str">
        <f>IF(B.Ind2!R58="","",B.Ind2!R58)</f>
        <v/>
      </c>
      <c r="BK55" s="137" t="str">
        <f>IF(B.ARAB2!I58="","",B.ARAB2!I58)</f>
        <v/>
      </c>
      <c r="BL55" s="137" t="str">
        <f>IF(B.ARAB2!J58="","",B.ARAB2!J58)</f>
        <v/>
      </c>
      <c r="BM55" s="137" t="str">
        <f>IF(B.ARAB2!K58="","",B.ARAB2!K58)</f>
        <v/>
      </c>
      <c r="BN55" s="137" t="str">
        <f>IF(B.ARAB2!L58="","",B.ARAB2!L58)</f>
        <v/>
      </c>
      <c r="BO55" s="137" t="str">
        <f>IF(B.ARAB2!M58="","",B.ARAB2!M58)</f>
        <v/>
      </c>
      <c r="BP55" s="137" t="str">
        <f>IF(B.ARAB2!N58="","",B.ARAB2!N58)</f>
        <v/>
      </c>
      <c r="BQ55" s="137" t="str">
        <f>IF(B.ARAB2!O58="","",B.ARAB2!O58)</f>
        <v/>
      </c>
      <c r="BR55" s="137" t="str">
        <f>IF(B.ARAB2!P58="","",B.ARAB2!P58)</f>
        <v/>
      </c>
      <c r="BS55" s="137" t="str">
        <f>IF(B.ARAB2!Q58="","",B.ARAB2!Q58)</f>
        <v/>
      </c>
      <c r="BT55" s="137" t="str">
        <f>IF(B.ARAB2!R58="","",B.ARAB2!R58)</f>
        <v/>
      </c>
      <c r="BU55" s="138" t="str">
        <f>IF('MAT2'!I58="","",'MAT2'!I58)</f>
        <v/>
      </c>
      <c r="BV55" s="138" t="str">
        <f>IF('MAT2'!J58="","",'MAT2'!J58)</f>
        <v/>
      </c>
      <c r="BW55" s="138" t="str">
        <f>IF('MAT2'!K58="","",'MAT2'!K58)</f>
        <v/>
      </c>
      <c r="BX55" s="138" t="str">
        <f>IF('MAT2'!L58="","",'MAT2'!L58)</f>
        <v/>
      </c>
      <c r="BY55" s="138" t="str">
        <f>IF('MAT2'!M58="","",'MAT2'!M58)</f>
        <v/>
      </c>
      <c r="BZ55" s="138" t="str">
        <f>IF('MAT2'!N58="","",'MAT2'!N58)</f>
        <v/>
      </c>
      <c r="CA55" s="138" t="str">
        <f>IF('MAT2'!O58="","",'MAT2'!O58)</f>
        <v/>
      </c>
      <c r="CB55" s="138" t="str">
        <f>IF('MAT2'!P58="","",'MAT2'!P58)</f>
        <v/>
      </c>
      <c r="CC55" s="138" t="str">
        <f>IF('MAT2'!Q58="","",'MAT2'!Q58)</f>
        <v/>
      </c>
      <c r="CD55" s="138" t="str">
        <f>IF('MAT2'!R58="","",'MAT2'!R58)</f>
        <v/>
      </c>
      <c r="CE55" s="138" t="str">
        <f>IF('IPA2'!I58="","",'IPA2'!I58)</f>
        <v/>
      </c>
      <c r="CF55" s="138" t="str">
        <f>IF('IPA2'!J58="","",'IPA2'!J58)</f>
        <v/>
      </c>
      <c r="CG55" s="138" t="str">
        <f>IF('IPA2'!K58="","",'IPA2'!K58)</f>
        <v/>
      </c>
      <c r="CH55" s="138" t="str">
        <f>IF('IPA2'!L58="","",'IPA2'!L58)</f>
        <v/>
      </c>
      <c r="CI55" s="138" t="str">
        <f>IF('IPA2'!M58="","",'IPA2'!M58)</f>
        <v/>
      </c>
      <c r="CJ55" s="138" t="str">
        <f>IF('IPA2'!N58="","",'IPA2'!N58)</f>
        <v/>
      </c>
      <c r="CK55" s="138" t="str">
        <f>IF('IPA2'!O58="","",'IPA2'!O58)</f>
        <v/>
      </c>
      <c r="CL55" s="138" t="str">
        <f>IF('IPA2'!P58="","",'IPA2'!P58)</f>
        <v/>
      </c>
      <c r="CM55" s="138" t="str">
        <f>IF('IPA2'!Q58="","",'IPA2'!Q58)</f>
        <v/>
      </c>
      <c r="CN55" s="138" t="str">
        <f>IF('IPA2'!R58="","",'IPA2'!R58)</f>
        <v/>
      </c>
      <c r="CO55" s="137" t="str">
        <f>IF('IPS2'!I58="","",'IPS2'!I58)</f>
        <v/>
      </c>
      <c r="CP55" s="137" t="str">
        <f>IF('IPS2'!J58="","",'IPS2'!J58)</f>
        <v/>
      </c>
      <c r="CQ55" s="137" t="str">
        <f>IF('IPS2'!K58="","",'IPS2'!K58)</f>
        <v/>
      </c>
      <c r="CR55" s="137" t="str">
        <f>IF('IPS2'!L58="","",'IPS2'!L58)</f>
        <v/>
      </c>
      <c r="CS55" s="137" t="str">
        <f>IF('IPS2'!M58="","",'IPS2'!M58)</f>
        <v/>
      </c>
      <c r="CT55" s="137" t="str">
        <f>IF('IPS2'!N58="","",'IPS2'!N58)</f>
        <v/>
      </c>
      <c r="CU55" s="137" t="str">
        <f>IF('IPS2'!O58="","",'IPS2'!O58)</f>
        <v/>
      </c>
      <c r="CV55" s="137" t="str">
        <f>IF('IPS2'!P58="","",'IPS2'!P58)</f>
        <v/>
      </c>
      <c r="CW55" s="137" t="str">
        <f>IF('IPS2'!Q58="","",'IPS2'!Q58)</f>
        <v/>
      </c>
      <c r="CX55" s="137" t="str">
        <f>IF('IPS2'!R58="","",'IPS2'!R58)</f>
        <v/>
      </c>
      <c r="CY55" s="138" t="str">
        <f>IF(BIng2!I58="","",BIng2!I58)</f>
        <v/>
      </c>
      <c r="CZ55" s="138" t="str">
        <f>IF(BIng2!J58="","",BIng2!J58)</f>
        <v/>
      </c>
      <c r="DA55" s="138" t="str">
        <f>IF(BIng2!K58="","",BIng2!K58)</f>
        <v/>
      </c>
      <c r="DB55" s="138" t="str">
        <f>IF(BIng2!L58="","",BIng2!L58)</f>
        <v/>
      </c>
      <c r="DC55" s="138" t="str">
        <f>IF(BIng2!M58="","",BIng2!M58)</f>
        <v/>
      </c>
      <c r="DD55" s="138" t="str">
        <f>IF(BIng2!N58="","",BIng2!N58)</f>
        <v/>
      </c>
      <c r="DE55" s="138" t="str">
        <f>IF(BIng2!O58="","",BIng2!O58)</f>
        <v/>
      </c>
      <c r="DF55" s="138" t="str">
        <f>IF(BIng2!P58="","",BIng2!P58)</f>
        <v/>
      </c>
      <c r="DG55" s="138" t="str">
        <f>IF(BIng2!Q58="","",BIng2!Q58)</f>
        <v/>
      </c>
      <c r="DH55" s="138" t="str">
        <f>IF(BIng2!R58="","",BIng2!R58)</f>
        <v/>
      </c>
      <c r="DI55" s="138" t="str">
        <f>IF('SBd2'!I58="","",'SBd2'!I58)</f>
        <v/>
      </c>
      <c r="DJ55" s="138" t="str">
        <f>IF('SBd2'!J58="","",'SBd2'!J58)</f>
        <v/>
      </c>
      <c r="DK55" s="138" t="str">
        <f>IF('SBd2'!K58="","",'SBd2'!K58)</f>
        <v/>
      </c>
      <c r="DL55" s="138" t="str">
        <f>IF('SBd2'!L58="","",'SBd2'!L58)</f>
        <v/>
      </c>
      <c r="DM55" s="138" t="str">
        <f>IF('SBd2'!M58="","",'SBd2'!M58)</f>
        <v/>
      </c>
      <c r="DN55" s="138" t="str">
        <f>IF('SBd2'!N58="","",'SBd2'!N58)</f>
        <v/>
      </c>
      <c r="DO55" s="138" t="str">
        <f>IF('SBd2'!O58="","",'SBd2'!O58)</f>
        <v/>
      </c>
      <c r="DP55" s="138" t="str">
        <f>IF('SBd2'!P58="","",'SBd2'!P58)</f>
        <v/>
      </c>
      <c r="DQ55" s="138" t="str">
        <f>IF('SBd2'!Q58="","",'SBd2'!Q58)</f>
        <v/>
      </c>
      <c r="DR55" s="138" t="str">
        <f>IF('SBd2'!R58="","",'SBd2'!R58)</f>
        <v/>
      </c>
      <c r="DS55" s="137" t="str">
        <f>IF('Pjk2'!I58="","",'Pjk2'!I58)</f>
        <v/>
      </c>
      <c r="DT55" s="137" t="str">
        <f>IF('Pjk2'!J58="","",'Pjk2'!J58)</f>
        <v/>
      </c>
      <c r="DU55" s="137" t="str">
        <f>IF('Pjk2'!K58="","",'Pjk2'!K58)</f>
        <v/>
      </c>
      <c r="DV55" s="137" t="str">
        <f>IF('Pjk2'!L58="","",'Pjk2'!L58)</f>
        <v/>
      </c>
      <c r="DW55" s="137" t="str">
        <f>IF('Pjk2'!M58="","",'Pjk2'!M58)</f>
        <v/>
      </c>
      <c r="DX55" s="137" t="str">
        <f>IF('Pjk2'!N58="","",'Pjk2'!N58)</f>
        <v/>
      </c>
      <c r="DY55" s="137" t="str">
        <f>IF('Pjk2'!O58="","",'Pjk2'!O58)</f>
        <v/>
      </c>
      <c r="DZ55" s="137" t="str">
        <f>IF('Pjk2'!P58="","",'Pjk2'!P58)</f>
        <v/>
      </c>
      <c r="EA55" s="137" t="str">
        <f>IF('Pjk2'!Q58="","",'Pjk2'!Q58)</f>
        <v/>
      </c>
      <c r="EB55" s="137" t="str">
        <f>IF('Pjk2'!R58="","",'Pjk2'!R58)</f>
        <v/>
      </c>
      <c r="EC55" s="137" t="str">
        <f>IF('Prk2'!I58="","",'Prk2'!I58)</f>
        <v/>
      </c>
      <c r="ED55" s="137" t="str">
        <f>IF('Prk2'!J58="","",'Prk2'!J58)</f>
        <v/>
      </c>
      <c r="EE55" s="137" t="str">
        <f>IF('Prk2'!K58="","",'Prk2'!K58)</f>
        <v/>
      </c>
      <c r="EF55" s="137" t="str">
        <f>IF('Prk2'!L58="","",'Prk2'!L58)</f>
        <v/>
      </c>
      <c r="EG55" s="137" t="str">
        <f>IF('Prk2'!M58="","",'Prk2'!M58)</f>
        <v/>
      </c>
      <c r="EH55" s="137" t="str">
        <f>IF('Prk2'!N58="","",'Prk2'!N58)</f>
        <v/>
      </c>
      <c r="EI55" s="137" t="str">
        <f>IF('Prk2'!O58="","",'Prk2'!O58)</f>
        <v/>
      </c>
      <c r="EJ55" s="137" t="str">
        <f>IF('Prk2'!P58="","",'Prk2'!P58)</f>
        <v/>
      </c>
      <c r="EK55" s="137" t="str">
        <f>IF('Prk2'!Q58="","",'Prk2'!Q58)</f>
        <v/>
      </c>
      <c r="EL55" s="137" t="str">
        <f>IF('Prk2'!R58="","",'Prk2'!R58)</f>
        <v/>
      </c>
      <c r="EM55" s="139" t="str">
        <f>IF(BADER2!I58="","",BADER2!I58)</f>
        <v/>
      </c>
      <c r="EN55" s="139" t="str">
        <f>IF(BADER2!J58="","",BADER2!J58)</f>
        <v/>
      </c>
      <c r="EO55" s="139" t="str">
        <f>IF(BADER2!K58="","",BADER2!K58)</f>
        <v/>
      </c>
      <c r="EP55" s="139" t="str">
        <f>IF(BADER2!L58="","",BADER2!L58)</f>
        <v/>
      </c>
      <c r="EQ55" s="139" t="str">
        <f>IF(BADER2!M58="","",BADER2!M58)</f>
        <v/>
      </c>
      <c r="ER55" s="139" t="str">
        <f>IF(BADER2!N58="","",BADER2!N58)</f>
        <v/>
      </c>
      <c r="ES55" s="139" t="str">
        <f>IF(BADER2!O58="","",BADER2!O58)</f>
        <v/>
      </c>
      <c r="ET55" s="139" t="str">
        <f>IF(BADER2!P58="","",BADER2!P58)</f>
        <v/>
      </c>
      <c r="EU55" s="139" t="str">
        <f>IF(BADER2!Q58="","",BADER2!Q58)</f>
        <v/>
      </c>
      <c r="EV55" s="139" t="str">
        <f>IF(BADER2!R58="","",BADER2!R58)</f>
        <v/>
      </c>
      <c r="EW55" s="146" t="str">
        <f t="shared" si="1"/>
        <v/>
      </c>
      <c r="EX55" s="146" t="str">
        <f t="shared" si="2"/>
        <v/>
      </c>
      <c r="EY55" s="146" t="str">
        <f t="shared" si="14"/>
        <v/>
      </c>
      <c r="EZ55" s="146" t="str">
        <f t="shared" si="14"/>
        <v/>
      </c>
      <c r="FA55" s="146" t="str">
        <f t="shared" si="14"/>
        <v/>
      </c>
      <c r="FB55" s="146" t="str">
        <f t="shared" si="14"/>
        <v/>
      </c>
      <c r="FC55" s="146" t="str">
        <f t="shared" si="14"/>
        <v/>
      </c>
      <c r="FD55" s="146" t="str">
        <f t="shared" si="14"/>
        <v/>
      </c>
      <c r="FE55" s="146" t="str">
        <f t="shared" si="14"/>
        <v/>
      </c>
      <c r="FF55" s="146" t="str">
        <f t="shared" si="3"/>
        <v/>
      </c>
      <c r="FG55" s="146" t="str">
        <f t="shared" si="4"/>
        <v/>
      </c>
      <c r="FH55" s="76" t="str">
        <f t="shared" si="5"/>
        <v/>
      </c>
      <c r="FI55" s="76" t="str">
        <f t="shared" si="6"/>
        <v/>
      </c>
      <c r="FJ55" s="76" t="str">
        <f t="shared" si="7"/>
        <v/>
      </c>
      <c r="FK55" s="76" t="str">
        <f t="shared" si="8"/>
        <v/>
      </c>
      <c r="FL55" s="76" t="str">
        <f t="shared" si="9"/>
        <v/>
      </c>
      <c r="FM55" s="76" t="str">
        <f t="shared" si="10"/>
        <v/>
      </c>
      <c r="FN55" s="76" t="str">
        <f t="shared" si="11"/>
        <v/>
      </c>
      <c r="FO55" s="76" t="str">
        <f t="shared" si="12"/>
        <v/>
      </c>
      <c r="FP55" s="76" t="str">
        <f t="shared" si="13"/>
        <v xml:space="preserve">Sikapnya  dalam ,  ,  ,  ,  ,  ,  ,  </v>
      </c>
    </row>
    <row r="56" spans="1:16384">
      <c r="A56" s="271">
        <v>46</v>
      </c>
      <c r="B56" s="76" t="str">
        <f>IF('Data Raport2'!B49="","",'Data Raport2'!B49)</f>
        <v>siswa46</v>
      </c>
      <c r="C56" s="137" t="str">
        <f>IF('QH2'!I59="","",'QH2'!I59)</f>
        <v/>
      </c>
      <c r="D56" s="137" t="str">
        <f>IF('QH2'!J59="","",'QH2'!J59)</f>
        <v/>
      </c>
      <c r="E56" s="137" t="str">
        <f>IF('QH2'!K59="","",'QH2'!K59)</f>
        <v/>
      </c>
      <c r="F56" s="137" t="str">
        <f>IF('QH2'!L59="","",'QH2'!L59)</f>
        <v/>
      </c>
      <c r="G56" s="137" t="str">
        <f>IF('QH2'!M59="","",'QH2'!M59)</f>
        <v/>
      </c>
      <c r="H56" s="137" t="str">
        <f>IF('QH2'!N59="","",'QH2'!N59)</f>
        <v/>
      </c>
      <c r="I56" s="137" t="str">
        <f>IF('QH2'!O59="","",'QH2'!O59)</f>
        <v/>
      </c>
      <c r="J56" s="137" t="str">
        <f>IF('QH2'!P59="","",'QH2'!P59)</f>
        <v/>
      </c>
      <c r="K56" s="137" t="str">
        <f>IF('QH2'!Q59="","",'QH2'!Q59)</f>
        <v/>
      </c>
      <c r="L56" s="137" t="str">
        <f>IF('QH2'!R59="","",'QH2'!R59)</f>
        <v/>
      </c>
      <c r="M56" s="138" t="str">
        <f>IF('AA2'!I59="","",'AA2'!I59)</f>
        <v/>
      </c>
      <c r="N56" s="138" t="str">
        <f>IF('AA2'!J59="","",'AA2'!J59)</f>
        <v/>
      </c>
      <c r="O56" s="138" t="str">
        <f>IF('AA2'!K59="","",'AA2'!K59)</f>
        <v/>
      </c>
      <c r="P56" s="138" t="str">
        <f>IF('AA2'!L59="","",'AA2'!L59)</f>
        <v/>
      </c>
      <c r="Q56" s="138" t="str">
        <f>IF('AA2'!M59="","",'AA2'!M59)</f>
        <v/>
      </c>
      <c r="R56" s="138" t="str">
        <f>IF('AA2'!N59="","",'AA2'!N59)</f>
        <v/>
      </c>
      <c r="S56" s="138" t="str">
        <f>IF('AA2'!O59="","",'AA2'!O59)</f>
        <v/>
      </c>
      <c r="T56" s="138" t="str">
        <f>IF('AA2'!P59="","",'AA2'!P59)</f>
        <v/>
      </c>
      <c r="U56" s="138" t="str">
        <f>IF('AA2'!Q59="","",'AA2'!Q59)</f>
        <v/>
      </c>
      <c r="V56" s="138" t="str">
        <f>IF('AA2'!R59="","",'AA2'!R59)</f>
        <v/>
      </c>
      <c r="W56" s="138" t="str">
        <f>IF(FIQIH2!I59="","",FIQIH2!I59)</f>
        <v/>
      </c>
      <c r="X56" s="138" t="str">
        <f>IF(FIQIH2!J59="","",FIQIH2!J59)</f>
        <v/>
      </c>
      <c r="Y56" s="138" t="str">
        <f>IF(FIQIH2!K59="","",FIQIH2!K59)</f>
        <v/>
      </c>
      <c r="Z56" s="138" t="str">
        <f>IF(FIQIH2!L59="","",FIQIH2!L59)</f>
        <v/>
      </c>
      <c r="AA56" s="138" t="str">
        <f>IF(FIQIH2!M59="","",FIQIH2!M59)</f>
        <v/>
      </c>
      <c r="AB56" s="138" t="str">
        <f>IF(FIQIH2!N59="","",FIQIH2!N59)</f>
        <v/>
      </c>
      <c r="AC56" s="138" t="str">
        <f>IF(FIQIH2!O59="","",FIQIH2!O59)</f>
        <v/>
      </c>
      <c r="AD56" s="138" t="str">
        <f>IF(FIQIH2!P59="","",FIQIH2!P59)</f>
        <v/>
      </c>
      <c r="AE56" s="138" t="str">
        <f>IF(FIQIH2!Q59="","",FIQIH2!Q59)</f>
        <v/>
      </c>
      <c r="AF56" s="138" t="str">
        <f>IF(FIQIH2!R59="","",FIQIH2!R59)</f>
        <v/>
      </c>
      <c r="AG56" s="138" t="str">
        <f>IF('SKI2'!I59="","",'SKI2'!I59)</f>
        <v/>
      </c>
      <c r="AH56" s="138" t="str">
        <f>IF('SKI2'!J59="","",'SKI2'!J59)</f>
        <v/>
      </c>
      <c r="AI56" s="138" t="str">
        <f>IF('SKI2'!K59="","",'SKI2'!K59)</f>
        <v/>
      </c>
      <c r="AJ56" s="138" t="str">
        <f>IF('SKI2'!L59="","",'SKI2'!L59)</f>
        <v/>
      </c>
      <c r="AK56" s="138" t="str">
        <f>IF('SKI2'!M59="","",'SKI2'!M59)</f>
        <v/>
      </c>
      <c r="AL56" s="138" t="str">
        <f>IF('SKI2'!N59="","",'SKI2'!N59)</f>
        <v/>
      </c>
      <c r="AM56" s="138" t="str">
        <f>IF('SKI2'!O59="","",'SKI2'!O59)</f>
        <v/>
      </c>
      <c r="AN56" s="138" t="str">
        <f>IF('SKI2'!P59="","",'SKI2'!P59)</f>
        <v/>
      </c>
      <c r="AO56" s="138" t="str">
        <f>IF('SKI2'!Q59="","",'SKI2'!Q59)</f>
        <v/>
      </c>
      <c r="AP56" s="138" t="str">
        <f>IF('SKI2'!R59="","",'SKI2'!R59)</f>
        <v/>
      </c>
      <c r="AQ56" s="138" t="str">
        <f>IF(PPKn2!I59="","",PPKn2!I59)</f>
        <v/>
      </c>
      <c r="AR56" s="138" t="str">
        <f>IF(PPKn2!J59="","",PPKn2!J59)</f>
        <v/>
      </c>
      <c r="AS56" s="138" t="str">
        <f>IF(PPKn2!K59="","",PPKn2!K59)</f>
        <v/>
      </c>
      <c r="AT56" s="138" t="str">
        <f>IF(PPKn2!L59="","",PPKn2!L59)</f>
        <v/>
      </c>
      <c r="AU56" s="138" t="str">
        <f>IF(PPKn2!M59="","",PPKn2!M59)</f>
        <v/>
      </c>
      <c r="AV56" s="138" t="str">
        <f>IF(PPKn2!N59="","",PPKn2!N59)</f>
        <v/>
      </c>
      <c r="AW56" s="138" t="str">
        <f>IF(PPKn2!O59="","",PPKn2!O59)</f>
        <v/>
      </c>
      <c r="AX56" s="138" t="str">
        <f>IF(PPKn2!P59="","",PPKn2!P59)</f>
        <v/>
      </c>
      <c r="AY56" s="138" t="str">
        <f>IF(PPKn2!Q59="","",PPKn2!Q59)</f>
        <v/>
      </c>
      <c r="AZ56" s="138" t="str">
        <f>IF(PPKn2!R59="","",PPKn2!R59)</f>
        <v/>
      </c>
      <c r="BA56" s="137" t="str">
        <f>IF(B.Ind2!I59="","",B.Ind2!I59)</f>
        <v/>
      </c>
      <c r="BB56" s="137" t="str">
        <f>IF(B.Ind2!J59="","",B.Ind2!J59)</f>
        <v/>
      </c>
      <c r="BC56" s="137" t="str">
        <f>IF(B.Ind2!K59="","",B.Ind2!K59)</f>
        <v/>
      </c>
      <c r="BD56" s="137" t="str">
        <f>IF(B.Ind2!L59="","",B.Ind2!L59)</f>
        <v/>
      </c>
      <c r="BE56" s="137" t="str">
        <f>IF(B.Ind2!M59="","",B.Ind2!M59)</f>
        <v/>
      </c>
      <c r="BF56" s="137" t="str">
        <f>IF(B.Ind2!N59="","",B.Ind2!N59)</f>
        <v/>
      </c>
      <c r="BG56" s="137" t="str">
        <f>IF(B.Ind2!O59="","",B.Ind2!O59)</f>
        <v/>
      </c>
      <c r="BH56" s="137" t="str">
        <f>IF(B.Ind2!P59="","",B.Ind2!P59)</f>
        <v/>
      </c>
      <c r="BI56" s="137" t="str">
        <f>IF(B.Ind2!Q59="","",B.Ind2!Q59)</f>
        <v/>
      </c>
      <c r="BJ56" s="137" t="str">
        <f>IF(B.Ind2!R59="","",B.Ind2!R59)</f>
        <v/>
      </c>
      <c r="BK56" s="137" t="str">
        <f>IF(B.ARAB2!I59="","",B.ARAB2!I59)</f>
        <v/>
      </c>
      <c r="BL56" s="137" t="str">
        <f>IF(B.ARAB2!J59="","",B.ARAB2!J59)</f>
        <v/>
      </c>
      <c r="BM56" s="137" t="str">
        <f>IF(B.ARAB2!K59="","",B.ARAB2!K59)</f>
        <v/>
      </c>
      <c r="BN56" s="137" t="str">
        <f>IF(B.ARAB2!L59="","",B.ARAB2!L59)</f>
        <v/>
      </c>
      <c r="BO56" s="137" t="str">
        <f>IF(B.ARAB2!M59="","",B.ARAB2!M59)</f>
        <v/>
      </c>
      <c r="BP56" s="137" t="str">
        <f>IF(B.ARAB2!N59="","",B.ARAB2!N59)</f>
        <v/>
      </c>
      <c r="BQ56" s="137" t="str">
        <f>IF(B.ARAB2!O59="","",B.ARAB2!O59)</f>
        <v/>
      </c>
      <c r="BR56" s="137" t="str">
        <f>IF(B.ARAB2!P59="","",B.ARAB2!P59)</f>
        <v/>
      </c>
      <c r="BS56" s="137" t="str">
        <f>IF(B.ARAB2!Q59="","",B.ARAB2!Q59)</f>
        <v/>
      </c>
      <c r="BT56" s="137" t="str">
        <f>IF(B.ARAB2!R59="","",B.ARAB2!R59)</f>
        <v/>
      </c>
      <c r="BU56" s="138" t="str">
        <f>IF('MAT2'!I59="","",'MAT2'!I59)</f>
        <v/>
      </c>
      <c r="BV56" s="138" t="str">
        <f>IF('MAT2'!J59="","",'MAT2'!J59)</f>
        <v/>
      </c>
      <c r="BW56" s="138" t="str">
        <f>IF('MAT2'!K59="","",'MAT2'!K59)</f>
        <v/>
      </c>
      <c r="BX56" s="138" t="str">
        <f>IF('MAT2'!L59="","",'MAT2'!L59)</f>
        <v/>
      </c>
      <c r="BY56" s="138" t="str">
        <f>IF('MAT2'!M59="","",'MAT2'!M59)</f>
        <v/>
      </c>
      <c r="BZ56" s="138" t="str">
        <f>IF('MAT2'!N59="","",'MAT2'!N59)</f>
        <v/>
      </c>
      <c r="CA56" s="138" t="str">
        <f>IF('MAT2'!O59="","",'MAT2'!O59)</f>
        <v/>
      </c>
      <c r="CB56" s="138" t="str">
        <f>IF('MAT2'!P59="","",'MAT2'!P59)</f>
        <v/>
      </c>
      <c r="CC56" s="138" t="str">
        <f>IF('MAT2'!Q59="","",'MAT2'!Q59)</f>
        <v/>
      </c>
      <c r="CD56" s="138" t="str">
        <f>IF('MAT2'!R59="","",'MAT2'!R59)</f>
        <v/>
      </c>
      <c r="CE56" s="138" t="str">
        <f>IF('IPA2'!I59="","",'IPA2'!I59)</f>
        <v/>
      </c>
      <c r="CF56" s="138" t="str">
        <f>IF('IPA2'!J59="","",'IPA2'!J59)</f>
        <v/>
      </c>
      <c r="CG56" s="138" t="str">
        <f>IF('IPA2'!K59="","",'IPA2'!K59)</f>
        <v/>
      </c>
      <c r="CH56" s="138" t="str">
        <f>IF('IPA2'!L59="","",'IPA2'!L59)</f>
        <v/>
      </c>
      <c r="CI56" s="138" t="str">
        <f>IF('IPA2'!M59="","",'IPA2'!M59)</f>
        <v/>
      </c>
      <c r="CJ56" s="138" t="str">
        <f>IF('IPA2'!N59="","",'IPA2'!N59)</f>
        <v/>
      </c>
      <c r="CK56" s="138" t="str">
        <f>IF('IPA2'!O59="","",'IPA2'!O59)</f>
        <v/>
      </c>
      <c r="CL56" s="138" t="str">
        <f>IF('IPA2'!P59="","",'IPA2'!P59)</f>
        <v/>
      </c>
      <c r="CM56" s="138" t="str">
        <f>IF('IPA2'!Q59="","",'IPA2'!Q59)</f>
        <v/>
      </c>
      <c r="CN56" s="138" t="str">
        <f>IF('IPA2'!R59="","",'IPA2'!R59)</f>
        <v/>
      </c>
      <c r="CO56" s="137" t="str">
        <f>IF('IPS2'!I59="","",'IPS2'!I59)</f>
        <v/>
      </c>
      <c r="CP56" s="137" t="str">
        <f>IF('IPS2'!J59="","",'IPS2'!J59)</f>
        <v/>
      </c>
      <c r="CQ56" s="137" t="str">
        <f>IF('IPS2'!K59="","",'IPS2'!K59)</f>
        <v/>
      </c>
      <c r="CR56" s="137" t="str">
        <f>IF('IPS2'!L59="","",'IPS2'!L59)</f>
        <v/>
      </c>
      <c r="CS56" s="137" t="str">
        <f>IF('IPS2'!M59="","",'IPS2'!M59)</f>
        <v/>
      </c>
      <c r="CT56" s="137" t="str">
        <f>IF('IPS2'!N59="","",'IPS2'!N59)</f>
        <v/>
      </c>
      <c r="CU56" s="137" t="str">
        <f>IF('IPS2'!O59="","",'IPS2'!O59)</f>
        <v/>
      </c>
      <c r="CV56" s="137" t="str">
        <f>IF('IPS2'!P59="","",'IPS2'!P59)</f>
        <v/>
      </c>
      <c r="CW56" s="137" t="str">
        <f>IF('IPS2'!Q59="","",'IPS2'!Q59)</f>
        <v/>
      </c>
      <c r="CX56" s="137" t="str">
        <f>IF('IPS2'!R59="","",'IPS2'!R59)</f>
        <v/>
      </c>
      <c r="CY56" s="138" t="str">
        <f>IF(BIng2!I59="","",BIng2!I59)</f>
        <v/>
      </c>
      <c r="CZ56" s="138" t="str">
        <f>IF(BIng2!J59="","",BIng2!J59)</f>
        <v/>
      </c>
      <c r="DA56" s="138" t="str">
        <f>IF(BIng2!K59="","",BIng2!K59)</f>
        <v/>
      </c>
      <c r="DB56" s="138" t="str">
        <f>IF(BIng2!L59="","",BIng2!L59)</f>
        <v/>
      </c>
      <c r="DC56" s="138" t="str">
        <f>IF(BIng2!M59="","",BIng2!M59)</f>
        <v/>
      </c>
      <c r="DD56" s="138" t="str">
        <f>IF(BIng2!N59="","",BIng2!N59)</f>
        <v/>
      </c>
      <c r="DE56" s="138" t="str">
        <f>IF(BIng2!O59="","",BIng2!O59)</f>
        <v/>
      </c>
      <c r="DF56" s="138" t="str">
        <f>IF(BIng2!P59="","",BIng2!P59)</f>
        <v/>
      </c>
      <c r="DG56" s="138" t="str">
        <f>IF(BIng2!Q59="","",BIng2!Q59)</f>
        <v/>
      </c>
      <c r="DH56" s="138" t="str">
        <f>IF(BIng2!R59="","",BIng2!R59)</f>
        <v/>
      </c>
      <c r="DI56" s="138" t="str">
        <f>IF('SBd2'!I59="","",'SBd2'!I59)</f>
        <v/>
      </c>
      <c r="DJ56" s="138" t="str">
        <f>IF('SBd2'!J59="","",'SBd2'!J59)</f>
        <v/>
      </c>
      <c r="DK56" s="138" t="str">
        <f>IF('SBd2'!K59="","",'SBd2'!K59)</f>
        <v/>
      </c>
      <c r="DL56" s="138" t="str">
        <f>IF('SBd2'!L59="","",'SBd2'!L59)</f>
        <v/>
      </c>
      <c r="DM56" s="138" t="str">
        <f>IF('SBd2'!M59="","",'SBd2'!M59)</f>
        <v/>
      </c>
      <c r="DN56" s="138" t="str">
        <f>IF('SBd2'!N59="","",'SBd2'!N59)</f>
        <v/>
      </c>
      <c r="DO56" s="138" t="str">
        <f>IF('SBd2'!O59="","",'SBd2'!O59)</f>
        <v/>
      </c>
      <c r="DP56" s="138" t="str">
        <f>IF('SBd2'!P59="","",'SBd2'!P59)</f>
        <v/>
      </c>
      <c r="DQ56" s="138" t="str">
        <f>IF('SBd2'!Q59="","",'SBd2'!Q59)</f>
        <v/>
      </c>
      <c r="DR56" s="138" t="str">
        <f>IF('SBd2'!R59="","",'SBd2'!R59)</f>
        <v/>
      </c>
      <c r="DS56" s="137" t="str">
        <f>IF('Pjk2'!I59="","",'Pjk2'!I59)</f>
        <v/>
      </c>
      <c r="DT56" s="137" t="str">
        <f>IF('Pjk2'!J59="","",'Pjk2'!J59)</f>
        <v/>
      </c>
      <c r="DU56" s="137" t="str">
        <f>IF('Pjk2'!K59="","",'Pjk2'!K59)</f>
        <v/>
      </c>
      <c r="DV56" s="137" t="str">
        <f>IF('Pjk2'!L59="","",'Pjk2'!L59)</f>
        <v/>
      </c>
      <c r="DW56" s="137" t="str">
        <f>IF('Pjk2'!M59="","",'Pjk2'!M59)</f>
        <v/>
      </c>
      <c r="DX56" s="137" t="str">
        <f>IF('Pjk2'!N59="","",'Pjk2'!N59)</f>
        <v/>
      </c>
      <c r="DY56" s="137" t="str">
        <f>IF('Pjk2'!O59="","",'Pjk2'!O59)</f>
        <v/>
      </c>
      <c r="DZ56" s="137" t="str">
        <f>IF('Pjk2'!P59="","",'Pjk2'!P59)</f>
        <v/>
      </c>
      <c r="EA56" s="137" t="str">
        <f>IF('Pjk2'!Q59="","",'Pjk2'!Q59)</f>
        <v/>
      </c>
      <c r="EB56" s="137" t="str">
        <f>IF('Pjk2'!R59="","",'Pjk2'!R59)</f>
        <v/>
      </c>
      <c r="EC56" s="137" t="str">
        <f>IF('Prk2'!I59="","",'Prk2'!I59)</f>
        <v/>
      </c>
      <c r="ED56" s="137" t="str">
        <f>IF('Prk2'!J59="","",'Prk2'!J59)</f>
        <v/>
      </c>
      <c r="EE56" s="137" t="str">
        <f>IF('Prk2'!K59="","",'Prk2'!K59)</f>
        <v/>
      </c>
      <c r="EF56" s="137" t="str">
        <f>IF('Prk2'!L59="","",'Prk2'!L59)</f>
        <v/>
      </c>
      <c r="EG56" s="137" t="str">
        <f>IF('Prk2'!M59="","",'Prk2'!M59)</f>
        <v/>
      </c>
      <c r="EH56" s="137" t="str">
        <f>IF('Prk2'!N59="","",'Prk2'!N59)</f>
        <v/>
      </c>
      <c r="EI56" s="137" t="str">
        <f>IF('Prk2'!O59="","",'Prk2'!O59)</f>
        <v/>
      </c>
      <c r="EJ56" s="137" t="str">
        <f>IF('Prk2'!P59="","",'Prk2'!P59)</f>
        <v/>
      </c>
      <c r="EK56" s="137" t="str">
        <f>IF('Prk2'!Q59="","",'Prk2'!Q59)</f>
        <v/>
      </c>
      <c r="EL56" s="137" t="str">
        <f>IF('Prk2'!R59="","",'Prk2'!R59)</f>
        <v/>
      </c>
      <c r="EM56" s="139" t="str">
        <f>IF(BADER2!I59="","",BADER2!I59)</f>
        <v/>
      </c>
      <c r="EN56" s="139" t="str">
        <f>IF(BADER2!J59="","",BADER2!J59)</f>
        <v/>
      </c>
      <c r="EO56" s="139" t="str">
        <f>IF(BADER2!K59="","",BADER2!K59)</f>
        <v/>
      </c>
      <c r="EP56" s="139" t="str">
        <f>IF(BADER2!L59="","",BADER2!L59)</f>
        <v/>
      </c>
      <c r="EQ56" s="139" t="str">
        <f>IF(BADER2!M59="","",BADER2!M59)</f>
        <v/>
      </c>
      <c r="ER56" s="139" t="str">
        <f>IF(BADER2!N59="","",BADER2!N59)</f>
        <v/>
      </c>
      <c r="ES56" s="139" t="str">
        <f>IF(BADER2!O59="","",BADER2!O59)</f>
        <v/>
      </c>
      <c r="ET56" s="139" t="str">
        <f>IF(BADER2!P59="","",BADER2!P59)</f>
        <v/>
      </c>
      <c r="EU56" s="139" t="str">
        <f>IF(BADER2!Q59="","",BADER2!Q59)</f>
        <v/>
      </c>
      <c r="EV56" s="139" t="str">
        <f>IF(BADER2!R59="","",BADER2!R59)</f>
        <v/>
      </c>
      <c r="EW56" s="146" t="str">
        <f t="shared" si="1"/>
        <v/>
      </c>
      <c r="EX56" s="146" t="str">
        <f t="shared" si="2"/>
        <v/>
      </c>
      <c r="EY56" s="146" t="str">
        <f t="shared" si="14"/>
        <v/>
      </c>
      <c r="EZ56" s="146" t="str">
        <f t="shared" si="14"/>
        <v/>
      </c>
      <c r="FA56" s="146" t="str">
        <f t="shared" si="14"/>
        <v/>
      </c>
      <c r="FB56" s="146" t="str">
        <f t="shared" si="14"/>
        <v/>
      </c>
      <c r="FC56" s="146" t="str">
        <f t="shared" si="14"/>
        <v/>
      </c>
      <c r="FD56" s="146" t="str">
        <f t="shared" si="14"/>
        <v/>
      </c>
      <c r="FE56" s="146" t="str">
        <f t="shared" si="14"/>
        <v/>
      </c>
      <c r="FF56" s="146" t="str">
        <f t="shared" si="3"/>
        <v/>
      </c>
      <c r="FG56" s="146" t="str">
        <f t="shared" si="4"/>
        <v/>
      </c>
      <c r="FH56" s="76" t="str">
        <f t="shared" si="5"/>
        <v/>
      </c>
      <c r="FI56" s="76" t="str">
        <f t="shared" si="6"/>
        <v/>
      </c>
      <c r="FJ56" s="76" t="str">
        <f t="shared" si="7"/>
        <v/>
      </c>
      <c r="FK56" s="76" t="str">
        <f t="shared" si="8"/>
        <v/>
      </c>
      <c r="FL56" s="76" t="str">
        <f t="shared" si="9"/>
        <v/>
      </c>
      <c r="FM56" s="76" t="str">
        <f t="shared" si="10"/>
        <v/>
      </c>
      <c r="FN56" s="76" t="str">
        <f t="shared" si="11"/>
        <v/>
      </c>
      <c r="FO56" s="76" t="str">
        <f t="shared" si="12"/>
        <v/>
      </c>
      <c r="FP56" s="76" t="str">
        <f t="shared" si="13"/>
        <v xml:space="preserve">Sikapnya  dalam ,  ,  ,  ,  ,  ,  ,  </v>
      </c>
    </row>
    <row r="57" spans="1:16384" s="18" customFormat="1">
      <c r="A57" s="271">
        <v>47</v>
      </c>
      <c r="B57" s="76" t="str">
        <f>IF('Data Raport2'!B50="","",'Data Raport2'!B50)</f>
        <v>siswa47</v>
      </c>
      <c r="C57" s="137" t="str">
        <f>IF('QH2'!I60="","",'QH2'!I60)</f>
        <v/>
      </c>
      <c r="D57" s="137" t="str">
        <f>IF('QH2'!J60="","",'QH2'!J60)</f>
        <v/>
      </c>
      <c r="E57" s="137" t="str">
        <f>IF('QH2'!K60="","",'QH2'!K60)</f>
        <v/>
      </c>
      <c r="F57" s="137" t="str">
        <f>IF('QH2'!L60="","",'QH2'!L60)</f>
        <v/>
      </c>
      <c r="G57" s="137" t="str">
        <f>IF('QH2'!M60="","",'QH2'!M60)</f>
        <v/>
      </c>
      <c r="H57" s="137" t="str">
        <f>IF('QH2'!N60="","",'QH2'!N60)</f>
        <v/>
      </c>
      <c r="I57" s="137" t="str">
        <f>IF('QH2'!O60="","",'QH2'!O60)</f>
        <v/>
      </c>
      <c r="J57" s="137" t="str">
        <f>IF('QH2'!P60="","",'QH2'!P60)</f>
        <v/>
      </c>
      <c r="K57" s="137" t="str">
        <f>IF('QH2'!Q60="","",'QH2'!Q60)</f>
        <v/>
      </c>
      <c r="L57" s="137" t="str">
        <f>IF('QH2'!R60="","",'QH2'!R60)</f>
        <v/>
      </c>
      <c r="M57" s="138" t="str">
        <f>IF('AA2'!I60="","",'AA2'!I60)</f>
        <v/>
      </c>
      <c r="N57" s="138" t="str">
        <f>IF('AA2'!J60="","",'AA2'!J60)</f>
        <v/>
      </c>
      <c r="O57" s="138" t="str">
        <f>IF('AA2'!K60="","",'AA2'!K60)</f>
        <v/>
      </c>
      <c r="P57" s="138" t="str">
        <f>IF('AA2'!L60="","",'AA2'!L60)</f>
        <v/>
      </c>
      <c r="Q57" s="138" t="str">
        <f>IF('AA2'!M60="","",'AA2'!M60)</f>
        <v/>
      </c>
      <c r="R57" s="138" t="str">
        <f>IF('AA2'!N60="","",'AA2'!N60)</f>
        <v/>
      </c>
      <c r="S57" s="138" t="str">
        <f>IF('AA2'!O60="","",'AA2'!O60)</f>
        <v/>
      </c>
      <c r="T57" s="138" t="str">
        <f>IF('AA2'!P60="","",'AA2'!P60)</f>
        <v/>
      </c>
      <c r="U57" s="138" t="str">
        <f>IF('AA2'!Q60="","",'AA2'!Q60)</f>
        <v/>
      </c>
      <c r="V57" s="138" t="str">
        <f>IF('AA2'!R60="","",'AA2'!R60)</f>
        <v/>
      </c>
      <c r="W57" s="138" t="str">
        <f>IF(FIQIH2!I60="","",FIQIH2!I60)</f>
        <v/>
      </c>
      <c r="X57" s="138" t="str">
        <f>IF(FIQIH2!J60="","",FIQIH2!J60)</f>
        <v/>
      </c>
      <c r="Y57" s="138" t="str">
        <f>IF(FIQIH2!K60="","",FIQIH2!K60)</f>
        <v/>
      </c>
      <c r="Z57" s="138" t="str">
        <f>IF(FIQIH2!L60="","",FIQIH2!L60)</f>
        <v/>
      </c>
      <c r="AA57" s="138" t="str">
        <f>IF(FIQIH2!M60="","",FIQIH2!M60)</f>
        <v/>
      </c>
      <c r="AB57" s="138" t="str">
        <f>IF(FIQIH2!N60="","",FIQIH2!N60)</f>
        <v/>
      </c>
      <c r="AC57" s="138" t="str">
        <f>IF(FIQIH2!O60="","",FIQIH2!O60)</f>
        <v/>
      </c>
      <c r="AD57" s="138" t="str">
        <f>IF(FIQIH2!P60="","",FIQIH2!P60)</f>
        <v/>
      </c>
      <c r="AE57" s="138" t="str">
        <f>IF(FIQIH2!Q60="","",FIQIH2!Q60)</f>
        <v/>
      </c>
      <c r="AF57" s="138" t="str">
        <f>IF(FIQIH2!R60="","",FIQIH2!R60)</f>
        <v/>
      </c>
      <c r="AG57" s="138" t="str">
        <f>IF('SKI2'!I60="","",'SKI2'!I60)</f>
        <v/>
      </c>
      <c r="AH57" s="138" t="str">
        <f>IF('SKI2'!J60="","",'SKI2'!J60)</f>
        <v/>
      </c>
      <c r="AI57" s="138" t="str">
        <f>IF('SKI2'!K60="","",'SKI2'!K60)</f>
        <v/>
      </c>
      <c r="AJ57" s="138" t="str">
        <f>IF('SKI2'!L60="","",'SKI2'!L60)</f>
        <v/>
      </c>
      <c r="AK57" s="138" t="str">
        <f>IF('SKI2'!M60="","",'SKI2'!M60)</f>
        <v/>
      </c>
      <c r="AL57" s="138" t="str">
        <f>IF('SKI2'!N60="","",'SKI2'!N60)</f>
        <v/>
      </c>
      <c r="AM57" s="138" t="str">
        <f>IF('SKI2'!O60="","",'SKI2'!O60)</f>
        <v/>
      </c>
      <c r="AN57" s="138" t="str">
        <f>IF('SKI2'!P60="","",'SKI2'!P60)</f>
        <v/>
      </c>
      <c r="AO57" s="138" t="str">
        <f>IF('SKI2'!Q60="","",'SKI2'!Q60)</f>
        <v/>
      </c>
      <c r="AP57" s="138" t="str">
        <f>IF('SKI2'!R60="","",'SKI2'!R60)</f>
        <v/>
      </c>
      <c r="AQ57" s="138" t="str">
        <f>IF(PPKn2!I60="","",PPKn2!I60)</f>
        <v/>
      </c>
      <c r="AR57" s="138" t="str">
        <f>IF(PPKn2!J60="","",PPKn2!J60)</f>
        <v/>
      </c>
      <c r="AS57" s="138" t="str">
        <f>IF(PPKn2!K60="","",PPKn2!K60)</f>
        <v/>
      </c>
      <c r="AT57" s="138" t="str">
        <f>IF(PPKn2!L60="","",PPKn2!L60)</f>
        <v/>
      </c>
      <c r="AU57" s="138" t="str">
        <f>IF(PPKn2!M60="","",PPKn2!M60)</f>
        <v/>
      </c>
      <c r="AV57" s="138" t="str">
        <f>IF(PPKn2!N60="","",PPKn2!N60)</f>
        <v/>
      </c>
      <c r="AW57" s="138" t="str">
        <f>IF(PPKn2!O60="","",PPKn2!O60)</f>
        <v/>
      </c>
      <c r="AX57" s="138" t="str">
        <f>IF(PPKn2!P60="","",PPKn2!P60)</f>
        <v/>
      </c>
      <c r="AY57" s="138" t="str">
        <f>IF(PPKn2!Q60="","",PPKn2!Q60)</f>
        <v/>
      </c>
      <c r="AZ57" s="138" t="str">
        <f>IF(PPKn2!R60="","",PPKn2!R60)</f>
        <v/>
      </c>
      <c r="BA57" s="137" t="str">
        <f>IF(B.Ind2!I60="","",B.Ind2!I60)</f>
        <v/>
      </c>
      <c r="BB57" s="137" t="str">
        <f>IF(B.Ind2!J60="","",B.Ind2!J60)</f>
        <v/>
      </c>
      <c r="BC57" s="137" t="str">
        <f>IF(B.Ind2!K60="","",B.Ind2!K60)</f>
        <v/>
      </c>
      <c r="BD57" s="137" t="str">
        <f>IF(B.Ind2!L60="","",B.Ind2!L60)</f>
        <v/>
      </c>
      <c r="BE57" s="137" t="str">
        <f>IF(B.Ind2!M60="","",B.Ind2!M60)</f>
        <v/>
      </c>
      <c r="BF57" s="137" t="str">
        <f>IF(B.Ind2!N60="","",B.Ind2!N60)</f>
        <v/>
      </c>
      <c r="BG57" s="137" t="str">
        <f>IF(B.Ind2!O60="","",B.Ind2!O60)</f>
        <v/>
      </c>
      <c r="BH57" s="137" t="str">
        <f>IF(B.Ind2!P60="","",B.Ind2!P60)</f>
        <v/>
      </c>
      <c r="BI57" s="137" t="str">
        <f>IF(B.Ind2!Q60="","",B.Ind2!Q60)</f>
        <v/>
      </c>
      <c r="BJ57" s="137" t="str">
        <f>IF(B.Ind2!R60="","",B.Ind2!R60)</f>
        <v/>
      </c>
      <c r="BK57" s="137" t="str">
        <f>IF(B.ARAB2!I60="","",B.ARAB2!I60)</f>
        <v/>
      </c>
      <c r="BL57" s="137" t="str">
        <f>IF(B.ARAB2!J60="","",B.ARAB2!J60)</f>
        <v/>
      </c>
      <c r="BM57" s="137" t="str">
        <f>IF(B.ARAB2!K60="","",B.ARAB2!K60)</f>
        <v/>
      </c>
      <c r="BN57" s="137" t="str">
        <f>IF(B.ARAB2!L60="","",B.ARAB2!L60)</f>
        <v/>
      </c>
      <c r="BO57" s="137" t="str">
        <f>IF(B.ARAB2!M60="","",B.ARAB2!M60)</f>
        <v/>
      </c>
      <c r="BP57" s="137" t="str">
        <f>IF(B.ARAB2!N60="","",B.ARAB2!N60)</f>
        <v/>
      </c>
      <c r="BQ57" s="137" t="str">
        <f>IF(B.ARAB2!O60="","",B.ARAB2!O60)</f>
        <v/>
      </c>
      <c r="BR57" s="137" t="str">
        <f>IF(B.ARAB2!P60="","",B.ARAB2!P60)</f>
        <v/>
      </c>
      <c r="BS57" s="137" t="str">
        <f>IF(B.ARAB2!Q60="","",B.ARAB2!Q60)</f>
        <v/>
      </c>
      <c r="BT57" s="137" t="str">
        <f>IF(B.ARAB2!R60="","",B.ARAB2!R60)</f>
        <v/>
      </c>
      <c r="BU57" s="138" t="str">
        <f>IF('MAT2'!I60="","",'MAT2'!I60)</f>
        <v/>
      </c>
      <c r="BV57" s="138" t="str">
        <f>IF('MAT2'!J60="","",'MAT2'!J60)</f>
        <v/>
      </c>
      <c r="BW57" s="138" t="str">
        <f>IF('MAT2'!K60="","",'MAT2'!K60)</f>
        <v/>
      </c>
      <c r="BX57" s="138" t="str">
        <f>IF('MAT2'!L60="","",'MAT2'!L60)</f>
        <v/>
      </c>
      <c r="BY57" s="138" t="str">
        <f>IF('MAT2'!M60="","",'MAT2'!M60)</f>
        <v/>
      </c>
      <c r="BZ57" s="138" t="str">
        <f>IF('MAT2'!N60="","",'MAT2'!N60)</f>
        <v/>
      </c>
      <c r="CA57" s="138" t="str">
        <f>IF('MAT2'!O60="","",'MAT2'!O60)</f>
        <v/>
      </c>
      <c r="CB57" s="138" t="str">
        <f>IF('MAT2'!P60="","",'MAT2'!P60)</f>
        <v/>
      </c>
      <c r="CC57" s="138" t="str">
        <f>IF('MAT2'!Q60="","",'MAT2'!Q60)</f>
        <v/>
      </c>
      <c r="CD57" s="138" t="str">
        <f>IF('MAT2'!R60="","",'MAT2'!R60)</f>
        <v/>
      </c>
      <c r="CE57" s="138" t="str">
        <f>IF('IPA2'!I60="","",'IPA2'!I60)</f>
        <v/>
      </c>
      <c r="CF57" s="138" t="str">
        <f>IF('IPA2'!J60="","",'IPA2'!J60)</f>
        <v/>
      </c>
      <c r="CG57" s="138" t="str">
        <f>IF('IPA2'!K60="","",'IPA2'!K60)</f>
        <v/>
      </c>
      <c r="CH57" s="138" t="str">
        <f>IF('IPA2'!L60="","",'IPA2'!L60)</f>
        <v/>
      </c>
      <c r="CI57" s="138" t="str">
        <f>IF('IPA2'!M60="","",'IPA2'!M60)</f>
        <v/>
      </c>
      <c r="CJ57" s="138" t="str">
        <f>IF('IPA2'!N60="","",'IPA2'!N60)</f>
        <v/>
      </c>
      <c r="CK57" s="138" t="str">
        <f>IF('IPA2'!O60="","",'IPA2'!O60)</f>
        <v/>
      </c>
      <c r="CL57" s="138" t="str">
        <f>IF('IPA2'!P60="","",'IPA2'!P60)</f>
        <v/>
      </c>
      <c r="CM57" s="138" t="str">
        <f>IF('IPA2'!Q60="","",'IPA2'!Q60)</f>
        <v/>
      </c>
      <c r="CN57" s="138" t="str">
        <f>IF('IPA2'!R60="","",'IPA2'!R60)</f>
        <v/>
      </c>
      <c r="CO57" s="137" t="str">
        <f>IF('IPS2'!I60="","",'IPS2'!I60)</f>
        <v/>
      </c>
      <c r="CP57" s="137" t="str">
        <f>IF('IPS2'!J60="","",'IPS2'!J60)</f>
        <v/>
      </c>
      <c r="CQ57" s="137" t="str">
        <f>IF('IPS2'!K60="","",'IPS2'!K60)</f>
        <v/>
      </c>
      <c r="CR57" s="137" t="str">
        <f>IF('IPS2'!L60="","",'IPS2'!L60)</f>
        <v/>
      </c>
      <c r="CS57" s="137" t="str">
        <f>IF('IPS2'!M60="","",'IPS2'!M60)</f>
        <v/>
      </c>
      <c r="CT57" s="137" t="str">
        <f>IF('IPS2'!N60="","",'IPS2'!N60)</f>
        <v/>
      </c>
      <c r="CU57" s="137" t="str">
        <f>IF('IPS2'!O60="","",'IPS2'!O60)</f>
        <v/>
      </c>
      <c r="CV57" s="137" t="str">
        <f>IF('IPS2'!P60="","",'IPS2'!P60)</f>
        <v/>
      </c>
      <c r="CW57" s="137" t="str">
        <f>IF('IPS2'!Q60="","",'IPS2'!Q60)</f>
        <v/>
      </c>
      <c r="CX57" s="137" t="str">
        <f>IF('IPS2'!R60="","",'IPS2'!R60)</f>
        <v/>
      </c>
      <c r="CY57" s="138" t="str">
        <f>IF(BIng2!I60="","",BIng2!I60)</f>
        <v/>
      </c>
      <c r="CZ57" s="138" t="str">
        <f>IF(BIng2!J60="","",BIng2!J60)</f>
        <v/>
      </c>
      <c r="DA57" s="138" t="str">
        <f>IF(BIng2!K60="","",BIng2!K60)</f>
        <v/>
      </c>
      <c r="DB57" s="138" t="str">
        <f>IF(BIng2!L60="","",BIng2!L60)</f>
        <v/>
      </c>
      <c r="DC57" s="138" t="str">
        <f>IF(BIng2!M60="","",BIng2!M60)</f>
        <v/>
      </c>
      <c r="DD57" s="138" t="str">
        <f>IF(BIng2!N60="","",BIng2!N60)</f>
        <v/>
      </c>
      <c r="DE57" s="138" t="str">
        <f>IF(BIng2!O60="","",BIng2!O60)</f>
        <v/>
      </c>
      <c r="DF57" s="138" t="str">
        <f>IF(BIng2!P60="","",BIng2!P60)</f>
        <v/>
      </c>
      <c r="DG57" s="138" t="str">
        <f>IF(BIng2!Q60="","",BIng2!Q60)</f>
        <v/>
      </c>
      <c r="DH57" s="138" t="str">
        <f>IF(BIng2!R60="","",BIng2!R60)</f>
        <v/>
      </c>
      <c r="DI57" s="138" t="str">
        <f>IF('SBd2'!I60="","",'SBd2'!I60)</f>
        <v/>
      </c>
      <c r="DJ57" s="138" t="str">
        <f>IF('SBd2'!J60="","",'SBd2'!J60)</f>
        <v/>
      </c>
      <c r="DK57" s="138" t="str">
        <f>IF('SBd2'!K60="","",'SBd2'!K60)</f>
        <v/>
      </c>
      <c r="DL57" s="138" t="str">
        <f>IF('SBd2'!L60="","",'SBd2'!L60)</f>
        <v/>
      </c>
      <c r="DM57" s="138" t="str">
        <f>IF('SBd2'!M60="","",'SBd2'!M60)</f>
        <v/>
      </c>
      <c r="DN57" s="138" t="str">
        <f>IF('SBd2'!N60="","",'SBd2'!N60)</f>
        <v/>
      </c>
      <c r="DO57" s="138" t="str">
        <f>IF('SBd2'!O60="","",'SBd2'!O60)</f>
        <v/>
      </c>
      <c r="DP57" s="138" t="str">
        <f>IF('SBd2'!P60="","",'SBd2'!P60)</f>
        <v/>
      </c>
      <c r="DQ57" s="138" t="str">
        <f>IF('SBd2'!Q60="","",'SBd2'!Q60)</f>
        <v/>
      </c>
      <c r="DR57" s="138" t="str">
        <f>IF('SBd2'!R60="","",'SBd2'!R60)</f>
        <v/>
      </c>
      <c r="DS57" s="137" t="str">
        <f>IF('Pjk2'!I60="","",'Pjk2'!I60)</f>
        <v/>
      </c>
      <c r="DT57" s="137" t="str">
        <f>IF('Pjk2'!J60="","",'Pjk2'!J60)</f>
        <v/>
      </c>
      <c r="DU57" s="137" t="str">
        <f>IF('Pjk2'!K60="","",'Pjk2'!K60)</f>
        <v/>
      </c>
      <c r="DV57" s="137" t="str">
        <f>IF('Pjk2'!L60="","",'Pjk2'!L60)</f>
        <v/>
      </c>
      <c r="DW57" s="137" t="str">
        <f>IF('Pjk2'!M60="","",'Pjk2'!M60)</f>
        <v/>
      </c>
      <c r="DX57" s="137" t="str">
        <f>IF('Pjk2'!N60="","",'Pjk2'!N60)</f>
        <v/>
      </c>
      <c r="DY57" s="137" t="str">
        <f>IF('Pjk2'!O60="","",'Pjk2'!O60)</f>
        <v/>
      </c>
      <c r="DZ57" s="137" t="str">
        <f>IF('Pjk2'!P60="","",'Pjk2'!P60)</f>
        <v/>
      </c>
      <c r="EA57" s="137" t="str">
        <f>IF('Pjk2'!Q60="","",'Pjk2'!Q60)</f>
        <v/>
      </c>
      <c r="EB57" s="137" t="str">
        <f>IF('Pjk2'!R60="","",'Pjk2'!R60)</f>
        <v/>
      </c>
      <c r="EC57" s="137" t="str">
        <f>IF('Prk2'!I60="","",'Prk2'!I60)</f>
        <v/>
      </c>
      <c r="ED57" s="137" t="str">
        <f>IF('Prk2'!J60="","",'Prk2'!J60)</f>
        <v/>
      </c>
      <c r="EE57" s="137" t="str">
        <f>IF('Prk2'!K60="","",'Prk2'!K60)</f>
        <v/>
      </c>
      <c r="EF57" s="137" t="str">
        <f>IF('Prk2'!L60="","",'Prk2'!L60)</f>
        <v/>
      </c>
      <c r="EG57" s="137" t="str">
        <f>IF('Prk2'!M60="","",'Prk2'!M60)</f>
        <v/>
      </c>
      <c r="EH57" s="137" t="str">
        <f>IF('Prk2'!N60="","",'Prk2'!N60)</f>
        <v/>
      </c>
      <c r="EI57" s="137" t="str">
        <f>IF('Prk2'!O60="","",'Prk2'!O60)</f>
        <v/>
      </c>
      <c r="EJ57" s="137" t="str">
        <f>IF('Prk2'!P60="","",'Prk2'!P60)</f>
        <v/>
      </c>
      <c r="EK57" s="137" t="str">
        <f>IF('Prk2'!Q60="","",'Prk2'!Q60)</f>
        <v/>
      </c>
      <c r="EL57" s="137" t="str">
        <f>IF('Prk2'!R60="","",'Prk2'!R60)</f>
        <v/>
      </c>
      <c r="EM57" s="139" t="str">
        <f>IF(BADER2!I60="","",BADER2!I60)</f>
        <v/>
      </c>
      <c r="EN57" s="139" t="str">
        <f>IF(BADER2!J60="","",BADER2!J60)</f>
        <v/>
      </c>
      <c r="EO57" s="139" t="str">
        <f>IF(BADER2!K60="","",BADER2!K60)</f>
        <v/>
      </c>
      <c r="EP57" s="139" t="str">
        <f>IF(BADER2!L60="","",BADER2!L60)</f>
        <v/>
      </c>
      <c r="EQ57" s="139" t="str">
        <f>IF(BADER2!M60="","",BADER2!M60)</f>
        <v/>
      </c>
      <c r="ER57" s="139" t="str">
        <f>IF(BADER2!N60="","",BADER2!N60)</f>
        <v/>
      </c>
      <c r="ES57" s="139" t="str">
        <f>IF(BADER2!O60="","",BADER2!O60)</f>
        <v/>
      </c>
      <c r="ET57" s="139" t="str">
        <f>IF(BADER2!P60="","",BADER2!P60)</f>
        <v/>
      </c>
      <c r="EU57" s="139" t="str">
        <f>IF(BADER2!Q60="","",BADER2!Q60)</f>
        <v/>
      </c>
      <c r="EV57" s="139" t="str">
        <f>IF(BADER2!R60="","",BADER2!R60)</f>
        <v/>
      </c>
      <c r="EW57" s="146" t="str">
        <f t="shared" si="1"/>
        <v/>
      </c>
      <c r="EX57" s="146" t="str">
        <f t="shared" si="2"/>
        <v/>
      </c>
      <c r="EY57" s="146" t="str">
        <f t="shared" si="14"/>
        <v/>
      </c>
      <c r="EZ57" s="146" t="str">
        <f t="shared" si="14"/>
        <v/>
      </c>
      <c r="FA57" s="146" t="str">
        <f t="shared" si="14"/>
        <v/>
      </c>
      <c r="FB57" s="146" t="str">
        <f t="shared" si="14"/>
        <v/>
      </c>
      <c r="FC57" s="146" t="str">
        <f t="shared" si="14"/>
        <v/>
      </c>
      <c r="FD57" s="146" t="str">
        <f t="shared" si="14"/>
        <v/>
      </c>
      <c r="FE57" s="146" t="str">
        <f t="shared" si="14"/>
        <v/>
      </c>
      <c r="FF57" s="146" t="str">
        <f t="shared" si="3"/>
        <v/>
      </c>
      <c r="FG57" s="146" t="str">
        <f t="shared" si="4"/>
        <v/>
      </c>
      <c r="FH57" s="76" t="str">
        <f t="shared" si="5"/>
        <v/>
      </c>
      <c r="FI57" s="76" t="str">
        <f t="shared" si="6"/>
        <v/>
      </c>
      <c r="FJ57" s="76" t="str">
        <f t="shared" si="7"/>
        <v/>
      </c>
      <c r="FK57" s="76" t="str">
        <f t="shared" si="8"/>
        <v/>
      </c>
      <c r="FL57" s="76" t="str">
        <f t="shared" si="9"/>
        <v/>
      </c>
      <c r="FM57" s="76" t="str">
        <f t="shared" si="10"/>
        <v/>
      </c>
      <c r="FN57" s="76" t="str">
        <f t="shared" si="11"/>
        <v/>
      </c>
      <c r="FO57" s="76" t="str">
        <f t="shared" si="12"/>
        <v/>
      </c>
      <c r="FP57" s="76" t="str">
        <f t="shared" si="13"/>
        <v xml:space="preserve">Sikapnya  dalam ,  ,  ,  ,  ,  ,  ,  </v>
      </c>
      <c r="FQ57" s="76"/>
      <c r="FR57" s="76"/>
      <c r="FS57" s="76"/>
      <c r="FT57" s="76"/>
      <c r="FU57" s="76"/>
      <c r="FV57" s="76"/>
      <c r="FW57" s="76"/>
      <c r="FX57" s="76"/>
      <c r="FY57" s="76"/>
      <c r="FZ57" s="76"/>
      <c r="GA57" s="76"/>
      <c r="GB57" s="76"/>
      <c r="GC57" s="76"/>
      <c r="GD57" s="76"/>
      <c r="GE57" s="76"/>
      <c r="GF57" s="76"/>
      <c r="GG57" s="76"/>
      <c r="GH57" s="76"/>
      <c r="GI57" s="76"/>
      <c r="GJ57" s="76"/>
      <c r="GK57" s="76"/>
      <c r="GL57" s="76"/>
      <c r="GM57" s="76"/>
      <c r="GN57" s="76"/>
      <c r="GO57" s="76"/>
      <c r="GP57" s="76"/>
      <c r="GQ57" s="76"/>
      <c r="GR57" s="76"/>
      <c r="GS57" s="76"/>
      <c r="GT57" s="76"/>
      <c r="GU57" s="76"/>
      <c r="GV57" s="76"/>
      <c r="GW57" s="76"/>
      <c r="GX57" s="76"/>
      <c r="GY57" s="76"/>
      <c r="GZ57" s="76"/>
      <c r="HA57" s="76"/>
      <c r="HB57" s="76"/>
      <c r="HC57" s="76"/>
      <c r="HD57" s="76"/>
      <c r="HE57" s="76"/>
      <c r="HF57" s="76"/>
      <c r="HG57" s="76"/>
      <c r="HH57" s="76"/>
      <c r="HI57" s="76"/>
      <c r="HJ57" s="76"/>
      <c r="HK57" s="76"/>
      <c r="HL57" s="76"/>
      <c r="HM57" s="76"/>
      <c r="HN57" s="76"/>
      <c r="HO57" s="76"/>
      <c r="HP57" s="76"/>
      <c r="HQ57" s="76"/>
      <c r="HR57" s="76"/>
      <c r="HS57" s="76"/>
      <c r="HT57" s="76"/>
      <c r="HU57" s="76"/>
      <c r="HV57" s="76"/>
      <c r="HW57" s="76"/>
      <c r="HX57" s="76"/>
      <c r="HY57" s="76"/>
      <c r="HZ57" s="76"/>
      <c r="IA57" s="76"/>
      <c r="IB57" s="76"/>
      <c r="IC57" s="76"/>
      <c r="ID57" s="76"/>
      <c r="IE57" s="76"/>
      <c r="IF57" s="76"/>
      <c r="IG57" s="76"/>
      <c r="IH57" s="76"/>
      <c r="II57" s="76"/>
      <c r="IJ57" s="76"/>
      <c r="IK57" s="76"/>
      <c r="IL57" s="76"/>
      <c r="IM57" s="76"/>
      <c r="IN57" s="76"/>
      <c r="IO57" s="76"/>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c r="MZ57" s="76"/>
      <c r="NA57" s="76"/>
      <c r="NB57" s="76"/>
      <c r="NC57" s="76"/>
      <c r="ND57" s="76"/>
      <c r="NE57" s="76"/>
      <c r="NF57" s="76"/>
      <c r="NG57" s="76"/>
      <c r="NH57" s="76"/>
      <c r="NI57" s="76"/>
      <c r="NJ57" s="76"/>
      <c r="NK57" s="76"/>
      <c r="NL57" s="76"/>
      <c r="NM57" s="76"/>
      <c r="NN57" s="76"/>
      <c r="NO57" s="76"/>
      <c r="NP57" s="76"/>
      <c r="NQ57" s="76"/>
      <c r="NR57" s="76"/>
      <c r="NS57" s="76"/>
      <c r="NT57" s="76"/>
      <c r="NU57" s="76"/>
      <c r="NV57" s="76"/>
      <c r="NW57" s="76"/>
      <c r="NX57" s="76"/>
      <c r="NY57" s="76"/>
      <c r="NZ57" s="76"/>
      <c r="OA57" s="76"/>
      <c r="OB57" s="76"/>
      <c r="OC57" s="76"/>
      <c r="OD57" s="76"/>
      <c r="OE57" s="76"/>
      <c r="OF57" s="76"/>
      <c r="OG57" s="76"/>
      <c r="OH57" s="76"/>
      <c r="OI57" s="76"/>
      <c r="OJ57" s="76"/>
      <c r="OK57" s="76"/>
      <c r="OL57" s="76"/>
      <c r="OM57" s="76"/>
      <c r="ON57" s="76"/>
      <c r="OO57" s="76"/>
      <c r="OP57" s="76"/>
      <c r="OQ57" s="76"/>
      <c r="OR57" s="76"/>
      <c r="OS57" s="76"/>
      <c r="OT57" s="76"/>
      <c r="OU57" s="76"/>
      <c r="OV57" s="76"/>
      <c r="OW57" s="76"/>
      <c r="OX57" s="76"/>
      <c r="OY57" s="76"/>
      <c r="OZ57" s="76"/>
      <c r="PA57" s="76"/>
      <c r="PB57" s="76"/>
      <c r="PC57" s="76"/>
      <c r="PD57" s="76"/>
      <c r="PE57" s="76"/>
      <c r="PF57" s="76"/>
      <c r="PG57" s="76"/>
      <c r="PH57" s="76"/>
      <c r="PI57" s="76"/>
      <c r="PJ57" s="76"/>
      <c r="PK57" s="76"/>
      <c r="PL57" s="76"/>
      <c r="PM57" s="76"/>
      <c r="PN57" s="76"/>
      <c r="PO57" s="76"/>
      <c r="PP57" s="76"/>
      <c r="PQ57" s="76"/>
      <c r="PR57" s="76"/>
      <c r="PS57" s="76"/>
      <c r="PT57" s="76"/>
      <c r="PU57" s="76"/>
      <c r="PV57" s="76"/>
      <c r="PW57" s="76"/>
      <c r="PX57" s="76"/>
      <c r="PY57" s="76"/>
      <c r="PZ57" s="76"/>
      <c r="QA57" s="76"/>
      <c r="QB57" s="76"/>
      <c r="QC57" s="76"/>
      <c r="QD57" s="76"/>
      <c r="QE57" s="76"/>
      <c r="QF57" s="76"/>
      <c r="QG57" s="76"/>
      <c r="QH57" s="76"/>
      <c r="QI57" s="76"/>
      <c r="QJ57" s="76"/>
      <c r="QK57" s="76"/>
      <c r="QL57" s="76"/>
      <c r="QM57" s="76"/>
      <c r="QN57" s="76"/>
      <c r="QO57" s="76"/>
      <c r="QP57" s="76"/>
      <c r="QQ57" s="76"/>
      <c r="QR57" s="76"/>
      <c r="QS57" s="76"/>
      <c r="QT57" s="76"/>
      <c r="QU57" s="76"/>
      <c r="QV57" s="76"/>
      <c r="QW57" s="76"/>
      <c r="QX57" s="76"/>
      <c r="QY57" s="76"/>
      <c r="QZ57" s="76"/>
      <c r="RA57" s="76"/>
      <c r="RB57" s="76"/>
      <c r="RC57" s="76"/>
      <c r="RD57" s="76"/>
      <c r="RE57" s="76"/>
      <c r="RF57" s="76"/>
      <c r="RG57" s="76"/>
      <c r="RH57" s="76"/>
      <c r="RI57" s="76"/>
      <c r="RJ57" s="76"/>
      <c r="RK57" s="76"/>
      <c r="RL57" s="76"/>
      <c r="RM57" s="76"/>
      <c r="RN57" s="76"/>
      <c r="RO57" s="76"/>
      <c r="RP57" s="76"/>
      <c r="RQ57" s="76"/>
      <c r="RR57" s="76"/>
      <c r="RS57" s="76"/>
      <c r="RT57" s="76"/>
      <c r="RU57" s="76"/>
      <c r="RV57" s="76"/>
      <c r="RW57" s="76"/>
      <c r="RX57" s="76"/>
      <c r="RY57" s="76"/>
      <c r="RZ57" s="76"/>
      <c r="SA57" s="76"/>
      <c r="SB57" s="76"/>
      <c r="SC57" s="76"/>
      <c r="SD57" s="76"/>
      <c r="SE57" s="76"/>
      <c r="SF57" s="76"/>
      <c r="SG57" s="76"/>
      <c r="SH57" s="76"/>
      <c r="SI57" s="76"/>
      <c r="SJ57" s="76"/>
      <c r="SK57" s="76"/>
      <c r="SL57" s="76"/>
      <c r="SM57" s="76"/>
      <c r="SN57" s="76"/>
      <c r="SO57" s="76"/>
      <c r="SP57" s="76"/>
      <c r="SQ57" s="76"/>
      <c r="SR57" s="76"/>
      <c r="SS57" s="76"/>
      <c r="ST57" s="76"/>
      <c r="SU57" s="76"/>
      <c r="SV57" s="76"/>
      <c r="SW57" s="76"/>
      <c r="SX57" s="76"/>
      <c r="SY57" s="76"/>
      <c r="SZ57" s="76"/>
      <c r="TA57" s="76"/>
      <c r="TB57" s="76"/>
      <c r="TC57" s="76"/>
      <c r="TD57" s="76"/>
      <c r="TE57" s="76"/>
      <c r="TF57" s="76"/>
      <c r="TG57" s="76"/>
      <c r="TH57" s="76"/>
      <c r="TI57" s="76"/>
      <c r="TJ57" s="76"/>
      <c r="TK57" s="76"/>
      <c r="TL57" s="76"/>
      <c r="TM57" s="76"/>
      <c r="TN57" s="76"/>
      <c r="TO57" s="76"/>
      <c r="TP57" s="76"/>
      <c r="TQ57" s="76"/>
      <c r="TR57" s="76"/>
      <c r="TS57" s="76"/>
      <c r="TT57" s="76"/>
      <c r="TU57" s="76"/>
      <c r="TV57" s="76"/>
      <c r="TW57" s="76"/>
      <c r="TX57" s="76"/>
      <c r="TY57" s="76"/>
      <c r="TZ57" s="76"/>
      <c r="UA57" s="76"/>
      <c r="UB57" s="76"/>
      <c r="UC57" s="76"/>
      <c r="UD57" s="76"/>
      <c r="UE57" s="76"/>
      <c r="UF57" s="76"/>
      <c r="UG57" s="76"/>
      <c r="UH57" s="76"/>
      <c r="UI57" s="76"/>
      <c r="UJ57" s="76"/>
      <c r="UK57" s="76"/>
      <c r="UL57" s="76"/>
      <c r="UM57" s="76"/>
      <c r="UN57" s="76"/>
      <c r="UO57" s="76"/>
      <c r="UP57" s="76"/>
      <c r="UQ57" s="76"/>
      <c r="UR57" s="76"/>
      <c r="US57" s="76"/>
      <c r="UT57" s="76"/>
      <c r="UU57" s="76"/>
      <c r="UV57" s="76"/>
      <c r="UW57" s="76"/>
      <c r="UX57" s="76"/>
      <c r="UY57" s="76"/>
      <c r="UZ57" s="76"/>
      <c r="VA57" s="76"/>
      <c r="VB57" s="76"/>
      <c r="VC57" s="76"/>
      <c r="VD57" s="76"/>
      <c r="VE57" s="76"/>
      <c r="VF57" s="76"/>
      <c r="VG57" s="76"/>
      <c r="VH57" s="76"/>
      <c r="VI57" s="76"/>
      <c r="VJ57" s="76"/>
      <c r="VK57" s="76"/>
      <c r="VL57" s="76"/>
      <c r="VM57" s="76"/>
      <c r="VN57" s="76"/>
      <c r="VO57" s="76"/>
      <c r="VP57" s="76"/>
      <c r="VQ57" s="76"/>
      <c r="VR57" s="76"/>
      <c r="VS57" s="76"/>
      <c r="VT57" s="76"/>
      <c r="VU57" s="76"/>
      <c r="VV57" s="76"/>
      <c r="VW57" s="76"/>
      <c r="VX57" s="76"/>
      <c r="VY57" s="76"/>
      <c r="VZ57" s="76"/>
      <c r="WA57" s="76"/>
      <c r="WB57" s="76"/>
      <c r="WC57" s="76"/>
      <c r="WD57" s="76"/>
      <c r="WE57" s="76"/>
      <c r="WF57" s="76"/>
      <c r="WG57" s="76"/>
      <c r="WH57" s="76"/>
      <c r="WI57" s="76"/>
      <c r="WJ57" s="76"/>
      <c r="WK57" s="76"/>
      <c r="WL57" s="76"/>
      <c r="WM57" s="76"/>
      <c r="WN57" s="76"/>
      <c r="WO57" s="76"/>
      <c r="WP57" s="76"/>
      <c r="WQ57" s="76"/>
      <c r="WR57" s="76"/>
      <c r="WS57" s="76"/>
      <c r="WT57" s="76"/>
      <c r="WU57" s="76"/>
      <c r="WV57" s="76"/>
      <c r="WW57" s="76"/>
      <c r="WX57" s="76"/>
      <c r="WY57" s="76"/>
      <c r="WZ57" s="76"/>
      <c r="XA57" s="76"/>
      <c r="XB57" s="76"/>
      <c r="XC57" s="76"/>
      <c r="XD57" s="76"/>
      <c r="XE57" s="76"/>
      <c r="XF57" s="76"/>
      <c r="XG57" s="76"/>
      <c r="XH57" s="76"/>
      <c r="XI57" s="76"/>
      <c r="XJ57" s="76"/>
      <c r="XK57" s="76"/>
      <c r="XL57" s="76"/>
      <c r="XM57" s="76"/>
      <c r="XN57" s="76"/>
      <c r="XO57" s="76"/>
      <c r="XP57" s="76"/>
      <c r="XQ57" s="76"/>
      <c r="XR57" s="76"/>
      <c r="XS57" s="76"/>
      <c r="XT57" s="76"/>
      <c r="XU57" s="76"/>
      <c r="XV57" s="76"/>
      <c r="XW57" s="76"/>
      <c r="XX57" s="76"/>
      <c r="XY57" s="76"/>
      <c r="XZ57" s="76"/>
      <c r="YA57" s="76"/>
      <c r="YB57" s="76"/>
      <c r="YC57" s="76"/>
      <c r="YD57" s="76"/>
      <c r="YE57" s="76"/>
      <c r="YF57" s="76"/>
      <c r="YG57" s="76"/>
      <c r="YH57" s="76"/>
      <c r="YI57" s="76"/>
      <c r="YJ57" s="76"/>
      <c r="YK57" s="76"/>
      <c r="YL57" s="76"/>
      <c r="YM57" s="76"/>
      <c r="YN57" s="76"/>
      <c r="YO57" s="76"/>
      <c r="YP57" s="76"/>
      <c r="YQ57" s="76"/>
      <c r="YR57" s="76"/>
      <c r="YS57" s="76"/>
      <c r="YT57" s="76"/>
      <c r="YU57" s="76"/>
      <c r="YV57" s="76"/>
      <c r="YW57" s="76"/>
      <c r="YX57" s="76"/>
      <c r="YY57" s="76"/>
      <c r="YZ57" s="76"/>
      <c r="ZA57" s="76"/>
      <c r="ZB57" s="76"/>
      <c r="ZC57" s="76"/>
      <c r="ZD57" s="76"/>
      <c r="ZE57" s="76"/>
      <c r="ZF57" s="76"/>
      <c r="ZG57" s="76"/>
      <c r="ZH57" s="76"/>
      <c r="ZI57" s="76"/>
      <c r="ZJ57" s="76"/>
      <c r="ZK57" s="76"/>
      <c r="ZL57" s="76"/>
      <c r="ZM57" s="76"/>
      <c r="ZN57" s="76"/>
      <c r="ZO57" s="76"/>
      <c r="ZP57" s="76"/>
      <c r="ZQ57" s="76"/>
      <c r="ZR57" s="76"/>
      <c r="ZS57" s="76"/>
      <c r="ZT57" s="76"/>
      <c r="ZU57" s="76"/>
      <c r="ZV57" s="76"/>
      <c r="ZW57" s="76"/>
      <c r="ZX57" s="76"/>
      <c r="ZY57" s="76"/>
      <c r="ZZ57" s="76"/>
      <c r="AAA57" s="76"/>
      <c r="AAB57" s="76"/>
      <c r="AAC57" s="76"/>
      <c r="AAD57" s="76"/>
      <c r="AAE57" s="76"/>
      <c r="AAF57" s="76"/>
      <c r="AAG57" s="76"/>
      <c r="AAH57" s="76"/>
      <c r="AAI57" s="76"/>
      <c r="AAJ57" s="76"/>
      <c r="AAK57" s="76"/>
      <c r="AAL57" s="76"/>
      <c r="AAM57" s="76"/>
      <c r="AAN57" s="76"/>
      <c r="AAO57" s="76"/>
      <c r="AAP57" s="76"/>
      <c r="AAQ57" s="76"/>
      <c r="AAR57" s="76"/>
      <c r="AAS57" s="76"/>
      <c r="AAT57" s="76"/>
      <c r="AAU57" s="76"/>
      <c r="AAV57" s="76"/>
      <c r="AAW57" s="76"/>
      <c r="AAX57" s="76"/>
      <c r="AAY57" s="76"/>
      <c r="AAZ57" s="76"/>
      <c r="ABA57" s="76"/>
      <c r="ABB57" s="76"/>
      <c r="ABC57" s="76"/>
      <c r="ABD57" s="76"/>
      <c r="ABE57" s="76"/>
      <c r="ABF57" s="76"/>
      <c r="ABG57" s="76"/>
      <c r="ABH57" s="76"/>
      <c r="ABI57" s="76"/>
      <c r="ABJ57" s="76"/>
      <c r="ABK57" s="76"/>
      <c r="ABL57" s="76"/>
      <c r="ABM57" s="76"/>
      <c r="ABN57" s="76"/>
      <c r="ABO57" s="76"/>
      <c r="ABP57" s="76"/>
      <c r="ABQ57" s="76"/>
      <c r="ABR57" s="76"/>
      <c r="ABS57" s="76"/>
      <c r="ABT57" s="76"/>
      <c r="ABU57" s="76"/>
      <c r="ABV57" s="76"/>
      <c r="ABW57" s="76"/>
      <c r="ABX57" s="76"/>
      <c r="ABY57" s="76"/>
      <c r="ABZ57" s="76"/>
      <c r="ACA57" s="76"/>
      <c r="ACB57" s="76"/>
      <c r="ACC57" s="76"/>
      <c r="ACD57" s="76"/>
      <c r="ACE57" s="76"/>
      <c r="ACF57" s="76"/>
      <c r="ACG57" s="76"/>
      <c r="ACH57" s="76"/>
      <c r="ACI57" s="76"/>
      <c r="ACJ57" s="76"/>
      <c r="ACK57" s="76"/>
      <c r="ACL57" s="76"/>
      <c r="ACM57" s="76"/>
      <c r="ACN57" s="76"/>
      <c r="ACO57" s="76"/>
      <c r="ACP57" s="76"/>
      <c r="ACQ57" s="76"/>
      <c r="ACR57" s="76"/>
      <c r="ACS57" s="76"/>
      <c r="ACT57" s="76"/>
      <c r="ACU57" s="76"/>
      <c r="ACV57" s="76"/>
      <c r="ACW57" s="76"/>
      <c r="ACX57" s="76"/>
      <c r="ACY57" s="76"/>
      <c r="ACZ57" s="76"/>
      <c r="ADA57" s="76"/>
      <c r="ADB57" s="76"/>
      <c r="ADC57" s="76"/>
      <c r="ADD57" s="76"/>
      <c r="ADE57" s="76"/>
      <c r="ADF57" s="76"/>
      <c r="ADG57" s="76"/>
      <c r="ADH57" s="76"/>
      <c r="ADI57" s="76"/>
      <c r="ADJ57" s="76"/>
      <c r="ADK57" s="76"/>
      <c r="ADL57" s="76"/>
      <c r="ADM57" s="76"/>
      <c r="ADN57" s="76"/>
      <c r="ADO57" s="76"/>
      <c r="ADP57" s="76"/>
      <c r="ADQ57" s="76"/>
      <c r="ADR57" s="76"/>
      <c r="ADS57" s="76"/>
      <c r="ADT57" s="76"/>
      <c r="ADU57" s="76"/>
      <c r="ADV57" s="76"/>
      <c r="ADW57" s="76"/>
      <c r="ADX57" s="76"/>
      <c r="ADY57" s="76"/>
      <c r="ADZ57" s="76"/>
      <c r="AEA57" s="76"/>
      <c r="AEB57" s="76"/>
      <c r="AEC57" s="76"/>
      <c r="AED57" s="76"/>
      <c r="AEE57" s="76"/>
      <c r="AEF57" s="76"/>
      <c r="AEG57" s="76"/>
      <c r="AEH57" s="76"/>
      <c r="AEI57" s="76"/>
      <c r="AEJ57" s="76"/>
      <c r="AEK57" s="76"/>
      <c r="AEL57" s="76"/>
      <c r="AEM57" s="76"/>
      <c r="AEN57" s="76"/>
      <c r="AEO57" s="76"/>
      <c r="AEP57" s="76"/>
      <c r="AEQ57" s="76"/>
      <c r="AER57" s="76"/>
      <c r="AES57" s="76"/>
      <c r="AET57" s="76"/>
      <c r="AEU57" s="76"/>
      <c r="AEV57" s="76"/>
      <c r="AEW57" s="76"/>
      <c r="AEX57" s="76"/>
      <c r="AEY57" s="76"/>
      <c r="AEZ57" s="76"/>
      <c r="AFA57" s="76"/>
      <c r="AFB57" s="76"/>
      <c r="AFC57" s="76"/>
      <c r="AFD57" s="76"/>
      <c r="AFE57" s="76"/>
      <c r="AFF57" s="76"/>
      <c r="AFG57" s="76"/>
      <c r="AFH57" s="76"/>
      <c r="AFI57" s="76"/>
      <c r="AFJ57" s="76"/>
      <c r="AFK57" s="76"/>
      <c r="AFL57" s="76"/>
      <c r="AFM57" s="76"/>
      <c r="AFN57" s="76"/>
      <c r="AFO57" s="76"/>
      <c r="AFP57" s="76"/>
      <c r="AFQ57" s="76"/>
      <c r="AFR57" s="76"/>
      <c r="AFS57" s="76"/>
      <c r="AFT57" s="76"/>
      <c r="AFU57" s="76"/>
      <c r="AFV57" s="76"/>
      <c r="AFW57" s="76"/>
      <c r="AFX57" s="76"/>
      <c r="AFY57" s="76"/>
      <c r="AFZ57" s="76"/>
      <c r="AGA57" s="76"/>
      <c r="AGB57" s="76"/>
      <c r="AGC57" s="76"/>
      <c r="AGD57" s="76"/>
      <c r="AGE57" s="76"/>
      <c r="AGF57" s="76"/>
      <c r="AGG57" s="76"/>
      <c r="AGH57" s="76"/>
      <c r="AGI57" s="76"/>
      <c r="AGJ57" s="76"/>
      <c r="AGK57" s="76"/>
      <c r="AGL57" s="76"/>
      <c r="AGM57" s="76"/>
      <c r="AGN57" s="76"/>
      <c r="AGO57" s="76"/>
      <c r="AGP57" s="76"/>
      <c r="AGQ57" s="76"/>
      <c r="AGR57" s="76"/>
      <c r="AGS57" s="76"/>
      <c r="AGT57" s="76"/>
      <c r="AGU57" s="76"/>
      <c r="AGV57" s="76"/>
      <c r="AGW57" s="76"/>
      <c r="AGX57" s="76"/>
      <c r="AGY57" s="76"/>
      <c r="AGZ57" s="76"/>
      <c r="AHA57" s="76"/>
      <c r="AHB57" s="76"/>
      <c r="AHC57" s="76"/>
      <c r="AHD57" s="76"/>
      <c r="AHE57" s="76"/>
      <c r="AHF57" s="76"/>
      <c r="AHG57" s="76"/>
      <c r="AHH57" s="76"/>
      <c r="AHI57" s="76"/>
      <c r="AHJ57" s="76"/>
      <c r="AHK57" s="76"/>
      <c r="AHL57" s="76"/>
      <c r="AHM57" s="76"/>
      <c r="AHN57" s="76"/>
      <c r="AHO57" s="76"/>
      <c r="AHP57" s="76"/>
      <c r="AHQ57" s="76"/>
      <c r="AHR57" s="76"/>
      <c r="AHS57" s="76"/>
      <c r="AHT57" s="76"/>
      <c r="AHU57" s="76"/>
      <c r="AHV57" s="76"/>
      <c r="AHW57" s="76"/>
      <c r="AHX57" s="76"/>
      <c r="AHY57" s="76"/>
      <c r="AHZ57" s="76"/>
      <c r="AIA57" s="76"/>
      <c r="AIB57" s="76"/>
      <c r="AIC57" s="76"/>
      <c r="AID57" s="76"/>
      <c r="AIE57" s="76"/>
      <c r="AIF57" s="76"/>
      <c r="AIG57" s="76"/>
      <c r="AIH57" s="76"/>
      <c r="AII57" s="76"/>
      <c r="AIJ57" s="76"/>
      <c r="AIK57" s="76"/>
      <c r="AIL57" s="76"/>
      <c r="AIM57" s="76"/>
      <c r="AIN57" s="76"/>
      <c r="AIO57" s="76"/>
      <c r="AIP57" s="76"/>
      <c r="AIQ57" s="76"/>
      <c r="AIR57" s="76"/>
      <c r="AIS57" s="76"/>
      <c r="AIT57" s="76"/>
      <c r="AIU57" s="76"/>
      <c r="AIV57" s="76"/>
      <c r="AIW57" s="76"/>
      <c r="AIX57" s="76"/>
      <c r="AIY57" s="76"/>
      <c r="AIZ57" s="76"/>
      <c r="AJA57" s="76"/>
      <c r="AJB57" s="76"/>
      <c r="AJC57" s="76"/>
      <c r="AJD57" s="76"/>
      <c r="AJE57" s="76"/>
      <c r="AJF57" s="76"/>
      <c r="AJG57" s="76"/>
      <c r="AJH57" s="76"/>
      <c r="AJI57" s="76"/>
      <c r="AJJ57" s="76"/>
      <c r="AJK57" s="76"/>
      <c r="AJL57" s="76"/>
      <c r="AJM57" s="76"/>
      <c r="AJN57" s="76"/>
      <c r="AJO57" s="76"/>
      <c r="AJP57" s="76"/>
      <c r="AJQ57" s="76"/>
      <c r="AJR57" s="76"/>
      <c r="AJS57" s="76"/>
      <c r="AJT57" s="76"/>
      <c r="AJU57" s="76"/>
      <c r="AJV57" s="76"/>
      <c r="AJW57" s="76"/>
      <c r="AJX57" s="76"/>
      <c r="AJY57" s="76"/>
      <c r="AJZ57" s="76"/>
      <c r="AKA57" s="76"/>
      <c r="AKB57" s="76"/>
      <c r="AKC57" s="76"/>
      <c r="AKD57" s="76"/>
      <c r="AKE57" s="76"/>
      <c r="AKF57" s="76"/>
      <c r="AKG57" s="76"/>
      <c r="AKH57" s="76"/>
      <c r="AKI57" s="76"/>
      <c r="AKJ57" s="76"/>
      <c r="AKK57" s="76"/>
      <c r="AKL57" s="76"/>
      <c r="AKM57" s="76"/>
      <c r="AKN57" s="76"/>
      <c r="AKO57" s="76"/>
      <c r="AKP57" s="76"/>
      <c r="AKQ57" s="76"/>
      <c r="AKR57" s="76"/>
      <c r="AKS57" s="76"/>
      <c r="AKT57" s="76"/>
      <c r="AKU57" s="76"/>
      <c r="AKV57" s="76"/>
      <c r="AKW57" s="76"/>
      <c r="AKX57" s="76"/>
      <c r="AKY57" s="76"/>
      <c r="AKZ57" s="76"/>
      <c r="ALA57" s="76"/>
      <c r="ALB57" s="76"/>
      <c r="ALC57" s="76"/>
      <c r="ALD57" s="76"/>
      <c r="ALE57" s="76"/>
      <c r="ALF57" s="76"/>
      <c r="ALG57" s="76"/>
      <c r="ALH57" s="76"/>
      <c r="ALI57" s="76"/>
      <c r="ALJ57" s="76"/>
      <c r="ALK57" s="76"/>
      <c r="ALL57" s="76"/>
      <c r="ALM57" s="76"/>
      <c r="ALN57" s="76"/>
      <c r="ALO57" s="76"/>
      <c r="ALP57" s="76"/>
      <c r="ALQ57" s="76"/>
      <c r="ALR57" s="76"/>
      <c r="ALS57" s="76"/>
      <c r="ALT57" s="76"/>
      <c r="ALU57" s="76"/>
      <c r="ALV57" s="76"/>
      <c r="ALW57" s="76"/>
      <c r="ALX57" s="76"/>
      <c r="ALY57" s="76"/>
      <c r="ALZ57" s="76"/>
      <c r="AMA57" s="76"/>
      <c r="AMB57" s="76"/>
      <c r="AMC57" s="76"/>
      <c r="AMD57" s="76"/>
      <c r="AME57" s="76"/>
      <c r="AMF57" s="76"/>
      <c r="AMG57" s="76"/>
      <c r="AMH57" s="76"/>
      <c r="AMI57" s="76"/>
      <c r="AMJ57" s="76"/>
      <c r="AMK57" s="76"/>
      <c r="AML57" s="76"/>
      <c r="AMM57" s="76"/>
      <c r="AMN57" s="76"/>
      <c r="AMO57" s="76"/>
      <c r="AMP57" s="76"/>
      <c r="AMQ57" s="76"/>
      <c r="AMR57" s="76"/>
      <c r="AMS57" s="76"/>
      <c r="AMT57" s="76"/>
      <c r="AMU57" s="76"/>
      <c r="AMV57" s="76"/>
      <c r="AMW57" s="76"/>
      <c r="AMX57" s="76"/>
      <c r="AMY57" s="76"/>
      <c r="AMZ57" s="76"/>
      <c r="ANA57" s="76"/>
      <c r="ANB57" s="76"/>
      <c r="ANC57" s="76"/>
      <c r="AND57" s="76"/>
      <c r="ANE57" s="76"/>
      <c r="ANF57" s="76"/>
      <c r="ANG57" s="76"/>
      <c r="ANH57" s="76"/>
      <c r="ANI57" s="76"/>
      <c r="ANJ57" s="76"/>
      <c r="ANK57" s="76"/>
      <c r="ANL57" s="76"/>
      <c r="ANM57" s="76"/>
      <c r="ANN57" s="76"/>
      <c r="ANO57" s="76"/>
      <c r="ANP57" s="76"/>
      <c r="ANQ57" s="76"/>
      <c r="ANR57" s="76"/>
      <c r="ANS57" s="76"/>
      <c r="ANT57" s="76"/>
      <c r="ANU57" s="76"/>
      <c r="ANV57" s="76"/>
      <c r="ANW57" s="76"/>
      <c r="ANX57" s="76"/>
      <c r="ANY57" s="76"/>
      <c r="ANZ57" s="76"/>
      <c r="AOA57" s="76"/>
      <c r="AOB57" s="76"/>
      <c r="AOC57" s="76"/>
      <c r="AOD57" s="76"/>
      <c r="AOE57" s="76"/>
      <c r="AOF57" s="76"/>
      <c r="AOG57" s="76"/>
      <c r="AOH57" s="76"/>
      <c r="AOI57" s="76"/>
      <c r="AOJ57" s="76"/>
      <c r="AOK57" s="76"/>
      <c r="AOL57" s="76"/>
      <c r="AOM57" s="76"/>
      <c r="AON57" s="76"/>
      <c r="AOO57" s="76"/>
      <c r="AOP57" s="76"/>
      <c r="AOQ57" s="76"/>
      <c r="AOR57" s="76"/>
      <c r="AOS57" s="76"/>
      <c r="AOT57" s="76"/>
      <c r="AOU57" s="76"/>
      <c r="AOV57" s="76"/>
      <c r="AOW57" s="76"/>
      <c r="AOX57" s="76"/>
      <c r="AOY57" s="76"/>
      <c r="AOZ57" s="76"/>
      <c r="APA57" s="76"/>
      <c r="APB57" s="76"/>
      <c r="APC57" s="76"/>
      <c r="APD57" s="76"/>
      <c r="APE57" s="76"/>
      <c r="APF57" s="76"/>
      <c r="APG57" s="76"/>
      <c r="APH57" s="76"/>
      <c r="API57" s="76"/>
      <c r="APJ57" s="76"/>
      <c r="APK57" s="76"/>
      <c r="APL57" s="76"/>
      <c r="APM57" s="76"/>
      <c r="APN57" s="76"/>
      <c r="APO57" s="76"/>
      <c r="APP57" s="76"/>
      <c r="APQ57" s="76"/>
      <c r="APR57" s="76"/>
      <c r="APS57" s="76"/>
      <c r="APT57" s="76"/>
      <c r="APU57" s="76"/>
      <c r="APV57" s="76"/>
      <c r="APW57" s="76"/>
      <c r="APX57" s="76"/>
      <c r="APY57" s="76"/>
      <c r="APZ57" s="76"/>
      <c r="AQA57" s="76"/>
      <c r="AQB57" s="76"/>
      <c r="AQC57" s="76"/>
      <c r="AQD57" s="76"/>
      <c r="AQE57" s="76"/>
      <c r="AQF57" s="76"/>
      <c r="AQG57" s="76"/>
      <c r="AQH57" s="76"/>
      <c r="AQI57" s="76"/>
      <c r="AQJ57" s="76"/>
      <c r="AQK57" s="76"/>
      <c r="AQL57" s="76"/>
      <c r="AQM57" s="76"/>
      <c r="AQN57" s="76"/>
      <c r="AQO57" s="76"/>
      <c r="AQP57" s="76"/>
      <c r="AQQ57" s="76"/>
      <c r="AQR57" s="76"/>
      <c r="AQS57" s="76"/>
      <c r="AQT57" s="76"/>
      <c r="AQU57" s="76"/>
      <c r="AQV57" s="76"/>
      <c r="AQW57" s="76"/>
      <c r="AQX57" s="76"/>
      <c r="AQY57" s="76"/>
      <c r="AQZ57" s="76"/>
      <c r="ARA57" s="76"/>
      <c r="ARB57" s="76"/>
      <c r="ARC57" s="76"/>
      <c r="ARD57" s="76"/>
      <c r="ARE57" s="76"/>
      <c r="ARF57" s="76"/>
      <c r="ARG57" s="76"/>
      <c r="ARH57" s="76"/>
      <c r="ARI57" s="76"/>
      <c r="ARJ57" s="76"/>
      <c r="ARK57" s="76"/>
      <c r="ARL57" s="76"/>
      <c r="ARM57" s="76"/>
      <c r="ARN57" s="76"/>
      <c r="ARO57" s="76"/>
      <c r="ARP57" s="76"/>
      <c r="ARQ57" s="76"/>
      <c r="ARR57" s="76"/>
      <c r="ARS57" s="76"/>
      <c r="ART57" s="76"/>
      <c r="ARU57" s="76"/>
      <c r="ARV57" s="76"/>
      <c r="ARW57" s="76"/>
      <c r="ARX57" s="76"/>
      <c r="ARY57" s="76"/>
      <c r="ARZ57" s="76"/>
      <c r="ASA57" s="76"/>
      <c r="ASB57" s="76"/>
      <c r="ASC57" s="76"/>
      <c r="ASD57" s="76"/>
      <c r="ASE57" s="76"/>
      <c r="ASF57" s="76"/>
      <c r="ASG57" s="76"/>
      <c r="ASH57" s="76"/>
      <c r="ASI57" s="76"/>
      <c r="ASJ57" s="76"/>
      <c r="ASK57" s="76"/>
      <c r="ASL57" s="76"/>
      <c r="ASM57" s="76"/>
      <c r="ASN57" s="76"/>
      <c r="ASO57" s="76"/>
      <c r="ASP57" s="76"/>
      <c r="ASQ57" s="76"/>
      <c r="ASR57" s="76"/>
      <c r="ASS57" s="76"/>
      <c r="AST57" s="76"/>
      <c r="ASU57" s="76"/>
      <c r="ASV57" s="76"/>
      <c r="ASW57" s="76"/>
      <c r="ASX57" s="76"/>
      <c r="ASY57" s="76"/>
      <c r="ASZ57" s="76"/>
      <c r="ATA57" s="76"/>
      <c r="ATB57" s="76"/>
      <c r="ATC57" s="76"/>
      <c r="ATD57" s="76"/>
      <c r="ATE57" s="76"/>
      <c r="ATF57" s="76"/>
      <c r="ATG57" s="76"/>
      <c r="ATH57" s="76"/>
      <c r="ATI57" s="76"/>
      <c r="ATJ57" s="76"/>
      <c r="ATK57" s="76"/>
      <c r="ATL57" s="76"/>
      <c r="ATM57" s="76"/>
      <c r="ATN57" s="76"/>
      <c r="ATO57" s="76"/>
      <c r="ATP57" s="76"/>
      <c r="ATQ57" s="76"/>
      <c r="ATR57" s="76"/>
      <c r="ATS57" s="76"/>
      <c r="ATT57" s="76"/>
      <c r="ATU57" s="76"/>
      <c r="ATV57" s="76"/>
      <c r="ATW57" s="76"/>
      <c r="ATX57" s="76"/>
      <c r="ATY57" s="76"/>
      <c r="ATZ57" s="76"/>
      <c r="AUA57" s="76"/>
      <c r="AUB57" s="76"/>
      <c r="AUC57" s="76"/>
      <c r="AUD57" s="76"/>
      <c r="AUE57" s="76"/>
      <c r="AUF57" s="76"/>
      <c r="AUG57" s="76"/>
      <c r="AUH57" s="76"/>
      <c r="AUI57" s="76"/>
      <c r="AUJ57" s="76"/>
      <c r="AUK57" s="76"/>
      <c r="AUL57" s="76"/>
      <c r="AUM57" s="76"/>
      <c r="AUN57" s="76"/>
      <c r="AUO57" s="76"/>
      <c r="AUP57" s="76"/>
      <c r="AUQ57" s="76"/>
      <c r="AUR57" s="76"/>
      <c r="AUS57" s="76"/>
      <c r="AUT57" s="76"/>
      <c r="AUU57" s="76"/>
      <c r="AUV57" s="76"/>
      <c r="AUW57" s="76"/>
      <c r="AUX57" s="76"/>
      <c r="AUY57" s="76"/>
      <c r="AUZ57" s="76"/>
      <c r="AVA57" s="76"/>
      <c r="AVB57" s="76"/>
      <c r="AVC57" s="76"/>
      <c r="AVD57" s="76"/>
      <c r="AVE57" s="76"/>
      <c r="AVF57" s="76"/>
      <c r="AVG57" s="76"/>
      <c r="AVH57" s="76"/>
      <c r="AVI57" s="76"/>
      <c r="AVJ57" s="76"/>
      <c r="AVK57" s="76"/>
      <c r="AVL57" s="76"/>
      <c r="AVM57" s="76"/>
      <c r="AVN57" s="76"/>
      <c r="AVO57" s="76"/>
      <c r="AVP57" s="76"/>
      <c r="AVQ57" s="76"/>
      <c r="AVR57" s="76"/>
      <c r="AVS57" s="76"/>
      <c r="AVT57" s="76"/>
      <c r="AVU57" s="76"/>
      <c r="AVV57" s="76"/>
      <c r="AVW57" s="76"/>
      <c r="AVX57" s="76"/>
      <c r="AVY57" s="76"/>
      <c r="AVZ57" s="76"/>
      <c r="AWA57" s="76"/>
      <c r="AWB57" s="76"/>
      <c r="AWC57" s="76"/>
      <c r="AWD57" s="76"/>
      <c r="AWE57" s="76"/>
      <c r="AWF57" s="76"/>
      <c r="AWG57" s="76"/>
      <c r="AWH57" s="76"/>
      <c r="AWI57" s="76"/>
      <c r="AWJ57" s="76"/>
      <c r="AWK57" s="76"/>
      <c r="AWL57" s="76"/>
      <c r="AWM57" s="76"/>
      <c r="AWN57" s="76"/>
      <c r="AWO57" s="76"/>
      <c r="AWP57" s="76"/>
      <c r="AWQ57" s="76"/>
      <c r="AWR57" s="76"/>
      <c r="AWS57" s="76"/>
      <c r="AWT57" s="76"/>
      <c r="AWU57" s="76"/>
      <c r="AWV57" s="76"/>
      <c r="AWW57" s="76"/>
      <c r="AWX57" s="76"/>
      <c r="AWY57" s="76"/>
      <c r="AWZ57" s="76"/>
      <c r="AXA57" s="76"/>
      <c r="AXB57" s="76"/>
      <c r="AXC57" s="76"/>
      <c r="AXD57" s="76"/>
      <c r="AXE57" s="76"/>
      <c r="AXF57" s="76"/>
      <c r="AXG57" s="76"/>
      <c r="AXH57" s="76"/>
      <c r="AXI57" s="76"/>
      <c r="AXJ57" s="76"/>
      <c r="AXK57" s="76"/>
      <c r="AXL57" s="76"/>
      <c r="AXM57" s="76"/>
      <c r="AXN57" s="76"/>
      <c r="AXO57" s="76"/>
      <c r="AXP57" s="76"/>
      <c r="AXQ57" s="76"/>
      <c r="AXR57" s="76"/>
      <c r="AXS57" s="76"/>
      <c r="AXT57" s="76"/>
      <c r="AXU57" s="76"/>
      <c r="AXV57" s="76"/>
      <c r="AXW57" s="76"/>
      <c r="AXX57" s="76"/>
      <c r="AXY57" s="76"/>
      <c r="AXZ57" s="76"/>
      <c r="AYA57" s="76"/>
      <c r="AYB57" s="76"/>
      <c r="AYC57" s="76"/>
      <c r="AYD57" s="76"/>
      <c r="AYE57" s="76"/>
      <c r="AYF57" s="76"/>
      <c r="AYG57" s="76"/>
      <c r="AYH57" s="76"/>
      <c r="AYI57" s="76"/>
      <c r="AYJ57" s="76"/>
      <c r="AYK57" s="76"/>
      <c r="AYL57" s="76"/>
      <c r="AYM57" s="76"/>
      <c r="AYN57" s="76"/>
      <c r="AYO57" s="76"/>
      <c r="AYP57" s="76"/>
      <c r="AYQ57" s="76"/>
      <c r="AYR57" s="76"/>
      <c r="AYS57" s="76"/>
      <c r="AYT57" s="76"/>
      <c r="AYU57" s="76"/>
      <c r="AYV57" s="76"/>
      <c r="AYW57" s="76"/>
      <c r="AYX57" s="76"/>
      <c r="AYY57" s="76"/>
      <c r="AYZ57" s="76"/>
      <c r="AZA57" s="76"/>
      <c r="AZB57" s="76"/>
      <c r="AZC57" s="76"/>
      <c r="AZD57" s="76"/>
      <c r="AZE57" s="76"/>
      <c r="AZF57" s="76"/>
      <c r="AZG57" s="76"/>
      <c r="AZH57" s="76"/>
      <c r="AZI57" s="76"/>
      <c r="AZJ57" s="76"/>
      <c r="AZK57" s="76"/>
      <c r="AZL57" s="76"/>
      <c r="AZM57" s="76"/>
      <c r="AZN57" s="76"/>
      <c r="AZO57" s="76"/>
      <c r="AZP57" s="76"/>
      <c r="AZQ57" s="76"/>
      <c r="AZR57" s="76"/>
      <c r="AZS57" s="76"/>
      <c r="AZT57" s="76"/>
      <c r="AZU57" s="76"/>
      <c r="AZV57" s="76"/>
      <c r="AZW57" s="76"/>
      <c r="AZX57" s="76"/>
      <c r="AZY57" s="76"/>
      <c r="AZZ57" s="76"/>
      <c r="BAA57" s="76"/>
      <c r="BAB57" s="76"/>
      <c r="BAC57" s="76"/>
      <c r="BAD57" s="76"/>
      <c r="BAE57" s="76"/>
      <c r="BAF57" s="76"/>
      <c r="BAG57" s="76"/>
      <c r="BAH57" s="76"/>
      <c r="BAI57" s="76"/>
      <c r="BAJ57" s="76"/>
      <c r="BAK57" s="76"/>
      <c r="BAL57" s="76"/>
      <c r="BAM57" s="76"/>
      <c r="BAN57" s="76"/>
      <c r="BAO57" s="76"/>
      <c r="BAP57" s="76"/>
      <c r="BAQ57" s="76"/>
      <c r="BAR57" s="76"/>
      <c r="BAS57" s="76"/>
      <c r="BAT57" s="76"/>
      <c r="BAU57" s="76"/>
      <c r="BAV57" s="76"/>
      <c r="BAW57" s="76"/>
      <c r="BAX57" s="76"/>
      <c r="BAY57" s="76"/>
      <c r="BAZ57" s="76"/>
      <c r="BBA57" s="76"/>
      <c r="BBB57" s="76"/>
      <c r="BBC57" s="76"/>
      <c r="BBD57" s="76"/>
      <c r="BBE57" s="76"/>
      <c r="BBF57" s="76"/>
      <c r="BBG57" s="76"/>
      <c r="BBH57" s="76"/>
      <c r="BBI57" s="76"/>
      <c r="BBJ57" s="76"/>
      <c r="BBK57" s="76"/>
      <c r="BBL57" s="76"/>
      <c r="BBM57" s="76"/>
      <c r="BBN57" s="76"/>
      <c r="BBO57" s="76"/>
      <c r="BBP57" s="76"/>
      <c r="BBQ57" s="76"/>
      <c r="BBR57" s="76"/>
      <c r="BBS57" s="76"/>
      <c r="BBT57" s="76"/>
      <c r="BBU57" s="76"/>
      <c r="BBV57" s="76"/>
      <c r="BBW57" s="76"/>
      <c r="BBX57" s="76"/>
      <c r="BBY57" s="76"/>
      <c r="BBZ57" s="76"/>
      <c r="BCA57" s="76"/>
      <c r="BCB57" s="76"/>
      <c r="BCC57" s="76"/>
      <c r="BCD57" s="76"/>
      <c r="BCE57" s="76"/>
      <c r="BCF57" s="76"/>
      <c r="BCG57" s="76"/>
      <c r="BCH57" s="76"/>
      <c r="BCI57" s="76"/>
      <c r="BCJ57" s="76"/>
      <c r="BCK57" s="76"/>
      <c r="BCL57" s="76"/>
      <c r="BCM57" s="76"/>
      <c r="BCN57" s="76"/>
      <c r="BCO57" s="76"/>
      <c r="BCP57" s="76"/>
      <c r="BCQ57" s="76"/>
      <c r="BCR57" s="76"/>
      <c r="BCS57" s="76"/>
      <c r="BCT57" s="76"/>
      <c r="BCU57" s="76"/>
      <c r="BCV57" s="76"/>
      <c r="BCW57" s="76"/>
      <c r="BCX57" s="76"/>
      <c r="BCY57" s="76"/>
      <c r="BCZ57" s="76"/>
      <c r="BDA57" s="76"/>
      <c r="BDB57" s="76"/>
      <c r="BDC57" s="76"/>
      <c r="BDD57" s="76"/>
      <c r="BDE57" s="76"/>
      <c r="BDF57" s="76"/>
      <c r="BDG57" s="76"/>
      <c r="BDH57" s="76"/>
      <c r="BDI57" s="76"/>
      <c r="BDJ57" s="76"/>
      <c r="BDK57" s="76"/>
      <c r="BDL57" s="76"/>
      <c r="BDM57" s="76"/>
      <c r="BDN57" s="76"/>
      <c r="BDO57" s="76"/>
      <c r="BDP57" s="76"/>
      <c r="BDQ57" s="76"/>
      <c r="BDR57" s="76"/>
      <c r="BDS57" s="76"/>
      <c r="BDT57" s="76"/>
      <c r="BDU57" s="76"/>
      <c r="BDV57" s="76"/>
      <c r="BDW57" s="76"/>
      <c r="BDX57" s="76"/>
      <c r="BDY57" s="76"/>
      <c r="BDZ57" s="76"/>
      <c r="BEA57" s="76"/>
      <c r="BEB57" s="76"/>
      <c r="BEC57" s="76"/>
      <c r="BED57" s="76"/>
      <c r="BEE57" s="76"/>
      <c r="BEF57" s="76"/>
      <c r="BEG57" s="76"/>
      <c r="BEH57" s="76"/>
      <c r="BEI57" s="76"/>
      <c r="BEJ57" s="76"/>
      <c r="BEK57" s="76"/>
      <c r="BEL57" s="76"/>
      <c r="BEM57" s="76"/>
      <c r="BEN57" s="76"/>
      <c r="BEO57" s="76"/>
      <c r="BEP57" s="76"/>
      <c r="BEQ57" s="76"/>
      <c r="BER57" s="76"/>
      <c r="BES57" s="76"/>
      <c r="BET57" s="76"/>
      <c r="BEU57" s="76"/>
      <c r="BEV57" s="76"/>
      <c r="BEW57" s="76"/>
      <c r="BEX57" s="76"/>
      <c r="BEY57" s="76"/>
      <c r="BEZ57" s="76"/>
      <c r="BFA57" s="76"/>
      <c r="BFB57" s="76"/>
      <c r="BFC57" s="76"/>
      <c r="BFD57" s="76"/>
      <c r="BFE57" s="76"/>
      <c r="BFF57" s="76"/>
      <c r="BFG57" s="76"/>
      <c r="BFH57" s="76"/>
      <c r="BFI57" s="76"/>
      <c r="BFJ57" s="76"/>
      <c r="BFK57" s="76"/>
      <c r="BFL57" s="76"/>
      <c r="BFM57" s="76"/>
      <c r="BFN57" s="76"/>
      <c r="BFO57" s="76"/>
      <c r="BFP57" s="76"/>
      <c r="BFQ57" s="76"/>
      <c r="BFR57" s="76"/>
      <c r="BFS57" s="76"/>
      <c r="BFT57" s="76"/>
      <c r="BFU57" s="76"/>
      <c r="BFV57" s="76"/>
      <c r="BFW57" s="76"/>
      <c r="BFX57" s="76"/>
      <c r="BFY57" s="76"/>
      <c r="BFZ57" s="76"/>
      <c r="BGA57" s="76"/>
      <c r="BGB57" s="76"/>
      <c r="BGC57" s="76"/>
      <c r="BGD57" s="76"/>
      <c r="BGE57" s="76"/>
      <c r="BGF57" s="76"/>
      <c r="BGG57" s="76"/>
      <c r="BGH57" s="76"/>
      <c r="BGI57" s="76"/>
      <c r="BGJ57" s="76"/>
      <c r="BGK57" s="76"/>
      <c r="BGL57" s="76"/>
      <c r="BGM57" s="76"/>
      <c r="BGN57" s="76"/>
      <c r="BGO57" s="76"/>
      <c r="BGP57" s="76"/>
      <c r="BGQ57" s="76"/>
      <c r="BGR57" s="76"/>
      <c r="BGS57" s="76"/>
      <c r="BGT57" s="76"/>
      <c r="BGU57" s="76"/>
      <c r="BGV57" s="76"/>
      <c r="BGW57" s="76"/>
      <c r="BGX57" s="76"/>
      <c r="BGY57" s="76"/>
      <c r="BGZ57" s="76"/>
      <c r="BHA57" s="76"/>
      <c r="BHB57" s="76"/>
      <c r="BHC57" s="76"/>
      <c r="BHD57" s="76"/>
      <c r="BHE57" s="76"/>
      <c r="BHF57" s="76"/>
      <c r="BHG57" s="76"/>
      <c r="BHH57" s="76"/>
      <c r="BHI57" s="76"/>
      <c r="BHJ57" s="76"/>
      <c r="BHK57" s="76"/>
      <c r="BHL57" s="76"/>
      <c r="BHM57" s="76"/>
      <c r="BHN57" s="76"/>
      <c r="BHO57" s="76"/>
      <c r="BHP57" s="76"/>
      <c r="BHQ57" s="76"/>
      <c r="BHR57" s="76"/>
      <c r="BHS57" s="76"/>
      <c r="BHT57" s="76"/>
      <c r="BHU57" s="76"/>
      <c r="BHV57" s="76"/>
      <c r="BHW57" s="76"/>
      <c r="BHX57" s="76"/>
      <c r="BHY57" s="76"/>
      <c r="BHZ57" s="76"/>
      <c r="BIA57" s="76"/>
      <c r="BIB57" s="76"/>
      <c r="BIC57" s="76"/>
      <c r="BID57" s="76"/>
      <c r="BIE57" s="76"/>
      <c r="BIF57" s="76"/>
      <c r="BIG57" s="76"/>
      <c r="BIH57" s="76"/>
      <c r="BII57" s="76"/>
      <c r="BIJ57" s="76"/>
      <c r="BIK57" s="76"/>
      <c r="BIL57" s="76"/>
      <c r="BIM57" s="76"/>
      <c r="BIN57" s="76"/>
      <c r="BIO57" s="76"/>
      <c r="BIP57" s="76"/>
      <c r="BIQ57" s="76"/>
      <c r="BIR57" s="76"/>
      <c r="BIS57" s="76"/>
      <c r="BIT57" s="76"/>
      <c r="BIU57" s="76"/>
      <c r="BIV57" s="76"/>
      <c r="BIW57" s="76"/>
      <c r="BIX57" s="76"/>
      <c r="BIY57" s="76"/>
      <c r="BIZ57" s="76"/>
      <c r="BJA57" s="76"/>
      <c r="BJB57" s="76"/>
      <c r="BJC57" s="76"/>
      <c r="BJD57" s="76"/>
      <c r="BJE57" s="76"/>
      <c r="BJF57" s="76"/>
      <c r="BJG57" s="76"/>
      <c r="BJH57" s="76"/>
      <c r="BJI57" s="76"/>
      <c r="BJJ57" s="76"/>
      <c r="BJK57" s="76"/>
      <c r="BJL57" s="76"/>
      <c r="BJM57" s="76"/>
      <c r="BJN57" s="76"/>
      <c r="BJO57" s="76"/>
      <c r="BJP57" s="76"/>
      <c r="BJQ57" s="76"/>
      <c r="BJR57" s="76"/>
      <c r="BJS57" s="76"/>
      <c r="BJT57" s="76"/>
      <c r="BJU57" s="76"/>
      <c r="BJV57" s="76"/>
      <c r="BJW57" s="76"/>
      <c r="BJX57" s="76"/>
      <c r="BJY57" s="76"/>
      <c r="BJZ57" s="76"/>
      <c r="BKA57" s="76"/>
      <c r="BKB57" s="76"/>
      <c r="BKC57" s="76"/>
      <c r="BKD57" s="76"/>
      <c r="BKE57" s="76"/>
      <c r="BKF57" s="76"/>
      <c r="BKG57" s="76"/>
      <c r="BKH57" s="76"/>
      <c r="BKI57" s="76"/>
      <c r="BKJ57" s="76"/>
      <c r="BKK57" s="76"/>
      <c r="BKL57" s="76"/>
      <c r="BKM57" s="76"/>
      <c r="BKN57" s="76"/>
      <c r="BKO57" s="76"/>
      <c r="BKP57" s="76"/>
      <c r="BKQ57" s="76"/>
      <c r="BKR57" s="76"/>
      <c r="BKS57" s="76"/>
      <c r="BKT57" s="76"/>
      <c r="BKU57" s="76"/>
      <c r="BKV57" s="76"/>
      <c r="BKW57" s="76"/>
      <c r="BKX57" s="76"/>
      <c r="BKY57" s="76"/>
      <c r="BKZ57" s="76"/>
      <c r="BLA57" s="76"/>
      <c r="BLB57" s="76"/>
      <c r="BLC57" s="76"/>
      <c r="BLD57" s="76"/>
      <c r="BLE57" s="76"/>
      <c r="BLF57" s="76"/>
      <c r="BLG57" s="76"/>
      <c r="BLH57" s="76"/>
      <c r="BLI57" s="76"/>
      <c r="BLJ57" s="76"/>
      <c r="BLK57" s="76"/>
      <c r="BLL57" s="76"/>
      <c r="BLM57" s="76"/>
      <c r="BLN57" s="76"/>
      <c r="BLO57" s="76"/>
      <c r="BLP57" s="76"/>
      <c r="BLQ57" s="76"/>
      <c r="BLR57" s="76"/>
      <c r="BLS57" s="76"/>
      <c r="BLT57" s="76"/>
      <c r="BLU57" s="76"/>
      <c r="BLV57" s="76"/>
      <c r="BLW57" s="76"/>
      <c r="BLX57" s="76"/>
      <c r="BLY57" s="76"/>
      <c r="BLZ57" s="76"/>
      <c r="BMA57" s="76"/>
      <c r="BMB57" s="76"/>
      <c r="BMC57" s="76"/>
      <c r="BMD57" s="76"/>
      <c r="BME57" s="76"/>
      <c r="BMF57" s="76"/>
      <c r="BMG57" s="76"/>
      <c r="BMH57" s="76"/>
      <c r="BMI57" s="76"/>
      <c r="BMJ57" s="76"/>
      <c r="BMK57" s="76"/>
      <c r="BML57" s="76"/>
      <c r="BMM57" s="76"/>
      <c r="BMN57" s="76"/>
      <c r="BMO57" s="76"/>
      <c r="BMP57" s="76"/>
      <c r="BMQ57" s="76"/>
      <c r="BMR57" s="76"/>
      <c r="BMS57" s="76"/>
      <c r="BMT57" s="76"/>
      <c r="BMU57" s="76"/>
      <c r="BMV57" s="76"/>
      <c r="BMW57" s="76"/>
      <c r="BMX57" s="76"/>
      <c r="BMY57" s="76"/>
      <c r="BMZ57" s="76"/>
      <c r="BNA57" s="76"/>
      <c r="BNB57" s="76"/>
      <c r="BNC57" s="76"/>
      <c r="BND57" s="76"/>
      <c r="BNE57" s="76"/>
      <c r="BNF57" s="76"/>
      <c r="BNG57" s="76"/>
      <c r="BNH57" s="76"/>
      <c r="BNI57" s="76"/>
      <c r="BNJ57" s="76"/>
      <c r="BNK57" s="76"/>
      <c r="BNL57" s="76"/>
      <c r="BNM57" s="76"/>
      <c r="BNN57" s="76"/>
      <c r="BNO57" s="76"/>
      <c r="BNP57" s="76"/>
      <c r="BNQ57" s="76"/>
      <c r="BNR57" s="76"/>
      <c r="BNS57" s="76"/>
      <c r="BNT57" s="76"/>
      <c r="BNU57" s="76"/>
      <c r="BNV57" s="76"/>
      <c r="BNW57" s="76"/>
      <c r="BNX57" s="76"/>
      <c r="BNY57" s="76"/>
      <c r="BNZ57" s="76"/>
      <c r="BOA57" s="76"/>
      <c r="BOB57" s="76"/>
      <c r="BOC57" s="76"/>
      <c r="BOD57" s="76"/>
      <c r="BOE57" s="76"/>
      <c r="BOF57" s="76"/>
      <c r="BOG57" s="76"/>
      <c r="BOH57" s="76"/>
      <c r="BOI57" s="76"/>
      <c r="BOJ57" s="76"/>
      <c r="BOK57" s="76"/>
      <c r="BOL57" s="76"/>
      <c r="BOM57" s="76"/>
      <c r="BON57" s="76"/>
      <c r="BOO57" s="76"/>
      <c r="BOP57" s="76"/>
      <c r="BOQ57" s="76"/>
      <c r="BOR57" s="76"/>
      <c r="BOS57" s="76"/>
      <c r="BOT57" s="76"/>
      <c r="BOU57" s="76"/>
      <c r="BOV57" s="76"/>
      <c r="BOW57" s="76"/>
      <c r="BOX57" s="76"/>
      <c r="BOY57" s="76"/>
      <c r="BOZ57" s="76"/>
      <c r="BPA57" s="76"/>
      <c r="BPB57" s="76"/>
      <c r="BPC57" s="76"/>
      <c r="BPD57" s="76"/>
      <c r="BPE57" s="76"/>
      <c r="BPF57" s="76"/>
      <c r="BPG57" s="76"/>
      <c r="BPH57" s="76"/>
      <c r="BPI57" s="76"/>
      <c r="BPJ57" s="76"/>
      <c r="BPK57" s="76"/>
      <c r="BPL57" s="76"/>
      <c r="BPM57" s="76"/>
      <c r="BPN57" s="76"/>
      <c r="BPO57" s="76"/>
      <c r="BPP57" s="76"/>
      <c r="BPQ57" s="76"/>
      <c r="BPR57" s="76"/>
      <c r="BPS57" s="76"/>
      <c r="BPT57" s="76"/>
      <c r="BPU57" s="76"/>
      <c r="BPV57" s="76"/>
      <c r="BPW57" s="76"/>
      <c r="BPX57" s="76"/>
      <c r="BPY57" s="76"/>
      <c r="BPZ57" s="76"/>
      <c r="BQA57" s="76"/>
      <c r="BQB57" s="76"/>
      <c r="BQC57" s="76"/>
      <c r="BQD57" s="76"/>
      <c r="BQE57" s="76"/>
      <c r="BQF57" s="76"/>
      <c r="BQG57" s="76"/>
      <c r="BQH57" s="76"/>
      <c r="BQI57" s="76"/>
      <c r="BQJ57" s="76"/>
      <c r="BQK57" s="76"/>
      <c r="BQL57" s="76"/>
      <c r="BQM57" s="76"/>
      <c r="BQN57" s="76"/>
      <c r="BQO57" s="76"/>
      <c r="BQP57" s="76"/>
      <c r="BQQ57" s="76"/>
      <c r="BQR57" s="76"/>
      <c r="BQS57" s="76"/>
      <c r="BQT57" s="76"/>
      <c r="BQU57" s="76"/>
      <c r="BQV57" s="76"/>
      <c r="BQW57" s="76"/>
      <c r="BQX57" s="76"/>
      <c r="BQY57" s="76"/>
      <c r="BQZ57" s="76"/>
      <c r="BRA57" s="76"/>
      <c r="BRB57" s="76"/>
      <c r="BRC57" s="76"/>
      <c r="BRD57" s="76"/>
      <c r="BRE57" s="76"/>
      <c r="BRF57" s="76"/>
      <c r="BRG57" s="76"/>
      <c r="BRH57" s="76"/>
      <c r="BRI57" s="76"/>
      <c r="BRJ57" s="76"/>
      <c r="BRK57" s="76"/>
      <c r="BRL57" s="76"/>
      <c r="BRM57" s="76"/>
      <c r="BRN57" s="76"/>
      <c r="BRO57" s="76"/>
      <c r="BRP57" s="76"/>
      <c r="BRQ57" s="76"/>
      <c r="BRR57" s="76"/>
      <c r="BRS57" s="76"/>
      <c r="BRT57" s="76"/>
      <c r="BRU57" s="76"/>
      <c r="BRV57" s="76"/>
      <c r="BRW57" s="76"/>
      <c r="BRX57" s="76"/>
      <c r="BRY57" s="76"/>
      <c r="BRZ57" s="76"/>
      <c r="BSA57" s="76"/>
      <c r="BSB57" s="76"/>
      <c r="BSC57" s="76"/>
      <c r="BSD57" s="76"/>
      <c r="BSE57" s="76"/>
      <c r="BSF57" s="76"/>
      <c r="BSG57" s="76"/>
      <c r="BSH57" s="76"/>
      <c r="BSI57" s="76"/>
      <c r="BSJ57" s="76"/>
      <c r="BSK57" s="76"/>
      <c r="BSL57" s="76"/>
      <c r="BSM57" s="76"/>
      <c r="BSN57" s="76"/>
      <c r="BSO57" s="76"/>
      <c r="BSP57" s="76"/>
      <c r="BSQ57" s="76"/>
      <c r="BSR57" s="76"/>
      <c r="BSS57" s="76"/>
      <c r="BST57" s="76"/>
      <c r="BSU57" s="76"/>
      <c r="BSV57" s="76"/>
      <c r="BSW57" s="76"/>
      <c r="BSX57" s="76"/>
      <c r="BSY57" s="76"/>
      <c r="BSZ57" s="76"/>
      <c r="BTA57" s="76"/>
      <c r="BTB57" s="76"/>
      <c r="BTC57" s="76"/>
      <c r="BTD57" s="76"/>
      <c r="BTE57" s="76"/>
      <c r="BTF57" s="76"/>
      <c r="BTG57" s="76"/>
      <c r="BTH57" s="76"/>
      <c r="BTI57" s="76"/>
      <c r="BTJ57" s="76"/>
      <c r="BTK57" s="76"/>
      <c r="BTL57" s="76"/>
      <c r="BTM57" s="76"/>
      <c r="BTN57" s="76"/>
      <c r="BTO57" s="76"/>
      <c r="BTP57" s="76"/>
      <c r="BTQ57" s="76"/>
      <c r="BTR57" s="76"/>
      <c r="BTS57" s="76"/>
      <c r="BTT57" s="76"/>
      <c r="BTU57" s="76"/>
      <c r="BTV57" s="76"/>
      <c r="BTW57" s="76"/>
      <c r="BTX57" s="76"/>
      <c r="BTY57" s="76"/>
      <c r="BTZ57" s="76"/>
      <c r="BUA57" s="76"/>
      <c r="BUB57" s="76"/>
      <c r="BUC57" s="76"/>
      <c r="BUD57" s="76"/>
      <c r="BUE57" s="76"/>
      <c r="BUF57" s="76"/>
      <c r="BUG57" s="76"/>
      <c r="BUH57" s="76"/>
      <c r="BUI57" s="76"/>
      <c r="BUJ57" s="76"/>
      <c r="BUK57" s="76"/>
      <c r="BUL57" s="76"/>
      <c r="BUM57" s="76"/>
      <c r="BUN57" s="76"/>
      <c r="BUO57" s="76"/>
      <c r="BUP57" s="76"/>
      <c r="BUQ57" s="76"/>
      <c r="BUR57" s="76"/>
      <c r="BUS57" s="76"/>
      <c r="BUT57" s="76"/>
      <c r="BUU57" s="76"/>
      <c r="BUV57" s="76"/>
      <c r="BUW57" s="76"/>
      <c r="BUX57" s="76"/>
      <c r="BUY57" s="76"/>
      <c r="BUZ57" s="76"/>
      <c r="BVA57" s="76"/>
      <c r="BVB57" s="76"/>
      <c r="BVC57" s="76"/>
      <c r="BVD57" s="76"/>
      <c r="BVE57" s="76"/>
      <c r="BVF57" s="76"/>
      <c r="BVG57" s="76"/>
      <c r="BVH57" s="76"/>
      <c r="BVI57" s="76"/>
      <c r="BVJ57" s="76"/>
      <c r="BVK57" s="76"/>
      <c r="BVL57" s="76"/>
      <c r="BVM57" s="76"/>
      <c r="BVN57" s="76"/>
      <c r="BVO57" s="76"/>
      <c r="BVP57" s="76"/>
      <c r="BVQ57" s="76"/>
      <c r="BVR57" s="76"/>
      <c r="BVS57" s="76"/>
      <c r="BVT57" s="76"/>
      <c r="BVU57" s="76"/>
      <c r="BVV57" s="76"/>
      <c r="BVW57" s="76"/>
      <c r="BVX57" s="76"/>
      <c r="BVY57" s="76"/>
      <c r="BVZ57" s="76"/>
      <c r="BWA57" s="76"/>
      <c r="BWB57" s="76"/>
      <c r="BWC57" s="76"/>
      <c r="BWD57" s="76"/>
      <c r="BWE57" s="76"/>
      <c r="BWF57" s="76"/>
      <c r="BWG57" s="76"/>
      <c r="BWH57" s="76"/>
      <c r="BWI57" s="76"/>
      <c r="BWJ57" s="76"/>
      <c r="BWK57" s="76"/>
      <c r="BWL57" s="76"/>
      <c r="BWM57" s="76"/>
      <c r="BWN57" s="76"/>
      <c r="BWO57" s="76"/>
      <c r="BWP57" s="76"/>
      <c r="BWQ57" s="76"/>
      <c r="BWR57" s="76"/>
      <c r="BWS57" s="76"/>
      <c r="BWT57" s="76"/>
      <c r="BWU57" s="76"/>
      <c r="BWV57" s="76"/>
      <c r="BWW57" s="76"/>
      <c r="BWX57" s="76"/>
      <c r="BWY57" s="76"/>
      <c r="BWZ57" s="76"/>
      <c r="BXA57" s="76"/>
      <c r="BXB57" s="76"/>
      <c r="BXC57" s="76"/>
      <c r="BXD57" s="76"/>
      <c r="BXE57" s="76"/>
      <c r="BXF57" s="76"/>
      <c r="BXG57" s="76"/>
      <c r="BXH57" s="76"/>
      <c r="BXI57" s="76"/>
      <c r="BXJ57" s="76"/>
      <c r="BXK57" s="76"/>
      <c r="BXL57" s="76"/>
      <c r="BXM57" s="76"/>
      <c r="BXN57" s="76"/>
      <c r="BXO57" s="76"/>
      <c r="BXP57" s="76"/>
      <c r="BXQ57" s="76"/>
      <c r="BXR57" s="76"/>
      <c r="BXS57" s="76"/>
      <c r="BXT57" s="76"/>
      <c r="BXU57" s="76"/>
      <c r="BXV57" s="76"/>
      <c r="BXW57" s="76"/>
      <c r="BXX57" s="76"/>
      <c r="BXY57" s="76"/>
      <c r="BXZ57" s="76"/>
      <c r="BYA57" s="76"/>
      <c r="BYB57" s="76"/>
      <c r="BYC57" s="76"/>
      <c r="BYD57" s="76"/>
      <c r="BYE57" s="76"/>
      <c r="BYF57" s="76"/>
      <c r="BYG57" s="76"/>
      <c r="BYH57" s="76"/>
      <c r="BYI57" s="76"/>
      <c r="BYJ57" s="76"/>
      <c r="BYK57" s="76"/>
      <c r="BYL57" s="76"/>
      <c r="BYM57" s="76"/>
      <c r="BYN57" s="76"/>
      <c r="BYO57" s="76"/>
      <c r="BYP57" s="76"/>
      <c r="BYQ57" s="76"/>
      <c r="BYR57" s="76"/>
      <c r="BYS57" s="76"/>
      <c r="BYT57" s="76"/>
      <c r="BYU57" s="76"/>
      <c r="BYV57" s="76"/>
      <c r="BYW57" s="76"/>
      <c r="BYX57" s="76"/>
      <c r="BYY57" s="76"/>
      <c r="BYZ57" s="76"/>
      <c r="BZA57" s="76"/>
      <c r="BZB57" s="76"/>
      <c r="BZC57" s="76"/>
      <c r="BZD57" s="76"/>
      <c r="BZE57" s="76"/>
      <c r="BZF57" s="76"/>
      <c r="BZG57" s="76"/>
      <c r="BZH57" s="76"/>
      <c r="BZI57" s="76"/>
      <c r="BZJ57" s="76"/>
      <c r="BZK57" s="76"/>
      <c r="BZL57" s="76"/>
      <c r="BZM57" s="76"/>
      <c r="BZN57" s="76"/>
      <c r="BZO57" s="76"/>
      <c r="BZP57" s="76"/>
      <c r="BZQ57" s="76"/>
      <c r="BZR57" s="76"/>
      <c r="BZS57" s="76"/>
      <c r="BZT57" s="76"/>
      <c r="BZU57" s="76"/>
      <c r="BZV57" s="76"/>
      <c r="BZW57" s="76"/>
      <c r="BZX57" s="76"/>
      <c r="BZY57" s="76"/>
      <c r="BZZ57" s="76"/>
      <c r="CAA57" s="76"/>
      <c r="CAB57" s="76"/>
      <c r="CAC57" s="76"/>
      <c r="CAD57" s="76"/>
      <c r="CAE57" s="76"/>
      <c r="CAF57" s="76"/>
      <c r="CAG57" s="76"/>
      <c r="CAH57" s="76"/>
      <c r="CAI57" s="76"/>
      <c r="CAJ57" s="76"/>
      <c r="CAK57" s="76"/>
      <c r="CAL57" s="76"/>
      <c r="CAM57" s="76"/>
      <c r="CAN57" s="76"/>
      <c r="CAO57" s="76"/>
      <c r="CAP57" s="76"/>
      <c r="CAQ57" s="76"/>
      <c r="CAR57" s="76"/>
      <c r="CAS57" s="76"/>
      <c r="CAT57" s="76"/>
      <c r="CAU57" s="76"/>
      <c r="CAV57" s="76"/>
      <c r="CAW57" s="76"/>
      <c r="CAX57" s="76"/>
      <c r="CAY57" s="76"/>
      <c r="CAZ57" s="76"/>
      <c r="CBA57" s="76"/>
      <c r="CBB57" s="76"/>
      <c r="CBC57" s="76"/>
      <c r="CBD57" s="76"/>
      <c r="CBE57" s="76"/>
      <c r="CBF57" s="76"/>
      <c r="CBG57" s="76"/>
      <c r="CBH57" s="76"/>
      <c r="CBI57" s="76"/>
      <c r="CBJ57" s="76"/>
      <c r="CBK57" s="76"/>
      <c r="CBL57" s="76"/>
      <c r="CBM57" s="76"/>
      <c r="CBN57" s="76"/>
      <c r="CBO57" s="76"/>
      <c r="CBP57" s="76"/>
      <c r="CBQ57" s="76"/>
      <c r="CBR57" s="76"/>
      <c r="CBS57" s="76"/>
      <c r="CBT57" s="76"/>
      <c r="CBU57" s="76"/>
      <c r="CBV57" s="76"/>
      <c r="CBW57" s="76"/>
      <c r="CBX57" s="76"/>
      <c r="CBY57" s="76"/>
      <c r="CBZ57" s="76"/>
      <c r="CCA57" s="76"/>
      <c r="CCB57" s="76"/>
      <c r="CCC57" s="76"/>
      <c r="CCD57" s="76"/>
      <c r="CCE57" s="76"/>
      <c r="CCF57" s="76"/>
      <c r="CCG57" s="76"/>
      <c r="CCH57" s="76"/>
      <c r="CCI57" s="76"/>
      <c r="CCJ57" s="76"/>
      <c r="CCK57" s="76"/>
      <c r="CCL57" s="76"/>
      <c r="CCM57" s="76"/>
      <c r="CCN57" s="76"/>
      <c r="CCO57" s="76"/>
      <c r="CCP57" s="76"/>
      <c r="CCQ57" s="76"/>
      <c r="CCR57" s="76"/>
      <c r="CCS57" s="76"/>
      <c r="CCT57" s="76"/>
      <c r="CCU57" s="76"/>
      <c r="CCV57" s="76"/>
      <c r="CCW57" s="76"/>
      <c r="CCX57" s="76"/>
      <c r="CCY57" s="76"/>
      <c r="CCZ57" s="76"/>
      <c r="CDA57" s="76"/>
      <c r="CDB57" s="76"/>
      <c r="CDC57" s="76"/>
      <c r="CDD57" s="76"/>
      <c r="CDE57" s="76"/>
      <c r="CDF57" s="76"/>
      <c r="CDG57" s="76"/>
      <c r="CDH57" s="76"/>
      <c r="CDI57" s="76"/>
      <c r="CDJ57" s="76"/>
      <c r="CDK57" s="76"/>
      <c r="CDL57" s="76"/>
      <c r="CDM57" s="76"/>
      <c r="CDN57" s="76"/>
      <c r="CDO57" s="76"/>
      <c r="CDP57" s="76"/>
      <c r="CDQ57" s="76"/>
      <c r="CDR57" s="76"/>
      <c r="CDS57" s="76"/>
      <c r="CDT57" s="76"/>
      <c r="CDU57" s="76"/>
      <c r="CDV57" s="76"/>
      <c r="CDW57" s="76"/>
      <c r="CDX57" s="76"/>
      <c r="CDY57" s="76"/>
      <c r="CDZ57" s="76"/>
      <c r="CEA57" s="76"/>
      <c r="CEB57" s="76"/>
      <c r="CEC57" s="76"/>
      <c r="CED57" s="76"/>
      <c r="CEE57" s="76"/>
      <c r="CEF57" s="76"/>
      <c r="CEG57" s="76"/>
      <c r="CEH57" s="76"/>
      <c r="CEI57" s="76"/>
      <c r="CEJ57" s="76"/>
      <c r="CEK57" s="76"/>
      <c r="CEL57" s="76"/>
      <c r="CEM57" s="76"/>
      <c r="CEN57" s="76"/>
      <c r="CEO57" s="76"/>
      <c r="CEP57" s="76"/>
      <c r="CEQ57" s="76"/>
      <c r="CER57" s="76"/>
      <c r="CES57" s="76"/>
      <c r="CET57" s="76"/>
      <c r="CEU57" s="76"/>
      <c r="CEV57" s="76"/>
      <c r="CEW57" s="76"/>
      <c r="CEX57" s="76"/>
      <c r="CEY57" s="76"/>
      <c r="CEZ57" s="76"/>
      <c r="CFA57" s="76"/>
      <c r="CFB57" s="76"/>
      <c r="CFC57" s="76"/>
      <c r="CFD57" s="76"/>
      <c r="CFE57" s="76"/>
      <c r="CFF57" s="76"/>
      <c r="CFG57" s="76"/>
      <c r="CFH57" s="76"/>
      <c r="CFI57" s="76"/>
      <c r="CFJ57" s="76"/>
      <c r="CFK57" s="76"/>
      <c r="CFL57" s="76"/>
      <c r="CFM57" s="76"/>
      <c r="CFN57" s="76"/>
      <c r="CFO57" s="76"/>
      <c r="CFP57" s="76"/>
      <c r="CFQ57" s="76"/>
      <c r="CFR57" s="76"/>
      <c r="CFS57" s="76"/>
      <c r="CFT57" s="76"/>
      <c r="CFU57" s="76"/>
      <c r="CFV57" s="76"/>
      <c r="CFW57" s="76"/>
      <c r="CFX57" s="76"/>
      <c r="CFY57" s="76"/>
      <c r="CFZ57" s="76"/>
      <c r="CGA57" s="76"/>
      <c r="CGB57" s="76"/>
      <c r="CGC57" s="76"/>
      <c r="CGD57" s="76"/>
      <c r="CGE57" s="76"/>
      <c r="CGF57" s="76"/>
      <c r="CGG57" s="76"/>
      <c r="CGH57" s="76"/>
      <c r="CGI57" s="76"/>
      <c r="CGJ57" s="76"/>
      <c r="CGK57" s="76"/>
      <c r="CGL57" s="76"/>
      <c r="CGM57" s="76"/>
      <c r="CGN57" s="76"/>
      <c r="CGO57" s="76"/>
      <c r="CGP57" s="76"/>
      <c r="CGQ57" s="76"/>
      <c r="CGR57" s="76"/>
      <c r="CGS57" s="76"/>
      <c r="CGT57" s="76"/>
      <c r="CGU57" s="76"/>
      <c r="CGV57" s="76"/>
      <c r="CGW57" s="76"/>
      <c r="CGX57" s="76"/>
      <c r="CGY57" s="76"/>
      <c r="CGZ57" s="76"/>
      <c r="CHA57" s="76"/>
      <c r="CHB57" s="76"/>
      <c r="CHC57" s="76"/>
      <c r="CHD57" s="76"/>
      <c r="CHE57" s="76"/>
      <c r="CHF57" s="76"/>
      <c r="CHG57" s="76"/>
      <c r="CHH57" s="76"/>
      <c r="CHI57" s="76"/>
      <c r="CHJ57" s="76"/>
      <c r="CHK57" s="76"/>
      <c r="CHL57" s="76"/>
      <c r="CHM57" s="76"/>
      <c r="CHN57" s="76"/>
      <c r="CHO57" s="76"/>
      <c r="CHP57" s="76"/>
      <c r="CHQ57" s="76"/>
      <c r="CHR57" s="76"/>
      <c r="CHS57" s="76"/>
      <c r="CHT57" s="76"/>
      <c r="CHU57" s="76"/>
      <c r="CHV57" s="76"/>
      <c r="CHW57" s="76"/>
      <c r="CHX57" s="76"/>
      <c r="CHY57" s="76"/>
      <c r="CHZ57" s="76"/>
      <c r="CIA57" s="76"/>
      <c r="CIB57" s="76"/>
      <c r="CIC57" s="76"/>
      <c r="CID57" s="76"/>
      <c r="CIE57" s="76"/>
      <c r="CIF57" s="76"/>
      <c r="CIG57" s="76"/>
      <c r="CIH57" s="76"/>
      <c r="CII57" s="76"/>
      <c r="CIJ57" s="76"/>
      <c r="CIK57" s="76"/>
      <c r="CIL57" s="76"/>
      <c r="CIM57" s="76"/>
      <c r="CIN57" s="76"/>
      <c r="CIO57" s="76"/>
      <c r="CIP57" s="76"/>
      <c r="CIQ57" s="76"/>
      <c r="CIR57" s="76"/>
      <c r="CIS57" s="76"/>
      <c r="CIT57" s="76"/>
      <c r="CIU57" s="76"/>
      <c r="CIV57" s="76"/>
      <c r="CIW57" s="76"/>
      <c r="CIX57" s="76"/>
      <c r="CIY57" s="76"/>
      <c r="CIZ57" s="76"/>
      <c r="CJA57" s="76"/>
      <c r="CJB57" s="76"/>
      <c r="CJC57" s="76"/>
      <c r="CJD57" s="76"/>
      <c r="CJE57" s="76"/>
      <c r="CJF57" s="76"/>
      <c r="CJG57" s="76"/>
      <c r="CJH57" s="76"/>
      <c r="CJI57" s="76"/>
      <c r="CJJ57" s="76"/>
      <c r="CJK57" s="76"/>
      <c r="CJL57" s="76"/>
      <c r="CJM57" s="76"/>
      <c r="CJN57" s="76"/>
      <c r="CJO57" s="76"/>
      <c r="CJP57" s="76"/>
      <c r="CJQ57" s="76"/>
      <c r="CJR57" s="76"/>
      <c r="CJS57" s="76"/>
      <c r="CJT57" s="76"/>
      <c r="CJU57" s="76"/>
      <c r="CJV57" s="76"/>
      <c r="CJW57" s="76"/>
      <c r="CJX57" s="76"/>
      <c r="CJY57" s="76"/>
      <c r="CJZ57" s="76"/>
      <c r="CKA57" s="76"/>
      <c r="CKB57" s="76"/>
      <c r="CKC57" s="76"/>
      <c r="CKD57" s="76"/>
      <c r="CKE57" s="76"/>
      <c r="CKF57" s="76"/>
      <c r="CKG57" s="76"/>
      <c r="CKH57" s="76"/>
      <c r="CKI57" s="76"/>
      <c r="CKJ57" s="76"/>
      <c r="CKK57" s="76"/>
      <c r="CKL57" s="76"/>
      <c r="CKM57" s="76"/>
      <c r="CKN57" s="76"/>
      <c r="CKO57" s="76"/>
      <c r="CKP57" s="76"/>
      <c r="CKQ57" s="76"/>
      <c r="CKR57" s="76"/>
      <c r="CKS57" s="76"/>
      <c r="CKT57" s="76"/>
      <c r="CKU57" s="76"/>
      <c r="CKV57" s="76"/>
      <c r="CKW57" s="76"/>
      <c r="CKX57" s="76"/>
      <c r="CKY57" s="76"/>
      <c r="CKZ57" s="76"/>
      <c r="CLA57" s="76"/>
      <c r="CLB57" s="76"/>
      <c r="CLC57" s="76"/>
      <c r="CLD57" s="76"/>
      <c r="CLE57" s="76"/>
      <c r="CLF57" s="76"/>
      <c r="CLG57" s="76"/>
      <c r="CLH57" s="76"/>
      <c r="CLI57" s="76"/>
      <c r="CLJ57" s="76"/>
      <c r="CLK57" s="76"/>
      <c r="CLL57" s="76"/>
      <c r="CLM57" s="76"/>
      <c r="CLN57" s="76"/>
      <c r="CLO57" s="76"/>
      <c r="CLP57" s="76"/>
      <c r="CLQ57" s="76"/>
      <c r="CLR57" s="76"/>
      <c r="CLS57" s="76"/>
      <c r="CLT57" s="76"/>
      <c r="CLU57" s="76"/>
      <c r="CLV57" s="76"/>
      <c r="CLW57" s="76"/>
      <c r="CLX57" s="76"/>
      <c r="CLY57" s="76"/>
      <c r="CLZ57" s="76"/>
      <c r="CMA57" s="76"/>
      <c r="CMB57" s="76"/>
      <c r="CMC57" s="76"/>
      <c r="CMD57" s="76"/>
      <c r="CME57" s="76"/>
      <c r="CMF57" s="76"/>
      <c r="CMG57" s="76"/>
      <c r="CMH57" s="76"/>
      <c r="CMI57" s="76"/>
      <c r="CMJ57" s="76"/>
      <c r="CMK57" s="76"/>
      <c r="CML57" s="76"/>
      <c r="CMM57" s="76"/>
      <c r="CMN57" s="76"/>
      <c r="CMO57" s="76"/>
      <c r="CMP57" s="76"/>
      <c r="CMQ57" s="76"/>
      <c r="CMR57" s="76"/>
      <c r="CMS57" s="76"/>
      <c r="CMT57" s="76"/>
      <c r="CMU57" s="76"/>
      <c r="CMV57" s="76"/>
      <c r="CMW57" s="76"/>
      <c r="CMX57" s="76"/>
      <c r="CMY57" s="76"/>
      <c r="CMZ57" s="76"/>
      <c r="CNA57" s="76"/>
      <c r="CNB57" s="76"/>
      <c r="CNC57" s="76"/>
      <c r="CND57" s="76"/>
      <c r="CNE57" s="76"/>
      <c r="CNF57" s="76"/>
      <c r="CNG57" s="76"/>
      <c r="CNH57" s="76"/>
      <c r="CNI57" s="76"/>
      <c r="CNJ57" s="76"/>
      <c r="CNK57" s="76"/>
      <c r="CNL57" s="76"/>
      <c r="CNM57" s="76"/>
      <c r="CNN57" s="76"/>
      <c r="CNO57" s="76"/>
      <c r="CNP57" s="76"/>
      <c r="CNQ57" s="76"/>
      <c r="CNR57" s="76"/>
      <c r="CNS57" s="76"/>
      <c r="CNT57" s="76"/>
      <c r="CNU57" s="76"/>
      <c r="CNV57" s="76"/>
      <c r="CNW57" s="76"/>
      <c r="CNX57" s="76"/>
      <c r="CNY57" s="76"/>
      <c r="CNZ57" s="76"/>
      <c r="COA57" s="76"/>
      <c r="COB57" s="76"/>
      <c r="COC57" s="76"/>
      <c r="COD57" s="76"/>
      <c r="COE57" s="76"/>
      <c r="COF57" s="76"/>
      <c r="COG57" s="76"/>
      <c r="COH57" s="76"/>
      <c r="COI57" s="76"/>
      <c r="COJ57" s="76"/>
      <c r="COK57" s="76"/>
      <c r="COL57" s="76"/>
      <c r="COM57" s="76"/>
      <c r="CON57" s="76"/>
      <c r="COO57" s="76"/>
      <c r="COP57" s="76"/>
      <c r="COQ57" s="76"/>
      <c r="COR57" s="76"/>
      <c r="COS57" s="76"/>
      <c r="COT57" s="76"/>
      <c r="COU57" s="76"/>
      <c r="COV57" s="76"/>
      <c r="COW57" s="76"/>
      <c r="COX57" s="76"/>
      <c r="COY57" s="76"/>
      <c r="COZ57" s="76"/>
      <c r="CPA57" s="76"/>
      <c r="CPB57" s="76"/>
      <c r="CPC57" s="76"/>
      <c r="CPD57" s="76"/>
      <c r="CPE57" s="76"/>
      <c r="CPF57" s="76"/>
      <c r="CPG57" s="76"/>
      <c r="CPH57" s="76"/>
      <c r="CPI57" s="76"/>
      <c r="CPJ57" s="76"/>
      <c r="CPK57" s="76"/>
      <c r="CPL57" s="76"/>
      <c r="CPM57" s="76"/>
      <c r="CPN57" s="76"/>
      <c r="CPO57" s="76"/>
      <c r="CPP57" s="76"/>
      <c r="CPQ57" s="76"/>
      <c r="CPR57" s="76"/>
      <c r="CPS57" s="76"/>
      <c r="CPT57" s="76"/>
      <c r="CPU57" s="76"/>
      <c r="CPV57" s="76"/>
      <c r="CPW57" s="76"/>
      <c r="CPX57" s="76"/>
      <c r="CPY57" s="76"/>
      <c r="CPZ57" s="76"/>
      <c r="CQA57" s="76"/>
      <c r="CQB57" s="76"/>
      <c r="CQC57" s="76"/>
      <c r="CQD57" s="76"/>
      <c r="CQE57" s="76"/>
      <c r="CQF57" s="76"/>
      <c r="CQG57" s="76"/>
      <c r="CQH57" s="76"/>
      <c r="CQI57" s="76"/>
      <c r="CQJ57" s="76"/>
      <c r="CQK57" s="76"/>
      <c r="CQL57" s="76"/>
      <c r="CQM57" s="76"/>
      <c r="CQN57" s="76"/>
      <c r="CQO57" s="76"/>
      <c r="CQP57" s="76"/>
      <c r="CQQ57" s="76"/>
      <c r="CQR57" s="76"/>
      <c r="CQS57" s="76"/>
      <c r="CQT57" s="76"/>
      <c r="CQU57" s="76"/>
      <c r="CQV57" s="76"/>
      <c r="CQW57" s="76"/>
      <c r="CQX57" s="76"/>
      <c r="CQY57" s="76"/>
      <c r="CQZ57" s="76"/>
      <c r="CRA57" s="76"/>
      <c r="CRB57" s="76"/>
      <c r="CRC57" s="76"/>
      <c r="CRD57" s="76"/>
      <c r="CRE57" s="76"/>
      <c r="CRF57" s="76"/>
      <c r="CRG57" s="76"/>
      <c r="CRH57" s="76"/>
      <c r="CRI57" s="76"/>
      <c r="CRJ57" s="76"/>
      <c r="CRK57" s="76"/>
      <c r="CRL57" s="76"/>
      <c r="CRM57" s="76"/>
      <c r="CRN57" s="76"/>
      <c r="CRO57" s="76"/>
      <c r="CRP57" s="76"/>
      <c r="CRQ57" s="76"/>
      <c r="CRR57" s="76"/>
      <c r="CRS57" s="76"/>
      <c r="CRT57" s="76"/>
      <c r="CRU57" s="76"/>
      <c r="CRV57" s="76"/>
      <c r="CRW57" s="76"/>
      <c r="CRX57" s="76"/>
      <c r="CRY57" s="76"/>
      <c r="CRZ57" s="76"/>
      <c r="CSA57" s="76"/>
      <c r="CSB57" s="76"/>
      <c r="CSC57" s="76"/>
      <c r="CSD57" s="76"/>
      <c r="CSE57" s="76"/>
      <c r="CSF57" s="76"/>
      <c r="CSG57" s="76"/>
      <c r="CSH57" s="76"/>
      <c r="CSI57" s="76"/>
      <c r="CSJ57" s="76"/>
      <c r="CSK57" s="76"/>
      <c r="CSL57" s="76"/>
      <c r="CSM57" s="76"/>
      <c r="CSN57" s="76"/>
      <c r="CSO57" s="76"/>
      <c r="CSP57" s="76"/>
      <c r="CSQ57" s="76"/>
      <c r="CSR57" s="76"/>
      <c r="CSS57" s="76"/>
      <c r="CST57" s="76"/>
      <c r="CSU57" s="76"/>
      <c r="CSV57" s="76"/>
      <c r="CSW57" s="76"/>
      <c r="CSX57" s="76"/>
      <c r="CSY57" s="76"/>
      <c r="CSZ57" s="76"/>
      <c r="CTA57" s="76"/>
      <c r="CTB57" s="76"/>
      <c r="CTC57" s="76"/>
      <c r="CTD57" s="76"/>
      <c r="CTE57" s="76"/>
      <c r="CTF57" s="76"/>
      <c r="CTG57" s="76"/>
      <c r="CTH57" s="76"/>
      <c r="CTI57" s="76"/>
      <c r="CTJ57" s="76"/>
      <c r="CTK57" s="76"/>
      <c r="CTL57" s="76"/>
      <c r="CTM57" s="76"/>
      <c r="CTN57" s="76"/>
      <c r="CTO57" s="76"/>
      <c r="CTP57" s="76"/>
      <c r="CTQ57" s="76"/>
      <c r="CTR57" s="76"/>
      <c r="CTS57" s="76"/>
      <c r="CTT57" s="76"/>
      <c r="CTU57" s="76"/>
      <c r="CTV57" s="76"/>
      <c r="CTW57" s="76"/>
      <c r="CTX57" s="76"/>
      <c r="CTY57" s="76"/>
      <c r="CTZ57" s="76"/>
      <c r="CUA57" s="76"/>
      <c r="CUB57" s="76"/>
      <c r="CUC57" s="76"/>
      <c r="CUD57" s="76"/>
      <c r="CUE57" s="76"/>
      <c r="CUF57" s="76"/>
      <c r="CUG57" s="76"/>
      <c r="CUH57" s="76"/>
      <c r="CUI57" s="76"/>
      <c r="CUJ57" s="76"/>
      <c r="CUK57" s="76"/>
      <c r="CUL57" s="76"/>
      <c r="CUM57" s="76"/>
      <c r="CUN57" s="76"/>
      <c r="CUO57" s="76"/>
      <c r="CUP57" s="76"/>
      <c r="CUQ57" s="76"/>
      <c r="CUR57" s="76"/>
      <c r="CUS57" s="76"/>
      <c r="CUT57" s="76"/>
      <c r="CUU57" s="76"/>
      <c r="CUV57" s="76"/>
      <c r="CUW57" s="76"/>
      <c r="CUX57" s="76"/>
      <c r="CUY57" s="76"/>
      <c r="CUZ57" s="76"/>
      <c r="CVA57" s="76"/>
      <c r="CVB57" s="76"/>
      <c r="CVC57" s="76"/>
      <c r="CVD57" s="76"/>
      <c r="CVE57" s="76"/>
      <c r="CVF57" s="76"/>
      <c r="CVG57" s="76"/>
      <c r="CVH57" s="76"/>
      <c r="CVI57" s="76"/>
      <c r="CVJ57" s="76"/>
      <c r="CVK57" s="76"/>
      <c r="CVL57" s="76"/>
      <c r="CVM57" s="76"/>
      <c r="CVN57" s="76"/>
      <c r="CVO57" s="76"/>
      <c r="CVP57" s="76"/>
      <c r="CVQ57" s="76"/>
      <c r="CVR57" s="76"/>
      <c r="CVS57" s="76"/>
      <c r="CVT57" s="76"/>
      <c r="CVU57" s="76"/>
      <c r="CVV57" s="76"/>
      <c r="CVW57" s="76"/>
      <c r="CVX57" s="76"/>
      <c r="CVY57" s="76"/>
      <c r="CVZ57" s="76"/>
      <c r="CWA57" s="76"/>
      <c r="CWB57" s="76"/>
      <c r="CWC57" s="76"/>
      <c r="CWD57" s="76"/>
      <c r="CWE57" s="76"/>
      <c r="CWF57" s="76"/>
      <c r="CWG57" s="76"/>
      <c r="CWH57" s="76"/>
      <c r="CWI57" s="76"/>
      <c r="CWJ57" s="76"/>
      <c r="CWK57" s="76"/>
      <c r="CWL57" s="76"/>
      <c r="CWM57" s="76"/>
      <c r="CWN57" s="76"/>
      <c r="CWO57" s="76"/>
      <c r="CWP57" s="76"/>
      <c r="CWQ57" s="76"/>
      <c r="CWR57" s="76"/>
      <c r="CWS57" s="76"/>
      <c r="CWT57" s="76"/>
      <c r="CWU57" s="76"/>
      <c r="CWV57" s="76"/>
      <c r="CWW57" s="76"/>
      <c r="CWX57" s="76"/>
      <c r="CWY57" s="76"/>
      <c r="CWZ57" s="76"/>
      <c r="CXA57" s="76"/>
      <c r="CXB57" s="76"/>
      <c r="CXC57" s="76"/>
      <c r="CXD57" s="76"/>
      <c r="CXE57" s="76"/>
      <c r="CXF57" s="76"/>
      <c r="CXG57" s="76"/>
      <c r="CXH57" s="76"/>
      <c r="CXI57" s="76"/>
      <c r="CXJ57" s="76"/>
      <c r="CXK57" s="76"/>
      <c r="CXL57" s="76"/>
      <c r="CXM57" s="76"/>
      <c r="CXN57" s="76"/>
      <c r="CXO57" s="76"/>
      <c r="CXP57" s="76"/>
      <c r="CXQ57" s="76"/>
      <c r="CXR57" s="76"/>
      <c r="CXS57" s="76"/>
      <c r="CXT57" s="76"/>
      <c r="CXU57" s="76"/>
      <c r="CXV57" s="76"/>
      <c r="CXW57" s="76"/>
      <c r="CXX57" s="76"/>
      <c r="CXY57" s="76"/>
      <c r="CXZ57" s="76"/>
      <c r="CYA57" s="76"/>
      <c r="CYB57" s="76"/>
      <c r="CYC57" s="76"/>
      <c r="CYD57" s="76"/>
      <c r="CYE57" s="76"/>
      <c r="CYF57" s="76"/>
      <c r="CYG57" s="76"/>
      <c r="CYH57" s="76"/>
      <c r="CYI57" s="76"/>
      <c r="CYJ57" s="76"/>
      <c r="CYK57" s="76"/>
      <c r="CYL57" s="76"/>
      <c r="CYM57" s="76"/>
      <c r="CYN57" s="76"/>
      <c r="CYO57" s="76"/>
      <c r="CYP57" s="76"/>
      <c r="CYQ57" s="76"/>
      <c r="CYR57" s="76"/>
      <c r="CYS57" s="76"/>
      <c r="CYT57" s="76"/>
      <c r="CYU57" s="76"/>
      <c r="CYV57" s="76"/>
      <c r="CYW57" s="76"/>
      <c r="CYX57" s="76"/>
      <c r="CYY57" s="76"/>
      <c r="CYZ57" s="76"/>
      <c r="CZA57" s="76"/>
      <c r="CZB57" s="76"/>
      <c r="CZC57" s="76"/>
      <c r="CZD57" s="76"/>
      <c r="CZE57" s="76"/>
      <c r="CZF57" s="76"/>
      <c r="CZG57" s="76"/>
      <c r="CZH57" s="76"/>
      <c r="CZI57" s="76"/>
      <c r="CZJ57" s="76"/>
      <c r="CZK57" s="76"/>
      <c r="CZL57" s="76"/>
      <c r="CZM57" s="76"/>
      <c r="CZN57" s="76"/>
      <c r="CZO57" s="76"/>
      <c r="CZP57" s="76"/>
      <c r="CZQ57" s="76"/>
      <c r="CZR57" s="76"/>
      <c r="CZS57" s="76"/>
      <c r="CZT57" s="76"/>
      <c r="CZU57" s="76"/>
      <c r="CZV57" s="76"/>
      <c r="CZW57" s="76"/>
      <c r="CZX57" s="76"/>
      <c r="CZY57" s="76"/>
      <c r="CZZ57" s="76"/>
      <c r="DAA57" s="76"/>
      <c r="DAB57" s="76"/>
      <c r="DAC57" s="76"/>
      <c r="DAD57" s="76"/>
      <c r="DAE57" s="76"/>
      <c r="DAF57" s="76"/>
      <c r="DAG57" s="76"/>
      <c r="DAH57" s="76"/>
      <c r="DAI57" s="76"/>
      <c r="DAJ57" s="76"/>
      <c r="DAK57" s="76"/>
      <c r="DAL57" s="76"/>
      <c r="DAM57" s="76"/>
      <c r="DAN57" s="76"/>
      <c r="DAO57" s="76"/>
      <c r="DAP57" s="76"/>
      <c r="DAQ57" s="76"/>
      <c r="DAR57" s="76"/>
      <c r="DAS57" s="76"/>
      <c r="DAT57" s="76"/>
      <c r="DAU57" s="76"/>
      <c r="DAV57" s="76"/>
      <c r="DAW57" s="76"/>
      <c r="DAX57" s="76"/>
      <c r="DAY57" s="76"/>
      <c r="DAZ57" s="76"/>
      <c r="DBA57" s="76"/>
      <c r="DBB57" s="76"/>
      <c r="DBC57" s="76"/>
      <c r="DBD57" s="76"/>
      <c r="DBE57" s="76"/>
      <c r="DBF57" s="76"/>
      <c r="DBG57" s="76"/>
      <c r="DBH57" s="76"/>
      <c r="DBI57" s="76"/>
      <c r="DBJ57" s="76"/>
      <c r="DBK57" s="76"/>
      <c r="DBL57" s="76"/>
      <c r="DBM57" s="76"/>
      <c r="DBN57" s="76"/>
      <c r="DBO57" s="76"/>
      <c r="DBP57" s="76"/>
      <c r="DBQ57" s="76"/>
      <c r="DBR57" s="76"/>
      <c r="DBS57" s="76"/>
      <c r="DBT57" s="76"/>
      <c r="DBU57" s="76"/>
      <c r="DBV57" s="76"/>
      <c r="DBW57" s="76"/>
      <c r="DBX57" s="76"/>
      <c r="DBY57" s="76"/>
      <c r="DBZ57" s="76"/>
      <c r="DCA57" s="76"/>
      <c r="DCB57" s="76"/>
      <c r="DCC57" s="76"/>
      <c r="DCD57" s="76"/>
      <c r="DCE57" s="76"/>
      <c r="DCF57" s="76"/>
      <c r="DCG57" s="76"/>
      <c r="DCH57" s="76"/>
      <c r="DCI57" s="76"/>
      <c r="DCJ57" s="76"/>
      <c r="DCK57" s="76"/>
      <c r="DCL57" s="76"/>
      <c r="DCM57" s="76"/>
      <c r="DCN57" s="76"/>
      <c r="DCO57" s="76"/>
      <c r="DCP57" s="76"/>
      <c r="DCQ57" s="76"/>
      <c r="DCR57" s="76"/>
      <c r="DCS57" s="76"/>
      <c r="DCT57" s="76"/>
      <c r="DCU57" s="76"/>
      <c r="DCV57" s="76"/>
      <c r="DCW57" s="76"/>
      <c r="DCX57" s="76"/>
      <c r="DCY57" s="76"/>
      <c r="DCZ57" s="76"/>
      <c r="DDA57" s="76"/>
      <c r="DDB57" s="76"/>
      <c r="DDC57" s="76"/>
      <c r="DDD57" s="76"/>
      <c r="DDE57" s="76"/>
      <c r="DDF57" s="76"/>
      <c r="DDG57" s="76"/>
      <c r="DDH57" s="76"/>
      <c r="DDI57" s="76"/>
      <c r="DDJ57" s="76"/>
      <c r="DDK57" s="76"/>
      <c r="DDL57" s="76"/>
      <c r="DDM57" s="76"/>
      <c r="DDN57" s="76"/>
      <c r="DDO57" s="76"/>
      <c r="DDP57" s="76"/>
      <c r="DDQ57" s="76"/>
      <c r="DDR57" s="76"/>
      <c r="DDS57" s="76"/>
      <c r="DDT57" s="76"/>
      <c r="DDU57" s="76"/>
      <c r="DDV57" s="76"/>
      <c r="DDW57" s="76"/>
      <c r="DDX57" s="76"/>
      <c r="DDY57" s="76"/>
      <c r="DDZ57" s="76"/>
      <c r="DEA57" s="76"/>
      <c r="DEB57" s="76"/>
      <c r="DEC57" s="76"/>
      <c r="DED57" s="76"/>
      <c r="DEE57" s="76"/>
      <c r="DEF57" s="76"/>
      <c r="DEG57" s="76"/>
      <c r="DEH57" s="76"/>
      <c r="DEI57" s="76"/>
      <c r="DEJ57" s="76"/>
      <c r="DEK57" s="76"/>
      <c r="DEL57" s="76"/>
      <c r="DEM57" s="76"/>
      <c r="DEN57" s="76"/>
      <c r="DEO57" s="76"/>
      <c r="DEP57" s="76"/>
      <c r="DEQ57" s="76"/>
      <c r="DER57" s="76"/>
      <c r="DES57" s="76"/>
      <c r="DET57" s="76"/>
      <c r="DEU57" s="76"/>
      <c r="DEV57" s="76"/>
      <c r="DEW57" s="76"/>
      <c r="DEX57" s="76"/>
      <c r="DEY57" s="76"/>
      <c r="DEZ57" s="76"/>
      <c r="DFA57" s="76"/>
      <c r="DFB57" s="76"/>
      <c r="DFC57" s="76"/>
      <c r="DFD57" s="76"/>
      <c r="DFE57" s="76"/>
      <c r="DFF57" s="76"/>
      <c r="DFG57" s="76"/>
      <c r="DFH57" s="76"/>
      <c r="DFI57" s="76"/>
      <c r="DFJ57" s="76"/>
      <c r="DFK57" s="76"/>
      <c r="DFL57" s="76"/>
      <c r="DFM57" s="76"/>
      <c r="DFN57" s="76"/>
      <c r="DFO57" s="76"/>
      <c r="DFP57" s="76"/>
      <c r="DFQ57" s="76"/>
      <c r="DFR57" s="76"/>
      <c r="DFS57" s="76"/>
      <c r="DFT57" s="76"/>
      <c r="DFU57" s="76"/>
      <c r="DFV57" s="76"/>
      <c r="DFW57" s="76"/>
      <c r="DFX57" s="76"/>
      <c r="DFY57" s="76"/>
      <c r="DFZ57" s="76"/>
      <c r="DGA57" s="76"/>
      <c r="DGB57" s="76"/>
      <c r="DGC57" s="76"/>
      <c r="DGD57" s="76"/>
      <c r="DGE57" s="76"/>
      <c r="DGF57" s="76"/>
      <c r="DGG57" s="76"/>
      <c r="DGH57" s="76"/>
      <c r="DGI57" s="76"/>
      <c r="DGJ57" s="76"/>
      <c r="DGK57" s="76"/>
      <c r="DGL57" s="76"/>
      <c r="DGM57" s="76"/>
      <c r="DGN57" s="76"/>
      <c r="DGO57" s="76"/>
      <c r="DGP57" s="76"/>
      <c r="DGQ57" s="76"/>
      <c r="DGR57" s="76"/>
      <c r="DGS57" s="76"/>
      <c r="DGT57" s="76"/>
      <c r="DGU57" s="76"/>
      <c r="DGV57" s="76"/>
      <c r="DGW57" s="76"/>
      <c r="DGX57" s="76"/>
      <c r="DGY57" s="76"/>
      <c r="DGZ57" s="76"/>
      <c r="DHA57" s="76"/>
      <c r="DHB57" s="76"/>
      <c r="DHC57" s="76"/>
      <c r="DHD57" s="76"/>
      <c r="DHE57" s="76"/>
      <c r="DHF57" s="76"/>
      <c r="DHG57" s="76"/>
      <c r="DHH57" s="76"/>
      <c r="DHI57" s="76"/>
      <c r="DHJ57" s="76"/>
      <c r="DHK57" s="76"/>
      <c r="DHL57" s="76"/>
      <c r="DHM57" s="76"/>
      <c r="DHN57" s="76"/>
      <c r="DHO57" s="76"/>
      <c r="DHP57" s="76"/>
      <c r="DHQ57" s="76"/>
      <c r="DHR57" s="76"/>
      <c r="DHS57" s="76"/>
      <c r="DHT57" s="76"/>
      <c r="DHU57" s="76"/>
      <c r="DHV57" s="76"/>
      <c r="DHW57" s="76"/>
      <c r="DHX57" s="76"/>
      <c r="DHY57" s="76"/>
      <c r="DHZ57" s="76"/>
      <c r="DIA57" s="76"/>
      <c r="DIB57" s="76"/>
      <c r="DIC57" s="76"/>
      <c r="DID57" s="76"/>
      <c r="DIE57" s="76"/>
      <c r="DIF57" s="76"/>
      <c r="DIG57" s="76"/>
      <c r="DIH57" s="76"/>
      <c r="DII57" s="76"/>
      <c r="DIJ57" s="76"/>
      <c r="DIK57" s="76"/>
      <c r="DIL57" s="76"/>
      <c r="DIM57" s="76"/>
      <c r="DIN57" s="76"/>
      <c r="DIO57" s="76"/>
      <c r="DIP57" s="76"/>
      <c r="DIQ57" s="76"/>
      <c r="DIR57" s="76"/>
      <c r="DIS57" s="76"/>
      <c r="DIT57" s="76"/>
      <c r="DIU57" s="76"/>
      <c r="DIV57" s="76"/>
      <c r="DIW57" s="76"/>
      <c r="DIX57" s="76"/>
      <c r="DIY57" s="76"/>
      <c r="DIZ57" s="76"/>
      <c r="DJA57" s="76"/>
      <c r="DJB57" s="76"/>
      <c r="DJC57" s="76"/>
      <c r="DJD57" s="76"/>
      <c r="DJE57" s="76"/>
      <c r="DJF57" s="76"/>
      <c r="DJG57" s="76"/>
      <c r="DJH57" s="76"/>
      <c r="DJI57" s="76"/>
      <c r="DJJ57" s="76"/>
      <c r="DJK57" s="76"/>
      <c r="DJL57" s="76"/>
      <c r="DJM57" s="76"/>
      <c r="DJN57" s="76"/>
      <c r="DJO57" s="76"/>
      <c r="DJP57" s="76"/>
      <c r="DJQ57" s="76"/>
      <c r="DJR57" s="76"/>
      <c r="DJS57" s="76"/>
      <c r="DJT57" s="76"/>
      <c r="DJU57" s="76"/>
      <c r="DJV57" s="76"/>
      <c r="DJW57" s="76"/>
      <c r="DJX57" s="76"/>
      <c r="DJY57" s="76"/>
      <c r="DJZ57" s="76"/>
      <c r="DKA57" s="76"/>
      <c r="DKB57" s="76"/>
      <c r="DKC57" s="76"/>
      <c r="DKD57" s="76"/>
      <c r="DKE57" s="76"/>
      <c r="DKF57" s="76"/>
      <c r="DKG57" s="76"/>
      <c r="DKH57" s="76"/>
      <c r="DKI57" s="76"/>
      <c r="DKJ57" s="76"/>
      <c r="DKK57" s="76"/>
      <c r="DKL57" s="76"/>
      <c r="DKM57" s="76"/>
      <c r="DKN57" s="76"/>
      <c r="DKO57" s="76"/>
      <c r="DKP57" s="76"/>
      <c r="DKQ57" s="76"/>
      <c r="DKR57" s="76"/>
      <c r="DKS57" s="76"/>
      <c r="DKT57" s="76"/>
      <c r="DKU57" s="76"/>
      <c r="DKV57" s="76"/>
      <c r="DKW57" s="76"/>
      <c r="DKX57" s="76"/>
      <c r="DKY57" s="76"/>
      <c r="DKZ57" s="76"/>
      <c r="DLA57" s="76"/>
      <c r="DLB57" s="76"/>
      <c r="DLC57" s="76"/>
      <c r="DLD57" s="76"/>
      <c r="DLE57" s="76"/>
      <c r="DLF57" s="76"/>
      <c r="DLG57" s="76"/>
      <c r="DLH57" s="76"/>
      <c r="DLI57" s="76"/>
      <c r="DLJ57" s="76"/>
      <c r="DLK57" s="76"/>
      <c r="DLL57" s="76"/>
      <c r="DLM57" s="76"/>
      <c r="DLN57" s="76"/>
      <c r="DLO57" s="76"/>
      <c r="DLP57" s="76"/>
      <c r="DLQ57" s="76"/>
      <c r="DLR57" s="76"/>
      <c r="DLS57" s="76"/>
      <c r="DLT57" s="76"/>
      <c r="DLU57" s="76"/>
      <c r="DLV57" s="76"/>
      <c r="DLW57" s="76"/>
      <c r="DLX57" s="76"/>
      <c r="DLY57" s="76"/>
      <c r="DLZ57" s="76"/>
      <c r="DMA57" s="76"/>
      <c r="DMB57" s="76"/>
      <c r="DMC57" s="76"/>
      <c r="DMD57" s="76"/>
      <c r="DME57" s="76"/>
      <c r="DMF57" s="76"/>
      <c r="DMG57" s="76"/>
      <c r="DMH57" s="76"/>
      <c r="DMI57" s="76"/>
      <c r="DMJ57" s="76"/>
      <c r="DMK57" s="76"/>
      <c r="DML57" s="76"/>
      <c r="DMM57" s="76"/>
      <c r="DMN57" s="76"/>
      <c r="DMO57" s="76"/>
      <c r="DMP57" s="76"/>
      <c r="DMQ57" s="76"/>
      <c r="DMR57" s="76"/>
      <c r="DMS57" s="76"/>
      <c r="DMT57" s="76"/>
      <c r="DMU57" s="76"/>
      <c r="DMV57" s="76"/>
      <c r="DMW57" s="76"/>
      <c r="DMX57" s="76"/>
      <c r="DMY57" s="76"/>
      <c r="DMZ57" s="76"/>
      <c r="DNA57" s="76"/>
      <c r="DNB57" s="76"/>
      <c r="DNC57" s="76"/>
      <c r="DND57" s="76"/>
      <c r="DNE57" s="76"/>
      <c r="DNF57" s="76"/>
      <c r="DNG57" s="76"/>
      <c r="DNH57" s="76"/>
      <c r="DNI57" s="76"/>
      <c r="DNJ57" s="76"/>
      <c r="DNK57" s="76"/>
      <c r="DNL57" s="76"/>
      <c r="DNM57" s="76"/>
      <c r="DNN57" s="76"/>
      <c r="DNO57" s="76"/>
      <c r="DNP57" s="76"/>
      <c r="DNQ57" s="76"/>
      <c r="DNR57" s="76"/>
      <c r="DNS57" s="76"/>
      <c r="DNT57" s="76"/>
      <c r="DNU57" s="76"/>
      <c r="DNV57" s="76"/>
      <c r="DNW57" s="76"/>
      <c r="DNX57" s="76"/>
      <c r="DNY57" s="76"/>
      <c r="DNZ57" s="76"/>
      <c r="DOA57" s="76"/>
      <c r="DOB57" s="76"/>
      <c r="DOC57" s="76"/>
      <c r="DOD57" s="76"/>
      <c r="DOE57" s="76"/>
      <c r="DOF57" s="76"/>
      <c r="DOG57" s="76"/>
      <c r="DOH57" s="76"/>
      <c r="DOI57" s="76"/>
      <c r="DOJ57" s="76"/>
      <c r="DOK57" s="76"/>
      <c r="DOL57" s="76"/>
      <c r="DOM57" s="76"/>
      <c r="DON57" s="76"/>
      <c r="DOO57" s="76"/>
      <c r="DOP57" s="76"/>
      <c r="DOQ57" s="76"/>
      <c r="DOR57" s="76"/>
      <c r="DOS57" s="76"/>
      <c r="DOT57" s="76"/>
      <c r="DOU57" s="76"/>
      <c r="DOV57" s="76"/>
      <c r="DOW57" s="76"/>
      <c r="DOX57" s="76"/>
      <c r="DOY57" s="76"/>
      <c r="DOZ57" s="76"/>
      <c r="DPA57" s="76"/>
      <c r="DPB57" s="76"/>
      <c r="DPC57" s="76"/>
      <c r="DPD57" s="76"/>
      <c r="DPE57" s="76"/>
      <c r="DPF57" s="76"/>
      <c r="DPG57" s="76"/>
      <c r="DPH57" s="76"/>
      <c r="DPI57" s="76"/>
      <c r="DPJ57" s="76"/>
      <c r="DPK57" s="76"/>
      <c r="DPL57" s="76"/>
      <c r="DPM57" s="76"/>
      <c r="DPN57" s="76"/>
      <c r="DPO57" s="76"/>
      <c r="DPP57" s="76"/>
      <c r="DPQ57" s="76"/>
      <c r="DPR57" s="76"/>
      <c r="DPS57" s="76"/>
      <c r="DPT57" s="76"/>
      <c r="DPU57" s="76"/>
      <c r="DPV57" s="76"/>
      <c r="DPW57" s="76"/>
      <c r="DPX57" s="76"/>
      <c r="DPY57" s="76"/>
      <c r="DPZ57" s="76"/>
      <c r="DQA57" s="76"/>
      <c r="DQB57" s="76"/>
      <c r="DQC57" s="76"/>
      <c r="DQD57" s="76"/>
      <c r="DQE57" s="76"/>
      <c r="DQF57" s="76"/>
      <c r="DQG57" s="76"/>
      <c r="DQH57" s="76"/>
      <c r="DQI57" s="76"/>
      <c r="DQJ57" s="76"/>
      <c r="DQK57" s="76"/>
      <c r="DQL57" s="76"/>
      <c r="DQM57" s="76"/>
      <c r="DQN57" s="76"/>
      <c r="DQO57" s="76"/>
      <c r="DQP57" s="76"/>
      <c r="DQQ57" s="76"/>
      <c r="DQR57" s="76"/>
      <c r="DQS57" s="76"/>
      <c r="DQT57" s="76"/>
      <c r="DQU57" s="76"/>
      <c r="DQV57" s="76"/>
      <c r="DQW57" s="76"/>
      <c r="DQX57" s="76"/>
      <c r="DQY57" s="76"/>
      <c r="DQZ57" s="76"/>
      <c r="DRA57" s="76"/>
      <c r="DRB57" s="76"/>
      <c r="DRC57" s="76"/>
      <c r="DRD57" s="76"/>
      <c r="DRE57" s="76"/>
      <c r="DRF57" s="76"/>
      <c r="DRG57" s="76"/>
      <c r="DRH57" s="76"/>
      <c r="DRI57" s="76"/>
      <c r="DRJ57" s="76"/>
      <c r="DRK57" s="76"/>
      <c r="DRL57" s="76"/>
      <c r="DRM57" s="76"/>
      <c r="DRN57" s="76"/>
      <c r="DRO57" s="76"/>
      <c r="DRP57" s="76"/>
      <c r="DRQ57" s="76"/>
      <c r="DRR57" s="76"/>
      <c r="DRS57" s="76"/>
      <c r="DRT57" s="76"/>
      <c r="DRU57" s="76"/>
      <c r="DRV57" s="76"/>
      <c r="DRW57" s="76"/>
      <c r="DRX57" s="76"/>
      <c r="DRY57" s="76"/>
      <c r="DRZ57" s="76"/>
      <c r="DSA57" s="76"/>
      <c r="DSB57" s="76"/>
      <c r="DSC57" s="76"/>
      <c r="DSD57" s="76"/>
      <c r="DSE57" s="76"/>
      <c r="DSF57" s="76"/>
      <c r="DSG57" s="76"/>
      <c r="DSH57" s="76"/>
      <c r="DSI57" s="76"/>
      <c r="DSJ57" s="76"/>
      <c r="DSK57" s="76"/>
      <c r="DSL57" s="76"/>
      <c r="DSM57" s="76"/>
      <c r="DSN57" s="76"/>
      <c r="DSO57" s="76"/>
      <c r="DSP57" s="76"/>
      <c r="DSQ57" s="76"/>
      <c r="DSR57" s="76"/>
      <c r="DSS57" s="76"/>
      <c r="DST57" s="76"/>
      <c r="DSU57" s="76"/>
      <c r="DSV57" s="76"/>
      <c r="DSW57" s="76"/>
      <c r="DSX57" s="76"/>
      <c r="DSY57" s="76"/>
      <c r="DSZ57" s="76"/>
      <c r="DTA57" s="76"/>
      <c r="DTB57" s="76"/>
      <c r="DTC57" s="76"/>
      <c r="DTD57" s="76"/>
      <c r="DTE57" s="76"/>
      <c r="DTF57" s="76"/>
      <c r="DTG57" s="76"/>
      <c r="DTH57" s="76"/>
      <c r="DTI57" s="76"/>
      <c r="DTJ57" s="76"/>
      <c r="DTK57" s="76"/>
      <c r="DTL57" s="76"/>
      <c r="DTM57" s="76"/>
      <c r="DTN57" s="76"/>
      <c r="DTO57" s="76"/>
      <c r="DTP57" s="76"/>
      <c r="DTQ57" s="76"/>
      <c r="DTR57" s="76"/>
      <c r="DTS57" s="76"/>
      <c r="DTT57" s="76"/>
      <c r="DTU57" s="76"/>
      <c r="DTV57" s="76"/>
      <c r="DTW57" s="76"/>
      <c r="DTX57" s="76"/>
      <c r="DTY57" s="76"/>
      <c r="DTZ57" s="76"/>
      <c r="DUA57" s="76"/>
      <c r="DUB57" s="76"/>
      <c r="DUC57" s="76"/>
      <c r="DUD57" s="76"/>
      <c r="DUE57" s="76"/>
      <c r="DUF57" s="76"/>
      <c r="DUG57" s="76"/>
      <c r="DUH57" s="76"/>
      <c r="DUI57" s="76"/>
      <c r="DUJ57" s="76"/>
      <c r="DUK57" s="76"/>
      <c r="DUL57" s="76"/>
      <c r="DUM57" s="76"/>
      <c r="DUN57" s="76"/>
      <c r="DUO57" s="76"/>
      <c r="DUP57" s="76"/>
      <c r="DUQ57" s="76"/>
      <c r="DUR57" s="76"/>
      <c r="DUS57" s="76"/>
      <c r="DUT57" s="76"/>
      <c r="DUU57" s="76"/>
      <c r="DUV57" s="76"/>
      <c r="DUW57" s="76"/>
      <c r="DUX57" s="76"/>
      <c r="DUY57" s="76"/>
      <c r="DUZ57" s="76"/>
      <c r="DVA57" s="76"/>
      <c r="DVB57" s="76"/>
      <c r="DVC57" s="76"/>
      <c r="DVD57" s="76"/>
      <c r="DVE57" s="76"/>
      <c r="DVF57" s="76"/>
      <c r="DVG57" s="76"/>
      <c r="DVH57" s="76"/>
      <c r="DVI57" s="76"/>
      <c r="DVJ57" s="76"/>
      <c r="DVK57" s="76"/>
      <c r="DVL57" s="76"/>
      <c r="DVM57" s="76"/>
      <c r="DVN57" s="76"/>
      <c r="DVO57" s="76"/>
      <c r="DVP57" s="76"/>
      <c r="DVQ57" s="76"/>
      <c r="DVR57" s="76"/>
      <c r="DVS57" s="76"/>
      <c r="DVT57" s="76"/>
      <c r="DVU57" s="76"/>
      <c r="DVV57" s="76"/>
      <c r="DVW57" s="76"/>
      <c r="DVX57" s="76"/>
      <c r="DVY57" s="76"/>
      <c r="DVZ57" s="76"/>
      <c r="DWA57" s="76"/>
      <c r="DWB57" s="76"/>
      <c r="DWC57" s="76"/>
      <c r="DWD57" s="76"/>
      <c r="DWE57" s="76"/>
      <c r="DWF57" s="76"/>
      <c r="DWG57" s="76"/>
      <c r="DWH57" s="76"/>
      <c r="DWI57" s="76"/>
      <c r="DWJ57" s="76"/>
      <c r="DWK57" s="76"/>
      <c r="DWL57" s="76"/>
      <c r="DWM57" s="76"/>
      <c r="DWN57" s="76"/>
      <c r="DWO57" s="76"/>
      <c r="DWP57" s="76"/>
      <c r="DWQ57" s="76"/>
      <c r="DWR57" s="76"/>
      <c r="DWS57" s="76"/>
      <c r="DWT57" s="76"/>
      <c r="DWU57" s="76"/>
      <c r="DWV57" s="76"/>
      <c r="DWW57" s="76"/>
      <c r="DWX57" s="76"/>
      <c r="DWY57" s="76"/>
      <c r="DWZ57" s="76"/>
      <c r="DXA57" s="76"/>
      <c r="DXB57" s="76"/>
      <c r="DXC57" s="76"/>
      <c r="DXD57" s="76"/>
      <c r="DXE57" s="76"/>
      <c r="DXF57" s="76"/>
      <c r="DXG57" s="76"/>
      <c r="DXH57" s="76"/>
      <c r="DXI57" s="76"/>
      <c r="DXJ57" s="76"/>
      <c r="DXK57" s="76"/>
      <c r="DXL57" s="76"/>
      <c r="DXM57" s="76"/>
      <c r="DXN57" s="76"/>
      <c r="DXO57" s="76"/>
      <c r="DXP57" s="76"/>
      <c r="DXQ57" s="76"/>
      <c r="DXR57" s="76"/>
      <c r="DXS57" s="76"/>
      <c r="DXT57" s="76"/>
      <c r="DXU57" s="76"/>
      <c r="DXV57" s="76"/>
      <c r="DXW57" s="76"/>
      <c r="DXX57" s="76"/>
      <c r="DXY57" s="76"/>
      <c r="DXZ57" s="76"/>
      <c r="DYA57" s="76"/>
      <c r="DYB57" s="76"/>
      <c r="DYC57" s="76"/>
      <c r="DYD57" s="76"/>
      <c r="DYE57" s="76"/>
      <c r="DYF57" s="76"/>
      <c r="DYG57" s="76"/>
      <c r="DYH57" s="76"/>
      <c r="DYI57" s="76"/>
      <c r="DYJ57" s="76"/>
      <c r="DYK57" s="76"/>
      <c r="DYL57" s="76"/>
      <c r="DYM57" s="76"/>
      <c r="DYN57" s="76"/>
      <c r="DYO57" s="76"/>
      <c r="DYP57" s="76"/>
      <c r="DYQ57" s="76"/>
      <c r="DYR57" s="76"/>
      <c r="DYS57" s="76"/>
      <c r="DYT57" s="76"/>
      <c r="DYU57" s="76"/>
      <c r="DYV57" s="76"/>
      <c r="DYW57" s="76"/>
      <c r="DYX57" s="76"/>
      <c r="DYY57" s="76"/>
      <c r="DYZ57" s="76"/>
      <c r="DZA57" s="76"/>
      <c r="DZB57" s="76"/>
      <c r="DZC57" s="76"/>
      <c r="DZD57" s="76"/>
      <c r="DZE57" s="76"/>
      <c r="DZF57" s="76"/>
      <c r="DZG57" s="76"/>
      <c r="DZH57" s="76"/>
      <c r="DZI57" s="76"/>
      <c r="DZJ57" s="76"/>
      <c r="DZK57" s="76"/>
      <c r="DZL57" s="76"/>
      <c r="DZM57" s="76"/>
      <c r="DZN57" s="76"/>
      <c r="DZO57" s="76"/>
      <c r="DZP57" s="76"/>
      <c r="DZQ57" s="76"/>
      <c r="DZR57" s="76"/>
      <c r="DZS57" s="76"/>
      <c r="DZT57" s="76"/>
      <c r="DZU57" s="76"/>
      <c r="DZV57" s="76"/>
      <c r="DZW57" s="76"/>
      <c r="DZX57" s="76"/>
      <c r="DZY57" s="76"/>
      <c r="DZZ57" s="76"/>
      <c r="EAA57" s="76"/>
      <c r="EAB57" s="76"/>
      <c r="EAC57" s="76"/>
      <c r="EAD57" s="76"/>
      <c r="EAE57" s="76"/>
      <c r="EAF57" s="76"/>
      <c r="EAG57" s="76"/>
      <c r="EAH57" s="76"/>
      <c r="EAI57" s="76"/>
      <c r="EAJ57" s="76"/>
      <c r="EAK57" s="76"/>
      <c r="EAL57" s="76"/>
      <c r="EAM57" s="76"/>
      <c r="EAN57" s="76"/>
      <c r="EAO57" s="76"/>
      <c r="EAP57" s="76"/>
      <c r="EAQ57" s="76"/>
      <c r="EAR57" s="76"/>
      <c r="EAS57" s="76"/>
      <c r="EAT57" s="76"/>
      <c r="EAU57" s="76"/>
      <c r="EAV57" s="76"/>
      <c r="EAW57" s="76"/>
      <c r="EAX57" s="76"/>
      <c r="EAY57" s="76"/>
      <c r="EAZ57" s="76"/>
      <c r="EBA57" s="76"/>
      <c r="EBB57" s="76"/>
      <c r="EBC57" s="76"/>
      <c r="EBD57" s="76"/>
      <c r="EBE57" s="76"/>
      <c r="EBF57" s="76"/>
      <c r="EBG57" s="76"/>
      <c r="EBH57" s="76"/>
      <c r="EBI57" s="76"/>
      <c r="EBJ57" s="76"/>
      <c r="EBK57" s="76"/>
      <c r="EBL57" s="76"/>
      <c r="EBM57" s="76"/>
      <c r="EBN57" s="76"/>
      <c r="EBO57" s="76"/>
      <c r="EBP57" s="76"/>
      <c r="EBQ57" s="76"/>
      <c r="EBR57" s="76"/>
      <c r="EBS57" s="76"/>
      <c r="EBT57" s="76"/>
      <c r="EBU57" s="76"/>
      <c r="EBV57" s="76"/>
      <c r="EBW57" s="76"/>
      <c r="EBX57" s="76"/>
      <c r="EBY57" s="76"/>
      <c r="EBZ57" s="76"/>
      <c r="ECA57" s="76"/>
      <c r="ECB57" s="76"/>
      <c r="ECC57" s="76"/>
      <c r="ECD57" s="76"/>
      <c r="ECE57" s="76"/>
      <c r="ECF57" s="76"/>
      <c r="ECG57" s="76"/>
      <c r="ECH57" s="76"/>
      <c r="ECI57" s="76"/>
      <c r="ECJ57" s="76"/>
      <c r="ECK57" s="76"/>
      <c r="ECL57" s="76"/>
      <c r="ECM57" s="76"/>
      <c r="ECN57" s="76"/>
      <c r="ECO57" s="76"/>
      <c r="ECP57" s="76"/>
      <c r="ECQ57" s="76"/>
      <c r="ECR57" s="76"/>
      <c r="ECS57" s="76"/>
      <c r="ECT57" s="76"/>
      <c r="ECU57" s="76"/>
      <c r="ECV57" s="76"/>
      <c r="ECW57" s="76"/>
      <c r="ECX57" s="76"/>
      <c r="ECY57" s="76"/>
      <c r="ECZ57" s="76"/>
      <c r="EDA57" s="76"/>
      <c r="EDB57" s="76"/>
      <c r="EDC57" s="76"/>
      <c r="EDD57" s="76"/>
      <c r="EDE57" s="76"/>
      <c r="EDF57" s="76"/>
      <c r="EDG57" s="76"/>
      <c r="EDH57" s="76"/>
      <c r="EDI57" s="76"/>
      <c r="EDJ57" s="76"/>
      <c r="EDK57" s="76"/>
      <c r="EDL57" s="76"/>
      <c r="EDM57" s="76"/>
      <c r="EDN57" s="76"/>
      <c r="EDO57" s="76"/>
      <c r="EDP57" s="76"/>
      <c r="EDQ57" s="76"/>
      <c r="EDR57" s="76"/>
      <c r="EDS57" s="76"/>
      <c r="EDT57" s="76"/>
      <c r="EDU57" s="76"/>
      <c r="EDV57" s="76"/>
      <c r="EDW57" s="76"/>
      <c r="EDX57" s="76"/>
      <c r="EDY57" s="76"/>
      <c r="EDZ57" s="76"/>
      <c r="EEA57" s="76"/>
      <c r="EEB57" s="76"/>
      <c r="EEC57" s="76"/>
      <c r="EED57" s="76"/>
      <c r="EEE57" s="76"/>
      <c r="EEF57" s="76"/>
      <c r="EEG57" s="76"/>
      <c r="EEH57" s="76"/>
      <c r="EEI57" s="76"/>
      <c r="EEJ57" s="76"/>
      <c r="EEK57" s="76"/>
      <c r="EEL57" s="76"/>
      <c r="EEM57" s="76"/>
      <c r="EEN57" s="76"/>
      <c r="EEO57" s="76"/>
      <c r="EEP57" s="76"/>
      <c r="EEQ57" s="76"/>
      <c r="EER57" s="76"/>
      <c r="EES57" s="76"/>
      <c r="EET57" s="76"/>
      <c r="EEU57" s="76"/>
      <c r="EEV57" s="76"/>
      <c r="EEW57" s="76"/>
      <c r="EEX57" s="76"/>
      <c r="EEY57" s="76"/>
      <c r="EEZ57" s="76"/>
      <c r="EFA57" s="76"/>
      <c r="EFB57" s="76"/>
      <c r="EFC57" s="76"/>
      <c r="EFD57" s="76"/>
      <c r="EFE57" s="76"/>
      <c r="EFF57" s="76"/>
      <c r="EFG57" s="76"/>
      <c r="EFH57" s="76"/>
      <c r="EFI57" s="76"/>
      <c r="EFJ57" s="76"/>
      <c r="EFK57" s="76"/>
      <c r="EFL57" s="76"/>
      <c r="EFM57" s="76"/>
      <c r="EFN57" s="76"/>
      <c r="EFO57" s="76"/>
      <c r="EFP57" s="76"/>
      <c r="EFQ57" s="76"/>
      <c r="EFR57" s="76"/>
      <c r="EFS57" s="76"/>
      <c r="EFT57" s="76"/>
      <c r="EFU57" s="76"/>
      <c r="EFV57" s="76"/>
      <c r="EFW57" s="76"/>
      <c r="EFX57" s="76"/>
      <c r="EFY57" s="76"/>
      <c r="EFZ57" s="76"/>
      <c r="EGA57" s="76"/>
      <c r="EGB57" s="76"/>
      <c r="EGC57" s="76"/>
      <c r="EGD57" s="76"/>
      <c r="EGE57" s="76"/>
      <c r="EGF57" s="76"/>
      <c r="EGG57" s="76"/>
      <c r="EGH57" s="76"/>
      <c r="EGI57" s="76"/>
      <c r="EGJ57" s="76"/>
      <c r="EGK57" s="76"/>
      <c r="EGL57" s="76"/>
      <c r="EGM57" s="76"/>
      <c r="EGN57" s="76"/>
      <c r="EGO57" s="76"/>
      <c r="EGP57" s="76"/>
      <c r="EGQ57" s="76"/>
      <c r="EGR57" s="76"/>
      <c r="EGS57" s="76"/>
      <c r="EGT57" s="76"/>
      <c r="EGU57" s="76"/>
      <c r="EGV57" s="76"/>
      <c r="EGW57" s="76"/>
      <c r="EGX57" s="76"/>
      <c r="EGY57" s="76"/>
      <c r="EGZ57" s="76"/>
      <c r="EHA57" s="76"/>
      <c r="EHB57" s="76"/>
      <c r="EHC57" s="76"/>
      <c r="EHD57" s="76"/>
      <c r="EHE57" s="76"/>
      <c r="EHF57" s="76"/>
      <c r="EHG57" s="76"/>
      <c r="EHH57" s="76"/>
      <c r="EHI57" s="76"/>
      <c r="EHJ57" s="76"/>
      <c r="EHK57" s="76"/>
      <c r="EHL57" s="76"/>
      <c r="EHM57" s="76"/>
      <c r="EHN57" s="76"/>
      <c r="EHO57" s="76"/>
      <c r="EHP57" s="76"/>
      <c r="EHQ57" s="76"/>
      <c r="EHR57" s="76"/>
      <c r="EHS57" s="76"/>
      <c r="EHT57" s="76"/>
      <c r="EHU57" s="76"/>
      <c r="EHV57" s="76"/>
      <c r="EHW57" s="76"/>
      <c r="EHX57" s="76"/>
      <c r="EHY57" s="76"/>
      <c r="EHZ57" s="76"/>
      <c r="EIA57" s="76"/>
      <c r="EIB57" s="76"/>
      <c r="EIC57" s="76"/>
      <c r="EID57" s="76"/>
      <c r="EIE57" s="76"/>
      <c r="EIF57" s="76"/>
      <c r="EIG57" s="76"/>
      <c r="EIH57" s="76"/>
      <c r="EII57" s="76"/>
      <c r="EIJ57" s="76"/>
      <c r="EIK57" s="76"/>
      <c r="EIL57" s="76"/>
      <c r="EIM57" s="76"/>
      <c r="EIN57" s="76"/>
      <c r="EIO57" s="76"/>
      <c r="EIP57" s="76"/>
      <c r="EIQ57" s="76"/>
      <c r="EIR57" s="76"/>
      <c r="EIS57" s="76"/>
      <c r="EIT57" s="76"/>
      <c r="EIU57" s="76"/>
      <c r="EIV57" s="76"/>
      <c r="EIW57" s="76"/>
      <c r="EIX57" s="76"/>
      <c r="EIY57" s="76"/>
      <c r="EIZ57" s="76"/>
      <c r="EJA57" s="76"/>
      <c r="EJB57" s="76"/>
      <c r="EJC57" s="76"/>
      <c r="EJD57" s="76"/>
      <c r="EJE57" s="76"/>
      <c r="EJF57" s="76"/>
      <c r="EJG57" s="76"/>
      <c r="EJH57" s="76"/>
      <c r="EJI57" s="76"/>
      <c r="EJJ57" s="76"/>
      <c r="EJK57" s="76"/>
      <c r="EJL57" s="76"/>
      <c r="EJM57" s="76"/>
      <c r="EJN57" s="76"/>
      <c r="EJO57" s="76"/>
      <c r="EJP57" s="76"/>
      <c r="EJQ57" s="76"/>
      <c r="EJR57" s="76"/>
      <c r="EJS57" s="76"/>
      <c r="EJT57" s="76"/>
      <c r="EJU57" s="76"/>
      <c r="EJV57" s="76"/>
      <c r="EJW57" s="76"/>
      <c r="EJX57" s="76"/>
      <c r="EJY57" s="76"/>
      <c r="EJZ57" s="76"/>
      <c r="EKA57" s="76"/>
      <c r="EKB57" s="76"/>
      <c r="EKC57" s="76"/>
      <c r="EKD57" s="76"/>
      <c r="EKE57" s="76"/>
      <c r="EKF57" s="76"/>
      <c r="EKG57" s="76"/>
      <c r="EKH57" s="76"/>
      <c r="EKI57" s="76"/>
      <c r="EKJ57" s="76"/>
      <c r="EKK57" s="76"/>
      <c r="EKL57" s="76"/>
      <c r="EKM57" s="76"/>
      <c r="EKN57" s="76"/>
      <c r="EKO57" s="76"/>
      <c r="EKP57" s="76"/>
      <c r="EKQ57" s="76"/>
      <c r="EKR57" s="76"/>
      <c r="EKS57" s="76"/>
      <c r="EKT57" s="76"/>
      <c r="EKU57" s="76"/>
      <c r="EKV57" s="76"/>
      <c r="EKW57" s="76"/>
      <c r="EKX57" s="76"/>
      <c r="EKY57" s="76"/>
      <c r="EKZ57" s="76"/>
      <c r="ELA57" s="76"/>
      <c r="ELB57" s="76"/>
      <c r="ELC57" s="76"/>
      <c r="ELD57" s="76"/>
      <c r="ELE57" s="76"/>
      <c r="ELF57" s="76"/>
      <c r="ELG57" s="76"/>
      <c r="ELH57" s="76"/>
      <c r="ELI57" s="76"/>
      <c r="ELJ57" s="76"/>
      <c r="ELK57" s="76"/>
      <c r="ELL57" s="76"/>
      <c r="ELM57" s="76"/>
      <c r="ELN57" s="76"/>
      <c r="ELO57" s="76"/>
      <c r="ELP57" s="76"/>
      <c r="ELQ57" s="76"/>
      <c r="ELR57" s="76"/>
      <c r="ELS57" s="76"/>
      <c r="ELT57" s="76"/>
      <c r="ELU57" s="76"/>
      <c r="ELV57" s="76"/>
      <c r="ELW57" s="76"/>
      <c r="ELX57" s="76"/>
      <c r="ELY57" s="76"/>
      <c r="ELZ57" s="76"/>
      <c r="EMA57" s="76"/>
      <c r="EMB57" s="76"/>
      <c r="EMC57" s="76"/>
      <c r="EMD57" s="76"/>
      <c r="EME57" s="76"/>
      <c r="EMF57" s="76"/>
      <c r="EMG57" s="76"/>
      <c r="EMH57" s="76"/>
      <c r="EMI57" s="76"/>
      <c r="EMJ57" s="76"/>
      <c r="EMK57" s="76"/>
      <c r="EML57" s="76"/>
      <c r="EMM57" s="76"/>
      <c r="EMN57" s="76"/>
      <c r="EMO57" s="76"/>
      <c r="EMP57" s="76"/>
      <c r="EMQ57" s="76"/>
      <c r="EMR57" s="76"/>
      <c r="EMS57" s="76"/>
      <c r="EMT57" s="76"/>
      <c r="EMU57" s="76"/>
      <c r="EMV57" s="76"/>
      <c r="EMW57" s="76"/>
      <c r="EMX57" s="76"/>
      <c r="EMY57" s="76"/>
      <c r="EMZ57" s="76"/>
      <c r="ENA57" s="76"/>
      <c r="ENB57" s="76"/>
      <c r="ENC57" s="76"/>
      <c r="END57" s="76"/>
      <c r="ENE57" s="76"/>
      <c r="ENF57" s="76"/>
      <c r="ENG57" s="76"/>
      <c r="ENH57" s="76"/>
      <c r="ENI57" s="76"/>
      <c r="ENJ57" s="76"/>
      <c r="ENK57" s="76"/>
      <c r="ENL57" s="76"/>
      <c r="ENM57" s="76"/>
      <c r="ENN57" s="76"/>
      <c r="ENO57" s="76"/>
      <c r="ENP57" s="76"/>
      <c r="ENQ57" s="76"/>
      <c r="ENR57" s="76"/>
      <c r="ENS57" s="76"/>
      <c r="ENT57" s="76"/>
      <c r="ENU57" s="76"/>
      <c r="ENV57" s="76"/>
      <c r="ENW57" s="76"/>
      <c r="ENX57" s="76"/>
      <c r="ENY57" s="76"/>
      <c r="ENZ57" s="76"/>
      <c r="EOA57" s="76"/>
      <c r="EOB57" s="76"/>
      <c r="EOC57" s="76"/>
      <c r="EOD57" s="76"/>
      <c r="EOE57" s="76"/>
      <c r="EOF57" s="76"/>
      <c r="EOG57" s="76"/>
      <c r="EOH57" s="76"/>
      <c r="EOI57" s="76"/>
      <c r="EOJ57" s="76"/>
      <c r="EOK57" s="76"/>
      <c r="EOL57" s="76"/>
      <c r="EOM57" s="76"/>
      <c r="EON57" s="76"/>
      <c r="EOO57" s="76"/>
      <c r="EOP57" s="76"/>
      <c r="EOQ57" s="76"/>
      <c r="EOR57" s="76"/>
      <c r="EOS57" s="76"/>
      <c r="EOT57" s="76"/>
      <c r="EOU57" s="76"/>
      <c r="EOV57" s="76"/>
      <c r="EOW57" s="76"/>
      <c r="EOX57" s="76"/>
      <c r="EOY57" s="76"/>
      <c r="EOZ57" s="76"/>
      <c r="EPA57" s="76"/>
      <c r="EPB57" s="76"/>
      <c r="EPC57" s="76"/>
      <c r="EPD57" s="76"/>
      <c r="EPE57" s="76"/>
      <c r="EPF57" s="76"/>
      <c r="EPG57" s="76"/>
      <c r="EPH57" s="76"/>
      <c r="EPI57" s="76"/>
      <c r="EPJ57" s="76"/>
      <c r="EPK57" s="76"/>
      <c r="EPL57" s="76"/>
      <c r="EPM57" s="76"/>
      <c r="EPN57" s="76"/>
      <c r="EPO57" s="76"/>
      <c r="EPP57" s="76"/>
      <c r="EPQ57" s="76"/>
      <c r="EPR57" s="76"/>
      <c r="EPS57" s="76"/>
      <c r="EPT57" s="76"/>
      <c r="EPU57" s="76"/>
      <c r="EPV57" s="76"/>
      <c r="EPW57" s="76"/>
      <c r="EPX57" s="76"/>
      <c r="EPY57" s="76"/>
      <c r="EPZ57" s="76"/>
      <c r="EQA57" s="76"/>
      <c r="EQB57" s="76"/>
      <c r="EQC57" s="76"/>
      <c r="EQD57" s="76"/>
      <c r="EQE57" s="76"/>
      <c r="EQF57" s="76"/>
      <c r="EQG57" s="76"/>
      <c r="EQH57" s="76"/>
      <c r="EQI57" s="76"/>
      <c r="EQJ57" s="76"/>
      <c r="EQK57" s="76"/>
      <c r="EQL57" s="76"/>
      <c r="EQM57" s="76"/>
      <c r="EQN57" s="76"/>
      <c r="EQO57" s="76"/>
      <c r="EQP57" s="76"/>
      <c r="EQQ57" s="76"/>
      <c r="EQR57" s="76"/>
      <c r="EQS57" s="76"/>
      <c r="EQT57" s="76"/>
      <c r="EQU57" s="76"/>
      <c r="EQV57" s="76"/>
      <c r="EQW57" s="76"/>
      <c r="EQX57" s="76"/>
      <c r="EQY57" s="76"/>
      <c r="EQZ57" s="76"/>
      <c r="ERA57" s="76"/>
      <c r="ERB57" s="76"/>
      <c r="ERC57" s="76"/>
      <c r="ERD57" s="76"/>
      <c r="ERE57" s="76"/>
      <c r="ERF57" s="76"/>
      <c r="ERG57" s="76"/>
      <c r="ERH57" s="76"/>
      <c r="ERI57" s="76"/>
      <c r="ERJ57" s="76"/>
      <c r="ERK57" s="76"/>
      <c r="ERL57" s="76"/>
      <c r="ERM57" s="76"/>
      <c r="ERN57" s="76"/>
      <c r="ERO57" s="76"/>
      <c r="ERP57" s="76"/>
      <c r="ERQ57" s="76"/>
      <c r="ERR57" s="76"/>
      <c r="ERS57" s="76"/>
      <c r="ERT57" s="76"/>
      <c r="ERU57" s="76"/>
      <c r="ERV57" s="76"/>
      <c r="ERW57" s="76"/>
      <c r="ERX57" s="76"/>
      <c r="ERY57" s="76"/>
      <c r="ERZ57" s="76"/>
      <c r="ESA57" s="76"/>
      <c r="ESB57" s="76"/>
      <c r="ESC57" s="76"/>
      <c r="ESD57" s="76"/>
      <c r="ESE57" s="76"/>
      <c r="ESF57" s="76"/>
      <c r="ESG57" s="76"/>
      <c r="ESH57" s="76"/>
      <c r="ESI57" s="76"/>
      <c r="ESJ57" s="76"/>
      <c r="ESK57" s="76"/>
      <c r="ESL57" s="76"/>
      <c r="ESM57" s="76"/>
      <c r="ESN57" s="76"/>
      <c r="ESO57" s="76"/>
      <c r="ESP57" s="76"/>
      <c r="ESQ57" s="76"/>
      <c r="ESR57" s="76"/>
      <c r="ESS57" s="76"/>
      <c r="EST57" s="76"/>
      <c r="ESU57" s="76"/>
      <c r="ESV57" s="76"/>
      <c r="ESW57" s="76"/>
      <c r="ESX57" s="76"/>
      <c r="ESY57" s="76"/>
      <c r="ESZ57" s="76"/>
      <c r="ETA57" s="76"/>
      <c r="ETB57" s="76"/>
      <c r="ETC57" s="76"/>
      <c r="ETD57" s="76"/>
      <c r="ETE57" s="76"/>
      <c r="ETF57" s="76"/>
      <c r="ETG57" s="76"/>
      <c r="ETH57" s="76"/>
      <c r="ETI57" s="76"/>
      <c r="ETJ57" s="76"/>
      <c r="ETK57" s="76"/>
      <c r="ETL57" s="76"/>
      <c r="ETM57" s="76"/>
      <c r="ETN57" s="76"/>
      <c r="ETO57" s="76"/>
      <c r="ETP57" s="76"/>
      <c r="ETQ57" s="76"/>
      <c r="ETR57" s="76"/>
      <c r="ETS57" s="76"/>
      <c r="ETT57" s="76"/>
      <c r="ETU57" s="76"/>
      <c r="ETV57" s="76"/>
      <c r="ETW57" s="76"/>
      <c r="ETX57" s="76"/>
      <c r="ETY57" s="76"/>
      <c r="ETZ57" s="76"/>
      <c r="EUA57" s="76"/>
      <c r="EUB57" s="76"/>
      <c r="EUC57" s="76"/>
      <c r="EUD57" s="76"/>
      <c r="EUE57" s="76"/>
      <c r="EUF57" s="76"/>
      <c r="EUG57" s="76"/>
      <c r="EUH57" s="76"/>
      <c r="EUI57" s="76"/>
      <c r="EUJ57" s="76"/>
      <c r="EUK57" s="76"/>
      <c r="EUL57" s="76"/>
      <c r="EUM57" s="76"/>
      <c r="EUN57" s="76"/>
      <c r="EUO57" s="76"/>
      <c r="EUP57" s="76"/>
      <c r="EUQ57" s="76"/>
      <c r="EUR57" s="76"/>
      <c r="EUS57" s="76"/>
      <c r="EUT57" s="76"/>
      <c r="EUU57" s="76"/>
      <c r="EUV57" s="76"/>
      <c r="EUW57" s="76"/>
      <c r="EUX57" s="76"/>
      <c r="EUY57" s="76"/>
      <c r="EUZ57" s="76"/>
      <c r="EVA57" s="76"/>
      <c r="EVB57" s="76"/>
      <c r="EVC57" s="76"/>
      <c r="EVD57" s="76"/>
      <c r="EVE57" s="76"/>
      <c r="EVF57" s="76"/>
      <c r="EVG57" s="76"/>
      <c r="EVH57" s="76"/>
      <c r="EVI57" s="76"/>
      <c r="EVJ57" s="76"/>
      <c r="EVK57" s="76"/>
      <c r="EVL57" s="76"/>
      <c r="EVM57" s="76"/>
      <c r="EVN57" s="76"/>
      <c r="EVO57" s="76"/>
      <c r="EVP57" s="76"/>
      <c r="EVQ57" s="76"/>
      <c r="EVR57" s="76"/>
      <c r="EVS57" s="76"/>
      <c r="EVT57" s="76"/>
      <c r="EVU57" s="76"/>
      <c r="EVV57" s="76"/>
      <c r="EVW57" s="76"/>
      <c r="EVX57" s="76"/>
      <c r="EVY57" s="76"/>
      <c r="EVZ57" s="76"/>
      <c r="EWA57" s="76"/>
      <c r="EWB57" s="76"/>
      <c r="EWC57" s="76"/>
      <c r="EWD57" s="76"/>
      <c r="EWE57" s="76"/>
      <c r="EWF57" s="76"/>
      <c r="EWG57" s="76"/>
      <c r="EWH57" s="76"/>
      <c r="EWI57" s="76"/>
      <c r="EWJ57" s="76"/>
      <c r="EWK57" s="76"/>
      <c r="EWL57" s="76"/>
      <c r="EWM57" s="76"/>
      <c r="EWN57" s="76"/>
      <c r="EWO57" s="76"/>
      <c r="EWP57" s="76"/>
      <c r="EWQ57" s="76"/>
      <c r="EWR57" s="76"/>
      <c r="EWS57" s="76"/>
      <c r="EWT57" s="76"/>
      <c r="EWU57" s="76"/>
      <c r="EWV57" s="76"/>
      <c r="EWW57" s="76"/>
      <c r="EWX57" s="76"/>
      <c r="EWY57" s="76"/>
      <c r="EWZ57" s="76"/>
      <c r="EXA57" s="76"/>
      <c r="EXB57" s="76"/>
      <c r="EXC57" s="76"/>
      <c r="EXD57" s="76"/>
      <c r="EXE57" s="76"/>
      <c r="EXF57" s="76"/>
      <c r="EXG57" s="76"/>
      <c r="EXH57" s="76"/>
      <c r="EXI57" s="76"/>
      <c r="EXJ57" s="76"/>
      <c r="EXK57" s="76"/>
      <c r="EXL57" s="76"/>
      <c r="EXM57" s="76"/>
      <c r="EXN57" s="76"/>
      <c r="EXO57" s="76"/>
      <c r="EXP57" s="76"/>
      <c r="EXQ57" s="76"/>
      <c r="EXR57" s="76"/>
      <c r="EXS57" s="76"/>
      <c r="EXT57" s="76"/>
      <c r="EXU57" s="76"/>
      <c r="EXV57" s="76"/>
      <c r="EXW57" s="76"/>
      <c r="EXX57" s="76"/>
      <c r="EXY57" s="76"/>
      <c r="EXZ57" s="76"/>
      <c r="EYA57" s="76"/>
      <c r="EYB57" s="76"/>
      <c r="EYC57" s="76"/>
      <c r="EYD57" s="76"/>
      <c r="EYE57" s="76"/>
      <c r="EYF57" s="76"/>
      <c r="EYG57" s="76"/>
      <c r="EYH57" s="76"/>
      <c r="EYI57" s="76"/>
      <c r="EYJ57" s="76"/>
      <c r="EYK57" s="76"/>
      <c r="EYL57" s="76"/>
      <c r="EYM57" s="76"/>
      <c r="EYN57" s="76"/>
      <c r="EYO57" s="76"/>
      <c r="EYP57" s="76"/>
      <c r="EYQ57" s="76"/>
      <c r="EYR57" s="76"/>
      <c r="EYS57" s="76"/>
      <c r="EYT57" s="76"/>
      <c r="EYU57" s="76"/>
      <c r="EYV57" s="76"/>
      <c r="EYW57" s="76"/>
      <c r="EYX57" s="76"/>
      <c r="EYY57" s="76"/>
      <c r="EYZ57" s="76"/>
      <c r="EZA57" s="76"/>
      <c r="EZB57" s="76"/>
      <c r="EZC57" s="76"/>
      <c r="EZD57" s="76"/>
      <c r="EZE57" s="76"/>
      <c r="EZF57" s="76"/>
      <c r="EZG57" s="76"/>
      <c r="EZH57" s="76"/>
      <c r="EZI57" s="76"/>
      <c r="EZJ57" s="76"/>
      <c r="EZK57" s="76"/>
      <c r="EZL57" s="76"/>
      <c r="EZM57" s="76"/>
      <c r="EZN57" s="76"/>
      <c r="EZO57" s="76"/>
      <c r="EZP57" s="76"/>
      <c r="EZQ57" s="76"/>
      <c r="EZR57" s="76"/>
      <c r="EZS57" s="76"/>
      <c r="EZT57" s="76"/>
      <c r="EZU57" s="76"/>
      <c r="EZV57" s="76"/>
      <c r="EZW57" s="76"/>
      <c r="EZX57" s="76"/>
      <c r="EZY57" s="76"/>
      <c r="EZZ57" s="76"/>
      <c r="FAA57" s="76"/>
      <c r="FAB57" s="76"/>
      <c r="FAC57" s="76"/>
      <c r="FAD57" s="76"/>
      <c r="FAE57" s="76"/>
      <c r="FAF57" s="76"/>
      <c r="FAG57" s="76"/>
      <c r="FAH57" s="76"/>
      <c r="FAI57" s="76"/>
      <c r="FAJ57" s="76"/>
      <c r="FAK57" s="76"/>
      <c r="FAL57" s="76"/>
      <c r="FAM57" s="76"/>
      <c r="FAN57" s="76"/>
      <c r="FAO57" s="76"/>
      <c r="FAP57" s="76"/>
      <c r="FAQ57" s="76"/>
      <c r="FAR57" s="76"/>
      <c r="FAS57" s="76"/>
      <c r="FAT57" s="76"/>
      <c r="FAU57" s="76"/>
      <c r="FAV57" s="76"/>
      <c r="FAW57" s="76"/>
      <c r="FAX57" s="76"/>
      <c r="FAY57" s="76"/>
      <c r="FAZ57" s="76"/>
      <c r="FBA57" s="76"/>
      <c r="FBB57" s="76"/>
      <c r="FBC57" s="76"/>
      <c r="FBD57" s="76"/>
      <c r="FBE57" s="76"/>
      <c r="FBF57" s="76"/>
      <c r="FBG57" s="76"/>
      <c r="FBH57" s="76"/>
      <c r="FBI57" s="76"/>
      <c r="FBJ57" s="76"/>
      <c r="FBK57" s="76"/>
      <c r="FBL57" s="76"/>
      <c r="FBM57" s="76"/>
      <c r="FBN57" s="76"/>
      <c r="FBO57" s="76"/>
      <c r="FBP57" s="76"/>
      <c r="FBQ57" s="76"/>
      <c r="FBR57" s="76"/>
      <c r="FBS57" s="76"/>
      <c r="FBT57" s="76"/>
      <c r="FBU57" s="76"/>
      <c r="FBV57" s="76"/>
      <c r="FBW57" s="76"/>
      <c r="FBX57" s="76"/>
      <c r="FBY57" s="76"/>
      <c r="FBZ57" s="76"/>
      <c r="FCA57" s="76"/>
      <c r="FCB57" s="76"/>
      <c r="FCC57" s="76"/>
      <c r="FCD57" s="76"/>
      <c r="FCE57" s="76"/>
      <c r="FCF57" s="76"/>
      <c r="FCG57" s="76"/>
      <c r="FCH57" s="76"/>
      <c r="FCI57" s="76"/>
      <c r="FCJ57" s="76"/>
      <c r="FCK57" s="76"/>
      <c r="FCL57" s="76"/>
      <c r="FCM57" s="76"/>
      <c r="FCN57" s="76"/>
      <c r="FCO57" s="76"/>
      <c r="FCP57" s="76"/>
      <c r="FCQ57" s="76"/>
      <c r="FCR57" s="76"/>
      <c r="FCS57" s="76"/>
      <c r="FCT57" s="76"/>
      <c r="FCU57" s="76"/>
      <c r="FCV57" s="76"/>
      <c r="FCW57" s="76"/>
      <c r="FCX57" s="76"/>
      <c r="FCY57" s="76"/>
      <c r="FCZ57" s="76"/>
      <c r="FDA57" s="76"/>
      <c r="FDB57" s="76"/>
      <c r="FDC57" s="76"/>
      <c r="FDD57" s="76"/>
      <c r="FDE57" s="76"/>
      <c r="FDF57" s="76"/>
      <c r="FDG57" s="76"/>
      <c r="FDH57" s="76"/>
      <c r="FDI57" s="76"/>
      <c r="FDJ57" s="76"/>
      <c r="FDK57" s="76"/>
      <c r="FDL57" s="76"/>
      <c r="FDM57" s="76"/>
      <c r="FDN57" s="76"/>
      <c r="FDO57" s="76"/>
      <c r="FDP57" s="76"/>
      <c r="FDQ57" s="76"/>
      <c r="FDR57" s="76"/>
      <c r="FDS57" s="76"/>
      <c r="FDT57" s="76"/>
      <c r="FDU57" s="76"/>
      <c r="FDV57" s="76"/>
      <c r="FDW57" s="76"/>
      <c r="FDX57" s="76"/>
      <c r="FDY57" s="76"/>
      <c r="FDZ57" s="76"/>
      <c r="FEA57" s="76"/>
      <c r="FEB57" s="76"/>
      <c r="FEC57" s="76"/>
      <c r="FED57" s="76"/>
      <c r="FEE57" s="76"/>
      <c r="FEF57" s="76"/>
      <c r="FEG57" s="76"/>
      <c r="FEH57" s="76"/>
      <c r="FEI57" s="76"/>
      <c r="FEJ57" s="76"/>
      <c r="FEK57" s="76"/>
      <c r="FEL57" s="76"/>
      <c r="FEM57" s="76"/>
      <c r="FEN57" s="76"/>
      <c r="FEO57" s="76"/>
      <c r="FEP57" s="76"/>
      <c r="FEQ57" s="76"/>
      <c r="FER57" s="76"/>
      <c r="FES57" s="76"/>
      <c r="FET57" s="76"/>
      <c r="FEU57" s="76"/>
      <c r="FEV57" s="76"/>
      <c r="FEW57" s="76"/>
      <c r="FEX57" s="76"/>
      <c r="FEY57" s="76"/>
      <c r="FEZ57" s="76"/>
      <c r="FFA57" s="76"/>
      <c r="FFB57" s="76"/>
      <c r="FFC57" s="76"/>
      <c r="FFD57" s="76"/>
      <c r="FFE57" s="76"/>
      <c r="FFF57" s="76"/>
      <c r="FFG57" s="76"/>
      <c r="FFH57" s="76"/>
      <c r="FFI57" s="76"/>
      <c r="FFJ57" s="76"/>
      <c r="FFK57" s="76"/>
      <c r="FFL57" s="76"/>
      <c r="FFM57" s="76"/>
      <c r="FFN57" s="76"/>
      <c r="FFO57" s="76"/>
      <c r="FFP57" s="76"/>
      <c r="FFQ57" s="76"/>
      <c r="FFR57" s="76"/>
      <c r="FFS57" s="76"/>
      <c r="FFT57" s="76"/>
      <c r="FFU57" s="76"/>
      <c r="FFV57" s="76"/>
      <c r="FFW57" s="76"/>
      <c r="FFX57" s="76"/>
      <c r="FFY57" s="76"/>
      <c r="FFZ57" s="76"/>
      <c r="FGA57" s="76"/>
      <c r="FGB57" s="76"/>
      <c r="FGC57" s="76"/>
      <c r="FGD57" s="76"/>
      <c r="FGE57" s="76"/>
      <c r="FGF57" s="76"/>
      <c r="FGG57" s="76"/>
      <c r="FGH57" s="76"/>
      <c r="FGI57" s="76"/>
      <c r="FGJ57" s="76"/>
      <c r="FGK57" s="76"/>
      <c r="FGL57" s="76"/>
      <c r="FGM57" s="76"/>
      <c r="FGN57" s="76"/>
      <c r="FGO57" s="76"/>
      <c r="FGP57" s="76"/>
      <c r="FGQ57" s="76"/>
      <c r="FGR57" s="76"/>
      <c r="FGS57" s="76"/>
      <c r="FGT57" s="76"/>
      <c r="FGU57" s="76"/>
      <c r="FGV57" s="76"/>
      <c r="FGW57" s="76"/>
      <c r="FGX57" s="76"/>
      <c r="FGY57" s="76"/>
      <c r="FGZ57" s="76"/>
      <c r="FHA57" s="76"/>
      <c r="FHB57" s="76"/>
      <c r="FHC57" s="76"/>
      <c r="FHD57" s="76"/>
      <c r="FHE57" s="76"/>
      <c r="FHF57" s="76"/>
      <c r="FHG57" s="76"/>
      <c r="FHH57" s="76"/>
      <c r="FHI57" s="76"/>
      <c r="FHJ57" s="76"/>
      <c r="FHK57" s="76"/>
      <c r="FHL57" s="76"/>
      <c r="FHM57" s="76"/>
      <c r="FHN57" s="76"/>
      <c r="FHO57" s="76"/>
      <c r="FHP57" s="76"/>
      <c r="FHQ57" s="76"/>
      <c r="FHR57" s="76"/>
      <c r="FHS57" s="76"/>
      <c r="FHT57" s="76"/>
      <c r="FHU57" s="76"/>
      <c r="FHV57" s="76"/>
      <c r="FHW57" s="76"/>
      <c r="FHX57" s="76"/>
      <c r="FHY57" s="76"/>
      <c r="FHZ57" s="76"/>
      <c r="FIA57" s="76"/>
      <c r="FIB57" s="76"/>
      <c r="FIC57" s="76"/>
      <c r="FID57" s="76"/>
      <c r="FIE57" s="76"/>
      <c r="FIF57" s="76"/>
      <c r="FIG57" s="76"/>
      <c r="FIH57" s="76"/>
      <c r="FII57" s="76"/>
      <c r="FIJ57" s="76"/>
      <c r="FIK57" s="76"/>
      <c r="FIL57" s="76"/>
      <c r="FIM57" s="76"/>
      <c r="FIN57" s="76"/>
      <c r="FIO57" s="76"/>
      <c r="FIP57" s="76"/>
      <c r="FIQ57" s="76"/>
      <c r="FIR57" s="76"/>
      <c r="FIS57" s="76"/>
      <c r="FIT57" s="76"/>
      <c r="FIU57" s="76"/>
      <c r="FIV57" s="76"/>
      <c r="FIW57" s="76"/>
      <c r="FIX57" s="76"/>
      <c r="FIY57" s="76"/>
      <c r="FIZ57" s="76"/>
      <c r="FJA57" s="76"/>
      <c r="FJB57" s="76"/>
      <c r="FJC57" s="76"/>
      <c r="FJD57" s="76"/>
      <c r="FJE57" s="76"/>
      <c r="FJF57" s="76"/>
      <c r="FJG57" s="76"/>
      <c r="FJH57" s="76"/>
      <c r="FJI57" s="76"/>
      <c r="FJJ57" s="76"/>
      <c r="FJK57" s="76"/>
      <c r="FJL57" s="76"/>
      <c r="FJM57" s="76"/>
      <c r="FJN57" s="76"/>
      <c r="FJO57" s="76"/>
      <c r="FJP57" s="76"/>
      <c r="FJQ57" s="76"/>
      <c r="FJR57" s="76"/>
      <c r="FJS57" s="76"/>
      <c r="FJT57" s="76"/>
      <c r="FJU57" s="76"/>
      <c r="FJV57" s="76"/>
      <c r="FJW57" s="76"/>
      <c r="FJX57" s="76"/>
      <c r="FJY57" s="76"/>
      <c r="FJZ57" s="76"/>
      <c r="FKA57" s="76"/>
      <c r="FKB57" s="76"/>
      <c r="FKC57" s="76"/>
      <c r="FKD57" s="76"/>
      <c r="FKE57" s="76"/>
      <c r="FKF57" s="76"/>
      <c r="FKG57" s="76"/>
      <c r="FKH57" s="76"/>
      <c r="FKI57" s="76"/>
      <c r="FKJ57" s="76"/>
      <c r="FKK57" s="76"/>
      <c r="FKL57" s="76"/>
      <c r="FKM57" s="76"/>
      <c r="FKN57" s="76"/>
      <c r="FKO57" s="76"/>
      <c r="FKP57" s="76"/>
      <c r="FKQ57" s="76"/>
      <c r="FKR57" s="76"/>
      <c r="FKS57" s="76"/>
      <c r="FKT57" s="76"/>
      <c r="FKU57" s="76"/>
      <c r="FKV57" s="76"/>
      <c r="FKW57" s="76"/>
      <c r="FKX57" s="76"/>
      <c r="FKY57" s="76"/>
      <c r="FKZ57" s="76"/>
      <c r="FLA57" s="76"/>
      <c r="FLB57" s="76"/>
      <c r="FLC57" s="76"/>
      <c r="FLD57" s="76"/>
      <c r="FLE57" s="76"/>
      <c r="FLF57" s="76"/>
      <c r="FLG57" s="76"/>
      <c r="FLH57" s="76"/>
      <c r="FLI57" s="76"/>
      <c r="FLJ57" s="76"/>
      <c r="FLK57" s="76"/>
      <c r="FLL57" s="76"/>
      <c r="FLM57" s="76"/>
      <c r="FLN57" s="76"/>
      <c r="FLO57" s="76"/>
      <c r="FLP57" s="76"/>
      <c r="FLQ57" s="76"/>
      <c r="FLR57" s="76"/>
      <c r="FLS57" s="76"/>
      <c r="FLT57" s="76"/>
      <c r="FLU57" s="76"/>
      <c r="FLV57" s="76"/>
      <c r="FLW57" s="76"/>
      <c r="FLX57" s="76"/>
      <c r="FLY57" s="76"/>
      <c r="FLZ57" s="76"/>
      <c r="FMA57" s="76"/>
      <c r="FMB57" s="76"/>
      <c r="FMC57" s="76"/>
      <c r="FMD57" s="76"/>
      <c r="FME57" s="76"/>
      <c r="FMF57" s="76"/>
      <c r="FMG57" s="76"/>
      <c r="FMH57" s="76"/>
      <c r="FMI57" s="76"/>
      <c r="FMJ57" s="76"/>
      <c r="FMK57" s="76"/>
      <c r="FML57" s="76"/>
      <c r="FMM57" s="76"/>
      <c r="FMN57" s="76"/>
      <c r="FMO57" s="76"/>
      <c r="FMP57" s="76"/>
      <c r="FMQ57" s="76"/>
      <c r="FMR57" s="76"/>
      <c r="FMS57" s="76"/>
      <c r="FMT57" s="76"/>
      <c r="FMU57" s="76"/>
      <c r="FMV57" s="76"/>
      <c r="FMW57" s="76"/>
      <c r="FMX57" s="76"/>
      <c r="FMY57" s="76"/>
      <c r="FMZ57" s="76"/>
      <c r="FNA57" s="76"/>
      <c r="FNB57" s="76"/>
      <c r="FNC57" s="76"/>
      <c r="FND57" s="76"/>
      <c r="FNE57" s="76"/>
      <c r="FNF57" s="76"/>
      <c r="FNG57" s="76"/>
      <c r="FNH57" s="76"/>
      <c r="FNI57" s="76"/>
      <c r="FNJ57" s="76"/>
      <c r="FNK57" s="76"/>
      <c r="FNL57" s="76"/>
      <c r="FNM57" s="76"/>
      <c r="FNN57" s="76"/>
      <c r="FNO57" s="76"/>
      <c r="FNP57" s="76"/>
      <c r="FNQ57" s="76"/>
      <c r="FNR57" s="76"/>
      <c r="FNS57" s="76"/>
      <c r="FNT57" s="76"/>
      <c r="FNU57" s="76"/>
      <c r="FNV57" s="76"/>
      <c r="FNW57" s="76"/>
      <c r="FNX57" s="76"/>
      <c r="FNY57" s="76"/>
      <c r="FNZ57" s="76"/>
      <c r="FOA57" s="76"/>
      <c r="FOB57" s="76"/>
      <c r="FOC57" s="76"/>
      <c r="FOD57" s="76"/>
      <c r="FOE57" s="76"/>
      <c r="FOF57" s="76"/>
      <c r="FOG57" s="76"/>
      <c r="FOH57" s="76"/>
      <c r="FOI57" s="76"/>
      <c r="FOJ57" s="76"/>
      <c r="FOK57" s="76"/>
      <c r="FOL57" s="76"/>
      <c r="FOM57" s="76"/>
      <c r="FON57" s="76"/>
      <c r="FOO57" s="76"/>
      <c r="FOP57" s="76"/>
      <c r="FOQ57" s="76"/>
      <c r="FOR57" s="76"/>
      <c r="FOS57" s="76"/>
      <c r="FOT57" s="76"/>
      <c r="FOU57" s="76"/>
      <c r="FOV57" s="76"/>
      <c r="FOW57" s="76"/>
      <c r="FOX57" s="76"/>
      <c r="FOY57" s="76"/>
      <c r="FOZ57" s="76"/>
      <c r="FPA57" s="76"/>
      <c r="FPB57" s="76"/>
      <c r="FPC57" s="76"/>
      <c r="FPD57" s="76"/>
      <c r="FPE57" s="76"/>
      <c r="FPF57" s="76"/>
      <c r="FPG57" s="76"/>
      <c r="FPH57" s="76"/>
      <c r="FPI57" s="76"/>
      <c r="FPJ57" s="76"/>
      <c r="FPK57" s="76"/>
      <c r="FPL57" s="76"/>
      <c r="FPM57" s="76"/>
      <c r="FPN57" s="76"/>
      <c r="FPO57" s="76"/>
      <c r="FPP57" s="76"/>
      <c r="FPQ57" s="76"/>
      <c r="FPR57" s="76"/>
      <c r="FPS57" s="76"/>
      <c r="FPT57" s="76"/>
      <c r="FPU57" s="76"/>
      <c r="FPV57" s="76"/>
      <c r="FPW57" s="76"/>
      <c r="FPX57" s="76"/>
      <c r="FPY57" s="76"/>
      <c r="FPZ57" s="76"/>
      <c r="FQA57" s="76"/>
      <c r="FQB57" s="76"/>
      <c r="FQC57" s="76"/>
      <c r="FQD57" s="76"/>
      <c r="FQE57" s="76"/>
      <c r="FQF57" s="76"/>
      <c r="FQG57" s="76"/>
      <c r="FQH57" s="76"/>
      <c r="FQI57" s="76"/>
      <c r="FQJ57" s="76"/>
      <c r="FQK57" s="76"/>
      <c r="FQL57" s="76"/>
      <c r="FQM57" s="76"/>
      <c r="FQN57" s="76"/>
      <c r="FQO57" s="76"/>
      <c r="FQP57" s="76"/>
      <c r="FQQ57" s="76"/>
      <c r="FQR57" s="76"/>
      <c r="FQS57" s="76"/>
      <c r="FQT57" s="76"/>
      <c r="FQU57" s="76"/>
      <c r="FQV57" s="76"/>
      <c r="FQW57" s="76"/>
      <c r="FQX57" s="76"/>
      <c r="FQY57" s="76"/>
      <c r="FQZ57" s="76"/>
      <c r="FRA57" s="76"/>
      <c r="FRB57" s="76"/>
      <c r="FRC57" s="76"/>
      <c r="FRD57" s="76"/>
      <c r="FRE57" s="76"/>
      <c r="FRF57" s="76"/>
      <c r="FRG57" s="76"/>
      <c r="FRH57" s="76"/>
      <c r="FRI57" s="76"/>
      <c r="FRJ57" s="76"/>
      <c r="FRK57" s="76"/>
      <c r="FRL57" s="76"/>
      <c r="FRM57" s="76"/>
      <c r="FRN57" s="76"/>
      <c r="FRO57" s="76"/>
      <c r="FRP57" s="76"/>
      <c r="FRQ57" s="76"/>
      <c r="FRR57" s="76"/>
      <c r="FRS57" s="76"/>
      <c r="FRT57" s="76"/>
      <c r="FRU57" s="76"/>
      <c r="FRV57" s="76"/>
      <c r="FRW57" s="76"/>
      <c r="FRX57" s="76"/>
      <c r="FRY57" s="76"/>
      <c r="FRZ57" s="76"/>
      <c r="FSA57" s="76"/>
      <c r="FSB57" s="76"/>
      <c r="FSC57" s="76"/>
      <c r="FSD57" s="76"/>
      <c r="FSE57" s="76"/>
      <c r="FSF57" s="76"/>
      <c r="FSG57" s="76"/>
      <c r="FSH57" s="76"/>
      <c r="FSI57" s="76"/>
      <c r="FSJ57" s="76"/>
      <c r="FSK57" s="76"/>
      <c r="FSL57" s="76"/>
      <c r="FSM57" s="76"/>
      <c r="FSN57" s="76"/>
      <c r="FSO57" s="76"/>
      <c r="FSP57" s="76"/>
      <c r="FSQ57" s="76"/>
      <c r="FSR57" s="76"/>
      <c r="FSS57" s="76"/>
      <c r="FST57" s="76"/>
      <c r="FSU57" s="76"/>
      <c r="FSV57" s="76"/>
      <c r="FSW57" s="76"/>
      <c r="FSX57" s="76"/>
      <c r="FSY57" s="76"/>
      <c r="FSZ57" s="76"/>
      <c r="FTA57" s="76"/>
      <c r="FTB57" s="76"/>
      <c r="FTC57" s="76"/>
      <c r="FTD57" s="76"/>
      <c r="FTE57" s="76"/>
      <c r="FTF57" s="76"/>
      <c r="FTG57" s="76"/>
      <c r="FTH57" s="76"/>
      <c r="FTI57" s="76"/>
      <c r="FTJ57" s="76"/>
      <c r="FTK57" s="76"/>
      <c r="FTL57" s="76"/>
      <c r="FTM57" s="76"/>
      <c r="FTN57" s="76"/>
      <c r="FTO57" s="76"/>
      <c r="FTP57" s="76"/>
      <c r="FTQ57" s="76"/>
      <c r="FTR57" s="76"/>
      <c r="FTS57" s="76"/>
      <c r="FTT57" s="76"/>
      <c r="FTU57" s="76"/>
      <c r="FTV57" s="76"/>
      <c r="FTW57" s="76"/>
      <c r="FTX57" s="76"/>
      <c r="FTY57" s="76"/>
      <c r="FTZ57" s="76"/>
      <c r="FUA57" s="76"/>
      <c r="FUB57" s="76"/>
      <c r="FUC57" s="76"/>
      <c r="FUD57" s="76"/>
      <c r="FUE57" s="76"/>
      <c r="FUF57" s="76"/>
      <c r="FUG57" s="76"/>
      <c r="FUH57" s="76"/>
      <c r="FUI57" s="76"/>
      <c r="FUJ57" s="76"/>
      <c r="FUK57" s="76"/>
      <c r="FUL57" s="76"/>
      <c r="FUM57" s="76"/>
      <c r="FUN57" s="76"/>
      <c r="FUO57" s="76"/>
      <c r="FUP57" s="76"/>
      <c r="FUQ57" s="76"/>
      <c r="FUR57" s="76"/>
      <c r="FUS57" s="76"/>
      <c r="FUT57" s="76"/>
      <c r="FUU57" s="76"/>
      <c r="FUV57" s="76"/>
      <c r="FUW57" s="76"/>
      <c r="FUX57" s="76"/>
      <c r="FUY57" s="76"/>
      <c r="FUZ57" s="76"/>
      <c r="FVA57" s="76"/>
      <c r="FVB57" s="76"/>
      <c r="FVC57" s="76"/>
      <c r="FVD57" s="76"/>
      <c r="FVE57" s="76"/>
      <c r="FVF57" s="76"/>
      <c r="FVG57" s="76"/>
      <c r="FVH57" s="76"/>
      <c r="FVI57" s="76"/>
      <c r="FVJ57" s="76"/>
      <c r="FVK57" s="76"/>
      <c r="FVL57" s="76"/>
      <c r="FVM57" s="76"/>
      <c r="FVN57" s="76"/>
      <c r="FVO57" s="76"/>
      <c r="FVP57" s="76"/>
      <c r="FVQ57" s="76"/>
      <c r="FVR57" s="76"/>
      <c r="FVS57" s="76"/>
      <c r="FVT57" s="76"/>
      <c r="FVU57" s="76"/>
      <c r="FVV57" s="76"/>
      <c r="FVW57" s="76"/>
      <c r="FVX57" s="76"/>
      <c r="FVY57" s="76"/>
      <c r="FVZ57" s="76"/>
      <c r="FWA57" s="76"/>
      <c r="FWB57" s="76"/>
      <c r="FWC57" s="76"/>
      <c r="FWD57" s="76"/>
      <c r="FWE57" s="76"/>
      <c r="FWF57" s="76"/>
      <c r="FWG57" s="76"/>
      <c r="FWH57" s="76"/>
      <c r="FWI57" s="76"/>
      <c r="FWJ57" s="76"/>
      <c r="FWK57" s="76"/>
      <c r="FWL57" s="76"/>
      <c r="FWM57" s="76"/>
      <c r="FWN57" s="76"/>
      <c r="FWO57" s="76"/>
      <c r="FWP57" s="76"/>
      <c r="FWQ57" s="76"/>
      <c r="FWR57" s="76"/>
      <c r="FWS57" s="76"/>
      <c r="FWT57" s="76"/>
      <c r="FWU57" s="76"/>
      <c r="FWV57" s="76"/>
      <c r="FWW57" s="76"/>
      <c r="FWX57" s="76"/>
      <c r="FWY57" s="76"/>
      <c r="FWZ57" s="76"/>
      <c r="FXA57" s="76"/>
      <c r="FXB57" s="76"/>
      <c r="FXC57" s="76"/>
      <c r="FXD57" s="76"/>
      <c r="FXE57" s="76"/>
      <c r="FXF57" s="76"/>
      <c r="FXG57" s="76"/>
      <c r="FXH57" s="76"/>
      <c r="FXI57" s="76"/>
      <c r="FXJ57" s="76"/>
      <c r="FXK57" s="76"/>
      <c r="FXL57" s="76"/>
      <c r="FXM57" s="76"/>
      <c r="FXN57" s="76"/>
      <c r="FXO57" s="76"/>
      <c r="FXP57" s="76"/>
      <c r="FXQ57" s="76"/>
      <c r="FXR57" s="76"/>
      <c r="FXS57" s="76"/>
      <c r="FXT57" s="76"/>
      <c r="FXU57" s="76"/>
      <c r="FXV57" s="76"/>
      <c r="FXW57" s="76"/>
      <c r="FXX57" s="76"/>
      <c r="FXY57" s="76"/>
      <c r="FXZ57" s="76"/>
      <c r="FYA57" s="76"/>
      <c r="FYB57" s="76"/>
      <c r="FYC57" s="76"/>
      <c r="FYD57" s="76"/>
      <c r="FYE57" s="76"/>
      <c r="FYF57" s="76"/>
      <c r="FYG57" s="76"/>
      <c r="FYH57" s="76"/>
      <c r="FYI57" s="76"/>
      <c r="FYJ57" s="76"/>
      <c r="FYK57" s="76"/>
      <c r="FYL57" s="76"/>
      <c r="FYM57" s="76"/>
      <c r="FYN57" s="76"/>
      <c r="FYO57" s="76"/>
      <c r="FYP57" s="76"/>
      <c r="FYQ57" s="76"/>
      <c r="FYR57" s="76"/>
      <c r="FYS57" s="76"/>
      <c r="FYT57" s="76"/>
      <c r="FYU57" s="76"/>
      <c r="FYV57" s="76"/>
      <c r="FYW57" s="76"/>
      <c r="FYX57" s="76"/>
      <c r="FYY57" s="76"/>
      <c r="FYZ57" s="76"/>
      <c r="FZA57" s="76"/>
      <c r="FZB57" s="76"/>
      <c r="FZC57" s="76"/>
      <c r="FZD57" s="76"/>
      <c r="FZE57" s="76"/>
      <c r="FZF57" s="76"/>
      <c r="FZG57" s="76"/>
      <c r="FZH57" s="76"/>
      <c r="FZI57" s="76"/>
      <c r="FZJ57" s="76"/>
      <c r="FZK57" s="76"/>
      <c r="FZL57" s="76"/>
      <c r="FZM57" s="76"/>
      <c r="FZN57" s="76"/>
      <c r="FZO57" s="76"/>
      <c r="FZP57" s="76"/>
      <c r="FZQ57" s="76"/>
      <c r="FZR57" s="76"/>
      <c r="FZS57" s="76"/>
      <c r="FZT57" s="76"/>
      <c r="FZU57" s="76"/>
      <c r="FZV57" s="76"/>
      <c r="FZW57" s="76"/>
      <c r="FZX57" s="76"/>
      <c r="FZY57" s="76"/>
      <c r="FZZ57" s="76"/>
      <c r="GAA57" s="76"/>
      <c r="GAB57" s="76"/>
      <c r="GAC57" s="76"/>
      <c r="GAD57" s="76"/>
      <c r="GAE57" s="76"/>
      <c r="GAF57" s="76"/>
      <c r="GAG57" s="76"/>
      <c r="GAH57" s="76"/>
      <c r="GAI57" s="76"/>
      <c r="GAJ57" s="76"/>
      <c r="GAK57" s="76"/>
      <c r="GAL57" s="76"/>
      <c r="GAM57" s="76"/>
      <c r="GAN57" s="76"/>
      <c r="GAO57" s="76"/>
      <c r="GAP57" s="76"/>
      <c r="GAQ57" s="76"/>
      <c r="GAR57" s="76"/>
      <c r="GAS57" s="76"/>
      <c r="GAT57" s="76"/>
      <c r="GAU57" s="76"/>
      <c r="GAV57" s="76"/>
      <c r="GAW57" s="76"/>
      <c r="GAX57" s="76"/>
      <c r="GAY57" s="76"/>
      <c r="GAZ57" s="76"/>
      <c r="GBA57" s="76"/>
      <c r="GBB57" s="76"/>
      <c r="GBC57" s="76"/>
      <c r="GBD57" s="76"/>
      <c r="GBE57" s="76"/>
      <c r="GBF57" s="76"/>
      <c r="GBG57" s="76"/>
      <c r="GBH57" s="76"/>
      <c r="GBI57" s="76"/>
      <c r="GBJ57" s="76"/>
      <c r="GBK57" s="76"/>
      <c r="GBL57" s="76"/>
      <c r="GBM57" s="76"/>
      <c r="GBN57" s="76"/>
      <c r="GBO57" s="76"/>
      <c r="GBP57" s="76"/>
      <c r="GBQ57" s="76"/>
      <c r="GBR57" s="76"/>
      <c r="GBS57" s="76"/>
      <c r="GBT57" s="76"/>
      <c r="GBU57" s="76"/>
      <c r="GBV57" s="76"/>
      <c r="GBW57" s="76"/>
      <c r="GBX57" s="76"/>
      <c r="GBY57" s="76"/>
      <c r="GBZ57" s="76"/>
      <c r="GCA57" s="76"/>
      <c r="GCB57" s="76"/>
      <c r="GCC57" s="76"/>
      <c r="GCD57" s="76"/>
      <c r="GCE57" s="76"/>
      <c r="GCF57" s="76"/>
      <c r="GCG57" s="76"/>
      <c r="GCH57" s="76"/>
      <c r="GCI57" s="76"/>
      <c r="GCJ57" s="76"/>
      <c r="GCK57" s="76"/>
      <c r="GCL57" s="76"/>
      <c r="GCM57" s="76"/>
      <c r="GCN57" s="76"/>
      <c r="GCO57" s="76"/>
      <c r="GCP57" s="76"/>
      <c r="GCQ57" s="76"/>
      <c r="GCR57" s="76"/>
      <c r="GCS57" s="76"/>
      <c r="GCT57" s="76"/>
      <c r="GCU57" s="76"/>
      <c r="GCV57" s="76"/>
      <c r="GCW57" s="76"/>
      <c r="GCX57" s="76"/>
      <c r="GCY57" s="76"/>
      <c r="GCZ57" s="76"/>
      <c r="GDA57" s="76"/>
      <c r="GDB57" s="76"/>
      <c r="GDC57" s="76"/>
      <c r="GDD57" s="76"/>
      <c r="GDE57" s="76"/>
      <c r="GDF57" s="76"/>
      <c r="GDG57" s="76"/>
      <c r="GDH57" s="76"/>
      <c r="GDI57" s="76"/>
      <c r="GDJ57" s="76"/>
      <c r="GDK57" s="76"/>
      <c r="GDL57" s="76"/>
      <c r="GDM57" s="76"/>
      <c r="GDN57" s="76"/>
      <c r="GDO57" s="76"/>
      <c r="GDP57" s="76"/>
      <c r="GDQ57" s="76"/>
      <c r="GDR57" s="76"/>
      <c r="GDS57" s="76"/>
      <c r="GDT57" s="76"/>
      <c r="GDU57" s="76"/>
      <c r="GDV57" s="76"/>
      <c r="GDW57" s="76"/>
      <c r="GDX57" s="76"/>
      <c r="GDY57" s="76"/>
      <c r="GDZ57" s="76"/>
      <c r="GEA57" s="76"/>
      <c r="GEB57" s="76"/>
      <c r="GEC57" s="76"/>
      <c r="GED57" s="76"/>
      <c r="GEE57" s="76"/>
      <c r="GEF57" s="76"/>
      <c r="GEG57" s="76"/>
      <c r="GEH57" s="76"/>
      <c r="GEI57" s="76"/>
      <c r="GEJ57" s="76"/>
      <c r="GEK57" s="76"/>
      <c r="GEL57" s="76"/>
      <c r="GEM57" s="76"/>
      <c r="GEN57" s="76"/>
      <c r="GEO57" s="76"/>
      <c r="GEP57" s="76"/>
      <c r="GEQ57" s="76"/>
      <c r="GER57" s="76"/>
      <c r="GES57" s="76"/>
      <c r="GET57" s="76"/>
      <c r="GEU57" s="76"/>
      <c r="GEV57" s="76"/>
      <c r="GEW57" s="76"/>
      <c r="GEX57" s="76"/>
      <c r="GEY57" s="76"/>
      <c r="GEZ57" s="76"/>
      <c r="GFA57" s="76"/>
      <c r="GFB57" s="76"/>
      <c r="GFC57" s="76"/>
      <c r="GFD57" s="76"/>
      <c r="GFE57" s="76"/>
      <c r="GFF57" s="76"/>
      <c r="GFG57" s="76"/>
      <c r="GFH57" s="76"/>
      <c r="GFI57" s="76"/>
      <c r="GFJ57" s="76"/>
      <c r="GFK57" s="76"/>
      <c r="GFL57" s="76"/>
      <c r="GFM57" s="76"/>
      <c r="GFN57" s="76"/>
      <c r="GFO57" s="76"/>
      <c r="GFP57" s="76"/>
      <c r="GFQ57" s="76"/>
      <c r="GFR57" s="76"/>
      <c r="GFS57" s="76"/>
      <c r="GFT57" s="76"/>
      <c r="GFU57" s="76"/>
      <c r="GFV57" s="76"/>
      <c r="GFW57" s="76"/>
      <c r="GFX57" s="76"/>
      <c r="GFY57" s="76"/>
      <c r="GFZ57" s="76"/>
      <c r="GGA57" s="76"/>
      <c r="GGB57" s="76"/>
      <c r="GGC57" s="76"/>
      <c r="GGD57" s="76"/>
      <c r="GGE57" s="76"/>
      <c r="GGF57" s="76"/>
      <c r="GGG57" s="76"/>
      <c r="GGH57" s="76"/>
      <c r="GGI57" s="76"/>
      <c r="GGJ57" s="76"/>
      <c r="GGK57" s="76"/>
      <c r="GGL57" s="76"/>
      <c r="GGM57" s="76"/>
      <c r="GGN57" s="76"/>
      <c r="GGO57" s="76"/>
      <c r="GGP57" s="76"/>
      <c r="GGQ57" s="76"/>
      <c r="GGR57" s="76"/>
      <c r="GGS57" s="76"/>
      <c r="GGT57" s="76"/>
      <c r="GGU57" s="76"/>
      <c r="GGV57" s="76"/>
      <c r="GGW57" s="76"/>
      <c r="GGX57" s="76"/>
      <c r="GGY57" s="76"/>
      <c r="GGZ57" s="76"/>
      <c r="GHA57" s="76"/>
      <c r="GHB57" s="76"/>
      <c r="GHC57" s="76"/>
      <c r="GHD57" s="76"/>
      <c r="GHE57" s="76"/>
      <c r="GHF57" s="76"/>
      <c r="GHG57" s="76"/>
      <c r="GHH57" s="76"/>
      <c r="GHI57" s="76"/>
      <c r="GHJ57" s="76"/>
      <c r="GHK57" s="76"/>
      <c r="GHL57" s="76"/>
      <c r="GHM57" s="76"/>
      <c r="GHN57" s="76"/>
      <c r="GHO57" s="76"/>
      <c r="GHP57" s="76"/>
      <c r="GHQ57" s="76"/>
      <c r="GHR57" s="76"/>
      <c r="GHS57" s="76"/>
      <c r="GHT57" s="76"/>
      <c r="GHU57" s="76"/>
      <c r="GHV57" s="76"/>
      <c r="GHW57" s="76"/>
      <c r="GHX57" s="76"/>
      <c r="GHY57" s="76"/>
      <c r="GHZ57" s="76"/>
      <c r="GIA57" s="76"/>
      <c r="GIB57" s="76"/>
      <c r="GIC57" s="76"/>
      <c r="GID57" s="76"/>
      <c r="GIE57" s="76"/>
      <c r="GIF57" s="76"/>
      <c r="GIG57" s="76"/>
      <c r="GIH57" s="76"/>
      <c r="GII57" s="76"/>
      <c r="GIJ57" s="76"/>
      <c r="GIK57" s="76"/>
      <c r="GIL57" s="76"/>
      <c r="GIM57" s="76"/>
      <c r="GIN57" s="76"/>
      <c r="GIO57" s="76"/>
      <c r="GIP57" s="76"/>
      <c r="GIQ57" s="76"/>
      <c r="GIR57" s="76"/>
      <c r="GIS57" s="76"/>
      <c r="GIT57" s="76"/>
      <c r="GIU57" s="76"/>
      <c r="GIV57" s="76"/>
      <c r="GIW57" s="76"/>
      <c r="GIX57" s="76"/>
      <c r="GIY57" s="76"/>
      <c r="GIZ57" s="76"/>
      <c r="GJA57" s="76"/>
      <c r="GJB57" s="76"/>
      <c r="GJC57" s="76"/>
      <c r="GJD57" s="76"/>
      <c r="GJE57" s="76"/>
      <c r="GJF57" s="76"/>
      <c r="GJG57" s="76"/>
      <c r="GJH57" s="76"/>
      <c r="GJI57" s="76"/>
      <c r="GJJ57" s="76"/>
      <c r="GJK57" s="76"/>
      <c r="GJL57" s="76"/>
      <c r="GJM57" s="76"/>
      <c r="GJN57" s="76"/>
      <c r="GJO57" s="76"/>
      <c r="GJP57" s="76"/>
      <c r="GJQ57" s="76"/>
      <c r="GJR57" s="76"/>
      <c r="GJS57" s="76"/>
      <c r="GJT57" s="76"/>
      <c r="GJU57" s="76"/>
      <c r="GJV57" s="76"/>
      <c r="GJW57" s="76"/>
      <c r="GJX57" s="76"/>
      <c r="GJY57" s="76"/>
      <c r="GJZ57" s="76"/>
      <c r="GKA57" s="76"/>
      <c r="GKB57" s="76"/>
      <c r="GKC57" s="76"/>
      <c r="GKD57" s="76"/>
      <c r="GKE57" s="76"/>
      <c r="GKF57" s="76"/>
      <c r="GKG57" s="76"/>
      <c r="GKH57" s="76"/>
      <c r="GKI57" s="76"/>
      <c r="GKJ57" s="76"/>
      <c r="GKK57" s="76"/>
      <c r="GKL57" s="76"/>
      <c r="GKM57" s="76"/>
      <c r="GKN57" s="76"/>
      <c r="GKO57" s="76"/>
      <c r="GKP57" s="76"/>
      <c r="GKQ57" s="76"/>
      <c r="GKR57" s="76"/>
      <c r="GKS57" s="76"/>
      <c r="GKT57" s="76"/>
      <c r="GKU57" s="76"/>
      <c r="GKV57" s="76"/>
      <c r="GKW57" s="76"/>
      <c r="GKX57" s="76"/>
      <c r="GKY57" s="76"/>
      <c r="GKZ57" s="76"/>
      <c r="GLA57" s="76"/>
      <c r="GLB57" s="76"/>
      <c r="GLC57" s="76"/>
      <c r="GLD57" s="76"/>
      <c r="GLE57" s="76"/>
      <c r="GLF57" s="76"/>
      <c r="GLG57" s="76"/>
      <c r="GLH57" s="76"/>
      <c r="GLI57" s="76"/>
      <c r="GLJ57" s="76"/>
      <c r="GLK57" s="76"/>
      <c r="GLL57" s="76"/>
      <c r="GLM57" s="76"/>
      <c r="GLN57" s="76"/>
      <c r="GLO57" s="76"/>
      <c r="GLP57" s="76"/>
      <c r="GLQ57" s="76"/>
      <c r="GLR57" s="76"/>
      <c r="GLS57" s="76"/>
      <c r="GLT57" s="76"/>
      <c r="GLU57" s="76"/>
      <c r="GLV57" s="76"/>
      <c r="GLW57" s="76"/>
      <c r="GLX57" s="76"/>
      <c r="GLY57" s="76"/>
      <c r="GLZ57" s="76"/>
      <c r="GMA57" s="76"/>
      <c r="GMB57" s="76"/>
      <c r="GMC57" s="76"/>
      <c r="GMD57" s="76"/>
      <c r="GME57" s="76"/>
      <c r="GMF57" s="76"/>
      <c r="GMG57" s="76"/>
      <c r="GMH57" s="76"/>
      <c r="GMI57" s="76"/>
      <c r="GMJ57" s="76"/>
      <c r="GMK57" s="76"/>
      <c r="GML57" s="76"/>
      <c r="GMM57" s="76"/>
      <c r="GMN57" s="76"/>
      <c r="GMO57" s="76"/>
      <c r="GMP57" s="76"/>
      <c r="GMQ57" s="76"/>
      <c r="GMR57" s="76"/>
      <c r="GMS57" s="76"/>
      <c r="GMT57" s="76"/>
      <c r="GMU57" s="76"/>
      <c r="GMV57" s="76"/>
      <c r="GMW57" s="76"/>
      <c r="GMX57" s="76"/>
      <c r="GMY57" s="76"/>
      <c r="GMZ57" s="76"/>
      <c r="GNA57" s="76"/>
      <c r="GNB57" s="76"/>
      <c r="GNC57" s="76"/>
      <c r="GND57" s="76"/>
      <c r="GNE57" s="76"/>
      <c r="GNF57" s="76"/>
      <c r="GNG57" s="76"/>
      <c r="GNH57" s="76"/>
      <c r="GNI57" s="76"/>
      <c r="GNJ57" s="76"/>
      <c r="GNK57" s="76"/>
      <c r="GNL57" s="76"/>
      <c r="GNM57" s="76"/>
      <c r="GNN57" s="76"/>
      <c r="GNO57" s="76"/>
      <c r="GNP57" s="76"/>
      <c r="GNQ57" s="76"/>
      <c r="GNR57" s="76"/>
      <c r="GNS57" s="76"/>
      <c r="GNT57" s="76"/>
      <c r="GNU57" s="76"/>
      <c r="GNV57" s="76"/>
      <c r="GNW57" s="76"/>
      <c r="GNX57" s="76"/>
      <c r="GNY57" s="76"/>
      <c r="GNZ57" s="76"/>
      <c r="GOA57" s="76"/>
      <c r="GOB57" s="76"/>
      <c r="GOC57" s="76"/>
      <c r="GOD57" s="76"/>
      <c r="GOE57" s="76"/>
      <c r="GOF57" s="76"/>
      <c r="GOG57" s="76"/>
      <c r="GOH57" s="76"/>
      <c r="GOI57" s="76"/>
      <c r="GOJ57" s="76"/>
      <c r="GOK57" s="76"/>
      <c r="GOL57" s="76"/>
      <c r="GOM57" s="76"/>
      <c r="GON57" s="76"/>
      <c r="GOO57" s="76"/>
      <c r="GOP57" s="76"/>
      <c r="GOQ57" s="76"/>
      <c r="GOR57" s="76"/>
      <c r="GOS57" s="76"/>
      <c r="GOT57" s="76"/>
      <c r="GOU57" s="76"/>
      <c r="GOV57" s="76"/>
      <c r="GOW57" s="76"/>
      <c r="GOX57" s="76"/>
      <c r="GOY57" s="76"/>
      <c r="GOZ57" s="76"/>
      <c r="GPA57" s="76"/>
      <c r="GPB57" s="76"/>
      <c r="GPC57" s="76"/>
      <c r="GPD57" s="76"/>
      <c r="GPE57" s="76"/>
      <c r="GPF57" s="76"/>
      <c r="GPG57" s="76"/>
      <c r="GPH57" s="76"/>
      <c r="GPI57" s="76"/>
      <c r="GPJ57" s="76"/>
      <c r="GPK57" s="76"/>
      <c r="GPL57" s="76"/>
      <c r="GPM57" s="76"/>
      <c r="GPN57" s="76"/>
      <c r="GPO57" s="76"/>
      <c r="GPP57" s="76"/>
      <c r="GPQ57" s="76"/>
      <c r="GPR57" s="76"/>
      <c r="GPS57" s="76"/>
      <c r="GPT57" s="76"/>
      <c r="GPU57" s="76"/>
      <c r="GPV57" s="76"/>
      <c r="GPW57" s="76"/>
      <c r="GPX57" s="76"/>
      <c r="GPY57" s="76"/>
      <c r="GPZ57" s="76"/>
      <c r="GQA57" s="76"/>
      <c r="GQB57" s="76"/>
      <c r="GQC57" s="76"/>
      <c r="GQD57" s="76"/>
      <c r="GQE57" s="76"/>
      <c r="GQF57" s="76"/>
      <c r="GQG57" s="76"/>
      <c r="GQH57" s="76"/>
      <c r="GQI57" s="76"/>
      <c r="GQJ57" s="76"/>
      <c r="GQK57" s="76"/>
      <c r="GQL57" s="76"/>
      <c r="GQM57" s="76"/>
      <c r="GQN57" s="76"/>
      <c r="GQO57" s="76"/>
      <c r="GQP57" s="76"/>
      <c r="GQQ57" s="76"/>
      <c r="GQR57" s="76"/>
      <c r="GQS57" s="76"/>
      <c r="GQT57" s="76"/>
      <c r="GQU57" s="76"/>
      <c r="GQV57" s="76"/>
      <c r="GQW57" s="76"/>
      <c r="GQX57" s="76"/>
      <c r="GQY57" s="76"/>
      <c r="GQZ57" s="76"/>
      <c r="GRA57" s="76"/>
      <c r="GRB57" s="76"/>
      <c r="GRC57" s="76"/>
      <c r="GRD57" s="76"/>
      <c r="GRE57" s="76"/>
      <c r="GRF57" s="76"/>
      <c r="GRG57" s="76"/>
      <c r="GRH57" s="76"/>
      <c r="GRI57" s="76"/>
      <c r="GRJ57" s="76"/>
      <c r="GRK57" s="76"/>
      <c r="GRL57" s="76"/>
      <c r="GRM57" s="76"/>
      <c r="GRN57" s="76"/>
      <c r="GRO57" s="76"/>
      <c r="GRP57" s="76"/>
      <c r="GRQ57" s="76"/>
      <c r="GRR57" s="76"/>
      <c r="GRS57" s="76"/>
      <c r="GRT57" s="76"/>
      <c r="GRU57" s="76"/>
      <c r="GRV57" s="76"/>
      <c r="GRW57" s="76"/>
      <c r="GRX57" s="76"/>
      <c r="GRY57" s="76"/>
      <c r="GRZ57" s="76"/>
      <c r="GSA57" s="76"/>
      <c r="GSB57" s="76"/>
      <c r="GSC57" s="76"/>
      <c r="GSD57" s="76"/>
      <c r="GSE57" s="76"/>
      <c r="GSF57" s="76"/>
      <c r="GSG57" s="76"/>
      <c r="GSH57" s="76"/>
      <c r="GSI57" s="76"/>
      <c r="GSJ57" s="76"/>
      <c r="GSK57" s="76"/>
      <c r="GSL57" s="76"/>
      <c r="GSM57" s="76"/>
      <c r="GSN57" s="76"/>
      <c r="GSO57" s="76"/>
      <c r="GSP57" s="76"/>
      <c r="GSQ57" s="76"/>
      <c r="GSR57" s="76"/>
      <c r="GSS57" s="76"/>
      <c r="GST57" s="76"/>
      <c r="GSU57" s="76"/>
      <c r="GSV57" s="76"/>
      <c r="GSW57" s="76"/>
      <c r="GSX57" s="76"/>
      <c r="GSY57" s="76"/>
      <c r="GSZ57" s="76"/>
      <c r="GTA57" s="76"/>
      <c r="GTB57" s="76"/>
      <c r="GTC57" s="76"/>
      <c r="GTD57" s="76"/>
      <c r="GTE57" s="76"/>
      <c r="GTF57" s="76"/>
      <c r="GTG57" s="76"/>
      <c r="GTH57" s="76"/>
      <c r="GTI57" s="76"/>
      <c r="GTJ57" s="76"/>
      <c r="GTK57" s="76"/>
      <c r="GTL57" s="76"/>
      <c r="GTM57" s="76"/>
      <c r="GTN57" s="76"/>
      <c r="GTO57" s="76"/>
      <c r="GTP57" s="76"/>
      <c r="GTQ57" s="76"/>
      <c r="GTR57" s="76"/>
      <c r="GTS57" s="76"/>
      <c r="GTT57" s="76"/>
      <c r="GTU57" s="76"/>
      <c r="GTV57" s="76"/>
      <c r="GTW57" s="76"/>
      <c r="GTX57" s="76"/>
      <c r="GTY57" s="76"/>
      <c r="GTZ57" s="76"/>
      <c r="GUA57" s="76"/>
      <c r="GUB57" s="76"/>
      <c r="GUC57" s="76"/>
      <c r="GUD57" s="76"/>
      <c r="GUE57" s="76"/>
      <c r="GUF57" s="76"/>
      <c r="GUG57" s="76"/>
      <c r="GUH57" s="76"/>
      <c r="GUI57" s="76"/>
      <c r="GUJ57" s="76"/>
      <c r="GUK57" s="76"/>
      <c r="GUL57" s="76"/>
      <c r="GUM57" s="76"/>
      <c r="GUN57" s="76"/>
      <c r="GUO57" s="76"/>
      <c r="GUP57" s="76"/>
      <c r="GUQ57" s="76"/>
      <c r="GUR57" s="76"/>
      <c r="GUS57" s="76"/>
      <c r="GUT57" s="76"/>
      <c r="GUU57" s="76"/>
      <c r="GUV57" s="76"/>
      <c r="GUW57" s="76"/>
      <c r="GUX57" s="76"/>
      <c r="GUY57" s="76"/>
      <c r="GUZ57" s="76"/>
      <c r="GVA57" s="76"/>
      <c r="GVB57" s="76"/>
      <c r="GVC57" s="76"/>
      <c r="GVD57" s="76"/>
      <c r="GVE57" s="76"/>
      <c r="GVF57" s="76"/>
      <c r="GVG57" s="76"/>
      <c r="GVH57" s="76"/>
      <c r="GVI57" s="76"/>
      <c r="GVJ57" s="76"/>
      <c r="GVK57" s="76"/>
      <c r="GVL57" s="76"/>
      <c r="GVM57" s="76"/>
      <c r="GVN57" s="76"/>
      <c r="GVO57" s="76"/>
      <c r="GVP57" s="76"/>
      <c r="GVQ57" s="76"/>
      <c r="GVR57" s="76"/>
      <c r="GVS57" s="76"/>
      <c r="GVT57" s="76"/>
      <c r="GVU57" s="76"/>
      <c r="GVV57" s="76"/>
      <c r="GVW57" s="76"/>
      <c r="GVX57" s="76"/>
      <c r="GVY57" s="76"/>
      <c r="GVZ57" s="76"/>
      <c r="GWA57" s="76"/>
      <c r="GWB57" s="76"/>
      <c r="GWC57" s="76"/>
      <c r="GWD57" s="76"/>
      <c r="GWE57" s="76"/>
      <c r="GWF57" s="76"/>
      <c r="GWG57" s="76"/>
      <c r="GWH57" s="76"/>
      <c r="GWI57" s="76"/>
      <c r="GWJ57" s="76"/>
      <c r="GWK57" s="76"/>
      <c r="GWL57" s="76"/>
      <c r="GWM57" s="76"/>
      <c r="GWN57" s="76"/>
      <c r="GWO57" s="76"/>
      <c r="GWP57" s="76"/>
      <c r="GWQ57" s="76"/>
      <c r="GWR57" s="76"/>
      <c r="GWS57" s="76"/>
      <c r="GWT57" s="76"/>
      <c r="GWU57" s="76"/>
      <c r="GWV57" s="76"/>
      <c r="GWW57" s="76"/>
      <c r="GWX57" s="76"/>
      <c r="GWY57" s="76"/>
      <c r="GWZ57" s="76"/>
      <c r="GXA57" s="76"/>
      <c r="GXB57" s="76"/>
      <c r="GXC57" s="76"/>
      <c r="GXD57" s="76"/>
      <c r="GXE57" s="76"/>
      <c r="GXF57" s="76"/>
      <c r="GXG57" s="76"/>
      <c r="GXH57" s="76"/>
      <c r="GXI57" s="76"/>
      <c r="GXJ57" s="76"/>
      <c r="GXK57" s="76"/>
      <c r="GXL57" s="76"/>
      <c r="GXM57" s="76"/>
      <c r="GXN57" s="76"/>
      <c r="GXO57" s="76"/>
      <c r="GXP57" s="76"/>
      <c r="GXQ57" s="76"/>
      <c r="GXR57" s="76"/>
      <c r="GXS57" s="76"/>
      <c r="GXT57" s="76"/>
      <c r="GXU57" s="76"/>
      <c r="GXV57" s="76"/>
      <c r="GXW57" s="76"/>
      <c r="GXX57" s="76"/>
      <c r="GXY57" s="76"/>
      <c r="GXZ57" s="76"/>
      <c r="GYA57" s="76"/>
      <c r="GYB57" s="76"/>
      <c r="GYC57" s="76"/>
      <c r="GYD57" s="76"/>
      <c r="GYE57" s="76"/>
      <c r="GYF57" s="76"/>
      <c r="GYG57" s="76"/>
      <c r="GYH57" s="76"/>
      <c r="GYI57" s="76"/>
      <c r="GYJ57" s="76"/>
      <c r="GYK57" s="76"/>
      <c r="GYL57" s="76"/>
      <c r="GYM57" s="76"/>
      <c r="GYN57" s="76"/>
      <c r="GYO57" s="76"/>
      <c r="GYP57" s="76"/>
      <c r="GYQ57" s="76"/>
      <c r="GYR57" s="76"/>
      <c r="GYS57" s="76"/>
      <c r="GYT57" s="76"/>
      <c r="GYU57" s="76"/>
      <c r="GYV57" s="76"/>
      <c r="GYW57" s="76"/>
      <c r="GYX57" s="76"/>
      <c r="GYY57" s="76"/>
      <c r="GYZ57" s="76"/>
      <c r="GZA57" s="76"/>
      <c r="GZB57" s="76"/>
      <c r="GZC57" s="76"/>
      <c r="GZD57" s="76"/>
      <c r="GZE57" s="76"/>
      <c r="GZF57" s="76"/>
      <c r="GZG57" s="76"/>
      <c r="GZH57" s="76"/>
      <c r="GZI57" s="76"/>
      <c r="GZJ57" s="76"/>
      <c r="GZK57" s="76"/>
      <c r="GZL57" s="76"/>
      <c r="GZM57" s="76"/>
      <c r="GZN57" s="76"/>
      <c r="GZO57" s="76"/>
      <c r="GZP57" s="76"/>
      <c r="GZQ57" s="76"/>
      <c r="GZR57" s="76"/>
      <c r="GZS57" s="76"/>
      <c r="GZT57" s="76"/>
      <c r="GZU57" s="76"/>
      <c r="GZV57" s="76"/>
      <c r="GZW57" s="76"/>
      <c r="GZX57" s="76"/>
      <c r="GZY57" s="76"/>
      <c r="GZZ57" s="76"/>
      <c r="HAA57" s="76"/>
      <c r="HAB57" s="76"/>
      <c r="HAC57" s="76"/>
      <c r="HAD57" s="76"/>
      <c r="HAE57" s="76"/>
      <c r="HAF57" s="76"/>
      <c r="HAG57" s="76"/>
      <c r="HAH57" s="76"/>
      <c r="HAI57" s="76"/>
      <c r="HAJ57" s="76"/>
      <c r="HAK57" s="76"/>
      <c r="HAL57" s="76"/>
      <c r="HAM57" s="76"/>
      <c r="HAN57" s="76"/>
      <c r="HAO57" s="76"/>
      <c r="HAP57" s="76"/>
      <c r="HAQ57" s="76"/>
      <c r="HAR57" s="76"/>
      <c r="HAS57" s="76"/>
      <c r="HAT57" s="76"/>
      <c r="HAU57" s="76"/>
      <c r="HAV57" s="76"/>
      <c r="HAW57" s="76"/>
      <c r="HAX57" s="76"/>
      <c r="HAY57" s="76"/>
      <c r="HAZ57" s="76"/>
      <c r="HBA57" s="76"/>
      <c r="HBB57" s="76"/>
      <c r="HBC57" s="76"/>
      <c r="HBD57" s="76"/>
      <c r="HBE57" s="76"/>
      <c r="HBF57" s="76"/>
      <c r="HBG57" s="76"/>
      <c r="HBH57" s="76"/>
      <c r="HBI57" s="76"/>
      <c r="HBJ57" s="76"/>
      <c r="HBK57" s="76"/>
      <c r="HBL57" s="76"/>
      <c r="HBM57" s="76"/>
      <c r="HBN57" s="76"/>
      <c r="HBO57" s="76"/>
      <c r="HBP57" s="76"/>
      <c r="HBQ57" s="76"/>
      <c r="HBR57" s="76"/>
      <c r="HBS57" s="76"/>
      <c r="HBT57" s="76"/>
      <c r="HBU57" s="76"/>
      <c r="HBV57" s="76"/>
      <c r="HBW57" s="76"/>
      <c r="HBX57" s="76"/>
      <c r="HBY57" s="76"/>
      <c r="HBZ57" s="76"/>
      <c r="HCA57" s="76"/>
      <c r="HCB57" s="76"/>
      <c r="HCC57" s="76"/>
      <c r="HCD57" s="76"/>
      <c r="HCE57" s="76"/>
      <c r="HCF57" s="76"/>
      <c r="HCG57" s="76"/>
      <c r="HCH57" s="76"/>
      <c r="HCI57" s="76"/>
      <c r="HCJ57" s="76"/>
      <c r="HCK57" s="76"/>
      <c r="HCL57" s="76"/>
      <c r="HCM57" s="76"/>
      <c r="HCN57" s="76"/>
      <c r="HCO57" s="76"/>
      <c r="HCP57" s="76"/>
      <c r="HCQ57" s="76"/>
      <c r="HCR57" s="76"/>
      <c r="HCS57" s="76"/>
      <c r="HCT57" s="76"/>
      <c r="HCU57" s="76"/>
      <c r="HCV57" s="76"/>
      <c r="HCW57" s="76"/>
      <c r="HCX57" s="76"/>
      <c r="HCY57" s="76"/>
      <c r="HCZ57" s="76"/>
      <c r="HDA57" s="76"/>
      <c r="HDB57" s="76"/>
      <c r="HDC57" s="76"/>
      <c r="HDD57" s="76"/>
      <c r="HDE57" s="76"/>
      <c r="HDF57" s="76"/>
      <c r="HDG57" s="76"/>
      <c r="HDH57" s="76"/>
      <c r="HDI57" s="76"/>
      <c r="HDJ57" s="76"/>
      <c r="HDK57" s="76"/>
      <c r="HDL57" s="76"/>
      <c r="HDM57" s="76"/>
      <c r="HDN57" s="76"/>
      <c r="HDO57" s="76"/>
      <c r="HDP57" s="76"/>
      <c r="HDQ57" s="76"/>
      <c r="HDR57" s="76"/>
      <c r="HDS57" s="76"/>
      <c r="HDT57" s="76"/>
      <c r="HDU57" s="76"/>
      <c r="HDV57" s="76"/>
      <c r="HDW57" s="76"/>
      <c r="HDX57" s="76"/>
      <c r="HDY57" s="76"/>
      <c r="HDZ57" s="76"/>
      <c r="HEA57" s="76"/>
      <c r="HEB57" s="76"/>
      <c r="HEC57" s="76"/>
      <c r="HED57" s="76"/>
      <c r="HEE57" s="76"/>
      <c r="HEF57" s="76"/>
      <c r="HEG57" s="76"/>
      <c r="HEH57" s="76"/>
      <c r="HEI57" s="76"/>
      <c r="HEJ57" s="76"/>
      <c r="HEK57" s="76"/>
      <c r="HEL57" s="76"/>
      <c r="HEM57" s="76"/>
      <c r="HEN57" s="76"/>
      <c r="HEO57" s="76"/>
      <c r="HEP57" s="76"/>
      <c r="HEQ57" s="76"/>
      <c r="HER57" s="76"/>
      <c r="HES57" s="76"/>
      <c r="HET57" s="76"/>
      <c r="HEU57" s="76"/>
      <c r="HEV57" s="76"/>
      <c r="HEW57" s="76"/>
      <c r="HEX57" s="76"/>
      <c r="HEY57" s="76"/>
      <c r="HEZ57" s="76"/>
      <c r="HFA57" s="76"/>
      <c r="HFB57" s="76"/>
      <c r="HFC57" s="76"/>
      <c r="HFD57" s="76"/>
      <c r="HFE57" s="76"/>
      <c r="HFF57" s="76"/>
      <c r="HFG57" s="76"/>
      <c r="HFH57" s="76"/>
      <c r="HFI57" s="76"/>
      <c r="HFJ57" s="76"/>
      <c r="HFK57" s="76"/>
      <c r="HFL57" s="76"/>
      <c r="HFM57" s="76"/>
      <c r="HFN57" s="76"/>
      <c r="HFO57" s="76"/>
      <c r="HFP57" s="76"/>
      <c r="HFQ57" s="76"/>
      <c r="HFR57" s="76"/>
      <c r="HFS57" s="76"/>
      <c r="HFT57" s="76"/>
      <c r="HFU57" s="76"/>
      <c r="HFV57" s="76"/>
      <c r="HFW57" s="76"/>
      <c r="HFX57" s="76"/>
      <c r="HFY57" s="76"/>
      <c r="HFZ57" s="76"/>
      <c r="HGA57" s="76"/>
      <c r="HGB57" s="76"/>
      <c r="HGC57" s="76"/>
      <c r="HGD57" s="76"/>
      <c r="HGE57" s="76"/>
      <c r="HGF57" s="76"/>
      <c r="HGG57" s="76"/>
      <c r="HGH57" s="76"/>
      <c r="HGI57" s="76"/>
      <c r="HGJ57" s="76"/>
      <c r="HGK57" s="76"/>
      <c r="HGL57" s="76"/>
      <c r="HGM57" s="76"/>
      <c r="HGN57" s="76"/>
      <c r="HGO57" s="76"/>
      <c r="HGP57" s="76"/>
      <c r="HGQ57" s="76"/>
      <c r="HGR57" s="76"/>
      <c r="HGS57" s="76"/>
      <c r="HGT57" s="76"/>
      <c r="HGU57" s="76"/>
      <c r="HGV57" s="76"/>
      <c r="HGW57" s="76"/>
      <c r="HGX57" s="76"/>
      <c r="HGY57" s="76"/>
      <c r="HGZ57" s="76"/>
      <c r="HHA57" s="76"/>
      <c r="HHB57" s="76"/>
      <c r="HHC57" s="76"/>
      <c r="HHD57" s="76"/>
      <c r="HHE57" s="76"/>
      <c r="HHF57" s="76"/>
      <c r="HHG57" s="76"/>
      <c r="HHH57" s="76"/>
      <c r="HHI57" s="76"/>
      <c r="HHJ57" s="76"/>
      <c r="HHK57" s="76"/>
      <c r="HHL57" s="76"/>
      <c r="HHM57" s="76"/>
      <c r="HHN57" s="76"/>
      <c r="HHO57" s="76"/>
      <c r="HHP57" s="76"/>
      <c r="HHQ57" s="76"/>
      <c r="HHR57" s="76"/>
      <c r="HHS57" s="76"/>
      <c r="HHT57" s="76"/>
      <c r="HHU57" s="76"/>
      <c r="HHV57" s="76"/>
      <c r="HHW57" s="76"/>
      <c r="HHX57" s="76"/>
      <c r="HHY57" s="76"/>
      <c r="HHZ57" s="76"/>
      <c r="HIA57" s="76"/>
      <c r="HIB57" s="76"/>
      <c r="HIC57" s="76"/>
      <c r="HID57" s="76"/>
      <c r="HIE57" s="76"/>
      <c r="HIF57" s="76"/>
      <c r="HIG57" s="76"/>
      <c r="HIH57" s="76"/>
      <c r="HII57" s="76"/>
      <c r="HIJ57" s="76"/>
      <c r="HIK57" s="76"/>
      <c r="HIL57" s="76"/>
      <c r="HIM57" s="76"/>
      <c r="HIN57" s="76"/>
      <c r="HIO57" s="76"/>
      <c r="HIP57" s="76"/>
      <c r="HIQ57" s="76"/>
      <c r="HIR57" s="76"/>
      <c r="HIS57" s="76"/>
      <c r="HIT57" s="76"/>
      <c r="HIU57" s="76"/>
      <c r="HIV57" s="76"/>
      <c r="HIW57" s="76"/>
      <c r="HIX57" s="76"/>
      <c r="HIY57" s="76"/>
      <c r="HIZ57" s="76"/>
      <c r="HJA57" s="76"/>
      <c r="HJB57" s="76"/>
      <c r="HJC57" s="76"/>
      <c r="HJD57" s="76"/>
      <c r="HJE57" s="76"/>
      <c r="HJF57" s="76"/>
      <c r="HJG57" s="76"/>
      <c r="HJH57" s="76"/>
      <c r="HJI57" s="76"/>
      <c r="HJJ57" s="76"/>
      <c r="HJK57" s="76"/>
      <c r="HJL57" s="76"/>
      <c r="HJM57" s="76"/>
      <c r="HJN57" s="76"/>
      <c r="HJO57" s="76"/>
      <c r="HJP57" s="76"/>
      <c r="HJQ57" s="76"/>
      <c r="HJR57" s="76"/>
      <c r="HJS57" s="76"/>
      <c r="HJT57" s="76"/>
      <c r="HJU57" s="76"/>
      <c r="HJV57" s="76"/>
      <c r="HJW57" s="76"/>
      <c r="HJX57" s="76"/>
      <c r="HJY57" s="76"/>
      <c r="HJZ57" s="76"/>
      <c r="HKA57" s="76"/>
      <c r="HKB57" s="76"/>
      <c r="HKC57" s="76"/>
      <c r="HKD57" s="76"/>
      <c r="HKE57" s="76"/>
      <c r="HKF57" s="76"/>
      <c r="HKG57" s="76"/>
      <c r="HKH57" s="76"/>
      <c r="HKI57" s="76"/>
      <c r="HKJ57" s="76"/>
      <c r="HKK57" s="76"/>
      <c r="HKL57" s="76"/>
      <c r="HKM57" s="76"/>
      <c r="HKN57" s="76"/>
      <c r="HKO57" s="76"/>
      <c r="HKP57" s="76"/>
      <c r="HKQ57" s="76"/>
      <c r="HKR57" s="76"/>
      <c r="HKS57" s="76"/>
      <c r="HKT57" s="76"/>
      <c r="HKU57" s="76"/>
      <c r="HKV57" s="76"/>
      <c r="HKW57" s="76"/>
      <c r="HKX57" s="76"/>
      <c r="HKY57" s="76"/>
      <c r="HKZ57" s="76"/>
      <c r="HLA57" s="76"/>
      <c r="HLB57" s="76"/>
      <c r="HLC57" s="76"/>
      <c r="HLD57" s="76"/>
      <c r="HLE57" s="76"/>
      <c r="HLF57" s="76"/>
      <c r="HLG57" s="76"/>
      <c r="HLH57" s="76"/>
      <c r="HLI57" s="76"/>
      <c r="HLJ57" s="76"/>
      <c r="HLK57" s="76"/>
      <c r="HLL57" s="76"/>
      <c r="HLM57" s="76"/>
      <c r="HLN57" s="76"/>
      <c r="HLO57" s="76"/>
      <c r="HLP57" s="76"/>
      <c r="HLQ57" s="76"/>
      <c r="HLR57" s="76"/>
      <c r="HLS57" s="76"/>
      <c r="HLT57" s="76"/>
      <c r="HLU57" s="76"/>
      <c r="HLV57" s="76"/>
      <c r="HLW57" s="76"/>
      <c r="HLX57" s="76"/>
      <c r="HLY57" s="76"/>
      <c r="HLZ57" s="76"/>
      <c r="HMA57" s="76"/>
      <c r="HMB57" s="76"/>
      <c r="HMC57" s="76"/>
      <c r="HMD57" s="76"/>
      <c r="HME57" s="76"/>
      <c r="HMF57" s="76"/>
      <c r="HMG57" s="76"/>
      <c r="HMH57" s="76"/>
      <c r="HMI57" s="76"/>
      <c r="HMJ57" s="76"/>
      <c r="HMK57" s="76"/>
      <c r="HML57" s="76"/>
      <c r="HMM57" s="76"/>
      <c r="HMN57" s="76"/>
      <c r="HMO57" s="76"/>
      <c r="HMP57" s="76"/>
      <c r="HMQ57" s="76"/>
      <c r="HMR57" s="76"/>
      <c r="HMS57" s="76"/>
      <c r="HMT57" s="76"/>
      <c r="HMU57" s="76"/>
      <c r="HMV57" s="76"/>
      <c r="HMW57" s="76"/>
      <c r="HMX57" s="76"/>
      <c r="HMY57" s="76"/>
      <c r="HMZ57" s="76"/>
      <c r="HNA57" s="76"/>
      <c r="HNB57" s="76"/>
      <c r="HNC57" s="76"/>
      <c r="HND57" s="76"/>
      <c r="HNE57" s="76"/>
      <c r="HNF57" s="76"/>
      <c r="HNG57" s="76"/>
      <c r="HNH57" s="76"/>
      <c r="HNI57" s="76"/>
      <c r="HNJ57" s="76"/>
      <c r="HNK57" s="76"/>
      <c r="HNL57" s="76"/>
      <c r="HNM57" s="76"/>
      <c r="HNN57" s="76"/>
      <c r="HNO57" s="76"/>
      <c r="HNP57" s="76"/>
      <c r="HNQ57" s="76"/>
      <c r="HNR57" s="76"/>
      <c r="HNS57" s="76"/>
      <c r="HNT57" s="76"/>
      <c r="HNU57" s="76"/>
      <c r="HNV57" s="76"/>
      <c r="HNW57" s="76"/>
      <c r="HNX57" s="76"/>
      <c r="HNY57" s="76"/>
      <c r="HNZ57" s="76"/>
      <c r="HOA57" s="76"/>
      <c r="HOB57" s="76"/>
      <c r="HOC57" s="76"/>
      <c r="HOD57" s="76"/>
      <c r="HOE57" s="76"/>
      <c r="HOF57" s="76"/>
      <c r="HOG57" s="76"/>
      <c r="HOH57" s="76"/>
      <c r="HOI57" s="76"/>
      <c r="HOJ57" s="76"/>
      <c r="HOK57" s="76"/>
      <c r="HOL57" s="76"/>
      <c r="HOM57" s="76"/>
      <c r="HON57" s="76"/>
      <c r="HOO57" s="76"/>
      <c r="HOP57" s="76"/>
      <c r="HOQ57" s="76"/>
      <c r="HOR57" s="76"/>
      <c r="HOS57" s="76"/>
      <c r="HOT57" s="76"/>
      <c r="HOU57" s="76"/>
      <c r="HOV57" s="76"/>
      <c r="HOW57" s="76"/>
      <c r="HOX57" s="76"/>
      <c r="HOY57" s="76"/>
      <c r="HOZ57" s="76"/>
      <c r="HPA57" s="76"/>
      <c r="HPB57" s="76"/>
      <c r="HPC57" s="76"/>
      <c r="HPD57" s="76"/>
      <c r="HPE57" s="76"/>
      <c r="HPF57" s="76"/>
      <c r="HPG57" s="76"/>
      <c r="HPH57" s="76"/>
      <c r="HPI57" s="76"/>
      <c r="HPJ57" s="76"/>
      <c r="HPK57" s="76"/>
      <c r="HPL57" s="76"/>
      <c r="HPM57" s="76"/>
      <c r="HPN57" s="76"/>
      <c r="HPO57" s="76"/>
      <c r="HPP57" s="76"/>
      <c r="HPQ57" s="76"/>
      <c r="HPR57" s="76"/>
      <c r="HPS57" s="76"/>
      <c r="HPT57" s="76"/>
      <c r="HPU57" s="76"/>
      <c r="HPV57" s="76"/>
      <c r="HPW57" s="76"/>
      <c r="HPX57" s="76"/>
      <c r="HPY57" s="76"/>
      <c r="HPZ57" s="76"/>
      <c r="HQA57" s="76"/>
      <c r="HQB57" s="76"/>
      <c r="HQC57" s="76"/>
      <c r="HQD57" s="76"/>
      <c r="HQE57" s="76"/>
      <c r="HQF57" s="76"/>
      <c r="HQG57" s="76"/>
      <c r="HQH57" s="76"/>
      <c r="HQI57" s="76"/>
      <c r="HQJ57" s="76"/>
      <c r="HQK57" s="76"/>
      <c r="HQL57" s="76"/>
      <c r="HQM57" s="76"/>
      <c r="HQN57" s="76"/>
      <c r="HQO57" s="76"/>
      <c r="HQP57" s="76"/>
      <c r="HQQ57" s="76"/>
      <c r="HQR57" s="76"/>
      <c r="HQS57" s="76"/>
      <c r="HQT57" s="76"/>
      <c r="HQU57" s="76"/>
      <c r="HQV57" s="76"/>
      <c r="HQW57" s="76"/>
      <c r="HQX57" s="76"/>
      <c r="HQY57" s="76"/>
      <c r="HQZ57" s="76"/>
      <c r="HRA57" s="76"/>
      <c r="HRB57" s="76"/>
      <c r="HRC57" s="76"/>
      <c r="HRD57" s="76"/>
      <c r="HRE57" s="76"/>
      <c r="HRF57" s="76"/>
      <c r="HRG57" s="76"/>
      <c r="HRH57" s="76"/>
      <c r="HRI57" s="76"/>
      <c r="HRJ57" s="76"/>
      <c r="HRK57" s="76"/>
      <c r="HRL57" s="76"/>
      <c r="HRM57" s="76"/>
      <c r="HRN57" s="76"/>
      <c r="HRO57" s="76"/>
      <c r="HRP57" s="76"/>
      <c r="HRQ57" s="76"/>
      <c r="HRR57" s="76"/>
      <c r="HRS57" s="76"/>
      <c r="HRT57" s="76"/>
      <c r="HRU57" s="76"/>
      <c r="HRV57" s="76"/>
      <c r="HRW57" s="76"/>
      <c r="HRX57" s="76"/>
      <c r="HRY57" s="76"/>
      <c r="HRZ57" s="76"/>
      <c r="HSA57" s="76"/>
      <c r="HSB57" s="76"/>
      <c r="HSC57" s="76"/>
      <c r="HSD57" s="76"/>
      <c r="HSE57" s="76"/>
      <c r="HSF57" s="76"/>
      <c r="HSG57" s="76"/>
      <c r="HSH57" s="76"/>
      <c r="HSI57" s="76"/>
      <c r="HSJ57" s="76"/>
      <c r="HSK57" s="76"/>
      <c r="HSL57" s="76"/>
      <c r="HSM57" s="76"/>
      <c r="HSN57" s="76"/>
      <c r="HSO57" s="76"/>
      <c r="HSP57" s="76"/>
      <c r="HSQ57" s="76"/>
      <c r="HSR57" s="76"/>
      <c r="HSS57" s="76"/>
      <c r="HST57" s="76"/>
      <c r="HSU57" s="76"/>
      <c r="HSV57" s="76"/>
      <c r="HSW57" s="76"/>
      <c r="HSX57" s="76"/>
      <c r="HSY57" s="76"/>
      <c r="HSZ57" s="76"/>
      <c r="HTA57" s="76"/>
      <c r="HTB57" s="76"/>
      <c r="HTC57" s="76"/>
      <c r="HTD57" s="76"/>
      <c r="HTE57" s="76"/>
      <c r="HTF57" s="76"/>
      <c r="HTG57" s="76"/>
      <c r="HTH57" s="76"/>
      <c r="HTI57" s="76"/>
      <c r="HTJ57" s="76"/>
      <c r="HTK57" s="76"/>
      <c r="HTL57" s="76"/>
      <c r="HTM57" s="76"/>
      <c r="HTN57" s="76"/>
      <c r="HTO57" s="76"/>
      <c r="HTP57" s="76"/>
      <c r="HTQ57" s="76"/>
      <c r="HTR57" s="76"/>
      <c r="HTS57" s="76"/>
      <c r="HTT57" s="76"/>
      <c r="HTU57" s="76"/>
      <c r="HTV57" s="76"/>
      <c r="HTW57" s="76"/>
      <c r="HTX57" s="76"/>
      <c r="HTY57" s="76"/>
      <c r="HTZ57" s="76"/>
      <c r="HUA57" s="76"/>
      <c r="HUB57" s="76"/>
      <c r="HUC57" s="76"/>
      <c r="HUD57" s="76"/>
      <c r="HUE57" s="76"/>
      <c r="HUF57" s="76"/>
      <c r="HUG57" s="76"/>
      <c r="HUH57" s="76"/>
      <c r="HUI57" s="76"/>
      <c r="HUJ57" s="76"/>
      <c r="HUK57" s="76"/>
      <c r="HUL57" s="76"/>
      <c r="HUM57" s="76"/>
      <c r="HUN57" s="76"/>
      <c r="HUO57" s="76"/>
      <c r="HUP57" s="76"/>
      <c r="HUQ57" s="76"/>
      <c r="HUR57" s="76"/>
      <c r="HUS57" s="76"/>
      <c r="HUT57" s="76"/>
      <c r="HUU57" s="76"/>
      <c r="HUV57" s="76"/>
      <c r="HUW57" s="76"/>
      <c r="HUX57" s="76"/>
      <c r="HUY57" s="76"/>
      <c r="HUZ57" s="76"/>
      <c r="HVA57" s="76"/>
      <c r="HVB57" s="76"/>
      <c r="HVC57" s="76"/>
      <c r="HVD57" s="76"/>
      <c r="HVE57" s="76"/>
      <c r="HVF57" s="76"/>
      <c r="HVG57" s="76"/>
      <c r="HVH57" s="76"/>
      <c r="HVI57" s="76"/>
      <c r="HVJ57" s="76"/>
      <c r="HVK57" s="76"/>
      <c r="HVL57" s="76"/>
      <c r="HVM57" s="76"/>
      <c r="HVN57" s="76"/>
      <c r="HVO57" s="76"/>
      <c r="HVP57" s="76"/>
      <c r="HVQ57" s="76"/>
      <c r="HVR57" s="76"/>
      <c r="HVS57" s="76"/>
      <c r="HVT57" s="76"/>
      <c r="HVU57" s="76"/>
      <c r="HVV57" s="76"/>
      <c r="HVW57" s="76"/>
      <c r="HVX57" s="76"/>
      <c r="HVY57" s="76"/>
      <c r="HVZ57" s="76"/>
      <c r="HWA57" s="76"/>
      <c r="HWB57" s="76"/>
      <c r="HWC57" s="76"/>
      <c r="HWD57" s="76"/>
      <c r="HWE57" s="76"/>
      <c r="HWF57" s="76"/>
      <c r="HWG57" s="76"/>
      <c r="HWH57" s="76"/>
      <c r="HWI57" s="76"/>
      <c r="HWJ57" s="76"/>
      <c r="HWK57" s="76"/>
      <c r="HWL57" s="76"/>
      <c r="HWM57" s="76"/>
      <c r="HWN57" s="76"/>
      <c r="HWO57" s="76"/>
      <c r="HWP57" s="76"/>
      <c r="HWQ57" s="76"/>
      <c r="HWR57" s="76"/>
      <c r="HWS57" s="76"/>
      <c r="HWT57" s="76"/>
      <c r="HWU57" s="76"/>
      <c r="HWV57" s="76"/>
      <c r="HWW57" s="76"/>
      <c r="HWX57" s="76"/>
      <c r="HWY57" s="76"/>
      <c r="HWZ57" s="76"/>
      <c r="HXA57" s="76"/>
      <c r="HXB57" s="76"/>
      <c r="HXC57" s="76"/>
      <c r="HXD57" s="76"/>
      <c r="HXE57" s="76"/>
      <c r="HXF57" s="76"/>
      <c r="HXG57" s="76"/>
      <c r="HXH57" s="76"/>
      <c r="HXI57" s="76"/>
      <c r="HXJ57" s="76"/>
      <c r="HXK57" s="76"/>
      <c r="HXL57" s="76"/>
      <c r="HXM57" s="76"/>
      <c r="HXN57" s="76"/>
      <c r="HXO57" s="76"/>
      <c r="HXP57" s="76"/>
      <c r="HXQ57" s="76"/>
      <c r="HXR57" s="76"/>
      <c r="HXS57" s="76"/>
      <c r="HXT57" s="76"/>
      <c r="HXU57" s="76"/>
      <c r="HXV57" s="76"/>
      <c r="HXW57" s="76"/>
      <c r="HXX57" s="76"/>
      <c r="HXY57" s="76"/>
      <c r="HXZ57" s="76"/>
      <c r="HYA57" s="76"/>
      <c r="HYB57" s="76"/>
      <c r="HYC57" s="76"/>
      <c r="HYD57" s="76"/>
      <c r="HYE57" s="76"/>
      <c r="HYF57" s="76"/>
      <c r="HYG57" s="76"/>
      <c r="HYH57" s="76"/>
      <c r="HYI57" s="76"/>
      <c r="HYJ57" s="76"/>
      <c r="HYK57" s="76"/>
      <c r="HYL57" s="76"/>
      <c r="HYM57" s="76"/>
      <c r="HYN57" s="76"/>
      <c r="HYO57" s="76"/>
      <c r="HYP57" s="76"/>
      <c r="HYQ57" s="76"/>
      <c r="HYR57" s="76"/>
      <c r="HYS57" s="76"/>
      <c r="HYT57" s="76"/>
      <c r="HYU57" s="76"/>
      <c r="HYV57" s="76"/>
      <c r="HYW57" s="76"/>
      <c r="HYX57" s="76"/>
      <c r="HYY57" s="76"/>
      <c r="HYZ57" s="76"/>
      <c r="HZA57" s="76"/>
      <c r="HZB57" s="76"/>
      <c r="HZC57" s="76"/>
      <c r="HZD57" s="76"/>
      <c r="HZE57" s="76"/>
      <c r="HZF57" s="76"/>
      <c r="HZG57" s="76"/>
      <c r="HZH57" s="76"/>
      <c r="HZI57" s="76"/>
      <c r="HZJ57" s="76"/>
      <c r="HZK57" s="76"/>
      <c r="HZL57" s="76"/>
      <c r="HZM57" s="76"/>
      <c r="HZN57" s="76"/>
      <c r="HZO57" s="76"/>
      <c r="HZP57" s="76"/>
      <c r="HZQ57" s="76"/>
      <c r="HZR57" s="76"/>
      <c r="HZS57" s="76"/>
      <c r="HZT57" s="76"/>
      <c r="HZU57" s="76"/>
      <c r="HZV57" s="76"/>
      <c r="HZW57" s="76"/>
      <c r="HZX57" s="76"/>
      <c r="HZY57" s="76"/>
      <c r="HZZ57" s="76"/>
      <c r="IAA57" s="76"/>
      <c r="IAB57" s="76"/>
      <c r="IAC57" s="76"/>
      <c r="IAD57" s="76"/>
      <c r="IAE57" s="76"/>
      <c r="IAF57" s="76"/>
      <c r="IAG57" s="76"/>
      <c r="IAH57" s="76"/>
      <c r="IAI57" s="76"/>
      <c r="IAJ57" s="76"/>
      <c r="IAK57" s="76"/>
      <c r="IAL57" s="76"/>
      <c r="IAM57" s="76"/>
      <c r="IAN57" s="76"/>
      <c r="IAO57" s="76"/>
      <c r="IAP57" s="76"/>
      <c r="IAQ57" s="76"/>
      <c r="IAR57" s="76"/>
      <c r="IAS57" s="76"/>
      <c r="IAT57" s="76"/>
      <c r="IAU57" s="76"/>
      <c r="IAV57" s="76"/>
      <c r="IAW57" s="76"/>
      <c r="IAX57" s="76"/>
      <c r="IAY57" s="76"/>
      <c r="IAZ57" s="76"/>
      <c r="IBA57" s="76"/>
      <c r="IBB57" s="76"/>
      <c r="IBC57" s="76"/>
      <c r="IBD57" s="76"/>
      <c r="IBE57" s="76"/>
      <c r="IBF57" s="76"/>
      <c r="IBG57" s="76"/>
      <c r="IBH57" s="76"/>
      <c r="IBI57" s="76"/>
      <c r="IBJ57" s="76"/>
      <c r="IBK57" s="76"/>
      <c r="IBL57" s="76"/>
      <c r="IBM57" s="76"/>
      <c r="IBN57" s="76"/>
      <c r="IBO57" s="76"/>
      <c r="IBP57" s="76"/>
      <c r="IBQ57" s="76"/>
      <c r="IBR57" s="76"/>
      <c r="IBS57" s="76"/>
      <c r="IBT57" s="76"/>
      <c r="IBU57" s="76"/>
      <c r="IBV57" s="76"/>
      <c r="IBW57" s="76"/>
      <c r="IBX57" s="76"/>
      <c r="IBY57" s="76"/>
      <c r="IBZ57" s="76"/>
      <c r="ICA57" s="76"/>
      <c r="ICB57" s="76"/>
      <c r="ICC57" s="76"/>
      <c r="ICD57" s="76"/>
      <c r="ICE57" s="76"/>
      <c r="ICF57" s="76"/>
      <c r="ICG57" s="76"/>
      <c r="ICH57" s="76"/>
      <c r="ICI57" s="76"/>
      <c r="ICJ57" s="76"/>
      <c r="ICK57" s="76"/>
      <c r="ICL57" s="76"/>
      <c r="ICM57" s="76"/>
      <c r="ICN57" s="76"/>
      <c r="ICO57" s="76"/>
      <c r="ICP57" s="76"/>
      <c r="ICQ57" s="76"/>
      <c r="ICR57" s="76"/>
      <c r="ICS57" s="76"/>
      <c r="ICT57" s="76"/>
      <c r="ICU57" s="76"/>
      <c r="ICV57" s="76"/>
      <c r="ICW57" s="76"/>
      <c r="ICX57" s="76"/>
      <c r="ICY57" s="76"/>
      <c r="ICZ57" s="76"/>
      <c r="IDA57" s="76"/>
      <c r="IDB57" s="76"/>
      <c r="IDC57" s="76"/>
      <c r="IDD57" s="76"/>
      <c r="IDE57" s="76"/>
      <c r="IDF57" s="76"/>
      <c r="IDG57" s="76"/>
      <c r="IDH57" s="76"/>
      <c r="IDI57" s="76"/>
      <c r="IDJ57" s="76"/>
      <c r="IDK57" s="76"/>
      <c r="IDL57" s="76"/>
      <c r="IDM57" s="76"/>
      <c r="IDN57" s="76"/>
      <c r="IDO57" s="76"/>
      <c r="IDP57" s="76"/>
      <c r="IDQ57" s="76"/>
      <c r="IDR57" s="76"/>
      <c r="IDS57" s="76"/>
      <c r="IDT57" s="76"/>
      <c r="IDU57" s="76"/>
      <c r="IDV57" s="76"/>
      <c r="IDW57" s="76"/>
      <c r="IDX57" s="76"/>
      <c r="IDY57" s="76"/>
      <c r="IDZ57" s="76"/>
      <c r="IEA57" s="76"/>
      <c r="IEB57" s="76"/>
      <c r="IEC57" s="76"/>
      <c r="IED57" s="76"/>
      <c r="IEE57" s="76"/>
      <c r="IEF57" s="76"/>
      <c r="IEG57" s="76"/>
      <c r="IEH57" s="76"/>
      <c r="IEI57" s="76"/>
      <c r="IEJ57" s="76"/>
      <c r="IEK57" s="76"/>
      <c r="IEL57" s="76"/>
      <c r="IEM57" s="76"/>
      <c r="IEN57" s="76"/>
      <c r="IEO57" s="76"/>
      <c r="IEP57" s="76"/>
      <c r="IEQ57" s="76"/>
      <c r="IER57" s="76"/>
      <c r="IES57" s="76"/>
      <c r="IET57" s="76"/>
      <c r="IEU57" s="76"/>
      <c r="IEV57" s="76"/>
      <c r="IEW57" s="76"/>
      <c r="IEX57" s="76"/>
      <c r="IEY57" s="76"/>
      <c r="IEZ57" s="76"/>
      <c r="IFA57" s="76"/>
      <c r="IFB57" s="76"/>
      <c r="IFC57" s="76"/>
      <c r="IFD57" s="76"/>
      <c r="IFE57" s="76"/>
      <c r="IFF57" s="76"/>
      <c r="IFG57" s="76"/>
      <c r="IFH57" s="76"/>
      <c r="IFI57" s="76"/>
      <c r="IFJ57" s="76"/>
      <c r="IFK57" s="76"/>
      <c r="IFL57" s="76"/>
      <c r="IFM57" s="76"/>
      <c r="IFN57" s="76"/>
      <c r="IFO57" s="76"/>
      <c r="IFP57" s="76"/>
      <c r="IFQ57" s="76"/>
      <c r="IFR57" s="76"/>
      <c r="IFS57" s="76"/>
      <c r="IFT57" s="76"/>
      <c r="IFU57" s="76"/>
      <c r="IFV57" s="76"/>
      <c r="IFW57" s="76"/>
      <c r="IFX57" s="76"/>
      <c r="IFY57" s="76"/>
      <c r="IFZ57" s="76"/>
      <c r="IGA57" s="76"/>
      <c r="IGB57" s="76"/>
      <c r="IGC57" s="76"/>
      <c r="IGD57" s="76"/>
      <c r="IGE57" s="76"/>
      <c r="IGF57" s="76"/>
      <c r="IGG57" s="76"/>
      <c r="IGH57" s="76"/>
      <c r="IGI57" s="76"/>
      <c r="IGJ57" s="76"/>
      <c r="IGK57" s="76"/>
      <c r="IGL57" s="76"/>
      <c r="IGM57" s="76"/>
      <c r="IGN57" s="76"/>
      <c r="IGO57" s="76"/>
      <c r="IGP57" s="76"/>
      <c r="IGQ57" s="76"/>
      <c r="IGR57" s="76"/>
      <c r="IGS57" s="76"/>
      <c r="IGT57" s="76"/>
      <c r="IGU57" s="76"/>
      <c r="IGV57" s="76"/>
      <c r="IGW57" s="76"/>
      <c r="IGX57" s="76"/>
      <c r="IGY57" s="76"/>
      <c r="IGZ57" s="76"/>
      <c r="IHA57" s="76"/>
      <c r="IHB57" s="76"/>
      <c r="IHC57" s="76"/>
      <c r="IHD57" s="76"/>
      <c r="IHE57" s="76"/>
      <c r="IHF57" s="76"/>
      <c r="IHG57" s="76"/>
      <c r="IHH57" s="76"/>
      <c r="IHI57" s="76"/>
      <c r="IHJ57" s="76"/>
      <c r="IHK57" s="76"/>
      <c r="IHL57" s="76"/>
      <c r="IHM57" s="76"/>
      <c r="IHN57" s="76"/>
      <c r="IHO57" s="76"/>
      <c r="IHP57" s="76"/>
      <c r="IHQ57" s="76"/>
      <c r="IHR57" s="76"/>
      <c r="IHS57" s="76"/>
      <c r="IHT57" s="76"/>
      <c r="IHU57" s="76"/>
      <c r="IHV57" s="76"/>
      <c r="IHW57" s="76"/>
      <c r="IHX57" s="76"/>
      <c r="IHY57" s="76"/>
      <c r="IHZ57" s="76"/>
      <c r="IIA57" s="76"/>
      <c r="IIB57" s="76"/>
      <c r="IIC57" s="76"/>
      <c r="IID57" s="76"/>
      <c r="IIE57" s="76"/>
      <c r="IIF57" s="76"/>
      <c r="IIG57" s="76"/>
      <c r="IIH57" s="76"/>
      <c r="III57" s="76"/>
      <c r="IIJ57" s="76"/>
      <c r="IIK57" s="76"/>
      <c r="IIL57" s="76"/>
      <c r="IIM57" s="76"/>
      <c r="IIN57" s="76"/>
      <c r="IIO57" s="76"/>
      <c r="IIP57" s="76"/>
      <c r="IIQ57" s="76"/>
      <c r="IIR57" s="76"/>
      <c r="IIS57" s="76"/>
      <c r="IIT57" s="76"/>
      <c r="IIU57" s="76"/>
      <c r="IIV57" s="76"/>
      <c r="IIW57" s="76"/>
      <c r="IIX57" s="76"/>
      <c r="IIY57" s="76"/>
      <c r="IIZ57" s="76"/>
      <c r="IJA57" s="76"/>
      <c r="IJB57" s="76"/>
      <c r="IJC57" s="76"/>
      <c r="IJD57" s="76"/>
      <c r="IJE57" s="76"/>
      <c r="IJF57" s="76"/>
      <c r="IJG57" s="76"/>
      <c r="IJH57" s="76"/>
      <c r="IJI57" s="76"/>
      <c r="IJJ57" s="76"/>
      <c r="IJK57" s="76"/>
      <c r="IJL57" s="76"/>
      <c r="IJM57" s="76"/>
      <c r="IJN57" s="76"/>
      <c r="IJO57" s="76"/>
      <c r="IJP57" s="76"/>
      <c r="IJQ57" s="76"/>
      <c r="IJR57" s="76"/>
      <c r="IJS57" s="76"/>
      <c r="IJT57" s="76"/>
      <c r="IJU57" s="76"/>
      <c r="IJV57" s="76"/>
      <c r="IJW57" s="76"/>
      <c r="IJX57" s="76"/>
      <c r="IJY57" s="76"/>
      <c r="IJZ57" s="76"/>
      <c r="IKA57" s="76"/>
      <c r="IKB57" s="76"/>
      <c r="IKC57" s="76"/>
      <c r="IKD57" s="76"/>
      <c r="IKE57" s="76"/>
      <c r="IKF57" s="76"/>
      <c r="IKG57" s="76"/>
      <c r="IKH57" s="76"/>
      <c r="IKI57" s="76"/>
      <c r="IKJ57" s="76"/>
      <c r="IKK57" s="76"/>
      <c r="IKL57" s="76"/>
      <c r="IKM57" s="76"/>
      <c r="IKN57" s="76"/>
      <c r="IKO57" s="76"/>
      <c r="IKP57" s="76"/>
      <c r="IKQ57" s="76"/>
      <c r="IKR57" s="76"/>
      <c r="IKS57" s="76"/>
      <c r="IKT57" s="76"/>
      <c r="IKU57" s="76"/>
      <c r="IKV57" s="76"/>
      <c r="IKW57" s="76"/>
      <c r="IKX57" s="76"/>
      <c r="IKY57" s="76"/>
      <c r="IKZ57" s="76"/>
      <c r="ILA57" s="76"/>
      <c r="ILB57" s="76"/>
      <c r="ILC57" s="76"/>
      <c r="ILD57" s="76"/>
      <c r="ILE57" s="76"/>
      <c r="ILF57" s="76"/>
      <c r="ILG57" s="76"/>
      <c r="ILH57" s="76"/>
      <c r="ILI57" s="76"/>
      <c r="ILJ57" s="76"/>
      <c r="ILK57" s="76"/>
      <c r="ILL57" s="76"/>
      <c r="ILM57" s="76"/>
      <c r="ILN57" s="76"/>
      <c r="ILO57" s="76"/>
      <c r="ILP57" s="76"/>
      <c r="ILQ57" s="76"/>
      <c r="ILR57" s="76"/>
      <c r="ILS57" s="76"/>
      <c r="ILT57" s="76"/>
      <c r="ILU57" s="76"/>
      <c r="ILV57" s="76"/>
      <c r="ILW57" s="76"/>
      <c r="ILX57" s="76"/>
      <c r="ILY57" s="76"/>
      <c r="ILZ57" s="76"/>
      <c r="IMA57" s="76"/>
      <c r="IMB57" s="76"/>
      <c r="IMC57" s="76"/>
      <c r="IMD57" s="76"/>
      <c r="IME57" s="76"/>
      <c r="IMF57" s="76"/>
      <c r="IMG57" s="76"/>
      <c r="IMH57" s="76"/>
      <c r="IMI57" s="76"/>
      <c r="IMJ57" s="76"/>
      <c r="IMK57" s="76"/>
      <c r="IML57" s="76"/>
      <c r="IMM57" s="76"/>
      <c r="IMN57" s="76"/>
      <c r="IMO57" s="76"/>
      <c r="IMP57" s="76"/>
      <c r="IMQ57" s="76"/>
      <c r="IMR57" s="76"/>
      <c r="IMS57" s="76"/>
      <c r="IMT57" s="76"/>
      <c r="IMU57" s="76"/>
      <c r="IMV57" s="76"/>
      <c r="IMW57" s="76"/>
      <c r="IMX57" s="76"/>
      <c r="IMY57" s="76"/>
      <c r="IMZ57" s="76"/>
      <c r="INA57" s="76"/>
      <c r="INB57" s="76"/>
      <c r="INC57" s="76"/>
      <c r="IND57" s="76"/>
      <c r="INE57" s="76"/>
      <c r="INF57" s="76"/>
      <c r="ING57" s="76"/>
      <c r="INH57" s="76"/>
      <c r="INI57" s="76"/>
      <c r="INJ57" s="76"/>
      <c r="INK57" s="76"/>
      <c r="INL57" s="76"/>
      <c r="INM57" s="76"/>
      <c r="INN57" s="76"/>
      <c r="INO57" s="76"/>
      <c r="INP57" s="76"/>
      <c r="INQ57" s="76"/>
      <c r="INR57" s="76"/>
      <c r="INS57" s="76"/>
      <c r="INT57" s="76"/>
      <c r="INU57" s="76"/>
      <c r="INV57" s="76"/>
      <c r="INW57" s="76"/>
      <c r="INX57" s="76"/>
      <c r="INY57" s="76"/>
      <c r="INZ57" s="76"/>
      <c r="IOA57" s="76"/>
      <c r="IOB57" s="76"/>
      <c r="IOC57" s="76"/>
      <c r="IOD57" s="76"/>
      <c r="IOE57" s="76"/>
      <c r="IOF57" s="76"/>
      <c r="IOG57" s="76"/>
      <c r="IOH57" s="76"/>
      <c r="IOI57" s="76"/>
      <c r="IOJ57" s="76"/>
      <c r="IOK57" s="76"/>
      <c r="IOL57" s="76"/>
      <c r="IOM57" s="76"/>
      <c r="ION57" s="76"/>
      <c r="IOO57" s="76"/>
      <c r="IOP57" s="76"/>
      <c r="IOQ57" s="76"/>
      <c r="IOR57" s="76"/>
      <c r="IOS57" s="76"/>
      <c r="IOT57" s="76"/>
      <c r="IOU57" s="76"/>
      <c r="IOV57" s="76"/>
      <c r="IOW57" s="76"/>
      <c r="IOX57" s="76"/>
      <c r="IOY57" s="76"/>
      <c r="IOZ57" s="76"/>
      <c r="IPA57" s="76"/>
      <c r="IPB57" s="76"/>
      <c r="IPC57" s="76"/>
      <c r="IPD57" s="76"/>
      <c r="IPE57" s="76"/>
      <c r="IPF57" s="76"/>
      <c r="IPG57" s="76"/>
      <c r="IPH57" s="76"/>
      <c r="IPI57" s="76"/>
      <c r="IPJ57" s="76"/>
      <c r="IPK57" s="76"/>
      <c r="IPL57" s="76"/>
      <c r="IPM57" s="76"/>
      <c r="IPN57" s="76"/>
      <c r="IPO57" s="76"/>
      <c r="IPP57" s="76"/>
      <c r="IPQ57" s="76"/>
      <c r="IPR57" s="76"/>
      <c r="IPS57" s="76"/>
      <c r="IPT57" s="76"/>
      <c r="IPU57" s="76"/>
      <c r="IPV57" s="76"/>
      <c r="IPW57" s="76"/>
      <c r="IPX57" s="76"/>
      <c r="IPY57" s="76"/>
      <c r="IPZ57" s="76"/>
      <c r="IQA57" s="76"/>
      <c r="IQB57" s="76"/>
      <c r="IQC57" s="76"/>
      <c r="IQD57" s="76"/>
      <c r="IQE57" s="76"/>
      <c r="IQF57" s="76"/>
      <c r="IQG57" s="76"/>
      <c r="IQH57" s="76"/>
      <c r="IQI57" s="76"/>
      <c r="IQJ57" s="76"/>
      <c r="IQK57" s="76"/>
      <c r="IQL57" s="76"/>
      <c r="IQM57" s="76"/>
      <c r="IQN57" s="76"/>
      <c r="IQO57" s="76"/>
      <c r="IQP57" s="76"/>
      <c r="IQQ57" s="76"/>
      <c r="IQR57" s="76"/>
      <c r="IQS57" s="76"/>
      <c r="IQT57" s="76"/>
      <c r="IQU57" s="76"/>
      <c r="IQV57" s="76"/>
      <c r="IQW57" s="76"/>
      <c r="IQX57" s="76"/>
      <c r="IQY57" s="76"/>
      <c r="IQZ57" s="76"/>
      <c r="IRA57" s="76"/>
      <c r="IRB57" s="76"/>
      <c r="IRC57" s="76"/>
      <c r="IRD57" s="76"/>
      <c r="IRE57" s="76"/>
      <c r="IRF57" s="76"/>
      <c r="IRG57" s="76"/>
      <c r="IRH57" s="76"/>
      <c r="IRI57" s="76"/>
      <c r="IRJ57" s="76"/>
      <c r="IRK57" s="76"/>
      <c r="IRL57" s="76"/>
      <c r="IRM57" s="76"/>
      <c r="IRN57" s="76"/>
      <c r="IRO57" s="76"/>
      <c r="IRP57" s="76"/>
      <c r="IRQ57" s="76"/>
      <c r="IRR57" s="76"/>
      <c r="IRS57" s="76"/>
      <c r="IRT57" s="76"/>
      <c r="IRU57" s="76"/>
      <c r="IRV57" s="76"/>
      <c r="IRW57" s="76"/>
      <c r="IRX57" s="76"/>
      <c r="IRY57" s="76"/>
      <c r="IRZ57" s="76"/>
      <c r="ISA57" s="76"/>
      <c r="ISB57" s="76"/>
      <c r="ISC57" s="76"/>
      <c r="ISD57" s="76"/>
      <c r="ISE57" s="76"/>
      <c r="ISF57" s="76"/>
      <c r="ISG57" s="76"/>
      <c r="ISH57" s="76"/>
      <c r="ISI57" s="76"/>
      <c r="ISJ57" s="76"/>
      <c r="ISK57" s="76"/>
      <c r="ISL57" s="76"/>
      <c r="ISM57" s="76"/>
      <c r="ISN57" s="76"/>
      <c r="ISO57" s="76"/>
      <c r="ISP57" s="76"/>
      <c r="ISQ57" s="76"/>
      <c r="ISR57" s="76"/>
      <c r="ISS57" s="76"/>
      <c r="IST57" s="76"/>
      <c r="ISU57" s="76"/>
      <c r="ISV57" s="76"/>
      <c r="ISW57" s="76"/>
      <c r="ISX57" s="76"/>
      <c r="ISY57" s="76"/>
      <c r="ISZ57" s="76"/>
      <c r="ITA57" s="76"/>
      <c r="ITB57" s="76"/>
      <c r="ITC57" s="76"/>
      <c r="ITD57" s="76"/>
      <c r="ITE57" s="76"/>
      <c r="ITF57" s="76"/>
      <c r="ITG57" s="76"/>
      <c r="ITH57" s="76"/>
      <c r="ITI57" s="76"/>
      <c r="ITJ57" s="76"/>
      <c r="ITK57" s="76"/>
      <c r="ITL57" s="76"/>
      <c r="ITM57" s="76"/>
      <c r="ITN57" s="76"/>
      <c r="ITO57" s="76"/>
      <c r="ITP57" s="76"/>
      <c r="ITQ57" s="76"/>
      <c r="ITR57" s="76"/>
      <c r="ITS57" s="76"/>
      <c r="ITT57" s="76"/>
      <c r="ITU57" s="76"/>
      <c r="ITV57" s="76"/>
      <c r="ITW57" s="76"/>
      <c r="ITX57" s="76"/>
      <c r="ITY57" s="76"/>
      <c r="ITZ57" s="76"/>
      <c r="IUA57" s="76"/>
      <c r="IUB57" s="76"/>
      <c r="IUC57" s="76"/>
      <c r="IUD57" s="76"/>
      <c r="IUE57" s="76"/>
      <c r="IUF57" s="76"/>
      <c r="IUG57" s="76"/>
      <c r="IUH57" s="76"/>
      <c r="IUI57" s="76"/>
      <c r="IUJ57" s="76"/>
      <c r="IUK57" s="76"/>
      <c r="IUL57" s="76"/>
      <c r="IUM57" s="76"/>
      <c r="IUN57" s="76"/>
      <c r="IUO57" s="76"/>
      <c r="IUP57" s="76"/>
      <c r="IUQ57" s="76"/>
      <c r="IUR57" s="76"/>
      <c r="IUS57" s="76"/>
      <c r="IUT57" s="76"/>
      <c r="IUU57" s="76"/>
      <c r="IUV57" s="76"/>
      <c r="IUW57" s="76"/>
      <c r="IUX57" s="76"/>
      <c r="IUY57" s="76"/>
      <c r="IUZ57" s="76"/>
      <c r="IVA57" s="76"/>
      <c r="IVB57" s="76"/>
      <c r="IVC57" s="76"/>
      <c r="IVD57" s="76"/>
      <c r="IVE57" s="76"/>
      <c r="IVF57" s="76"/>
      <c r="IVG57" s="76"/>
      <c r="IVH57" s="76"/>
      <c r="IVI57" s="76"/>
      <c r="IVJ57" s="76"/>
      <c r="IVK57" s="76"/>
      <c r="IVL57" s="76"/>
      <c r="IVM57" s="76"/>
      <c r="IVN57" s="76"/>
      <c r="IVO57" s="76"/>
      <c r="IVP57" s="76"/>
      <c r="IVQ57" s="76"/>
      <c r="IVR57" s="76"/>
      <c r="IVS57" s="76"/>
      <c r="IVT57" s="76"/>
      <c r="IVU57" s="76"/>
      <c r="IVV57" s="76"/>
      <c r="IVW57" s="76"/>
      <c r="IVX57" s="76"/>
      <c r="IVY57" s="76"/>
      <c r="IVZ57" s="76"/>
      <c r="IWA57" s="76"/>
      <c r="IWB57" s="76"/>
      <c r="IWC57" s="76"/>
      <c r="IWD57" s="76"/>
      <c r="IWE57" s="76"/>
      <c r="IWF57" s="76"/>
      <c r="IWG57" s="76"/>
      <c r="IWH57" s="76"/>
      <c r="IWI57" s="76"/>
      <c r="IWJ57" s="76"/>
      <c r="IWK57" s="76"/>
      <c r="IWL57" s="76"/>
      <c r="IWM57" s="76"/>
      <c r="IWN57" s="76"/>
      <c r="IWO57" s="76"/>
      <c r="IWP57" s="76"/>
      <c r="IWQ57" s="76"/>
      <c r="IWR57" s="76"/>
      <c r="IWS57" s="76"/>
      <c r="IWT57" s="76"/>
      <c r="IWU57" s="76"/>
      <c r="IWV57" s="76"/>
      <c r="IWW57" s="76"/>
      <c r="IWX57" s="76"/>
      <c r="IWY57" s="76"/>
      <c r="IWZ57" s="76"/>
      <c r="IXA57" s="76"/>
      <c r="IXB57" s="76"/>
      <c r="IXC57" s="76"/>
      <c r="IXD57" s="76"/>
      <c r="IXE57" s="76"/>
      <c r="IXF57" s="76"/>
      <c r="IXG57" s="76"/>
      <c r="IXH57" s="76"/>
      <c r="IXI57" s="76"/>
      <c r="IXJ57" s="76"/>
      <c r="IXK57" s="76"/>
      <c r="IXL57" s="76"/>
      <c r="IXM57" s="76"/>
      <c r="IXN57" s="76"/>
      <c r="IXO57" s="76"/>
      <c r="IXP57" s="76"/>
      <c r="IXQ57" s="76"/>
      <c r="IXR57" s="76"/>
      <c r="IXS57" s="76"/>
      <c r="IXT57" s="76"/>
      <c r="IXU57" s="76"/>
      <c r="IXV57" s="76"/>
      <c r="IXW57" s="76"/>
      <c r="IXX57" s="76"/>
      <c r="IXY57" s="76"/>
      <c r="IXZ57" s="76"/>
      <c r="IYA57" s="76"/>
      <c r="IYB57" s="76"/>
      <c r="IYC57" s="76"/>
      <c r="IYD57" s="76"/>
      <c r="IYE57" s="76"/>
      <c r="IYF57" s="76"/>
      <c r="IYG57" s="76"/>
      <c r="IYH57" s="76"/>
      <c r="IYI57" s="76"/>
      <c r="IYJ57" s="76"/>
      <c r="IYK57" s="76"/>
      <c r="IYL57" s="76"/>
      <c r="IYM57" s="76"/>
      <c r="IYN57" s="76"/>
      <c r="IYO57" s="76"/>
      <c r="IYP57" s="76"/>
      <c r="IYQ57" s="76"/>
      <c r="IYR57" s="76"/>
      <c r="IYS57" s="76"/>
      <c r="IYT57" s="76"/>
      <c r="IYU57" s="76"/>
      <c r="IYV57" s="76"/>
      <c r="IYW57" s="76"/>
      <c r="IYX57" s="76"/>
      <c r="IYY57" s="76"/>
      <c r="IYZ57" s="76"/>
      <c r="IZA57" s="76"/>
      <c r="IZB57" s="76"/>
      <c r="IZC57" s="76"/>
      <c r="IZD57" s="76"/>
      <c r="IZE57" s="76"/>
      <c r="IZF57" s="76"/>
      <c r="IZG57" s="76"/>
      <c r="IZH57" s="76"/>
      <c r="IZI57" s="76"/>
      <c r="IZJ57" s="76"/>
      <c r="IZK57" s="76"/>
      <c r="IZL57" s="76"/>
      <c r="IZM57" s="76"/>
      <c r="IZN57" s="76"/>
      <c r="IZO57" s="76"/>
      <c r="IZP57" s="76"/>
      <c r="IZQ57" s="76"/>
      <c r="IZR57" s="76"/>
      <c r="IZS57" s="76"/>
      <c r="IZT57" s="76"/>
      <c r="IZU57" s="76"/>
      <c r="IZV57" s="76"/>
      <c r="IZW57" s="76"/>
      <c r="IZX57" s="76"/>
      <c r="IZY57" s="76"/>
      <c r="IZZ57" s="76"/>
      <c r="JAA57" s="76"/>
      <c r="JAB57" s="76"/>
      <c r="JAC57" s="76"/>
      <c r="JAD57" s="76"/>
      <c r="JAE57" s="76"/>
      <c r="JAF57" s="76"/>
      <c r="JAG57" s="76"/>
      <c r="JAH57" s="76"/>
      <c r="JAI57" s="76"/>
      <c r="JAJ57" s="76"/>
      <c r="JAK57" s="76"/>
      <c r="JAL57" s="76"/>
      <c r="JAM57" s="76"/>
      <c r="JAN57" s="76"/>
      <c r="JAO57" s="76"/>
      <c r="JAP57" s="76"/>
      <c r="JAQ57" s="76"/>
      <c r="JAR57" s="76"/>
      <c r="JAS57" s="76"/>
      <c r="JAT57" s="76"/>
      <c r="JAU57" s="76"/>
      <c r="JAV57" s="76"/>
      <c r="JAW57" s="76"/>
      <c r="JAX57" s="76"/>
      <c r="JAY57" s="76"/>
      <c r="JAZ57" s="76"/>
      <c r="JBA57" s="76"/>
      <c r="JBB57" s="76"/>
      <c r="JBC57" s="76"/>
      <c r="JBD57" s="76"/>
      <c r="JBE57" s="76"/>
      <c r="JBF57" s="76"/>
      <c r="JBG57" s="76"/>
      <c r="JBH57" s="76"/>
      <c r="JBI57" s="76"/>
      <c r="JBJ57" s="76"/>
      <c r="JBK57" s="76"/>
      <c r="JBL57" s="76"/>
      <c r="JBM57" s="76"/>
      <c r="JBN57" s="76"/>
      <c r="JBO57" s="76"/>
      <c r="JBP57" s="76"/>
      <c r="JBQ57" s="76"/>
      <c r="JBR57" s="76"/>
      <c r="JBS57" s="76"/>
      <c r="JBT57" s="76"/>
      <c r="JBU57" s="76"/>
      <c r="JBV57" s="76"/>
      <c r="JBW57" s="76"/>
      <c r="JBX57" s="76"/>
      <c r="JBY57" s="76"/>
      <c r="JBZ57" s="76"/>
      <c r="JCA57" s="76"/>
      <c r="JCB57" s="76"/>
      <c r="JCC57" s="76"/>
      <c r="JCD57" s="76"/>
      <c r="JCE57" s="76"/>
      <c r="JCF57" s="76"/>
      <c r="JCG57" s="76"/>
      <c r="JCH57" s="76"/>
      <c r="JCI57" s="76"/>
      <c r="JCJ57" s="76"/>
      <c r="JCK57" s="76"/>
      <c r="JCL57" s="76"/>
      <c r="JCM57" s="76"/>
      <c r="JCN57" s="76"/>
      <c r="JCO57" s="76"/>
      <c r="JCP57" s="76"/>
      <c r="JCQ57" s="76"/>
      <c r="JCR57" s="76"/>
      <c r="JCS57" s="76"/>
      <c r="JCT57" s="76"/>
      <c r="JCU57" s="76"/>
      <c r="JCV57" s="76"/>
      <c r="JCW57" s="76"/>
      <c r="JCX57" s="76"/>
      <c r="JCY57" s="76"/>
      <c r="JCZ57" s="76"/>
      <c r="JDA57" s="76"/>
      <c r="JDB57" s="76"/>
      <c r="JDC57" s="76"/>
      <c r="JDD57" s="76"/>
      <c r="JDE57" s="76"/>
      <c r="JDF57" s="76"/>
      <c r="JDG57" s="76"/>
      <c r="JDH57" s="76"/>
      <c r="JDI57" s="76"/>
      <c r="JDJ57" s="76"/>
      <c r="JDK57" s="76"/>
      <c r="JDL57" s="76"/>
      <c r="JDM57" s="76"/>
      <c r="JDN57" s="76"/>
      <c r="JDO57" s="76"/>
      <c r="JDP57" s="76"/>
      <c r="JDQ57" s="76"/>
      <c r="JDR57" s="76"/>
      <c r="JDS57" s="76"/>
      <c r="JDT57" s="76"/>
      <c r="JDU57" s="76"/>
      <c r="JDV57" s="76"/>
      <c r="JDW57" s="76"/>
      <c r="JDX57" s="76"/>
      <c r="JDY57" s="76"/>
      <c r="JDZ57" s="76"/>
      <c r="JEA57" s="76"/>
      <c r="JEB57" s="76"/>
      <c r="JEC57" s="76"/>
      <c r="JED57" s="76"/>
      <c r="JEE57" s="76"/>
      <c r="JEF57" s="76"/>
      <c r="JEG57" s="76"/>
      <c r="JEH57" s="76"/>
      <c r="JEI57" s="76"/>
      <c r="JEJ57" s="76"/>
      <c r="JEK57" s="76"/>
      <c r="JEL57" s="76"/>
      <c r="JEM57" s="76"/>
      <c r="JEN57" s="76"/>
      <c r="JEO57" s="76"/>
      <c r="JEP57" s="76"/>
      <c r="JEQ57" s="76"/>
      <c r="JER57" s="76"/>
      <c r="JES57" s="76"/>
      <c r="JET57" s="76"/>
      <c r="JEU57" s="76"/>
      <c r="JEV57" s="76"/>
      <c r="JEW57" s="76"/>
      <c r="JEX57" s="76"/>
      <c r="JEY57" s="76"/>
      <c r="JEZ57" s="76"/>
      <c r="JFA57" s="76"/>
      <c r="JFB57" s="76"/>
      <c r="JFC57" s="76"/>
      <c r="JFD57" s="76"/>
      <c r="JFE57" s="76"/>
      <c r="JFF57" s="76"/>
      <c r="JFG57" s="76"/>
      <c r="JFH57" s="76"/>
      <c r="JFI57" s="76"/>
      <c r="JFJ57" s="76"/>
      <c r="JFK57" s="76"/>
      <c r="JFL57" s="76"/>
      <c r="JFM57" s="76"/>
      <c r="JFN57" s="76"/>
      <c r="JFO57" s="76"/>
      <c r="JFP57" s="76"/>
      <c r="JFQ57" s="76"/>
      <c r="JFR57" s="76"/>
      <c r="JFS57" s="76"/>
      <c r="JFT57" s="76"/>
      <c r="JFU57" s="76"/>
      <c r="JFV57" s="76"/>
      <c r="JFW57" s="76"/>
      <c r="JFX57" s="76"/>
      <c r="JFY57" s="76"/>
      <c r="JFZ57" s="76"/>
      <c r="JGA57" s="76"/>
      <c r="JGB57" s="76"/>
      <c r="JGC57" s="76"/>
      <c r="JGD57" s="76"/>
      <c r="JGE57" s="76"/>
      <c r="JGF57" s="76"/>
      <c r="JGG57" s="76"/>
      <c r="JGH57" s="76"/>
      <c r="JGI57" s="76"/>
      <c r="JGJ57" s="76"/>
      <c r="JGK57" s="76"/>
      <c r="JGL57" s="76"/>
      <c r="JGM57" s="76"/>
      <c r="JGN57" s="76"/>
      <c r="JGO57" s="76"/>
      <c r="JGP57" s="76"/>
      <c r="JGQ57" s="76"/>
      <c r="JGR57" s="76"/>
      <c r="JGS57" s="76"/>
      <c r="JGT57" s="76"/>
      <c r="JGU57" s="76"/>
      <c r="JGV57" s="76"/>
      <c r="JGW57" s="76"/>
      <c r="JGX57" s="76"/>
      <c r="JGY57" s="76"/>
      <c r="JGZ57" s="76"/>
      <c r="JHA57" s="76"/>
      <c r="JHB57" s="76"/>
      <c r="JHC57" s="76"/>
      <c r="JHD57" s="76"/>
      <c r="JHE57" s="76"/>
      <c r="JHF57" s="76"/>
      <c r="JHG57" s="76"/>
      <c r="JHH57" s="76"/>
      <c r="JHI57" s="76"/>
      <c r="JHJ57" s="76"/>
      <c r="JHK57" s="76"/>
      <c r="JHL57" s="76"/>
      <c r="JHM57" s="76"/>
      <c r="JHN57" s="76"/>
      <c r="JHO57" s="76"/>
      <c r="JHP57" s="76"/>
      <c r="JHQ57" s="76"/>
      <c r="JHR57" s="76"/>
      <c r="JHS57" s="76"/>
      <c r="JHT57" s="76"/>
      <c r="JHU57" s="76"/>
      <c r="JHV57" s="76"/>
      <c r="JHW57" s="76"/>
      <c r="JHX57" s="76"/>
      <c r="JHY57" s="76"/>
      <c r="JHZ57" s="76"/>
      <c r="JIA57" s="76"/>
      <c r="JIB57" s="76"/>
      <c r="JIC57" s="76"/>
      <c r="JID57" s="76"/>
      <c r="JIE57" s="76"/>
      <c r="JIF57" s="76"/>
      <c r="JIG57" s="76"/>
      <c r="JIH57" s="76"/>
      <c r="JII57" s="76"/>
      <c r="JIJ57" s="76"/>
      <c r="JIK57" s="76"/>
      <c r="JIL57" s="76"/>
      <c r="JIM57" s="76"/>
      <c r="JIN57" s="76"/>
      <c r="JIO57" s="76"/>
      <c r="JIP57" s="76"/>
      <c r="JIQ57" s="76"/>
      <c r="JIR57" s="76"/>
      <c r="JIS57" s="76"/>
      <c r="JIT57" s="76"/>
      <c r="JIU57" s="76"/>
      <c r="JIV57" s="76"/>
      <c r="JIW57" s="76"/>
      <c r="JIX57" s="76"/>
      <c r="JIY57" s="76"/>
      <c r="JIZ57" s="76"/>
      <c r="JJA57" s="76"/>
      <c r="JJB57" s="76"/>
      <c r="JJC57" s="76"/>
      <c r="JJD57" s="76"/>
      <c r="JJE57" s="76"/>
      <c r="JJF57" s="76"/>
      <c r="JJG57" s="76"/>
      <c r="JJH57" s="76"/>
      <c r="JJI57" s="76"/>
      <c r="JJJ57" s="76"/>
      <c r="JJK57" s="76"/>
      <c r="JJL57" s="76"/>
      <c r="JJM57" s="76"/>
      <c r="JJN57" s="76"/>
      <c r="JJO57" s="76"/>
      <c r="JJP57" s="76"/>
      <c r="JJQ57" s="76"/>
      <c r="JJR57" s="76"/>
      <c r="JJS57" s="76"/>
      <c r="JJT57" s="76"/>
      <c r="JJU57" s="76"/>
      <c r="JJV57" s="76"/>
      <c r="JJW57" s="76"/>
      <c r="JJX57" s="76"/>
      <c r="JJY57" s="76"/>
      <c r="JJZ57" s="76"/>
      <c r="JKA57" s="76"/>
      <c r="JKB57" s="76"/>
      <c r="JKC57" s="76"/>
      <c r="JKD57" s="76"/>
      <c r="JKE57" s="76"/>
      <c r="JKF57" s="76"/>
      <c r="JKG57" s="76"/>
      <c r="JKH57" s="76"/>
      <c r="JKI57" s="76"/>
      <c r="JKJ57" s="76"/>
      <c r="JKK57" s="76"/>
      <c r="JKL57" s="76"/>
      <c r="JKM57" s="76"/>
      <c r="JKN57" s="76"/>
      <c r="JKO57" s="76"/>
      <c r="JKP57" s="76"/>
      <c r="JKQ57" s="76"/>
      <c r="JKR57" s="76"/>
      <c r="JKS57" s="76"/>
      <c r="JKT57" s="76"/>
      <c r="JKU57" s="76"/>
      <c r="JKV57" s="76"/>
      <c r="JKW57" s="76"/>
      <c r="JKX57" s="76"/>
      <c r="JKY57" s="76"/>
      <c r="JKZ57" s="76"/>
      <c r="JLA57" s="76"/>
      <c r="JLB57" s="76"/>
      <c r="JLC57" s="76"/>
      <c r="JLD57" s="76"/>
      <c r="JLE57" s="76"/>
      <c r="JLF57" s="76"/>
      <c r="JLG57" s="76"/>
      <c r="JLH57" s="76"/>
      <c r="JLI57" s="76"/>
      <c r="JLJ57" s="76"/>
      <c r="JLK57" s="76"/>
      <c r="JLL57" s="76"/>
      <c r="JLM57" s="76"/>
      <c r="JLN57" s="76"/>
      <c r="JLO57" s="76"/>
      <c r="JLP57" s="76"/>
      <c r="JLQ57" s="76"/>
      <c r="JLR57" s="76"/>
      <c r="JLS57" s="76"/>
      <c r="JLT57" s="76"/>
      <c r="JLU57" s="76"/>
      <c r="JLV57" s="76"/>
      <c r="JLW57" s="76"/>
      <c r="JLX57" s="76"/>
      <c r="JLY57" s="76"/>
      <c r="JLZ57" s="76"/>
      <c r="JMA57" s="76"/>
      <c r="JMB57" s="76"/>
      <c r="JMC57" s="76"/>
      <c r="JMD57" s="76"/>
      <c r="JME57" s="76"/>
      <c r="JMF57" s="76"/>
      <c r="JMG57" s="76"/>
      <c r="JMH57" s="76"/>
      <c r="JMI57" s="76"/>
      <c r="JMJ57" s="76"/>
      <c r="JMK57" s="76"/>
      <c r="JML57" s="76"/>
      <c r="JMM57" s="76"/>
      <c r="JMN57" s="76"/>
      <c r="JMO57" s="76"/>
      <c r="JMP57" s="76"/>
      <c r="JMQ57" s="76"/>
      <c r="JMR57" s="76"/>
      <c r="JMS57" s="76"/>
      <c r="JMT57" s="76"/>
      <c r="JMU57" s="76"/>
      <c r="JMV57" s="76"/>
      <c r="JMW57" s="76"/>
      <c r="JMX57" s="76"/>
      <c r="JMY57" s="76"/>
      <c r="JMZ57" s="76"/>
      <c r="JNA57" s="76"/>
      <c r="JNB57" s="76"/>
      <c r="JNC57" s="76"/>
      <c r="JND57" s="76"/>
      <c r="JNE57" s="76"/>
      <c r="JNF57" s="76"/>
      <c r="JNG57" s="76"/>
      <c r="JNH57" s="76"/>
      <c r="JNI57" s="76"/>
      <c r="JNJ57" s="76"/>
      <c r="JNK57" s="76"/>
      <c r="JNL57" s="76"/>
      <c r="JNM57" s="76"/>
      <c r="JNN57" s="76"/>
      <c r="JNO57" s="76"/>
      <c r="JNP57" s="76"/>
      <c r="JNQ57" s="76"/>
      <c r="JNR57" s="76"/>
      <c r="JNS57" s="76"/>
      <c r="JNT57" s="76"/>
      <c r="JNU57" s="76"/>
      <c r="JNV57" s="76"/>
      <c r="JNW57" s="76"/>
      <c r="JNX57" s="76"/>
      <c r="JNY57" s="76"/>
      <c r="JNZ57" s="76"/>
      <c r="JOA57" s="76"/>
      <c r="JOB57" s="76"/>
      <c r="JOC57" s="76"/>
      <c r="JOD57" s="76"/>
      <c r="JOE57" s="76"/>
      <c r="JOF57" s="76"/>
      <c r="JOG57" s="76"/>
      <c r="JOH57" s="76"/>
      <c r="JOI57" s="76"/>
      <c r="JOJ57" s="76"/>
      <c r="JOK57" s="76"/>
      <c r="JOL57" s="76"/>
      <c r="JOM57" s="76"/>
      <c r="JON57" s="76"/>
      <c r="JOO57" s="76"/>
      <c r="JOP57" s="76"/>
      <c r="JOQ57" s="76"/>
      <c r="JOR57" s="76"/>
      <c r="JOS57" s="76"/>
      <c r="JOT57" s="76"/>
      <c r="JOU57" s="76"/>
      <c r="JOV57" s="76"/>
      <c r="JOW57" s="76"/>
      <c r="JOX57" s="76"/>
      <c r="JOY57" s="76"/>
      <c r="JOZ57" s="76"/>
      <c r="JPA57" s="76"/>
      <c r="JPB57" s="76"/>
      <c r="JPC57" s="76"/>
      <c r="JPD57" s="76"/>
      <c r="JPE57" s="76"/>
      <c r="JPF57" s="76"/>
      <c r="JPG57" s="76"/>
      <c r="JPH57" s="76"/>
      <c r="JPI57" s="76"/>
      <c r="JPJ57" s="76"/>
      <c r="JPK57" s="76"/>
      <c r="JPL57" s="76"/>
      <c r="JPM57" s="76"/>
      <c r="JPN57" s="76"/>
      <c r="JPO57" s="76"/>
      <c r="JPP57" s="76"/>
      <c r="JPQ57" s="76"/>
      <c r="JPR57" s="76"/>
      <c r="JPS57" s="76"/>
      <c r="JPT57" s="76"/>
      <c r="JPU57" s="76"/>
      <c r="JPV57" s="76"/>
      <c r="JPW57" s="76"/>
      <c r="JPX57" s="76"/>
      <c r="JPY57" s="76"/>
      <c r="JPZ57" s="76"/>
      <c r="JQA57" s="76"/>
      <c r="JQB57" s="76"/>
      <c r="JQC57" s="76"/>
      <c r="JQD57" s="76"/>
      <c r="JQE57" s="76"/>
      <c r="JQF57" s="76"/>
      <c r="JQG57" s="76"/>
      <c r="JQH57" s="76"/>
      <c r="JQI57" s="76"/>
      <c r="JQJ57" s="76"/>
      <c r="JQK57" s="76"/>
      <c r="JQL57" s="76"/>
      <c r="JQM57" s="76"/>
      <c r="JQN57" s="76"/>
      <c r="JQO57" s="76"/>
      <c r="JQP57" s="76"/>
      <c r="JQQ57" s="76"/>
      <c r="JQR57" s="76"/>
      <c r="JQS57" s="76"/>
      <c r="JQT57" s="76"/>
      <c r="JQU57" s="76"/>
      <c r="JQV57" s="76"/>
      <c r="JQW57" s="76"/>
      <c r="JQX57" s="76"/>
      <c r="JQY57" s="76"/>
      <c r="JQZ57" s="76"/>
      <c r="JRA57" s="76"/>
      <c r="JRB57" s="76"/>
      <c r="JRC57" s="76"/>
      <c r="JRD57" s="76"/>
      <c r="JRE57" s="76"/>
      <c r="JRF57" s="76"/>
      <c r="JRG57" s="76"/>
      <c r="JRH57" s="76"/>
      <c r="JRI57" s="76"/>
      <c r="JRJ57" s="76"/>
      <c r="JRK57" s="76"/>
      <c r="JRL57" s="76"/>
      <c r="JRM57" s="76"/>
      <c r="JRN57" s="76"/>
      <c r="JRO57" s="76"/>
      <c r="JRP57" s="76"/>
      <c r="JRQ57" s="76"/>
      <c r="JRR57" s="76"/>
      <c r="JRS57" s="76"/>
      <c r="JRT57" s="76"/>
      <c r="JRU57" s="76"/>
      <c r="JRV57" s="76"/>
      <c r="JRW57" s="76"/>
      <c r="JRX57" s="76"/>
      <c r="JRY57" s="76"/>
      <c r="JRZ57" s="76"/>
      <c r="JSA57" s="76"/>
      <c r="JSB57" s="76"/>
      <c r="JSC57" s="76"/>
      <c r="JSD57" s="76"/>
      <c r="JSE57" s="76"/>
      <c r="JSF57" s="76"/>
      <c r="JSG57" s="76"/>
      <c r="JSH57" s="76"/>
      <c r="JSI57" s="76"/>
      <c r="JSJ57" s="76"/>
      <c r="JSK57" s="76"/>
      <c r="JSL57" s="76"/>
      <c r="JSM57" s="76"/>
      <c r="JSN57" s="76"/>
      <c r="JSO57" s="76"/>
      <c r="JSP57" s="76"/>
      <c r="JSQ57" s="76"/>
      <c r="JSR57" s="76"/>
      <c r="JSS57" s="76"/>
      <c r="JST57" s="76"/>
      <c r="JSU57" s="76"/>
      <c r="JSV57" s="76"/>
      <c r="JSW57" s="76"/>
      <c r="JSX57" s="76"/>
      <c r="JSY57" s="76"/>
      <c r="JSZ57" s="76"/>
      <c r="JTA57" s="76"/>
      <c r="JTB57" s="76"/>
      <c r="JTC57" s="76"/>
      <c r="JTD57" s="76"/>
      <c r="JTE57" s="76"/>
      <c r="JTF57" s="76"/>
      <c r="JTG57" s="76"/>
      <c r="JTH57" s="76"/>
      <c r="JTI57" s="76"/>
      <c r="JTJ57" s="76"/>
      <c r="JTK57" s="76"/>
      <c r="JTL57" s="76"/>
      <c r="JTM57" s="76"/>
      <c r="JTN57" s="76"/>
      <c r="JTO57" s="76"/>
      <c r="JTP57" s="76"/>
      <c r="JTQ57" s="76"/>
      <c r="JTR57" s="76"/>
      <c r="JTS57" s="76"/>
      <c r="JTT57" s="76"/>
      <c r="JTU57" s="76"/>
      <c r="JTV57" s="76"/>
      <c r="JTW57" s="76"/>
      <c r="JTX57" s="76"/>
      <c r="JTY57" s="76"/>
      <c r="JTZ57" s="76"/>
      <c r="JUA57" s="76"/>
      <c r="JUB57" s="76"/>
      <c r="JUC57" s="76"/>
      <c r="JUD57" s="76"/>
      <c r="JUE57" s="76"/>
      <c r="JUF57" s="76"/>
      <c r="JUG57" s="76"/>
      <c r="JUH57" s="76"/>
      <c r="JUI57" s="76"/>
      <c r="JUJ57" s="76"/>
      <c r="JUK57" s="76"/>
      <c r="JUL57" s="76"/>
      <c r="JUM57" s="76"/>
      <c r="JUN57" s="76"/>
      <c r="JUO57" s="76"/>
      <c r="JUP57" s="76"/>
      <c r="JUQ57" s="76"/>
      <c r="JUR57" s="76"/>
      <c r="JUS57" s="76"/>
      <c r="JUT57" s="76"/>
      <c r="JUU57" s="76"/>
      <c r="JUV57" s="76"/>
      <c r="JUW57" s="76"/>
      <c r="JUX57" s="76"/>
      <c r="JUY57" s="76"/>
      <c r="JUZ57" s="76"/>
      <c r="JVA57" s="76"/>
      <c r="JVB57" s="76"/>
      <c r="JVC57" s="76"/>
      <c r="JVD57" s="76"/>
      <c r="JVE57" s="76"/>
      <c r="JVF57" s="76"/>
      <c r="JVG57" s="76"/>
      <c r="JVH57" s="76"/>
      <c r="JVI57" s="76"/>
      <c r="JVJ57" s="76"/>
      <c r="JVK57" s="76"/>
      <c r="JVL57" s="76"/>
      <c r="JVM57" s="76"/>
      <c r="JVN57" s="76"/>
      <c r="JVO57" s="76"/>
      <c r="JVP57" s="76"/>
      <c r="JVQ57" s="76"/>
      <c r="JVR57" s="76"/>
      <c r="JVS57" s="76"/>
      <c r="JVT57" s="76"/>
      <c r="JVU57" s="76"/>
      <c r="JVV57" s="76"/>
      <c r="JVW57" s="76"/>
      <c r="JVX57" s="76"/>
      <c r="JVY57" s="76"/>
      <c r="JVZ57" s="76"/>
      <c r="JWA57" s="76"/>
      <c r="JWB57" s="76"/>
      <c r="JWC57" s="76"/>
      <c r="JWD57" s="76"/>
      <c r="JWE57" s="76"/>
      <c r="JWF57" s="76"/>
      <c r="JWG57" s="76"/>
      <c r="JWH57" s="76"/>
      <c r="JWI57" s="76"/>
      <c r="JWJ57" s="76"/>
      <c r="JWK57" s="76"/>
      <c r="JWL57" s="76"/>
      <c r="JWM57" s="76"/>
      <c r="JWN57" s="76"/>
      <c r="JWO57" s="76"/>
      <c r="JWP57" s="76"/>
      <c r="JWQ57" s="76"/>
      <c r="JWR57" s="76"/>
      <c r="JWS57" s="76"/>
      <c r="JWT57" s="76"/>
      <c r="JWU57" s="76"/>
      <c r="JWV57" s="76"/>
      <c r="JWW57" s="76"/>
      <c r="JWX57" s="76"/>
      <c r="JWY57" s="76"/>
      <c r="JWZ57" s="76"/>
      <c r="JXA57" s="76"/>
      <c r="JXB57" s="76"/>
      <c r="JXC57" s="76"/>
      <c r="JXD57" s="76"/>
      <c r="JXE57" s="76"/>
      <c r="JXF57" s="76"/>
      <c r="JXG57" s="76"/>
      <c r="JXH57" s="76"/>
      <c r="JXI57" s="76"/>
      <c r="JXJ57" s="76"/>
      <c r="JXK57" s="76"/>
      <c r="JXL57" s="76"/>
      <c r="JXM57" s="76"/>
      <c r="JXN57" s="76"/>
      <c r="JXO57" s="76"/>
      <c r="JXP57" s="76"/>
      <c r="JXQ57" s="76"/>
      <c r="JXR57" s="76"/>
      <c r="JXS57" s="76"/>
      <c r="JXT57" s="76"/>
      <c r="JXU57" s="76"/>
      <c r="JXV57" s="76"/>
      <c r="JXW57" s="76"/>
      <c r="JXX57" s="76"/>
      <c r="JXY57" s="76"/>
      <c r="JXZ57" s="76"/>
      <c r="JYA57" s="76"/>
      <c r="JYB57" s="76"/>
      <c r="JYC57" s="76"/>
      <c r="JYD57" s="76"/>
      <c r="JYE57" s="76"/>
      <c r="JYF57" s="76"/>
      <c r="JYG57" s="76"/>
      <c r="JYH57" s="76"/>
      <c r="JYI57" s="76"/>
      <c r="JYJ57" s="76"/>
      <c r="JYK57" s="76"/>
      <c r="JYL57" s="76"/>
      <c r="JYM57" s="76"/>
      <c r="JYN57" s="76"/>
      <c r="JYO57" s="76"/>
      <c r="JYP57" s="76"/>
      <c r="JYQ57" s="76"/>
      <c r="JYR57" s="76"/>
      <c r="JYS57" s="76"/>
      <c r="JYT57" s="76"/>
      <c r="JYU57" s="76"/>
      <c r="JYV57" s="76"/>
      <c r="JYW57" s="76"/>
      <c r="JYX57" s="76"/>
      <c r="JYY57" s="76"/>
      <c r="JYZ57" s="76"/>
      <c r="JZA57" s="76"/>
      <c r="JZB57" s="76"/>
      <c r="JZC57" s="76"/>
      <c r="JZD57" s="76"/>
      <c r="JZE57" s="76"/>
      <c r="JZF57" s="76"/>
      <c r="JZG57" s="76"/>
      <c r="JZH57" s="76"/>
      <c r="JZI57" s="76"/>
      <c r="JZJ57" s="76"/>
      <c r="JZK57" s="76"/>
      <c r="JZL57" s="76"/>
      <c r="JZM57" s="76"/>
      <c r="JZN57" s="76"/>
      <c r="JZO57" s="76"/>
      <c r="JZP57" s="76"/>
      <c r="JZQ57" s="76"/>
      <c r="JZR57" s="76"/>
      <c r="JZS57" s="76"/>
      <c r="JZT57" s="76"/>
      <c r="JZU57" s="76"/>
      <c r="JZV57" s="76"/>
      <c r="JZW57" s="76"/>
      <c r="JZX57" s="76"/>
      <c r="JZY57" s="76"/>
      <c r="JZZ57" s="76"/>
      <c r="KAA57" s="76"/>
      <c r="KAB57" s="76"/>
      <c r="KAC57" s="76"/>
      <c r="KAD57" s="76"/>
      <c r="KAE57" s="76"/>
      <c r="KAF57" s="76"/>
      <c r="KAG57" s="76"/>
      <c r="KAH57" s="76"/>
      <c r="KAI57" s="76"/>
      <c r="KAJ57" s="76"/>
      <c r="KAK57" s="76"/>
      <c r="KAL57" s="76"/>
      <c r="KAM57" s="76"/>
      <c r="KAN57" s="76"/>
      <c r="KAO57" s="76"/>
      <c r="KAP57" s="76"/>
      <c r="KAQ57" s="76"/>
      <c r="KAR57" s="76"/>
      <c r="KAS57" s="76"/>
      <c r="KAT57" s="76"/>
      <c r="KAU57" s="76"/>
      <c r="KAV57" s="76"/>
      <c r="KAW57" s="76"/>
      <c r="KAX57" s="76"/>
      <c r="KAY57" s="76"/>
      <c r="KAZ57" s="76"/>
      <c r="KBA57" s="76"/>
      <c r="KBB57" s="76"/>
      <c r="KBC57" s="76"/>
      <c r="KBD57" s="76"/>
      <c r="KBE57" s="76"/>
      <c r="KBF57" s="76"/>
      <c r="KBG57" s="76"/>
      <c r="KBH57" s="76"/>
      <c r="KBI57" s="76"/>
      <c r="KBJ57" s="76"/>
      <c r="KBK57" s="76"/>
      <c r="KBL57" s="76"/>
      <c r="KBM57" s="76"/>
      <c r="KBN57" s="76"/>
      <c r="KBO57" s="76"/>
      <c r="KBP57" s="76"/>
      <c r="KBQ57" s="76"/>
      <c r="KBR57" s="76"/>
      <c r="KBS57" s="76"/>
      <c r="KBT57" s="76"/>
      <c r="KBU57" s="76"/>
      <c r="KBV57" s="76"/>
      <c r="KBW57" s="76"/>
      <c r="KBX57" s="76"/>
      <c r="KBY57" s="76"/>
      <c r="KBZ57" s="76"/>
      <c r="KCA57" s="76"/>
      <c r="KCB57" s="76"/>
      <c r="KCC57" s="76"/>
      <c r="KCD57" s="76"/>
      <c r="KCE57" s="76"/>
      <c r="KCF57" s="76"/>
      <c r="KCG57" s="76"/>
      <c r="KCH57" s="76"/>
      <c r="KCI57" s="76"/>
      <c r="KCJ57" s="76"/>
      <c r="KCK57" s="76"/>
      <c r="KCL57" s="76"/>
      <c r="KCM57" s="76"/>
      <c r="KCN57" s="76"/>
      <c r="KCO57" s="76"/>
      <c r="KCP57" s="76"/>
      <c r="KCQ57" s="76"/>
      <c r="KCR57" s="76"/>
      <c r="KCS57" s="76"/>
      <c r="KCT57" s="76"/>
      <c r="KCU57" s="76"/>
      <c r="KCV57" s="76"/>
      <c r="KCW57" s="76"/>
      <c r="KCX57" s="76"/>
      <c r="KCY57" s="76"/>
      <c r="KCZ57" s="76"/>
      <c r="KDA57" s="76"/>
      <c r="KDB57" s="76"/>
      <c r="KDC57" s="76"/>
      <c r="KDD57" s="76"/>
      <c r="KDE57" s="76"/>
      <c r="KDF57" s="76"/>
      <c r="KDG57" s="76"/>
      <c r="KDH57" s="76"/>
      <c r="KDI57" s="76"/>
      <c r="KDJ57" s="76"/>
      <c r="KDK57" s="76"/>
      <c r="KDL57" s="76"/>
      <c r="KDM57" s="76"/>
      <c r="KDN57" s="76"/>
      <c r="KDO57" s="76"/>
      <c r="KDP57" s="76"/>
      <c r="KDQ57" s="76"/>
      <c r="KDR57" s="76"/>
      <c r="KDS57" s="76"/>
      <c r="KDT57" s="76"/>
      <c r="KDU57" s="76"/>
      <c r="KDV57" s="76"/>
      <c r="KDW57" s="76"/>
      <c r="KDX57" s="76"/>
      <c r="KDY57" s="76"/>
      <c r="KDZ57" s="76"/>
      <c r="KEA57" s="76"/>
      <c r="KEB57" s="76"/>
      <c r="KEC57" s="76"/>
      <c r="KED57" s="76"/>
      <c r="KEE57" s="76"/>
      <c r="KEF57" s="76"/>
      <c r="KEG57" s="76"/>
      <c r="KEH57" s="76"/>
      <c r="KEI57" s="76"/>
      <c r="KEJ57" s="76"/>
      <c r="KEK57" s="76"/>
      <c r="KEL57" s="76"/>
      <c r="KEM57" s="76"/>
      <c r="KEN57" s="76"/>
      <c r="KEO57" s="76"/>
      <c r="KEP57" s="76"/>
      <c r="KEQ57" s="76"/>
      <c r="KER57" s="76"/>
      <c r="KES57" s="76"/>
      <c r="KET57" s="76"/>
      <c r="KEU57" s="76"/>
      <c r="KEV57" s="76"/>
      <c r="KEW57" s="76"/>
      <c r="KEX57" s="76"/>
      <c r="KEY57" s="76"/>
      <c r="KEZ57" s="76"/>
      <c r="KFA57" s="76"/>
      <c r="KFB57" s="76"/>
      <c r="KFC57" s="76"/>
      <c r="KFD57" s="76"/>
      <c r="KFE57" s="76"/>
      <c r="KFF57" s="76"/>
      <c r="KFG57" s="76"/>
      <c r="KFH57" s="76"/>
      <c r="KFI57" s="76"/>
      <c r="KFJ57" s="76"/>
      <c r="KFK57" s="76"/>
      <c r="KFL57" s="76"/>
      <c r="KFM57" s="76"/>
      <c r="KFN57" s="76"/>
      <c r="KFO57" s="76"/>
      <c r="KFP57" s="76"/>
      <c r="KFQ57" s="76"/>
      <c r="KFR57" s="76"/>
      <c r="KFS57" s="76"/>
      <c r="KFT57" s="76"/>
      <c r="KFU57" s="76"/>
      <c r="KFV57" s="76"/>
      <c r="KFW57" s="76"/>
      <c r="KFX57" s="76"/>
      <c r="KFY57" s="76"/>
      <c r="KFZ57" s="76"/>
      <c r="KGA57" s="76"/>
      <c r="KGB57" s="76"/>
      <c r="KGC57" s="76"/>
      <c r="KGD57" s="76"/>
      <c r="KGE57" s="76"/>
      <c r="KGF57" s="76"/>
      <c r="KGG57" s="76"/>
      <c r="KGH57" s="76"/>
      <c r="KGI57" s="76"/>
      <c r="KGJ57" s="76"/>
      <c r="KGK57" s="76"/>
      <c r="KGL57" s="76"/>
      <c r="KGM57" s="76"/>
      <c r="KGN57" s="76"/>
      <c r="KGO57" s="76"/>
      <c r="KGP57" s="76"/>
      <c r="KGQ57" s="76"/>
      <c r="KGR57" s="76"/>
      <c r="KGS57" s="76"/>
      <c r="KGT57" s="76"/>
      <c r="KGU57" s="76"/>
      <c r="KGV57" s="76"/>
      <c r="KGW57" s="76"/>
      <c r="KGX57" s="76"/>
      <c r="KGY57" s="76"/>
      <c r="KGZ57" s="76"/>
      <c r="KHA57" s="76"/>
      <c r="KHB57" s="76"/>
      <c r="KHC57" s="76"/>
      <c r="KHD57" s="76"/>
      <c r="KHE57" s="76"/>
      <c r="KHF57" s="76"/>
      <c r="KHG57" s="76"/>
      <c r="KHH57" s="76"/>
      <c r="KHI57" s="76"/>
      <c r="KHJ57" s="76"/>
      <c r="KHK57" s="76"/>
      <c r="KHL57" s="76"/>
      <c r="KHM57" s="76"/>
      <c r="KHN57" s="76"/>
      <c r="KHO57" s="76"/>
      <c r="KHP57" s="76"/>
      <c r="KHQ57" s="76"/>
      <c r="KHR57" s="76"/>
      <c r="KHS57" s="76"/>
      <c r="KHT57" s="76"/>
      <c r="KHU57" s="76"/>
      <c r="KHV57" s="76"/>
      <c r="KHW57" s="76"/>
      <c r="KHX57" s="76"/>
      <c r="KHY57" s="76"/>
      <c r="KHZ57" s="76"/>
      <c r="KIA57" s="76"/>
      <c r="KIB57" s="76"/>
      <c r="KIC57" s="76"/>
      <c r="KID57" s="76"/>
      <c r="KIE57" s="76"/>
      <c r="KIF57" s="76"/>
      <c r="KIG57" s="76"/>
      <c r="KIH57" s="76"/>
      <c r="KII57" s="76"/>
      <c r="KIJ57" s="76"/>
      <c r="KIK57" s="76"/>
      <c r="KIL57" s="76"/>
      <c r="KIM57" s="76"/>
      <c r="KIN57" s="76"/>
      <c r="KIO57" s="76"/>
      <c r="KIP57" s="76"/>
      <c r="KIQ57" s="76"/>
      <c r="KIR57" s="76"/>
      <c r="KIS57" s="76"/>
      <c r="KIT57" s="76"/>
      <c r="KIU57" s="76"/>
      <c r="KIV57" s="76"/>
      <c r="KIW57" s="76"/>
      <c r="KIX57" s="76"/>
      <c r="KIY57" s="76"/>
      <c r="KIZ57" s="76"/>
      <c r="KJA57" s="76"/>
      <c r="KJB57" s="76"/>
      <c r="KJC57" s="76"/>
      <c r="KJD57" s="76"/>
      <c r="KJE57" s="76"/>
      <c r="KJF57" s="76"/>
      <c r="KJG57" s="76"/>
      <c r="KJH57" s="76"/>
      <c r="KJI57" s="76"/>
      <c r="KJJ57" s="76"/>
      <c r="KJK57" s="76"/>
      <c r="KJL57" s="76"/>
      <c r="KJM57" s="76"/>
      <c r="KJN57" s="76"/>
      <c r="KJO57" s="76"/>
      <c r="KJP57" s="76"/>
      <c r="KJQ57" s="76"/>
      <c r="KJR57" s="76"/>
      <c r="KJS57" s="76"/>
      <c r="KJT57" s="76"/>
      <c r="KJU57" s="76"/>
      <c r="KJV57" s="76"/>
      <c r="KJW57" s="76"/>
      <c r="KJX57" s="76"/>
      <c r="KJY57" s="76"/>
      <c r="KJZ57" s="76"/>
      <c r="KKA57" s="76"/>
      <c r="KKB57" s="76"/>
      <c r="KKC57" s="76"/>
      <c r="KKD57" s="76"/>
      <c r="KKE57" s="76"/>
      <c r="KKF57" s="76"/>
      <c r="KKG57" s="76"/>
      <c r="KKH57" s="76"/>
      <c r="KKI57" s="76"/>
      <c r="KKJ57" s="76"/>
      <c r="KKK57" s="76"/>
      <c r="KKL57" s="76"/>
      <c r="KKM57" s="76"/>
      <c r="KKN57" s="76"/>
      <c r="KKO57" s="76"/>
      <c r="KKP57" s="76"/>
      <c r="KKQ57" s="76"/>
      <c r="KKR57" s="76"/>
      <c r="KKS57" s="76"/>
      <c r="KKT57" s="76"/>
      <c r="KKU57" s="76"/>
      <c r="KKV57" s="76"/>
      <c r="KKW57" s="76"/>
      <c r="KKX57" s="76"/>
      <c r="KKY57" s="76"/>
      <c r="KKZ57" s="76"/>
      <c r="KLA57" s="76"/>
      <c r="KLB57" s="76"/>
      <c r="KLC57" s="76"/>
      <c r="KLD57" s="76"/>
      <c r="KLE57" s="76"/>
      <c r="KLF57" s="76"/>
      <c r="KLG57" s="76"/>
      <c r="KLH57" s="76"/>
      <c r="KLI57" s="76"/>
      <c r="KLJ57" s="76"/>
      <c r="KLK57" s="76"/>
      <c r="KLL57" s="76"/>
      <c r="KLM57" s="76"/>
      <c r="KLN57" s="76"/>
      <c r="KLO57" s="76"/>
      <c r="KLP57" s="76"/>
      <c r="KLQ57" s="76"/>
      <c r="KLR57" s="76"/>
      <c r="KLS57" s="76"/>
      <c r="KLT57" s="76"/>
      <c r="KLU57" s="76"/>
      <c r="KLV57" s="76"/>
      <c r="KLW57" s="76"/>
      <c r="KLX57" s="76"/>
      <c r="KLY57" s="76"/>
      <c r="KLZ57" s="76"/>
      <c r="KMA57" s="76"/>
      <c r="KMB57" s="76"/>
      <c r="KMC57" s="76"/>
      <c r="KMD57" s="76"/>
      <c r="KME57" s="76"/>
      <c r="KMF57" s="76"/>
      <c r="KMG57" s="76"/>
      <c r="KMH57" s="76"/>
      <c r="KMI57" s="76"/>
      <c r="KMJ57" s="76"/>
      <c r="KMK57" s="76"/>
      <c r="KML57" s="76"/>
      <c r="KMM57" s="76"/>
      <c r="KMN57" s="76"/>
      <c r="KMO57" s="76"/>
      <c r="KMP57" s="76"/>
      <c r="KMQ57" s="76"/>
      <c r="KMR57" s="76"/>
      <c r="KMS57" s="76"/>
      <c r="KMT57" s="76"/>
      <c r="KMU57" s="76"/>
      <c r="KMV57" s="76"/>
      <c r="KMW57" s="76"/>
      <c r="KMX57" s="76"/>
      <c r="KMY57" s="76"/>
      <c r="KMZ57" s="76"/>
      <c r="KNA57" s="76"/>
      <c r="KNB57" s="76"/>
      <c r="KNC57" s="76"/>
      <c r="KND57" s="76"/>
      <c r="KNE57" s="76"/>
      <c r="KNF57" s="76"/>
      <c r="KNG57" s="76"/>
      <c r="KNH57" s="76"/>
      <c r="KNI57" s="76"/>
      <c r="KNJ57" s="76"/>
      <c r="KNK57" s="76"/>
      <c r="KNL57" s="76"/>
      <c r="KNM57" s="76"/>
      <c r="KNN57" s="76"/>
      <c r="KNO57" s="76"/>
      <c r="KNP57" s="76"/>
      <c r="KNQ57" s="76"/>
      <c r="KNR57" s="76"/>
      <c r="KNS57" s="76"/>
      <c r="KNT57" s="76"/>
      <c r="KNU57" s="76"/>
      <c r="KNV57" s="76"/>
      <c r="KNW57" s="76"/>
      <c r="KNX57" s="76"/>
      <c r="KNY57" s="76"/>
      <c r="KNZ57" s="76"/>
      <c r="KOA57" s="76"/>
      <c r="KOB57" s="76"/>
      <c r="KOC57" s="76"/>
      <c r="KOD57" s="76"/>
      <c r="KOE57" s="76"/>
      <c r="KOF57" s="76"/>
      <c r="KOG57" s="76"/>
      <c r="KOH57" s="76"/>
      <c r="KOI57" s="76"/>
      <c r="KOJ57" s="76"/>
      <c r="KOK57" s="76"/>
      <c r="KOL57" s="76"/>
      <c r="KOM57" s="76"/>
      <c r="KON57" s="76"/>
      <c r="KOO57" s="76"/>
      <c r="KOP57" s="76"/>
      <c r="KOQ57" s="76"/>
      <c r="KOR57" s="76"/>
      <c r="KOS57" s="76"/>
      <c r="KOT57" s="76"/>
      <c r="KOU57" s="76"/>
      <c r="KOV57" s="76"/>
      <c r="KOW57" s="76"/>
      <c r="KOX57" s="76"/>
      <c r="KOY57" s="76"/>
      <c r="KOZ57" s="76"/>
      <c r="KPA57" s="76"/>
      <c r="KPB57" s="76"/>
      <c r="KPC57" s="76"/>
      <c r="KPD57" s="76"/>
      <c r="KPE57" s="76"/>
      <c r="KPF57" s="76"/>
      <c r="KPG57" s="76"/>
      <c r="KPH57" s="76"/>
      <c r="KPI57" s="76"/>
      <c r="KPJ57" s="76"/>
      <c r="KPK57" s="76"/>
      <c r="KPL57" s="76"/>
      <c r="KPM57" s="76"/>
      <c r="KPN57" s="76"/>
      <c r="KPO57" s="76"/>
      <c r="KPP57" s="76"/>
      <c r="KPQ57" s="76"/>
      <c r="KPR57" s="76"/>
      <c r="KPS57" s="76"/>
      <c r="KPT57" s="76"/>
      <c r="KPU57" s="76"/>
      <c r="KPV57" s="76"/>
      <c r="KPW57" s="76"/>
      <c r="KPX57" s="76"/>
      <c r="KPY57" s="76"/>
      <c r="KPZ57" s="76"/>
      <c r="KQA57" s="76"/>
      <c r="KQB57" s="76"/>
      <c r="KQC57" s="76"/>
      <c r="KQD57" s="76"/>
      <c r="KQE57" s="76"/>
      <c r="KQF57" s="76"/>
      <c r="KQG57" s="76"/>
      <c r="KQH57" s="76"/>
      <c r="KQI57" s="76"/>
      <c r="KQJ57" s="76"/>
      <c r="KQK57" s="76"/>
      <c r="KQL57" s="76"/>
      <c r="KQM57" s="76"/>
      <c r="KQN57" s="76"/>
      <c r="KQO57" s="76"/>
      <c r="KQP57" s="76"/>
      <c r="KQQ57" s="76"/>
      <c r="KQR57" s="76"/>
      <c r="KQS57" s="76"/>
      <c r="KQT57" s="76"/>
      <c r="KQU57" s="76"/>
      <c r="KQV57" s="76"/>
      <c r="KQW57" s="76"/>
      <c r="KQX57" s="76"/>
      <c r="KQY57" s="76"/>
      <c r="KQZ57" s="76"/>
      <c r="KRA57" s="76"/>
      <c r="KRB57" s="76"/>
      <c r="KRC57" s="76"/>
      <c r="KRD57" s="76"/>
      <c r="KRE57" s="76"/>
      <c r="KRF57" s="76"/>
      <c r="KRG57" s="76"/>
      <c r="KRH57" s="76"/>
      <c r="KRI57" s="76"/>
      <c r="KRJ57" s="76"/>
      <c r="KRK57" s="76"/>
      <c r="KRL57" s="76"/>
      <c r="KRM57" s="76"/>
      <c r="KRN57" s="76"/>
      <c r="KRO57" s="76"/>
      <c r="KRP57" s="76"/>
      <c r="KRQ57" s="76"/>
      <c r="KRR57" s="76"/>
      <c r="KRS57" s="76"/>
      <c r="KRT57" s="76"/>
      <c r="KRU57" s="76"/>
      <c r="KRV57" s="76"/>
      <c r="KRW57" s="76"/>
      <c r="KRX57" s="76"/>
      <c r="KRY57" s="76"/>
      <c r="KRZ57" s="76"/>
      <c r="KSA57" s="76"/>
      <c r="KSB57" s="76"/>
      <c r="KSC57" s="76"/>
      <c r="KSD57" s="76"/>
      <c r="KSE57" s="76"/>
      <c r="KSF57" s="76"/>
      <c r="KSG57" s="76"/>
      <c r="KSH57" s="76"/>
      <c r="KSI57" s="76"/>
      <c r="KSJ57" s="76"/>
      <c r="KSK57" s="76"/>
      <c r="KSL57" s="76"/>
      <c r="KSM57" s="76"/>
      <c r="KSN57" s="76"/>
      <c r="KSO57" s="76"/>
      <c r="KSP57" s="76"/>
      <c r="KSQ57" s="76"/>
      <c r="KSR57" s="76"/>
      <c r="KSS57" s="76"/>
      <c r="KST57" s="76"/>
      <c r="KSU57" s="76"/>
      <c r="KSV57" s="76"/>
      <c r="KSW57" s="76"/>
      <c r="KSX57" s="76"/>
      <c r="KSY57" s="76"/>
      <c r="KSZ57" s="76"/>
      <c r="KTA57" s="76"/>
      <c r="KTB57" s="76"/>
      <c r="KTC57" s="76"/>
      <c r="KTD57" s="76"/>
      <c r="KTE57" s="76"/>
      <c r="KTF57" s="76"/>
      <c r="KTG57" s="76"/>
      <c r="KTH57" s="76"/>
      <c r="KTI57" s="76"/>
      <c r="KTJ57" s="76"/>
      <c r="KTK57" s="76"/>
      <c r="KTL57" s="76"/>
      <c r="KTM57" s="76"/>
      <c r="KTN57" s="76"/>
      <c r="KTO57" s="76"/>
      <c r="KTP57" s="76"/>
      <c r="KTQ57" s="76"/>
      <c r="KTR57" s="76"/>
      <c r="KTS57" s="76"/>
      <c r="KTT57" s="76"/>
      <c r="KTU57" s="76"/>
      <c r="KTV57" s="76"/>
      <c r="KTW57" s="76"/>
      <c r="KTX57" s="76"/>
      <c r="KTY57" s="76"/>
      <c r="KTZ57" s="76"/>
      <c r="KUA57" s="76"/>
      <c r="KUB57" s="76"/>
      <c r="KUC57" s="76"/>
      <c r="KUD57" s="76"/>
      <c r="KUE57" s="76"/>
      <c r="KUF57" s="76"/>
      <c r="KUG57" s="76"/>
      <c r="KUH57" s="76"/>
      <c r="KUI57" s="76"/>
      <c r="KUJ57" s="76"/>
      <c r="KUK57" s="76"/>
      <c r="KUL57" s="76"/>
      <c r="KUM57" s="76"/>
      <c r="KUN57" s="76"/>
      <c r="KUO57" s="76"/>
      <c r="KUP57" s="76"/>
      <c r="KUQ57" s="76"/>
      <c r="KUR57" s="76"/>
      <c r="KUS57" s="76"/>
      <c r="KUT57" s="76"/>
      <c r="KUU57" s="76"/>
      <c r="KUV57" s="76"/>
      <c r="KUW57" s="76"/>
      <c r="KUX57" s="76"/>
      <c r="KUY57" s="76"/>
      <c r="KUZ57" s="76"/>
      <c r="KVA57" s="76"/>
      <c r="KVB57" s="76"/>
      <c r="KVC57" s="76"/>
      <c r="KVD57" s="76"/>
      <c r="KVE57" s="76"/>
      <c r="KVF57" s="76"/>
      <c r="KVG57" s="76"/>
      <c r="KVH57" s="76"/>
      <c r="KVI57" s="76"/>
      <c r="KVJ57" s="76"/>
      <c r="KVK57" s="76"/>
      <c r="KVL57" s="76"/>
      <c r="KVM57" s="76"/>
      <c r="KVN57" s="76"/>
      <c r="KVO57" s="76"/>
      <c r="KVP57" s="76"/>
      <c r="KVQ57" s="76"/>
      <c r="KVR57" s="76"/>
      <c r="KVS57" s="76"/>
      <c r="KVT57" s="76"/>
      <c r="KVU57" s="76"/>
      <c r="KVV57" s="76"/>
      <c r="KVW57" s="76"/>
      <c r="KVX57" s="76"/>
      <c r="KVY57" s="76"/>
      <c r="KVZ57" s="76"/>
      <c r="KWA57" s="76"/>
      <c r="KWB57" s="76"/>
      <c r="KWC57" s="76"/>
      <c r="KWD57" s="76"/>
      <c r="KWE57" s="76"/>
      <c r="KWF57" s="76"/>
      <c r="KWG57" s="76"/>
      <c r="KWH57" s="76"/>
      <c r="KWI57" s="76"/>
      <c r="KWJ57" s="76"/>
      <c r="KWK57" s="76"/>
      <c r="KWL57" s="76"/>
      <c r="KWM57" s="76"/>
      <c r="KWN57" s="76"/>
      <c r="KWO57" s="76"/>
      <c r="KWP57" s="76"/>
      <c r="KWQ57" s="76"/>
      <c r="KWR57" s="76"/>
      <c r="KWS57" s="76"/>
      <c r="KWT57" s="76"/>
      <c r="KWU57" s="76"/>
      <c r="KWV57" s="76"/>
      <c r="KWW57" s="76"/>
      <c r="KWX57" s="76"/>
      <c r="KWY57" s="76"/>
      <c r="KWZ57" s="76"/>
      <c r="KXA57" s="76"/>
      <c r="KXB57" s="76"/>
      <c r="KXC57" s="76"/>
      <c r="KXD57" s="76"/>
      <c r="KXE57" s="76"/>
      <c r="KXF57" s="76"/>
      <c r="KXG57" s="76"/>
      <c r="KXH57" s="76"/>
      <c r="KXI57" s="76"/>
      <c r="KXJ57" s="76"/>
      <c r="KXK57" s="76"/>
      <c r="KXL57" s="76"/>
      <c r="KXM57" s="76"/>
      <c r="KXN57" s="76"/>
      <c r="KXO57" s="76"/>
      <c r="KXP57" s="76"/>
      <c r="KXQ57" s="76"/>
      <c r="KXR57" s="76"/>
      <c r="KXS57" s="76"/>
      <c r="KXT57" s="76"/>
      <c r="KXU57" s="76"/>
      <c r="KXV57" s="76"/>
      <c r="KXW57" s="76"/>
      <c r="KXX57" s="76"/>
      <c r="KXY57" s="76"/>
      <c r="KXZ57" s="76"/>
      <c r="KYA57" s="76"/>
      <c r="KYB57" s="76"/>
      <c r="KYC57" s="76"/>
      <c r="KYD57" s="76"/>
      <c r="KYE57" s="76"/>
      <c r="KYF57" s="76"/>
      <c r="KYG57" s="76"/>
      <c r="KYH57" s="76"/>
      <c r="KYI57" s="76"/>
      <c r="KYJ57" s="76"/>
      <c r="KYK57" s="76"/>
      <c r="KYL57" s="76"/>
      <c r="KYM57" s="76"/>
      <c r="KYN57" s="76"/>
      <c r="KYO57" s="76"/>
      <c r="KYP57" s="76"/>
      <c r="KYQ57" s="76"/>
      <c r="KYR57" s="76"/>
      <c r="KYS57" s="76"/>
      <c r="KYT57" s="76"/>
      <c r="KYU57" s="76"/>
      <c r="KYV57" s="76"/>
      <c r="KYW57" s="76"/>
      <c r="KYX57" s="76"/>
      <c r="KYY57" s="76"/>
      <c r="KYZ57" s="76"/>
      <c r="KZA57" s="76"/>
      <c r="KZB57" s="76"/>
      <c r="KZC57" s="76"/>
      <c r="KZD57" s="76"/>
      <c r="KZE57" s="76"/>
      <c r="KZF57" s="76"/>
      <c r="KZG57" s="76"/>
      <c r="KZH57" s="76"/>
      <c r="KZI57" s="76"/>
      <c r="KZJ57" s="76"/>
      <c r="KZK57" s="76"/>
      <c r="KZL57" s="76"/>
      <c r="KZM57" s="76"/>
      <c r="KZN57" s="76"/>
      <c r="KZO57" s="76"/>
      <c r="KZP57" s="76"/>
      <c r="KZQ57" s="76"/>
      <c r="KZR57" s="76"/>
      <c r="KZS57" s="76"/>
      <c r="KZT57" s="76"/>
      <c r="KZU57" s="76"/>
      <c r="KZV57" s="76"/>
      <c r="KZW57" s="76"/>
      <c r="KZX57" s="76"/>
      <c r="KZY57" s="76"/>
      <c r="KZZ57" s="76"/>
      <c r="LAA57" s="76"/>
      <c r="LAB57" s="76"/>
      <c r="LAC57" s="76"/>
      <c r="LAD57" s="76"/>
      <c r="LAE57" s="76"/>
      <c r="LAF57" s="76"/>
      <c r="LAG57" s="76"/>
      <c r="LAH57" s="76"/>
      <c r="LAI57" s="76"/>
      <c r="LAJ57" s="76"/>
      <c r="LAK57" s="76"/>
      <c r="LAL57" s="76"/>
      <c r="LAM57" s="76"/>
      <c r="LAN57" s="76"/>
      <c r="LAO57" s="76"/>
      <c r="LAP57" s="76"/>
      <c r="LAQ57" s="76"/>
      <c r="LAR57" s="76"/>
      <c r="LAS57" s="76"/>
      <c r="LAT57" s="76"/>
      <c r="LAU57" s="76"/>
      <c r="LAV57" s="76"/>
      <c r="LAW57" s="76"/>
      <c r="LAX57" s="76"/>
      <c r="LAY57" s="76"/>
      <c r="LAZ57" s="76"/>
      <c r="LBA57" s="76"/>
      <c r="LBB57" s="76"/>
      <c r="LBC57" s="76"/>
      <c r="LBD57" s="76"/>
      <c r="LBE57" s="76"/>
      <c r="LBF57" s="76"/>
      <c r="LBG57" s="76"/>
      <c r="LBH57" s="76"/>
      <c r="LBI57" s="76"/>
      <c r="LBJ57" s="76"/>
      <c r="LBK57" s="76"/>
      <c r="LBL57" s="76"/>
      <c r="LBM57" s="76"/>
      <c r="LBN57" s="76"/>
      <c r="LBO57" s="76"/>
      <c r="LBP57" s="76"/>
      <c r="LBQ57" s="76"/>
      <c r="LBR57" s="76"/>
      <c r="LBS57" s="76"/>
      <c r="LBT57" s="76"/>
      <c r="LBU57" s="76"/>
      <c r="LBV57" s="76"/>
      <c r="LBW57" s="76"/>
      <c r="LBX57" s="76"/>
      <c r="LBY57" s="76"/>
      <c r="LBZ57" s="76"/>
      <c r="LCA57" s="76"/>
      <c r="LCB57" s="76"/>
      <c r="LCC57" s="76"/>
      <c r="LCD57" s="76"/>
      <c r="LCE57" s="76"/>
      <c r="LCF57" s="76"/>
      <c r="LCG57" s="76"/>
      <c r="LCH57" s="76"/>
      <c r="LCI57" s="76"/>
      <c r="LCJ57" s="76"/>
      <c r="LCK57" s="76"/>
      <c r="LCL57" s="76"/>
      <c r="LCM57" s="76"/>
      <c r="LCN57" s="76"/>
      <c r="LCO57" s="76"/>
      <c r="LCP57" s="76"/>
      <c r="LCQ57" s="76"/>
      <c r="LCR57" s="76"/>
      <c r="LCS57" s="76"/>
      <c r="LCT57" s="76"/>
      <c r="LCU57" s="76"/>
      <c r="LCV57" s="76"/>
      <c r="LCW57" s="76"/>
      <c r="LCX57" s="76"/>
      <c r="LCY57" s="76"/>
      <c r="LCZ57" s="76"/>
      <c r="LDA57" s="76"/>
      <c r="LDB57" s="76"/>
      <c r="LDC57" s="76"/>
      <c r="LDD57" s="76"/>
      <c r="LDE57" s="76"/>
      <c r="LDF57" s="76"/>
      <c r="LDG57" s="76"/>
      <c r="LDH57" s="76"/>
      <c r="LDI57" s="76"/>
      <c r="LDJ57" s="76"/>
      <c r="LDK57" s="76"/>
      <c r="LDL57" s="76"/>
      <c r="LDM57" s="76"/>
      <c r="LDN57" s="76"/>
      <c r="LDO57" s="76"/>
      <c r="LDP57" s="76"/>
      <c r="LDQ57" s="76"/>
      <c r="LDR57" s="76"/>
      <c r="LDS57" s="76"/>
      <c r="LDT57" s="76"/>
      <c r="LDU57" s="76"/>
      <c r="LDV57" s="76"/>
      <c r="LDW57" s="76"/>
      <c r="LDX57" s="76"/>
      <c r="LDY57" s="76"/>
      <c r="LDZ57" s="76"/>
      <c r="LEA57" s="76"/>
      <c r="LEB57" s="76"/>
      <c r="LEC57" s="76"/>
      <c r="LED57" s="76"/>
      <c r="LEE57" s="76"/>
      <c r="LEF57" s="76"/>
      <c r="LEG57" s="76"/>
      <c r="LEH57" s="76"/>
      <c r="LEI57" s="76"/>
      <c r="LEJ57" s="76"/>
      <c r="LEK57" s="76"/>
      <c r="LEL57" s="76"/>
      <c r="LEM57" s="76"/>
      <c r="LEN57" s="76"/>
      <c r="LEO57" s="76"/>
      <c r="LEP57" s="76"/>
      <c r="LEQ57" s="76"/>
      <c r="LER57" s="76"/>
      <c r="LES57" s="76"/>
      <c r="LET57" s="76"/>
      <c r="LEU57" s="76"/>
      <c r="LEV57" s="76"/>
      <c r="LEW57" s="76"/>
      <c r="LEX57" s="76"/>
      <c r="LEY57" s="76"/>
      <c r="LEZ57" s="76"/>
      <c r="LFA57" s="76"/>
      <c r="LFB57" s="76"/>
      <c r="LFC57" s="76"/>
      <c r="LFD57" s="76"/>
      <c r="LFE57" s="76"/>
      <c r="LFF57" s="76"/>
      <c r="LFG57" s="76"/>
      <c r="LFH57" s="76"/>
      <c r="LFI57" s="76"/>
      <c r="LFJ57" s="76"/>
      <c r="LFK57" s="76"/>
      <c r="LFL57" s="76"/>
      <c r="LFM57" s="76"/>
      <c r="LFN57" s="76"/>
      <c r="LFO57" s="76"/>
      <c r="LFP57" s="76"/>
      <c r="LFQ57" s="76"/>
      <c r="LFR57" s="76"/>
      <c r="LFS57" s="76"/>
      <c r="LFT57" s="76"/>
      <c r="LFU57" s="76"/>
      <c r="LFV57" s="76"/>
      <c r="LFW57" s="76"/>
      <c r="LFX57" s="76"/>
      <c r="LFY57" s="76"/>
      <c r="LFZ57" s="76"/>
      <c r="LGA57" s="76"/>
      <c r="LGB57" s="76"/>
      <c r="LGC57" s="76"/>
      <c r="LGD57" s="76"/>
      <c r="LGE57" s="76"/>
      <c r="LGF57" s="76"/>
      <c r="LGG57" s="76"/>
      <c r="LGH57" s="76"/>
      <c r="LGI57" s="76"/>
      <c r="LGJ57" s="76"/>
      <c r="LGK57" s="76"/>
      <c r="LGL57" s="76"/>
      <c r="LGM57" s="76"/>
      <c r="LGN57" s="76"/>
      <c r="LGO57" s="76"/>
      <c r="LGP57" s="76"/>
      <c r="LGQ57" s="76"/>
      <c r="LGR57" s="76"/>
      <c r="LGS57" s="76"/>
      <c r="LGT57" s="76"/>
      <c r="LGU57" s="76"/>
      <c r="LGV57" s="76"/>
      <c r="LGW57" s="76"/>
      <c r="LGX57" s="76"/>
      <c r="LGY57" s="76"/>
      <c r="LGZ57" s="76"/>
      <c r="LHA57" s="76"/>
      <c r="LHB57" s="76"/>
      <c r="LHC57" s="76"/>
      <c r="LHD57" s="76"/>
      <c r="LHE57" s="76"/>
      <c r="LHF57" s="76"/>
      <c r="LHG57" s="76"/>
      <c r="LHH57" s="76"/>
      <c r="LHI57" s="76"/>
      <c r="LHJ57" s="76"/>
      <c r="LHK57" s="76"/>
      <c r="LHL57" s="76"/>
      <c r="LHM57" s="76"/>
      <c r="LHN57" s="76"/>
      <c r="LHO57" s="76"/>
      <c r="LHP57" s="76"/>
      <c r="LHQ57" s="76"/>
      <c r="LHR57" s="76"/>
      <c r="LHS57" s="76"/>
      <c r="LHT57" s="76"/>
      <c r="LHU57" s="76"/>
      <c r="LHV57" s="76"/>
      <c r="LHW57" s="76"/>
      <c r="LHX57" s="76"/>
      <c r="LHY57" s="76"/>
      <c r="LHZ57" s="76"/>
      <c r="LIA57" s="76"/>
      <c r="LIB57" s="76"/>
      <c r="LIC57" s="76"/>
      <c r="LID57" s="76"/>
      <c r="LIE57" s="76"/>
      <c r="LIF57" s="76"/>
      <c r="LIG57" s="76"/>
      <c r="LIH57" s="76"/>
      <c r="LII57" s="76"/>
      <c r="LIJ57" s="76"/>
      <c r="LIK57" s="76"/>
      <c r="LIL57" s="76"/>
      <c r="LIM57" s="76"/>
      <c r="LIN57" s="76"/>
      <c r="LIO57" s="76"/>
      <c r="LIP57" s="76"/>
      <c r="LIQ57" s="76"/>
      <c r="LIR57" s="76"/>
      <c r="LIS57" s="76"/>
      <c r="LIT57" s="76"/>
      <c r="LIU57" s="76"/>
      <c r="LIV57" s="76"/>
      <c r="LIW57" s="76"/>
      <c r="LIX57" s="76"/>
      <c r="LIY57" s="76"/>
      <c r="LIZ57" s="76"/>
      <c r="LJA57" s="76"/>
      <c r="LJB57" s="76"/>
      <c r="LJC57" s="76"/>
      <c r="LJD57" s="76"/>
      <c r="LJE57" s="76"/>
      <c r="LJF57" s="76"/>
      <c r="LJG57" s="76"/>
      <c r="LJH57" s="76"/>
      <c r="LJI57" s="76"/>
      <c r="LJJ57" s="76"/>
      <c r="LJK57" s="76"/>
      <c r="LJL57" s="76"/>
      <c r="LJM57" s="76"/>
      <c r="LJN57" s="76"/>
      <c r="LJO57" s="76"/>
      <c r="LJP57" s="76"/>
      <c r="LJQ57" s="76"/>
      <c r="LJR57" s="76"/>
      <c r="LJS57" s="76"/>
      <c r="LJT57" s="76"/>
      <c r="LJU57" s="76"/>
      <c r="LJV57" s="76"/>
      <c r="LJW57" s="76"/>
      <c r="LJX57" s="76"/>
      <c r="LJY57" s="76"/>
      <c r="LJZ57" s="76"/>
      <c r="LKA57" s="76"/>
      <c r="LKB57" s="76"/>
      <c r="LKC57" s="76"/>
      <c r="LKD57" s="76"/>
      <c r="LKE57" s="76"/>
      <c r="LKF57" s="76"/>
      <c r="LKG57" s="76"/>
      <c r="LKH57" s="76"/>
      <c r="LKI57" s="76"/>
      <c r="LKJ57" s="76"/>
      <c r="LKK57" s="76"/>
      <c r="LKL57" s="76"/>
      <c r="LKM57" s="76"/>
      <c r="LKN57" s="76"/>
      <c r="LKO57" s="76"/>
      <c r="LKP57" s="76"/>
      <c r="LKQ57" s="76"/>
      <c r="LKR57" s="76"/>
      <c r="LKS57" s="76"/>
      <c r="LKT57" s="76"/>
      <c r="LKU57" s="76"/>
      <c r="LKV57" s="76"/>
      <c r="LKW57" s="76"/>
      <c r="LKX57" s="76"/>
      <c r="LKY57" s="76"/>
      <c r="LKZ57" s="76"/>
      <c r="LLA57" s="76"/>
      <c r="LLB57" s="76"/>
      <c r="LLC57" s="76"/>
      <c r="LLD57" s="76"/>
      <c r="LLE57" s="76"/>
      <c r="LLF57" s="76"/>
      <c r="LLG57" s="76"/>
      <c r="LLH57" s="76"/>
      <c r="LLI57" s="76"/>
      <c r="LLJ57" s="76"/>
      <c r="LLK57" s="76"/>
      <c r="LLL57" s="76"/>
      <c r="LLM57" s="76"/>
      <c r="LLN57" s="76"/>
      <c r="LLO57" s="76"/>
      <c r="LLP57" s="76"/>
      <c r="LLQ57" s="76"/>
      <c r="LLR57" s="76"/>
      <c r="LLS57" s="76"/>
      <c r="LLT57" s="76"/>
      <c r="LLU57" s="76"/>
      <c r="LLV57" s="76"/>
      <c r="LLW57" s="76"/>
      <c r="LLX57" s="76"/>
      <c r="LLY57" s="76"/>
      <c r="LLZ57" s="76"/>
      <c r="LMA57" s="76"/>
      <c r="LMB57" s="76"/>
      <c r="LMC57" s="76"/>
      <c r="LMD57" s="76"/>
      <c r="LME57" s="76"/>
      <c r="LMF57" s="76"/>
      <c r="LMG57" s="76"/>
      <c r="LMH57" s="76"/>
      <c r="LMI57" s="76"/>
      <c r="LMJ57" s="76"/>
      <c r="LMK57" s="76"/>
      <c r="LML57" s="76"/>
      <c r="LMM57" s="76"/>
      <c r="LMN57" s="76"/>
      <c r="LMO57" s="76"/>
      <c r="LMP57" s="76"/>
      <c r="LMQ57" s="76"/>
      <c r="LMR57" s="76"/>
      <c r="LMS57" s="76"/>
      <c r="LMT57" s="76"/>
      <c r="LMU57" s="76"/>
      <c r="LMV57" s="76"/>
      <c r="LMW57" s="76"/>
      <c r="LMX57" s="76"/>
      <c r="LMY57" s="76"/>
      <c r="LMZ57" s="76"/>
      <c r="LNA57" s="76"/>
      <c r="LNB57" s="76"/>
      <c r="LNC57" s="76"/>
      <c r="LND57" s="76"/>
      <c r="LNE57" s="76"/>
      <c r="LNF57" s="76"/>
      <c r="LNG57" s="76"/>
      <c r="LNH57" s="76"/>
      <c r="LNI57" s="76"/>
      <c r="LNJ57" s="76"/>
      <c r="LNK57" s="76"/>
      <c r="LNL57" s="76"/>
      <c r="LNM57" s="76"/>
      <c r="LNN57" s="76"/>
      <c r="LNO57" s="76"/>
      <c r="LNP57" s="76"/>
      <c r="LNQ57" s="76"/>
      <c r="LNR57" s="76"/>
      <c r="LNS57" s="76"/>
      <c r="LNT57" s="76"/>
      <c r="LNU57" s="76"/>
      <c r="LNV57" s="76"/>
      <c r="LNW57" s="76"/>
      <c r="LNX57" s="76"/>
      <c r="LNY57" s="76"/>
      <c r="LNZ57" s="76"/>
      <c r="LOA57" s="76"/>
      <c r="LOB57" s="76"/>
      <c r="LOC57" s="76"/>
      <c r="LOD57" s="76"/>
      <c r="LOE57" s="76"/>
      <c r="LOF57" s="76"/>
      <c r="LOG57" s="76"/>
      <c r="LOH57" s="76"/>
      <c r="LOI57" s="76"/>
      <c r="LOJ57" s="76"/>
      <c r="LOK57" s="76"/>
      <c r="LOL57" s="76"/>
      <c r="LOM57" s="76"/>
      <c r="LON57" s="76"/>
      <c r="LOO57" s="76"/>
      <c r="LOP57" s="76"/>
      <c r="LOQ57" s="76"/>
      <c r="LOR57" s="76"/>
      <c r="LOS57" s="76"/>
      <c r="LOT57" s="76"/>
      <c r="LOU57" s="76"/>
      <c r="LOV57" s="76"/>
      <c r="LOW57" s="76"/>
      <c r="LOX57" s="76"/>
      <c r="LOY57" s="76"/>
      <c r="LOZ57" s="76"/>
      <c r="LPA57" s="76"/>
      <c r="LPB57" s="76"/>
      <c r="LPC57" s="76"/>
      <c r="LPD57" s="76"/>
      <c r="LPE57" s="76"/>
      <c r="LPF57" s="76"/>
      <c r="LPG57" s="76"/>
      <c r="LPH57" s="76"/>
      <c r="LPI57" s="76"/>
      <c r="LPJ57" s="76"/>
      <c r="LPK57" s="76"/>
      <c r="LPL57" s="76"/>
      <c r="LPM57" s="76"/>
      <c r="LPN57" s="76"/>
      <c r="LPO57" s="76"/>
      <c r="LPP57" s="76"/>
      <c r="LPQ57" s="76"/>
      <c r="LPR57" s="76"/>
      <c r="LPS57" s="76"/>
      <c r="LPT57" s="76"/>
      <c r="LPU57" s="76"/>
      <c r="LPV57" s="76"/>
      <c r="LPW57" s="76"/>
      <c r="LPX57" s="76"/>
      <c r="LPY57" s="76"/>
      <c r="LPZ57" s="76"/>
      <c r="LQA57" s="76"/>
      <c r="LQB57" s="76"/>
      <c r="LQC57" s="76"/>
      <c r="LQD57" s="76"/>
      <c r="LQE57" s="76"/>
      <c r="LQF57" s="76"/>
      <c r="LQG57" s="76"/>
      <c r="LQH57" s="76"/>
      <c r="LQI57" s="76"/>
      <c r="LQJ57" s="76"/>
      <c r="LQK57" s="76"/>
      <c r="LQL57" s="76"/>
      <c r="LQM57" s="76"/>
      <c r="LQN57" s="76"/>
      <c r="LQO57" s="76"/>
      <c r="LQP57" s="76"/>
      <c r="LQQ57" s="76"/>
      <c r="LQR57" s="76"/>
      <c r="LQS57" s="76"/>
      <c r="LQT57" s="76"/>
      <c r="LQU57" s="76"/>
      <c r="LQV57" s="76"/>
      <c r="LQW57" s="76"/>
      <c r="LQX57" s="76"/>
      <c r="LQY57" s="76"/>
      <c r="LQZ57" s="76"/>
      <c r="LRA57" s="76"/>
      <c r="LRB57" s="76"/>
      <c r="LRC57" s="76"/>
      <c r="LRD57" s="76"/>
      <c r="LRE57" s="76"/>
      <c r="LRF57" s="76"/>
      <c r="LRG57" s="76"/>
      <c r="LRH57" s="76"/>
      <c r="LRI57" s="76"/>
      <c r="LRJ57" s="76"/>
      <c r="LRK57" s="76"/>
      <c r="LRL57" s="76"/>
      <c r="LRM57" s="76"/>
      <c r="LRN57" s="76"/>
      <c r="LRO57" s="76"/>
      <c r="LRP57" s="76"/>
      <c r="LRQ57" s="76"/>
      <c r="LRR57" s="76"/>
      <c r="LRS57" s="76"/>
      <c r="LRT57" s="76"/>
      <c r="LRU57" s="76"/>
      <c r="LRV57" s="76"/>
      <c r="LRW57" s="76"/>
      <c r="LRX57" s="76"/>
      <c r="LRY57" s="76"/>
      <c r="LRZ57" s="76"/>
      <c r="LSA57" s="76"/>
      <c r="LSB57" s="76"/>
      <c r="LSC57" s="76"/>
      <c r="LSD57" s="76"/>
      <c r="LSE57" s="76"/>
      <c r="LSF57" s="76"/>
      <c r="LSG57" s="76"/>
      <c r="LSH57" s="76"/>
      <c r="LSI57" s="76"/>
      <c r="LSJ57" s="76"/>
      <c r="LSK57" s="76"/>
      <c r="LSL57" s="76"/>
      <c r="LSM57" s="76"/>
      <c r="LSN57" s="76"/>
      <c r="LSO57" s="76"/>
      <c r="LSP57" s="76"/>
      <c r="LSQ57" s="76"/>
      <c r="LSR57" s="76"/>
      <c r="LSS57" s="76"/>
      <c r="LST57" s="76"/>
      <c r="LSU57" s="76"/>
      <c r="LSV57" s="76"/>
      <c r="LSW57" s="76"/>
      <c r="LSX57" s="76"/>
      <c r="LSY57" s="76"/>
      <c r="LSZ57" s="76"/>
      <c r="LTA57" s="76"/>
      <c r="LTB57" s="76"/>
      <c r="LTC57" s="76"/>
      <c r="LTD57" s="76"/>
      <c r="LTE57" s="76"/>
      <c r="LTF57" s="76"/>
      <c r="LTG57" s="76"/>
      <c r="LTH57" s="76"/>
      <c r="LTI57" s="76"/>
      <c r="LTJ57" s="76"/>
      <c r="LTK57" s="76"/>
      <c r="LTL57" s="76"/>
      <c r="LTM57" s="76"/>
      <c r="LTN57" s="76"/>
      <c r="LTO57" s="76"/>
      <c r="LTP57" s="76"/>
      <c r="LTQ57" s="76"/>
      <c r="LTR57" s="76"/>
      <c r="LTS57" s="76"/>
      <c r="LTT57" s="76"/>
      <c r="LTU57" s="76"/>
      <c r="LTV57" s="76"/>
      <c r="LTW57" s="76"/>
      <c r="LTX57" s="76"/>
      <c r="LTY57" s="76"/>
      <c r="LTZ57" s="76"/>
      <c r="LUA57" s="76"/>
      <c r="LUB57" s="76"/>
      <c r="LUC57" s="76"/>
      <c r="LUD57" s="76"/>
      <c r="LUE57" s="76"/>
      <c r="LUF57" s="76"/>
      <c r="LUG57" s="76"/>
      <c r="LUH57" s="76"/>
      <c r="LUI57" s="76"/>
      <c r="LUJ57" s="76"/>
      <c r="LUK57" s="76"/>
      <c r="LUL57" s="76"/>
      <c r="LUM57" s="76"/>
      <c r="LUN57" s="76"/>
      <c r="LUO57" s="76"/>
      <c r="LUP57" s="76"/>
      <c r="LUQ57" s="76"/>
      <c r="LUR57" s="76"/>
      <c r="LUS57" s="76"/>
      <c r="LUT57" s="76"/>
      <c r="LUU57" s="76"/>
      <c r="LUV57" s="76"/>
      <c r="LUW57" s="76"/>
      <c r="LUX57" s="76"/>
      <c r="LUY57" s="76"/>
      <c r="LUZ57" s="76"/>
      <c r="LVA57" s="76"/>
      <c r="LVB57" s="76"/>
      <c r="LVC57" s="76"/>
      <c r="LVD57" s="76"/>
      <c r="LVE57" s="76"/>
      <c r="LVF57" s="76"/>
      <c r="LVG57" s="76"/>
      <c r="LVH57" s="76"/>
      <c r="LVI57" s="76"/>
      <c r="LVJ57" s="76"/>
      <c r="LVK57" s="76"/>
      <c r="LVL57" s="76"/>
      <c r="LVM57" s="76"/>
      <c r="LVN57" s="76"/>
      <c r="LVO57" s="76"/>
      <c r="LVP57" s="76"/>
      <c r="LVQ57" s="76"/>
      <c r="LVR57" s="76"/>
      <c r="LVS57" s="76"/>
      <c r="LVT57" s="76"/>
      <c r="LVU57" s="76"/>
      <c r="LVV57" s="76"/>
      <c r="LVW57" s="76"/>
      <c r="LVX57" s="76"/>
      <c r="LVY57" s="76"/>
      <c r="LVZ57" s="76"/>
      <c r="LWA57" s="76"/>
      <c r="LWB57" s="76"/>
      <c r="LWC57" s="76"/>
      <c r="LWD57" s="76"/>
      <c r="LWE57" s="76"/>
      <c r="LWF57" s="76"/>
      <c r="LWG57" s="76"/>
      <c r="LWH57" s="76"/>
      <c r="LWI57" s="76"/>
      <c r="LWJ57" s="76"/>
      <c r="LWK57" s="76"/>
      <c r="LWL57" s="76"/>
      <c r="LWM57" s="76"/>
      <c r="LWN57" s="76"/>
      <c r="LWO57" s="76"/>
      <c r="LWP57" s="76"/>
      <c r="LWQ57" s="76"/>
      <c r="LWR57" s="76"/>
      <c r="LWS57" s="76"/>
      <c r="LWT57" s="76"/>
      <c r="LWU57" s="76"/>
      <c r="LWV57" s="76"/>
      <c r="LWW57" s="76"/>
      <c r="LWX57" s="76"/>
      <c r="LWY57" s="76"/>
      <c r="LWZ57" s="76"/>
      <c r="LXA57" s="76"/>
      <c r="LXB57" s="76"/>
      <c r="LXC57" s="76"/>
      <c r="LXD57" s="76"/>
      <c r="LXE57" s="76"/>
      <c r="LXF57" s="76"/>
      <c r="LXG57" s="76"/>
      <c r="LXH57" s="76"/>
      <c r="LXI57" s="76"/>
      <c r="LXJ57" s="76"/>
      <c r="LXK57" s="76"/>
      <c r="LXL57" s="76"/>
      <c r="LXM57" s="76"/>
      <c r="LXN57" s="76"/>
      <c r="LXO57" s="76"/>
      <c r="LXP57" s="76"/>
      <c r="LXQ57" s="76"/>
      <c r="LXR57" s="76"/>
      <c r="LXS57" s="76"/>
      <c r="LXT57" s="76"/>
      <c r="LXU57" s="76"/>
      <c r="LXV57" s="76"/>
      <c r="LXW57" s="76"/>
      <c r="LXX57" s="76"/>
      <c r="LXY57" s="76"/>
      <c r="LXZ57" s="76"/>
      <c r="LYA57" s="76"/>
      <c r="LYB57" s="76"/>
      <c r="LYC57" s="76"/>
      <c r="LYD57" s="76"/>
      <c r="LYE57" s="76"/>
      <c r="LYF57" s="76"/>
      <c r="LYG57" s="76"/>
      <c r="LYH57" s="76"/>
      <c r="LYI57" s="76"/>
      <c r="LYJ57" s="76"/>
      <c r="LYK57" s="76"/>
      <c r="LYL57" s="76"/>
      <c r="LYM57" s="76"/>
      <c r="LYN57" s="76"/>
      <c r="LYO57" s="76"/>
      <c r="LYP57" s="76"/>
      <c r="LYQ57" s="76"/>
      <c r="LYR57" s="76"/>
      <c r="LYS57" s="76"/>
      <c r="LYT57" s="76"/>
      <c r="LYU57" s="76"/>
      <c r="LYV57" s="76"/>
      <c r="LYW57" s="76"/>
      <c r="LYX57" s="76"/>
      <c r="LYY57" s="76"/>
      <c r="LYZ57" s="76"/>
      <c r="LZA57" s="76"/>
      <c r="LZB57" s="76"/>
      <c r="LZC57" s="76"/>
      <c r="LZD57" s="76"/>
      <c r="LZE57" s="76"/>
      <c r="LZF57" s="76"/>
      <c r="LZG57" s="76"/>
      <c r="LZH57" s="76"/>
      <c r="LZI57" s="76"/>
      <c r="LZJ57" s="76"/>
      <c r="LZK57" s="76"/>
      <c r="LZL57" s="76"/>
      <c r="LZM57" s="76"/>
      <c r="LZN57" s="76"/>
      <c r="LZO57" s="76"/>
      <c r="LZP57" s="76"/>
      <c r="LZQ57" s="76"/>
      <c r="LZR57" s="76"/>
      <c r="LZS57" s="76"/>
      <c r="LZT57" s="76"/>
      <c r="LZU57" s="76"/>
      <c r="LZV57" s="76"/>
      <c r="LZW57" s="76"/>
      <c r="LZX57" s="76"/>
      <c r="LZY57" s="76"/>
      <c r="LZZ57" s="76"/>
      <c r="MAA57" s="76"/>
      <c r="MAB57" s="76"/>
      <c r="MAC57" s="76"/>
      <c r="MAD57" s="76"/>
      <c r="MAE57" s="76"/>
      <c r="MAF57" s="76"/>
      <c r="MAG57" s="76"/>
      <c r="MAH57" s="76"/>
      <c r="MAI57" s="76"/>
      <c r="MAJ57" s="76"/>
      <c r="MAK57" s="76"/>
      <c r="MAL57" s="76"/>
      <c r="MAM57" s="76"/>
      <c r="MAN57" s="76"/>
      <c r="MAO57" s="76"/>
      <c r="MAP57" s="76"/>
      <c r="MAQ57" s="76"/>
      <c r="MAR57" s="76"/>
      <c r="MAS57" s="76"/>
      <c r="MAT57" s="76"/>
      <c r="MAU57" s="76"/>
      <c r="MAV57" s="76"/>
      <c r="MAW57" s="76"/>
      <c r="MAX57" s="76"/>
      <c r="MAY57" s="76"/>
      <c r="MAZ57" s="76"/>
      <c r="MBA57" s="76"/>
      <c r="MBB57" s="76"/>
      <c r="MBC57" s="76"/>
      <c r="MBD57" s="76"/>
      <c r="MBE57" s="76"/>
      <c r="MBF57" s="76"/>
      <c r="MBG57" s="76"/>
      <c r="MBH57" s="76"/>
      <c r="MBI57" s="76"/>
      <c r="MBJ57" s="76"/>
      <c r="MBK57" s="76"/>
      <c r="MBL57" s="76"/>
      <c r="MBM57" s="76"/>
      <c r="MBN57" s="76"/>
      <c r="MBO57" s="76"/>
      <c r="MBP57" s="76"/>
      <c r="MBQ57" s="76"/>
      <c r="MBR57" s="76"/>
      <c r="MBS57" s="76"/>
      <c r="MBT57" s="76"/>
      <c r="MBU57" s="76"/>
      <c r="MBV57" s="76"/>
      <c r="MBW57" s="76"/>
      <c r="MBX57" s="76"/>
      <c r="MBY57" s="76"/>
      <c r="MBZ57" s="76"/>
      <c r="MCA57" s="76"/>
      <c r="MCB57" s="76"/>
      <c r="MCC57" s="76"/>
      <c r="MCD57" s="76"/>
      <c r="MCE57" s="76"/>
      <c r="MCF57" s="76"/>
      <c r="MCG57" s="76"/>
      <c r="MCH57" s="76"/>
      <c r="MCI57" s="76"/>
      <c r="MCJ57" s="76"/>
      <c r="MCK57" s="76"/>
      <c r="MCL57" s="76"/>
      <c r="MCM57" s="76"/>
      <c r="MCN57" s="76"/>
      <c r="MCO57" s="76"/>
      <c r="MCP57" s="76"/>
      <c r="MCQ57" s="76"/>
      <c r="MCR57" s="76"/>
      <c r="MCS57" s="76"/>
      <c r="MCT57" s="76"/>
      <c r="MCU57" s="76"/>
      <c r="MCV57" s="76"/>
      <c r="MCW57" s="76"/>
      <c r="MCX57" s="76"/>
      <c r="MCY57" s="76"/>
      <c r="MCZ57" s="76"/>
      <c r="MDA57" s="76"/>
      <c r="MDB57" s="76"/>
      <c r="MDC57" s="76"/>
      <c r="MDD57" s="76"/>
      <c r="MDE57" s="76"/>
      <c r="MDF57" s="76"/>
      <c r="MDG57" s="76"/>
      <c r="MDH57" s="76"/>
      <c r="MDI57" s="76"/>
      <c r="MDJ57" s="76"/>
      <c r="MDK57" s="76"/>
      <c r="MDL57" s="76"/>
      <c r="MDM57" s="76"/>
      <c r="MDN57" s="76"/>
      <c r="MDO57" s="76"/>
      <c r="MDP57" s="76"/>
      <c r="MDQ57" s="76"/>
      <c r="MDR57" s="76"/>
      <c r="MDS57" s="76"/>
      <c r="MDT57" s="76"/>
      <c r="MDU57" s="76"/>
      <c r="MDV57" s="76"/>
      <c r="MDW57" s="76"/>
      <c r="MDX57" s="76"/>
      <c r="MDY57" s="76"/>
      <c r="MDZ57" s="76"/>
      <c r="MEA57" s="76"/>
      <c r="MEB57" s="76"/>
      <c r="MEC57" s="76"/>
      <c r="MED57" s="76"/>
      <c r="MEE57" s="76"/>
      <c r="MEF57" s="76"/>
      <c r="MEG57" s="76"/>
      <c r="MEH57" s="76"/>
      <c r="MEI57" s="76"/>
      <c r="MEJ57" s="76"/>
      <c r="MEK57" s="76"/>
      <c r="MEL57" s="76"/>
      <c r="MEM57" s="76"/>
      <c r="MEN57" s="76"/>
      <c r="MEO57" s="76"/>
      <c r="MEP57" s="76"/>
      <c r="MEQ57" s="76"/>
      <c r="MER57" s="76"/>
      <c r="MES57" s="76"/>
      <c r="MET57" s="76"/>
      <c r="MEU57" s="76"/>
      <c r="MEV57" s="76"/>
      <c r="MEW57" s="76"/>
      <c r="MEX57" s="76"/>
      <c r="MEY57" s="76"/>
      <c r="MEZ57" s="76"/>
      <c r="MFA57" s="76"/>
      <c r="MFB57" s="76"/>
      <c r="MFC57" s="76"/>
      <c r="MFD57" s="76"/>
      <c r="MFE57" s="76"/>
      <c r="MFF57" s="76"/>
      <c r="MFG57" s="76"/>
      <c r="MFH57" s="76"/>
      <c r="MFI57" s="76"/>
      <c r="MFJ57" s="76"/>
      <c r="MFK57" s="76"/>
      <c r="MFL57" s="76"/>
      <c r="MFM57" s="76"/>
      <c r="MFN57" s="76"/>
      <c r="MFO57" s="76"/>
      <c r="MFP57" s="76"/>
      <c r="MFQ57" s="76"/>
      <c r="MFR57" s="76"/>
      <c r="MFS57" s="76"/>
      <c r="MFT57" s="76"/>
      <c r="MFU57" s="76"/>
      <c r="MFV57" s="76"/>
      <c r="MFW57" s="76"/>
      <c r="MFX57" s="76"/>
      <c r="MFY57" s="76"/>
      <c r="MFZ57" s="76"/>
      <c r="MGA57" s="76"/>
      <c r="MGB57" s="76"/>
      <c r="MGC57" s="76"/>
      <c r="MGD57" s="76"/>
      <c r="MGE57" s="76"/>
      <c r="MGF57" s="76"/>
      <c r="MGG57" s="76"/>
      <c r="MGH57" s="76"/>
      <c r="MGI57" s="76"/>
      <c r="MGJ57" s="76"/>
      <c r="MGK57" s="76"/>
      <c r="MGL57" s="76"/>
      <c r="MGM57" s="76"/>
      <c r="MGN57" s="76"/>
      <c r="MGO57" s="76"/>
      <c r="MGP57" s="76"/>
      <c r="MGQ57" s="76"/>
      <c r="MGR57" s="76"/>
      <c r="MGS57" s="76"/>
      <c r="MGT57" s="76"/>
      <c r="MGU57" s="76"/>
      <c r="MGV57" s="76"/>
      <c r="MGW57" s="76"/>
      <c r="MGX57" s="76"/>
      <c r="MGY57" s="76"/>
      <c r="MGZ57" s="76"/>
      <c r="MHA57" s="76"/>
      <c r="MHB57" s="76"/>
      <c r="MHC57" s="76"/>
      <c r="MHD57" s="76"/>
      <c r="MHE57" s="76"/>
      <c r="MHF57" s="76"/>
      <c r="MHG57" s="76"/>
      <c r="MHH57" s="76"/>
      <c r="MHI57" s="76"/>
      <c r="MHJ57" s="76"/>
      <c r="MHK57" s="76"/>
      <c r="MHL57" s="76"/>
      <c r="MHM57" s="76"/>
      <c r="MHN57" s="76"/>
      <c r="MHO57" s="76"/>
      <c r="MHP57" s="76"/>
      <c r="MHQ57" s="76"/>
      <c r="MHR57" s="76"/>
      <c r="MHS57" s="76"/>
      <c r="MHT57" s="76"/>
      <c r="MHU57" s="76"/>
      <c r="MHV57" s="76"/>
      <c r="MHW57" s="76"/>
      <c r="MHX57" s="76"/>
      <c r="MHY57" s="76"/>
      <c r="MHZ57" s="76"/>
      <c r="MIA57" s="76"/>
      <c r="MIB57" s="76"/>
      <c r="MIC57" s="76"/>
      <c r="MID57" s="76"/>
      <c r="MIE57" s="76"/>
      <c r="MIF57" s="76"/>
      <c r="MIG57" s="76"/>
      <c r="MIH57" s="76"/>
      <c r="MII57" s="76"/>
      <c r="MIJ57" s="76"/>
      <c r="MIK57" s="76"/>
      <c r="MIL57" s="76"/>
      <c r="MIM57" s="76"/>
      <c r="MIN57" s="76"/>
      <c r="MIO57" s="76"/>
      <c r="MIP57" s="76"/>
      <c r="MIQ57" s="76"/>
      <c r="MIR57" s="76"/>
      <c r="MIS57" s="76"/>
      <c r="MIT57" s="76"/>
      <c r="MIU57" s="76"/>
      <c r="MIV57" s="76"/>
      <c r="MIW57" s="76"/>
      <c r="MIX57" s="76"/>
      <c r="MIY57" s="76"/>
      <c r="MIZ57" s="76"/>
      <c r="MJA57" s="76"/>
      <c r="MJB57" s="76"/>
      <c r="MJC57" s="76"/>
      <c r="MJD57" s="76"/>
      <c r="MJE57" s="76"/>
      <c r="MJF57" s="76"/>
      <c r="MJG57" s="76"/>
      <c r="MJH57" s="76"/>
      <c r="MJI57" s="76"/>
      <c r="MJJ57" s="76"/>
      <c r="MJK57" s="76"/>
      <c r="MJL57" s="76"/>
      <c r="MJM57" s="76"/>
      <c r="MJN57" s="76"/>
      <c r="MJO57" s="76"/>
      <c r="MJP57" s="76"/>
      <c r="MJQ57" s="76"/>
      <c r="MJR57" s="76"/>
      <c r="MJS57" s="76"/>
      <c r="MJT57" s="76"/>
      <c r="MJU57" s="76"/>
      <c r="MJV57" s="76"/>
      <c r="MJW57" s="76"/>
      <c r="MJX57" s="76"/>
      <c r="MJY57" s="76"/>
      <c r="MJZ57" s="76"/>
      <c r="MKA57" s="76"/>
      <c r="MKB57" s="76"/>
      <c r="MKC57" s="76"/>
      <c r="MKD57" s="76"/>
      <c r="MKE57" s="76"/>
      <c r="MKF57" s="76"/>
      <c r="MKG57" s="76"/>
      <c r="MKH57" s="76"/>
      <c r="MKI57" s="76"/>
      <c r="MKJ57" s="76"/>
      <c r="MKK57" s="76"/>
      <c r="MKL57" s="76"/>
      <c r="MKM57" s="76"/>
      <c r="MKN57" s="76"/>
      <c r="MKO57" s="76"/>
      <c r="MKP57" s="76"/>
      <c r="MKQ57" s="76"/>
      <c r="MKR57" s="76"/>
      <c r="MKS57" s="76"/>
      <c r="MKT57" s="76"/>
      <c r="MKU57" s="76"/>
      <c r="MKV57" s="76"/>
      <c r="MKW57" s="76"/>
      <c r="MKX57" s="76"/>
      <c r="MKY57" s="76"/>
      <c r="MKZ57" s="76"/>
      <c r="MLA57" s="76"/>
      <c r="MLB57" s="76"/>
      <c r="MLC57" s="76"/>
      <c r="MLD57" s="76"/>
      <c r="MLE57" s="76"/>
      <c r="MLF57" s="76"/>
      <c r="MLG57" s="76"/>
      <c r="MLH57" s="76"/>
      <c r="MLI57" s="76"/>
      <c r="MLJ57" s="76"/>
      <c r="MLK57" s="76"/>
      <c r="MLL57" s="76"/>
      <c r="MLM57" s="76"/>
      <c r="MLN57" s="76"/>
      <c r="MLO57" s="76"/>
      <c r="MLP57" s="76"/>
      <c r="MLQ57" s="76"/>
      <c r="MLR57" s="76"/>
      <c r="MLS57" s="76"/>
      <c r="MLT57" s="76"/>
      <c r="MLU57" s="76"/>
      <c r="MLV57" s="76"/>
      <c r="MLW57" s="76"/>
      <c r="MLX57" s="76"/>
      <c r="MLY57" s="76"/>
      <c r="MLZ57" s="76"/>
      <c r="MMA57" s="76"/>
      <c r="MMB57" s="76"/>
      <c r="MMC57" s="76"/>
      <c r="MMD57" s="76"/>
      <c r="MME57" s="76"/>
      <c r="MMF57" s="76"/>
      <c r="MMG57" s="76"/>
      <c r="MMH57" s="76"/>
      <c r="MMI57" s="76"/>
      <c r="MMJ57" s="76"/>
      <c r="MMK57" s="76"/>
      <c r="MML57" s="76"/>
      <c r="MMM57" s="76"/>
      <c r="MMN57" s="76"/>
      <c r="MMO57" s="76"/>
      <c r="MMP57" s="76"/>
      <c r="MMQ57" s="76"/>
      <c r="MMR57" s="76"/>
      <c r="MMS57" s="76"/>
      <c r="MMT57" s="76"/>
      <c r="MMU57" s="76"/>
      <c r="MMV57" s="76"/>
      <c r="MMW57" s="76"/>
      <c r="MMX57" s="76"/>
      <c r="MMY57" s="76"/>
      <c r="MMZ57" s="76"/>
      <c r="MNA57" s="76"/>
      <c r="MNB57" s="76"/>
      <c r="MNC57" s="76"/>
      <c r="MND57" s="76"/>
      <c r="MNE57" s="76"/>
      <c r="MNF57" s="76"/>
      <c r="MNG57" s="76"/>
      <c r="MNH57" s="76"/>
      <c r="MNI57" s="76"/>
      <c r="MNJ57" s="76"/>
      <c r="MNK57" s="76"/>
      <c r="MNL57" s="76"/>
      <c r="MNM57" s="76"/>
      <c r="MNN57" s="76"/>
      <c r="MNO57" s="76"/>
      <c r="MNP57" s="76"/>
      <c r="MNQ57" s="76"/>
      <c r="MNR57" s="76"/>
      <c r="MNS57" s="76"/>
      <c r="MNT57" s="76"/>
      <c r="MNU57" s="76"/>
      <c r="MNV57" s="76"/>
      <c r="MNW57" s="76"/>
      <c r="MNX57" s="76"/>
      <c r="MNY57" s="76"/>
      <c r="MNZ57" s="76"/>
      <c r="MOA57" s="76"/>
      <c r="MOB57" s="76"/>
      <c r="MOC57" s="76"/>
      <c r="MOD57" s="76"/>
      <c r="MOE57" s="76"/>
      <c r="MOF57" s="76"/>
      <c r="MOG57" s="76"/>
      <c r="MOH57" s="76"/>
      <c r="MOI57" s="76"/>
      <c r="MOJ57" s="76"/>
      <c r="MOK57" s="76"/>
      <c r="MOL57" s="76"/>
      <c r="MOM57" s="76"/>
      <c r="MON57" s="76"/>
      <c r="MOO57" s="76"/>
      <c r="MOP57" s="76"/>
      <c r="MOQ57" s="76"/>
      <c r="MOR57" s="76"/>
      <c r="MOS57" s="76"/>
      <c r="MOT57" s="76"/>
      <c r="MOU57" s="76"/>
      <c r="MOV57" s="76"/>
      <c r="MOW57" s="76"/>
      <c r="MOX57" s="76"/>
      <c r="MOY57" s="76"/>
      <c r="MOZ57" s="76"/>
      <c r="MPA57" s="76"/>
      <c r="MPB57" s="76"/>
      <c r="MPC57" s="76"/>
      <c r="MPD57" s="76"/>
      <c r="MPE57" s="76"/>
      <c r="MPF57" s="76"/>
      <c r="MPG57" s="76"/>
      <c r="MPH57" s="76"/>
      <c r="MPI57" s="76"/>
      <c r="MPJ57" s="76"/>
      <c r="MPK57" s="76"/>
      <c r="MPL57" s="76"/>
      <c r="MPM57" s="76"/>
      <c r="MPN57" s="76"/>
      <c r="MPO57" s="76"/>
      <c r="MPP57" s="76"/>
      <c r="MPQ57" s="76"/>
      <c r="MPR57" s="76"/>
      <c r="MPS57" s="76"/>
      <c r="MPT57" s="76"/>
      <c r="MPU57" s="76"/>
      <c r="MPV57" s="76"/>
      <c r="MPW57" s="76"/>
      <c r="MPX57" s="76"/>
      <c r="MPY57" s="76"/>
      <c r="MPZ57" s="76"/>
      <c r="MQA57" s="76"/>
      <c r="MQB57" s="76"/>
      <c r="MQC57" s="76"/>
      <c r="MQD57" s="76"/>
      <c r="MQE57" s="76"/>
      <c r="MQF57" s="76"/>
      <c r="MQG57" s="76"/>
      <c r="MQH57" s="76"/>
      <c r="MQI57" s="76"/>
      <c r="MQJ57" s="76"/>
      <c r="MQK57" s="76"/>
      <c r="MQL57" s="76"/>
      <c r="MQM57" s="76"/>
      <c r="MQN57" s="76"/>
      <c r="MQO57" s="76"/>
      <c r="MQP57" s="76"/>
      <c r="MQQ57" s="76"/>
      <c r="MQR57" s="76"/>
      <c r="MQS57" s="76"/>
      <c r="MQT57" s="76"/>
      <c r="MQU57" s="76"/>
      <c r="MQV57" s="76"/>
      <c r="MQW57" s="76"/>
      <c r="MQX57" s="76"/>
      <c r="MQY57" s="76"/>
      <c r="MQZ57" s="76"/>
      <c r="MRA57" s="76"/>
      <c r="MRB57" s="76"/>
      <c r="MRC57" s="76"/>
      <c r="MRD57" s="76"/>
      <c r="MRE57" s="76"/>
      <c r="MRF57" s="76"/>
      <c r="MRG57" s="76"/>
      <c r="MRH57" s="76"/>
      <c r="MRI57" s="76"/>
      <c r="MRJ57" s="76"/>
      <c r="MRK57" s="76"/>
      <c r="MRL57" s="76"/>
      <c r="MRM57" s="76"/>
      <c r="MRN57" s="76"/>
      <c r="MRO57" s="76"/>
      <c r="MRP57" s="76"/>
      <c r="MRQ57" s="76"/>
      <c r="MRR57" s="76"/>
      <c r="MRS57" s="76"/>
      <c r="MRT57" s="76"/>
      <c r="MRU57" s="76"/>
      <c r="MRV57" s="76"/>
      <c r="MRW57" s="76"/>
      <c r="MRX57" s="76"/>
      <c r="MRY57" s="76"/>
      <c r="MRZ57" s="76"/>
      <c r="MSA57" s="76"/>
      <c r="MSB57" s="76"/>
      <c r="MSC57" s="76"/>
      <c r="MSD57" s="76"/>
      <c r="MSE57" s="76"/>
      <c r="MSF57" s="76"/>
      <c r="MSG57" s="76"/>
      <c r="MSH57" s="76"/>
      <c r="MSI57" s="76"/>
      <c r="MSJ57" s="76"/>
      <c r="MSK57" s="76"/>
      <c r="MSL57" s="76"/>
      <c r="MSM57" s="76"/>
      <c r="MSN57" s="76"/>
      <c r="MSO57" s="76"/>
      <c r="MSP57" s="76"/>
      <c r="MSQ57" s="76"/>
      <c r="MSR57" s="76"/>
      <c r="MSS57" s="76"/>
      <c r="MST57" s="76"/>
      <c r="MSU57" s="76"/>
      <c r="MSV57" s="76"/>
      <c r="MSW57" s="76"/>
      <c r="MSX57" s="76"/>
      <c r="MSY57" s="76"/>
      <c r="MSZ57" s="76"/>
      <c r="MTA57" s="76"/>
      <c r="MTB57" s="76"/>
      <c r="MTC57" s="76"/>
      <c r="MTD57" s="76"/>
      <c r="MTE57" s="76"/>
      <c r="MTF57" s="76"/>
      <c r="MTG57" s="76"/>
      <c r="MTH57" s="76"/>
      <c r="MTI57" s="76"/>
      <c r="MTJ57" s="76"/>
      <c r="MTK57" s="76"/>
      <c r="MTL57" s="76"/>
      <c r="MTM57" s="76"/>
      <c r="MTN57" s="76"/>
      <c r="MTO57" s="76"/>
      <c r="MTP57" s="76"/>
      <c r="MTQ57" s="76"/>
      <c r="MTR57" s="76"/>
      <c r="MTS57" s="76"/>
      <c r="MTT57" s="76"/>
      <c r="MTU57" s="76"/>
      <c r="MTV57" s="76"/>
      <c r="MTW57" s="76"/>
      <c r="MTX57" s="76"/>
      <c r="MTY57" s="76"/>
      <c r="MTZ57" s="76"/>
      <c r="MUA57" s="76"/>
      <c r="MUB57" s="76"/>
      <c r="MUC57" s="76"/>
      <c r="MUD57" s="76"/>
      <c r="MUE57" s="76"/>
      <c r="MUF57" s="76"/>
      <c r="MUG57" s="76"/>
      <c r="MUH57" s="76"/>
      <c r="MUI57" s="76"/>
      <c r="MUJ57" s="76"/>
      <c r="MUK57" s="76"/>
      <c r="MUL57" s="76"/>
      <c r="MUM57" s="76"/>
      <c r="MUN57" s="76"/>
      <c r="MUO57" s="76"/>
      <c r="MUP57" s="76"/>
      <c r="MUQ57" s="76"/>
      <c r="MUR57" s="76"/>
      <c r="MUS57" s="76"/>
      <c r="MUT57" s="76"/>
      <c r="MUU57" s="76"/>
      <c r="MUV57" s="76"/>
      <c r="MUW57" s="76"/>
      <c r="MUX57" s="76"/>
      <c r="MUY57" s="76"/>
      <c r="MUZ57" s="76"/>
      <c r="MVA57" s="76"/>
      <c r="MVB57" s="76"/>
      <c r="MVC57" s="76"/>
      <c r="MVD57" s="76"/>
      <c r="MVE57" s="76"/>
      <c r="MVF57" s="76"/>
      <c r="MVG57" s="76"/>
      <c r="MVH57" s="76"/>
      <c r="MVI57" s="76"/>
      <c r="MVJ57" s="76"/>
      <c r="MVK57" s="76"/>
      <c r="MVL57" s="76"/>
      <c r="MVM57" s="76"/>
      <c r="MVN57" s="76"/>
      <c r="MVO57" s="76"/>
      <c r="MVP57" s="76"/>
      <c r="MVQ57" s="76"/>
      <c r="MVR57" s="76"/>
      <c r="MVS57" s="76"/>
      <c r="MVT57" s="76"/>
      <c r="MVU57" s="76"/>
      <c r="MVV57" s="76"/>
      <c r="MVW57" s="76"/>
      <c r="MVX57" s="76"/>
      <c r="MVY57" s="76"/>
      <c r="MVZ57" s="76"/>
      <c r="MWA57" s="76"/>
      <c r="MWB57" s="76"/>
      <c r="MWC57" s="76"/>
      <c r="MWD57" s="76"/>
      <c r="MWE57" s="76"/>
      <c r="MWF57" s="76"/>
      <c r="MWG57" s="76"/>
      <c r="MWH57" s="76"/>
      <c r="MWI57" s="76"/>
      <c r="MWJ57" s="76"/>
      <c r="MWK57" s="76"/>
      <c r="MWL57" s="76"/>
      <c r="MWM57" s="76"/>
      <c r="MWN57" s="76"/>
      <c r="MWO57" s="76"/>
      <c r="MWP57" s="76"/>
      <c r="MWQ57" s="76"/>
      <c r="MWR57" s="76"/>
      <c r="MWS57" s="76"/>
      <c r="MWT57" s="76"/>
      <c r="MWU57" s="76"/>
      <c r="MWV57" s="76"/>
      <c r="MWW57" s="76"/>
      <c r="MWX57" s="76"/>
      <c r="MWY57" s="76"/>
      <c r="MWZ57" s="76"/>
      <c r="MXA57" s="76"/>
      <c r="MXB57" s="76"/>
      <c r="MXC57" s="76"/>
      <c r="MXD57" s="76"/>
      <c r="MXE57" s="76"/>
      <c r="MXF57" s="76"/>
      <c r="MXG57" s="76"/>
      <c r="MXH57" s="76"/>
      <c r="MXI57" s="76"/>
      <c r="MXJ57" s="76"/>
      <c r="MXK57" s="76"/>
      <c r="MXL57" s="76"/>
      <c r="MXM57" s="76"/>
      <c r="MXN57" s="76"/>
      <c r="MXO57" s="76"/>
      <c r="MXP57" s="76"/>
      <c r="MXQ57" s="76"/>
      <c r="MXR57" s="76"/>
      <c r="MXS57" s="76"/>
      <c r="MXT57" s="76"/>
      <c r="MXU57" s="76"/>
      <c r="MXV57" s="76"/>
      <c r="MXW57" s="76"/>
      <c r="MXX57" s="76"/>
      <c r="MXY57" s="76"/>
      <c r="MXZ57" s="76"/>
      <c r="MYA57" s="76"/>
      <c r="MYB57" s="76"/>
      <c r="MYC57" s="76"/>
      <c r="MYD57" s="76"/>
      <c r="MYE57" s="76"/>
      <c r="MYF57" s="76"/>
      <c r="MYG57" s="76"/>
      <c r="MYH57" s="76"/>
      <c r="MYI57" s="76"/>
      <c r="MYJ57" s="76"/>
      <c r="MYK57" s="76"/>
      <c r="MYL57" s="76"/>
      <c r="MYM57" s="76"/>
      <c r="MYN57" s="76"/>
      <c r="MYO57" s="76"/>
      <c r="MYP57" s="76"/>
      <c r="MYQ57" s="76"/>
      <c r="MYR57" s="76"/>
      <c r="MYS57" s="76"/>
      <c r="MYT57" s="76"/>
      <c r="MYU57" s="76"/>
      <c r="MYV57" s="76"/>
      <c r="MYW57" s="76"/>
      <c r="MYX57" s="76"/>
      <c r="MYY57" s="76"/>
      <c r="MYZ57" s="76"/>
      <c r="MZA57" s="76"/>
      <c r="MZB57" s="76"/>
      <c r="MZC57" s="76"/>
      <c r="MZD57" s="76"/>
      <c r="MZE57" s="76"/>
      <c r="MZF57" s="76"/>
      <c r="MZG57" s="76"/>
      <c r="MZH57" s="76"/>
      <c r="MZI57" s="76"/>
      <c r="MZJ57" s="76"/>
      <c r="MZK57" s="76"/>
      <c r="MZL57" s="76"/>
      <c r="MZM57" s="76"/>
      <c r="MZN57" s="76"/>
      <c r="MZO57" s="76"/>
      <c r="MZP57" s="76"/>
      <c r="MZQ57" s="76"/>
      <c r="MZR57" s="76"/>
      <c r="MZS57" s="76"/>
      <c r="MZT57" s="76"/>
      <c r="MZU57" s="76"/>
      <c r="MZV57" s="76"/>
      <c r="MZW57" s="76"/>
      <c r="MZX57" s="76"/>
      <c r="MZY57" s="76"/>
      <c r="MZZ57" s="76"/>
      <c r="NAA57" s="76"/>
      <c r="NAB57" s="76"/>
      <c r="NAC57" s="76"/>
      <c r="NAD57" s="76"/>
      <c r="NAE57" s="76"/>
      <c r="NAF57" s="76"/>
      <c r="NAG57" s="76"/>
      <c r="NAH57" s="76"/>
      <c r="NAI57" s="76"/>
      <c r="NAJ57" s="76"/>
      <c r="NAK57" s="76"/>
      <c r="NAL57" s="76"/>
      <c r="NAM57" s="76"/>
      <c r="NAN57" s="76"/>
      <c r="NAO57" s="76"/>
      <c r="NAP57" s="76"/>
      <c r="NAQ57" s="76"/>
      <c r="NAR57" s="76"/>
      <c r="NAS57" s="76"/>
      <c r="NAT57" s="76"/>
      <c r="NAU57" s="76"/>
      <c r="NAV57" s="76"/>
      <c r="NAW57" s="76"/>
      <c r="NAX57" s="76"/>
      <c r="NAY57" s="76"/>
      <c r="NAZ57" s="76"/>
      <c r="NBA57" s="76"/>
      <c r="NBB57" s="76"/>
      <c r="NBC57" s="76"/>
      <c r="NBD57" s="76"/>
      <c r="NBE57" s="76"/>
      <c r="NBF57" s="76"/>
      <c r="NBG57" s="76"/>
      <c r="NBH57" s="76"/>
      <c r="NBI57" s="76"/>
      <c r="NBJ57" s="76"/>
      <c r="NBK57" s="76"/>
      <c r="NBL57" s="76"/>
      <c r="NBM57" s="76"/>
      <c r="NBN57" s="76"/>
      <c r="NBO57" s="76"/>
      <c r="NBP57" s="76"/>
      <c r="NBQ57" s="76"/>
      <c r="NBR57" s="76"/>
      <c r="NBS57" s="76"/>
      <c r="NBT57" s="76"/>
      <c r="NBU57" s="76"/>
      <c r="NBV57" s="76"/>
      <c r="NBW57" s="76"/>
      <c r="NBX57" s="76"/>
      <c r="NBY57" s="76"/>
      <c r="NBZ57" s="76"/>
      <c r="NCA57" s="76"/>
      <c r="NCB57" s="76"/>
      <c r="NCC57" s="76"/>
      <c r="NCD57" s="76"/>
      <c r="NCE57" s="76"/>
      <c r="NCF57" s="76"/>
      <c r="NCG57" s="76"/>
      <c r="NCH57" s="76"/>
      <c r="NCI57" s="76"/>
      <c r="NCJ57" s="76"/>
      <c r="NCK57" s="76"/>
      <c r="NCL57" s="76"/>
      <c r="NCM57" s="76"/>
      <c r="NCN57" s="76"/>
      <c r="NCO57" s="76"/>
      <c r="NCP57" s="76"/>
      <c r="NCQ57" s="76"/>
      <c r="NCR57" s="76"/>
      <c r="NCS57" s="76"/>
      <c r="NCT57" s="76"/>
      <c r="NCU57" s="76"/>
      <c r="NCV57" s="76"/>
      <c r="NCW57" s="76"/>
      <c r="NCX57" s="76"/>
      <c r="NCY57" s="76"/>
      <c r="NCZ57" s="76"/>
      <c r="NDA57" s="76"/>
      <c r="NDB57" s="76"/>
      <c r="NDC57" s="76"/>
      <c r="NDD57" s="76"/>
      <c r="NDE57" s="76"/>
      <c r="NDF57" s="76"/>
      <c r="NDG57" s="76"/>
      <c r="NDH57" s="76"/>
      <c r="NDI57" s="76"/>
      <c r="NDJ57" s="76"/>
      <c r="NDK57" s="76"/>
      <c r="NDL57" s="76"/>
      <c r="NDM57" s="76"/>
      <c r="NDN57" s="76"/>
      <c r="NDO57" s="76"/>
      <c r="NDP57" s="76"/>
      <c r="NDQ57" s="76"/>
      <c r="NDR57" s="76"/>
      <c r="NDS57" s="76"/>
      <c r="NDT57" s="76"/>
      <c r="NDU57" s="76"/>
      <c r="NDV57" s="76"/>
      <c r="NDW57" s="76"/>
      <c r="NDX57" s="76"/>
      <c r="NDY57" s="76"/>
      <c r="NDZ57" s="76"/>
      <c r="NEA57" s="76"/>
      <c r="NEB57" s="76"/>
      <c r="NEC57" s="76"/>
      <c r="NED57" s="76"/>
      <c r="NEE57" s="76"/>
      <c r="NEF57" s="76"/>
      <c r="NEG57" s="76"/>
      <c r="NEH57" s="76"/>
      <c r="NEI57" s="76"/>
      <c r="NEJ57" s="76"/>
      <c r="NEK57" s="76"/>
      <c r="NEL57" s="76"/>
      <c r="NEM57" s="76"/>
      <c r="NEN57" s="76"/>
      <c r="NEO57" s="76"/>
      <c r="NEP57" s="76"/>
      <c r="NEQ57" s="76"/>
      <c r="NER57" s="76"/>
      <c r="NES57" s="76"/>
      <c r="NET57" s="76"/>
      <c r="NEU57" s="76"/>
      <c r="NEV57" s="76"/>
      <c r="NEW57" s="76"/>
      <c r="NEX57" s="76"/>
      <c r="NEY57" s="76"/>
      <c r="NEZ57" s="76"/>
      <c r="NFA57" s="76"/>
      <c r="NFB57" s="76"/>
      <c r="NFC57" s="76"/>
      <c r="NFD57" s="76"/>
      <c r="NFE57" s="76"/>
      <c r="NFF57" s="76"/>
      <c r="NFG57" s="76"/>
      <c r="NFH57" s="76"/>
      <c r="NFI57" s="76"/>
      <c r="NFJ57" s="76"/>
      <c r="NFK57" s="76"/>
      <c r="NFL57" s="76"/>
      <c r="NFM57" s="76"/>
      <c r="NFN57" s="76"/>
      <c r="NFO57" s="76"/>
      <c r="NFP57" s="76"/>
      <c r="NFQ57" s="76"/>
      <c r="NFR57" s="76"/>
      <c r="NFS57" s="76"/>
      <c r="NFT57" s="76"/>
      <c r="NFU57" s="76"/>
      <c r="NFV57" s="76"/>
      <c r="NFW57" s="76"/>
      <c r="NFX57" s="76"/>
      <c r="NFY57" s="76"/>
      <c r="NFZ57" s="76"/>
      <c r="NGA57" s="76"/>
      <c r="NGB57" s="76"/>
      <c r="NGC57" s="76"/>
      <c r="NGD57" s="76"/>
      <c r="NGE57" s="76"/>
      <c r="NGF57" s="76"/>
      <c r="NGG57" s="76"/>
      <c r="NGH57" s="76"/>
      <c r="NGI57" s="76"/>
      <c r="NGJ57" s="76"/>
      <c r="NGK57" s="76"/>
      <c r="NGL57" s="76"/>
      <c r="NGM57" s="76"/>
      <c r="NGN57" s="76"/>
      <c r="NGO57" s="76"/>
      <c r="NGP57" s="76"/>
      <c r="NGQ57" s="76"/>
      <c r="NGR57" s="76"/>
      <c r="NGS57" s="76"/>
      <c r="NGT57" s="76"/>
      <c r="NGU57" s="76"/>
      <c r="NGV57" s="76"/>
      <c r="NGW57" s="76"/>
      <c r="NGX57" s="76"/>
      <c r="NGY57" s="76"/>
      <c r="NGZ57" s="76"/>
      <c r="NHA57" s="76"/>
      <c r="NHB57" s="76"/>
      <c r="NHC57" s="76"/>
      <c r="NHD57" s="76"/>
      <c r="NHE57" s="76"/>
      <c r="NHF57" s="76"/>
      <c r="NHG57" s="76"/>
      <c r="NHH57" s="76"/>
      <c r="NHI57" s="76"/>
      <c r="NHJ57" s="76"/>
      <c r="NHK57" s="76"/>
      <c r="NHL57" s="76"/>
      <c r="NHM57" s="76"/>
      <c r="NHN57" s="76"/>
      <c r="NHO57" s="76"/>
      <c r="NHP57" s="76"/>
      <c r="NHQ57" s="76"/>
      <c r="NHR57" s="76"/>
      <c r="NHS57" s="76"/>
      <c r="NHT57" s="76"/>
      <c r="NHU57" s="76"/>
      <c r="NHV57" s="76"/>
      <c r="NHW57" s="76"/>
      <c r="NHX57" s="76"/>
      <c r="NHY57" s="76"/>
      <c r="NHZ57" s="76"/>
      <c r="NIA57" s="76"/>
      <c r="NIB57" s="76"/>
      <c r="NIC57" s="76"/>
      <c r="NID57" s="76"/>
      <c r="NIE57" s="76"/>
      <c r="NIF57" s="76"/>
      <c r="NIG57" s="76"/>
      <c r="NIH57" s="76"/>
      <c r="NII57" s="76"/>
      <c r="NIJ57" s="76"/>
      <c r="NIK57" s="76"/>
      <c r="NIL57" s="76"/>
      <c r="NIM57" s="76"/>
      <c r="NIN57" s="76"/>
      <c r="NIO57" s="76"/>
      <c r="NIP57" s="76"/>
      <c r="NIQ57" s="76"/>
      <c r="NIR57" s="76"/>
      <c r="NIS57" s="76"/>
      <c r="NIT57" s="76"/>
      <c r="NIU57" s="76"/>
      <c r="NIV57" s="76"/>
      <c r="NIW57" s="76"/>
      <c r="NIX57" s="76"/>
      <c r="NIY57" s="76"/>
      <c r="NIZ57" s="76"/>
      <c r="NJA57" s="76"/>
      <c r="NJB57" s="76"/>
      <c r="NJC57" s="76"/>
      <c r="NJD57" s="76"/>
      <c r="NJE57" s="76"/>
      <c r="NJF57" s="76"/>
      <c r="NJG57" s="76"/>
      <c r="NJH57" s="76"/>
      <c r="NJI57" s="76"/>
      <c r="NJJ57" s="76"/>
      <c r="NJK57" s="76"/>
      <c r="NJL57" s="76"/>
      <c r="NJM57" s="76"/>
      <c r="NJN57" s="76"/>
      <c r="NJO57" s="76"/>
      <c r="NJP57" s="76"/>
      <c r="NJQ57" s="76"/>
      <c r="NJR57" s="76"/>
      <c r="NJS57" s="76"/>
      <c r="NJT57" s="76"/>
      <c r="NJU57" s="76"/>
      <c r="NJV57" s="76"/>
      <c r="NJW57" s="76"/>
      <c r="NJX57" s="76"/>
      <c r="NJY57" s="76"/>
      <c r="NJZ57" s="76"/>
      <c r="NKA57" s="76"/>
      <c r="NKB57" s="76"/>
      <c r="NKC57" s="76"/>
      <c r="NKD57" s="76"/>
      <c r="NKE57" s="76"/>
      <c r="NKF57" s="76"/>
      <c r="NKG57" s="76"/>
      <c r="NKH57" s="76"/>
      <c r="NKI57" s="76"/>
      <c r="NKJ57" s="76"/>
      <c r="NKK57" s="76"/>
      <c r="NKL57" s="76"/>
      <c r="NKM57" s="76"/>
      <c r="NKN57" s="76"/>
      <c r="NKO57" s="76"/>
      <c r="NKP57" s="76"/>
      <c r="NKQ57" s="76"/>
      <c r="NKR57" s="76"/>
      <c r="NKS57" s="76"/>
      <c r="NKT57" s="76"/>
      <c r="NKU57" s="76"/>
      <c r="NKV57" s="76"/>
      <c r="NKW57" s="76"/>
      <c r="NKX57" s="76"/>
      <c r="NKY57" s="76"/>
      <c r="NKZ57" s="76"/>
      <c r="NLA57" s="76"/>
      <c r="NLB57" s="76"/>
      <c r="NLC57" s="76"/>
      <c r="NLD57" s="76"/>
      <c r="NLE57" s="76"/>
      <c r="NLF57" s="76"/>
      <c r="NLG57" s="76"/>
      <c r="NLH57" s="76"/>
      <c r="NLI57" s="76"/>
      <c r="NLJ57" s="76"/>
      <c r="NLK57" s="76"/>
      <c r="NLL57" s="76"/>
      <c r="NLM57" s="76"/>
      <c r="NLN57" s="76"/>
      <c r="NLO57" s="76"/>
      <c r="NLP57" s="76"/>
      <c r="NLQ57" s="76"/>
      <c r="NLR57" s="76"/>
      <c r="NLS57" s="76"/>
      <c r="NLT57" s="76"/>
      <c r="NLU57" s="76"/>
      <c r="NLV57" s="76"/>
      <c r="NLW57" s="76"/>
      <c r="NLX57" s="76"/>
      <c r="NLY57" s="76"/>
      <c r="NLZ57" s="76"/>
      <c r="NMA57" s="76"/>
      <c r="NMB57" s="76"/>
      <c r="NMC57" s="76"/>
      <c r="NMD57" s="76"/>
      <c r="NME57" s="76"/>
      <c r="NMF57" s="76"/>
      <c r="NMG57" s="76"/>
      <c r="NMH57" s="76"/>
      <c r="NMI57" s="76"/>
      <c r="NMJ57" s="76"/>
      <c r="NMK57" s="76"/>
      <c r="NML57" s="76"/>
      <c r="NMM57" s="76"/>
      <c r="NMN57" s="76"/>
      <c r="NMO57" s="76"/>
      <c r="NMP57" s="76"/>
      <c r="NMQ57" s="76"/>
      <c r="NMR57" s="76"/>
      <c r="NMS57" s="76"/>
      <c r="NMT57" s="76"/>
      <c r="NMU57" s="76"/>
      <c r="NMV57" s="76"/>
      <c r="NMW57" s="76"/>
      <c r="NMX57" s="76"/>
      <c r="NMY57" s="76"/>
      <c r="NMZ57" s="76"/>
      <c r="NNA57" s="76"/>
      <c r="NNB57" s="76"/>
      <c r="NNC57" s="76"/>
      <c r="NND57" s="76"/>
      <c r="NNE57" s="76"/>
      <c r="NNF57" s="76"/>
      <c r="NNG57" s="76"/>
      <c r="NNH57" s="76"/>
      <c r="NNI57" s="76"/>
      <c r="NNJ57" s="76"/>
      <c r="NNK57" s="76"/>
      <c r="NNL57" s="76"/>
      <c r="NNM57" s="76"/>
      <c r="NNN57" s="76"/>
      <c r="NNO57" s="76"/>
      <c r="NNP57" s="76"/>
      <c r="NNQ57" s="76"/>
      <c r="NNR57" s="76"/>
      <c r="NNS57" s="76"/>
      <c r="NNT57" s="76"/>
      <c r="NNU57" s="76"/>
      <c r="NNV57" s="76"/>
      <c r="NNW57" s="76"/>
      <c r="NNX57" s="76"/>
      <c r="NNY57" s="76"/>
      <c r="NNZ57" s="76"/>
      <c r="NOA57" s="76"/>
      <c r="NOB57" s="76"/>
      <c r="NOC57" s="76"/>
      <c r="NOD57" s="76"/>
      <c r="NOE57" s="76"/>
      <c r="NOF57" s="76"/>
      <c r="NOG57" s="76"/>
      <c r="NOH57" s="76"/>
      <c r="NOI57" s="76"/>
      <c r="NOJ57" s="76"/>
      <c r="NOK57" s="76"/>
      <c r="NOL57" s="76"/>
      <c r="NOM57" s="76"/>
      <c r="NON57" s="76"/>
      <c r="NOO57" s="76"/>
      <c r="NOP57" s="76"/>
      <c r="NOQ57" s="76"/>
      <c r="NOR57" s="76"/>
      <c r="NOS57" s="76"/>
      <c r="NOT57" s="76"/>
      <c r="NOU57" s="76"/>
      <c r="NOV57" s="76"/>
      <c r="NOW57" s="76"/>
      <c r="NOX57" s="76"/>
      <c r="NOY57" s="76"/>
      <c r="NOZ57" s="76"/>
      <c r="NPA57" s="76"/>
      <c r="NPB57" s="76"/>
      <c r="NPC57" s="76"/>
      <c r="NPD57" s="76"/>
      <c r="NPE57" s="76"/>
      <c r="NPF57" s="76"/>
      <c r="NPG57" s="76"/>
      <c r="NPH57" s="76"/>
      <c r="NPI57" s="76"/>
      <c r="NPJ57" s="76"/>
      <c r="NPK57" s="76"/>
      <c r="NPL57" s="76"/>
      <c r="NPM57" s="76"/>
      <c r="NPN57" s="76"/>
      <c r="NPO57" s="76"/>
      <c r="NPP57" s="76"/>
      <c r="NPQ57" s="76"/>
      <c r="NPR57" s="76"/>
      <c r="NPS57" s="76"/>
      <c r="NPT57" s="76"/>
      <c r="NPU57" s="76"/>
      <c r="NPV57" s="76"/>
      <c r="NPW57" s="76"/>
      <c r="NPX57" s="76"/>
      <c r="NPY57" s="76"/>
      <c r="NPZ57" s="76"/>
      <c r="NQA57" s="76"/>
      <c r="NQB57" s="76"/>
      <c r="NQC57" s="76"/>
      <c r="NQD57" s="76"/>
      <c r="NQE57" s="76"/>
      <c r="NQF57" s="76"/>
      <c r="NQG57" s="76"/>
      <c r="NQH57" s="76"/>
      <c r="NQI57" s="76"/>
      <c r="NQJ57" s="76"/>
      <c r="NQK57" s="76"/>
      <c r="NQL57" s="76"/>
      <c r="NQM57" s="76"/>
      <c r="NQN57" s="76"/>
      <c r="NQO57" s="76"/>
      <c r="NQP57" s="76"/>
      <c r="NQQ57" s="76"/>
      <c r="NQR57" s="76"/>
      <c r="NQS57" s="76"/>
      <c r="NQT57" s="76"/>
      <c r="NQU57" s="76"/>
      <c r="NQV57" s="76"/>
      <c r="NQW57" s="76"/>
      <c r="NQX57" s="76"/>
      <c r="NQY57" s="76"/>
      <c r="NQZ57" s="76"/>
      <c r="NRA57" s="76"/>
      <c r="NRB57" s="76"/>
      <c r="NRC57" s="76"/>
      <c r="NRD57" s="76"/>
      <c r="NRE57" s="76"/>
      <c r="NRF57" s="76"/>
      <c r="NRG57" s="76"/>
      <c r="NRH57" s="76"/>
      <c r="NRI57" s="76"/>
      <c r="NRJ57" s="76"/>
      <c r="NRK57" s="76"/>
      <c r="NRL57" s="76"/>
      <c r="NRM57" s="76"/>
      <c r="NRN57" s="76"/>
      <c r="NRO57" s="76"/>
      <c r="NRP57" s="76"/>
      <c r="NRQ57" s="76"/>
      <c r="NRR57" s="76"/>
      <c r="NRS57" s="76"/>
      <c r="NRT57" s="76"/>
      <c r="NRU57" s="76"/>
      <c r="NRV57" s="76"/>
      <c r="NRW57" s="76"/>
      <c r="NRX57" s="76"/>
      <c r="NRY57" s="76"/>
      <c r="NRZ57" s="76"/>
      <c r="NSA57" s="76"/>
      <c r="NSB57" s="76"/>
      <c r="NSC57" s="76"/>
      <c r="NSD57" s="76"/>
      <c r="NSE57" s="76"/>
      <c r="NSF57" s="76"/>
      <c r="NSG57" s="76"/>
      <c r="NSH57" s="76"/>
      <c r="NSI57" s="76"/>
      <c r="NSJ57" s="76"/>
      <c r="NSK57" s="76"/>
      <c r="NSL57" s="76"/>
      <c r="NSM57" s="76"/>
      <c r="NSN57" s="76"/>
      <c r="NSO57" s="76"/>
      <c r="NSP57" s="76"/>
      <c r="NSQ57" s="76"/>
      <c r="NSR57" s="76"/>
      <c r="NSS57" s="76"/>
      <c r="NST57" s="76"/>
      <c r="NSU57" s="76"/>
      <c r="NSV57" s="76"/>
      <c r="NSW57" s="76"/>
      <c r="NSX57" s="76"/>
      <c r="NSY57" s="76"/>
      <c r="NSZ57" s="76"/>
      <c r="NTA57" s="76"/>
      <c r="NTB57" s="76"/>
      <c r="NTC57" s="76"/>
      <c r="NTD57" s="76"/>
      <c r="NTE57" s="76"/>
      <c r="NTF57" s="76"/>
      <c r="NTG57" s="76"/>
      <c r="NTH57" s="76"/>
      <c r="NTI57" s="76"/>
      <c r="NTJ57" s="76"/>
      <c r="NTK57" s="76"/>
      <c r="NTL57" s="76"/>
      <c r="NTM57" s="76"/>
      <c r="NTN57" s="76"/>
      <c r="NTO57" s="76"/>
      <c r="NTP57" s="76"/>
      <c r="NTQ57" s="76"/>
      <c r="NTR57" s="76"/>
      <c r="NTS57" s="76"/>
      <c r="NTT57" s="76"/>
      <c r="NTU57" s="76"/>
      <c r="NTV57" s="76"/>
      <c r="NTW57" s="76"/>
      <c r="NTX57" s="76"/>
      <c r="NTY57" s="76"/>
      <c r="NTZ57" s="76"/>
      <c r="NUA57" s="76"/>
      <c r="NUB57" s="76"/>
      <c r="NUC57" s="76"/>
      <c r="NUD57" s="76"/>
      <c r="NUE57" s="76"/>
      <c r="NUF57" s="76"/>
      <c r="NUG57" s="76"/>
      <c r="NUH57" s="76"/>
      <c r="NUI57" s="76"/>
      <c r="NUJ57" s="76"/>
      <c r="NUK57" s="76"/>
      <c r="NUL57" s="76"/>
      <c r="NUM57" s="76"/>
      <c r="NUN57" s="76"/>
      <c r="NUO57" s="76"/>
      <c r="NUP57" s="76"/>
      <c r="NUQ57" s="76"/>
      <c r="NUR57" s="76"/>
      <c r="NUS57" s="76"/>
      <c r="NUT57" s="76"/>
      <c r="NUU57" s="76"/>
      <c r="NUV57" s="76"/>
      <c r="NUW57" s="76"/>
      <c r="NUX57" s="76"/>
      <c r="NUY57" s="76"/>
      <c r="NUZ57" s="76"/>
      <c r="NVA57" s="76"/>
      <c r="NVB57" s="76"/>
      <c r="NVC57" s="76"/>
      <c r="NVD57" s="76"/>
      <c r="NVE57" s="76"/>
      <c r="NVF57" s="76"/>
      <c r="NVG57" s="76"/>
      <c r="NVH57" s="76"/>
      <c r="NVI57" s="76"/>
      <c r="NVJ57" s="76"/>
      <c r="NVK57" s="76"/>
      <c r="NVL57" s="76"/>
      <c r="NVM57" s="76"/>
      <c r="NVN57" s="76"/>
      <c r="NVO57" s="76"/>
      <c r="NVP57" s="76"/>
      <c r="NVQ57" s="76"/>
      <c r="NVR57" s="76"/>
      <c r="NVS57" s="76"/>
      <c r="NVT57" s="76"/>
      <c r="NVU57" s="76"/>
      <c r="NVV57" s="76"/>
      <c r="NVW57" s="76"/>
      <c r="NVX57" s="76"/>
      <c r="NVY57" s="76"/>
      <c r="NVZ57" s="76"/>
      <c r="NWA57" s="76"/>
      <c r="NWB57" s="76"/>
      <c r="NWC57" s="76"/>
      <c r="NWD57" s="76"/>
      <c r="NWE57" s="76"/>
      <c r="NWF57" s="76"/>
      <c r="NWG57" s="76"/>
      <c r="NWH57" s="76"/>
      <c r="NWI57" s="76"/>
      <c r="NWJ57" s="76"/>
      <c r="NWK57" s="76"/>
      <c r="NWL57" s="76"/>
      <c r="NWM57" s="76"/>
      <c r="NWN57" s="76"/>
      <c r="NWO57" s="76"/>
      <c r="NWP57" s="76"/>
      <c r="NWQ57" s="76"/>
      <c r="NWR57" s="76"/>
      <c r="NWS57" s="76"/>
      <c r="NWT57" s="76"/>
      <c r="NWU57" s="76"/>
      <c r="NWV57" s="76"/>
      <c r="NWW57" s="76"/>
      <c r="NWX57" s="76"/>
      <c r="NWY57" s="76"/>
      <c r="NWZ57" s="76"/>
      <c r="NXA57" s="76"/>
      <c r="NXB57" s="76"/>
      <c r="NXC57" s="76"/>
      <c r="NXD57" s="76"/>
      <c r="NXE57" s="76"/>
      <c r="NXF57" s="76"/>
      <c r="NXG57" s="76"/>
      <c r="NXH57" s="76"/>
      <c r="NXI57" s="76"/>
      <c r="NXJ57" s="76"/>
      <c r="NXK57" s="76"/>
      <c r="NXL57" s="76"/>
      <c r="NXM57" s="76"/>
      <c r="NXN57" s="76"/>
      <c r="NXO57" s="76"/>
      <c r="NXP57" s="76"/>
      <c r="NXQ57" s="76"/>
      <c r="NXR57" s="76"/>
      <c r="NXS57" s="76"/>
      <c r="NXT57" s="76"/>
      <c r="NXU57" s="76"/>
      <c r="NXV57" s="76"/>
      <c r="NXW57" s="76"/>
      <c r="NXX57" s="76"/>
      <c r="NXY57" s="76"/>
      <c r="NXZ57" s="76"/>
      <c r="NYA57" s="76"/>
      <c r="NYB57" s="76"/>
      <c r="NYC57" s="76"/>
      <c r="NYD57" s="76"/>
      <c r="NYE57" s="76"/>
      <c r="NYF57" s="76"/>
      <c r="NYG57" s="76"/>
      <c r="NYH57" s="76"/>
      <c r="NYI57" s="76"/>
      <c r="NYJ57" s="76"/>
      <c r="NYK57" s="76"/>
      <c r="NYL57" s="76"/>
      <c r="NYM57" s="76"/>
      <c r="NYN57" s="76"/>
      <c r="NYO57" s="76"/>
      <c r="NYP57" s="76"/>
      <c r="NYQ57" s="76"/>
      <c r="NYR57" s="76"/>
      <c r="NYS57" s="76"/>
      <c r="NYT57" s="76"/>
      <c r="NYU57" s="76"/>
      <c r="NYV57" s="76"/>
      <c r="NYW57" s="76"/>
      <c r="NYX57" s="76"/>
      <c r="NYY57" s="76"/>
      <c r="NYZ57" s="76"/>
      <c r="NZA57" s="76"/>
      <c r="NZB57" s="76"/>
      <c r="NZC57" s="76"/>
      <c r="NZD57" s="76"/>
      <c r="NZE57" s="76"/>
      <c r="NZF57" s="76"/>
      <c r="NZG57" s="76"/>
      <c r="NZH57" s="76"/>
      <c r="NZI57" s="76"/>
      <c r="NZJ57" s="76"/>
      <c r="NZK57" s="76"/>
      <c r="NZL57" s="76"/>
      <c r="NZM57" s="76"/>
      <c r="NZN57" s="76"/>
      <c r="NZO57" s="76"/>
      <c r="NZP57" s="76"/>
      <c r="NZQ57" s="76"/>
      <c r="NZR57" s="76"/>
      <c r="NZS57" s="76"/>
      <c r="NZT57" s="76"/>
      <c r="NZU57" s="76"/>
      <c r="NZV57" s="76"/>
      <c r="NZW57" s="76"/>
      <c r="NZX57" s="76"/>
      <c r="NZY57" s="76"/>
      <c r="NZZ57" s="76"/>
      <c r="OAA57" s="76"/>
      <c r="OAB57" s="76"/>
      <c r="OAC57" s="76"/>
      <c r="OAD57" s="76"/>
      <c r="OAE57" s="76"/>
      <c r="OAF57" s="76"/>
      <c r="OAG57" s="76"/>
      <c r="OAH57" s="76"/>
      <c r="OAI57" s="76"/>
      <c r="OAJ57" s="76"/>
      <c r="OAK57" s="76"/>
      <c r="OAL57" s="76"/>
      <c r="OAM57" s="76"/>
      <c r="OAN57" s="76"/>
      <c r="OAO57" s="76"/>
      <c r="OAP57" s="76"/>
      <c r="OAQ57" s="76"/>
      <c r="OAR57" s="76"/>
      <c r="OAS57" s="76"/>
      <c r="OAT57" s="76"/>
      <c r="OAU57" s="76"/>
      <c r="OAV57" s="76"/>
      <c r="OAW57" s="76"/>
      <c r="OAX57" s="76"/>
      <c r="OAY57" s="76"/>
      <c r="OAZ57" s="76"/>
      <c r="OBA57" s="76"/>
      <c r="OBB57" s="76"/>
      <c r="OBC57" s="76"/>
      <c r="OBD57" s="76"/>
      <c r="OBE57" s="76"/>
      <c r="OBF57" s="76"/>
      <c r="OBG57" s="76"/>
      <c r="OBH57" s="76"/>
      <c r="OBI57" s="76"/>
      <c r="OBJ57" s="76"/>
      <c r="OBK57" s="76"/>
      <c r="OBL57" s="76"/>
      <c r="OBM57" s="76"/>
      <c r="OBN57" s="76"/>
      <c r="OBO57" s="76"/>
      <c r="OBP57" s="76"/>
      <c r="OBQ57" s="76"/>
      <c r="OBR57" s="76"/>
      <c r="OBS57" s="76"/>
      <c r="OBT57" s="76"/>
      <c r="OBU57" s="76"/>
      <c r="OBV57" s="76"/>
      <c r="OBW57" s="76"/>
      <c r="OBX57" s="76"/>
      <c r="OBY57" s="76"/>
      <c r="OBZ57" s="76"/>
      <c r="OCA57" s="76"/>
      <c r="OCB57" s="76"/>
      <c r="OCC57" s="76"/>
      <c r="OCD57" s="76"/>
      <c r="OCE57" s="76"/>
      <c r="OCF57" s="76"/>
      <c r="OCG57" s="76"/>
      <c r="OCH57" s="76"/>
      <c r="OCI57" s="76"/>
      <c r="OCJ57" s="76"/>
      <c r="OCK57" s="76"/>
      <c r="OCL57" s="76"/>
      <c r="OCM57" s="76"/>
      <c r="OCN57" s="76"/>
      <c r="OCO57" s="76"/>
      <c r="OCP57" s="76"/>
      <c r="OCQ57" s="76"/>
      <c r="OCR57" s="76"/>
      <c r="OCS57" s="76"/>
      <c r="OCT57" s="76"/>
      <c r="OCU57" s="76"/>
      <c r="OCV57" s="76"/>
      <c r="OCW57" s="76"/>
      <c r="OCX57" s="76"/>
      <c r="OCY57" s="76"/>
      <c r="OCZ57" s="76"/>
      <c r="ODA57" s="76"/>
      <c r="ODB57" s="76"/>
      <c r="ODC57" s="76"/>
      <c r="ODD57" s="76"/>
      <c r="ODE57" s="76"/>
      <c r="ODF57" s="76"/>
      <c r="ODG57" s="76"/>
      <c r="ODH57" s="76"/>
      <c r="ODI57" s="76"/>
      <c r="ODJ57" s="76"/>
      <c r="ODK57" s="76"/>
      <c r="ODL57" s="76"/>
      <c r="ODM57" s="76"/>
      <c r="ODN57" s="76"/>
      <c r="ODO57" s="76"/>
      <c r="ODP57" s="76"/>
      <c r="ODQ57" s="76"/>
      <c r="ODR57" s="76"/>
      <c r="ODS57" s="76"/>
      <c r="ODT57" s="76"/>
      <c r="ODU57" s="76"/>
      <c r="ODV57" s="76"/>
      <c r="ODW57" s="76"/>
      <c r="ODX57" s="76"/>
      <c r="ODY57" s="76"/>
      <c r="ODZ57" s="76"/>
      <c r="OEA57" s="76"/>
      <c r="OEB57" s="76"/>
      <c r="OEC57" s="76"/>
      <c r="OED57" s="76"/>
      <c r="OEE57" s="76"/>
      <c r="OEF57" s="76"/>
      <c r="OEG57" s="76"/>
      <c r="OEH57" s="76"/>
      <c r="OEI57" s="76"/>
      <c r="OEJ57" s="76"/>
      <c r="OEK57" s="76"/>
      <c r="OEL57" s="76"/>
      <c r="OEM57" s="76"/>
      <c r="OEN57" s="76"/>
      <c r="OEO57" s="76"/>
      <c r="OEP57" s="76"/>
      <c r="OEQ57" s="76"/>
      <c r="OER57" s="76"/>
      <c r="OES57" s="76"/>
      <c r="OET57" s="76"/>
      <c r="OEU57" s="76"/>
      <c r="OEV57" s="76"/>
      <c r="OEW57" s="76"/>
      <c r="OEX57" s="76"/>
      <c r="OEY57" s="76"/>
      <c r="OEZ57" s="76"/>
      <c r="OFA57" s="76"/>
      <c r="OFB57" s="76"/>
      <c r="OFC57" s="76"/>
      <c r="OFD57" s="76"/>
      <c r="OFE57" s="76"/>
      <c r="OFF57" s="76"/>
      <c r="OFG57" s="76"/>
      <c r="OFH57" s="76"/>
      <c r="OFI57" s="76"/>
      <c r="OFJ57" s="76"/>
      <c r="OFK57" s="76"/>
      <c r="OFL57" s="76"/>
      <c r="OFM57" s="76"/>
      <c r="OFN57" s="76"/>
      <c r="OFO57" s="76"/>
      <c r="OFP57" s="76"/>
      <c r="OFQ57" s="76"/>
      <c r="OFR57" s="76"/>
      <c r="OFS57" s="76"/>
      <c r="OFT57" s="76"/>
      <c r="OFU57" s="76"/>
      <c r="OFV57" s="76"/>
      <c r="OFW57" s="76"/>
      <c r="OFX57" s="76"/>
      <c r="OFY57" s="76"/>
      <c r="OFZ57" s="76"/>
      <c r="OGA57" s="76"/>
      <c r="OGB57" s="76"/>
      <c r="OGC57" s="76"/>
      <c r="OGD57" s="76"/>
      <c r="OGE57" s="76"/>
      <c r="OGF57" s="76"/>
      <c r="OGG57" s="76"/>
      <c r="OGH57" s="76"/>
      <c r="OGI57" s="76"/>
      <c r="OGJ57" s="76"/>
      <c r="OGK57" s="76"/>
      <c r="OGL57" s="76"/>
      <c r="OGM57" s="76"/>
      <c r="OGN57" s="76"/>
      <c r="OGO57" s="76"/>
      <c r="OGP57" s="76"/>
      <c r="OGQ57" s="76"/>
      <c r="OGR57" s="76"/>
      <c r="OGS57" s="76"/>
      <c r="OGT57" s="76"/>
      <c r="OGU57" s="76"/>
      <c r="OGV57" s="76"/>
      <c r="OGW57" s="76"/>
      <c r="OGX57" s="76"/>
      <c r="OGY57" s="76"/>
      <c r="OGZ57" s="76"/>
      <c r="OHA57" s="76"/>
      <c r="OHB57" s="76"/>
      <c r="OHC57" s="76"/>
      <c r="OHD57" s="76"/>
      <c r="OHE57" s="76"/>
      <c r="OHF57" s="76"/>
      <c r="OHG57" s="76"/>
      <c r="OHH57" s="76"/>
      <c r="OHI57" s="76"/>
      <c r="OHJ57" s="76"/>
      <c r="OHK57" s="76"/>
      <c r="OHL57" s="76"/>
      <c r="OHM57" s="76"/>
      <c r="OHN57" s="76"/>
      <c r="OHO57" s="76"/>
      <c r="OHP57" s="76"/>
      <c r="OHQ57" s="76"/>
      <c r="OHR57" s="76"/>
      <c r="OHS57" s="76"/>
      <c r="OHT57" s="76"/>
      <c r="OHU57" s="76"/>
      <c r="OHV57" s="76"/>
      <c r="OHW57" s="76"/>
      <c r="OHX57" s="76"/>
      <c r="OHY57" s="76"/>
      <c r="OHZ57" s="76"/>
      <c r="OIA57" s="76"/>
      <c r="OIB57" s="76"/>
      <c r="OIC57" s="76"/>
      <c r="OID57" s="76"/>
      <c r="OIE57" s="76"/>
      <c r="OIF57" s="76"/>
      <c r="OIG57" s="76"/>
      <c r="OIH57" s="76"/>
      <c r="OII57" s="76"/>
      <c r="OIJ57" s="76"/>
      <c r="OIK57" s="76"/>
      <c r="OIL57" s="76"/>
      <c r="OIM57" s="76"/>
      <c r="OIN57" s="76"/>
      <c r="OIO57" s="76"/>
      <c r="OIP57" s="76"/>
      <c r="OIQ57" s="76"/>
      <c r="OIR57" s="76"/>
      <c r="OIS57" s="76"/>
      <c r="OIT57" s="76"/>
      <c r="OIU57" s="76"/>
      <c r="OIV57" s="76"/>
      <c r="OIW57" s="76"/>
      <c r="OIX57" s="76"/>
      <c r="OIY57" s="76"/>
      <c r="OIZ57" s="76"/>
      <c r="OJA57" s="76"/>
      <c r="OJB57" s="76"/>
      <c r="OJC57" s="76"/>
      <c r="OJD57" s="76"/>
      <c r="OJE57" s="76"/>
      <c r="OJF57" s="76"/>
      <c r="OJG57" s="76"/>
      <c r="OJH57" s="76"/>
      <c r="OJI57" s="76"/>
      <c r="OJJ57" s="76"/>
      <c r="OJK57" s="76"/>
      <c r="OJL57" s="76"/>
      <c r="OJM57" s="76"/>
      <c r="OJN57" s="76"/>
      <c r="OJO57" s="76"/>
      <c r="OJP57" s="76"/>
      <c r="OJQ57" s="76"/>
      <c r="OJR57" s="76"/>
      <c r="OJS57" s="76"/>
      <c r="OJT57" s="76"/>
      <c r="OJU57" s="76"/>
      <c r="OJV57" s="76"/>
      <c r="OJW57" s="76"/>
      <c r="OJX57" s="76"/>
      <c r="OJY57" s="76"/>
      <c r="OJZ57" s="76"/>
      <c r="OKA57" s="76"/>
      <c r="OKB57" s="76"/>
      <c r="OKC57" s="76"/>
      <c r="OKD57" s="76"/>
      <c r="OKE57" s="76"/>
      <c r="OKF57" s="76"/>
      <c r="OKG57" s="76"/>
      <c r="OKH57" s="76"/>
      <c r="OKI57" s="76"/>
      <c r="OKJ57" s="76"/>
      <c r="OKK57" s="76"/>
      <c r="OKL57" s="76"/>
      <c r="OKM57" s="76"/>
      <c r="OKN57" s="76"/>
      <c r="OKO57" s="76"/>
      <c r="OKP57" s="76"/>
      <c r="OKQ57" s="76"/>
      <c r="OKR57" s="76"/>
      <c r="OKS57" s="76"/>
      <c r="OKT57" s="76"/>
      <c r="OKU57" s="76"/>
      <c r="OKV57" s="76"/>
      <c r="OKW57" s="76"/>
      <c r="OKX57" s="76"/>
      <c r="OKY57" s="76"/>
      <c r="OKZ57" s="76"/>
      <c r="OLA57" s="76"/>
      <c r="OLB57" s="76"/>
      <c r="OLC57" s="76"/>
      <c r="OLD57" s="76"/>
      <c r="OLE57" s="76"/>
      <c r="OLF57" s="76"/>
      <c r="OLG57" s="76"/>
      <c r="OLH57" s="76"/>
      <c r="OLI57" s="76"/>
      <c r="OLJ57" s="76"/>
      <c r="OLK57" s="76"/>
      <c r="OLL57" s="76"/>
      <c r="OLM57" s="76"/>
      <c r="OLN57" s="76"/>
      <c r="OLO57" s="76"/>
      <c r="OLP57" s="76"/>
      <c r="OLQ57" s="76"/>
      <c r="OLR57" s="76"/>
      <c r="OLS57" s="76"/>
      <c r="OLT57" s="76"/>
      <c r="OLU57" s="76"/>
      <c r="OLV57" s="76"/>
      <c r="OLW57" s="76"/>
      <c r="OLX57" s="76"/>
      <c r="OLY57" s="76"/>
      <c r="OLZ57" s="76"/>
      <c r="OMA57" s="76"/>
      <c r="OMB57" s="76"/>
      <c r="OMC57" s="76"/>
      <c r="OMD57" s="76"/>
      <c r="OME57" s="76"/>
      <c r="OMF57" s="76"/>
      <c r="OMG57" s="76"/>
      <c r="OMH57" s="76"/>
      <c r="OMI57" s="76"/>
      <c r="OMJ57" s="76"/>
      <c r="OMK57" s="76"/>
      <c r="OML57" s="76"/>
      <c r="OMM57" s="76"/>
      <c r="OMN57" s="76"/>
      <c r="OMO57" s="76"/>
      <c r="OMP57" s="76"/>
      <c r="OMQ57" s="76"/>
      <c r="OMR57" s="76"/>
      <c r="OMS57" s="76"/>
      <c r="OMT57" s="76"/>
      <c r="OMU57" s="76"/>
      <c r="OMV57" s="76"/>
      <c r="OMW57" s="76"/>
      <c r="OMX57" s="76"/>
      <c r="OMY57" s="76"/>
      <c r="OMZ57" s="76"/>
      <c r="ONA57" s="76"/>
      <c r="ONB57" s="76"/>
      <c r="ONC57" s="76"/>
      <c r="OND57" s="76"/>
      <c r="ONE57" s="76"/>
      <c r="ONF57" s="76"/>
      <c r="ONG57" s="76"/>
      <c r="ONH57" s="76"/>
      <c r="ONI57" s="76"/>
      <c r="ONJ57" s="76"/>
      <c r="ONK57" s="76"/>
      <c r="ONL57" s="76"/>
      <c r="ONM57" s="76"/>
      <c r="ONN57" s="76"/>
      <c r="ONO57" s="76"/>
      <c r="ONP57" s="76"/>
      <c r="ONQ57" s="76"/>
      <c r="ONR57" s="76"/>
      <c r="ONS57" s="76"/>
      <c r="ONT57" s="76"/>
      <c r="ONU57" s="76"/>
      <c r="ONV57" s="76"/>
      <c r="ONW57" s="76"/>
      <c r="ONX57" s="76"/>
      <c r="ONY57" s="76"/>
      <c r="ONZ57" s="76"/>
      <c r="OOA57" s="76"/>
      <c r="OOB57" s="76"/>
      <c r="OOC57" s="76"/>
      <c r="OOD57" s="76"/>
      <c r="OOE57" s="76"/>
      <c r="OOF57" s="76"/>
      <c r="OOG57" s="76"/>
      <c r="OOH57" s="76"/>
      <c r="OOI57" s="76"/>
      <c r="OOJ57" s="76"/>
      <c r="OOK57" s="76"/>
      <c r="OOL57" s="76"/>
      <c r="OOM57" s="76"/>
      <c r="OON57" s="76"/>
      <c r="OOO57" s="76"/>
      <c r="OOP57" s="76"/>
      <c r="OOQ57" s="76"/>
      <c r="OOR57" s="76"/>
      <c r="OOS57" s="76"/>
      <c r="OOT57" s="76"/>
      <c r="OOU57" s="76"/>
      <c r="OOV57" s="76"/>
      <c r="OOW57" s="76"/>
      <c r="OOX57" s="76"/>
      <c r="OOY57" s="76"/>
      <c r="OOZ57" s="76"/>
      <c r="OPA57" s="76"/>
      <c r="OPB57" s="76"/>
      <c r="OPC57" s="76"/>
      <c r="OPD57" s="76"/>
      <c r="OPE57" s="76"/>
      <c r="OPF57" s="76"/>
      <c r="OPG57" s="76"/>
      <c r="OPH57" s="76"/>
      <c r="OPI57" s="76"/>
      <c r="OPJ57" s="76"/>
      <c r="OPK57" s="76"/>
      <c r="OPL57" s="76"/>
      <c r="OPM57" s="76"/>
      <c r="OPN57" s="76"/>
      <c r="OPO57" s="76"/>
      <c r="OPP57" s="76"/>
      <c r="OPQ57" s="76"/>
      <c r="OPR57" s="76"/>
      <c r="OPS57" s="76"/>
      <c r="OPT57" s="76"/>
      <c r="OPU57" s="76"/>
      <c r="OPV57" s="76"/>
      <c r="OPW57" s="76"/>
      <c r="OPX57" s="76"/>
      <c r="OPY57" s="76"/>
      <c r="OPZ57" s="76"/>
      <c r="OQA57" s="76"/>
      <c r="OQB57" s="76"/>
      <c r="OQC57" s="76"/>
      <c r="OQD57" s="76"/>
      <c r="OQE57" s="76"/>
      <c r="OQF57" s="76"/>
      <c r="OQG57" s="76"/>
      <c r="OQH57" s="76"/>
      <c r="OQI57" s="76"/>
      <c r="OQJ57" s="76"/>
      <c r="OQK57" s="76"/>
      <c r="OQL57" s="76"/>
      <c r="OQM57" s="76"/>
      <c r="OQN57" s="76"/>
      <c r="OQO57" s="76"/>
      <c r="OQP57" s="76"/>
      <c r="OQQ57" s="76"/>
      <c r="OQR57" s="76"/>
      <c r="OQS57" s="76"/>
      <c r="OQT57" s="76"/>
      <c r="OQU57" s="76"/>
      <c r="OQV57" s="76"/>
      <c r="OQW57" s="76"/>
      <c r="OQX57" s="76"/>
      <c r="OQY57" s="76"/>
      <c r="OQZ57" s="76"/>
      <c r="ORA57" s="76"/>
      <c r="ORB57" s="76"/>
      <c r="ORC57" s="76"/>
      <c r="ORD57" s="76"/>
      <c r="ORE57" s="76"/>
      <c r="ORF57" s="76"/>
      <c r="ORG57" s="76"/>
      <c r="ORH57" s="76"/>
      <c r="ORI57" s="76"/>
      <c r="ORJ57" s="76"/>
      <c r="ORK57" s="76"/>
      <c r="ORL57" s="76"/>
      <c r="ORM57" s="76"/>
      <c r="ORN57" s="76"/>
      <c r="ORO57" s="76"/>
      <c r="ORP57" s="76"/>
      <c r="ORQ57" s="76"/>
      <c r="ORR57" s="76"/>
      <c r="ORS57" s="76"/>
      <c r="ORT57" s="76"/>
      <c r="ORU57" s="76"/>
      <c r="ORV57" s="76"/>
      <c r="ORW57" s="76"/>
      <c r="ORX57" s="76"/>
      <c r="ORY57" s="76"/>
      <c r="ORZ57" s="76"/>
      <c r="OSA57" s="76"/>
      <c r="OSB57" s="76"/>
      <c r="OSC57" s="76"/>
      <c r="OSD57" s="76"/>
      <c r="OSE57" s="76"/>
      <c r="OSF57" s="76"/>
      <c r="OSG57" s="76"/>
      <c r="OSH57" s="76"/>
      <c r="OSI57" s="76"/>
      <c r="OSJ57" s="76"/>
      <c r="OSK57" s="76"/>
      <c r="OSL57" s="76"/>
      <c r="OSM57" s="76"/>
      <c r="OSN57" s="76"/>
      <c r="OSO57" s="76"/>
      <c r="OSP57" s="76"/>
      <c r="OSQ57" s="76"/>
      <c r="OSR57" s="76"/>
      <c r="OSS57" s="76"/>
      <c r="OST57" s="76"/>
      <c r="OSU57" s="76"/>
      <c r="OSV57" s="76"/>
      <c r="OSW57" s="76"/>
      <c r="OSX57" s="76"/>
      <c r="OSY57" s="76"/>
      <c r="OSZ57" s="76"/>
      <c r="OTA57" s="76"/>
      <c r="OTB57" s="76"/>
      <c r="OTC57" s="76"/>
      <c r="OTD57" s="76"/>
      <c r="OTE57" s="76"/>
      <c r="OTF57" s="76"/>
      <c r="OTG57" s="76"/>
      <c r="OTH57" s="76"/>
      <c r="OTI57" s="76"/>
      <c r="OTJ57" s="76"/>
      <c r="OTK57" s="76"/>
      <c r="OTL57" s="76"/>
      <c r="OTM57" s="76"/>
      <c r="OTN57" s="76"/>
      <c r="OTO57" s="76"/>
      <c r="OTP57" s="76"/>
      <c r="OTQ57" s="76"/>
      <c r="OTR57" s="76"/>
      <c r="OTS57" s="76"/>
      <c r="OTT57" s="76"/>
      <c r="OTU57" s="76"/>
      <c r="OTV57" s="76"/>
      <c r="OTW57" s="76"/>
      <c r="OTX57" s="76"/>
      <c r="OTY57" s="76"/>
      <c r="OTZ57" s="76"/>
      <c r="OUA57" s="76"/>
      <c r="OUB57" s="76"/>
      <c r="OUC57" s="76"/>
      <c r="OUD57" s="76"/>
      <c r="OUE57" s="76"/>
      <c r="OUF57" s="76"/>
      <c r="OUG57" s="76"/>
      <c r="OUH57" s="76"/>
      <c r="OUI57" s="76"/>
      <c r="OUJ57" s="76"/>
      <c r="OUK57" s="76"/>
      <c r="OUL57" s="76"/>
      <c r="OUM57" s="76"/>
      <c r="OUN57" s="76"/>
      <c r="OUO57" s="76"/>
      <c r="OUP57" s="76"/>
      <c r="OUQ57" s="76"/>
      <c r="OUR57" s="76"/>
      <c r="OUS57" s="76"/>
      <c r="OUT57" s="76"/>
      <c r="OUU57" s="76"/>
      <c r="OUV57" s="76"/>
      <c r="OUW57" s="76"/>
      <c r="OUX57" s="76"/>
      <c r="OUY57" s="76"/>
      <c r="OUZ57" s="76"/>
      <c r="OVA57" s="76"/>
      <c r="OVB57" s="76"/>
      <c r="OVC57" s="76"/>
      <c r="OVD57" s="76"/>
      <c r="OVE57" s="76"/>
      <c r="OVF57" s="76"/>
      <c r="OVG57" s="76"/>
      <c r="OVH57" s="76"/>
      <c r="OVI57" s="76"/>
      <c r="OVJ57" s="76"/>
      <c r="OVK57" s="76"/>
      <c r="OVL57" s="76"/>
      <c r="OVM57" s="76"/>
      <c r="OVN57" s="76"/>
      <c r="OVO57" s="76"/>
      <c r="OVP57" s="76"/>
      <c r="OVQ57" s="76"/>
      <c r="OVR57" s="76"/>
      <c r="OVS57" s="76"/>
      <c r="OVT57" s="76"/>
      <c r="OVU57" s="76"/>
      <c r="OVV57" s="76"/>
      <c r="OVW57" s="76"/>
      <c r="OVX57" s="76"/>
      <c r="OVY57" s="76"/>
      <c r="OVZ57" s="76"/>
      <c r="OWA57" s="76"/>
      <c r="OWB57" s="76"/>
      <c r="OWC57" s="76"/>
      <c r="OWD57" s="76"/>
      <c r="OWE57" s="76"/>
      <c r="OWF57" s="76"/>
      <c r="OWG57" s="76"/>
      <c r="OWH57" s="76"/>
      <c r="OWI57" s="76"/>
      <c r="OWJ57" s="76"/>
      <c r="OWK57" s="76"/>
      <c r="OWL57" s="76"/>
      <c r="OWM57" s="76"/>
      <c r="OWN57" s="76"/>
      <c r="OWO57" s="76"/>
      <c r="OWP57" s="76"/>
      <c r="OWQ57" s="76"/>
      <c r="OWR57" s="76"/>
      <c r="OWS57" s="76"/>
      <c r="OWT57" s="76"/>
      <c r="OWU57" s="76"/>
      <c r="OWV57" s="76"/>
      <c r="OWW57" s="76"/>
      <c r="OWX57" s="76"/>
      <c r="OWY57" s="76"/>
      <c r="OWZ57" s="76"/>
      <c r="OXA57" s="76"/>
      <c r="OXB57" s="76"/>
      <c r="OXC57" s="76"/>
      <c r="OXD57" s="76"/>
      <c r="OXE57" s="76"/>
      <c r="OXF57" s="76"/>
      <c r="OXG57" s="76"/>
      <c r="OXH57" s="76"/>
      <c r="OXI57" s="76"/>
      <c r="OXJ57" s="76"/>
      <c r="OXK57" s="76"/>
      <c r="OXL57" s="76"/>
      <c r="OXM57" s="76"/>
      <c r="OXN57" s="76"/>
      <c r="OXO57" s="76"/>
      <c r="OXP57" s="76"/>
      <c r="OXQ57" s="76"/>
      <c r="OXR57" s="76"/>
      <c r="OXS57" s="76"/>
      <c r="OXT57" s="76"/>
      <c r="OXU57" s="76"/>
      <c r="OXV57" s="76"/>
      <c r="OXW57" s="76"/>
      <c r="OXX57" s="76"/>
      <c r="OXY57" s="76"/>
      <c r="OXZ57" s="76"/>
      <c r="OYA57" s="76"/>
      <c r="OYB57" s="76"/>
      <c r="OYC57" s="76"/>
      <c r="OYD57" s="76"/>
      <c r="OYE57" s="76"/>
      <c r="OYF57" s="76"/>
      <c r="OYG57" s="76"/>
      <c r="OYH57" s="76"/>
      <c r="OYI57" s="76"/>
      <c r="OYJ57" s="76"/>
      <c r="OYK57" s="76"/>
      <c r="OYL57" s="76"/>
      <c r="OYM57" s="76"/>
      <c r="OYN57" s="76"/>
      <c r="OYO57" s="76"/>
      <c r="OYP57" s="76"/>
      <c r="OYQ57" s="76"/>
      <c r="OYR57" s="76"/>
      <c r="OYS57" s="76"/>
      <c r="OYT57" s="76"/>
      <c r="OYU57" s="76"/>
      <c r="OYV57" s="76"/>
      <c r="OYW57" s="76"/>
      <c r="OYX57" s="76"/>
      <c r="OYY57" s="76"/>
      <c r="OYZ57" s="76"/>
      <c r="OZA57" s="76"/>
      <c r="OZB57" s="76"/>
      <c r="OZC57" s="76"/>
      <c r="OZD57" s="76"/>
      <c r="OZE57" s="76"/>
      <c r="OZF57" s="76"/>
      <c r="OZG57" s="76"/>
      <c r="OZH57" s="76"/>
      <c r="OZI57" s="76"/>
      <c r="OZJ57" s="76"/>
      <c r="OZK57" s="76"/>
      <c r="OZL57" s="76"/>
      <c r="OZM57" s="76"/>
      <c r="OZN57" s="76"/>
      <c r="OZO57" s="76"/>
      <c r="OZP57" s="76"/>
      <c r="OZQ57" s="76"/>
      <c r="OZR57" s="76"/>
      <c r="OZS57" s="76"/>
      <c r="OZT57" s="76"/>
      <c r="OZU57" s="76"/>
      <c r="OZV57" s="76"/>
      <c r="OZW57" s="76"/>
      <c r="OZX57" s="76"/>
      <c r="OZY57" s="76"/>
      <c r="OZZ57" s="76"/>
      <c r="PAA57" s="76"/>
      <c r="PAB57" s="76"/>
      <c r="PAC57" s="76"/>
      <c r="PAD57" s="76"/>
      <c r="PAE57" s="76"/>
      <c r="PAF57" s="76"/>
      <c r="PAG57" s="76"/>
      <c r="PAH57" s="76"/>
      <c r="PAI57" s="76"/>
      <c r="PAJ57" s="76"/>
      <c r="PAK57" s="76"/>
      <c r="PAL57" s="76"/>
      <c r="PAM57" s="76"/>
      <c r="PAN57" s="76"/>
      <c r="PAO57" s="76"/>
      <c r="PAP57" s="76"/>
      <c r="PAQ57" s="76"/>
      <c r="PAR57" s="76"/>
      <c r="PAS57" s="76"/>
      <c r="PAT57" s="76"/>
      <c r="PAU57" s="76"/>
      <c r="PAV57" s="76"/>
      <c r="PAW57" s="76"/>
      <c r="PAX57" s="76"/>
      <c r="PAY57" s="76"/>
      <c r="PAZ57" s="76"/>
      <c r="PBA57" s="76"/>
      <c r="PBB57" s="76"/>
      <c r="PBC57" s="76"/>
      <c r="PBD57" s="76"/>
      <c r="PBE57" s="76"/>
      <c r="PBF57" s="76"/>
      <c r="PBG57" s="76"/>
      <c r="PBH57" s="76"/>
      <c r="PBI57" s="76"/>
      <c r="PBJ57" s="76"/>
      <c r="PBK57" s="76"/>
      <c r="PBL57" s="76"/>
      <c r="PBM57" s="76"/>
      <c r="PBN57" s="76"/>
      <c r="PBO57" s="76"/>
      <c r="PBP57" s="76"/>
      <c r="PBQ57" s="76"/>
      <c r="PBR57" s="76"/>
      <c r="PBS57" s="76"/>
      <c r="PBT57" s="76"/>
      <c r="PBU57" s="76"/>
      <c r="PBV57" s="76"/>
      <c r="PBW57" s="76"/>
      <c r="PBX57" s="76"/>
      <c r="PBY57" s="76"/>
      <c r="PBZ57" s="76"/>
      <c r="PCA57" s="76"/>
      <c r="PCB57" s="76"/>
      <c r="PCC57" s="76"/>
      <c r="PCD57" s="76"/>
      <c r="PCE57" s="76"/>
      <c r="PCF57" s="76"/>
      <c r="PCG57" s="76"/>
      <c r="PCH57" s="76"/>
      <c r="PCI57" s="76"/>
      <c r="PCJ57" s="76"/>
      <c r="PCK57" s="76"/>
      <c r="PCL57" s="76"/>
      <c r="PCM57" s="76"/>
      <c r="PCN57" s="76"/>
      <c r="PCO57" s="76"/>
      <c r="PCP57" s="76"/>
      <c r="PCQ57" s="76"/>
      <c r="PCR57" s="76"/>
      <c r="PCS57" s="76"/>
      <c r="PCT57" s="76"/>
      <c r="PCU57" s="76"/>
      <c r="PCV57" s="76"/>
      <c r="PCW57" s="76"/>
      <c r="PCX57" s="76"/>
      <c r="PCY57" s="76"/>
      <c r="PCZ57" s="76"/>
      <c r="PDA57" s="76"/>
      <c r="PDB57" s="76"/>
      <c r="PDC57" s="76"/>
      <c r="PDD57" s="76"/>
      <c r="PDE57" s="76"/>
      <c r="PDF57" s="76"/>
      <c r="PDG57" s="76"/>
      <c r="PDH57" s="76"/>
      <c r="PDI57" s="76"/>
      <c r="PDJ57" s="76"/>
      <c r="PDK57" s="76"/>
      <c r="PDL57" s="76"/>
      <c r="PDM57" s="76"/>
      <c r="PDN57" s="76"/>
      <c r="PDO57" s="76"/>
      <c r="PDP57" s="76"/>
      <c r="PDQ57" s="76"/>
      <c r="PDR57" s="76"/>
      <c r="PDS57" s="76"/>
      <c r="PDT57" s="76"/>
      <c r="PDU57" s="76"/>
      <c r="PDV57" s="76"/>
      <c r="PDW57" s="76"/>
      <c r="PDX57" s="76"/>
      <c r="PDY57" s="76"/>
      <c r="PDZ57" s="76"/>
      <c r="PEA57" s="76"/>
      <c r="PEB57" s="76"/>
      <c r="PEC57" s="76"/>
      <c r="PED57" s="76"/>
      <c r="PEE57" s="76"/>
      <c r="PEF57" s="76"/>
      <c r="PEG57" s="76"/>
      <c r="PEH57" s="76"/>
      <c r="PEI57" s="76"/>
      <c r="PEJ57" s="76"/>
      <c r="PEK57" s="76"/>
      <c r="PEL57" s="76"/>
      <c r="PEM57" s="76"/>
      <c r="PEN57" s="76"/>
      <c r="PEO57" s="76"/>
      <c r="PEP57" s="76"/>
      <c r="PEQ57" s="76"/>
      <c r="PER57" s="76"/>
      <c r="PES57" s="76"/>
      <c r="PET57" s="76"/>
      <c r="PEU57" s="76"/>
      <c r="PEV57" s="76"/>
      <c r="PEW57" s="76"/>
      <c r="PEX57" s="76"/>
      <c r="PEY57" s="76"/>
      <c r="PEZ57" s="76"/>
      <c r="PFA57" s="76"/>
      <c r="PFB57" s="76"/>
      <c r="PFC57" s="76"/>
      <c r="PFD57" s="76"/>
      <c r="PFE57" s="76"/>
      <c r="PFF57" s="76"/>
      <c r="PFG57" s="76"/>
      <c r="PFH57" s="76"/>
      <c r="PFI57" s="76"/>
      <c r="PFJ57" s="76"/>
      <c r="PFK57" s="76"/>
      <c r="PFL57" s="76"/>
      <c r="PFM57" s="76"/>
      <c r="PFN57" s="76"/>
      <c r="PFO57" s="76"/>
      <c r="PFP57" s="76"/>
      <c r="PFQ57" s="76"/>
      <c r="PFR57" s="76"/>
      <c r="PFS57" s="76"/>
      <c r="PFT57" s="76"/>
      <c r="PFU57" s="76"/>
      <c r="PFV57" s="76"/>
      <c r="PFW57" s="76"/>
      <c r="PFX57" s="76"/>
      <c r="PFY57" s="76"/>
      <c r="PFZ57" s="76"/>
      <c r="PGA57" s="76"/>
      <c r="PGB57" s="76"/>
      <c r="PGC57" s="76"/>
      <c r="PGD57" s="76"/>
      <c r="PGE57" s="76"/>
      <c r="PGF57" s="76"/>
      <c r="PGG57" s="76"/>
      <c r="PGH57" s="76"/>
      <c r="PGI57" s="76"/>
      <c r="PGJ57" s="76"/>
      <c r="PGK57" s="76"/>
      <c r="PGL57" s="76"/>
      <c r="PGM57" s="76"/>
      <c r="PGN57" s="76"/>
      <c r="PGO57" s="76"/>
      <c r="PGP57" s="76"/>
      <c r="PGQ57" s="76"/>
      <c r="PGR57" s="76"/>
      <c r="PGS57" s="76"/>
      <c r="PGT57" s="76"/>
      <c r="PGU57" s="76"/>
      <c r="PGV57" s="76"/>
      <c r="PGW57" s="76"/>
      <c r="PGX57" s="76"/>
      <c r="PGY57" s="76"/>
      <c r="PGZ57" s="76"/>
      <c r="PHA57" s="76"/>
      <c r="PHB57" s="76"/>
      <c r="PHC57" s="76"/>
      <c r="PHD57" s="76"/>
      <c r="PHE57" s="76"/>
      <c r="PHF57" s="76"/>
      <c r="PHG57" s="76"/>
      <c r="PHH57" s="76"/>
      <c r="PHI57" s="76"/>
      <c r="PHJ57" s="76"/>
      <c r="PHK57" s="76"/>
      <c r="PHL57" s="76"/>
      <c r="PHM57" s="76"/>
      <c r="PHN57" s="76"/>
      <c r="PHO57" s="76"/>
      <c r="PHP57" s="76"/>
      <c r="PHQ57" s="76"/>
      <c r="PHR57" s="76"/>
      <c r="PHS57" s="76"/>
      <c r="PHT57" s="76"/>
      <c r="PHU57" s="76"/>
      <c r="PHV57" s="76"/>
      <c r="PHW57" s="76"/>
      <c r="PHX57" s="76"/>
      <c r="PHY57" s="76"/>
      <c r="PHZ57" s="76"/>
      <c r="PIA57" s="76"/>
      <c r="PIB57" s="76"/>
      <c r="PIC57" s="76"/>
      <c r="PID57" s="76"/>
      <c r="PIE57" s="76"/>
      <c r="PIF57" s="76"/>
      <c r="PIG57" s="76"/>
      <c r="PIH57" s="76"/>
      <c r="PII57" s="76"/>
      <c r="PIJ57" s="76"/>
      <c r="PIK57" s="76"/>
      <c r="PIL57" s="76"/>
      <c r="PIM57" s="76"/>
      <c r="PIN57" s="76"/>
      <c r="PIO57" s="76"/>
      <c r="PIP57" s="76"/>
      <c r="PIQ57" s="76"/>
      <c r="PIR57" s="76"/>
      <c r="PIS57" s="76"/>
      <c r="PIT57" s="76"/>
      <c r="PIU57" s="76"/>
      <c r="PIV57" s="76"/>
      <c r="PIW57" s="76"/>
      <c r="PIX57" s="76"/>
      <c r="PIY57" s="76"/>
      <c r="PIZ57" s="76"/>
      <c r="PJA57" s="76"/>
      <c r="PJB57" s="76"/>
      <c r="PJC57" s="76"/>
      <c r="PJD57" s="76"/>
      <c r="PJE57" s="76"/>
      <c r="PJF57" s="76"/>
      <c r="PJG57" s="76"/>
      <c r="PJH57" s="76"/>
      <c r="PJI57" s="76"/>
      <c r="PJJ57" s="76"/>
      <c r="PJK57" s="76"/>
      <c r="PJL57" s="76"/>
      <c r="PJM57" s="76"/>
      <c r="PJN57" s="76"/>
      <c r="PJO57" s="76"/>
      <c r="PJP57" s="76"/>
      <c r="PJQ57" s="76"/>
      <c r="PJR57" s="76"/>
      <c r="PJS57" s="76"/>
      <c r="PJT57" s="76"/>
      <c r="PJU57" s="76"/>
      <c r="PJV57" s="76"/>
      <c r="PJW57" s="76"/>
      <c r="PJX57" s="76"/>
      <c r="PJY57" s="76"/>
      <c r="PJZ57" s="76"/>
      <c r="PKA57" s="76"/>
      <c r="PKB57" s="76"/>
      <c r="PKC57" s="76"/>
      <c r="PKD57" s="76"/>
      <c r="PKE57" s="76"/>
      <c r="PKF57" s="76"/>
      <c r="PKG57" s="76"/>
      <c r="PKH57" s="76"/>
      <c r="PKI57" s="76"/>
      <c r="PKJ57" s="76"/>
      <c r="PKK57" s="76"/>
      <c r="PKL57" s="76"/>
      <c r="PKM57" s="76"/>
      <c r="PKN57" s="76"/>
      <c r="PKO57" s="76"/>
      <c r="PKP57" s="76"/>
      <c r="PKQ57" s="76"/>
      <c r="PKR57" s="76"/>
      <c r="PKS57" s="76"/>
      <c r="PKT57" s="76"/>
      <c r="PKU57" s="76"/>
      <c r="PKV57" s="76"/>
      <c r="PKW57" s="76"/>
      <c r="PKX57" s="76"/>
      <c r="PKY57" s="76"/>
      <c r="PKZ57" s="76"/>
      <c r="PLA57" s="76"/>
      <c r="PLB57" s="76"/>
      <c r="PLC57" s="76"/>
      <c r="PLD57" s="76"/>
      <c r="PLE57" s="76"/>
      <c r="PLF57" s="76"/>
      <c r="PLG57" s="76"/>
      <c r="PLH57" s="76"/>
      <c r="PLI57" s="76"/>
      <c r="PLJ57" s="76"/>
      <c r="PLK57" s="76"/>
      <c r="PLL57" s="76"/>
      <c r="PLM57" s="76"/>
      <c r="PLN57" s="76"/>
      <c r="PLO57" s="76"/>
      <c r="PLP57" s="76"/>
      <c r="PLQ57" s="76"/>
      <c r="PLR57" s="76"/>
      <c r="PLS57" s="76"/>
      <c r="PLT57" s="76"/>
      <c r="PLU57" s="76"/>
      <c r="PLV57" s="76"/>
      <c r="PLW57" s="76"/>
      <c r="PLX57" s="76"/>
      <c r="PLY57" s="76"/>
      <c r="PLZ57" s="76"/>
      <c r="PMA57" s="76"/>
      <c r="PMB57" s="76"/>
      <c r="PMC57" s="76"/>
      <c r="PMD57" s="76"/>
      <c r="PME57" s="76"/>
      <c r="PMF57" s="76"/>
      <c r="PMG57" s="76"/>
      <c r="PMH57" s="76"/>
      <c r="PMI57" s="76"/>
      <c r="PMJ57" s="76"/>
      <c r="PMK57" s="76"/>
      <c r="PML57" s="76"/>
      <c r="PMM57" s="76"/>
      <c r="PMN57" s="76"/>
      <c r="PMO57" s="76"/>
      <c r="PMP57" s="76"/>
      <c r="PMQ57" s="76"/>
      <c r="PMR57" s="76"/>
      <c r="PMS57" s="76"/>
      <c r="PMT57" s="76"/>
      <c r="PMU57" s="76"/>
      <c r="PMV57" s="76"/>
      <c r="PMW57" s="76"/>
      <c r="PMX57" s="76"/>
      <c r="PMY57" s="76"/>
      <c r="PMZ57" s="76"/>
      <c r="PNA57" s="76"/>
      <c r="PNB57" s="76"/>
      <c r="PNC57" s="76"/>
      <c r="PND57" s="76"/>
      <c r="PNE57" s="76"/>
      <c r="PNF57" s="76"/>
      <c r="PNG57" s="76"/>
      <c r="PNH57" s="76"/>
      <c r="PNI57" s="76"/>
      <c r="PNJ57" s="76"/>
      <c r="PNK57" s="76"/>
      <c r="PNL57" s="76"/>
      <c r="PNM57" s="76"/>
      <c r="PNN57" s="76"/>
      <c r="PNO57" s="76"/>
      <c r="PNP57" s="76"/>
      <c r="PNQ57" s="76"/>
      <c r="PNR57" s="76"/>
      <c r="PNS57" s="76"/>
      <c r="PNT57" s="76"/>
      <c r="PNU57" s="76"/>
      <c r="PNV57" s="76"/>
      <c r="PNW57" s="76"/>
      <c r="PNX57" s="76"/>
      <c r="PNY57" s="76"/>
      <c r="PNZ57" s="76"/>
      <c r="POA57" s="76"/>
      <c r="POB57" s="76"/>
      <c r="POC57" s="76"/>
      <c r="POD57" s="76"/>
      <c r="POE57" s="76"/>
      <c r="POF57" s="76"/>
      <c r="POG57" s="76"/>
      <c r="POH57" s="76"/>
      <c r="POI57" s="76"/>
      <c r="POJ57" s="76"/>
      <c r="POK57" s="76"/>
      <c r="POL57" s="76"/>
      <c r="POM57" s="76"/>
      <c r="PON57" s="76"/>
      <c r="POO57" s="76"/>
      <c r="POP57" s="76"/>
      <c r="POQ57" s="76"/>
      <c r="POR57" s="76"/>
      <c r="POS57" s="76"/>
      <c r="POT57" s="76"/>
      <c r="POU57" s="76"/>
      <c r="POV57" s="76"/>
      <c r="POW57" s="76"/>
      <c r="POX57" s="76"/>
      <c r="POY57" s="76"/>
      <c r="POZ57" s="76"/>
      <c r="PPA57" s="76"/>
      <c r="PPB57" s="76"/>
      <c r="PPC57" s="76"/>
      <c r="PPD57" s="76"/>
      <c r="PPE57" s="76"/>
      <c r="PPF57" s="76"/>
      <c r="PPG57" s="76"/>
      <c r="PPH57" s="76"/>
      <c r="PPI57" s="76"/>
      <c r="PPJ57" s="76"/>
      <c r="PPK57" s="76"/>
      <c r="PPL57" s="76"/>
      <c r="PPM57" s="76"/>
      <c r="PPN57" s="76"/>
      <c r="PPO57" s="76"/>
      <c r="PPP57" s="76"/>
      <c r="PPQ57" s="76"/>
      <c r="PPR57" s="76"/>
      <c r="PPS57" s="76"/>
      <c r="PPT57" s="76"/>
      <c r="PPU57" s="76"/>
      <c r="PPV57" s="76"/>
      <c r="PPW57" s="76"/>
      <c r="PPX57" s="76"/>
      <c r="PPY57" s="76"/>
      <c r="PPZ57" s="76"/>
      <c r="PQA57" s="76"/>
      <c r="PQB57" s="76"/>
      <c r="PQC57" s="76"/>
      <c r="PQD57" s="76"/>
      <c r="PQE57" s="76"/>
      <c r="PQF57" s="76"/>
      <c r="PQG57" s="76"/>
      <c r="PQH57" s="76"/>
      <c r="PQI57" s="76"/>
      <c r="PQJ57" s="76"/>
      <c r="PQK57" s="76"/>
      <c r="PQL57" s="76"/>
      <c r="PQM57" s="76"/>
      <c r="PQN57" s="76"/>
      <c r="PQO57" s="76"/>
      <c r="PQP57" s="76"/>
      <c r="PQQ57" s="76"/>
      <c r="PQR57" s="76"/>
      <c r="PQS57" s="76"/>
      <c r="PQT57" s="76"/>
      <c r="PQU57" s="76"/>
      <c r="PQV57" s="76"/>
      <c r="PQW57" s="76"/>
      <c r="PQX57" s="76"/>
      <c r="PQY57" s="76"/>
      <c r="PQZ57" s="76"/>
      <c r="PRA57" s="76"/>
      <c r="PRB57" s="76"/>
      <c r="PRC57" s="76"/>
      <c r="PRD57" s="76"/>
      <c r="PRE57" s="76"/>
      <c r="PRF57" s="76"/>
      <c r="PRG57" s="76"/>
      <c r="PRH57" s="76"/>
      <c r="PRI57" s="76"/>
      <c r="PRJ57" s="76"/>
      <c r="PRK57" s="76"/>
      <c r="PRL57" s="76"/>
      <c r="PRM57" s="76"/>
      <c r="PRN57" s="76"/>
      <c r="PRO57" s="76"/>
      <c r="PRP57" s="76"/>
      <c r="PRQ57" s="76"/>
      <c r="PRR57" s="76"/>
      <c r="PRS57" s="76"/>
      <c r="PRT57" s="76"/>
      <c r="PRU57" s="76"/>
      <c r="PRV57" s="76"/>
      <c r="PRW57" s="76"/>
      <c r="PRX57" s="76"/>
      <c r="PRY57" s="76"/>
      <c r="PRZ57" s="76"/>
      <c r="PSA57" s="76"/>
      <c r="PSB57" s="76"/>
      <c r="PSC57" s="76"/>
      <c r="PSD57" s="76"/>
      <c r="PSE57" s="76"/>
      <c r="PSF57" s="76"/>
      <c r="PSG57" s="76"/>
      <c r="PSH57" s="76"/>
      <c r="PSI57" s="76"/>
      <c r="PSJ57" s="76"/>
      <c r="PSK57" s="76"/>
      <c r="PSL57" s="76"/>
      <c r="PSM57" s="76"/>
      <c r="PSN57" s="76"/>
      <c r="PSO57" s="76"/>
      <c r="PSP57" s="76"/>
      <c r="PSQ57" s="76"/>
      <c r="PSR57" s="76"/>
      <c r="PSS57" s="76"/>
      <c r="PST57" s="76"/>
      <c r="PSU57" s="76"/>
      <c r="PSV57" s="76"/>
      <c r="PSW57" s="76"/>
      <c r="PSX57" s="76"/>
      <c r="PSY57" s="76"/>
      <c r="PSZ57" s="76"/>
      <c r="PTA57" s="76"/>
      <c r="PTB57" s="76"/>
      <c r="PTC57" s="76"/>
      <c r="PTD57" s="76"/>
      <c r="PTE57" s="76"/>
      <c r="PTF57" s="76"/>
      <c r="PTG57" s="76"/>
      <c r="PTH57" s="76"/>
      <c r="PTI57" s="76"/>
      <c r="PTJ57" s="76"/>
      <c r="PTK57" s="76"/>
      <c r="PTL57" s="76"/>
      <c r="PTM57" s="76"/>
      <c r="PTN57" s="76"/>
      <c r="PTO57" s="76"/>
      <c r="PTP57" s="76"/>
      <c r="PTQ57" s="76"/>
      <c r="PTR57" s="76"/>
      <c r="PTS57" s="76"/>
      <c r="PTT57" s="76"/>
      <c r="PTU57" s="76"/>
      <c r="PTV57" s="76"/>
      <c r="PTW57" s="76"/>
      <c r="PTX57" s="76"/>
      <c r="PTY57" s="76"/>
      <c r="PTZ57" s="76"/>
      <c r="PUA57" s="76"/>
      <c r="PUB57" s="76"/>
      <c r="PUC57" s="76"/>
      <c r="PUD57" s="76"/>
      <c r="PUE57" s="76"/>
      <c r="PUF57" s="76"/>
      <c r="PUG57" s="76"/>
      <c r="PUH57" s="76"/>
      <c r="PUI57" s="76"/>
      <c r="PUJ57" s="76"/>
      <c r="PUK57" s="76"/>
      <c r="PUL57" s="76"/>
      <c r="PUM57" s="76"/>
      <c r="PUN57" s="76"/>
      <c r="PUO57" s="76"/>
      <c r="PUP57" s="76"/>
      <c r="PUQ57" s="76"/>
      <c r="PUR57" s="76"/>
      <c r="PUS57" s="76"/>
      <c r="PUT57" s="76"/>
      <c r="PUU57" s="76"/>
      <c r="PUV57" s="76"/>
      <c r="PUW57" s="76"/>
      <c r="PUX57" s="76"/>
      <c r="PUY57" s="76"/>
      <c r="PUZ57" s="76"/>
      <c r="PVA57" s="76"/>
      <c r="PVB57" s="76"/>
      <c r="PVC57" s="76"/>
      <c r="PVD57" s="76"/>
      <c r="PVE57" s="76"/>
      <c r="PVF57" s="76"/>
      <c r="PVG57" s="76"/>
      <c r="PVH57" s="76"/>
      <c r="PVI57" s="76"/>
      <c r="PVJ57" s="76"/>
      <c r="PVK57" s="76"/>
      <c r="PVL57" s="76"/>
      <c r="PVM57" s="76"/>
      <c r="PVN57" s="76"/>
      <c r="PVO57" s="76"/>
      <c r="PVP57" s="76"/>
      <c r="PVQ57" s="76"/>
      <c r="PVR57" s="76"/>
      <c r="PVS57" s="76"/>
      <c r="PVT57" s="76"/>
      <c r="PVU57" s="76"/>
      <c r="PVV57" s="76"/>
      <c r="PVW57" s="76"/>
      <c r="PVX57" s="76"/>
      <c r="PVY57" s="76"/>
      <c r="PVZ57" s="76"/>
      <c r="PWA57" s="76"/>
      <c r="PWB57" s="76"/>
      <c r="PWC57" s="76"/>
      <c r="PWD57" s="76"/>
      <c r="PWE57" s="76"/>
      <c r="PWF57" s="76"/>
      <c r="PWG57" s="76"/>
      <c r="PWH57" s="76"/>
      <c r="PWI57" s="76"/>
      <c r="PWJ57" s="76"/>
      <c r="PWK57" s="76"/>
      <c r="PWL57" s="76"/>
      <c r="PWM57" s="76"/>
      <c r="PWN57" s="76"/>
      <c r="PWO57" s="76"/>
      <c r="PWP57" s="76"/>
      <c r="PWQ57" s="76"/>
      <c r="PWR57" s="76"/>
      <c r="PWS57" s="76"/>
      <c r="PWT57" s="76"/>
      <c r="PWU57" s="76"/>
      <c r="PWV57" s="76"/>
      <c r="PWW57" s="76"/>
      <c r="PWX57" s="76"/>
      <c r="PWY57" s="76"/>
      <c r="PWZ57" s="76"/>
      <c r="PXA57" s="76"/>
      <c r="PXB57" s="76"/>
      <c r="PXC57" s="76"/>
      <c r="PXD57" s="76"/>
      <c r="PXE57" s="76"/>
      <c r="PXF57" s="76"/>
      <c r="PXG57" s="76"/>
      <c r="PXH57" s="76"/>
      <c r="PXI57" s="76"/>
      <c r="PXJ57" s="76"/>
      <c r="PXK57" s="76"/>
      <c r="PXL57" s="76"/>
      <c r="PXM57" s="76"/>
      <c r="PXN57" s="76"/>
      <c r="PXO57" s="76"/>
      <c r="PXP57" s="76"/>
      <c r="PXQ57" s="76"/>
      <c r="PXR57" s="76"/>
      <c r="PXS57" s="76"/>
      <c r="PXT57" s="76"/>
      <c r="PXU57" s="76"/>
      <c r="PXV57" s="76"/>
      <c r="PXW57" s="76"/>
      <c r="PXX57" s="76"/>
      <c r="PXY57" s="76"/>
      <c r="PXZ57" s="76"/>
      <c r="PYA57" s="76"/>
      <c r="PYB57" s="76"/>
      <c r="PYC57" s="76"/>
      <c r="PYD57" s="76"/>
      <c r="PYE57" s="76"/>
      <c r="PYF57" s="76"/>
      <c r="PYG57" s="76"/>
      <c r="PYH57" s="76"/>
      <c r="PYI57" s="76"/>
      <c r="PYJ57" s="76"/>
      <c r="PYK57" s="76"/>
      <c r="PYL57" s="76"/>
      <c r="PYM57" s="76"/>
      <c r="PYN57" s="76"/>
      <c r="PYO57" s="76"/>
      <c r="PYP57" s="76"/>
      <c r="PYQ57" s="76"/>
      <c r="PYR57" s="76"/>
      <c r="PYS57" s="76"/>
      <c r="PYT57" s="76"/>
      <c r="PYU57" s="76"/>
      <c r="PYV57" s="76"/>
      <c r="PYW57" s="76"/>
      <c r="PYX57" s="76"/>
      <c r="PYY57" s="76"/>
      <c r="PYZ57" s="76"/>
      <c r="PZA57" s="76"/>
      <c r="PZB57" s="76"/>
      <c r="PZC57" s="76"/>
      <c r="PZD57" s="76"/>
      <c r="PZE57" s="76"/>
      <c r="PZF57" s="76"/>
      <c r="PZG57" s="76"/>
      <c r="PZH57" s="76"/>
      <c r="PZI57" s="76"/>
      <c r="PZJ57" s="76"/>
      <c r="PZK57" s="76"/>
      <c r="PZL57" s="76"/>
      <c r="PZM57" s="76"/>
      <c r="PZN57" s="76"/>
      <c r="PZO57" s="76"/>
      <c r="PZP57" s="76"/>
      <c r="PZQ57" s="76"/>
      <c r="PZR57" s="76"/>
      <c r="PZS57" s="76"/>
      <c r="PZT57" s="76"/>
      <c r="PZU57" s="76"/>
      <c r="PZV57" s="76"/>
      <c r="PZW57" s="76"/>
      <c r="PZX57" s="76"/>
      <c r="PZY57" s="76"/>
      <c r="PZZ57" s="76"/>
      <c r="QAA57" s="76"/>
      <c r="QAB57" s="76"/>
      <c r="QAC57" s="76"/>
      <c r="QAD57" s="76"/>
      <c r="QAE57" s="76"/>
      <c r="QAF57" s="76"/>
      <c r="QAG57" s="76"/>
      <c r="QAH57" s="76"/>
      <c r="QAI57" s="76"/>
      <c r="QAJ57" s="76"/>
      <c r="QAK57" s="76"/>
      <c r="QAL57" s="76"/>
      <c r="QAM57" s="76"/>
      <c r="QAN57" s="76"/>
      <c r="QAO57" s="76"/>
      <c r="QAP57" s="76"/>
      <c r="QAQ57" s="76"/>
      <c r="QAR57" s="76"/>
      <c r="QAS57" s="76"/>
      <c r="QAT57" s="76"/>
      <c r="QAU57" s="76"/>
      <c r="QAV57" s="76"/>
      <c r="QAW57" s="76"/>
      <c r="QAX57" s="76"/>
      <c r="QAY57" s="76"/>
      <c r="QAZ57" s="76"/>
      <c r="QBA57" s="76"/>
      <c r="QBB57" s="76"/>
      <c r="QBC57" s="76"/>
      <c r="QBD57" s="76"/>
      <c r="QBE57" s="76"/>
      <c r="QBF57" s="76"/>
      <c r="QBG57" s="76"/>
      <c r="QBH57" s="76"/>
      <c r="QBI57" s="76"/>
      <c r="QBJ57" s="76"/>
      <c r="QBK57" s="76"/>
      <c r="QBL57" s="76"/>
      <c r="QBM57" s="76"/>
      <c r="QBN57" s="76"/>
      <c r="QBO57" s="76"/>
      <c r="QBP57" s="76"/>
      <c r="QBQ57" s="76"/>
      <c r="QBR57" s="76"/>
      <c r="QBS57" s="76"/>
      <c r="QBT57" s="76"/>
      <c r="QBU57" s="76"/>
      <c r="QBV57" s="76"/>
      <c r="QBW57" s="76"/>
      <c r="QBX57" s="76"/>
      <c r="QBY57" s="76"/>
      <c r="QBZ57" s="76"/>
      <c r="QCA57" s="76"/>
      <c r="QCB57" s="76"/>
      <c r="QCC57" s="76"/>
      <c r="QCD57" s="76"/>
      <c r="QCE57" s="76"/>
      <c r="QCF57" s="76"/>
      <c r="QCG57" s="76"/>
      <c r="QCH57" s="76"/>
      <c r="QCI57" s="76"/>
      <c r="QCJ57" s="76"/>
      <c r="QCK57" s="76"/>
      <c r="QCL57" s="76"/>
      <c r="QCM57" s="76"/>
      <c r="QCN57" s="76"/>
      <c r="QCO57" s="76"/>
      <c r="QCP57" s="76"/>
      <c r="QCQ57" s="76"/>
      <c r="QCR57" s="76"/>
      <c r="QCS57" s="76"/>
      <c r="QCT57" s="76"/>
      <c r="QCU57" s="76"/>
      <c r="QCV57" s="76"/>
      <c r="QCW57" s="76"/>
      <c r="QCX57" s="76"/>
      <c r="QCY57" s="76"/>
      <c r="QCZ57" s="76"/>
      <c r="QDA57" s="76"/>
      <c r="QDB57" s="76"/>
      <c r="QDC57" s="76"/>
      <c r="QDD57" s="76"/>
      <c r="QDE57" s="76"/>
      <c r="QDF57" s="76"/>
      <c r="QDG57" s="76"/>
      <c r="QDH57" s="76"/>
      <c r="QDI57" s="76"/>
      <c r="QDJ57" s="76"/>
      <c r="QDK57" s="76"/>
      <c r="QDL57" s="76"/>
      <c r="QDM57" s="76"/>
      <c r="QDN57" s="76"/>
      <c r="QDO57" s="76"/>
      <c r="QDP57" s="76"/>
      <c r="QDQ57" s="76"/>
      <c r="QDR57" s="76"/>
      <c r="QDS57" s="76"/>
      <c r="QDT57" s="76"/>
      <c r="QDU57" s="76"/>
      <c r="QDV57" s="76"/>
      <c r="QDW57" s="76"/>
      <c r="QDX57" s="76"/>
      <c r="QDY57" s="76"/>
      <c r="QDZ57" s="76"/>
      <c r="QEA57" s="76"/>
      <c r="QEB57" s="76"/>
      <c r="QEC57" s="76"/>
      <c r="QED57" s="76"/>
      <c r="QEE57" s="76"/>
      <c r="QEF57" s="76"/>
      <c r="QEG57" s="76"/>
      <c r="QEH57" s="76"/>
      <c r="QEI57" s="76"/>
      <c r="QEJ57" s="76"/>
      <c r="QEK57" s="76"/>
      <c r="QEL57" s="76"/>
      <c r="QEM57" s="76"/>
      <c r="QEN57" s="76"/>
      <c r="QEO57" s="76"/>
      <c r="QEP57" s="76"/>
      <c r="QEQ57" s="76"/>
      <c r="QER57" s="76"/>
      <c r="QES57" s="76"/>
      <c r="QET57" s="76"/>
      <c r="QEU57" s="76"/>
      <c r="QEV57" s="76"/>
      <c r="QEW57" s="76"/>
      <c r="QEX57" s="76"/>
      <c r="QEY57" s="76"/>
      <c r="QEZ57" s="76"/>
      <c r="QFA57" s="76"/>
      <c r="QFB57" s="76"/>
      <c r="QFC57" s="76"/>
      <c r="QFD57" s="76"/>
      <c r="QFE57" s="76"/>
      <c r="QFF57" s="76"/>
      <c r="QFG57" s="76"/>
      <c r="QFH57" s="76"/>
      <c r="QFI57" s="76"/>
      <c r="QFJ57" s="76"/>
      <c r="QFK57" s="76"/>
      <c r="QFL57" s="76"/>
      <c r="QFM57" s="76"/>
      <c r="QFN57" s="76"/>
      <c r="QFO57" s="76"/>
      <c r="QFP57" s="76"/>
      <c r="QFQ57" s="76"/>
      <c r="QFR57" s="76"/>
      <c r="QFS57" s="76"/>
      <c r="QFT57" s="76"/>
      <c r="QFU57" s="76"/>
      <c r="QFV57" s="76"/>
      <c r="QFW57" s="76"/>
      <c r="QFX57" s="76"/>
      <c r="QFY57" s="76"/>
      <c r="QFZ57" s="76"/>
      <c r="QGA57" s="76"/>
      <c r="QGB57" s="76"/>
      <c r="QGC57" s="76"/>
      <c r="QGD57" s="76"/>
      <c r="QGE57" s="76"/>
      <c r="QGF57" s="76"/>
      <c r="QGG57" s="76"/>
      <c r="QGH57" s="76"/>
      <c r="QGI57" s="76"/>
      <c r="QGJ57" s="76"/>
      <c r="QGK57" s="76"/>
      <c r="QGL57" s="76"/>
      <c r="QGM57" s="76"/>
      <c r="QGN57" s="76"/>
      <c r="QGO57" s="76"/>
      <c r="QGP57" s="76"/>
      <c r="QGQ57" s="76"/>
      <c r="QGR57" s="76"/>
      <c r="QGS57" s="76"/>
      <c r="QGT57" s="76"/>
      <c r="QGU57" s="76"/>
      <c r="QGV57" s="76"/>
      <c r="QGW57" s="76"/>
      <c r="QGX57" s="76"/>
      <c r="QGY57" s="76"/>
      <c r="QGZ57" s="76"/>
      <c r="QHA57" s="76"/>
      <c r="QHB57" s="76"/>
      <c r="QHC57" s="76"/>
      <c r="QHD57" s="76"/>
      <c r="QHE57" s="76"/>
      <c r="QHF57" s="76"/>
      <c r="QHG57" s="76"/>
      <c r="QHH57" s="76"/>
      <c r="QHI57" s="76"/>
      <c r="QHJ57" s="76"/>
      <c r="QHK57" s="76"/>
      <c r="QHL57" s="76"/>
      <c r="QHM57" s="76"/>
      <c r="QHN57" s="76"/>
      <c r="QHO57" s="76"/>
      <c r="QHP57" s="76"/>
      <c r="QHQ57" s="76"/>
      <c r="QHR57" s="76"/>
      <c r="QHS57" s="76"/>
      <c r="QHT57" s="76"/>
      <c r="QHU57" s="76"/>
      <c r="QHV57" s="76"/>
      <c r="QHW57" s="76"/>
      <c r="QHX57" s="76"/>
      <c r="QHY57" s="76"/>
      <c r="QHZ57" s="76"/>
      <c r="QIA57" s="76"/>
      <c r="QIB57" s="76"/>
      <c r="QIC57" s="76"/>
      <c r="QID57" s="76"/>
      <c r="QIE57" s="76"/>
      <c r="QIF57" s="76"/>
      <c r="QIG57" s="76"/>
      <c r="QIH57" s="76"/>
      <c r="QII57" s="76"/>
      <c r="QIJ57" s="76"/>
      <c r="QIK57" s="76"/>
      <c r="QIL57" s="76"/>
      <c r="QIM57" s="76"/>
      <c r="QIN57" s="76"/>
      <c r="QIO57" s="76"/>
      <c r="QIP57" s="76"/>
      <c r="QIQ57" s="76"/>
      <c r="QIR57" s="76"/>
      <c r="QIS57" s="76"/>
      <c r="QIT57" s="76"/>
      <c r="QIU57" s="76"/>
      <c r="QIV57" s="76"/>
      <c r="QIW57" s="76"/>
      <c r="QIX57" s="76"/>
      <c r="QIY57" s="76"/>
      <c r="QIZ57" s="76"/>
      <c r="QJA57" s="76"/>
      <c r="QJB57" s="76"/>
      <c r="QJC57" s="76"/>
      <c r="QJD57" s="76"/>
      <c r="QJE57" s="76"/>
      <c r="QJF57" s="76"/>
      <c r="QJG57" s="76"/>
      <c r="QJH57" s="76"/>
      <c r="QJI57" s="76"/>
      <c r="QJJ57" s="76"/>
      <c r="QJK57" s="76"/>
      <c r="QJL57" s="76"/>
      <c r="QJM57" s="76"/>
      <c r="QJN57" s="76"/>
      <c r="QJO57" s="76"/>
      <c r="QJP57" s="76"/>
      <c r="QJQ57" s="76"/>
      <c r="QJR57" s="76"/>
      <c r="QJS57" s="76"/>
      <c r="QJT57" s="76"/>
      <c r="QJU57" s="76"/>
      <c r="QJV57" s="76"/>
      <c r="QJW57" s="76"/>
      <c r="QJX57" s="76"/>
      <c r="QJY57" s="76"/>
      <c r="QJZ57" s="76"/>
      <c r="QKA57" s="76"/>
      <c r="QKB57" s="76"/>
      <c r="QKC57" s="76"/>
      <c r="QKD57" s="76"/>
      <c r="QKE57" s="76"/>
      <c r="QKF57" s="76"/>
      <c r="QKG57" s="76"/>
      <c r="QKH57" s="76"/>
      <c r="QKI57" s="76"/>
      <c r="QKJ57" s="76"/>
      <c r="QKK57" s="76"/>
      <c r="QKL57" s="76"/>
      <c r="QKM57" s="76"/>
      <c r="QKN57" s="76"/>
      <c r="QKO57" s="76"/>
      <c r="QKP57" s="76"/>
      <c r="QKQ57" s="76"/>
      <c r="QKR57" s="76"/>
      <c r="QKS57" s="76"/>
      <c r="QKT57" s="76"/>
      <c r="QKU57" s="76"/>
      <c r="QKV57" s="76"/>
      <c r="QKW57" s="76"/>
      <c r="QKX57" s="76"/>
      <c r="QKY57" s="76"/>
      <c r="QKZ57" s="76"/>
      <c r="QLA57" s="76"/>
      <c r="QLB57" s="76"/>
      <c r="QLC57" s="76"/>
      <c r="QLD57" s="76"/>
      <c r="QLE57" s="76"/>
      <c r="QLF57" s="76"/>
      <c r="QLG57" s="76"/>
      <c r="QLH57" s="76"/>
      <c r="QLI57" s="76"/>
      <c r="QLJ57" s="76"/>
      <c r="QLK57" s="76"/>
      <c r="QLL57" s="76"/>
      <c r="QLM57" s="76"/>
      <c r="QLN57" s="76"/>
      <c r="QLO57" s="76"/>
      <c r="QLP57" s="76"/>
      <c r="QLQ57" s="76"/>
      <c r="QLR57" s="76"/>
      <c r="QLS57" s="76"/>
      <c r="QLT57" s="76"/>
      <c r="QLU57" s="76"/>
      <c r="QLV57" s="76"/>
      <c r="QLW57" s="76"/>
      <c r="QLX57" s="76"/>
      <c r="QLY57" s="76"/>
      <c r="QLZ57" s="76"/>
      <c r="QMA57" s="76"/>
      <c r="QMB57" s="76"/>
      <c r="QMC57" s="76"/>
      <c r="QMD57" s="76"/>
      <c r="QME57" s="76"/>
      <c r="QMF57" s="76"/>
      <c r="QMG57" s="76"/>
      <c r="QMH57" s="76"/>
      <c r="QMI57" s="76"/>
      <c r="QMJ57" s="76"/>
      <c r="QMK57" s="76"/>
      <c r="QML57" s="76"/>
      <c r="QMM57" s="76"/>
      <c r="QMN57" s="76"/>
      <c r="QMO57" s="76"/>
      <c r="QMP57" s="76"/>
      <c r="QMQ57" s="76"/>
      <c r="QMR57" s="76"/>
      <c r="QMS57" s="76"/>
      <c r="QMT57" s="76"/>
      <c r="QMU57" s="76"/>
      <c r="QMV57" s="76"/>
      <c r="QMW57" s="76"/>
      <c r="QMX57" s="76"/>
      <c r="QMY57" s="76"/>
      <c r="QMZ57" s="76"/>
      <c r="QNA57" s="76"/>
      <c r="QNB57" s="76"/>
      <c r="QNC57" s="76"/>
      <c r="QND57" s="76"/>
      <c r="QNE57" s="76"/>
      <c r="QNF57" s="76"/>
      <c r="QNG57" s="76"/>
      <c r="QNH57" s="76"/>
      <c r="QNI57" s="76"/>
      <c r="QNJ57" s="76"/>
      <c r="QNK57" s="76"/>
      <c r="QNL57" s="76"/>
      <c r="QNM57" s="76"/>
      <c r="QNN57" s="76"/>
      <c r="QNO57" s="76"/>
      <c r="QNP57" s="76"/>
      <c r="QNQ57" s="76"/>
      <c r="QNR57" s="76"/>
      <c r="QNS57" s="76"/>
      <c r="QNT57" s="76"/>
      <c r="QNU57" s="76"/>
      <c r="QNV57" s="76"/>
      <c r="QNW57" s="76"/>
      <c r="QNX57" s="76"/>
      <c r="QNY57" s="76"/>
      <c r="QNZ57" s="76"/>
      <c r="QOA57" s="76"/>
      <c r="QOB57" s="76"/>
      <c r="QOC57" s="76"/>
      <c r="QOD57" s="76"/>
      <c r="QOE57" s="76"/>
      <c r="QOF57" s="76"/>
      <c r="QOG57" s="76"/>
      <c r="QOH57" s="76"/>
      <c r="QOI57" s="76"/>
      <c r="QOJ57" s="76"/>
      <c r="QOK57" s="76"/>
      <c r="QOL57" s="76"/>
      <c r="QOM57" s="76"/>
      <c r="QON57" s="76"/>
      <c r="QOO57" s="76"/>
      <c r="QOP57" s="76"/>
      <c r="QOQ57" s="76"/>
      <c r="QOR57" s="76"/>
      <c r="QOS57" s="76"/>
      <c r="QOT57" s="76"/>
      <c r="QOU57" s="76"/>
      <c r="QOV57" s="76"/>
      <c r="QOW57" s="76"/>
      <c r="QOX57" s="76"/>
      <c r="QOY57" s="76"/>
      <c r="QOZ57" s="76"/>
      <c r="QPA57" s="76"/>
      <c r="QPB57" s="76"/>
      <c r="QPC57" s="76"/>
      <c r="QPD57" s="76"/>
      <c r="QPE57" s="76"/>
      <c r="QPF57" s="76"/>
      <c r="QPG57" s="76"/>
      <c r="QPH57" s="76"/>
      <c r="QPI57" s="76"/>
      <c r="QPJ57" s="76"/>
      <c r="QPK57" s="76"/>
      <c r="QPL57" s="76"/>
      <c r="QPM57" s="76"/>
      <c r="QPN57" s="76"/>
      <c r="QPO57" s="76"/>
      <c r="QPP57" s="76"/>
      <c r="QPQ57" s="76"/>
      <c r="QPR57" s="76"/>
      <c r="QPS57" s="76"/>
      <c r="QPT57" s="76"/>
      <c r="QPU57" s="76"/>
      <c r="QPV57" s="76"/>
      <c r="QPW57" s="76"/>
      <c r="QPX57" s="76"/>
      <c r="QPY57" s="76"/>
      <c r="QPZ57" s="76"/>
      <c r="QQA57" s="76"/>
      <c r="QQB57" s="76"/>
      <c r="QQC57" s="76"/>
      <c r="QQD57" s="76"/>
      <c r="QQE57" s="76"/>
      <c r="QQF57" s="76"/>
      <c r="QQG57" s="76"/>
      <c r="QQH57" s="76"/>
      <c r="QQI57" s="76"/>
      <c r="QQJ57" s="76"/>
      <c r="QQK57" s="76"/>
      <c r="QQL57" s="76"/>
      <c r="QQM57" s="76"/>
      <c r="QQN57" s="76"/>
      <c r="QQO57" s="76"/>
      <c r="QQP57" s="76"/>
      <c r="QQQ57" s="76"/>
      <c r="QQR57" s="76"/>
      <c r="QQS57" s="76"/>
      <c r="QQT57" s="76"/>
      <c r="QQU57" s="76"/>
      <c r="QQV57" s="76"/>
      <c r="QQW57" s="76"/>
      <c r="QQX57" s="76"/>
      <c r="QQY57" s="76"/>
      <c r="QQZ57" s="76"/>
      <c r="QRA57" s="76"/>
      <c r="QRB57" s="76"/>
      <c r="QRC57" s="76"/>
      <c r="QRD57" s="76"/>
      <c r="QRE57" s="76"/>
      <c r="QRF57" s="76"/>
      <c r="QRG57" s="76"/>
      <c r="QRH57" s="76"/>
      <c r="QRI57" s="76"/>
      <c r="QRJ57" s="76"/>
      <c r="QRK57" s="76"/>
      <c r="QRL57" s="76"/>
      <c r="QRM57" s="76"/>
      <c r="QRN57" s="76"/>
      <c r="QRO57" s="76"/>
      <c r="QRP57" s="76"/>
      <c r="QRQ57" s="76"/>
      <c r="QRR57" s="76"/>
      <c r="QRS57" s="76"/>
      <c r="QRT57" s="76"/>
      <c r="QRU57" s="76"/>
      <c r="QRV57" s="76"/>
      <c r="QRW57" s="76"/>
      <c r="QRX57" s="76"/>
      <c r="QRY57" s="76"/>
      <c r="QRZ57" s="76"/>
      <c r="QSA57" s="76"/>
      <c r="QSB57" s="76"/>
      <c r="QSC57" s="76"/>
      <c r="QSD57" s="76"/>
      <c r="QSE57" s="76"/>
      <c r="QSF57" s="76"/>
      <c r="QSG57" s="76"/>
      <c r="QSH57" s="76"/>
      <c r="QSI57" s="76"/>
      <c r="QSJ57" s="76"/>
      <c r="QSK57" s="76"/>
      <c r="QSL57" s="76"/>
      <c r="QSM57" s="76"/>
      <c r="QSN57" s="76"/>
      <c r="QSO57" s="76"/>
      <c r="QSP57" s="76"/>
      <c r="QSQ57" s="76"/>
      <c r="QSR57" s="76"/>
      <c r="QSS57" s="76"/>
      <c r="QST57" s="76"/>
      <c r="QSU57" s="76"/>
      <c r="QSV57" s="76"/>
      <c r="QSW57" s="76"/>
      <c r="QSX57" s="76"/>
      <c r="QSY57" s="76"/>
      <c r="QSZ57" s="76"/>
      <c r="QTA57" s="76"/>
      <c r="QTB57" s="76"/>
      <c r="QTC57" s="76"/>
      <c r="QTD57" s="76"/>
      <c r="QTE57" s="76"/>
      <c r="QTF57" s="76"/>
      <c r="QTG57" s="76"/>
      <c r="QTH57" s="76"/>
      <c r="QTI57" s="76"/>
      <c r="QTJ57" s="76"/>
      <c r="QTK57" s="76"/>
      <c r="QTL57" s="76"/>
      <c r="QTM57" s="76"/>
      <c r="QTN57" s="76"/>
      <c r="QTO57" s="76"/>
      <c r="QTP57" s="76"/>
      <c r="QTQ57" s="76"/>
      <c r="QTR57" s="76"/>
      <c r="QTS57" s="76"/>
      <c r="QTT57" s="76"/>
      <c r="QTU57" s="76"/>
      <c r="QTV57" s="76"/>
      <c r="QTW57" s="76"/>
      <c r="QTX57" s="76"/>
      <c r="QTY57" s="76"/>
      <c r="QTZ57" s="76"/>
      <c r="QUA57" s="76"/>
      <c r="QUB57" s="76"/>
      <c r="QUC57" s="76"/>
      <c r="QUD57" s="76"/>
      <c r="QUE57" s="76"/>
      <c r="QUF57" s="76"/>
      <c r="QUG57" s="76"/>
      <c r="QUH57" s="76"/>
      <c r="QUI57" s="76"/>
      <c r="QUJ57" s="76"/>
      <c r="QUK57" s="76"/>
      <c r="QUL57" s="76"/>
      <c r="QUM57" s="76"/>
      <c r="QUN57" s="76"/>
      <c r="QUO57" s="76"/>
      <c r="QUP57" s="76"/>
      <c r="QUQ57" s="76"/>
      <c r="QUR57" s="76"/>
      <c r="QUS57" s="76"/>
      <c r="QUT57" s="76"/>
      <c r="QUU57" s="76"/>
      <c r="QUV57" s="76"/>
      <c r="QUW57" s="76"/>
      <c r="QUX57" s="76"/>
      <c r="QUY57" s="76"/>
      <c r="QUZ57" s="76"/>
      <c r="QVA57" s="76"/>
      <c r="QVB57" s="76"/>
      <c r="QVC57" s="76"/>
      <c r="QVD57" s="76"/>
      <c r="QVE57" s="76"/>
      <c r="QVF57" s="76"/>
      <c r="QVG57" s="76"/>
      <c r="QVH57" s="76"/>
      <c r="QVI57" s="76"/>
      <c r="QVJ57" s="76"/>
      <c r="QVK57" s="76"/>
      <c r="QVL57" s="76"/>
      <c r="QVM57" s="76"/>
      <c r="QVN57" s="76"/>
      <c r="QVO57" s="76"/>
      <c r="QVP57" s="76"/>
      <c r="QVQ57" s="76"/>
      <c r="QVR57" s="76"/>
      <c r="QVS57" s="76"/>
      <c r="QVT57" s="76"/>
      <c r="QVU57" s="76"/>
      <c r="QVV57" s="76"/>
      <c r="QVW57" s="76"/>
      <c r="QVX57" s="76"/>
      <c r="QVY57" s="76"/>
      <c r="QVZ57" s="76"/>
      <c r="QWA57" s="76"/>
      <c r="QWB57" s="76"/>
      <c r="QWC57" s="76"/>
      <c r="QWD57" s="76"/>
      <c r="QWE57" s="76"/>
      <c r="QWF57" s="76"/>
      <c r="QWG57" s="76"/>
      <c r="QWH57" s="76"/>
      <c r="QWI57" s="76"/>
      <c r="QWJ57" s="76"/>
      <c r="QWK57" s="76"/>
      <c r="QWL57" s="76"/>
      <c r="QWM57" s="76"/>
      <c r="QWN57" s="76"/>
      <c r="QWO57" s="76"/>
      <c r="QWP57" s="76"/>
      <c r="QWQ57" s="76"/>
      <c r="QWR57" s="76"/>
      <c r="QWS57" s="76"/>
      <c r="QWT57" s="76"/>
      <c r="QWU57" s="76"/>
      <c r="QWV57" s="76"/>
      <c r="QWW57" s="76"/>
      <c r="QWX57" s="76"/>
      <c r="QWY57" s="76"/>
      <c r="QWZ57" s="76"/>
      <c r="QXA57" s="76"/>
      <c r="QXB57" s="76"/>
      <c r="QXC57" s="76"/>
      <c r="QXD57" s="76"/>
      <c r="QXE57" s="76"/>
      <c r="QXF57" s="76"/>
      <c r="QXG57" s="76"/>
      <c r="QXH57" s="76"/>
      <c r="QXI57" s="76"/>
      <c r="QXJ57" s="76"/>
      <c r="QXK57" s="76"/>
      <c r="QXL57" s="76"/>
      <c r="QXM57" s="76"/>
      <c r="QXN57" s="76"/>
      <c r="QXO57" s="76"/>
      <c r="QXP57" s="76"/>
      <c r="QXQ57" s="76"/>
      <c r="QXR57" s="76"/>
      <c r="QXS57" s="76"/>
      <c r="QXT57" s="76"/>
      <c r="QXU57" s="76"/>
      <c r="QXV57" s="76"/>
      <c r="QXW57" s="76"/>
      <c r="QXX57" s="76"/>
      <c r="QXY57" s="76"/>
      <c r="QXZ57" s="76"/>
      <c r="QYA57" s="76"/>
      <c r="QYB57" s="76"/>
      <c r="QYC57" s="76"/>
      <c r="QYD57" s="76"/>
      <c r="QYE57" s="76"/>
      <c r="QYF57" s="76"/>
      <c r="QYG57" s="76"/>
      <c r="QYH57" s="76"/>
      <c r="QYI57" s="76"/>
      <c r="QYJ57" s="76"/>
      <c r="QYK57" s="76"/>
      <c r="QYL57" s="76"/>
      <c r="QYM57" s="76"/>
      <c r="QYN57" s="76"/>
      <c r="QYO57" s="76"/>
      <c r="QYP57" s="76"/>
      <c r="QYQ57" s="76"/>
      <c r="QYR57" s="76"/>
      <c r="QYS57" s="76"/>
      <c r="QYT57" s="76"/>
      <c r="QYU57" s="76"/>
      <c r="QYV57" s="76"/>
      <c r="QYW57" s="76"/>
      <c r="QYX57" s="76"/>
      <c r="QYY57" s="76"/>
      <c r="QYZ57" s="76"/>
      <c r="QZA57" s="76"/>
      <c r="QZB57" s="76"/>
      <c r="QZC57" s="76"/>
      <c r="QZD57" s="76"/>
      <c r="QZE57" s="76"/>
      <c r="QZF57" s="76"/>
      <c r="QZG57" s="76"/>
      <c r="QZH57" s="76"/>
      <c r="QZI57" s="76"/>
      <c r="QZJ57" s="76"/>
      <c r="QZK57" s="76"/>
      <c r="QZL57" s="76"/>
      <c r="QZM57" s="76"/>
      <c r="QZN57" s="76"/>
      <c r="QZO57" s="76"/>
      <c r="QZP57" s="76"/>
      <c r="QZQ57" s="76"/>
      <c r="QZR57" s="76"/>
      <c r="QZS57" s="76"/>
      <c r="QZT57" s="76"/>
      <c r="QZU57" s="76"/>
      <c r="QZV57" s="76"/>
      <c r="QZW57" s="76"/>
      <c r="QZX57" s="76"/>
      <c r="QZY57" s="76"/>
      <c r="QZZ57" s="76"/>
      <c r="RAA57" s="76"/>
      <c r="RAB57" s="76"/>
      <c r="RAC57" s="76"/>
      <c r="RAD57" s="76"/>
      <c r="RAE57" s="76"/>
      <c r="RAF57" s="76"/>
      <c r="RAG57" s="76"/>
      <c r="RAH57" s="76"/>
      <c r="RAI57" s="76"/>
      <c r="RAJ57" s="76"/>
      <c r="RAK57" s="76"/>
      <c r="RAL57" s="76"/>
      <c r="RAM57" s="76"/>
      <c r="RAN57" s="76"/>
      <c r="RAO57" s="76"/>
      <c r="RAP57" s="76"/>
      <c r="RAQ57" s="76"/>
      <c r="RAR57" s="76"/>
      <c r="RAS57" s="76"/>
      <c r="RAT57" s="76"/>
      <c r="RAU57" s="76"/>
      <c r="RAV57" s="76"/>
      <c r="RAW57" s="76"/>
      <c r="RAX57" s="76"/>
      <c r="RAY57" s="76"/>
      <c r="RAZ57" s="76"/>
      <c r="RBA57" s="76"/>
      <c r="RBB57" s="76"/>
      <c r="RBC57" s="76"/>
      <c r="RBD57" s="76"/>
      <c r="RBE57" s="76"/>
      <c r="RBF57" s="76"/>
      <c r="RBG57" s="76"/>
      <c r="RBH57" s="76"/>
      <c r="RBI57" s="76"/>
      <c r="RBJ57" s="76"/>
      <c r="RBK57" s="76"/>
      <c r="RBL57" s="76"/>
      <c r="RBM57" s="76"/>
      <c r="RBN57" s="76"/>
      <c r="RBO57" s="76"/>
      <c r="RBP57" s="76"/>
      <c r="RBQ57" s="76"/>
      <c r="RBR57" s="76"/>
      <c r="RBS57" s="76"/>
      <c r="RBT57" s="76"/>
      <c r="RBU57" s="76"/>
      <c r="RBV57" s="76"/>
      <c r="RBW57" s="76"/>
      <c r="RBX57" s="76"/>
      <c r="RBY57" s="76"/>
      <c r="RBZ57" s="76"/>
      <c r="RCA57" s="76"/>
      <c r="RCB57" s="76"/>
      <c r="RCC57" s="76"/>
      <c r="RCD57" s="76"/>
      <c r="RCE57" s="76"/>
      <c r="RCF57" s="76"/>
      <c r="RCG57" s="76"/>
      <c r="RCH57" s="76"/>
      <c r="RCI57" s="76"/>
      <c r="RCJ57" s="76"/>
      <c r="RCK57" s="76"/>
      <c r="RCL57" s="76"/>
      <c r="RCM57" s="76"/>
      <c r="RCN57" s="76"/>
      <c r="RCO57" s="76"/>
      <c r="RCP57" s="76"/>
      <c r="RCQ57" s="76"/>
      <c r="RCR57" s="76"/>
      <c r="RCS57" s="76"/>
      <c r="RCT57" s="76"/>
      <c r="RCU57" s="76"/>
      <c r="RCV57" s="76"/>
      <c r="RCW57" s="76"/>
      <c r="RCX57" s="76"/>
      <c r="RCY57" s="76"/>
      <c r="RCZ57" s="76"/>
      <c r="RDA57" s="76"/>
      <c r="RDB57" s="76"/>
      <c r="RDC57" s="76"/>
      <c r="RDD57" s="76"/>
      <c r="RDE57" s="76"/>
      <c r="RDF57" s="76"/>
      <c r="RDG57" s="76"/>
      <c r="RDH57" s="76"/>
      <c r="RDI57" s="76"/>
      <c r="RDJ57" s="76"/>
      <c r="RDK57" s="76"/>
      <c r="RDL57" s="76"/>
      <c r="RDM57" s="76"/>
      <c r="RDN57" s="76"/>
      <c r="RDO57" s="76"/>
      <c r="RDP57" s="76"/>
      <c r="RDQ57" s="76"/>
      <c r="RDR57" s="76"/>
      <c r="RDS57" s="76"/>
      <c r="RDT57" s="76"/>
      <c r="RDU57" s="76"/>
      <c r="RDV57" s="76"/>
      <c r="RDW57" s="76"/>
      <c r="RDX57" s="76"/>
      <c r="RDY57" s="76"/>
      <c r="RDZ57" s="76"/>
      <c r="REA57" s="76"/>
      <c r="REB57" s="76"/>
      <c r="REC57" s="76"/>
      <c r="RED57" s="76"/>
      <c r="REE57" s="76"/>
      <c r="REF57" s="76"/>
      <c r="REG57" s="76"/>
      <c r="REH57" s="76"/>
      <c r="REI57" s="76"/>
      <c r="REJ57" s="76"/>
      <c r="REK57" s="76"/>
      <c r="REL57" s="76"/>
      <c r="REM57" s="76"/>
      <c r="REN57" s="76"/>
      <c r="REO57" s="76"/>
      <c r="REP57" s="76"/>
      <c r="REQ57" s="76"/>
      <c r="RER57" s="76"/>
      <c r="RES57" s="76"/>
      <c r="RET57" s="76"/>
      <c r="REU57" s="76"/>
      <c r="REV57" s="76"/>
      <c r="REW57" s="76"/>
      <c r="REX57" s="76"/>
      <c r="REY57" s="76"/>
      <c r="REZ57" s="76"/>
      <c r="RFA57" s="76"/>
      <c r="RFB57" s="76"/>
      <c r="RFC57" s="76"/>
      <c r="RFD57" s="76"/>
      <c r="RFE57" s="76"/>
      <c r="RFF57" s="76"/>
      <c r="RFG57" s="76"/>
      <c r="RFH57" s="76"/>
      <c r="RFI57" s="76"/>
      <c r="RFJ57" s="76"/>
      <c r="RFK57" s="76"/>
      <c r="RFL57" s="76"/>
      <c r="RFM57" s="76"/>
      <c r="RFN57" s="76"/>
      <c r="RFO57" s="76"/>
      <c r="RFP57" s="76"/>
      <c r="RFQ57" s="76"/>
      <c r="RFR57" s="76"/>
      <c r="RFS57" s="76"/>
      <c r="RFT57" s="76"/>
      <c r="RFU57" s="76"/>
      <c r="RFV57" s="76"/>
      <c r="RFW57" s="76"/>
      <c r="RFX57" s="76"/>
      <c r="RFY57" s="76"/>
      <c r="RFZ57" s="76"/>
      <c r="RGA57" s="76"/>
      <c r="RGB57" s="76"/>
      <c r="RGC57" s="76"/>
      <c r="RGD57" s="76"/>
      <c r="RGE57" s="76"/>
      <c r="RGF57" s="76"/>
      <c r="RGG57" s="76"/>
      <c r="RGH57" s="76"/>
      <c r="RGI57" s="76"/>
      <c r="RGJ57" s="76"/>
      <c r="RGK57" s="76"/>
      <c r="RGL57" s="76"/>
      <c r="RGM57" s="76"/>
      <c r="RGN57" s="76"/>
      <c r="RGO57" s="76"/>
      <c r="RGP57" s="76"/>
      <c r="RGQ57" s="76"/>
      <c r="RGR57" s="76"/>
      <c r="RGS57" s="76"/>
      <c r="RGT57" s="76"/>
      <c r="RGU57" s="76"/>
      <c r="RGV57" s="76"/>
      <c r="RGW57" s="76"/>
      <c r="RGX57" s="76"/>
      <c r="RGY57" s="76"/>
      <c r="RGZ57" s="76"/>
      <c r="RHA57" s="76"/>
      <c r="RHB57" s="76"/>
      <c r="RHC57" s="76"/>
      <c r="RHD57" s="76"/>
      <c r="RHE57" s="76"/>
      <c r="RHF57" s="76"/>
      <c r="RHG57" s="76"/>
      <c r="RHH57" s="76"/>
      <c r="RHI57" s="76"/>
      <c r="RHJ57" s="76"/>
      <c r="RHK57" s="76"/>
      <c r="RHL57" s="76"/>
      <c r="RHM57" s="76"/>
      <c r="RHN57" s="76"/>
      <c r="RHO57" s="76"/>
      <c r="RHP57" s="76"/>
      <c r="RHQ57" s="76"/>
      <c r="RHR57" s="76"/>
      <c r="RHS57" s="76"/>
      <c r="RHT57" s="76"/>
      <c r="RHU57" s="76"/>
      <c r="RHV57" s="76"/>
      <c r="RHW57" s="76"/>
      <c r="RHX57" s="76"/>
      <c r="RHY57" s="76"/>
      <c r="RHZ57" s="76"/>
      <c r="RIA57" s="76"/>
      <c r="RIB57" s="76"/>
      <c r="RIC57" s="76"/>
      <c r="RID57" s="76"/>
      <c r="RIE57" s="76"/>
      <c r="RIF57" s="76"/>
      <c r="RIG57" s="76"/>
      <c r="RIH57" s="76"/>
      <c r="RII57" s="76"/>
      <c r="RIJ57" s="76"/>
      <c r="RIK57" s="76"/>
      <c r="RIL57" s="76"/>
      <c r="RIM57" s="76"/>
      <c r="RIN57" s="76"/>
      <c r="RIO57" s="76"/>
      <c r="RIP57" s="76"/>
      <c r="RIQ57" s="76"/>
      <c r="RIR57" s="76"/>
      <c r="RIS57" s="76"/>
      <c r="RIT57" s="76"/>
      <c r="RIU57" s="76"/>
      <c r="RIV57" s="76"/>
      <c r="RIW57" s="76"/>
      <c r="RIX57" s="76"/>
      <c r="RIY57" s="76"/>
      <c r="RIZ57" s="76"/>
      <c r="RJA57" s="76"/>
      <c r="RJB57" s="76"/>
      <c r="RJC57" s="76"/>
      <c r="RJD57" s="76"/>
      <c r="RJE57" s="76"/>
      <c r="RJF57" s="76"/>
      <c r="RJG57" s="76"/>
      <c r="RJH57" s="76"/>
      <c r="RJI57" s="76"/>
      <c r="RJJ57" s="76"/>
      <c r="RJK57" s="76"/>
      <c r="RJL57" s="76"/>
      <c r="RJM57" s="76"/>
      <c r="RJN57" s="76"/>
      <c r="RJO57" s="76"/>
      <c r="RJP57" s="76"/>
      <c r="RJQ57" s="76"/>
      <c r="RJR57" s="76"/>
      <c r="RJS57" s="76"/>
      <c r="RJT57" s="76"/>
      <c r="RJU57" s="76"/>
      <c r="RJV57" s="76"/>
      <c r="RJW57" s="76"/>
      <c r="RJX57" s="76"/>
      <c r="RJY57" s="76"/>
      <c r="RJZ57" s="76"/>
      <c r="RKA57" s="76"/>
      <c r="RKB57" s="76"/>
      <c r="RKC57" s="76"/>
      <c r="RKD57" s="76"/>
      <c r="RKE57" s="76"/>
      <c r="RKF57" s="76"/>
      <c r="RKG57" s="76"/>
      <c r="RKH57" s="76"/>
      <c r="RKI57" s="76"/>
      <c r="RKJ57" s="76"/>
      <c r="RKK57" s="76"/>
      <c r="RKL57" s="76"/>
      <c r="RKM57" s="76"/>
      <c r="RKN57" s="76"/>
      <c r="RKO57" s="76"/>
      <c r="RKP57" s="76"/>
      <c r="RKQ57" s="76"/>
      <c r="RKR57" s="76"/>
      <c r="RKS57" s="76"/>
      <c r="RKT57" s="76"/>
      <c r="RKU57" s="76"/>
      <c r="RKV57" s="76"/>
      <c r="RKW57" s="76"/>
      <c r="RKX57" s="76"/>
      <c r="RKY57" s="76"/>
      <c r="RKZ57" s="76"/>
      <c r="RLA57" s="76"/>
      <c r="RLB57" s="76"/>
      <c r="RLC57" s="76"/>
      <c r="RLD57" s="76"/>
      <c r="RLE57" s="76"/>
      <c r="RLF57" s="76"/>
      <c r="RLG57" s="76"/>
      <c r="RLH57" s="76"/>
      <c r="RLI57" s="76"/>
      <c r="RLJ57" s="76"/>
      <c r="RLK57" s="76"/>
      <c r="RLL57" s="76"/>
      <c r="RLM57" s="76"/>
      <c r="RLN57" s="76"/>
      <c r="RLO57" s="76"/>
      <c r="RLP57" s="76"/>
      <c r="RLQ57" s="76"/>
      <c r="RLR57" s="76"/>
      <c r="RLS57" s="76"/>
      <c r="RLT57" s="76"/>
      <c r="RLU57" s="76"/>
      <c r="RLV57" s="76"/>
      <c r="RLW57" s="76"/>
      <c r="RLX57" s="76"/>
      <c r="RLY57" s="76"/>
      <c r="RLZ57" s="76"/>
      <c r="RMA57" s="76"/>
      <c r="RMB57" s="76"/>
      <c r="RMC57" s="76"/>
      <c r="RMD57" s="76"/>
      <c r="RME57" s="76"/>
      <c r="RMF57" s="76"/>
      <c r="RMG57" s="76"/>
      <c r="RMH57" s="76"/>
      <c r="RMI57" s="76"/>
      <c r="RMJ57" s="76"/>
      <c r="RMK57" s="76"/>
      <c r="RML57" s="76"/>
      <c r="RMM57" s="76"/>
      <c r="RMN57" s="76"/>
      <c r="RMO57" s="76"/>
      <c r="RMP57" s="76"/>
      <c r="RMQ57" s="76"/>
      <c r="RMR57" s="76"/>
      <c r="RMS57" s="76"/>
      <c r="RMT57" s="76"/>
      <c r="RMU57" s="76"/>
      <c r="RMV57" s="76"/>
      <c r="RMW57" s="76"/>
      <c r="RMX57" s="76"/>
      <c r="RMY57" s="76"/>
      <c r="RMZ57" s="76"/>
      <c r="RNA57" s="76"/>
      <c r="RNB57" s="76"/>
      <c r="RNC57" s="76"/>
      <c r="RND57" s="76"/>
      <c r="RNE57" s="76"/>
      <c r="RNF57" s="76"/>
      <c r="RNG57" s="76"/>
      <c r="RNH57" s="76"/>
      <c r="RNI57" s="76"/>
      <c r="RNJ57" s="76"/>
      <c r="RNK57" s="76"/>
      <c r="RNL57" s="76"/>
      <c r="RNM57" s="76"/>
      <c r="RNN57" s="76"/>
      <c r="RNO57" s="76"/>
      <c r="RNP57" s="76"/>
      <c r="RNQ57" s="76"/>
      <c r="RNR57" s="76"/>
      <c r="RNS57" s="76"/>
      <c r="RNT57" s="76"/>
      <c r="RNU57" s="76"/>
      <c r="RNV57" s="76"/>
      <c r="RNW57" s="76"/>
      <c r="RNX57" s="76"/>
      <c r="RNY57" s="76"/>
      <c r="RNZ57" s="76"/>
      <c r="ROA57" s="76"/>
      <c r="ROB57" s="76"/>
      <c r="ROC57" s="76"/>
      <c r="ROD57" s="76"/>
      <c r="ROE57" s="76"/>
      <c r="ROF57" s="76"/>
      <c r="ROG57" s="76"/>
      <c r="ROH57" s="76"/>
      <c r="ROI57" s="76"/>
      <c r="ROJ57" s="76"/>
      <c r="ROK57" s="76"/>
      <c r="ROL57" s="76"/>
      <c r="ROM57" s="76"/>
      <c r="RON57" s="76"/>
      <c r="ROO57" s="76"/>
      <c r="ROP57" s="76"/>
      <c r="ROQ57" s="76"/>
      <c r="ROR57" s="76"/>
      <c r="ROS57" s="76"/>
      <c r="ROT57" s="76"/>
      <c r="ROU57" s="76"/>
      <c r="ROV57" s="76"/>
      <c r="ROW57" s="76"/>
      <c r="ROX57" s="76"/>
      <c r="ROY57" s="76"/>
      <c r="ROZ57" s="76"/>
      <c r="RPA57" s="76"/>
      <c r="RPB57" s="76"/>
      <c r="RPC57" s="76"/>
      <c r="RPD57" s="76"/>
      <c r="RPE57" s="76"/>
      <c r="RPF57" s="76"/>
      <c r="RPG57" s="76"/>
      <c r="RPH57" s="76"/>
      <c r="RPI57" s="76"/>
      <c r="RPJ57" s="76"/>
      <c r="RPK57" s="76"/>
      <c r="RPL57" s="76"/>
      <c r="RPM57" s="76"/>
      <c r="RPN57" s="76"/>
      <c r="RPO57" s="76"/>
      <c r="RPP57" s="76"/>
      <c r="RPQ57" s="76"/>
      <c r="RPR57" s="76"/>
      <c r="RPS57" s="76"/>
      <c r="RPT57" s="76"/>
      <c r="RPU57" s="76"/>
      <c r="RPV57" s="76"/>
      <c r="RPW57" s="76"/>
      <c r="RPX57" s="76"/>
      <c r="RPY57" s="76"/>
      <c r="RPZ57" s="76"/>
      <c r="RQA57" s="76"/>
      <c r="RQB57" s="76"/>
      <c r="RQC57" s="76"/>
      <c r="RQD57" s="76"/>
      <c r="RQE57" s="76"/>
      <c r="RQF57" s="76"/>
      <c r="RQG57" s="76"/>
      <c r="RQH57" s="76"/>
      <c r="RQI57" s="76"/>
      <c r="RQJ57" s="76"/>
      <c r="RQK57" s="76"/>
      <c r="RQL57" s="76"/>
      <c r="RQM57" s="76"/>
      <c r="RQN57" s="76"/>
      <c r="RQO57" s="76"/>
      <c r="RQP57" s="76"/>
      <c r="RQQ57" s="76"/>
      <c r="RQR57" s="76"/>
      <c r="RQS57" s="76"/>
      <c r="RQT57" s="76"/>
      <c r="RQU57" s="76"/>
      <c r="RQV57" s="76"/>
      <c r="RQW57" s="76"/>
      <c r="RQX57" s="76"/>
      <c r="RQY57" s="76"/>
      <c r="RQZ57" s="76"/>
      <c r="RRA57" s="76"/>
      <c r="RRB57" s="76"/>
      <c r="RRC57" s="76"/>
      <c r="RRD57" s="76"/>
      <c r="RRE57" s="76"/>
      <c r="RRF57" s="76"/>
      <c r="RRG57" s="76"/>
      <c r="RRH57" s="76"/>
      <c r="RRI57" s="76"/>
      <c r="RRJ57" s="76"/>
      <c r="RRK57" s="76"/>
      <c r="RRL57" s="76"/>
      <c r="RRM57" s="76"/>
      <c r="RRN57" s="76"/>
      <c r="RRO57" s="76"/>
      <c r="RRP57" s="76"/>
      <c r="RRQ57" s="76"/>
      <c r="RRR57" s="76"/>
      <c r="RRS57" s="76"/>
      <c r="RRT57" s="76"/>
      <c r="RRU57" s="76"/>
      <c r="RRV57" s="76"/>
      <c r="RRW57" s="76"/>
      <c r="RRX57" s="76"/>
      <c r="RRY57" s="76"/>
      <c r="RRZ57" s="76"/>
      <c r="RSA57" s="76"/>
      <c r="RSB57" s="76"/>
      <c r="RSC57" s="76"/>
      <c r="RSD57" s="76"/>
      <c r="RSE57" s="76"/>
      <c r="RSF57" s="76"/>
      <c r="RSG57" s="76"/>
      <c r="RSH57" s="76"/>
      <c r="RSI57" s="76"/>
      <c r="RSJ57" s="76"/>
      <c r="RSK57" s="76"/>
      <c r="RSL57" s="76"/>
      <c r="RSM57" s="76"/>
      <c r="RSN57" s="76"/>
      <c r="RSO57" s="76"/>
      <c r="RSP57" s="76"/>
      <c r="RSQ57" s="76"/>
      <c r="RSR57" s="76"/>
      <c r="RSS57" s="76"/>
      <c r="RST57" s="76"/>
      <c r="RSU57" s="76"/>
      <c r="RSV57" s="76"/>
      <c r="RSW57" s="76"/>
      <c r="RSX57" s="76"/>
      <c r="RSY57" s="76"/>
      <c r="RSZ57" s="76"/>
      <c r="RTA57" s="76"/>
      <c r="RTB57" s="76"/>
      <c r="RTC57" s="76"/>
      <c r="RTD57" s="76"/>
      <c r="RTE57" s="76"/>
      <c r="RTF57" s="76"/>
      <c r="RTG57" s="76"/>
      <c r="RTH57" s="76"/>
      <c r="RTI57" s="76"/>
      <c r="RTJ57" s="76"/>
      <c r="RTK57" s="76"/>
      <c r="RTL57" s="76"/>
      <c r="RTM57" s="76"/>
      <c r="RTN57" s="76"/>
      <c r="RTO57" s="76"/>
      <c r="RTP57" s="76"/>
      <c r="RTQ57" s="76"/>
      <c r="RTR57" s="76"/>
      <c r="RTS57" s="76"/>
      <c r="RTT57" s="76"/>
      <c r="RTU57" s="76"/>
      <c r="RTV57" s="76"/>
      <c r="RTW57" s="76"/>
      <c r="RTX57" s="76"/>
      <c r="RTY57" s="76"/>
      <c r="RTZ57" s="76"/>
      <c r="RUA57" s="76"/>
      <c r="RUB57" s="76"/>
      <c r="RUC57" s="76"/>
      <c r="RUD57" s="76"/>
      <c r="RUE57" s="76"/>
      <c r="RUF57" s="76"/>
      <c r="RUG57" s="76"/>
      <c r="RUH57" s="76"/>
      <c r="RUI57" s="76"/>
      <c r="RUJ57" s="76"/>
      <c r="RUK57" s="76"/>
      <c r="RUL57" s="76"/>
      <c r="RUM57" s="76"/>
      <c r="RUN57" s="76"/>
      <c r="RUO57" s="76"/>
      <c r="RUP57" s="76"/>
      <c r="RUQ57" s="76"/>
      <c r="RUR57" s="76"/>
      <c r="RUS57" s="76"/>
      <c r="RUT57" s="76"/>
      <c r="RUU57" s="76"/>
      <c r="RUV57" s="76"/>
      <c r="RUW57" s="76"/>
      <c r="RUX57" s="76"/>
      <c r="RUY57" s="76"/>
      <c r="RUZ57" s="76"/>
      <c r="RVA57" s="76"/>
      <c r="RVB57" s="76"/>
      <c r="RVC57" s="76"/>
      <c r="RVD57" s="76"/>
      <c r="RVE57" s="76"/>
      <c r="RVF57" s="76"/>
      <c r="RVG57" s="76"/>
      <c r="RVH57" s="76"/>
      <c r="RVI57" s="76"/>
      <c r="RVJ57" s="76"/>
      <c r="RVK57" s="76"/>
      <c r="RVL57" s="76"/>
      <c r="RVM57" s="76"/>
      <c r="RVN57" s="76"/>
      <c r="RVO57" s="76"/>
      <c r="RVP57" s="76"/>
      <c r="RVQ57" s="76"/>
      <c r="RVR57" s="76"/>
      <c r="RVS57" s="76"/>
      <c r="RVT57" s="76"/>
      <c r="RVU57" s="76"/>
      <c r="RVV57" s="76"/>
      <c r="RVW57" s="76"/>
      <c r="RVX57" s="76"/>
      <c r="RVY57" s="76"/>
      <c r="RVZ57" s="76"/>
      <c r="RWA57" s="76"/>
      <c r="RWB57" s="76"/>
      <c r="RWC57" s="76"/>
      <c r="RWD57" s="76"/>
      <c r="RWE57" s="76"/>
      <c r="RWF57" s="76"/>
      <c r="RWG57" s="76"/>
      <c r="RWH57" s="76"/>
      <c r="RWI57" s="76"/>
      <c r="RWJ57" s="76"/>
      <c r="RWK57" s="76"/>
      <c r="RWL57" s="76"/>
      <c r="RWM57" s="76"/>
      <c r="RWN57" s="76"/>
      <c r="RWO57" s="76"/>
      <c r="RWP57" s="76"/>
      <c r="RWQ57" s="76"/>
      <c r="RWR57" s="76"/>
      <c r="RWS57" s="76"/>
      <c r="RWT57" s="76"/>
      <c r="RWU57" s="76"/>
      <c r="RWV57" s="76"/>
      <c r="RWW57" s="76"/>
      <c r="RWX57" s="76"/>
      <c r="RWY57" s="76"/>
      <c r="RWZ57" s="76"/>
      <c r="RXA57" s="76"/>
      <c r="RXB57" s="76"/>
      <c r="RXC57" s="76"/>
      <c r="RXD57" s="76"/>
      <c r="RXE57" s="76"/>
      <c r="RXF57" s="76"/>
      <c r="RXG57" s="76"/>
      <c r="RXH57" s="76"/>
      <c r="RXI57" s="76"/>
      <c r="RXJ57" s="76"/>
      <c r="RXK57" s="76"/>
      <c r="RXL57" s="76"/>
      <c r="RXM57" s="76"/>
      <c r="RXN57" s="76"/>
      <c r="RXO57" s="76"/>
      <c r="RXP57" s="76"/>
      <c r="RXQ57" s="76"/>
      <c r="RXR57" s="76"/>
      <c r="RXS57" s="76"/>
      <c r="RXT57" s="76"/>
      <c r="RXU57" s="76"/>
      <c r="RXV57" s="76"/>
      <c r="RXW57" s="76"/>
      <c r="RXX57" s="76"/>
      <c r="RXY57" s="76"/>
      <c r="RXZ57" s="76"/>
      <c r="RYA57" s="76"/>
      <c r="RYB57" s="76"/>
      <c r="RYC57" s="76"/>
      <c r="RYD57" s="76"/>
      <c r="RYE57" s="76"/>
      <c r="RYF57" s="76"/>
      <c r="RYG57" s="76"/>
      <c r="RYH57" s="76"/>
      <c r="RYI57" s="76"/>
      <c r="RYJ57" s="76"/>
      <c r="RYK57" s="76"/>
      <c r="RYL57" s="76"/>
      <c r="RYM57" s="76"/>
      <c r="RYN57" s="76"/>
      <c r="RYO57" s="76"/>
      <c r="RYP57" s="76"/>
      <c r="RYQ57" s="76"/>
      <c r="RYR57" s="76"/>
      <c r="RYS57" s="76"/>
      <c r="RYT57" s="76"/>
      <c r="RYU57" s="76"/>
      <c r="RYV57" s="76"/>
      <c r="RYW57" s="76"/>
      <c r="RYX57" s="76"/>
      <c r="RYY57" s="76"/>
      <c r="RYZ57" s="76"/>
      <c r="RZA57" s="76"/>
      <c r="RZB57" s="76"/>
      <c r="RZC57" s="76"/>
      <c r="RZD57" s="76"/>
      <c r="RZE57" s="76"/>
      <c r="RZF57" s="76"/>
      <c r="RZG57" s="76"/>
      <c r="RZH57" s="76"/>
      <c r="RZI57" s="76"/>
      <c r="RZJ57" s="76"/>
      <c r="RZK57" s="76"/>
      <c r="RZL57" s="76"/>
      <c r="RZM57" s="76"/>
      <c r="RZN57" s="76"/>
      <c r="RZO57" s="76"/>
      <c r="RZP57" s="76"/>
      <c r="RZQ57" s="76"/>
      <c r="RZR57" s="76"/>
      <c r="RZS57" s="76"/>
      <c r="RZT57" s="76"/>
      <c r="RZU57" s="76"/>
      <c r="RZV57" s="76"/>
      <c r="RZW57" s="76"/>
      <c r="RZX57" s="76"/>
      <c r="RZY57" s="76"/>
      <c r="RZZ57" s="76"/>
      <c r="SAA57" s="76"/>
      <c r="SAB57" s="76"/>
      <c r="SAC57" s="76"/>
      <c r="SAD57" s="76"/>
      <c r="SAE57" s="76"/>
      <c r="SAF57" s="76"/>
      <c r="SAG57" s="76"/>
      <c r="SAH57" s="76"/>
      <c r="SAI57" s="76"/>
      <c r="SAJ57" s="76"/>
      <c r="SAK57" s="76"/>
      <c r="SAL57" s="76"/>
      <c r="SAM57" s="76"/>
      <c r="SAN57" s="76"/>
      <c r="SAO57" s="76"/>
      <c r="SAP57" s="76"/>
      <c r="SAQ57" s="76"/>
      <c r="SAR57" s="76"/>
      <c r="SAS57" s="76"/>
      <c r="SAT57" s="76"/>
      <c r="SAU57" s="76"/>
      <c r="SAV57" s="76"/>
      <c r="SAW57" s="76"/>
      <c r="SAX57" s="76"/>
      <c r="SAY57" s="76"/>
      <c r="SAZ57" s="76"/>
      <c r="SBA57" s="76"/>
      <c r="SBB57" s="76"/>
      <c r="SBC57" s="76"/>
      <c r="SBD57" s="76"/>
      <c r="SBE57" s="76"/>
      <c r="SBF57" s="76"/>
      <c r="SBG57" s="76"/>
      <c r="SBH57" s="76"/>
      <c r="SBI57" s="76"/>
      <c r="SBJ57" s="76"/>
      <c r="SBK57" s="76"/>
      <c r="SBL57" s="76"/>
      <c r="SBM57" s="76"/>
      <c r="SBN57" s="76"/>
      <c r="SBO57" s="76"/>
      <c r="SBP57" s="76"/>
      <c r="SBQ57" s="76"/>
      <c r="SBR57" s="76"/>
      <c r="SBS57" s="76"/>
      <c r="SBT57" s="76"/>
      <c r="SBU57" s="76"/>
      <c r="SBV57" s="76"/>
      <c r="SBW57" s="76"/>
      <c r="SBX57" s="76"/>
      <c r="SBY57" s="76"/>
      <c r="SBZ57" s="76"/>
      <c r="SCA57" s="76"/>
      <c r="SCB57" s="76"/>
      <c r="SCC57" s="76"/>
      <c r="SCD57" s="76"/>
      <c r="SCE57" s="76"/>
      <c r="SCF57" s="76"/>
      <c r="SCG57" s="76"/>
      <c r="SCH57" s="76"/>
      <c r="SCI57" s="76"/>
      <c r="SCJ57" s="76"/>
      <c r="SCK57" s="76"/>
      <c r="SCL57" s="76"/>
      <c r="SCM57" s="76"/>
      <c r="SCN57" s="76"/>
      <c r="SCO57" s="76"/>
      <c r="SCP57" s="76"/>
      <c r="SCQ57" s="76"/>
      <c r="SCR57" s="76"/>
      <c r="SCS57" s="76"/>
      <c r="SCT57" s="76"/>
      <c r="SCU57" s="76"/>
      <c r="SCV57" s="76"/>
      <c r="SCW57" s="76"/>
      <c r="SCX57" s="76"/>
      <c r="SCY57" s="76"/>
      <c r="SCZ57" s="76"/>
      <c r="SDA57" s="76"/>
      <c r="SDB57" s="76"/>
      <c r="SDC57" s="76"/>
      <c r="SDD57" s="76"/>
      <c r="SDE57" s="76"/>
      <c r="SDF57" s="76"/>
      <c r="SDG57" s="76"/>
      <c r="SDH57" s="76"/>
      <c r="SDI57" s="76"/>
      <c r="SDJ57" s="76"/>
      <c r="SDK57" s="76"/>
      <c r="SDL57" s="76"/>
      <c r="SDM57" s="76"/>
      <c r="SDN57" s="76"/>
      <c r="SDO57" s="76"/>
      <c r="SDP57" s="76"/>
      <c r="SDQ57" s="76"/>
      <c r="SDR57" s="76"/>
      <c r="SDS57" s="76"/>
      <c r="SDT57" s="76"/>
      <c r="SDU57" s="76"/>
      <c r="SDV57" s="76"/>
      <c r="SDW57" s="76"/>
      <c r="SDX57" s="76"/>
      <c r="SDY57" s="76"/>
      <c r="SDZ57" s="76"/>
      <c r="SEA57" s="76"/>
      <c r="SEB57" s="76"/>
      <c r="SEC57" s="76"/>
      <c r="SED57" s="76"/>
      <c r="SEE57" s="76"/>
      <c r="SEF57" s="76"/>
      <c r="SEG57" s="76"/>
      <c r="SEH57" s="76"/>
      <c r="SEI57" s="76"/>
      <c r="SEJ57" s="76"/>
      <c r="SEK57" s="76"/>
      <c r="SEL57" s="76"/>
      <c r="SEM57" s="76"/>
      <c r="SEN57" s="76"/>
      <c r="SEO57" s="76"/>
      <c r="SEP57" s="76"/>
      <c r="SEQ57" s="76"/>
      <c r="SER57" s="76"/>
      <c r="SES57" s="76"/>
      <c r="SET57" s="76"/>
      <c r="SEU57" s="76"/>
      <c r="SEV57" s="76"/>
      <c r="SEW57" s="76"/>
      <c r="SEX57" s="76"/>
      <c r="SEY57" s="76"/>
      <c r="SEZ57" s="76"/>
      <c r="SFA57" s="76"/>
      <c r="SFB57" s="76"/>
      <c r="SFC57" s="76"/>
      <c r="SFD57" s="76"/>
      <c r="SFE57" s="76"/>
      <c r="SFF57" s="76"/>
      <c r="SFG57" s="76"/>
      <c r="SFH57" s="76"/>
      <c r="SFI57" s="76"/>
      <c r="SFJ57" s="76"/>
      <c r="SFK57" s="76"/>
      <c r="SFL57" s="76"/>
      <c r="SFM57" s="76"/>
      <c r="SFN57" s="76"/>
      <c r="SFO57" s="76"/>
      <c r="SFP57" s="76"/>
      <c r="SFQ57" s="76"/>
      <c r="SFR57" s="76"/>
      <c r="SFS57" s="76"/>
      <c r="SFT57" s="76"/>
      <c r="SFU57" s="76"/>
      <c r="SFV57" s="76"/>
      <c r="SFW57" s="76"/>
      <c r="SFX57" s="76"/>
      <c r="SFY57" s="76"/>
      <c r="SFZ57" s="76"/>
      <c r="SGA57" s="76"/>
      <c r="SGB57" s="76"/>
      <c r="SGC57" s="76"/>
      <c r="SGD57" s="76"/>
      <c r="SGE57" s="76"/>
      <c r="SGF57" s="76"/>
      <c r="SGG57" s="76"/>
      <c r="SGH57" s="76"/>
      <c r="SGI57" s="76"/>
      <c r="SGJ57" s="76"/>
      <c r="SGK57" s="76"/>
      <c r="SGL57" s="76"/>
      <c r="SGM57" s="76"/>
      <c r="SGN57" s="76"/>
      <c r="SGO57" s="76"/>
      <c r="SGP57" s="76"/>
      <c r="SGQ57" s="76"/>
      <c r="SGR57" s="76"/>
      <c r="SGS57" s="76"/>
      <c r="SGT57" s="76"/>
      <c r="SGU57" s="76"/>
      <c r="SGV57" s="76"/>
      <c r="SGW57" s="76"/>
      <c r="SGX57" s="76"/>
      <c r="SGY57" s="76"/>
      <c r="SGZ57" s="76"/>
      <c r="SHA57" s="76"/>
      <c r="SHB57" s="76"/>
      <c r="SHC57" s="76"/>
      <c r="SHD57" s="76"/>
      <c r="SHE57" s="76"/>
      <c r="SHF57" s="76"/>
      <c r="SHG57" s="76"/>
      <c r="SHH57" s="76"/>
      <c r="SHI57" s="76"/>
      <c r="SHJ57" s="76"/>
      <c r="SHK57" s="76"/>
      <c r="SHL57" s="76"/>
      <c r="SHM57" s="76"/>
      <c r="SHN57" s="76"/>
      <c r="SHO57" s="76"/>
      <c r="SHP57" s="76"/>
      <c r="SHQ57" s="76"/>
      <c r="SHR57" s="76"/>
      <c r="SHS57" s="76"/>
      <c r="SHT57" s="76"/>
      <c r="SHU57" s="76"/>
      <c r="SHV57" s="76"/>
      <c r="SHW57" s="76"/>
      <c r="SHX57" s="76"/>
      <c r="SHY57" s="76"/>
      <c r="SHZ57" s="76"/>
      <c r="SIA57" s="76"/>
      <c r="SIB57" s="76"/>
      <c r="SIC57" s="76"/>
      <c r="SID57" s="76"/>
      <c r="SIE57" s="76"/>
      <c r="SIF57" s="76"/>
      <c r="SIG57" s="76"/>
      <c r="SIH57" s="76"/>
      <c r="SII57" s="76"/>
      <c r="SIJ57" s="76"/>
      <c r="SIK57" s="76"/>
      <c r="SIL57" s="76"/>
      <c r="SIM57" s="76"/>
      <c r="SIN57" s="76"/>
      <c r="SIO57" s="76"/>
      <c r="SIP57" s="76"/>
      <c r="SIQ57" s="76"/>
      <c r="SIR57" s="76"/>
      <c r="SIS57" s="76"/>
      <c r="SIT57" s="76"/>
      <c r="SIU57" s="76"/>
      <c r="SIV57" s="76"/>
      <c r="SIW57" s="76"/>
      <c r="SIX57" s="76"/>
      <c r="SIY57" s="76"/>
      <c r="SIZ57" s="76"/>
      <c r="SJA57" s="76"/>
      <c r="SJB57" s="76"/>
      <c r="SJC57" s="76"/>
      <c r="SJD57" s="76"/>
      <c r="SJE57" s="76"/>
      <c r="SJF57" s="76"/>
      <c r="SJG57" s="76"/>
      <c r="SJH57" s="76"/>
      <c r="SJI57" s="76"/>
      <c r="SJJ57" s="76"/>
      <c r="SJK57" s="76"/>
      <c r="SJL57" s="76"/>
      <c r="SJM57" s="76"/>
      <c r="SJN57" s="76"/>
      <c r="SJO57" s="76"/>
      <c r="SJP57" s="76"/>
      <c r="SJQ57" s="76"/>
      <c r="SJR57" s="76"/>
      <c r="SJS57" s="76"/>
      <c r="SJT57" s="76"/>
      <c r="SJU57" s="76"/>
      <c r="SJV57" s="76"/>
      <c r="SJW57" s="76"/>
      <c r="SJX57" s="76"/>
      <c r="SJY57" s="76"/>
      <c r="SJZ57" s="76"/>
      <c r="SKA57" s="76"/>
      <c r="SKB57" s="76"/>
      <c r="SKC57" s="76"/>
      <c r="SKD57" s="76"/>
      <c r="SKE57" s="76"/>
      <c r="SKF57" s="76"/>
      <c r="SKG57" s="76"/>
      <c r="SKH57" s="76"/>
      <c r="SKI57" s="76"/>
      <c r="SKJ57" s="76"/>
      <c r="SKK57" s="76"/>
      <c r="SKL57" s="76"/>
      <c r="SKM57" s="76"/>
      <c r="SKN57" s="76"/>
      <c r="SKO57" s="76"/>
      <c r="SKP57" s="76"/>
      <c r="SKQ57" s="76"/>
      <c r="SKR57" s="76"/>
      <c r="SKS57" s="76"/>
      <c r="SKT57" s="76"/>
      <c r="SKU57" s="76"/>
      <c r="SKV57" s="76"/>
      <c r="SKW57" s="76"/>
      <c r="SKX57" s="76"/>
      <c r="SKY57" s="76"/>
      <c r="SKZ57" s="76"/>
      <c r="SLA57" s="76"/>
      <c r="SLB57" s="76"/>
      <c r="SLC57" s="76"/>
      <c r="SLD57" s="76"/>
      <c r="SLE57" s="76"/>
      <c r="SLF57" s="76"/>
      <c r="SLG57" s="76"/>
      <c r="SLH57" s="76"/>
      <c r="SLI57" s="76"/>
      <c r="SLJ57" s="76"/>
      <c r="SLK57" s="76"/>
      <c r="SLL57" s="76"/>
      <c r="SLM57" s="76"/>
      <c r="SLN57" s="76"/>
      <c r="SLO57" s="76"/>
      <c r="SLP57" s="76"/>
      <c r="SLQ57" s="76"/>
      <c r="SLR57" s="76"/>
      <c r="SLS57" s="76"/>
      <c r="SLT57" s="76"/>
      <c r="SLU57" s="76"/>
      <c r="SLV57" s="76"/>
      <c r="SLW57" s="76"/>
      <c r="SLX57" s="76"/>
      <c r="SLY57" s="76"/>
      <c r="SLZ57" s="76"/>
      <c r="SMA57" s="76"/>
      <c r="SMB57" s="76"/>
      <c r="SMC57" s="76"/>
      <c r="SMD57" s="76"/>
      <c r="SME57" s="76"/>
      <c r="SMF57" s="76"/>
      <c r="SMG57" s="76"/>
      <c r="SMH57" s="76"/>
      <c r="SMI57" s="76"/>
      <c r="SMJ57" s="76"/>
      <c r="SMK57" s="76"/>
      <c r="SML57" s="76"/>
      <c r="SMM57" s="76"/>
      <c r="SMN57" s="76"/>
      <c r="SMO57" s="76"/>
      <c r="SMP57" s="76"/>
      <c r="SMQ57" s="76"/>
      <c r="SMR57" s="76"/>
      <c r="SMS57" s="76"/>
      <c r="SMT57" s="76"/>
      <c r="SMU57" s="76"/>
      <c r="SMV57" s="76"/>
      <c r="SMW57" s="76"/>
      <c r="SMX57" s="76"/>
      <c r="SMY57" s="76"/>
      <c r="SMZ57" s="76"/>
      <c r="SNA57" s="76"/>
      <c r="SNB57" s="76"/>
      <c r="SNC57" s="76"/>
      <c r="SND57" s="76"/>
      <c r="SNE57" s="76"/>
      <c r="SNF57" s="76"/>
      <c r="SNG57" s="76"/>
      <c r="SNH57" s="76"/>
      <c r="SNI57" s="76"/>
      <c r="SNJ57" s="76"/>
      <c r="SNK57" s="76"/>
      <c r="SNL57" s="76"/>
      <c r="SNM57" s="76"/>
      <c r="SNN57" s="76"/>
      <c r="SNO57" s="76"/>
      <c r="SNP57" s="76"/>
      <c r="SNQ57" s="76"/>
      <c r="SNR57" s="76"/>
      <c r="SNS57" s="76"/>
      <c r="SNT57" s="76"/>
      <c r="SNU57" s="76"/>
      <c r="SNV57" s="76"/>
      <c r="SNW57" s="76"/>
      <c r="SNX57" s="76"/>
      <c r="SNY57" s="76"/>
      <c r="SNZ57" s="76"/>
      <c r="SOA57" s="76"/>
      <c r="SOB57" s="76"/>
      <c r="SOC57" s="76"/>
      <c r="SOD57" s="76"/>
      <c r="SOE57" s="76"/>
      <c r="SOF57" s="76"/>
      <c r="SOG57" s="76"/>
      <c r="SOH57" s="76"/>
      <c r="SOI57" s="76"/>
      <c r="SOJ57" s="76"/>
      <c r="SOK57" s="76"/>
      <c r="SOL57" s="76"/>
      <c r="SOM57" s="76"/>
      <c r="SON57" s="76"/>
      <c r="SOO57" s="76"/>
      <c r="SOP57" s="76"/>
      <c r="SOQ57" s="76"/>
      <c r="SOR57" s="76"/>
      <c r="SOS57" s="76"/>
      <c r="SOT57" s="76"/>
      <c r="SOU57" s="76"/>
      <c r="SOV57" s="76"/>
      <c r="SOW57" s="76"/>
      <c r="SOX57" s="76"/>
      <c r="SOY57" s="76"/>
      <c r="SOZ57" s="76"/>
      <c r="SPA57" s="76"/>
      <c r="SPB57" s="76"/>
      <c r="SPC57" s="76"/>
      <c r="SPD57" s="76"/>
      <c r="SPE57" s="76"/>
      <c r="SPF57" s="76"/>
      <c r="SPG57" s="76"/>
      <c r="SPH57" s="76"/>
      <c r="SPI57" s="76"/>
      <c r="SPJ57" s="76"/>
      <c r="SPK57" s="76"/>
      <c r="SPL57" s="76"/>
      <c r="SPM57" s="76"/>
      <c r="SPN57" s="76"/>
      <c r="SPO57" s="76"/>
      <c r="SPP57" s="76"/>
      <c r="SPQ57" s="76"/>
      <c r="SPR57" s="76"/>
      <c r="SPS57" s="76"/>
      <c r="SPT57" s="76"/>
      <c r="SPU57" s="76"/>
      <c r="SPV57" s="76"/>
      <c r="SPW57" s="76"/>
      <c r="SPX57" s="76"/>
      <c r="SPY57" s="76"/>
      <c r="SPZ57" s="76"/>
      <c r="SQA57" s="76"/>
      <c r="SQB57" s="76"/>
      <c r="SQC57" s="76"/>
      <c r="SQD57" s="76"/>
      <c r="SQE57" s="76"/>
      <c r="SQF57" s="76"/>
      <c r="SQG57" s="76"/>
      <c r="SQH57" s="76"/>
      <c r="SQI57" s="76"/>
      <c r="SQJ57" s="76"/>
      <c r="SQK57" s="76"/>
      <c r="SQL57" s="76"/>
      <c r="SQM57" s="76"/>
      <c r="SQN57" s="76"/>
      <c r="SQO57" s="76"/>
      <c r="SQP57" s="76"/>
      <c r="SQQ57" s="76"/>
      <c r="SQR57" s="76"/>
      <c r="SQS57" s="76"/>
      <c r="SQT57" s="76"/>
      <c r="SQU57" s="76"/>
      <c r="SQV57" s="76"/>
      <c r="SQW57" s="76"/>
      <c r="SQX57" s="76"/>
      <c r="SQY57" s="76"/>
      <c r="SQZ57" s="76"/>
      <c r="SRA57" s="76"/>
      <c r="SRB57" s="76"/>
      <c r="SRC57" s="76"/>
      <c r="SRD57" s="76"/>
      <c r="SRE57" s="76"/>
      <c r="SRF57" s="76"/>
      <c r="SRG57" s="76"/>
      <c r="SRH57" s="76"/>
      <c r="SRI57" s="76"/>
      <c r="SRJ57" s="76"/>
      <c r="SRK57" s="76"/>
      <c r="SRL57" s="76"/>
      <c r="SRM57" s="76"/>
      <c r="SRN57" s="76"/>
      <c r="SRO57" s="76"/>
      <c r="SRP57" s="76"/>
      <c r="SRQ57" s="76"/>
      <c r="SRR57" s="76"/>
      <c r="SRS57" s="76"/>
      <c r="SRT57" s="76"/>
      <c r="SRU57" s="76"/>
      <c r="SRV57" s="76"/>
      <c r="SRW57" s="76"/>
      <c r="SRX57" s="76"/>
      <c r="SRY57" s="76"/>
      <c r="SRZ57" s="76"/>
      <c r="SSA57" s="76"/>
      <c r="SSB57" s="76"/>
      <c r="SSC57" s="76"/>
      <c r="SSD57" s="76"/>
      <c r="SSE57" s="76"/>
      <c r="SSF57" s="76"/>
      <c r="SSG57" s="76"/>
      <c r="SSH57" s="76"/>
      <c r="SSI57" s="76"/>
      <c r="SSJ57" s="76"/>
      <c r="SSK57" s="76"/>
      <c r="SSL57" s="76"/>
      <c r="SSM57" s="76"/>
      <c r="SSN57" s="76"/>
      <c r="SSO57" s="76"/>
      <c r="SSP57" s="76"/>
      <c r="SSQ57" s="76"/>
      <c r="SSR57" s="76"/>
      <c r="SSS57" s="76"/>
      <c r="SST57" s="76"/>
      <c r="SSU57" s="76"/>
      <c r="SSV57" s="76"/>
      <c r="SSW57" s="76"/>
      <c r="SSX57" s="76"/>
      <c r="SSY57" s="76"/>
      <c r="SSZ57" s="76"/>
      <c r="STA57" s="76"/>
      <c r="STB57" s="76"/>
      <c r="STC57" s="76"/>
      <c r="STD57" s="76"/>
      <c r="STE57" s="76"/>
      <c r="STF57" s="76"/>
      <c r="STG57" s="76"/>
      <c r="STH57" s="76"/>
      <c r="STI57" s="76"/>
      <c r="STJ57" s="76"/>
      <c r="STK57" s="76"/>
      <c r="STL57" s="76"/>
      <c r="STM57" s="76"/>
      <c r="STN57" s="76"/>
      <c r="STO57" s="76"/>
      <c r="STP57" s="76"/>
      <c r="STQ57" s="76"/>
      <c r="STR57" s="76"/>
      <c r="STS57" s="76"/>
      <c r="STT57" s="76"/>
      <c r="STU57" s="76"/>
      <c r="STV57" s="76"/>
      <c r="STW57" s="76"/>
      <c r="STX57" s="76"/>
      <c r="STY57" s="76"/>
      <c r="STZ57" s="76"/>
      <c r="SUA57" s="76"/>
      <c r="SUB57" s="76"/>
      <c r="SUC57" s="76"/>
      <c r="SUD57" s="76"/>
      <c r="SUE57" s="76"/>
      <c r="SUF57" s="76"/>
      <c r="SUG57" s="76"/>
      <c r="SUH57" s="76"/>
      <c r="SUI57" s="76"/>
      <c r="SUJ57" s="76"/>
      <c r="SUK57" s="76"/>
      <c r="SUL57" s="76"/>
      <c r="SUM57" s="76"/>
      <c r="SUN57" s="76"/>
      <c r="SUO57" s="76"/>
      <c r="SUP57" s="76"/>
      <c r="SUQ57" s="76"/>
      <c r="SUR57" s="76"/>
      <c r="SUS57" s="76"/>
      <c r="SUT57" s="76"/>
      <c r="SUU57" s="76"/>
      <c r="SUV57" s="76"/>
      <c r="SUW57" s="76"/>
      <c r="SUX57" s="76"/>
      <c r="SUY57" s="76"/>
      <c r="SUZ57" s="76"/>
      <c r="SVA57" s="76"/>
      <c r="SVB57" s="76"/>
      <c r="SVC57" s="76"/>
      <c r="SVD57" s="76"/>
      <c r="SVE57" s="76"/>
      <c r="SVF57" s="76"/>
      <c r="SVG57" s="76"/>
      <c r="SVH57" s="76"/>
      <c r="SVI57" s="76"/>
      <c r="SVJ57" s="76"/>
      <c r="SVK57" s="76"/>
      <c r="SVL57" s="76"/>
      <c r="SVM57" s="76"/>
      <c r="SVN57" s="76"/>
      <c r="SVO57" s="76"/>
      <c r="SVP57" s="76"/>
      <c r="SVQ57" s="76"/>
      <c r="SVR57" s="76"/>
      <c r="SVS57" s="76"/>
      <c r="SVT57" s="76"/>
      <c r="SVU57" s="76"/>
      <c r="SVV57" s="76"/>
      <c r="SVW57" s="76"/>
      <c r="SVX57" s="76"/>
      <c r="SVY57" s="76"/>
      <c r="SVZ57" s="76"/>
      <c r="SWA57" s="76"/>
      <c r="SWB57" s="76"/>
      <c r="SWC57" s="76"/>
      <c r="SWD57" s="76"/>
      <c r="SWE57" s="76"/>
      <c r="SWF57" s="76"/>
      <c r="SWG57" s="76"/>
      <c r="SWH57" s="76"/>
      <c r="SWI57" s="76"/>
      <c r="SWJ57" s="76"/>
      <c r="SWK57" s="76"/>
      <c r="SWL57" s="76"/>
      <c r="SWM57" s="76"/>
      <c r="SWN57" s="76"/>
      <c r="SWO57" s="76"/>
      <c r="SWP57" s="76"/>
      <c r="SWQ57" s="76"/>
      <c r="SWR57" s="76"/>
      <c r="SWS57" s="76"/>
      <c r="SWT57" s="76"/>
      <c r="SWU57" s="76"/>
      <c r="SWV57" s="76"/>
      <c r="SWW57" s="76"/>
      <c r="SWX57" s="76"/>
      <c r="SWY57" s="76"/>
      <c r="SWZ57" s="76"/>
      <c r="SXA57" s="76"/>
      <c r="SXB57" s="76"/>
      <c r="SXC57" s="76"/>
      <c r="SXD57" s="76"/>
      <c r="SXE57" s="76"/>
      <c r="SXF57" s="76"/>
      <c r="SXG57" s="76"/>
      <c r="SXH57" s="76"/>
      <c r="SXI57" s="76"/>
      <c r="SXJ57" s="76"/>
      <c r="SXK57" s="76"/>
      <c r="SXL57" s="76"/>
      <c r="SXM57" s="76"/>
      <c r="SXN57" s="76"/>
      <c r="SXO57" s="76"/>
      <c r="SXP57" s="76"/>
      <c r="SXQ57" s="76"/>
      <c r="SXR57" s="76"/>
      <c r="SXS57" s="76"/>
      <c r="SXT57" s="76"/>
      <c r="SXU57" s="76"/>
      <c r="SXV57" s="76"/>
      <c r="SXW57" s="76"/>
      <c r="SXX57" s="76"/>
      <c r="SXY57" s="76"/>
      <c r="SXZ57" s="76"/>
      <c r="SYA57" s="76"/>
      <c r="SYB57" s="76"/>
      <c r="SYC57" s="76"/>
      <c r="SYD57" s="76"/>
      <c r="SYE57" s="76"/>
      <c r="SYF57" s="76"/>
      <c r="SYG57" s="76"/>
      <c r="SYH57" s="76"/>
      <c r="SYI57" s="76"/>
      <c r="SYJ57" s="76"/>
      <c r="SYK57" s="76"/>
      <c r="SYL57" s="76"/>
      <c r="SYM57" s="76"/>
      <c r="SYN57" s="76"/>
      <c r="SYO57" s="76"/>
      <c r="SYP57" s="76"/>
      <c r="SYQ57" s="76"/>
      <c r="SYR57" s="76"/>
      <c r="SYS57" s="76"/>
      <c r="SYT57" s="76"/>
      <c r="SYU57" s="76"/>
      <c r="SYV57" s="76"/>
      <c r="SYW57" s="76"/>
      <c r="SYX57" s="76"/>
      <c r="SYY57" s="76"/>
      <c r="SYZ57" s="76"/>
      <c r="SZA57" s="76"/>
      <c r="SZB57" s="76"/>
      <c r="SZC57" s="76"/>
      <c r="SZD57" s="76"/>
      <c r="SZE57" s="76"/>
      <c r="SZF57" s="76"/>
      <c r="SZG57" s="76"/>
      <c r="SZH57" s="76"/>
      <c r="SZI57" s="76"/>
      <c r="SZJ57" s="76"/>
      <c r="SZK57" s="76"/>
      <c r="SZL57" s="76"/>
      <c r="SZM57" s="76"/>
      <c r="SZN57" s="76"/>
      <c r="SZO57" s="76"/>
      <c r="SZP57" s="76"/>
      <c r="SZQ57" s="76"/>
      <c r="SZR57" s="76"/>
      <c r="SZS57" s="76"/>
      <c r="SZT57" s="76"/>
      <c r="SZU57" s="76"/>
      <c r="SZV57" s="76"/>
      <c r="SZW57" s="76"/>
      <c r="SZX57" s="76"/>
      <c r="SZY57" s="76"/>
      <c r="SZZ57" s="76"/>
      <c r="TAA57" s="76"/>
      <c r="TAB57" s="76"/>
      <c r="TAC57" s="76"/>
      <c r="TAD57" s="76"/>
      <c r="TAE57" s="76"/>
      <c r="TAF57" s="76"/>
      <c r="TAG57" s="76"/>
      <c r="TAH57" s="76"/>
      <c r="TAI57" s="76"/>
      <c r="TAJ57" s="76"/>
      <c r="TAK57" s="76"/>
      <c r="TAL57" s="76"/>
      <c r="TAM57" s="76"/>
      <c r="TAN57" s="76"/>
      <c r="TAO57" s="76"/>
      <c r="TAP57" s="76"/>
      <c r="TAQ57" s="76"/>
      <c r="TAR57" s="76"/>
      <c r="TAS57" s="76"/>
      <c r="TAT57" s="76"/>
      <c r="TAU57" s="76"/>
      <c r="TAV57" s="76"/>
      <c r="TAW57" s="76"/>
      <c r="TAX57" s="76"/>
      <c r="TAY57" s="76"/>
      <c r="TAZ57" s="76"/>
      <c r="TBA57" s="76"/>
      <c r="TBB57" s="76"/>
      <c r="TBC57" s="76"/>
      <c r="TBD57" s="76"/>
      <c r="TBE57" s="76"/>
      <c r="TBF57" s="76"/>
      <c r="TBG57" s="76"/>
      <c r="TBH57" s="76"/>
      <c r="TBI57" s="76"/>
      <c r="TBJ57" s="76"/>
      <c r="TBK57" s="76"/>
      <c r="TBL57" s="76"/>
      <c r="TBM57" s="76"/>
      <c r="TBN57" s="76"/>
      <c r="TBO57" s="76"/>
      <c r="TBP57" s="76"/>
      <c r="TBQ57" s="76"/>
      <c r="TBR57" s="76"/>
      <c r="TBS57" s="76"/>
      <c r="TBT57" s="76"/>
      <c r="TBU57" s="76"/>
      <c r="TBV57" s="76"/>
      <c r="TBW57" s="76"/>
      <c r="TBX57" s="76"/>
      <c r="TBY57" s="76"/>
      <c r="TBZ57" s="76"/>
      <c r="TCA57" s="76"/>
      <c r="TCB57" s="76"/>
      <c r="TCC57" s="76"/>
      <c r="TCD57" s="76"/>
      <c r="TCE57" s="76"/>
      <c r="TCF57" s="76"/>
      <c r="TCG57" s="76"/>
      <c r="TCH57" s="76"/>
      <c r="TCI57" s="76"/>
      <c r="TCJ57" s="76"/>
      <c r="TCK57" s="76"/>
      <c r="TCL57" s="76"/>
      <c r="TCM57" s="76"/>
      <c r="TCN57" s="76"/>
      <c r="TCO57" s="76"/>
      <c r="TCP57" s="76"/>
      <c r="TCQ57" s="76"/>
      <c r="TCR57" s="76"/>
      <c r="TCS57" s="76"/>
      <c r="TCT57" s="76"/>
      <c r="TCU57" s="76"/>
      <c r="TCV57" s="76"/>
      <c r="TCW57" s="76"/>
      <c r="TCX57" s="76"/>
      <c r="TCY57" s="76"/>
      <c r="TCZ57" s="76"/>
      <c r="TDA57" s="76"/>
      <c r="TDB57" s="76"/>
      <c r="TDC57" s="76"/>
      <c r="TDD57" s="76"/>
      <c r="TDE57" s="76"/>
      <c r="TDF57" s="76"/>
      <c r="TDG57" s="76"/>
      <c r="TDH57" s="76"/>
      <c r="TDI57" s="76"/>
      <c r="TDJ57" s="76"/>
      <c r="TDK57" s="76"/>
      <c r="TDL57" s="76"/>
      <c r="TDM57" s="76"/>
      <c r="TDN57" s="76"/>
      <c r="TDO57" s="76"/>
      <c r="TDP57" s="76"/>
      <c r="TDQ57" s="76"/>
      <c r="TDR57" s="76"/>
      <c r="TDS57" s="76"/>
      <c r="TDT57" s="76"/>
      <c r="TDU57" s="76"/>
      <c r="TDV57" s="76"/>
      <c r="TDW57" s="76"/>
      <c r="TDX57" s="76"/>
      <c r="TDY57" s="76"/>
      <c r="TDZ57" s="76"/>
      <c r="TEA57" s="76"/>
      <c r="TEB57" s="76"/>
      <c r="TEC57" s="76"/>
      <c r="TED57" s="76"/>
      <c r="TEE57" s="76"/>
      <c r="TEF57" s="76"/>
      <c r="TEG57" s="76"/>
      <c r="TEH57" s="76"/>
      <c r="TEI57" s="76"/>
      <c r="TEJ57" s="76"/>
      <c r="TEK57" s="76"/>
      <c r="TEL57" s="76"/>
      <c r="TEM57" s="76"/>
      <c r="TEN57" s="76"/>
      <c r="TEO57" s="76"/>
      <c r="TEP57" s="76"/>
      <c r="TEQ57" s="76"/>
      <c r="TER57" s="76"/>
      <c r="TES57" s="76"/>
      <c r="TET57" s="76"/>
      <c r="TEU57" s="76"/>
      <c r="TEV57" s="76"/>
      <c r="TEW57" s="76"/>
      <c r="TEX57" s="76"/>
      <c r="TEY57" s="76"/>
      <c r="TEZ57" s="76"/>
      <c r="TFA57" s="76"/>
      <c r="TFB57" s="76"/>
      <c r="TFC57" s="76"/>
      <c r="TFD57" s="76"/>
      <c r="TFE57" s="76"/>
      <c r="TFF57" s="76"/>
      <c r="TFG57" s="76"/>
      <c r="TFH57" s="76"/>
      <c r="TFI57" s="76"/>
      <c r="TFJ57" s="76"/>
      <c r="TFK57" s="76"/>
      <c r="TFL57" s="76"/>
      <c r="TFM57" s="76"/>
      <c r="TFN57" s="76"/>
      <c r="TFO57" s="76"/>
      <c r="TFP57" s="76"/>
      <c r="TFQ57" s="76"/>
      <c r="TFR57" s="76"/>
      <c r="TFS57" s="76"/>
      <c r="TFT57" s="76"/>
      <c r="TFU57" s="76"/>
      <c r="TFV57" s="76"/>
      <c r="TFW57" s="76"/>
      <c r="TFX57" s="76"/>
      <c r="TFY57" s="76"/>
      <c r="TFZ57" s="76"/>
      <c r="TGA57" s="76"/>
      <c r="TGB57" s="76"/>
      <c r="TGC57" s="76"/>
      <c r="TGD57" s="76"/>
      <c r="TGE57" s="76"/>
      <c r="TGF57" s="76"/>
      <c r="TGG57" s="76"/>
      <c r="TGH57" s="76"/>
      <c r="TGI57" s="76"/>
      <c r="TGJ57" s="76"/>
      <c r="TGK57" s="76"/>
      <c r="TGL57" s="76"/>
      <c r="TGM57" s="76"/>
      <c r="TGN57" s="76"/>
      <c r="TGO57" s="76"/>
      <c r="TGP57" s="76"/>
      <c r="TGQ57" s="76"/>
      <c r="TGR57" s="76"/>
      <c r="TGS57" s="76"/>
      <c r="TGT57" s="76"/>
      <c r="TGU57" s="76"/>
      <c r="TGV57" s="76"/>
      <c r="TGW57" s="76"/>
      <c r="TGX57" s="76"/>
      <c r="TGY57" s="76"/>
      <c r="TGZ57" s="76"/>
      <c r="THA57" s="76"/>
      <c r="THB57" s="76"/>
      <c r="THC57" s="76"/>
      <c r="THD57" s="76"/>
      <c r="THE57" s="76"/>
      <c r="THF57" s="76"/>
      <c r="THG57" s="76"/>
      <c r="THH57" s="76"/>
      <c r="THI57" s="76"/>
      <c r="THJ57" s="76"/>
      <c r="THK57" s="76"/>
      <c r="THL57" s="76"/>
      <c r="THM57" s="76"/>
      <c r="THN57" s="76"/>
      <c r="THO57" s="76"/>
      <c r="THP57" s="76"/>
      <c r="THQ57" s="76"/>
      <c r="THR57" s="76"/>
      <c r="THS57" s="76"/>
      <c r="THT57" s="76"/>
      <c r="THU57" s="76"/>
      <c r="THV57" s="76"/>
      <c r="THW57" s="76"/>
      <c r="THX57" s="76"/>
      <c r="THY57" s="76"/>
      <c r="THZ57" s="76"/>
      <c r="TIA57" s="76"/>
      <c r="TIB57" s="76"/>
      <c r="TIC57" s="76"/>
      <c r="TID57" s="76"/>
      <c r="TIE57" s="76"/>
      <c r="TIF57" s="76"/>
      <c r="TIG57" s="76"/>
      <c r="TIH57" s="76"/>
      <c r="TII57" s="76"/>
      <c r="TIJ57" s="76"/>
      <c r="TIK57" s="76"/>
      <c r="TIL57" s="76"/>
      <c r="TIM57" s="76"/>
      <c r="TIN57" s="76"/>
      <c r="TIO57" s="76"/>
      <c r="TIP57" s="76"/>
      <c r="TIQ57" s="76"/>
      <c r="TIR57" s="76"/>
      <c r="TIS57" s="76"/>
      <c r="TIT57" s="76"/>
      <c r="TIU57" s="76"/>
      <c r="TIV57" s="76"/>
      <c r="TIW57" s="76"/>
      <c r="TIX57" s="76"/>
      <c r="TIY57" s="76"/>
      <c r="TIZ57" s="76"/>
      <c r="TJA57" s="76"/>
      <c r="TJB57" s="76"/>
      <c r="TJC57" s="76"/>
      <c r="TJD57" s="76"/>
      <c r="TJE57" s="76"/>
      <c r="TJF57" s="76"/>
      <c r="TJG57" s="76"/>
      <c r="TJH57" s="76"/>
      <c r="TJI57" s="76"/>
      <c r="TJJ57" s="76"/>
      <c r="TJK57" s="76"/>
      <c r="TJL57" s="76"/>
      <c r="TJM57" s="76"/>
      <c r="TJN57" s="76"/>
      <c r="TJO57" s="76"/>
      <c r="TJP57" s="76"/>
      <c r="TJQ57" s="76"/>
      <c r="TJR57" s="76"/>
      <c r="TJS57" s="76"/>
      <c r="TJT57" s="76"/>
      <c r="TJU57" s="76"/>
      <c r="TJV57" s="76"/>
      <c r="TJW57" s="76"/>
      <c r="TJX57" s="76"/>
      <c r="TJY57" s="76"/>
      <c r="TJZ57" s="76"/>
      <c r="TKA57" s="76"/>
      <c r="TKB57" s="76"/>
      <c r="TKC57" s="76"/>
      <c r="TKD57" s="76"/>
      <c r="TKE57" s="76"/>
      <c r="TKF57" s="76"/>
      <c r="TKG57" s="76"/>
      <c r="TKH57" s="76"/>
      <c r="TKI57" s="76"/>
      <c r="TKJ57" s="76"/>
      <c r="TKK57" s="76"/>
      <c r="TKL57" s="76"/>
      <c r="TKM57" s="76"/>
      <c r="TKN57" s="76"/>
      <c r="TKO57" s="76"/>
      <c r="TKP57" s="76"/>
      <c r="TKQ57" s="76"/>
      <c r="TKR57" s="76"/>
      <c r="TKS57" s="76"/>
      <c r="TKT57" s="76"/>
      <c r="TKU57" s="76"/>
      <c r="TKV57" s="76"/>
      <c r="TKW57" s="76"/>
      <c r="TKX57" s="76"/>
      <c r="TKY57" s="76"/>
      <c r="TKZ57" s="76"/>
      <c r="TLA57" s="76"/>
      <c r="TLB57" s="76"/>
      <c r="TLC57" s="76"/>
      <c r="TLD57" s="76"/>
      <c r="TLE57" s="76"/>
      <c r="TLF57" s="76"/>
      <c r="TLG57" s="76"/>
      <c r="TLH57" s="76"/>
      <c r="TLI57" s="76"/>
      <c r="TLJ57" s="76"/>
      <c r="TLK57" s="76"/>
      <c r="TLL57" s="76"/>
      <c r="TLM57" s="76"/>
      <c r="TLN57" s="76"/>
      <c r="TLO57" s="76"/>
      <c r="TLP57" s="76"/>
      <c r="TLQ57" s="76"/>
      <c r="TLR57" s="76"/>
      <c r="TLS57" s="76"/>
      <c r="TLT57" s="76"/>
      <c r="TLU57" s="76"/>
      <c r="TLV57" s="76"/>
      <c r="TLW57" s="76"/>
      <c r="TLX57" s="76"/>
      <c r="TLY57" s="76"/>
      <c r="TLZ57" s="76"/>
      <c r="TMA57" s="76"/>
      <c r="TMB57" s="76"/>
      <c r="TMC57" s="76"/>
      <c r="TMD57" s="76"/>
      <c r="TME57" s="76"/>
      <c r="TMF57" s="76"/>
      <c r="TMG57" s="76"/>
      <c r="TMH57" s="76"/>
      <c r="TMI57" s="76"/>
      <c r="TMJ57" s="76"/>
      <c r="TMK57" s="76"/>
      <c r="TML57" s="76"/>
      <c r="TMM57" s="76"/>
      <c r="TMN57" s="76"/>
      <c r="TMO57" s="76"/>
      <c r="TMP57" s="76"/>
      <c r="TMQ57" s="76"/>
      <c r="TMR57" s="76"/>
      <c r="TMS57" s="76"/>
      <c r="TMT57" s="76"/>
      <c r="TMU57" s="76"/>
      <c r="TMV57" s="76"/>
      <c r="TMW57" s="76"/>
      <c r="TMX57" s="76"/>
      <c r="TMY57" s="76"/>
      <c r="TMZ57" s="76"/>
      <c r="TNA57" s="76"/>
      <c r="TNB57" s="76"/>
      <c r="TNC57" s="76"/>
      <c r="TND57" s="76"/>
      <c r="TNE57" s="76"/>
      <c r="TNF57" s="76"/>
      <c r="TNG57" s="76"/>
      <c r="TNH57" s="76"/>
      <c r="TNI57" s="76"/>
      <c r="TNJ57" s="76"/>
      <c r="TNK57" s="76"/>
      <c r="TNL57" s="76"/>
      <c r="TNM57" s="76"/>
      <c r="TNN57" s="76"/>
      <c r="TNO57" s="76"/>
      <c r="TNP57" s="76"/>
      <c r="TNQ57" s="76"/>
      <c r="TNR57" s="76"/>
      <c r="TNS57" s="76"/>
      <c r="TNT57" s="76"/>
      <c r="TNU57" s="76"/>
      <c r="TNV57" s="76"/>
      <c r="TNW57" s="76"/>
      <c r="TNX57" s="76"/>
      <c r="TNY57" s="76"/>
      <c r="TNZ57" s="76"/>
      <c r="TOA57" s="76"/>
      <c r="TOB57" s="76"/>
      <c r="TOC57" s="76"/>
      <c r="TOD57" s="76"/>
      <c r="TOE57" s="76"/>
      <c r="TOF57" s="76"/>
      <c r="TOG57" s="76"/>
      <c r="TOH57" s="76"/>
      <c r="TOI57" s="76"/>
      <c r="TOJ57" s="76"/>
      <c r="TOK57" s="76"/>
      <c r="TOL57" s="76"/>
      <c r="TOM57" s="76"/>
      <c r="TON57" s="76"/>
      <c r="TOO57" s="76"/>
      <c r="TOP57" s="76"/>
      <c r="TOQ57" s="76"/>
      <c r="TOR57" s="76"/>
      <c r="TOS57" s="76"/>
      <c r="TOT57" s="76"/>
      <c r="TOU57" s="76"/>
      <c r="TOV57" s="76"/>
      <c r="TOW57" s="76"/>
      <c r="TOX57" s="76"/>
      <c r="TOY57" s="76"/>
      <c r="TOZ57" s="76"/>
      <c r="TPA57" s="76"/>
      <c r="TPB57" s="76"/>
      <c r="TPC57" s="76"/>
      <c r="TPD57" s="76"/>
      <c r="TPE57" s="76"/>
      <c r="TPF57" s="76"/>
      <c r="TPG57" s="76"/>
      <c r="TPH57" s="76"/>
      <c r="TPI57" s="76"/>
      <c r="TPJ57" s="76"/>
      <c r="TPK57" s="76"/>
      <c r="TPL57" s="76"/>
      <c r="TPM57" s="76"/>
      <c r="TPN57" s="76"/>
      <c r="TPO57" s="76"/>
      <c r="TPP57" s="76"/>
      <c r="TPQ57" s="76"/>
      <c r="TPR57" s="76"/>
      <c r="TPS57" s="76"/>
      <c r="TPT57" s="76"/>
      <c r="TPU57" s="76"/>
      <c r="TPV57" s="76"/>
      <c r="TPW57" s="76"/>
      <c r="TPX57" s="76"/>
      <c r="TPY57" s="76"/>
      <c r="TPZ57" s="76"/>
      <c r="TQA57" s="76"/>
      <c r="TQB57" s="76"/>
      <c r="TQC57" s="76"/>
      <c r="TQD57" s="76"/>
      <c r="TQE57" s="76"/>
      <c r="TQF57" s="76"/>
      <c r="TQG57" s="76"/>
      <c r="TQH57" s="76"/>
      <c r="TQI57" s="76"/>
      <c r="TQJ57" s="76"/>
      <c r="TQK57" s="76"/>
      <c r="TQL57" s="76"/>
      <c r="TQM57" s="76"/>
      <c r="TQN57" s="76"/>
      <c r="TQO57" s="76"/>
      <c r="TQP57" s="76"/>
      <c r="TQQ57" s="76"/>
      <c r="TQR57" s="76"/>
      <c r="TQS57" s="76"/>
      <c r="TQT57" s="76"/>
      <c r="TQU57" s="76"/>
      <c r="TQV57" s="76"/>
      <c r="TQW57" s="76"/>
      <c r="TQX57" s="76"/>
      <c r="TQY57" s="76"/>
      <c r="TQZ57" s="76"/>
      <c r="TRA57" s="76"/>
      <c r="TRB57" s="76"/>
      <c r="TRC57" s="76"/>
      <c r="TRD57" s="76"/>
      <c r="TRE57" s="76"/>
      <c r="TRF57" s="76"/>
      <c r="TRG57" s="76"/>
      <c r="TRH57" s="76"/>
      <c r="TRI57" s="76"/>
      <c r="TRJ57" s="76"/>
      <c r="TRK57" s="76"/>
      <c r="TRL57" s="76"/>
      <c r="TRM57" s="76"/>
      <c r="TRN57" s="76"/>
      <c r="TRO57" s="76"/>
      <c r="TRP57" s="76"/>
      <c r="TRQ57" s="76"/>
      <c r="TRR57" s="76"/>
      <c r="TRS57" s="76"/>
      <c r="TRT57" s="76"/>
      <c r="TRU57" s="76"/>
      <c r="TRV57" s="76"/>
      <c r="TRW57" s="76"/>
      <c r="TRX57" s="76"/>
      <c r="TRY57" s="76"/>
      <c r="TRZ57" s="76"/>
      <c r="TSA57" s="76"/>
      <c r="TSB57" s="76"/>
      <c r="TSC57" s="76"/>
      <c r="TSD57" s="76"/>
      <c r="TSE57" s="76"/>
      <c r="TSF57" s="76"/>
      <c r="TSG57" s="76"/>
      <c r="TSH57" s="76"/>
      <c r="TSI57" s="76"/>
      <c r="TSJ57" s="76"/>
      <c r="TSK57" s="76"/>
      <c r="TSL57" s="76"/>
      <c r="TSM57" s="76"/>
      <c r="TSN57" s="76"/>
      <c r="TSO57" s="76"/>
      <c r="TSP57" s="76"/>
      <c r="TSQ57" s="76"/>
      <c r="TSR57" s="76"/>
      <c r="TSS57" s="76"/>
      <c r="TST57" s="76"/>
      <c r="TSU57" s="76"/>
      <c r="TSV57" s="76"/>
      <c r="TSW57" s="76"/>
      <c r="TSX57" s="76"/>
      <c r="TSY57" s="76"/>
      <c r="TSZ57" s="76"/>
      <c r="TTA57" s="76"/>
      <c r="TTB57" s="76"/>
      <c r="TTC57" s="76"/>
      <c r="TTD57" s="76"/>
      <c r="TTE57" s="76"/>
      <c r="TTF57" s="76"/>
      <c r="TTG57" s="76"/>
      <c r="TTH57" s="76"/>
      <c r="TTI57" s="76"/>
      <c r="TTJ57" s="76"/>
      <c r="TTK57" s="76"/>
      <c r="TTL57" s="76"/>
      <c r="TTM57" s="76"/>
      <c r="TTN57" s="76"/>
      <c r="TTO57" s="76"/>
      <c r="TTP57" s="76"/>
      <c r="TTQ57" s="76"/>
      <c r="TTR57" s="76"/>
      <c r="TTS57" s="76"/>
      <c r="TTT57" s="76"/>
      <c r="TTU57" s="76"/>
      <c r="TTV57" s="76"/>
      <c r="TTW57" s="76"/>
      <c r="TTX57" s="76"/>
      <c r="TTY57" s="76"/>
      <c r="TTZ57" s="76"/>
      <c r="TUA57" s="76"/>
      <c r="TUB57" s="76"/>
      <c r="TUC57" s="76"/>
      <c r="TUD57" s="76"/>
      <c r="TUE57" s="76"/>
      <c r="TUF57" s="76"/>
      <c r="TUG57" s="76"/>
      <c r="TUH57" s="76"/>
      <c r="TUI57" s="76"/>
      <c r="TUJ57" s="76"/>
      <c r="TUK57" s="76"/>
      <c r="TUL57" s="76"/>
      <c r="TUM57" s="76"/>
      <c r="TUN57" s="76"/>
      <c r="TUO57" s="76"/>
      <c r="TUP57" s="76"/>
      <c r="TUQ57" s="76"/>
      <c r="TUR57" s="76"/>
      <c r="TUS57" s="76"/>
      <c r="TUT57" s="76"/>
      <c r="TUU57" s="76"/>
      <c r="TUV57" s="76"/>
      <c r="TUW57" s="76"/>
      <c r="TUX57" s="76"/>
      <c r="TUY57" s="76"/>
      <c r="TUZ57" s="76"/>
      <c r="TVA57" s="76"/>
      <c r="TVB57" s="76"/>
      <c r="TVC57" s="76"/>
      <c r="TVD57" s="76"/>
      <c r="TVE57" s="76"/>
      <c r="TVF57" s="76"/>
      <c r="TVG57" s="76"/>
      <c r="TVH57" s="76"/>
      <c r="TVI57" s="76"/>
      <c r="TVJ57" s="76"/>
      <c r="TVK57" s="76"/>
      <c r="TVL57" s="76"/>
      <c r="TVM57" s="76"/>
      <c r="TVN57" s="76"/>
      <c r="TVO57" s="76"/>
      <c r="TVP57" s="76"/>
      <c r="TVQ57" s="76"/>
      <c r="TVR57" s="76"/>
      <c r="TVS57" s="76"/>
      <c r="TVT57" s="76"/>
      <c r="TVU57" s="76"/>
      <c r="TVV57" s="76"/>
      <c r="TVW57" s="76"/>
      <c r="TVX57" s="76"/>
      <c r="TVY57" s="76"/>
      <c r="TVZ57" s="76"/>
      <c r="TWA57" s="76"/>
      <c r="TWB57" s="76"/>
      <c r="TWC57" s="76"/>
      <c r="TWD57" s="76"/>
      <c r="TWE57" s="76"/>
      <c r="TWF57" s="76"/>
      <c r="TWG57" s="76"/>
      <c r="TWH57" s="76"/>
      <c r="TWI57" s="76"/>
      <c r="TWJ57" s="76"/>
      <c r="TWK57" s="76"/>
      <c r="TWL57" s="76"/>
      <c r="TWM57" s="76"/>
      <c r="TWN57" s="76"/>
      <c r="TWO57" s="76"/>
      <c r="TWP57" s="76"/>
      <c r="TWQ57" s="76"/>
      <c r="TWR57" s="76"/>
      <c r="TWS57" s="76"/>
      <c r="TWT57" s="76"/>
      <c r="TWU57" s="76"/>
      <c r="TWV57" s="76"/>
      <c r="TWW57" s="76"/>
      <c r="TWX57" s="76"/>
      <c r="TWY57" s="76"/>
      <c r="TWZ57" s="76"/>
      <c r="TXA57" s="76"/>
      <c r="TXB57" s="76"/>
      <c r="TXC57" s="76"/>
      <c r="TXD57" s="76"/>
      <c r="TXE57" s="76"/>
      <c r="TXF57" s="76"/>
      <c r="TXG57" s="76"/>
      <c r="TXH57" s="76"/>
      <c r="TXI57" s="76"/>
      <c r="TXJ57" s="76"/>
      <c r="TXK57" s="76"/>
      <c r="TXL57" s="76"/>
      <c r="TXM57" s="76"/>
      <c r="TXN57" s="76"/>
      <c r="TXO57" s="76"/>
      <c r="TXP57" s="76"/>
      <c r="TXQ57" s="76"/>
      <c r="TXR57" s="76"/>
      <c r="TXS57" s="76"/>
      <c r="TXT57" s="76"/>
      <c r="TXU57" s="76"/>
      <c r="TXV57" s="76"/>
      <c r="TXW57" s="76"/>
      <c r="TXX57" s="76"/>
      <c r="TXY57" s="76"/>
      <c r="TXZ57" s="76"/>
      <c r="TYA57" s="76"/>
      <c r="TYB57" s="76"/>
      <c r="TYC57" s="76"/>
      <c r="TYD57" s="76"/>
      <c r="TYE57" s="76"/>
      <c r="TYF57" s="76"/>
      <c r="TYG57" s="76"/>
      <c r="TYH57" s="76"/>
      <c r="TYI57" s="76"/>
      <c r="TYJ57" s="76"/>
      <c r="TYK57" s="76"/>
      <c r="TYL57" s="76"/>
      <c r="TYM57" s="76"/>
      <c r="TYN57" s="76"/>
      <c r="TYO57" s="76"/>
      <c r="TYP57" s="76"/>
      <c r="TYQ57" s="76"/>
      <c r="TYR57" s="76"/>
      <c r="TYS57" s="76"/>
      <c r="TYT57" s="76"/>
      <c r="TYU57" s="76"/>
      <c r="TYV57" s="76"/>
      <c r="TYW57" s="76"/>
      <c r="TYX57" s="76"/>
      <c r="TYY57" s="76"/>
      <c r="TYZ57" s="76"/>
      <c r="TZA57" s="76"/>
      <c r="TZB57" s="76"/>
      <c r="TZC57" s="76"/>
      <c r="TZD57" s="76"/>
      <c r="TZE57" s="76"/>
      <c r="TZF57" s="76"/>
      <c r="TZG57" s="76"/>
      <c r="TZH57" s="76"/>
      <c r="TZI57" s="76"/>
      <c r="TZJ57" s="76"/>
      <c r="TZK57" s="76"/>
      <c r="TZL57" s="76"/>
      <c r="TZM57" s="76"/>
      <c r="TZN57" s="76"/>
      <c r="TZO57" s="76"/>
      <c r="TZP57" s="76"/>
      <c r="TZQ57" s="76"/>
      <c r="TZR57" s="76"/>
      <c r="TZS57" s="76"/>
      <c r="TZT57" s="76"/>
      <c r="TZU57" s="76"/>
      <c r="TZV57" s="76"/>
      <c r="TZW57" s="76"/>
      <c r="TZX57" s="76"/>
      <c r="TZY57" s="76"/>
      <c r="TZZ57" s="76"/>
      <c r="UAA57" s="76"/>
      <c r="UAB57" s="76"/>
      <c r="UAC57" s="76"/>
      <c r="UAD57" s="76"/>
      <c r="UAE57" s="76"/>
      <c r="UAF57" s="76"/>
      <c r="UAG57" s="76"/>
      <c r="UAH57" s="76"/>
      <c r="UAI57" s="76"/>
      <c r="UAJ57" s="76"/>
      <c r="UAK57" s="76"/>
      <c r="UAL57" s="76"/>
      <c r="UAM57" s="76"/>
      <c r="UAN57" s="76"/>
      <c r="UAO57" s="76"/>
      <c r="UAP57" s="76"/>
      <c r="UAQ57" s="76"/>
      <c r="UAR57" s="76"/>
      <c r="UAS57" s="76"/>
      <c r="UAT57" s="76"/>
      <c r="UAU57" s="76"/>
      <c r="UAV57" s="76"/>
      <c r="UAW57" s="76"/>
      <c r="UAX57" s="76"/>
      <c r="UAY57" s="76"/>
      <c r="UAZ57" s="76"/>
      <c r="UBA57" s="76"/>
      <c r="UBB57" s="76"/>
      <c r="UBC57" s="76"/>
      <c r="UBD57" s="76"/>
      <c r="UBE57" s="76"/>
      <c r="UBF57" s="76"/>
      <c r="UBG57" s="76"/>
      <c r="UBH57" s="76"/>
      <c r="UBI57" s="76"/>
      <c r="UBJ57" s="76"/>
      <c r="UBK57" s="76"/>
      <c r="UBL57" s="76"/>
      <c r="UBM57" s="76"/>
      <c r="UBN57" s="76"/>
      <c r="UBO57" s="76"/>
      <c r="UBP57" s="76"/>
      <c r="UBQ57" s="76"/>
      <c r="UBR57" s="76"/>
      <c r="UBS57" s="76"/>
      <c r="UBT57" s="76"/>
      <c r="UBU57" s="76"/>
      <c r="UBV57" s="76"/>
      <c r="UBW57" s="76"/>
      <c r="UBX57" s="76"/>
      <c r="UBY57" s="76"/>
      <c r="UBZ57" s="76"/>
      <c r="UCA57" s="76"/>
      <c r="UCB57" s="76"/>
      <c r="UCC57" s="76"/>
      <c r="UCD57" s="76"/>
      <c r="UCE57" s="76"/>
      <c r="UCF57" s="76"/>
      <c r="UCG57" s="76"/>
      <c r="UCH57" s="76"/>
      <c r="UCI57" s="76"/>
      <c r="UCJ57" s="76"/>
      <c r="UCK57" s="76"/>
      <c r="UCL57" s="76"/>
      <c r="UCM57" s="76"/>
      <c r="UCN57" s="76"/>
      <c r="UCO57" s="76"/>
      <c r="UCP57" s="76"/>
      <c r="UCQ57" s="76"/>
      <c r="UCR57" s="76"/>
      <c r="UCS57" s="76"/>
      <c r="UCT57" s="76"/>
      <c r="UCU57" s="76"/>
      <c r="UCV57" s="76"/>
      <c r="UCW57" s="76"/>
      <c r="UCX57" s="76"/>
      <c r="UCY57" s="76"/>
      <c r="UCZ57" s="76"/>
      <c r="UDA57" s="76"/>
      <c r="UDB57" s="76"/>
      <c r="UDC57" s="76"/>
      <c r="UDD57" s="76"/>
      <c r="UDE57" s="76"/>
      <c r="UDF57" s="76"/>
      <c r="UDG57" s="76"/>
      <c r="UDH57" s="76"/>
      <c r="UDI57" s="76"/>
      <c r="UDJ57" s="76"/>
      <c r="UDK57" s="76"/>
      <c r="UDL57" s="76"/>
      <c r="UDM57" s="76"/>
      <c r="UDN57" s="76"/>
      <c r="UDO57" s="76"/>
      <c r="UDP57" s="76"/>
      <c r="UDQ57" s="76"/>
      <c r="UDR57" s="76"/>
      <c r="UDS57" s="76"/>
      <c r="UDT57" s="76"/>
      <c r="UDU57" s="76"/>
      <c r="UDV57" s="76"/>
      <c r="UDW57" s="76"/>
      <c r="UDX57" s="76"/>
      <c r="UDY57" s="76"/>
      <c r="UDZ57" s="76"/>
      <c r="UEA57" s="76"/>
      <c r="UEB57" s="76"/>
      <c r="UEC57" s="76"/>
      <c r="UED57" s="76"/>
      <c r="UEE57" s="76"/>
      <c r="UEF57" s="76"/>
      <c r="UEG57" s="76"/>
      <c r="UEH57" s="76"/>
      <c r="UEI57" s="76"/>
      <c r="UEJ57" s="76"/>
      <c r="UEK57" s="76"/>
      <c r="UEL57" s="76"/>
      <c r="UEM57" s="76"/>
      <c r="UEN57" s="76"/>
      <c r="UEO57" s="76"/>
      <c r="UEP57" s="76"/>
      <c r="UEQ57" s="76"/>
      <c r="UER57" s="76"/>
      <c r="UES57" s="76"/>
      <c r="UET57" s="76"/>
      <c r="UEU57" s="76"/>
      <c r="UEV57" s="76"/>
      <c r="UEW57" s="76"/>
      <c r="UEX57" s="76"/>
      <c r="UEY57" s="76"/>
      <c r="UEZ57" s="76"/>
      <c r="UFA57" s="76"/>
      <c r="UFB57" s="76"/>
      <c r="UFC57" s="76"/>
      <c r="UFD57" s="76"/>
      <c r="UFE57" s="76"/>
      <c r="UFF57" s="76"/>
      <c r="UFG57" s="76"/>
      <c r="UFH57" s="76"/>
      <c r="UFI57" s="76"/>
      <c r="UFJ57" s="76"/>
      <c r="UFK57" s="76"/>
      <c r="UFL57" s="76"/>
      <c r="UFM57" s="76"/>
      <c r="UFN57" s="76"/>
      <c r="UFO57" s="76"/>
      <c r="UFP57" s="76"/>
      <c r="UFQ57" s="76"/>
      <c r="UFR57" s="76"/>
      <c r="UFS57" s="76"/>
      <c r="UFT57" s="76"/>
      <c r="UFU57" s="76"/>
      <c r="UFV57" s="76"/>
      <c r="UFW57" s="76"/>
      <c r="UFX57" s="76"/>
      <c r="UFY57" s="76"/>
      <c r="UFZ57" s="76"/>
      <c r="UGA57" s="76"/>
      <c r="UGB57" s="76"/>
      <c r="UGC57" s="76"/>
      <c r="UGD57" s="76"/>
      <c r="UGE57" s="76"/>
      <c r="UGF57" s="76"/>
      <c r="UGG57" s="76"/>
      <c r="UGH57" s="76"/>
      <c r="UGI57" s="76"/>
      <c r="UGJ57" s="76"/>
      <c r="UGK57" s="76"/>
      <c r="UGL57" s="76"/>
      <c r="UGM57" s="76"/>
      <c r="UGN57" s="76"/>
      <c r="UGO57" s="76"/>
      <c r="UGP57" s="76"/>
      <c r="UGQ57" s="76"/>
      <c r="UGR57" s="76"/>
      <c r="UGS57" s="76"/>
      <c r="UGT57" s="76"/>
      <c r="UGU57" s="76"/>
      <c r="UGV57" s="76"/>
      <c r="UGW57" s="76"/>
      <c r="UGX57" s="76"/>
      <c r="UGY57" s="76"/>
      <c r="UGZ57" s="76"/>
      <c r="UHA57" s="76"/>
      <c r="UHB57" s="76"/>
      <c r="UHC57" s="76"/>
      <c r="UHD57" s="76"/>
      <c r="UHE57" s="76"/>
      <c r="UHF57" s="76"/>
      <c r="UHG57" s="76"/>
      <c r="UHH57" s="76"/>
      <c r="UHI57" s="76"/>
      <c r="UHJ57" s="76"/>
      <c r="UHK57" s="76"/>
      <c r="UHL57" s="76"/>
      <c r="UHM57" s="76"/>
      <c r="UHN57" s="76"/>
      <c r="UHO57" s="76"/>
      <c r="UHP57" s="76"/>
      <c r="UHQ57" s="76"/>
      <c r="UHR57" s="76"/>
      <c r="UHS57" s="76"/>
      <c r="UHT57" s="76"/>
      <c r="UHU57" s="76"/>
      <c r="UHV57" s="76"/>
      <c r="UHW57" s="76"/>
      <c r="UHX57" s="76"/>
      <c r="UHY57" s="76"/>
      <c r="UHZ57" s="76"/>
      <c r="UIA57" s="76"/>
      <c r="UIB57" s="76"/>
      <c r="UIC57" s="76"/>
      <c r="UID57" s="76"/>
      <c r="UIE57" s="76"/>
      <c r="UIF57" s="76"/>
      <c r="UIG57" s="76"/>
      <c r="UIH57" s="76"/>
      <c r="UII57" s="76"/>
      <c r="UIJ57" s="76"/>
      <c r="UIK57" s="76"/>
      <c r="UIL57" s="76"/>
      <c r="UIM57" s="76"/>
      <c r="UIN57" s="76"/>
      <c r="UIO57" s="76"/>
      <c r="UIP57" s="76"/>
      <c r="UIQ57" s="76"/>
      <c r="UIR57" s="76"/>
      <c r="UIS57" s="76"/>
      <c r="UIT57" s="76"/>
      <c r="UIU57" s="76"/>
      <c r="UIV57" s="76"/>
      <c r="UIW57" s="76"/>
      <c r="UIX57" s="76"/>
      <c r="UIY57" s="76"/>
      <c r="UIZ57" s="76"/>
      <c r="UJA57" s="76"/>
      <c r="UJB57" s="76"/>
      <c r="UJC57" s="76"/>
      <c r="UJD57" s="76"/>
      <c r="UJE57" s="76"/>
      <c r="UJF57" s="76"/>
      <c r="UJG57" s="76"/>
      <c r="UJH57" s="76"/>
      <c r="UJI57" s="76"/>
      <c r="UJJ57" s="76"/>
      <c r="UJK57" s="76"/>
      <c r="UJL57" s="76"/>
      <c r="UJM57" s="76"/>
      <c r="UJN57" s="76"/>
      <c r="UJO57" s="76"/>
      <c r="UJP57" s="76"/>
      <c r="UJQ57" s="76"/>
      <c r="UJR57" s="76"/>
      <c r="UJS57" s="76"/>
      <c r="UJT57" s="76"/>
      <c r="UJU57" s="76"/>
      <c r="UJV57" s="76"/>
      <c r="UJW57" s="76"/>
      <c r="UJX57" s="76"/>
      <c r="UJY57" s="76"/>
      <c r="UJZ57" s="76"/>
      <c r="UKA57" s="76"/>
      <c r="UKB57" s="76"/>
      <c r="UKC57" s="76"/>
      <c r="UKD57" s="76"/>
      <c r="UKE57" s="76"/>
      <c r="UKF57" s="76"/>
      <c r="UKG57" s="76"/>
      <c r="UKH57" s="76"/>
      <c r="UKI57" s="76"/>
      <c r="UKJ57" s="76"/>
      <c r="UKK57" s="76"/>
      <c r="UKL57" s="76"/>
      <c r="UKM57" s="76"/>
      <c r="UKN57" s="76"/>
      <c r="UKO57" s="76"/>
      <c r="UKP57" s="76"/>
      <c r="UKQ57" s="76"/>
      <c r="UKR57" s="76"/>
      <c r="UKS57" s="76"/>
      <c r="UKT57" s="76"/>
      <c r="UKU57" s="76"/>
      <c r="UKV57" s="76"/>
      <c r="UKW57" s="76"/>
      <c r="UKX57" s="76"/>
      <c r="UKY57" s="76"/>
      <c r="UKZ57" s="76"/>
      <c r="ULA57" s="76"/>
      <c r="ULB57" s="76"/>
      <c r="ULC57" s="76"/>
      <c r="ULD57" s="76"/>
      <c r="ULE57" s="76"/>
      <c r="ULF57" s="76"/>
      <c r="ULG57" s="76"/>
      <c r="ULH57" s="76"/>
      <c r="ULI57" s="76"/>
      <c r="ULJ57" s="76"/>
      <c r="ULK57" s="76"/>
      <c r="ULL57" s="76"/>
      <c r="ULM57" s="76"/>
      <c r="ULN57" s="76"/>
      <c r="ULO57" s="76"/>
      <c r="ULP57" s="76"/>
      <c r="ULQ57" s="76"/>
      <c r="ULR57" s="76"/>
      <c r="ULS57" s="76"/>
      <c r="ULT57" s="76"/>
      <c r="ULU57" s="76"/>
      <c r="ULV57" s="76"/>
      <c r="ULW57" s="76"/>
      <c r="ULX57" s="76"/>
      <c r="ULY57" s="76"/>
      <c r="ULZ57" s="76"/>
      <c r="UMA57" s="76"/>
      <c r="UMB57" s="76"/>
      <c r="UMC57" s="76"/>
      <c r="UMD57" s="76"/>
      <c r="UME57" s="76"/>
      <c r="UMF57" s="76"/>
      <c r="UMG57" s="76"/>
      <c r="UMH57" s="76"/>
      <c r="UMI57" s="76"/>
      <c r="UMJ57" s="76"/>
      <c r="UMK57" s="76"/>
      <c r="UML57" s="76"/>
      <c r="UMM57" s="76"/>
      <c r="UMN57" s="76"/>
      <c r="UMO57" s="76"/>
      <c r="UMP57" s="76"/>
      <c r="UMQ57" s="76"/>
      <c r="UMR57" s="76"/>
      <c r="UMS57" s="76"/>
      <c r="UMT57" s="76"/>
      <c r="UMU57" s="76"/>
      <c r="UMV57" s="76"/>
      <c r="UMW57" s="76"/>
      <c r="UMX57" s="76"/>
      <c r="UMY57" s="76"/>
      <c r="UMZ57" s="76"/>
      <c r="UNA57" s="76"/>
      <c r="UNB57" s="76"/>
      <c r="UNC57" s="76"/>
      <c r="UND57" s="76"/>
      <c r="UNE57" s="76"/>
      <c r="UNF57" s="76"/>
      <c r="UNG57" s="76"/>
      <c r="UNH57" s="76"/>
      <c r="UNI57" s="76"/>
      <c r="UNJ57" s="76"/>
      <c r="UNK57" s="76"/>
      <c r="UNL57" s="76"/>
      <c r="UNM57" s="76"/>
      <c r="UNN57" s="76"/>
      <c r="UNO57" s="76"/>
      <c r="UNP57" s="76"/>
      <c r="UNQ57" s="76"/>
      <c r="UNR57" s="76"/>
      <c r="UNS57" s="76"/>
      <c r="UNT57" s="76"/>
      <c r="UNU57" s="76"/>
      <c r="UNV57" s="76"/>
      <c r="UNW57" s="76"/>
      <c r="UNX57" s="76"/>
      <c r="UNY57" s="76"/>
      <c r="UNZ57" s="76"/>
      <c r="UOA57" s="76"/>
      <c r="UOB57" s="76"/>
      <c r="UOC57" s="76"/>
      <c r="UOD57" s="76"/>
      <c r="UOE57" s="76"/>
      <c r="UOF57" s="76"/>
      <c r="UOG57" s="76"/>
      <c r="UOH57" s="76"/>
      <c r="UOI57" s="76"/>
      <c r="UOJ57" s="76"/>
      <c r="UOK57" s="76"/>
      <c r="UOL57" s="76"/>
      <c r="UOM57" s="76"/>
      <c r="UON57" s="76"/>
      <c r="UOO57" s="76"/>
      <c r="UOP57" s="76"/>
      <c r="UOQ57" s="76"/>
      <c r="UOR57" s="76"/>
      <c r="UOS57" s="76"/>
      <c r="UOT57" s="76"/>
      <c r="UOU57" s="76"/>
      <c r="UOV57" s="76"/>
      <c r="UOW57" s="76"/>
      <c r="UOX57" s="76"/>
      <c r="UOY57" s="76"/>
      <c r="UOZ57" s="76"/>
      <c r="UPA57" s="76"/>
      <c r="UPB57" s="76"/>
      <c r="UPC57" s="76"/>
      <c r="UPD57" s="76"/>
      <c r="UPE57" s="76"/>
      <c r="UPF57" s="76"/>
      <c r="UPG57" s="76"/>
      <c r="UPH57" s="76"/>
      <c r="UPI57" s="76"/>
      <c r="UPJ57" s="76"/>
      <c r="UPK57" s="76"/>
      <c r="UPL57" s="76"/>
      <c r="UPM57" s="76"/>
      <c r="UPN57" s="76"/>
      <c r="UPO57" s="76"/>
      <c r="UPP57" s="76"/>
      <c r="UPQ57" s="76"/>
      <c r="UPR57" s="76"/>
      <c r="UPS57" s="76"/>
      <c r="UPT57" s="76"/>
      <c r="UPU57" s="76"/>
      <c r="UPV57" s="76"/>
      <c r="UPW57" s="76"/>
      <c r="UPX57" s="76"/>
      <c r="UPY57" s="76"/>
      <c r="UPZ57" s="76"/>
      <c r="UQA57" s="76"/>
      <c r="UQB57" s="76"/>
      <c r="UQC57" s="76"/>
      <c r="UQD57" s="76"/>
      <c r="UQE57" s="76"/>
      <c r="UQF57" s="76"/>
      <c r="UQG57" s="76"/>
      <c r="UQH57" s="76"/>
      <c r="UQI57" s="76"/>
      <c r="UQJ57" s="76"/>
      <c r="UQK57" s="76"/>
      <c r="UQL57" s="76"/>
      <c r="UQM57" s="76"/>
      <c r="UQN57" s="76"/>
      <c r="UQO57" s="76"/>
      <c r="UQP57" s="76"/>
      <c r="UQQ57" s="76"/>
      <c r="UQR57" s="76"/>
      <c r="UQS57" s="76"/>
      <c r="UQT57" s="76"/>
      <c r="UQU57" s="76"/>
      <c r="UQV57" s="76"/>
      <c r="UQW57" s="76"/>
      <c r="UQX57" s="76"/>
      <c r="UQY57" s="76"/>
      <c r="UQZ57" s="76"/>
      <c r="URA57" s="76"/>
      <c r="URB57" s="76"/>
      <c r="URC57" s="76"/>
      <c r="URD57" s="76"/>
      <c r="URE57" s="76"/>
      <c r="URF57" s="76"/>
      <c r="URG57" s="76"/>
      <c r="URH57" s="76"/>
      <c r="URI57" s="76"/>
      <c r="URJ57" s="76"/>
      <c r="URK57" s="76"/>
      <c r="URL57" s="76"/>
      <c r="URM57" s="76"/>
      <c r="URN57" s="76"/>
      <c r="URO57" s="76"/>
      <c r="URP57" s="76"/>
      <c r="URQ57" s="76"/>
      <c r="URR57" s="76"/>
      <c r="URS57" s="76"/>
      <c r="URT57" s="76"/>
      <c r="URU57" s="76"/>
      <c r="URV57" s="76"/>
      <c r="URW57" s="76"/>
      <c r="URX57" s="76"/>
      <c r="URY57" s="76"/>
      <c r="URZ57" s="76"/>
      <c r="USA57" s="76"/>
      <c r="USB57" s="76"/>
      <c r="USC57" s="76"/>
      <c r="USD57" s="76"/>
      <c r="USE57" s="76"/>
      <c r="USF57" s="76"/>
      <c r="USG57" s="76"/>
      <c r="USH57" s="76"/>
      <c r="USI57" s="76"/>
      <c r="USJ57" s="76"/>
      <c r="USK57" s="76"/>
      <c r="USL57" s="76"/>
      <c r="USM57" s="76"/>
      <c r="USN57" s="76"/>
      <c r="USO57" s="76"/>
      <c r="USP57" s="76"/>
      <c r="USQ57" s="76"/>
      <c r="USR57" s="76"/>
      <c r="USS57" s="76"/>
      <c r="UST57" s="76"/>
      <c r="USU57" s="76"/>
      <c r="USV57" s="76"/>
      <c r="USW57" s="76"/>
      <c r="USX57" s="76"/>
      <c r="USY57" s="76"/>
      <c r="USZ57" s="76"/>
      <c r="UTA57" s="76"/>
      <c r="UTB57" s="76"/>
      <c r="UTC57" s="76"/>
      <c r="UTD57" s="76"/>
      <c r="UTE57" s="76"/>
      <c r="UTF57" s="76"/>
      <c r="UTG57" s="76"/>
      <c r="UTH57" s="76"/>
      <c r="UTI57" s="76"/>
      <c r="UTJ57" s="76"/>
      <c r="UTK57" s="76"/>
      <c r="UTL57" s="76"/>
      <c r="UTM57" s="76"/>
      <c r="UTN57" s="76"/>
      <c r="UTO57" s="76"/>
      <c r="UTP57" s="76"/>
      <c r="UTQ57" s="76"/>
      <c r="UTR57" s="76"/>
      <c r="UTS57" s="76"/>
      <c r="UTT57" s="76"/>
      <c r="UTU57" s="76"/>
      <c r="UTV57" s="76"/>
      <c r="UTW57" s="76"/>
      <c r="UTX57" s="76"/>
      <c r="UTY57" s="76"/>
      <c r="UTZ57" s="76"/>
      <c r="UUA57" s="76"/>
      <c r="UUB57" s="76"/>
      <c r="UUC57" s="76"/>
      <c r="UUD57" s="76"/>
      <c r="UUE57" s="76"/>
      <c r="UUF57" s="76"/>
      <c r="UUG57" s="76"/>
      <c r="UUH57" s="76"/>
      <c r="UUI57" s="76"/>
      <c r="UUJ57" s="76"/>
      <c r="UUK57" s="76"/>
      <c r="UUL57" s="76"/>
      <c r="UUM57" s="76"/>
      <c r="UUN57" s="76"/>
      <c r="UUO57" s="76"/>
      <c r="UUP57" s="76"/>
      <c r="UUQ57" s="76"/>
      <c r="UUR57" s="76"/>
      <c r="UUS57" s="76"/>
      <c r="UUT57" s="76"/>
      <c r="UUU57" s="76"/>
      <c r="UUV57" s="76"/>
      <c r="UUW57" s="76"/>
      <c r="UUX57" s="76"/>
      <c r="UUY57" s="76"/>
      <c r="UUZ57" s="76"/>
      <c r="UVA57" s="76"/>
      <c r="UVB57" s="76"/>
      <c r="UVC57" s="76"/>
      <c r="UVD57" s="76"/>
      <c r="UVE57" s="76"/>
      <c r="UVF57" s="76"/>
      <c r="UVG57" s="76"/>
      <c r="UVH57" s="76"/>
      <c r="UVI57" s="76"/>
      <c r="UVJ57" s="76"/>
      <c r="UVK57" s="76"/>
      <c r="UVL57" s="76"/>
      <c r="UVM57" s="76"/>
      <c r="UVN57" s="76"/>
      <c r="UVO57" s="76"/>
      <c r="UVP57" s="76"/>
      <c r="UVQ57" s="76"/>
      <c r="UVR57" s="76"/>
      <c r="UVS57" s="76"/>
      <c r="UVT57" s="76"/>
      <c r="UVU57" s="76"/>
      <c r="UVV57" s="76"/>
      <c r="UVW57" s="76"/>
      <c r="UVX57" s="76"/>
      <c r="UVY57" s="76"/>
      <c r="UVZ57" s="76"/>
      <c r="UWA57" s="76"/>
      <c r="UWB57" s="76"/>
      <c r="UWC57" s="76"/>
      <c r="UWD57" s="76"/>
      <c r="UWE57" s="76"/>
      <c r="UWF57" s="76"/>
      <c r="UWG57" s="76"/>
      <c r="UWH57" s="76"/>
      <c r="UWI57" s="76"/>
      <c r="UWJ57" s="76"/>
      <c r="UWK57" s="76"/>
      <c r="UWL57" s="76"/>
      <c r="UWM57" s="76"/>
      <c r="UWN57" s="76"/>
      <c r="UWO57" s="76"/>
      <c r="UWP57" s="76"/>
      <c r="UWQ57" s="76"/>
      <c r="UWR57" s="76"/>
      <c r="UWS57" s="76"/>
      <c r="UWT57" s="76"/>
      <c r="UWU57" s="76"/>
      <c r="UWV57" s="76"/>
      <c r="UWW57" s="76"/>
      <c r="UWX57" s="76"/>
      <c r="UWY57" s="76"/>
      <c r="UWZ57" s="76"/>
      <c r="UXA57" s="76"/>
      <c r="UXB57" s="76"/>
      <c r="UXC57" s="76"/>
      <c r="UXD57" s="76"/>
      <c r="UXE57" s="76"/>
      <c r="UXF57" s="76"/>
      <c r="UXG57" s="76"/>
      <c r="UXH57" s="76"/>
      <c r="UXI57" s="76"/>
      <c r="UXJ57" s="76"/>
      <c r="UXK57" s="76"/>
      <c r="UXL57" s="76"/>
      <c r="UXM57" s="76"/>
      <c r="UXN57" s="76"/>
      <c r="UXO57" s="76"/>
      <c r="UXP57" s="76"/>
      <c r="UXQ57" s="76"/>
      <c r="UXR57" s="76"/>
      <c r="UXS57" s="76"/>
      <c r="UXT57" s="76"/>
      <c r="UXU57" s="76"/>
      <c r="UXV57" s="76"/>
      <c r="UXW57" s="76"/>
      <c r="UXX57" s="76"/>
      <c r="UXY57" s="76"/>
      <c r="UXZ57" s="76"/>
      <c r="UYA57" s="76"/>
      <c r="UYB57" s="76"/>
      <c r="UYC57" s="76"/>
      <c r="UYD57" s="76"/>
      <c r="UYE57" s="76"/>
      <c r="UYF57" s="76"/>
      <c r="UYG57" s="76"/>
      <c r="UYH57" s="76"/>
      <c r="UYI57" s="76"/>
      <c r="UYJ57" s="76"/>
      <c r="UYK57" s="76"/>
      <c r="UYL57" s="76"/>
      <c r="UYM57" s="76"/>
      <c r="UYN57" s="76"/>
      <c r="UYO57" s="76"/>
      <c r="UYP57" s="76"/>
      <c r="UYQ57" s="76"/>
      <c r="UYR57" s="76"/>
      <c r="UYS57" s="76"/>
      <c r="UYT57" s="76"/>
      <c r="UYU57" s="76"/>
      <c r="UYV57" s="76"/>
      <c r="UYW57" s="76"/>
      <c r="UYX57" s="76"/>
      <c r="UYY57" s="76"/>
      <c r="UYZ57" s="76"/>
      <c r="UZA57" s="76"/>
      <c r="UZB57" s="76"/>
      <c r="UZC57" s="76"/>
      <c r="UZD57" s="76"/>
      <c r="UZE57" s="76"/>
      <c r="UZF57" s="76"/>
      <c r="UZG57" s="76"/>
      <c r="UZH57" s="76"/>
      <c r="UZI57" s="76"/>
      <c r="UZJ57" s="76"/>
      <c r="UZK57" s="76"/>
      <c r="UZL57" s="76"/>
      <c r="UZM57" s="76"/>
      <c r="UZN57" s="76"/>
      <c r="UZO57" s="76"/>
      <c r="UZP57" s="76"/>
      <c r="UZQ57" s="76"/>
      <c r="UZR57" s="76"/>
      <c r="UZS57" s="76"/>
      <c r="UZT57" s="76"/>
      <c r="UZU57" s="76"/>
      <c r="UZV57" s="76"/>
      <c r="UZW57" s="76"/>
      <c r="UZX57" s="76"/>
      <c r="UZY57" s="76"/>
      <c r="UZZ57" s="76"/>
      <c r="VAA57" s="76"/>
      <c r="VAB57" s="76"/>
      <c r="VAC57" s="76"/>
      <c r="VAD57" s="76"/>
      <c r="VAE57" s="76"/>
      <c r="VAF57" s="76"/>
      <c r="VAG57" s="76"/>
      <c r="VAH57" s="76"/>
      <c r="VAI57" s="76"/>
      <c r="VAJ57" s="76"/>
      <c r="VAK57" s="76"/>
      <c r="VAL57" s="76"/>
      <c r="VAM57" s="76"/>
      <c r="VAN57" s="76"/>
      <c r="VAO57" s="76"/>
      <c r="VAP57" s="76"/>
      <c r="VAQ57" s="76"/>
      <c r="VAR57" s="76"/>
      <c r="VAS57" s="76"/>
      <c r="VAT57" s="76"/>
      <c r="VAU57" s="76"/>
      <c r="VAV57" s="76"/>
      <c r="VAW57" s="76"/>
      <c r="VAX57" s="76"/>
      <c r="VAY57" s="76"/>
      <c r="VAZ57" s="76"/>
      <c r="VBA57" s="76"/>
      <c r="VBB57" s="76"/>
      <c r="VBC57" s="76"/>
      <c r="VBD57" s="76"/>
      <c r="VBE57" s="76"/>
      <c r="VBF57" s="76"/>
      <c r="VBG57" s="76"/>
      <c r="VBH57" s="76"/>
      <c r="VBI57" s="76"/>
      <c r="VBJ57" s="76"/>
      <c r="VBK57" s="76"/>
      <c r="VBL57" s="76"/>
      <c r="VBM57" s="76"/>
      <c r="VBN57" s="76"/>
      <c r="VBO57" s="76"/>
      <c r="VBP57" s="76"/>
      <c r="VBQ57" s="76"/>
      <c r="VBR57" s="76"/>
      <c r="VBS57" s="76"/>
      <c r="VBT57" s="76"/>
      <c r="VBU57" s="76"/>
      <c r="VBV57" s="76"/>
      <c r="VBW57" s="76"/>
      <c r="VBX57" s="76"/>
      <c r="VBY57" s="76"/>
      <c r="VBZ57" s="76"/>
      <c r="VCA57" s="76"/>
      <c r="VCB57" s="76"/>
      <c r="VCC57" s="76"/>
      <c r="VCD57" s="76"/>
      <c r="VCE57" s="76"/>
      <c r="VCF57" s="76"/>
      <c r="VCG57" s="76"/>
      <c r="VCH57" s="76"/>
      <c r="VCI57" s="76"/>
      <c r="VCJ57" s="76"/>
      <c r="VCK57" s="76"/>
      <c r="VCL57" s="76"/>
      <c r="VCM57" s="76"/>
      <c r="VCN57" s="76"/>
      <c r="VCO57" s="76"/>
      <c r="VCP57" s="76"/>
      <c r="VCQ57" s="76"/>
      <c r="VCR57" s="76"/>
      <c r="VCS57" s="76"/>
      <c r="VCT57" s="76"/>
      <c r="VCU57" s="76"/>
      <c r="VCV57" s="76"/>
      <c r="VCW57" s="76"/>
      <c r="VCX57" s="76"/>
      <c r="VCY57" s="76"/>
      <c r="VCZ57" s="76"/>
      <c r="VDA57" s="76"/>
      <c r="VDB57" s="76"/>
      <c r="VDC57" s="76"/>
      <c r="VDD57" s="76"/>
      <c r="VDE57" s="76"/>
      <c r="VDF57" s="76"/>
      <c r="VDG57" s="76"/>
      <c r="VDH57" s="76"/>
      <c r="VDI57" s="76"/>
      <c r="VDJ57" s="76"/>
      <c r="VDK57" s="76"/>
      <c r="VDL57" s="76"/>
      <c r="VDM57" s="76"/>
      <c r="VDN57" s="76"/>
      <c r="VDO57" s="76"/>
      <c r="VDP57" s="76"/>
      <c r="VDQ57" s="76"/>
      <c r="VDR57" s="76"/>
      <c r="VDS57" s="76"/>
      <c r="VDT57" s="76"/>
      <c r="VDU57" s="76"/>
      <c r="VDV57" s="76"/>
      <c r="VDW57" s="76"/>
      <c r="VDX57" s="76"/>
      <c r="VDY57" s="76"/>
      <c r="VDZ57" s="76"/>
      <c r="VEA57" s="76"/>
      <c r="VEB57" s="76"/>
      <c r="VEC57" s="76"/>
      <c r="VED57" s="76"/>
      <c r="VEE57" s="76"/>
      <c r="VEF57" s="76"/>
      <c r="VEG57" s="76"/>
      <c r="VEH57" s="76"/>
      <c r="VEI57" s="76"/>
      <c r="VEJ57" s="76"/>
      <c r="VEK57" s="76"/>
      <c r="VEL57" s="76"/>
      <c r="VEM57" s="76"/>
      <c r="VEN57" s="76"/>
      <c r="VEO57" s="76"/>
      <c r="VEP57" s="76"/>
      <c r="VEQ57" s="76"/>
      <c r="VER57" s="76"/>
      <c r="VES57" s="76"/>
      <c r="VET57" s="76"/>
      <c r="VEU57" s="76"/>
      <c r="VEV57" s="76"/>
      <c r="VEW57" s="76"/>
      <c r="VEX57" s="76"/>
      <c r="VEY57" s="76"/>
      <c r="VEZ57" s="76"/>
      <c r="VFA57" s="76"/>
      <c r="VFB57" s="76"/>
      <c r="VFC57" s="76"/>
      <c r="VFD57" s="76"/>
      <c r="VFE57" s="76"/>
      <c r="VFF57" s="76"/>
      <c r="VFG57" s="76"/>
      <c r="VFH57" s="76"/>
      <c r="VFI57" s="76"/>
      <c r="VFJ57" s="76"/>
      <c r="VFK57" s="76"/>
      <c r="VFL57" s="76"/>
      <c r="VFM57" s="76"/>
      <c r="VFN57" s="76"/>
      <c r="VFO57" s="76"/>
      <c r="VFP57" s="76"/>
      <c r="VFQ57" s="76"/>
      <c r="VFR57" s="76"/>
      <c r="VFS57" s="76"/>
      <c r="VFT57" s="76"/>
      <c r="VFU57" s="76"/>
      <c r="VFV57" s="76"/>
      <c r="VFW57" s="76"/>
      <c r="VFX57" s="76"/>
      <c r="VFY57" s="76"/>
      <c r="VFZ57" s="76"/>
      <c r="VGA57" s="76"/>
      <c r="VGB57" s="76"/>
      <c r="VGC57" s="76"/>
      <c r="VGD57" s="76"/>
      <c r="VGE57" s="76"/>
      <c r="VGF57" s="76"/>
      <c r="VGG57" s="76"/>
      <c r="VGH57" s="76"/>
      <c r="VGI57" s="76"/>
      <c r="VGJ57" s="76"/>
      <c r="VGK57" s="76"/>
      <c r="VGL57" s="76"/>
      <c r="VGM57" s="76"/>
      <c r="VGN57" s="76"/>
      <c r="VGO57" s="76"/>
      <c r="VGP57" s="76"/>
      <c r="VGQ57" s="76"/>
      <c r="VGR57" s="76"/>
      <c r="VGS57" s="76"/>
      <c r="VGT57" s="76"/>
      <c r="VGU57" s="76"/>
      <c r="VGV57" s="76"/>
      <c r="VGW57" s="76"/>
      <c r="VGX57" s="76"/>
      <c r="VGY57" s="76"/>
      <c r="VGZ57" s="76"/>
      <c r="VHA57" s="76"/>
      <c r="VHB57" s="76"/>
      <c r="VHC57" s="76"/>
      <c r="VHD57" s="76"/>
      <c r="VHE57" s="76"/>
      <c r="VHF57" s="76"/>
      <c r="VHG57" s="76"/>
      <c r="VHH57" s="76"/>
      <c r="VHI57" s="76"/>
      <c r="VHJ57" s="76"/>
      <c r="VHK57" s="76"/>
      <c r="VHL57" s="76"/>
      <c r="VHM57" s="76"/>
      <c r="VHN57" s="76"/>
      <c r="VHO57" s="76"/>
      <c r="VHP57" s="76"/>
      <c r="VHQ57" s="76"/>
      <c r="VHR57" s="76"/>
      <c r="VHS57" s="76"/>
      <c r="VHT57" s="76"/>
      <c r="VHU57" s="76"/>
      <c r="VHV57" s="76"/>
      <c r="VHW57" s="76"/>
      <c r="VHX57" s="76"/>
      <c r="VHY57" s="76"/>
      <c r="VHZ57" s="76"/>
      <c r="VIA57" s="76"/>
      <c r="VIB57" s="76"/>
      <c r="VIC57" s="76"/>
      <c r="VID57" s="76"/>
      <c r="VIE57" s="76"/>
      <c r="VIF57" s="76"/>
      <c r="VIG57" s="76"/>
      <c r="VIH57" s="76"/>
      <c r="VII57" s="76"/>
      <c r="VIJ57" s="76"/>
      <c r="VIK57" s="76"/>
      <c r="VIL57" s="76"/>
      <c r="VIM57" s="76"/>
      <c r="VIN57" s="76"/>
      <c r="VIO57" s="76"/>
      <c r="VIP57" s="76"/>
      <c r="VIQ57" s="76"/>
      <c r="VIR57" s="76"/>
      <c r="VIS57" s="76"/>
      <c r="VIT57" s="76"/>
      <c r="VIU57" s="76"/>
      <c r="VIV57" s="76"/>
      <c r="VIW57" s="76"/>
      <c r="VIX57" s="76"/>
      <c r="VIY57" s="76"/>
      <c r="VIZ57" s="76"/>
      <c r="VJA57" s="76"/>
      <c r="VJB57" s="76"/>
      <c r="VJC57" s="76"/>
      <c r="VJD57" s="76"/>
      <c r="VJE57" s="76"/>
      <c r="VJF57" s="76"/>
      <c r="VJG57" s="76"/>
      <c r="VJH57" s="76"/>
      <c r="VJI57" s="76"/>
      <c r="VJJ57" s="76"/>
      <c r="VJK57" s="76"/>
      <c r="VJL57" s="76"/>
      <c r="VJM57" s="76"/>
      <c r="VJN57" s="76"/>
      <c r="VJO57" s="76"/>
      <c r="VJP57" s="76"/>
      <c r="VJQ57" s="76"/>
      <c r="VJR57" s="76"/>
      <c r="VJS57" s="76"/>
      <c r="VJT57" s="76"/>
      <c r="VJU57" s="76"/>
      <c r="VJV57" s="76"/>
      <c r="VJW57" s="76"/>
      <c r="VJX57" s="76"/>
      <c r="VJY57" s="76"/>
      <c r="VJZ57" s="76"/>
      <c r="VKA57" s="76"/>
      <c r="VKB57" s="76"/>
      <c r="VKC57" s="76"/>
      <c r="VKD57" s="76"/>
      <c r="VKE57" s="76"/>
      <c r="VKF57" s="76"/>
      <c r="VKG57" s="76"/>
      <c r="VKH57" s="76"/>
      <c r="VKI57" s="76"/>
      <c r="VKJ57" s="76"/>
      <c r="VKK57" s="76"/>
      <c r="VKL57" s="76"/>
      <c r="VKM57" s="76"/>
      <c r="VKN57" s="76"/>
      <c r="VKO57" s="76"/>
      <c r="VKP57" s="76"/>
      <c r="VKQ57" s="76"/>
      <c r="VKR57" s="76"/>
      <c r="VKS57" s="76"/>
      <c r="VKT57" s="76"/>
      <c r="VKU57" s="76"/>
      <c r="VKV57" s="76"/>
      <c r="VKW57" s="76"/>
      <c r="VKX57" s="76"/>
      <c r="VKY57" s="76"/>
      <c r="VKZ57" s="76"/>
      <c r="VLA57" s="76"/>
      <c r="VLB57" s="76"/>
      <c r="VLC57" s="76"/>
      <c r="VLD57" s="76"/>
      <c r="VLE57" s="76"/>
      <c r="VLF57" s="76"/>
      <c r="VLG57" s="76"/>
      <c r="VLH57" s="76"/>
      <c r="VLI57" s="76"/>
      <c r="VLJ57" s="76"/>
      <c r="VLK57" s="76"/>
      <c r="VLL57" s="76"/>
      <c r="VLM57" s="76"/>
      <c r="VLN57" s="76"/>
      <c r="VLO57" s="76"/>
      <c r="VLP57" s="76"/>
      <c r="VLQ57" s="76"/>
      <c r="VLR57" s="76"/>
      <c r="VLS57" s="76"/>
      <c r="VLT57" s="76"/>
      <c r="VLU57" s="76"/>
      <c r="VLV57" s="76"/>
      <c r="VLW57" s="76"/>
      <c r="VLX57" s="76"/>
      <c r="VLY57" s="76"/>
      <c r="VLZ57" s="76"/>
      <c r="VMA57" s="76"/>
      <c r="VMB57" s="76"/>
      <c r="VMC57" s="76"/>
      <c r="VMD57" s="76"/>
      <c r="VME57" s="76"/>
      <c r="VMF57" s="76"/>
      <c r="VMG57" s="76"/>
      <c r="VMH57" s="76"/>
      <c r="VMI57" s="76"/>
      <c r="VMJ57" s="76"/>
      <c r="VMK57" s="76"/>
      <c r="VML57" s="76"/>
      <c r="VMM57" s="76"/>
      <c r="VMN57" s="76"/>
      <c r="VMO57" s="76"/>
      <c r="VMP57" s="76"/>
      <c r="VMQ57" s="76"/>
      <c r="VMR57" s="76"/>
      <c r="VMS57" s="76"/>
      <c r="VMT57" s="76"/>
      <c r="VMU57" s="76"/>
      <c r="VMV57" s="76"/>
      <c r="VMW57" s="76"/>
      <c r="VMX57" s="76"/>
      <c r="VMY57" s="76"/>
      <c r="VMZ57" s="76"/>
      <c r="VNA57" s="76"/>
      <c r="VNB57" s="76"/>
      <c r="VNC57" s="76"/>
      <c r="VND57" s="76"/>
      <c r="VNE57" s="76"/>
      <c r="VNF57" s="76"/>
      <c r="VNG57" s="76"/>
      <c r="VNH57" s="76"/>
      <c r="VNI57" s="76"/>
      <c r="VNJ57" s="76"/>
      <c r="VNK57" s="76"/>
      <c r="VNL57" s="76"/>
      <c r="VNM57" s="76"/>
      <c r="VNN57" s="76"/>
      <c r="VNO57" s="76"/>
      <c r="VNP57" s="76"/>
      <c r="VNQ57" s="76"/>
      <c r="VNR57" s="76"/>
      <c r="VNS57" s="76"/>
      <c r="VNT57" s="76"/>
      <c r="VNU57" s="76"/>
      <c r="VNV57" s="76"/>
      <c r="VNW57" s="76"/>
      <c r="VNX57" s="76"/>
      <c r="VNY57" s="76"/>
      <c r="VNZ57" s="76"/>
      <c r="VOA57" s="76"/>
      <c r="VOB57" s="76"/>
      <c r="VOC57" s="76"/>
      <c r="VOD57" s="76"/>
      <c r="VOE57" s="76"/>
      <c r="VOF57" s="76"/>
      <c r="VOG57" s="76"/>
      <c r="VOH57" s="76"/>
      <c r="VOI57" s="76"/>
      <c r="VOJ57" s="76"/>
      <c r="VOK57" s="76"/>
      <c r="VOL57" s="76"/>
      <c r="VOM57" s="76"/>
      <c r="VON57" s="76"/>
      <c r="VOO57" s="76"/>
      <c r="VOP57" s="76"/>
      <c r="VOQ57" s="76"/>
      <c r="VOR57" s="76"/>
      <c r="VOS57" s="76"/>
      <c r="VOT57" s="76"/>
      <c r="VOU57" s="76"/>
      <c r="VOV57" s="76"/>
      <c r="VOW57" s="76"/>
      <c r="VOX57" s="76"/>
      <c r="VOY57" s="76"/>
      <c r="VOZ57" s="76"/>
      <c r="VPA57" s="76"/>
      <c r="VPB57" s="76"/>
      <c r="VPC57" s="76"/>
      <c r="VPD57" s="76"/>
      <c r="VPE57" s="76"/>
      <c r="VPF57" s="76"/>
      <c r="VPG57" s="76"/>
      <c r="VPH57" s="76"/>
      <c r="VPI57" s="76"/>
      <c r="VPJ57" s="76"/>
      <c r="VPK57" s="76"/>
      <c r="VPL57" s="76"/>
      <c r="VPM57" s="76"/>
      <c r="VPN57" s="76"/>
      <c r="VPO57" s="76"/>
      <c r="VPP57" s="76"/>
      <c r="VPQ57" s="76"/>
      <c r="VPR57" s="76"/>
      <c r="VPS57" s="76"/>
      <c r="VPT57" s="76"/>
      <c r="VPU57" s="76"/>
      <c r="VPV57" s="76"/>
      <c r="VPW57" s="76"/>
      <c r="VPX57" s="76"/>
      <c r="VPY57" s="76"/>
      <c r="VPZ57" s="76"/>
      <c r="VQA57" s="76"/>
      <c r="VQB57" s="76"/>
      <c r="VQC57" s="76"/>
      <c r="VQD57" s="76"/>
      <c r="VQE57" s="76"/>
      <c r="VQF57" s="76"/>
      <c r="VQG57" s="76"/>
      <c r="VQH57" s="76"/>
      <c r="VQI57" s="76"/>
      <c r="VQJ57" s="76"/>
      <c r="VQK57" s="76"/>
      <c r="VQL57" s="76"/>
      <c r="VQM57" s="76"/>
      <c r="VQN57" s="76"/>
      <c r="VQO57" s="76"/>
      <c r="VQP57" s="76"/>
      <c r="VQQ57" s="76"/>
      <c r="VQR57" s="76"/>
      <c r="VQS57" s="76"/>
      <c r="VQT57" s="76"/>
      <c r="VQU57" s="76"/>
      <c r="VQV57" s="76"/>
      <c r="VQW57" s="76"/>
      <c r="VQX57" s="76"/>
      <c r="VQY57" s="76"/>
      <c r="VQZ57" s="76"/>
      <c r="VRA57" s="76"/>
      <c r="VRB57" s="76"/>
      <c r="VRC57" s="76"/>
      <c r="VRD57" s="76"/>
      <c r="VRE57" s="76"/>
      <c r="VRF57" s="76"/>
      <c r="VRG57" s="76"/>
      <c r="VRH57" s="76"/>
      <c r="VRI57" s="76"/>
      <c r="VRJ57" s="76"/>
      <c r="VRK57" s="76"/>
      <c r="VRL57" s="76"/>
      <c r="VRM57" s="76"/>
      <c r="VRN57" s="76"/>
      <c r="VRO57" s="76"/>
      <c r="VRP57" s="76"/>
      <c r="VRQ57" s="76"/>
      <c r="VRR57" s="76"/>
      <c r="VRS57" s="76"/>
      <c r="VRT57" s="76"/>
      <c r="VRU57" s="76"/>
      <c r="VRV57" s="76"/>
      <c r="VRW57" s="76"/>
      <c r="VRX57" s="76"/>
      <c r="VRY57" s="76"/>
      <c r="VRZ57" s="76"/>
      <c r="VSA57" s="76"/>
      <c r="VSB57" s="76"/>
      <c r="VSC57" s="76"/>
      <c r="VSD57" s="76"/>
      <c r="VSE57" s="76"/>
      <c r="VSF57" s="76"/>
      <c r="VSG57" s="76"/>
      <c r="VSH57" s="76"/>
      <c r="VSI57" s="76"/>
      <c r="VSJ57" s="76"/>
      <c r="VSK57" s="76"/>
      <c r="VSL57" s="76"/>
      <c r="VSM57" s="76"/>
      <c r="VSN57" s="76"/>
      <c r="VSO57" s="76"/>
      <c r="VSP57" s="76"/>
      <c r="VSQ57" s="76"/>
      <c r="VSR57" s="76"/>
      <c r="VSS57" s="76"/>
      <c r="VST57" s="76"/>
      <c r="VSU57" s="76"/>
      <c r="VSV57" s="76"/>
      <c r="VSW57" s="76"/>
      <c r="VSX57" s="76"/>
      <c r="VSY57" s="76"/>
      <c r="VSZ57" s="76"/>
      <c r="VTA57" s="76"/>
      <c r="VTB57" s="76"/>
      <c r="VTC57" s="76"/>
      <c r="VTD57" s="76"/>
      <c r="VTE57" s="76"/>
      <c r="VTF57" s="76"/>
      <c r="VTG57" s="76"/>
      <c r="VTH57" s="76"/>
      <c r="VTI57" s="76"/>
      <c r="VTJ57" s="76"/>
      <c r="VTK57" s="76"/>
      <c r="VTL57" s="76"/>
      <c r="VTM57" s="76"/>
      <c r="VTN57" s="76"/>
      <c r="VTO57" s="76"/>
      <c r="VTP57" s="76"/>
      <c r="VTQ57" s="76"/>
      <c r="VTR57" s="76"/>
      <c r="VTS57" s="76"/>
      <c r="VTT57" s="76"/>
      <c r="VTU57" s="76"/>
      <c r="VTV57" s="76"/>
      <c r="VTW57" s="76"/>
      <c r="VTX57" s="76"/>
      <c r="VTY57" s="76"/>
      <c r="VTZ57" s="76"/>
      <c r="VUA57" s="76"/>
      <c r="VUB57" s="76"/>
      <c r="VUC57" s="76"/>
      <c r="VUD57" s="76"/>
      <c r="VUE57" s="76"/>
      <c r="VUF57" s="76"/>
      <c r="VUG57" s="76"/>
      <c r="VUH57" s="76"/>
      <c r="VUI57" s="76"/>
      <c r="VUJ57" s="76"/>
      <c r="VUK57" s="76"/>
      <c r="VUL57" s="76"/>
      <c r="VUM57" s="76"/>
      <c r="VUN57" s="76"/>
      <c r="VUO57" s="76"/>
      <c r="VUP57" s="76"/>
      <c r="VUQ57" s="76"/>
      <c r="VUR57" s="76"/>
      <c r="VUS57" s="76"/>
      <c r="VUT57" s="76"/>
      <c r="VUU57" s="76"/>
      <c r="VUV57" s="76"/>
      <c r="VUW57" s="76"/>
      <c r="VUX57" s="76"/>
      <c r="VUY57" s="76"/>
      <c r="VUZ57" s="76"/>
      <c r="VVA57" s="76"/>
      <c r="VVB57" s="76"/>
      <c r="VVC57" s="76"/>
      <c r="VVD57" s="76"/>
      <c r="VVE57" s="76"/>
      <c r="VVF57" s="76"/>
      <c r="VVG57" s="76"/>
      <c r="VVH57" s="76"/>
      <c r="VVI57" s="76"/>
      <c r="VVJ57" s="76"/>
      <c r="VVK57" s="76"/>
      <c r="VVL57" s="76"/>
      <c r="VVM57" s="76"/>
      <c r="VVN57" s="76"/>
      <c r="VVO57" s="76"/>
      <c r="VVP57" s="76"/>
      <c r="VVQ57" s="76"/>
      <c r="VVR57" s="76"/>
      <c r="VVS57" s="76"/>
      <c r="VVT57" s="76"/>
      <c r="VVU57" s="76"/>
      <c r="VVV57" s="76"/>
      <c r="VVW57" s="76"/>
      <c r="VVX57" s="76"/>
      <c r="VVY57" s="76"/>
      <c r="VVZ57" s="76"/>
      <c r="VWA57" s="76"/>
      <c r="VWB57" s="76"/>
      <c r="VWC57" s="76"/>
      <c r="VWD57" s="76"/>
      <c r="VWE57" s="76"/>
      <c r="VWF57" s="76"/>
      <c r="VWG57" s="76"/>
      <c r="VWH57" s="76"/>
      <c r="VWI57" s="76"/>
      <c r="VWJ57" s="76"/>
      <c r="VWK57" s="76"/>
      <c r="VWL57" s="76"/>
      <c r="VWM57" s="76"/>
      <c r="VWN57" s="76"/>
      <c r="VWO57" s="76"/>
      <c r="VWP57" s="76"/>
      <c r="VWQ57" s="76"/>
      <c r="VWR57" s="76"/>
      <c r="VWS57" s="76"/>
      <c r="VWT57" s="76"/>
      <c r="VWU57" s="76"/>
      <c r="VWV57" s="76"/>
      <c r="VWW57" s="76"/>
      <c r="VWX57" s="76"/>
      <c r="VWY57" s="76"/>
      <c r="VWZ57" s="76"/>
      <c r="VXA57" s="76"/>
      <c r="VXB57" s="76"/>
      <c r="VXC57" s="76"/>
      <c r="VXD57" s="76"/>
      <c r="VXE57" s="76"/>
      <c r="VXF57" s="76"/>
      <c r="VXG57" s="76"/>
      <c r="VXH57" s="76"/>
      <c r="VXI57" s="76"/>
      <c r="VXJ57" s="76"/>
      <c r="VXK57" s="76"/>
      <c r="VXL57" s="76"/>
      <c r="VXM57" s="76"/>
      <c r="VXN57" s="76"/>
      <c r="VXO57" s="76"/>
      <c r="VXP57" s="76"/>
      <c r="VXQ57" s="76"/>
      <c r="VXR57" s="76"/>
      <c r="VXS57" s="76"/>
      <c r="VXT57" s="76"/>
      <c r="VXU57" s="76"/>
      <c r="VXV57" s="76"/>
      <c r="VXW57" s="76"/>
      <c r="VXX57" s="76"/>
      <c r="VXY57" s="76"/>
      <c r="VXZ57" s="76"/>
      <c r="VYA57" s="76"/>
      <c r="VYB57" s="76"/>
      <c r="VYC57" s="76"/>
      <c r="VYD57" s="76"/>
      <c r="VYE57" s="76"/>
      <c r="VYF57" s="76"/>
      <c r="VYG57" s="76"/>
      <c r="VYH57" s="76"/>
      <c r="VYI57" s="76"/>
      <c r="VYJ57" s="76"/>
      <c r="VYK57" s="76"/>
      <c r="VYL57" s="76"/>
      <c r="VYM57" s="76"/>
      <c r="VYN57" s="76"/>
      <c r="VYO57" s="76"/>
      <c r="VYP57" s="76"/>
      <c r="VYQ57" s="76"/>
      <c r="VYR57" s="76"/>
      <c r="VYS57" s="76"/>
      <c r="VYT57" s="76"/>
      <c r="VYU57" s="76"/>
      <c r="VYV57" s="76"/>
      <c r="VYW57" s="76"/>
      <c r="VYX57" s="76"/>
      <c r="VYY57" s="76"/>
      <c r="VYZ57" s="76"/>
      <c r="VZA57" s="76"/>
      <c r="VZB57" s="76"/>
      <c r="VZC57" s="76"/>
      <c r="VZD57" s="76"/>
      <c r="VZE57" s="76"/>
      <c r="VZF57" s="76"/>
      <c r="VZG57" s="76"/>
      <c r="VZH57" s="76"/>
      <c r="VZI57" s="76"/>
      <c r="VZJ57" s="76"/>
      <c r="VZK57" s="76"/>
      <c r="VZL57" s="76"/>
      <c r="VZM57" s="76"/>
      <c r="VZN57" s="76"/>
      <c r="VZO57" s="76"/>
      <c r="VZP57" s="76"/>
      <c r="VZQ57" s="76"/>
      <c r="VZR57" s="76"/>
      <c r="VZS57" s="76"/>
      <c r="VZT57" s="76"/>
      <c r="VZU57" s="76"/>
      <c r="VZV57" s="76"/>
      <c r="VZW57" s="76"/>
      <c r="VZX57" s="76"/>
      <c r="VZY57" s="76"/>
      <c r="VZZ57" s="76"/>
      <c r="WAA57" s="76"/>
      <c r="WAB57" s="76"/>
      <c r="WAC57" s="76"/>
      <c r="WAD57" s="76"/>
      <c r="WAE57" s="76"/>
      <c r="WAF57" s="76"/>
      <c r="WAG57" s="76"/>
      <c r="WAH57" s="76"/>
      <c r="WAI57" s="76"/>
      <c r="WAJ57" s="76"/>
      <c r="WAK57" s="76"/>
      <c r="WAL57" s="76"/>
      <c r="WAM57" s="76"/>
      <c r="WAN57" s="76"/>
      <c r="WAO57" s="76"/>
      <c r="WAP57" s="76"/>
      <c r="WAQ57" s="76"/>
      <c r="WAR57" s="76"/>
      <c r="WAS57" s="76"/>
      <c r="WAT57" s="76"/>
      <c r="WAU57" s="76"/>
      <c r="WAV57" s="76"/>
      <c r="WAW57" s="76"/>
      <c r="WAX57" s="76"/>
      <c r="WAY57" s="76"/>
      <c r="WAZ57" s="76"/>
      <c r="WBA57" s="76"/>
      <c r="WBB57" s="76"/>
      <c r="WBC57" s="76"/>
      <c r="WBD57" s="76"/>
      <c r="WBE57" s="76"/>
      <c r="WBF57" s="76"/>
      <c r="WBG57" s="76"/>
      <c r="WBH57" s="76"/>
      <c r="WBI57" s="76"/>
      <c r="WBJ57" s="76"/>
      <c r="WBK57" s="76"/>
      <c r="WBL57" s="76"/>
      <c r="WBM57" s="76"/>
      <c r="WBN57" s="76"/>
      <c r="WBO57" s="76"/>
      <c r="WBP57" s="76"/>
      <c r="WBQ57" s="76"/>
      <c r="WBR57" s="76"/>
      <c r="WBS57" s="76"/>
      <c r="WBT57" s="76"/>
      <c r="WBU57" s="76"/>
      <c r="WBV57" s="76"/>
      <c r="WBW57" s="76"/>
      <c r="WBX57" s="76"/>
      <c r="WBY57" s="76"/>
      <c r="WBZ57" s="76"/>
      <c r="WCA57" s="76"/>
      <c r="WCB57" s="76"/>
      <c r="WCC57" s="76"/>
      <c r="WCD57" s="76"/>
      <c r="WCE57" s="76"/>
      <c r="WCF57" s="76"/>
      <c r="WCG57" s="76"/>
      <c r="WCH57" s="76"/>
      <c r="WCI57" s="76"/>
      <c r="WCJ57" s="76"/>
      <c r="WCK57" s="76"/>
      <c r="WCL57" s="76"/>
      <c r="WCM57" s="76"/>
      <c r="WCN57" s="76"/>
      <c r="WCO57" s="76"/>
      <c r="WCP57" s="76"/>
      <c r="WCQ57" s="76"/>
      <c r="WCR57" s="76"/>
      <c r="WCS57" s="76"/>
      <c r="WCT57" s="76"/>
      <c r="WCU57" s="76"/>
      <c r="WCV57" s="76"/>
      <c r="WCW57" s="76"/>
      <c r="WCX57" s="76"/>
      <c r="WCY57" s="76"/>
      <c r="WCZ57" s="76"/>
      <c r="WDA57" s="76"/>
      <c r="WDB57" s="76"/>
      <c r="WDC57" s="76"/>
      <c r="WDD57" s="76"/>
      <c r="WDE57" s="76"/>
      <c r="WDF57" s="76"/>
      <c r="WDG57" s="76"/>
      <c r="WDH57" s="76"/>
      <c r="WDI57" s="76"/>
      <c r="WDJ57" s="76"/>
      <c r="WDK57" s="76"/>
      <c r="WDL57" s="76"/>
      <c r="WDM57" s="76"/>
      <c r="WDN57" s="76"/>
      <c r="WDO57" s="76"/>
      <c r="WDP57" s="76"/>
      <c r="WDQ57" s="76"/>
      <c r="WDR57" s="76"/>
      <c r="WDS57" s="76"/>
      <c r="WDT57" s="76"/>
      <c r="WDU57" s="76"/>
      <c r="WDV57" s="76"/>
      <c r="WDW57" s="76"/>
      <c r="WDX57" s="76"/>
      <c r="WDY57" s="76"/>
      <c r="WDZ57" s="76"/>
      <c r="WEA57" s="76"/>
      <c r="WEB57" s="76"/>
      <c r="WEC57" s="76"/>
      <c r="WED57" s="76"/>
      <c r="WEE57" s="76"/>
      <c r="WEF57" s="76"/>
      <c r="WEG57" s="76"/>
      <c r="WEH57" s="76"/>
      <c r="WEI57" s="76"/>
      <c r="WEJ57" s="76"/>
      <c r="WEK57" s="76"/>
      <c r="WEL57" s="76"/>
      <c r="WEM57" s="76"/>
      <c r="WEN57" s="76"/>
      <c r="WEO57" s="76"/>
      <c r="WEP57" s="76"/>
      <c r="WEQ57" s="76"/>
      <c r="WER57" s="76"/>
      <c r="WES57" s="76"/>
      <c r="WET57" s="76"/>
      <c r="WEU57" s="76"/>
      <c r="WEV57" s="76"/>
      <c r="WEW57" s="76"/>
      <c r="WEX57" s="76"/>
      <c r="WEY57" s="76"/>
      <c r="WEZ57" s="76"/>
      <c r="WFA57" s="76"/>
      <c r="WFB57" s="76"/>
      <c r="WFC57" s="76"/>
      <c r="WFD57" s="76"/>
      <c r="WFE57" s="76"/>
      <c r="WFF57" s="76"/>
      <c r="WFG57" s="76"/>
      <c r="WFH57" s="76"/>
      <c r="WFI57" s="76"/>
      <c r="WFJ57" s="76"/>
      <c r="WFK57" s="76"/>
      <c r="WFL57" s="76"/>
      <c r="WFM57" s="76"/>
      <c r="WFN57" s="76"/>
      <c r="WFO57" s="76"/>
      <c r="WFP57" s="76"/>
      <c r="WFQ57" s="76"/>
      <c r="WFR57" s="76"/>
      <c r="WFS57" s="76"/>
      <c r="WFT57" s="76"/>
      <c r="WFU57" s="76"/>
      <c r="WFV57" s="76"/>
      <c r="WFW57" s="76"/>
      <c r="WFX57" s="76"/>
      <c r="WFY57" s="76"/>
      <c r="WFZ57" s="76"/>
      <c r="WGA57" s="76"/>
      <c r="WGB57" s="76"/>
      <c r="WGC57" s="76"/>
      <c r="WGD57" s="76"/>
      <c r="WGE57" s="76"/>
      <c r="WGF57" s="76"/>
      <c r="WGG57" s="76"/>
      <c r="WGH57" s="76"/>
      <c r="WGI57" s="76"/>
      <c r="WGJ57" s="76"/>
      <c r="WGK57" s="76"/>
      <c r="WGL57" s="76"/>
      <c r="WGM57" s="76"/>
      <c r="WGN57" s="76"/>
      <c r="WGO57" s="76"/>
      <c r="WGP57" s="76"/>
      <c r="WGQ57" s="76"/>
      <c r="WGR57" s="76"/>
      <c r="WGS57" s="76"/>
      <c r="WGT57" s="76"/>
      <c r="WGU57" s="76"/>
      <c r="WGV57" s="76"/>
      <c r="WGW57" s="76"/>
      <c r="WGX57" s="76"/>
      <c r="WGY57" s="76"/>
      <c r="WGZ57" s="76"/>
      <c r="WHA57" s="76"/>
      <c r="WHB57" s="76"/>
      <c r="WHC57" s="76"/>
      <c r="WHD57" s="76"/>
      <c r="WHE57" s="76"/>
      <c r="WHF57" s="76"/>
      <c r="WHG57" s="76"/>
      <c r="WHH57" s="76"/>
      <c r="WHI57" s="76"/>
      <c r="WHJ57" s="76"/>
      <c r="WHK57" s="76"/>
      <c r="WHL57" s="76"/>
      <c r="WHM57" s="76"/>
      <c r="WHN57" s="76"/>
      <c r="WHO57" s="76"/>
      <c r="WHP57" s="76"/>
      <c r="WHQ57" s="76"/>
      <c r="WHR57" s="76"/>
      <c r="WHS57" s="76"/>
      <c r="WHT57" s="76"/>
      <c r="WHU57" s="76"/>
      <c r="WHV57" s="76"/>
      <c r="WHW57" s="76"/>
      <c r="WHX57" s="76"/>
      <c r="WHY57" s="76"/>
      <c r="WHZ57" s="76"/>
      <c r="WIA57" s="76"/>
      <c r="WIB57" s="76"/>
      <c r="WIC57" s="76"/>
      <c r="WID57" s="76"/>
      <c r="WIE57" s="76"/>
      <c r="WIF57" s="76"/>
      <c r="WIG57" s="76"/>
      <c r="WIH57" s="76"/>
      <c r="WII57" s="76"/>
      <c r="WIJ57" s="76"/>
      <c r="WIK57" s="76"/>
      <c r="WIL57" s="76"/>
      <c r="WIM57" s="76"/>
      <c r="WIN57" s="76"/>
      <c r="WIO57" s="76"/>
      <c r="WIP57" s="76"/>
      <c r="WIQ57" s="76"/>
      <c r="WIR57" s="76"/>
      <c r="WIS57" s="76"/>
      <c r="WIT57" s="76"/>
      <c r="WIU57" s="76"/>
      <c r="WIV57" s="76"/>
      <c r="WIW57" s="76"/>
      <c r="WIX57" s="76"/>
      <c r="WIY57" s="76"/>
      <c r="WIZ57" s="76"/>
      <c r="WJA57" s="76"/>
      <c r="WJB57" s="76"/>
      <c r="WJC57" s="76"/>
      <c r="WJD57" s="76"/>
      <c r="WJE57" s="76"/>
      <c r="WJF57" s="76"/>
      <c r="WJG57" s="76"/>
      <c r="WJH57" s="76"/>
      <c r="WJI57" s="76"/>
      <c r="WJJ57" s="76"/>
      <c r="WJK57" s="76"/>
      <c r="WJL57" s="76"/>
      <c r="WJM57" s="76"/>
      <c r="WJN57" s="76"/>
      <c r="WJO57" s="76"/>
      <c r="WJP57" s="76"/>
      <c r="WJQ57" s="76"/>
      <c r="WJR57" s="76"/>
      <c r="WJS57" s="76"/>
      <c r="WJT57" s="76"/>
      <c r="WJU57" s="76"/>
      <c r="WJV57" s="76"/>
      <c r="WJW57" s="76"/>
      <c r="WJX57" s="76"/>
      <c r="WJY57" s="76"/>
      <c r="WJZ57" s="76"/>
      <c r="WKA57" s="76"/>
      <c r="WKB57" s="76"/>
      <c r="WKC57" s="76"/>
      <c r="WKD57" s="76"/>
      <c r="WKE57" s="76"/>
      <c r="WKF57" s="76"/>
      <c r="WKG57" s="76"/>
      <c r="WKH57" s="76"/>
      <c r="WKI57" s="76"/>
      <c r="WKJ57" s="76"/>
      <c r="WKK57" s="76"/>
      <c r="WKL57" s="76"/>
      <c r="WKM57" s="76"/>
      <c r="WKN57" s="76"/>
      <c r="WKO57" s="76"/>
      <c r="WKP57" s="76"/>
      <c r="WKQ57" s="76"/>
      <c r="WKR57" s="76"/>
      <c r="WKS57" s="76"/>
      <c r="WKT57" s="76"/>
      <c r="WKU57" s="76"/>
      <c r="WKV57" s="76"/>
      <c r="WKW57" s="76"/>
      <c r="WKX57" s="76"/>
      <c r="WKY57" s="76"/>
      <c r="WKZ57" s="76"/>
      <c r="WLA57" s="76"/>
      <c r="WLB57" s="76"/>
      <c r="WLC57" s="76"/>
      <c r="WLD57" s="76"/>
      <c r="WLE57" s="76"/>
      <c r="WLF57" s="76"/>
      <c r="WLG57" s="76"/>
      <c r="WLH57" s="76"/>
      <c r="WLI57" s="76"/>
      <c r="WLJ57" s="76"/>
      <c r="WLK57" s="76"/>
      <c r="WLL57" s="76"/>
      <c r="WLM57" s="76"/>
      <c r="WLN57" s="76"/>
      <c r="WLO57" s="76"/>
      <c r="WLP57" s="76"/>
      <c r="WLQ57" s="76"/>
      <c r="WLR57" s="76"/>
      <c r="WLS57" s="76"/>
      <c r="WLT57" s="76"/>
      <c r="WLU57" s="76"/>
      <c r="WLV57" s="76"/>
      <c r="WLW57" s="76"/>
      <c r="WLX57" s="76"/>
      <c r="WLY57" s="76"/>
      <c r="WLZ57" s="76"/>
      <c r="WMA57" s="76"/>
      <c r="WMB57" s="76"/>
      <c r="WMC57" s="76"/>
      <c r="WMD57" s="76"/>
      <c r="WME57" s="76"/>
      <c r="WMF57" s="76"/>
      <c r="WMG57" s="76"/>
      <c r="WMH57" s="76"/>
      <c r="WMI57" s="76"/>
      <c r="WMJ57" s="76"/>
      <c r="WMK57" s="76"/>
      <c r="WML57" s="76"/>
      <c r="WMM57" s="76"/>
      <c r="WMN57" s="76"/>
      <c r="WMO57" s="76"/>
      <c r="WMP57" s="76"/>
      <c r="WMQ57" s="76"/>
      <c r="WMR57" s="76"/>
      <c r="WMS57" s="76"/>
      <c r="WMT57" s="76"/>
      <c r="WMU57" s="76"/>
      <c r="WMV57" s="76"/>
      <c r="WMW57" s="76"/>
      <c r="WMX57" s="76"/>
      <c r="WMY57" s="76"/>
      <c r="WMZ57" s="76"/>
      <c r="WNA57" s="76"/>
      <c r="WNB57" s="76"/>
      <c r="WNC57" s="76"/>
      <c r="WND57" s="76"/>
      <c r="WNE57" s="76"/>
      <c r="WNF57" s="76"/>
      <c r="WNG57" s="76"/>
      <c r="WNH57" s="76"/>
      <c r="WNI57" s="76"/>
      <c r="WNJ57" s="76"/>
      <c r="WNK57" s="76"/>
      <c r="WNL57" s="76"/>
      <c r="WNM57" s="76"/>
      <c r="WNN57" s="76"/>
      <c r="WNO57" s="76"/>
      <c r="WNP57" s="76"/>
      <c r="WNQ57" s="76"/>
      <c r="WNR57" s="76"/>
      <c r="WNS57" s="76"/>
      <c r="WNT57" s="76"/>
      <c r="WNU57" s="76"/>
      <c r="WNV57" s="76"/>
      <c r="WNW57" s="76"/>
      <c r="WNX57" s="76"/>
      <c r="WNY57" s="76"/>
      <c r="WNZ57" s="76"/>
      <c r="WOA57" s="76"/>
      <c r="WOB57" s="76"/>
      <c r="WOC57" s="76"/>
      <c r="WOD57" s="76"/>
      <c r="WOE57" s="76"/>
      <c r="WOF57" s="76"/>
      <c r="WOG57" s="76"/>
      <c r="WOH57" s="76"/>
      <c r="WOI57" s="76"/>
      <c r="WOJ57" s="76"/>
      <c r="WOK57" s="76"/>
      <c r="WOL57" s="76"/>
      <c r="WOM57" s="76"/>
      <c r="WON57" s="76"/>
      <c r="WOO57" s="76"/>
      <c r="WOP57" s="76"/>
      <c r="WOQ57" s="76"/>
      <c r="WOR57" s="76"/>
      <c r="WOS57" s="76"/>
      <c r="WOT57" s="76"/>
      <c r="WOU57" s="76"/>
      <c r="WOV57" s="76"/>
      <c r="WOW57" s="76"/>
      <c r="WOX57" s="76"/>
      <c r="WOY57" s="76"/>
      <c r="WOZ57" s="76"/>
      <c r="WPA57" s="76"/>
      <c r="WPB57" s="76"/>
      <c r="WPC57" s="76"/>
      <c r="WPD57" s="76"/>
      <c r="WPE57" s="76"/>
      <c r="WPF57" s="76"/>
      <c r="WPG57" s="76"/>
      <c r="WPH57" s="76"/>
      <c r="WPI57" s="76"/>
      <c r="WPJ57" s="76"/>
      <c r="WPK57" s="76"/>
      <c r="WPL57" s="76"/>
      <c r="WPM57" s="76"/>
      <c r="WPN57" s="76"/>
      <c r="WPO57" s="76"/>
      <c r="WPP57" s="76"/>
      <c r="WPQ57" s="76"/>
      <c r="WPR57" s="76"/>
      <c r="WPS57" s="76"/>
      <c r="WPT57" s="76"/>
      <c r="WPU57" s="76"/>
      <c r="WPV57" s="76"/>
      <c r="WPW57" s="76"/>
      <c r="WPX57" s="76"/>
      <c r="WPY57" s="76"/>
      <c r="WPZ57" s="76"/>
      <c r="WQA57" s="76"/>
      <c r="WQB57" s="76"/>
      <c r="WQC57" s="76"/>
      <c r="WQD57" s="76"/>
      <c r="WQE57" s="76"/>
      <c r="WQF57" s="76"/>
      <c r="WQG57" s="76"/>
      <c r="WQH57" s="76"/>
      <c r="WQI57" s="76"/>
      <c r="WQJ57" s="76"/>
      <c r="WQK57" s="76"/>
      <c r="WQL57" s="76"/>
      <c r="WQM57" s="76"/>
      <c r="WQN57" s="76"/>
      <c r="WQO57" s="76"/>
      <c r="WQP57" s="76"/>
      <c r="WQQ57" s="76"/>
      <c r="WQR57" s="76"/>
      <c r="WQS57" s="76"/>
      <c r="WQT57" s="76"/>
      <c r="WQU57" s="76"/>
      <c r="WQV57" s="76"/>
      <c r="WQW57" s="76"/>
      <c r="WQX57" s="76"/>
      <c r="WQY57" s="76"/>
      <c r="WQZ57" s="76"/>
      <c r="WRA57" s="76"/>
      <c r="WRB57" s="76"/>
      <c r="WRC57" s="76"/>
      <c r="WRD57" s="76"/>
      <c r="WRE57" s="76"/>
      <c r="WRF57" s="76"/>
      <c r="WRG57" s="76"/>
      <c r="WRH57" s="76"/>
      <c r="WRI57" s="76"/>
      <c r="WRJ57" s="76"/>
      <c r="WRK57" s="76"/>
      <c r="WRL57" s="76"/>
      <c r="WRM57" s="76"/>
      <c r="WRN57" s="76"/>
      <c r="WRO57" s="76"/>
      <c r="WRP57" s="76"/>
      <c r="WRQ57" s="76"/>
      <c r="WRR57" s="76"/>
      <c r="WRS57" s="76"/>
      <c r="WRT57" s="76"/>
      <c r="WRU57" s="76"/>
      <c r="WRV57" s="76"/>
      <c r="WRW57" s="76"/>
      <c r="WRX57" s="76"/>
      <c r="WRY57" s="76"/>
      <c r="WRZ57" s="76"/>
      <c r="WSA57" s="76"/>
      <c r="WSB57" s="76"/>
      <c r="WSC57" s="76"/>
      <c r="WSD57" s="76"/>
      <c r="WSE57" s="76"/>
      <c r="WSF57" s="76"/>
      <c r="WSG57" s="76"/>
      <c r="WSH57" s="76"/>
      <c r="WSI57" s="76"/>
      <c r="WSJ57" s="76"/>
      <c r="WSK57" s="76"/>
      <c r="WSL57" s="76"/>
      <c r="WSM57" s="76"/>
      <c r="WSN57" s="76"/>
      <c r="WSO57" s="76"/>
      <c r="WSP57" s="76"/>
      <c r="WSQ57" s="76"/>
      <c r="WSR57" s="76"/>
      <c r="WSS57" s="76"/>
      <c r="WST57" s="76"/>
      <c r="WSU57" s="76"/>
      <c r="WSV57" s="76"/>
      <c r="WSW57" s="76"/>
      <c r="WSX57" s="76"/>
      <c r="WSY57" s="76"/>
      <c r="WSZ57" s="76"/>
      <c r="WTA57" s="76"/>
      <c r="WTB57" s="76"/>
      <c r="WTC57" s="76"/>
      <c r="WTD57" s="76"/>
      <c r="WTE57" s="76"/>
      <c r="WTF57" s="76"/>
      <c r="WTG57" s="76"/>
      <c r="WTH57" s="76"/>
      <c r="WTI57" s="76"/>
      <c r="WTJ57" s="76"/>
      <c r="WTK57" s="76"/>
      <c r="WTL57" s="76"/>
      <c r="WTM57" s="76"/>
      <c r="WTN57" s="76"/>
      <c r="WTO57" s="76"/>
      <c r="WTP57" s="76"/>
      <c r="WTQ57" s="76"/>
      <c r="WTR57" s="76"/>
      <c r="WTS57" s="76"/>
      <c r="WTT57" s="76"/>
      <c r="WTU57" s="76"/>
      <c r="WTV57" s="76"/>
      <c r="WTW57" s="76"/>
      <c r="WTX57" s="76"/>
      <c r="WTY57" s="76"/>
      <c r="WTZ57" s="76"/>
      <c r="WUA57" s="76"/>
      <c r="WUB57" s="76"/>
      <c r="WUC57" s="76"/>
      <c r="WUD57" s="76"/>
      <c r="WUE57" s="76"/>
      <c r="WUF57" s="76"/>
      <c r="WUG57" s="76"/>
      <c r="WUH57" s="76"/>
      <c r="WUI57" s="76"/>
      <c r="WUJ57" s="76"/>
      <c r="WUK57" s="76"/>
      <c r="WUL57" s="76"/>
      <c r="WUM57" s="76"/>
      <c r="WUN57" s="76"/>
      <c r="WUO57" s="76"/>
      <c r="WUP57" s="76"/>
      <c r="WUQ57" s="76"/>
      <c r="WUR57" s="76"/>
      <c r="WUS57" s="76"/>
      <c r="WUT57" s="76"/>
      <c r="WUU57" s="76"/>
      <c r="WUV57" s="76"/>
      <c r="WUW57" s="76"/>
      <c r="WUX57" s="76"/>
      <c r="WUY57" s="76"/>
      <c r="WUZ57" s="76"/>
      <c r="WVA57" s="76"/>
      <c r="WVB57" s="76"/>
      <c r="WVC57" s="76"/>
      <c r="WVD57" s="76"/>
      <c r="WVE57" s="76"/>
      <c r="WVF57" s="76"/>
      <c r="WVG57" s="76"/>
      <c r="WVH57" s="76"/>
      <c r="WVI57" s="76"/>
      <c r="WVJ57" s="76"/>
      <c r="WVK57" s="76"/>
      <c r="WVL57" s="76"/>
      <c r="WVM57" s="76"/>
      <c r="WVN57" s="76"/>
      <c r="WVO57" s="76"/>
      <c r="WVP57" s="76"/>
      <c r="WVQ57" s="76"/>
      <c r="WVR57" s="76"/>
      <c r="WVS57" s="76"/>
      <c r="WVT57" s="76"/>
      <c r="WVU57" s="76"/>
      <c r="WVV57" s="76"/>
      <c r="WVW57" s="76"/>
      <c r="WVX57" s="76"/>
      <c r="WVY57" s="76"/>
      <c r="WVZ57" s="76"/>
      <c r="WWA57" s="76"/>
      <c r="WWB57" s="76"/>
      <c r="WWC57" s="76"/>
      <c r="WWD57" s="76"/>
      <c r="WWE57" s="76"/>
      <c r="WWF57" s="76"/>
      <c r="WWG57" s="76"/>
      <c r="WWH57" s="76"/>
      <c r="WWI57" s="76"/>
      <c r="WWJ57" s="76"/>
      <c r="WWK57" s="76"/>
      <c r="WWL57" s="76"/>
      <c r="WWM57" s="76"/>
      <c r="WWN57" s="76"/>
      <c r="WWO57" s="76"/>
      <c r="WWP57" s="76"/>
      <c r="WWQ57" s="76"/>
      <c r="WWR57" s="76"/>
      <c r="WWS57" s="76"/>
      <c r="WWT57" s="76"/>
      <c r="WWU57" s="76"/>
      <c r="WWV57" s="76"/>
      <c r="WWW57" s="76"/>
      <c r="WWX57" s="76"/>
      <c r="WWY57" s="76"/>
      <c r="WWZ57" s="76"/>
      <c r="WXA57" s="76"/>
      <c r="WXB57" s="76"/>
      <c r="WXC57" s="76"/>
      <c r="WXD57" s="76"/>
      <c r="WXE57" s="76"/>
      <c r="WXF57" s="76"/>
      <c r="WXG57" s="76"/>
      <c r="WXH57" s="76"/>
      <c r="WXI57" s="76"/>
      <c r="WXJ57" s="76"/>
      <c r="WXK57" s="76"/>
      <c r="WXL57" s="76"/>
      <c r="WXM57" s="76"/>
      <c r="WXN57" s="76"/>
      <c r="WXO57" s="76"/>
      <c r="WXP57" s="76"/>
      <c r="WXQ57" s="76"/>
      <c r="WXR57" s="76"/>
      <c r="WXS57" s="76"/>
      <c r="WXT57" s="76"/>
      <c r="WXU57" s="76"/>
      <c r="WXV57" s="76"/>
      <c r="WXW57" s="76"/>
      <c r="WXX57" s="76"/>
      <c r="WXY57" s="76"/>
      <c r="WXZ57" s="76"/>
      <c r="WYA57" s="76"/>
      <c r="WYB57" s="76"/>
      <c r="WYC57" s="76"/>
      <c r="WYD57" s="76"/>
      <c r="WYE57" s="76"/>
      <c r="WYF57" s="76"/>
      <c r="WYG57" s="76"/>
      <c r="WYH57" s="76"/>
      <c r="WYI57" s="76"/>
      <c r="WYJ57" s="76"/>
      <c r="WYK57" s="76"/>
      <c r="WYL57" s="76"/>
      <c r="WYM57" s="76"/>
      <c r="WYN57" s="76"/>
      <c r="WYO57" s="76"/>
      <c r="WYP57" s="76"/>
      <c r="WYQ57" s="76"/>
      <c r="WYR57" s="76"/>
      <c r="WYS57" s="76"/>
      <c r="WYT57" s="76"/>
      <c r="WYU57" s="76"/>
      <c r="WYV57" s="76"/>
      <c r="WYW57" s="76"/>
      <c r="WYX57" s="76"/>
      <c r="WYY57" s="76"/>
      <c r="WYZ57" s="76"/>
      <c r="WZA57" s="76"/>
      <c r="WZB57" s="76"/>
      <c r="WZC57" s="76"/>
      <c r="WZD57" s="76"/>
      <c r="WZE57" s="76"/>
      <c r="WZF57" s="76"/>
      <c r="WZG57" s="76"/>
      <c r="WZH57" s="76"/>
      <c r="WZI57" s="76"/>
      <c r="WZJ57" s="76"/>
      <c r="WZK57" s="76"/>
      <c r="WZL57" s="76"/>
      <c r="WZM57" s="76"/>
      <c r="WZN57" s="76"/>
      <c r="WZO57" s="76"/>
      <c r="WZP57" s="76"/>
      <c r="WZQ57" s="76"/>
      <c r="WZR57" s="76"/>
      <c r="WZS57" s="76"/>
      <c r="WZT57" s="76"/>
      <c r="WZU57" s="76"/>
      <c r="WZV57" s="76"/>
      <c r="WZW57" s="76"/>
      <c r="WZX57" s="76"/>
      <c r="WZY57" s="76"/>
      <c r="WZZ57" s="76"/>
      <c r="XAA57" s="76"/>
      <c r="XAB57" s="76"/>
      <c r="XAC57" s="76"/>
      <c r="XAD57" s="76"/>
      <c r="XAE57" s="76"/>
      <c r="XAF57" s="76"/>
      <c r="XAG57" s="76"/>
      <c r="XAH57" s="76"/>
      <c r="XAI57" s="76"/>
      <c r="XAJ57" s="76"/>
      <c r="XAK57" s="76"/>
      <c r="XAL57" s="76"/>
      <c r="XAM57" s="76"/>
      <c r="XAN57" s="76"/>
      <c r="XAO57" s="76"/>
      <c r="XAP57" s="76"/>
      <c r="XAQ57" s="76"/>
      <c r="XAR57" s="76"/>
      <c r="XAS57" s="76"/>
      <c r="XAT57" s="76"/>
      <c r="XAU57" s="76"/>
      <c r="XAV57" s="76"/>
      <c r="XAW57" s="76"/>
      <c r="XAX57" s="76"/>
      <c r="XAY57" s="76"/>
      <c r="XAZ57" s="76"/>
      <c r="XBA57" s="76"/>
      <c r="XBB57" s="76"/>
      <c r="XBC57" s="76"/>
      <c r="XBD57" s="76"/>
      <c r="XBE57" s="76"/>
      <c r="XBF57" s="76"/>
      <c r="XBG57" s="76"/>
      <c r="XBH57" s="76"/>
      <c r="XBI57" s="76"/>
      <c r="XBJ57" s="76"/>
      <c r="XBK57" s="76"/>
      <c r="XBL57" s="76"/>
      <c r="XBM57" s="76"/>
      <c r="XBN57" s="76"/>
      <c r="XBO57" s="76"/>
      <c r="XBP57" s="76"/>
      <c r="XBQ57" s="76"/>
      <c r="XBR57" s="76"/>
      <c r="XBS57" s="76"/>
      <c r="XBT57" s="76"/>
      <c r="XBU57" s="76"/>
      <c r="XBV57" s="76"/>
      <c r="XBW57" s="76"/>
      <c r="XBX57" s="76"/>
      <c r="XBY57" s="76"/>
      <c r="XBZ57" s="76"/>
      <c r="XCA57" s="76"/>
      <c r="XCB57" s="76"/>
      <c r="XCC57" s="76"/>
      <c r="XCD57" s="76"/>
      <c r="XCE57" s="76"/>
      <c r="XCF57" s="76"/>
      <c r="XCG57" s="76"/>
      <c r="XCH57" s="76"/>
      <c r="XCI57" s="76"/>
      <c r="XCJ57" s="76"/>
      <c r="XCK57" s="76"/>
      <c r="XCL57" s="76"/>
      <c r="XCM57" s="76"/>
      <c r="XCN57" s="76"/>
      <c r="XCO57" s="76"/>
      <c r="XCP57" s="76"/>
      <c r="XCQ57" s="76"/>
      <c r="XCR57" s="76"/>
      <c r="XCS57" s="76"/>
      <c r="XCT57" s="76"/>
      <c r="XCU57" s="76"/>
      <c r="XCV57" s="76"/>
      <c r="XCW57" s="76"/>
      <c r="XCX57" s="76"/>
      <c r="XCY57" s="76"/>
      <c r="XCZ57" s="76"/>
      <c r="XDA57" s="76"/>
      <c r="XDB57" s="76"/>
      <c r="XDC57" s="76"/>
      <c r="XDD57" s="76"/>
      <c r="XDE57" s="76"/>
      <c r="XDF57" s="76"/>
      <c r="XDG57" s="76"/>
      <c r="XDH57" s="76"/>
      <c r="XDI57" s="76"/>
      <c r="XDJ57" s="76"/>
      <c r="XDK57" s="76"/>
      <c r="XDL57" s="76"/>
      <c r="XDM57" s="76"/>
      <c r="XDN57" s="76"/>
      <c r="XDO57" s="76"/>
      <c r="XDP57" s="76"/>
      <c r="XDQ57" s="76"/>
      <c r="XDR57" s="76"/>
      <c r="XDS57" s="76"/>
      <c r="XDT57" s="76"/>
      <c r="XDU57" s="76"/>
      <c r="XDV57" s="76"/>
      <c r="XDW57" s="76"/>
      <c r="XDX57" s="76"/>
      <c r="XDY57" s="76"/>
      <c r="XDZ57" s="76"/>
      <c r="XEA57" s="76"/>
      <c r="XEB57" s="76"/>
      <c r="XEC57" s="76"/>
      <c r="XED57" s="76"/>
      <c r="XEE57" s="76"/>
      <c r="XEF57" s="76"/>
      <c r="XEG57" s="76"/>
      <c r="XEH57" s="76"/>
      <c r="XEI57" s="76"/>
      <c r="XEJ57" s="76"/>
      <c r="XEK57" s="76"/>
      <c r="XEL57" s="76"/>
      <c r="XEM57" s="76"/>
      <c r="XEN57" s="76"/>
      <c r="XEO57" s="76"/>
      <c r="XEP57" s="76"/>
      <c r="XEQ57" s="76"/>
      <c r="XER57" s="76"/>
      <c r="XES57" s="76"/>
      <c r="XET57" s="76"/>
      <c r="XEU57" s="76"/>
      <c r="XEV57" s="76"/>
      <c r="XEW57" s="76"/>
      <c r="XEX57" s="76"/>
      <c r="XEY57" s="76"/>
      <c r="XEZ57" s="76"/>
      <c r="XFA57" s="76"/>
      <c r="XFB57" s="76"/>
      <c r="XFC57" s="76"/>
      <c r="XFD57" s="76"/>
    </row>
    <row r="58" spans="1:16384">
      <c r="A58" s="271">
        <v>48</v>
      </c>
      <c r="B58" s="76" t="str">
        <f>IF('Data Raport2'!B51="","",'Data Raport2'!B51)</f>
        <v>siswa48</v>
      </c>
      <c r="C58" s="137" t="str">
        <f>IF('QH2'!I61="","",'QH2'!I61)</f>
        <v/>
      </c>
      <c r="D58" s="137" t="str">
        <f>IF('QH2'!J61="","",'QH2'!J61)</f>
        <v/>
      </c>
      <c r="E58" s="137" t="str">
        <f>IF('QH2'!K61="","",'QH2'!K61)</f>
        <v/>
      </c>
      <c r="F58" s="137" t="str">
        <f>IF('QH2'!L61="","",'QH2'!L61)</f>
        <v/>
      </c>
      <c r="G58" s="137" t="str">
        <f>IF('QH2'!M61="","",'QH2'!M61)</f>
        <v/>
      </c>
      <c r="H58" s="137" t="str">
        <f>IF('QH2'!N61="","",'QH2'!N61)</f>
        <v/>
      </c>
      <c r="I58" s="137" t="str">
        <f>IF('QH2'!O61="","",'QH2'!O61)</f>
        <v/>
      </c>
      <c r="J58" s="137" t="str">
        <f>IF('QH2'!P61="","",'QH2'!P61)</f>
        <v/>
      </c>
      <c r="K58" s="137" t="str">
        <f>IF('QH2'!Q61="","",'QH2'!Q61)</f>
        <v/>
      </c>
      <c r="L58" s="137" t="str">
        <f>IF('QH2'!R61="","",'QH2'!R61)</f>
        <v/>
      </c>
      <c r="M58" s="138" t="str">
        <f>IF('AA2'!I61="","",'AA2'!I61)</f>
        <v/>
      </c>
      <c r="N58" s="138" t="str">
        <f>IF('AA2'!J61="","",'AA2'!J61)</f>
        <v/>
      </c>
      <c r="O58" s="138" t="str">
        <f>IF('AA2'!K61="","",'AA2'!K61)</f>
        <v/>
      </c>
      <c r="P58" s="138" t="str">
        <f>IF('AA2'!L61="","",'AA2'!L61)</f>
        <v/>
      </c>
      <c r="Q58" s="138" t="str">
        <f>IF('AA2'!M61="","",'AA2'!M61)</f>
        <v/>
      </c>
      <c r="R58" s="138" t="str">
        <f>IF('AA2'!N61="","",'AA2'!N61)</f>
        <v/>
      </c>
      <c r="S58" s="138" t="str">
        <f>IF('AA2'!O61="","",'AA2'!O61)</f>
        <v/>
      </c>
      <c r="T58" s="138" t="str">
        <f>IF('AA2'!P61="","",'AA2'!P61)</f>
        <v/>
      </c>
      <c r="U58" s="138" t="str">
        <f>IF('AA2'!Q61="","",'AA2'!Q61)</f>
        <v/>
      </c>
      <c r="V58" s="138" t="str">
        <f>IF('AA2'!R61="","",'AA2'!R61)</f>
        <v/>
      </c>
      <c r="W58" s="138" t="str">
        <f>IF(FIQIH2!I61="","",FIQIH2!I61)</f>
        <v/>
      </c>
      <c r="X58" s="138" t="str">
        <f>IF(FIQIH2!J61="","",FIQIH2!J61)</f>
        <v/>
      </c>
      <c r="Y58" s="138" t="str">
        <f>IF(FIQIH2!K61="","",FIQIH2!K61)</f>
        <v/>
      </c>
      <c r="Z58" s="138" t="str">
        <f>IF(FIQIH2!L61="","",FIQIH2!L61)</f>
        <v/>
      </c>
      <c r="AA58" s="138" t="str">
        <f>IF(FIQIH2!M61="","",FIQIH2!M61)</f>
        <v/>
      </c>
      <c r="AB58" s="138" t="str">
        <f>IF(FIQIH2!N61="","",FIQIH2!N61)</f>
        <v/>
      </c>
      <c r="AC58" s="138" t="str">
        <f>IF(FIQIH2!O61="","",FIQIH2!O61)</f>
        <v/>
      </c>
      <c r="AD58" s="138" t="str">
        <f>IF(FIQIH2!P61="","",FIQIH2!P61)</f>
        <v/>
      </c>
      <c r="AE58" s="138" t="str">
        <f>IF(FIQIH2!Q61="","",FIQIH2!Q61)</f>
        <v/>
      </c>
      <c r="AF58" s="138" t="str">
        <f>IF(FIQIH2!R61="","",FIQIH2!R61)</f>
        <v/>
      </c>
      <c r="AG58" s="138" t="str">
        <f>IF('SKI2'!I61="","",'SKI2'!I61)</f>
        <v/>
      </c>
      <c r="AH58" s="138" t="str">
        <f>IF('SKI2'!J61="","",'SKI2'!J61)</f>
        <v/>
      </c>
      <c r="AI58" s="138" t="str">
        <f>IF('SKI2'!K61="","",'SKI2'!K61)</f>
        <v/>
      </c>
      <c r="AJ58" s="138" t="str">
        <f>IF('SKI2'!L61="","",'SKI2'!L61)</f>
        <v/>
      </c>
      <c r="AK58" s="138" t="str">
        <f>IF('SKI2'!M61="","",'SKI2'!M61)</f>
        <v/>
      </c>
      <c r="AL58" s="138" t="str">
        <f>IF('SKI2'!N61="","",'SKI2'!N61)</f>
        <v/>
      </c>
      <c r="AM58" s="138" t="str">
        <f>IF('SKI2'!O61="","",'SKI2'!O61)</f>
        <v/>
      </c>
      <c r="AN58" s="138" t="str">
        <f>IF('SKI2'!P61="","",'SKI2'!P61)</f>
        <v/>
      </c>
      <c r="AO58" s="138" t="str">
        <f>IF('SKI2'!Q61="","",'SKI2'!Q61)</f>
        <v/>
      </c>
      <c r="AP58" s="138" t="str">
        <f>IF('SKI2'!R61="","",'SKI2'!R61)</f>
        <v/>
      </c>
      <c r="AQ58" s="138" t="str">
        <f>IF(PPKn2!I61="","",PPKn2!I61)</f>
        <v/>
      </c>
      <c r="AR58" s="138" t="str">
        <f>IF(PPKn2!J61="","",PPKn2!J61)</f>
        <v/>
      </c>
      <c r="AS58" s="138" t="str">
        <f>IF(PPKn2!K61="","",PPKn2!K61)</f>
        <v/>
      </c>
      <c r="AT58" s="138" t="str">
        <f>IF(PPKn2!L61="","",PPKn2!L61)</f>
        <v/>
      </c>
      <c r="AU58" s="138" t="str">
        <f>IF(PPKn2!M61="","",PPKn2!M61)</f>
        <v/>
      </c>
      <c r="AV58" s="138" t="str">
        <f>IF(PPKn2!N61="","",PPKn2!N61)</f>
        <v/>
      </c>
      <c r="AW58" s="138" t="str">
        <f>IF(PPKn2!O61="","",PPKn2!O61)</f>
        <v/>
      </c>
      <c r="AX58" s="138" t="str">
        <f>IF(PPKn2!P61="","",PPKn2!P61)</f>
        <v/>
      </c>
      <c r="AY58" s="138" t="str">
        <f>IF(PPKn2!Q61="","",PPKn2!Q61)</f>
        <v/>
      </c>
      <c r="AZ58" s="138" t="str">
        <f>IF(PPKn2!R61="","",PPKn2!R61)</f>
        <v/>
      </c>
      <c r="BA58" s="137" t="str">
        <f>IF(B.Ind2!I61="","",B.Ind2!I61)</f>
        <v/>
      </c>
      <c r="BB58" s="137" t="str">
        <f>IF(B.Ind2!J61="","",B.Ind2!J61)</f>
        <v/>
      </c>
      <c r="BC58" s="137" t="str">
        <f>IF(B.Ind2!K61="","",B.Ind2!K61)</f>
        <v/>
      </c>
      <c r="BD58" s="137" t="str">
        <f>IF(B.Ind2!L61="","",B.Ind2!L61)</f>
        <v/>
      </c>
      <c r="BE58" s="137" t="str">
        <f>IF(B.Ind2!M61="","",B.Ind2!M61)</f>
        <v/>
      </c>
      <c r="BF58" s="137" t="str">
        <f>IF(B.Ind2!N61="","",B.Ind2!N61)</f>
        <v/>
      </c>
      <c r="BG58" s="137" t="str">
        <f>IF(B.Ind2!O61="","",B.Ind2!O61)</f>
        <v/>
      </c>
      <c r="BH58" s="137" t="str">
        <f>IF(B.Ind2!P61="","",B.Ind2!P61)</f>
        <v/>
      </c>
      <c r="BI58" s="137" t="str">
        <f>IF(B.Ind2!Q61="","",B.Ind2!Q61)</f>
        <v/>
      </c>
      <c r="BJ58" s="137" t="str">
        <f>IF(B.Ind2!R61="","",B.Ind2!R61)</f>
        <v/>
      </c>
      <c r="BK58" s="137" t="str">
        <f>IF(B.ARAB2!I61="","",B.ARAB2!I61)</f>
        <v/>
      </c>
      <c r="BL58" s="137" t="str">
        <f>IF(B.ARAB2!J61="","",B.ARAB2!J61)</f>
        <v/>
      </c>
      <c r="BM58" s="137" t="str">
        <f>IF(B.ARAB2!K61="","",B.ARAB2!K61)</f>
        <v/>
      </c>
      <c r="BN58" s="137" t="str">
        <f>IF(B.ARAB2!L61="","",B.ARAB2!L61)</f>
        <v/>
      </c>
      <c r="BO58" s="137" t="str">
        <f>IF(B.ARAB2!M61="","",B.ARAB2!M61)</f>
        <v/>
      </c>
      <c r="BP58" s="137" t="str">
        <f>IF(B.ARAB2!N61="","",B.ARAB2!N61)</f>
        <v/>
      </c>
      <c r="BQ58" s="137" t="str">
        <f>IF(B.ARAB2!O61="","",B.ARAB2!O61)</f>
        <v/>
      </c>
      <c r="BR58" s="137" t="str">
        <f>IF(B.ARAB2!P61="","",B.ARAB2!P61)</f>
        <v/>
      </c>
      <c r="BS58" s="137" t="str">
        <f>IF(B.ARAB2!Q61="","",B.ARAB2!Q61)</f>
        <v/>
      </c>
      <c r="BT58" s="137" t="str">
        <f>IF(B.ARAB2!R61="","",B.ARAB2!R61)</f>
        <v/>
      </c>
      <c r="BU58" s="138" t="str">
        <f>IF('MAT2'!I61="","",'MAT2'!I61)</f>
        <v/>
      </c>
      <c r="BV58" s="138" t="str">
        <f>IF('MAT2'!J61="","",'MAT2'!J61)</f>
        <v/>
      </c>
      <c r="BW58" s="138" t="str">
        <f>IF('MAT2'!K61="","",'MAT2'!K61)</f>
        <v/>
      </c>
      <c r="BX58" s="138" t="str">
        <f>IF('MAT2'!L61="","",'MAT2'!L61)</f>
        <v/>
      </c>
      <c r="BY58" s="138" t="str">
        <f>IF('MAT2'!M61="","",'MAT2'!M61)</f>
        <v/>
      </c>
      <c r="BZ58" s="138" t="str">
        <f>IF('MAT2'!N61="","",'MAT2'!N61)</f>
        <v/>
      </c>
      <c r="CA58" s="138" t="str">
        <f>IF('MAT2'!O61="","",'MAT2'!O61)</f>
        <v/>
      </c>
      <c r="CB58" s="138" t="str">
        <f>IF('MAT2'!P61="","",'MAT2'!P61)</f>
        <v/>
      </c>
      <c r="CC58" s="138" t="str">
        <f>IF('MAT2'!Q61="","",'MAT2'!Q61)</f>
        <v/>
      </c>
      <c r="CD58" s="138" t="str">
        <f>IF('MAT2'!R61="","",'MAT2'!R61)</f>
        <v/>
      </c>
      <c r="CE58" s="138" t="str">
        <f>IF('IPA2'!I61="","",'IPA2'!I61)</f>
        <v/>
      </c>
      <c r="CF58" s="138" t="str">
        <f>IF('IPA2'!J61="","",'IPA2'!J61)</f>
        <v/>
      </c>
      <c r="CG58" s="138" t="str">
        <f>IF('IPA2'!K61="","",'IPA2'!K61)</f>
        <v/>
      </c>
      <c r="CH58" s="138" t="str">
        <f>IF('IPA2'!L61="","",'IPA2'!L61)</f>
        <v/>
      </c>
      <c r="CI58" s="138" t="str">
        <f>IF('IPA2'!M61="","",'IPA2'!M61)</f>
        <v/>
      </c>
      <c r="CJ58" s="138" t="str">
        <f>IF('IPA2'!N61="","",'IPA2'!N61)</f>
        <v/>
      </c>
      <c r="CK58" s="138" t="str">
        <f>IF('IPA2'!O61="","",'IPA2'!O61)</f>
        <v/>
      </c>
      <c r="CL58" s="138" t="str">
        <f>IF('IPA2'!P61="","",'IPA2'!P61)</f>
        <v/>
      </c>
      <c r="CM58" s="138" t="str">
        <f>IF('IPA2'!Q61="","",'IPA2'!Q61)</f>
        <v/>
      </c>
      <c r="CN58" s="138" t="str">
        <f>IF('IPA2'!R61="","",'IPA2'!R61)</f>
        <v/>
      </c>
      <c r="CO58" s="137" t="str">
        <f>IF('IPS2'!I61="","",'IPS2'!I61)</f>
        <v/>
      </c>
      <c r="CP58" s="137" t="str">
        <f>IF('IPS2'!J61="","",'IPS2'!J61)</f>
        <v/>
      </c>
      <c r="CQ58" s="137" t="str">
        <f>IF('IPS2'!K61="","",'IPS2'!K61)</f>
        <v/>
      </c>
      <c r="CR58" s="137" t="str">
        <f>IF('IPS2'!L61="","",'IPS2'!L61)</f>
        <v/>
      </c>
      <c r="CS58" s="137" t="str">
        <f>IF('IPS2'!M61="","",'IPS2'!M61)</f>
        <v/>
      </c>
      <c r="CT58" s="137" t="str">
        <f>IF('IPS2'!N61="","",'IPS2'!N61)</f>
        <v/>
      </c>
      <c r="CU58" s="137" t="str">
        <f>IF('IPS2'!O61="","",'IPS2'!O61)</f>
        <v/>
      </c>
      <c r="CV58" s="137" t="str">
        <f>IF('IPS2'!P61="","",'IPS2'!P61)</f>
        <v/>
      </c>
      <c r="CW58" s="137" t="str">
        <f>IF('IPS2'!Q61="","",'IPS2'!Q61)</f>
        <v/>
      </c>
      <c r="CX58" s="137" t="str">
        <f>IF('IPS2'!R61="","",'IPS2'!R61)</f>
        <v/>
      </c>
      <c r="CY58" s="138" t="str">
        <f>IF(BIng2!I61="","",BIng2!I61)</f>
        <v/>
      </c>
      <c r="CZ58" s="138" t="str">
        <f>IF(BIng2!J61="","",BIng2!J61)</f>
        <v/>
      </c>
      <c r="DA58" s="138" t="str">
        <f>IF(BIng2!K61="","",BIng2!K61)</f>
        <v/>
      </c>
      <c r="DB58" s="138" t="str">
        <f>IF(BIng2!L61="","",BIng2!L61)</f>
        <v/>
      </c>
      <c r="DC58" s="138" t="str">
        <f>IF(BIng2!M61="","",BIng2!M61)</f>
        <v/>
      </c>
      <c r="DD58" s="138" t="str">
        <f>IF(BIng2!N61="","",BIng2!N61)</f>
        <v/>
      </c>
      <c r="DE58" s="138" t="str">
        <f>IF(BIng2!O61="","",BIng2!O61)</f>
        <v/>
      </c>
      <c r="DF58" s="138" t="str">
        <f>IF(BIng2!P61="","",BIng2!P61)</f>
        <v/>
      </c>
      <c r="DG58" s="138" t="str">
        <f>IF(BIng2!Q61="","",BIng2!Q61)</f>
        <v/>
      </c>
      <c r="DH58" s="138" t="str">
        <f>IF(BIng2!R61="","",BIng2!R61)</f>
        <v/>
      </c>
      <c r="DI58" s="138" t="str">
        <f>IF('SBd2'!I61="","",'SBd2'!I61)</f>
        <v/>
      </c>
      <c r="DJ58" s="138" t="str">
        <f>IF('SBd2'!J61="","",'SBd2'!J61)</f>
        <v/>
      </c>
      <c r="DK58" s="138" t="str">
        <f>IF('SBd2'!K61="","",'SBd2'!K61)</f>
        <v/>
      </c>
      <c r="DL58" s="138" t="str">
        <f>IF('SBd2'!L61="","",'SBd2'!L61)</f>
        <v/>
      </c>
      <c r="DM58" s="138" t="str">
        <f>IF('SBd2'!M61="","",'SBd2'!M61)</f>
        <v/>
      </c>
      <c r="DN58" s="138" t="str">
        <f>IF('SBd2'!N61="","",'SBd2'!N61)</f>
        <v/>
      </c>
      <c r="DO58" s="138" t="str">
        <f>IF('SBd2'!O61="","",'SBd2'!O61)</f>
        <v/>
      </c>
      <c r="DP58" s="138" t="str">
        <f>IF('SBd2'!P61="","",'SBd2'!P61)</f>
        <v/>
      </c>
      <c r="DQ58" s="138" t="str">
        <f>IF('SBd2'!Q61="","",'SBd2'!Q61)</f>
        <v/>
      </c>
      <c r="DR58" s="138" t="str">
        <f>IF('SBd2'!R61="","",'SBd2'!R61)</f>
        <v/>
      </c>
      <c r="DS58" s="137" t="str">
        <f>IF('Pjk2'!I61="","",'Pjk2'!I61)</f>
        <v/>
      </c>
      <c r="DT58" s="137" t="str">
        <f>IF('Pjk2'!J61="","",'Pjk2'!J61)</f>
        <v/>
      </c>
      <c r="DU58" s="137" t="str">
        <f>IF('Pjk2'!K61="","",'Pjk2'!K61)</f>
        <v/>
      </c>
      <c r="DV58" s="137" t="str">
        <f>IF('Pjk2'!L61="","",'Pjk2'!L61)</f>
        <v/>
      </c>
      <c r="DW58" s="137" t="str">
        <f>IF('Pjk2'!M61="","",'Pjk2'!M61)</f>
        <v/>
      </c>
      <c r="DX58" s="137" t="str">
        <f>IF('Pjk2'!N61="","",'Pjk2'!N61)</f>
        <v/>
      </c>
      <c r="DY58" s="137" t="str">
        <f>IF('Pjk2'!O61="","",'Pjk2'!O61)</f>
        <v/>
      </c>
      <c r="DZ58" s="137" t="str">
        <f>IF('Pjk2'!P61="","",'Pjk2'!P61)</f>
        <v/>
      </c>
      <c r="EA58" s="137" t="str">
        <f>IF('Pjk2'!Q61="","",'Pjk2'!Q61)</f>
        <v/>
      </c>
      <c r="EB58" s="137" t="str">
        <f>IF('Pjk2'!R61="","",'Pjk2'!R61)</f>
        <v/>
      </c>
      <c r="EC58" s="137" t="str">
        <f>IF('Prk2'!I61="","",'Prk2'!I61)</f>
        <v/>
      </c>
      <c r="ED58" s="137" t="str">
        <f>IF('Prk2'!J61="","",'Prk2'!J61)</f>
        <v/>
      </c>
      <c r="EE58" s="137" t="str">
        <f>IF('Prk2'!K61="","",'Prk2'!K61)</f>
        <v/>
      </c>
      <c r="EF58" s="137" t="str">
        <f>IF('Prk2'!L61="","",'Prk2'!L61)</f>
        <v/>
      </c>
      <c r="EG58" s="137" t="str">
        <f>IF('Prk2'!M61="","",'Prk2'!M61)</f>
        <v/>
      </c>
      <c r="EH58" s="137" t="str">
        <f>IF('Prk2'!N61="","",'Prk2'!N61)</f>
        <v/>
      </c>
      <c r="EI58" s="137" t="str">
        <f>IF('Prk2'!O61="","",'Prk2'!O61)</f>
        <v/>
      </c>
      <c r="EJ58" s="137" t="str">
        <f>IF('Prk2'!P61="","",'Prk2'!P61)</f>
        <v/>
      </c>
      <c r="EK58" s="137" t="str">
        <f>IF('Prk2'!Q61="","",'Prk2'!Q61)</f>
        <v/>
      </c>
      <c r="EL58" s="137" t="str">
        <f>IF('Prk2'!R61="","",'Prk2'!R61)</f>
        <v/>
      </c>
      <c r="EM58" s="139" t="str">
        <f>IF(BADER2!I61="","",BADER2!I61)</f>
        <v/>
      </c>
      <c r="EN58" s="139" t="str">
        <f>IF(BADER2!J61="","",BADER2!J61)</f>
        <v/>
      </c>
      <c r="EO58" s="139" t="str">
        <f>IF(BADER2!K61="","",BADER2!K61)</f>
        <v/>
      </c>
      <c r="EP58" s="139" t="str">
        <f>IF(BADER2!L61="","",BADER2!L61)</f>
        <v/>
      </c>
      <c r="EQ58" s="139" t="str">
        <f>IF(BADER2!M61="","",BADER2!M61)</f>
        <v/>
      </c>
      <c r="ER58" s="139" t="str">
        <f>IF(BADER2!N61="","",BADER2!N61)</f>
        <v/>
      </c>
      <c r="ES58" s="139" t="str">
        <f>IF(BADER2!O61="","",BADER2!O61)</f>
        <v/>
      </c>
      <c r="ET58" s="139" t="str">
        <f>IF(BADER2!P61="","",BADER2!P61)</f>
        <v/>
      </c>
      <c r="EU58" s="139" t="str">
        <f>IF(BADER2!Q61="","",BADER2!Q61)</f>
        <v/>
      </c>
      <c r="EV58" s="139" t="str">
        <f>IF(BADER2!R61="","",BADER2!R61)</f>
        <v/>
      </c>
      <c r="EW58" s="146" t="str">
        <f t="shared" si="1"/>
        <v/>
      </c>
      <c r="EX58" s="146" t="str">
        <f t="shared" si="2"/>
        <v/>
      </c>
      <c r="EY58" s="146" t="str">
        <f t="shared" si="14"/>
        <v/>
      </c>
      <c r="EZ58" s="146" t="str">
        <f t="shared" si="14"/>
        <v/>
      </c>
      <c r="FA58" s="146" t="str">
        <f t="shared" si="14"/>
        <v/>
      </c>
      <c r="FB58" s="146" t="str">
        <f t="shared" si="14"/>
        <v/>
      </c>
      <c r="FC58" s="146" t="str">
        <f t="shared" si="14"/>
        <v/>
      </c>
      <c r="FD58" s="146" t="str">
        <f t="shared" si="14"/>
        <v/>
      </c>
      <c r="FE58" s="146" t="str">
        <f t="shared" si="14"/>
        <v/>
      </c>
      <c r="FF58" s="146" t="str">
        <f t="shared" si="3"/>
        <v/>
      </c>
      <c r="FG58" s="146" t="str">
        <f t="shared" si="4"/>
        <v/>
      </c>
      <c r="FH58" s="76" t="str">
        <f t="shared" si="5"/>
        <v/>
      </c>
      <c r="FI58" s="76" t="str">
        <f t="shared" si="6"/>
        <v/>
      </c>
      <c r="FJ58" s="76" t="str">
        <f t="shared" si="7"/>
        <v/>
      </c>
      <c r="FK58" s="76" t="str">
        <f t="shared" si="8"/>
        <v/>
      </c>
      <c r="FL58" s="76" t="str">
        <f t="shared" si="9"/>
        <v/>
      </c>
      <c r="FM58" s="76" t="str">
        <f t="shared" si="10"/>
        <v/>
      </c>
      <c r="FN58" s="76" t="str">
        <f t="shared" si="11"/>
        <v/>
      </c>
      <c r="FO58" s="76" t="str">
        <f t="shared" si="12"/>
        <v/>
      </c>
      <c r="FP58" s="76" t="str">
        <f t="shared" si="13"/>
        <v xml:space="preserve">Sikapnya  dalam ,  ,  ,  ,  ,  ,  ,  </v>
      </c>
    </row>
    <row r="59" spans="1:16384">
      <c r="A59" s="271">
        <v>49</v>
      </c>
      <c r="B59" s="76" t="e">
        <f>IF('Data Raport2'!#REF!="","",'Data Raport2'!#REF!)</f>
        <v>#REF!</v>
      </c>
      <c r="C59" s="137" t="e">
        <f>IF('QH2'!#REF!="","",'QH2'!#REF!)</f>
        <v>#REF!</v>
      </c>
      <c r="D59" s="137" t="e">
        <f>IF('QH2'!#REF!="","",'QH2'!#REF!)</f>
        <v>#REF!</v>
      </c>
      <c r="E59" s="137" t="e">
        <f>IF('QH2'!#REF!="","",'QH2'!#REF!)</f>
        <v>#REF!</v>
      </c>
      <c r="F59" s="137" t="e">
        <f>IF('QH2'!#REF!="","",'QH2'!#REF!)</f>
        <v>#REF!</v>
      </c>
      <c r="G59" s="137" t="e">
        <f>IF('QH2'!#REF!="","",'QH2'!#REF!)</f>
        <v>#REF!</v>
      </c>
      <c r="H59" s="137" t="e">
        <f>IF('QH2'!#REF!="","",'QH2'!#REF!)</f>
        <v>#REF!</v>
      </c>
      <c r="I59" s="137" t="e">
        <f>IF('QH2'!#REF!="","",'QH2'!#REF!)</f>
        <v>#REF!</v>
      </c>
      <c r="J59" s="137" t="e">
        <f>IF('QH2'!#REF!="","",'QH2'!#REF!)</f>
        <v>#REF!</v>
      </c>
      <c r="K59" s="137" t="e">
        <f>IF('QH2'!#REF!="","",'QH2'!#REF!)</f>
        <v>#REF!</v>
      </c>
      <c r="L59" s="137" t="e">
        <f>IF('QH2'!#REF!="","",'QH2'!#REF!)</f>
        <v>#REF!</v>
      </c>
      <c r="M59" s="138" t="str">
        <f>IF('AA2'!I62="","",'AA2'!I62)</f>
        <v/>
      </c>
      <c r="N59" s="138" t="str">
        <f>IF('AA2'!J62="","",'AA2'!J62)</f>
        <v/>
      </c>
      <c r="O59" s="138" t="str">
        <f>IF('AA2'!K62="","",'AA2'!K62)</f>
        <v/>
      </c>
      <c r="P59" s="138" t="str">
        <f>IF('AA2'!L62="","",'AA2'!L62)</f>
        <v/>
      </c>
      <c r="Q59" s="138" t="str">
        <f>IF('AA2'!M62="","",'AA2'!M62)</f>
        <v/>
      </c>
      <c r="R59" s="138" t="str">
        <f>IF('AA2'!N62="","",'AA2'!N62)</f>
        <v/>
      </c>
      <c r="S59" s="138" t="str">
        <f>IF('AA2'!O62="","",'AA2'!O62)</f>
        <v/>
      </c>
      <c r="T59" s="138" t="str">
        <f>IF('AA2'!P62="","",'AA2'!P62)</f>
        <v/>
      </c>
      <c r="U59" s="138" t="str">
        <f>IF('AA2'!Q62="","",'AA2'!Q62)</f>
        <v/>
      </c>
      <c r="V59" s="138" t="str">
        <f>IF('AA2'!R62="","",'AA2'!R62)</f>
        <v/>
      </c>
      <c r="W59" s="138" t="str">
        <f>IF(FIQIH2!I62="","",FIQIH2!I62)</f>
        <v/>
      </c>
      <c r="X59" s="138" t="str">
        <f>IF(FIQIH2!J62="","",FIQIH2!J62)</f>
        <v/>
      </c>
      <c r="Y59" s="138" t="str">
        <f>IF(FIQIH2!K62="","",FIQIH2!K62)</f>
        <v/>
      </c>
      <c r="Z59" s="138" t="str">
        <f>IF(FIQIH2!L62="","",FIQIH2!L62)</f>
        <v/>
      </c>
      <c r="AA59" s="138" t="str">
        <f>IF(FIQIH2!M62="","",FIQIH2!M62)</f>
        <v/>
      </c>
      <c r="AB59" s="138" t="str">
        <f>IF(FIQIH2!N62="","",FIQIH2!N62)</f>
        <v/>
      </c>
      <c r="AC59" s="138" t="str">
        <f>IF(FIQIH2!O62="","",FIQIH2!O62)</f>
        <v/>
      </c>
      <c r="AD59" s="138" t="str">
        <f>IF(FIQIH2!P62="","",FIQIH2!P62)</f>
        <v/>
      </c>
      <c r="AE59" s="138" t="str">
        <f>IF(FIQIH2!Q62="","",FIQIH2!Q62)</f>
        <v/>
      </c>
      <c r="AF59" s="138" t="str">
        <f>IF(FIQIH2!R62="","",FIQIH2!R62)</f>
        <v/>
      </c>
      <c r="AG59" s="138" t="str">
        <f>IF('SKI2'!I62="","",'SKI2'!I62)</f>
        <v/>
      </c>
      <c r="AH59" s="138" t="str">
        <f>IF('SKI2'!J62="","",'SKI2'!J62)</f>
        <v/>
      </c>
      <c r="AI59" s="138" t="str">
        <f>IF('SKI2'!K62="","",'SKI2'!K62)</f>
        <v/>
      </c>
      <c r="AJ59" s="138" t="str">
        <f>IF('SKI2'!L62="","",'SKI2'!L62)</f>
        <v/>
      </c>
      <c r="AK59" s="138" t="str">
        <f>IF('SKI2'!M62="","",'SKI2'!M62)</f>
        <v/>
      </c>
      <c r="AL59" s="138" t="str">
        <f>IF('SKI2'!N62="","",'SKI2'!N62)</f>
        <v/>
      </c>
      <c r="AM59" s="138" t="str">
        <f>IF('SKI2'!O62="","",'SKI2'!O62)</f>
        <v/>
      </c>
      <c r="AN59" s="138" t="str">
        <f>IF('SKI2'!P62="","",'SKI2'!P62)</f>
        <v/>
      </c>
      <c r="AO59" s="138" t="str">
        <f>IF('SKI2'!Q62="","",'SKI2'!Q62)</f>
        <v/>
      </c>
      <c r="AP59" s="138" t="str">
        <f>IF('SKI2'!R62="","",'SKI2'!R62)</f>
        <v/>
      </c>
      <c r="AQ59" s="138" t="str">
        <f>IF(PPKn2!I62="","",PPKn2!I62)</f>
        <v/>
      </c>
      <c r="AR59" s="138" t="str">
        <f>IF(PPKn2!J62="","",PPKn2!J62)</f>
        <v/>
      </c>
      <c r="AS59" s="138" t="str">
        <f>IF(PPKn2!K62="","",PPKn2!K62)</f>
        <v/>
      </c>
      <c r="AT59" s="138" t="str">
        <f>IF(PPKn2!L62="","",PPKn2!L62)</f>
        <v/>
      </c>
      <c r="AU59" s="138" t="str">
        <f>IF(PPKn2!M62="","",PPKn2!M62)</f>
        <v/>
      </c>
      <c r="AV59" s="138" t="str">
        <f>IF(PPKn2!N62="","",PPKn2!N62)</f>
        <v/>
      </c>
      <c r="AW59" s="138" t="str">
        <f>IF(PPKn2!O62="","",PPKn2!O62)</f>
        <v/>
      </c>
      <c r="AX59" s="138" t="str">
        <f>IF(PPKn2!P62="","",PPKn2!P62)</f>
        <v/>
      </c>
      <c r="AY59" s="138" t="str">
        <f>IF(PPKn2!Q62="","",PPKn2!Q62)</f>
        <v/>
      </c>
      <c r="AZ59" s="138" t="str">
        <f>IF(PPKn2!R62="","",PPKn2!R62)</f>
        <v/>
      </c>
      <c r="BA59" s="137" t="str">
        <f>IF(B.Ind2!I62="","",B.Ind2!I62)</f>
        <v/>
      </c>
      <c r="BB59" s="137" t="str">
        <f>IF(B.Ind2!J62="","",B.Ind2!J62)</f>
        <v/>
      </c>
      <c r="BC59" s="137" t="str">
        <f>IF(B.Ind2!K62="","",B.Ind2!K62)</f>
        <v/>
      </c>
      <c r="BD59" s="137" t="str">
        <f>IF(B.Ind2!L62="","",B.Ind2!L62)</f>
        <v/>
      </c>
      <c r="BE59" s="137" t="str">
        <f>IF(B.Ind2!M62="","",B.Ind2!M62)</f>
        <v/>
      </c>
      <c r="BF59" s="137" t="str">
        <f>IF(B.Ind2!N62="","",B.Ind2!N62)</f>
        <v/>
      </c>
      <c r="BG59" s="137" t="str">
        <f>IF(B.Ind2!O62="","",B.Ind2!O62)</f>
        <v/>
      </c>
      <c r="BH59" s="137" t="str">
        <f>IF(B.Ind2!P62="","",B.Ind2!P62)</f>
        <v/>
      </c>
      <c r="BI59" s="137" t="str">
        <f>IF(B.Ind2!Q62="","",B.Ind2!Q62)</f>
        <v/>
      </c>
      <c r="BJ59" s="137" t="str">
        <f>IF(B.Ind2!R62="","",B.Ind2!R62)</f>
        <v/>
      </c>
      <c r="BK59" s="137" t="str">
        <f>IF(B.ARAB2!I62="","",B.ARAB2!I62)</f>
        <v/>
      </c>
      <c r="BL59" s="137" t="str">
        <f>IF(B.ARAB2!J62="","",B.ARAB2!J62)</f>
        <v/>
      </c>
      <c r="BM59" s="137" t="str">
        <f>IF(B.ARAB2!K62="","",B.ARAB2!K62)</f>
        <v/>
      </c>
      <c r="BN59" s="137" t="str">
        <f>IF(B.ARAB2!L62="","",B.ARAB2!L62)</f>
        <v/>
      </c>
      <c r="BO59" s="137" t="str">
        <f>IF(B.ARAB2!M62="","",B.ARAB2!M62)</f>
        <v/>
      </c>
      <c r="BP59" s="137" t="str">
        <f>IF(B.ARAB2!N62="","",B.ARAB2!N62)</f>
        <v/>
      </c>
      <c r="BQ59" s="137" t="str">
        <f>IF(B.ARAB2!O62="","",B.ARAB2!O62)</f>
        <v/>
      </c>
      <c r="BR59" s="137" t="str">
        <f>IF(B.ARAB2!P62="","",B.ARAB2!P62)</f>
        <v/>
      </c>
      <c r="BS59" s="137" t="str">
        <f>IF(B.ARAB2!Q62="","",B.ARAB2!Q62)</f>
        <v/>
      </c>
      <c r="BT59" s="137" t="str">
        <f>IF(B.ARAB2!R62="","",B.ARAB2!R62)</f>
        <v/>
      </c>
      <c r="BU59" s="138" t="str">
        <f>IF('MAT2'!I62="","",'MAT2'!I62)</f>
        <v/>
      </c>
      <c r="BV59" s="138" t="str">
        <f>IF('MAT2'!J62="","",'MAT2'!J62)</f>
        <v/>
      </c>
      <c r="BW59" s="138" t="str">
        <f>IF('MAT2'!K62="","",'MAT2'!K62)</f>
        <v/>
      </c>
      <c r="BX59" s="138" t="str">
        <f>IF('MAT2'!L62="","",'MAT2'!L62)</f>
        <v/>
      </c>
      <c r="BY59" s="138" t="str">
        <f>IF('MAT2'!M62="","",'MAT2'!M62)</f>
        <v/>
      </c>
      <c r="BZ59" s="138" t="str">
        <f>IF('MAT2'!N62="","",'MAT2'!N62)</f>
        <v/>
      </c>
      <c r="CA59" s="138" t="str">
        <f>IF('MAT2'!O62="","",'MAT2'!O62)</f>
        <v/>
      </c>
      <c r="CB59" s="138" t="str">
        <f>IF('MAT2'!P62="","",'MAT2'!P62)</f>
        <v/>
      </c>
      <c r="CC59" s="138" t="str">
        <f>IF('MAT2'!Q62="","",'MAT2'!Q62)</f>
        <v/>
      </c>
      <c r="CD59" s="138" t="str">
        <f>IF('MAT2'!R62="","",'MAT2'!R62)</f>
        <v/>
      </c>
      <c r="CE59" s="138" t="str">
        <f>IF('IPA2'!I62="","",'IPA2'!I62)</f>
        <v/>
      </c>
      <c r="CF59" s="138" t="str">
        <f>IF('IPA2'!J62="","",'IPA2'!J62)</f>
        <v/>
      </c>
      <c r="CG59" s="138" t="str">
        <f>IF('IPA2'!K62="","",'IPA2'!K62)</f>
        <v/>
      </c>
      <c r="CH59" s="138" t="str">
        <f>IF('IPA2'!L62="","",'IPA2'!L62)</f>
        <v/>
      </c>
      <c r="CI59" s="138" t="str">
        <f>IF('IPA2'!M62="","",'IPA2'!M62)</f>
        <v/>
      </c>
      <c r="CJ59" s="138" t="str">
        <f>IF('IPA2'!N62="","",'IPA2'!N62)</f>
        <v/>
      </c>
      <c r="CK59" s="138" t="str">
        <f>IF('IPA2'!O62="","",'IPA2'!O62)</f>
        <v/>
      </c>
      <c r="CL59" s="138" t="str">
        <f>IF('IPA2'!P62="","",'IPA2'!P62)</f>
        <v/>
      </c>
      <c r="CM59" s="138" t="str">
        <f>IF('IPA2'!Q62="","",'IPA2'!Q62)</f>
        <v/>
      </c>
      <c r="CN59" s="138" t="str">
        <f>IF('IPA2'!R62="","",'IPA2'!R62)</f>
        <v/>
      </c>
      <c r="CO59" s="137" t="str">
        <f>IF('IPS2'!I62="","",'IPS2'!I62)</f>
        <v/>
      </c>
      <c r="CP59" s="137" t="str">
        <f>IF('IPS2'!J62="","",'IPS2'!J62)</f>
        <v/>
      </c>
      <c r="CQ59" s="137" t="str">
        <f>IF('IPS2'!K62="","",'IPS2'!K62)</f>
        <v/>
      </c>
      <c r="CR59" s="137" t="str">
        <f>IF('IPS2'!L62="","",'IPS2'!L62)</f>
        <v/>
      </c>
      <c r="CS59" s="137" t="str">
        <f>IF('IPS2'!M62="","",'IPS2'!M62)</f>
        <v/>
      </c>
      <c r="CT59" s="137" t="str">
        <f>IF('IPS2'!N62="","",'IPS2'!N62)</f>
        <v/>
      </c>
      <c r="CU59" s="137" t="str">
        <f>IF('IPS2'!O62="","",'IPS2'!O62)</f>
        <v/>
      </c>
      <c r="CV59" s="137" t="str">
        <f>IF('IPS2'!P62="","",'IPS2'!P62)</f>
        <v/>
      </c>
      <c r="CW59" s="137" t="str">
        <f>IF('IPS2'!Q62="","",'IPS2'!Q62)</f>
        <v/>
      </c>
      <c r="CX59" s="137" t="str">
        <f>IF('IPS2'!R62="","",'IPS2'!R62)</f>
        <v/>
      </c>
      <c r="CY59" s="138" t="str">
        <f>IF(BIng2!I62="","",BIng2!I62)</f>
        <v/>
      </c>
      <c r="CZ59" s="138" t="str">
        <f>IF(BIng2!J62="","",BIng2!J62)</f>
        <v/>
      </c>
      <c r="DA59" s="138" t="str">
        <f>IF(BIng2!K62="","",BIng2!K62)</f>
        <v/>
      </c>
      <c r="DB59" s="138" t="str">
        <f>IF(BIng2!L62="","",BIng2!L62)</f>
        <v/>
      </c>
      <c r="DC59" s="138" t="str">
        <f>IF(BIng2!M62="","",BIng2!M62)</f>
        <v/>
      </c>
      <c r="DD59" s="138" t="str">
        <f>IF(BIng2!N62="","",BIng2!N62)</f>
        <v/>
      </c>
      <c r="DE59" s="138" t="str">
        <f>IF(BIng2!O62="","",BIng2!O62)</f>
        <v/>
      </c>
      <c r="DF59" s="138" t="str">
        <f>IF(BIng2!P62="","",BIng2!P62)</f>
        <v/>
      </c>
      <c r="DG59" s="138" t="str">
        <f>IF(BIng2!Q62="","",BIng2!Q62)</f>
        <v/>
      </c>
      <c r="DH59" s="138" t="str">
        <f>IF(BIng2!R62="","",BIng2!R62)</f>
        <v/>
      </c>
      <c r="DI59" s="138" t="str">
        <f>IF('SBd2'!I62="","",'SBd2'!I62)</f>
        <v/>
      </c>
      <c r="DJ59" s="138" t="str">
        <f>IF('SBd2'!J62="","",'SBd2'!J62)</f>
        <v/>
      </c>
      <c r="DK59" s="138" t="str">
        <f>IF('SBd2'!K62="","",'SBd2'!K62)</f>
        <v/>
      </c>
      <c r="DL59" s="138" t="str">
        <f>IF('SBd2'!L62="","",'SBd2'!L62)</f>
        <v/>
      </c>
      <c r="DM59" s="138" t="str">
        <f>IF('SBd2'!M62="","",'SBd2'!M62)</f>
        <v/>
      </c>
      <c r="DN59" s="138" t="str">
        <f>IF('SBd2'!N62="","",'SBd2'!N62)</f>
        <v/>
      </c>
      <c r="DO59" s="138" t="str">
        <f>IF('SBd2'!O62="","",'SBd2'!O62)</f>
        <v/>
      </c>
      <c r="DP59" s="138" t="str">
        <f>IF('SBd2'!P62="","",'SBd2'!P62)</f>
        <v/>
      </c>
      <c r="DQ59" s="138" t="str">
        <f>IF('SBd2'!Q62="","",'SBd2'!Q62)</f>
        <v/>
      </c>
      <c r="DR59" s="138" t="str">
        <f>IF('SBd2'!R62="","",'SBd2'!R62)</f>
        <v/>
      </c>
      <c r="DS59" s="137" t="str">
        <f>IF('Pjk2'!I62="","",'Pjk2'!I62)</f>
        <v/>
      </c>
      <c r="DT59" s="137" t="str">
        <f>IF('Pjk2'!J62="","",'Pjk2'!J62)</f>
        <v/>
      </c>
      <c r="DU59" s="137" t="str">
        <f>IF('Pjk2'!K62="","",'Pjk2'!K62)</f>
        <v/>
      </c>
      <c r="DV59" s="137" t="str">
        <f>IF('Pjk2'!L62="","",'Pjk2'!L62)</f>
        <v/>
      </c>
      <c r="DW59" s="137" t="str">
        <f>IF('Pjk2'!M62="","",'Pjk2'!M62)</f>
        <v/>
      </c>
      <c r="DX59" s="137" t="str">
        <f>IF('Pjk2'!N62="","",'Pjk2'!N62)</f>
        <v/>
      </c>
      <c r="DY59" s="137" t="str">
        <f>IF('Pjk2'!O62="","",'Pjk2'!O62)</f>
        <v/>
      </c>
      <c r="DZ59" s="137" t="str">
        <f>IF('Pjk2'!P62="","",'Pjk2'!P62)</f>
        <v/>
      </c>
      <c r="EA59" s="137" t="str">
        <f>IF('Pjk2'!Q62="","",'Pjk2'!Q62)</f>
        <v/>
      </c>
      <c r="EB59" s="137" t="str">
        <f>IF('Pjk2'!R62="","",'Pjk2'!R62)</f>
        <v/>
      </c>
      <c r="EC59" s="137" t="str">
        <f>IF('Prk2'!I62="","",'Prk2'!I62)</f>
        <v/>
      </c>
      <c r="ED59" s="137" t="str">
        <f>IF('Prk2'!J62="","",'Prk2'!J62)</f>
        <v/>
      </c>
      <c r="EE59" s="137" t="str">
        <f>IF('Prk2'!K62="","",'Prk2'!K62)</f>
        <v/>
      </c>
      <c r="EF59" s="137" t="str">
        <f>IF('Prk2'!L62="","",'Prk2'!L62)</f>
        <v/>
      </c>
      <c r="EG59" s="137" t="str">
        <f>IF('Prk2'!M62="","",'Prk2'!M62)</f>
        <v/>
      </c>
      <c r="EH59" s="137" t="str">
        <f>IF('Prk2'!N62="","",'Prk2'!N62)</f>
        <v/>
      </c>
      <c r="EI59" s="137" t="str">
        <f>IF('Prk2'!O62="","",'Prk2'!O62)</f>
        <v/>
      </c>
      <c r="EJ59" s="137" t="str">
        <f>IF('Prk2'!P62="","",'Prk2'!P62)</f>
        <v/>
      </c>
      <c r="EK59" s="137" t="str">
        <f>IF('Prk2'!Q62="","",'Prk2'!Q62)</f>
        <v/>
      </c>
      <c r="EL59" s="137" t="str">
        <f>IF('Prk2'!R62="","",'Prk2'!R62)</f>
        <v/>
      </c>
      <c r="EM59" s="139" t="str">
        <f>IF(BADER2!I62="","",BADER2!I62)</f>
        <v/>
      </c>
      <c r="EN59" s="139" t="str">
        <f>IF(BADER2!J62="","",BADER2!J62)</f>
        <v/>
      </c>
      <c r="EO59" s="139" t="str">
        <f>IF(BADER2!K62="","",BADER2!K62)</f>
        <v/>
      </c>
      <c r="EP59" s="139" t="str">
        <f>IF(BADER2!L62="","",BADER2!L62)</f>
        <v/>
      </c>
      <c r="EQ59" s="139" t="str">
        <f>IF(BADER2!M62="","",BADER2!M62)</f>
        <v/>
      </c>
      <c r="ER59" s="139" t="str">
        <f>IF(BADER2!N62="","",BADER2!N62)</f>
        <v/>
      </c>
      <c r="ES59" s="139" t="str">
        <f>IF(BADER2!O62="","",BADER2!O62)</f>
        <v/>
      </c>
      <c r="ET59" s="139" t="str">
        <f>IF(BADER2!P62="","",BADER2!P62)</f>
        <v/>
      </c>
      <c r="EU59" s="139" t="str">
        <f>IF(BADER2!Q62="","",BADER2!Q62)</f>
        <v/>
      </c>
      <c r="EV59" s="139" t="str">
        <f>IF(BADER2!R62="","",BADER2!R62)</f>
        <v/>
      </c>
      <c r="EW59" s="146" t="str">
        <f t="shared" si="1"/>
        <v/>
      </c>
      <c r="EX59" s="146" t="str">
        <f t="shared" si="2"/>
        <v/>
      </c>
      <c r="EY59" s="146" t="str">
        <f t="shared" si="14"/>
        <v/>
      </c>
      <c r="EZ59" s="146" t="str">
        <f t="shared" si="14"/>
        <v/>
      </c>
      <c r="FA59" s="146" t="str">
        <f t="shared" si="14"/>
        <v/>
      </c>
      <c r="FB59" s="146" t="str">
        <f t="shared" si="14"/>
        <v/>
      </c>
      <c r="FC59" s="146" t="str">
        <f t="shared" si="14"/>
        <v/>
      </c>
      <c r="FD59" s="146" t="str">
        <f t="shared" si="14"/>
        <v/>
      </c>
      <c r="FE59" s="146" t="str">
        <f t="shared" si="14"/>
        <v/>
      </c>
      <c r="FF59" s="146" t="str">
        <f t="shared" si="3"/>
        <v/>
      </c>
      <c r="FG59" s="146" t="str">
        <f t="shared" si="4"/>
        <v/>
      </c>
      <c r="FH59" s="76" t="str">
        <f t="shared" si="5"/>
        <v/>
      </c>
      <c r="FI59" s="76" t="str">
        <f t="shared" si="6"/>
        <v/>
      </c>
      <c r="FJ59" s="76" t="str">
        <f t="shared" si="7"/>
        <v/>
      </c>
      <c r="FK59" s="76" t="str">
        <f t="shared" si="8"/>
        <v/>
      </c>
      <c r="FL59" s="76" t="str">
        <f t="shared" si="9"/>
        <v/>
      </c>
      <c r="FM59" s="76" t="str">
        <f t="shared" si="10"/>
        <v/>
      </c>
      <c r="FN59" s="76" t="str">
        <f t="shared" si="11"/>
        <v/>
      </c>
      <c r="FO59" s="76" t="str">
        <f t="shared" si="12"/>
        <v/>
      </c>
      <c r="FP59" s="76" t="str">
        <f t="shared" si="13"/>
        <v xml:space="preserve">Sikapnya  dalam ,  ,  ,  ,  ,  ,  ,  </v>
      </c>
    </row>
    <row r="60" spans="1:16384" s="75" customFormat="1" ht="16.5">
      <c r="A60" s="73"/>
      <c r="B60" s="74"/>
      <c r="C60" s="140"/>
      <c r="D60" s="140"/>
      <c r="E60" s="141"/>
      <c r="F60" s="140"/>
      <c r="G60" s="141"/>
      <c r="H60" s="141"/>
      <c r="I60" s="140"/>
      <c r="J60" s="141"/>
      <c r="K60" s="141"/>
      <c r="L60" s="140"/>
      <c r="M60" s="141"/>
      <c r="N60" s="140"/>
      <c r="O60" s="141"/>
      <c r="P60" s="140"/>
      <c r="Q60" s="141"/>
      <c r="R60" s="140"/>
      <c r="S60" s="141"/>
      <c r="T60" s="141"/>
      <c r="U60" s="140"/>
      <c r="V60" s="141"/>
      <c r="W60" s="141"/>
      <c r="X60" s="141"/>
      <c r="Y60" s="141"/>
      <c r="Z60" s="141"/>
      <c r="AA60" s="141"/>
      <c r="AB60" s="140"/>
      <c r="AC60" s="141"/>
      <c r="AD60" s="140"/>
      <c r="AE60" s="141"/>
      <c r="AF60" s="140"/>
      <c r="AG60" s="141"/>
      <c r="AH60" s="141"/>
      <c r="AI60" s="140"/>
      <c r="AJ60" s="141"/>
      <c r="AK60" s="140"/>
      <c r="AL60" s="141"/>
      <c r="AM60" s="140"/>
      <c r="AN60" s="141"/>
      <c r="AO60" s="141"/>
      <c r="AP60" s="141"/>
      <c r="AQ60" s="141"/>
      <c r="AR60" s="141"/>
      <c r="AS60" s="141"/>
      <c r="AT60" s="141"/>
      <c r="AU60" s="141"/>
      <c r="AV60" s="141"/>
      <c r="AW60" s="140"/>
      <c r="AX60" s="141"/>
      <c r="AY60" s="140"/>
      <c r="AZ60" s="141"/>
      <c r="BA60" s="140"/>
      <c r="BB60" s="141"/>
      <c r="BC60" s="141"/>
      <c r="BD60" s="140"/>
      <c r="BE60" s="141"/>
      <c r="BF60" s="140"/>
      <c r="BG60" s="141"/>
      <c r="BH60" s="140"/>
      <c r="BI60" s="141"/>
      <c r="BJ60" s="141"/>
      <c r="BK60" s="140"/>
      <c r="BL60" s="141"/>
      <c r="BM60" s="140"/>
      <c r="BN60" s="141"/>
      <c r="BO60" s="140"/>
      <c r="BP60" s="141"/>
      <c r="BQ60" s="141"/>
      <c r="BR60" s="140"/>
      <c r="BS60" s="141"/>
      <c r="BT60" s="140"/>
      <c r="BU60" s="141"/>
      <c r="BV60" s="140"/>
      <c r="BW60" s="141"/>
      <c r="BX60" s="138"/>
      <c r="BY60" s="140"/>
      <c r="BZ60" s="141"/>
      <c r="CA60" s="140"/>
      <c r="CB60" s="141"/>
      <c r="CC60" s="140"/>
      <c r="CD60" s="141"/>
      <c r="CE60" s="141"/>
      <c r="CF60" s="140"/>
      <c r="CG60" s="141"/>
      <c r="CH60" s="140"/>
      <c r="CI60" s="141"/>
      <c r="CJ60" s="140"/>
      <c r="CK60" s="141"/>
      <c r="CL60" s="141"/>
      <c r="CM60" s="140"/>
      <c r="CN60" s="141"/>
      <c r="CO60" s="140"/>
      <c r="CP60" s="141"/>
      <c r="CQ60" s="140"/>
      <c r="CR60" s="141"/>
      <c r="CS60" s="141"/>
      <c r="CT60" s="141"/>
      <c r="CU60" s="141"/>
      <c r="CV60" s="141"/>
      <c r="CW60" s="141"/>
      <c r="CX60" s="141"/>
      <c r="CY60" s="141"/>
      <c r="CZ60" s="141"/>
      <c r="DA60" s="141"/>
      <c r="DB60" s="141"/>
      <c r="DC60" s="141"/>
      <c r="DD60" s="141"/>
      <c r="DE60" s="141"/>
      <c r="DF60" s="141"/>
      <c r="DG60" s="141"/>
      <c r="DH60" s="140"/>
      <c r="DI60" s="141"/>
      <c r="DJ60" s="140"/>
      <c r="DK60" s="141"/>
      <c r="DL60" s="140"/>
      <c r="DM60" s="141"/>
      <c r="DN60" s="141"/>
      <c r="DO60" s="140"/>
      <c r="DP60" s="140"/>
      <c r="DQ60" s="140"/>
      <c r="DR60" s="140"/>
      <c r="DS60" s="141"/>
      <c r="DT60" s="141"/>
      <c r="DU60" s="142"/>
      <c r="DV60" s="143"/>
      <c r="DW60" s="144"/>
      <c r="DX60" s="144"/>
      <c r="DY60" s="145"/>
      <c r="DZ60" s="144"/>
      <c r="EA60" s="144"/>
      <c r="EB60" s="144"/>
      <c r="EC60" s="141"/>
      <c r="ED60" s="141"/>
      <c r="EE60" s="142"/>
      <c r="EF60" s="143"/>
      <c r="EG60" s="144"/>
      <c r="EH60" s="144"/>
      <c r="EI60" s="145"/>
      <c r="EJ60" s="144"/>
      <c r="EK60" s="144"/>
      <c r="EL60" s="144"/>
      <c r="EM60" s="139"/>
      <c r="EN60" s="139"/>
      <c r="EO60" s="139"/>
      <c r="EP60" s="139"/>
      <c r="EQ60" s="139"/>
      <c r="ER60" s="139"/>
      <c r="ES60" s="139"/>
      <c r="ET60" s="139"/>
      <c r="EU60" s="140"/>
      <c r="EV60" s="146"/>
      <c r="EW60" s="146" t="str">
        <f t="shared" si="1"/>
        <v/>
      </c>
      <c r="EX60" s="146" t="str">
        <f t="shared" si="2"/>
        <v/>
      </c>
      <c r="EY60" s="146" t="str">
        <f t="shared" si="14"/>
        <v/>
      </c>
      <c r="EZ60" s="146" t="str">
        <f t="shared" si="14"/>
        <v/>
      </c>
      <c r="FA60" s="146" t="str">
        <f t="shared" si="14"/>
        <v/>
      </c>
      <c r="FB60" s="146" t="str">
        <f t="shared" si="14"/>
        <v/>
      </c>
      <c r="FC60" s="146" t="str">
        <f t="shared" si="14"/>
        <v/>
      </c>
      <c r="FD60" s="146" t="str">
        <f t="shared" si="14"/>
        <v/>
      </c>
      <c r="FE60" s="146" t="str">
        <f t="shared" si="14"/>
        <v/>
      </c>
      <c r="FF60" s="146" t="str">
        <f t="shared" si="3"/>
        <v/>
      </c>
      <c r="FG60" s="146" t="str">
        <f t="shared" si="4"/>
        <v/>
      </c>
      <c r="FH60" s="76" t="str">
        <f t="shared" si="5"/>
        <v/>
      </c>
      <c r="FI60" s="76" t="str">
        <f t="shared" si="6"/>
        <v/>
      </c>
      <c r="FJ60" s="76" t="str">
        <f t="shared" si="7"/>
        <v/>
      </c>
      <c r="FK60" s="76" t="str">
        <f t="shared" si="8"/>
        <v/>
      </c>
      <c r="FL60" s="76" t="str">
        <f t="shared" si="9"/>
        <v/>
      </c>
      <c r="FM60" s="76" t="str">
        <f t="shared" si="10"/>
        <v/>
      </c>
      <c r="FN60" s="76" t="str">
        <f t="shared" si="11"/>
        <v/>
      </c>
      <c r="FO60" s="76" t="str">
        <f t="shared" si="12"/>
        <v/>
      </c>
      <c r="FP60" s="76" t="str">
        <f t="shared" si="13"/>
        <v xml:space="preserve">Sikapnya  dalam ,  ,  ,  ,  ,  ,  ,  </v>
      </c>
    </row>
    <row r="61" spans="1:16384">
      <c r="C61" s="147"/>
      <c r="D61" s="147"/>
      <c r="E61" s="148"/>
      <c r="F61" s="147"/>
      <c r="G61" s="148"/>
      <c r="H61" s="148"/>
      <c r="I61" s="148"/>
      <c r="J61" s="148"/>
      <c r="K61" s="148"/>
      <c r="L61" s="148"/>
      <c r="M61" s="148"/>
      <c r="N61" s="148"/>
      <c r="O61" s="148"/>
      <c r="P61" s="148"/>
      <c r="Q61" s="148"/>
      <c r="R61" s="148"/>
      <c r="S61" s="148"/>
      <c r="T61" s="148"/>
      <c r="U61" s="148"/>
      <c r="V61" s="148"/>
      <c r="W61" s="148"/>
      <c r="X61" s="148"/>
      <c r="Y61" s="148"/>
      <c r="Z61" s="148"/>
      <c r="AA61" s="148"/>
      <c r="AB61" s="147"/>
      <c r="AC61" s="148"/>
      <c r="AD61" s="147"/>
      <c r="AE61" s="148"/>
      <c r="AF61" s="147"/>
      <c r="AG61" s="148"/>
      <c r="AH61" s="148"/>
      <c r="AI61" s="147"/>
      <c r="AJ61" s="148"/>
      <c r="AK61" s="147"/>
      <c r="AL61" s="148"/>
      <c r="AM61" s="147"/>
      <c r="AN61" s="148"/>
      <c r="AO61" s="148"/>
      <c r="AP61" s="148"/>
      <c r="AQ61" s="148"/>
      <c r="AR61" s="148"/>
      <c r="AS61" s="148"/>
      <c r="AT61" s="148"/>
      <c r="AU61" s="148"/>
      <c r="AV61" s="148"/>
      <c r="AW61" s="147"/>
      <c r="AX61" s="148"/>
      <c r="AY61" s="147"/>
      <c r="AZ61" s="148"/>
      <c r="BA61" s="147"/>
      <c r="BB61" s="148"/>
      <c r="BC61" s="148"/>
      <c r="BD61" s="147"/>
      <c r="BE61" s="148"/>
      <c r="BF61" s="147"/>
      <c r="BG61" s="148"/>
      <c r="BH61" s="147"/>
      <c r="BI61" s="148"/>
      <c r="BJ61" s="148"/>
      <c r="BK61" s="147"/>
      <c r="BL61" s="148"/>
      <c r="BM61" s="147"/>
      <c r="BN61" s="148"/>
      <c r="BO61" s="147"/>
      <c r="BP61" s="148"/>
      <c r="BQ61" s="148"/>
      <c r="BR61" s="147"/>
      <c r="BS61" s="148"/>
      <c r="BT61" s="147"/>
      <c r="BU61" s="148"/>
      <c r="BV61" s="147"/>
      <c r="BW61" s="148"/>
      <c r="BX61" s="148"/>
      <c r="BY61" s="147"/>
      <c r="BZ61" s="148"/>
      <c r="CA61" s="147"/>
      <c r="CB61" s="148"/>
      <c r="CC61" s="147"/>
      <c r="CD61" s="148"/>
      <c r="CE61" s="148"/>
      <c r="CF61" s="147"/>
      <c r="CG61" s="148"/>
      <c r="CH61" s="147"/>
      <c r="CI61" s="148"/>
      <c r="CJ61" s="147"/>
      <c r="CK61" s="148"/>
      <c r="CL61" s="148"/>
      <c r="CM61" s="147"/>
      <c r="CN61" s="148"/>
      <c r="CO61" s="147"/>
      <c r="CP61" s="148"/>
      <c r="CQ61" s="147"/>
      <c r="CR61" s="148"/>
      <c r="CS61" s="148"/>
      <c r="CT61" s="148"/>
      <c r="CU61" s="148"/>
      <c r="CV61" s="148"/>
      <c r="CW61" s="148"/>
      <c r="CX61" s="148"/>
      <c r="CY61" s="148"/>
      <c r="CZ61" s="148"/>
      <c r="DA61" s="148"/>
      <c r="DB61" s="148"/>
      <c r="DC61" s="148"/>
      <c r="DD61" s="148"/>
      <c r="DE61" s="148"/>
      <c r="DF61" s="148"/>
      <c r="DG61" s="148"/>
      <c r="DH61" s="147"/>
      <c r="DI61" s="148"/>
      <c r="DJ61" s="147"/>
      <c r="DK61" s="148"/>
      <c r="DL61" s="147"/>
      <c r="DM61" s="148"/>
      <c r="DN61" s="148"/>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row>
  </sheetData>
  <sheetProtection password="DB03" sheet="1" objects="1" scenarios="1" formatCells="0" formatColumns="0" formatRows="0" insertColumns="0" insertRows="0" insertHyperlinks="0" deleteColumns="0" deleteRows="0" sort="0" autoFilter="0"/>
  <mergeCells count="29">
    <mergeCell ref="C1:BF1"/>
    <mergeCell ref="C2:BF2"/>
    <mergeCell ref="C3:BF3"/>
    <mergeCell ref="D5:BE5"/>
    <mergeCell ref="C6:D6"/>
    <mergeCell ref="E6:G6"/>
    <mergeCell ref="AB6:AE6"/>
    <mergeCell ref="AF6:AJ6"/>
    <mergeCell ref="AL6:AW6"/>
    <mergeCell ref="AX6:AZ6"/>
    <mergeCell ref="CO8:CX9"/>
    <mergeCell ref="A8:A10"/>
    <mergeCell ref="B8:B10"/>
    <mergeCell ref="C8:L9"/>
    <mergeCell ref="M8:V9"/>
    <mergeCell ref="W8:AF9"/>
    <mergeCell ref="AG8:AP9"/>
    <mergeCell ref="AQ8:AZ9"/>
    <mergeCell ref="BA8:BJ9"/>
    <mergeCell ref="BK8:BT9"/>
    <mergeCell ref="BU8:CD9"/>
    <mergeCell ref="CE8:CN9"/>
    <mergeCell ref="FG8:FP9"/>
    <mergeCell ref="CY8:DH9"/>
    <mergeCell ref="DI8:DR9"/>
    <mergeCell ref="DS8:EB9"/>
    <mergeCell ref="EC8:EL9"/>
    <mergeCell ref="EM8:EV9"/>
    <mergeCell ref="EW8:FF9"/>
  </mergeCells>
  <pageMargins left="0.7" right="0.7" top="0.75" bottom="0.75" header="0.3" footer="0.3"/>
  <pageSetup paperSize="9" orientation="portrait" horizontalDpi="4294967293" r:id="rId1"/>
  <drawing r:id="rId2"/>
</worksheet>
</file>

<file path=xl/worksheets/sheet29.xml><?xml version="1.0" encoding="utf-8"?>
<worksheet xmlns="http://schemas.openxmlformats.org/spreadsheetml/2006/main" xmlns:r="http://schemas.openxmlformats.org/officeDocument/2006/relationships">
  <sheetPr codeName="Sheet58">
    <tabColor rgb="FF0000CC"/>
  </sheetPr>
  <dimension ref="A1:DL115"/>
  <sheetViews>
    <sheetView showGridLines="0" workbookViewId="0">
      <pane xSplit="2" ySplit="10" topLeftCell="I19" activePane="bottomRight" state="frozen"/>
      <selection pane="topRight"/>
      <selection pane="bottomLeft"/>
      <selection pane="bottomRight" activeCell="AD6" sqref="AD6"/>
    </sheetView>
  </sheetViews>
  <sheetFormatPr defaultColWidth="0" defaultRowHeight="0" customHeight="1" zeroHeight="1"/>
  <cols>
    <col min="1" max="1" width="4.7109375" style="34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116" width="0" style="58" hidden="1" customWidth="1"/>
    <col min="117" max="16384" width="9.140625" style="58" hidden="1"/>
  </cols>
  <sheetData>
    <row r="1" spans="1:48" ht="6.75" customHeight="1">
      <c r="D1" s="714"/>
      <c r="E1" s="714"/>
      <c r="F1" s="714"/>
      <c r="G1" s="714"/>
      <c r="H1" s="714"/>
      <c r="I1" s="714"/>
      <c r="J1" s="714"/>
      <c r="K1" s="714"/>
      <c r="L1" s="714"/>
      <c r="M1" s="714"/>
      <c r="N1" s="714"/>
      <c r="O1" s="714"/>
      <c r="P1" s="714"/>
      <c r="Q1" s="714"/>
      <c r="R1" s="714"/>
      <c r="S1" s="714"/>
      <c r="T1" s="714"/>
      <c r="U1" s="714"/>
    </row>
    <row r="2" spans="1:48" s="259" customFormat="1" ht="21.75" customHeight="1" thickBo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733"/>
      <c r="AM2" s="733"/>
      <c r="AO2" s="333" t="s">
        <v>445</v>
      </c>
    </row>
    <row r="3" spans="1:48" s="259" customFormat="1" ht="19.5" customHeight="1">
      <c r="A3" s="734" t="str">
        <f>UTAMA!D22</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35"/>
      <c r="AM3" s="736"/>
      <c r="AO3" s="723">
        <v>3</v>
      </c>
      <c r="AP3" s="724"/>
    </row>
    <row r="4" spans="1:48" ht="5.25" customHeight="1">
      <c r="AL4" s="736"/>
      <c r="AM4" s="736"/>
      <c r="AO4" s="725"/>
      <c r="AP4" s="726"/>
    </row>
    <row r="5" spans="1:48" s="260" customFormat="1" ht="18.75">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36"/>
      <c r="AM5" s="736"/>
      <c r="AO5" s="725"/>
      <c r="AP5" s="726"/>
    </row>
    <row r="6" spans="1:48" ht="15.75" thickBot="1">
      <c r="C6" s="335" t="s">
        <v>65</v>
      </c>
      <c r="D6" s="379">
        <f>UTAMA!D16</f>
        <v>7</v>
      </c>
      <c r="E6" s="335"/>
      <c r="F6" s="334"/>
      <c r="G6" s="334"/>
      <c r="H6" s="334"/>
      <c r="I6" s="334"/>
      <c r="J6" s="334"/>
      <c r="K6" s="334"/>
      <c r="L6" s="151" t="s">
        <v>66</v>
      </c>
      <c r="M6" s="151"/>
      <c r="O6" s="336" t="s">
        <v>430</v>
      </c>
      <c r="P6" s="227"/>
      <c r="Q6" s="227"/>
      <c r="R6" s="227"/>
      <c r="V6" s="58" t="s">
        <v>9</v>
      </c>
      <c r="AA6" s="380" t="str">
        <f>UTAMA!D20</f>
        <v>2017/2018</v>
      </c>
      <c r="AL6" s="736"/>
      <c r="AM6" s="736"/>
      <c r="AO6" s="727"/>
      <c r="AP6" s="728"/>
    </row>
    <row r="7" spans="1:48" ht="15"/>
    <row r="8" spans="1:48" ht="42.75" customHeight="1">
      <c r="A8" s="711" t="s">
        <v>51</v>
      </c>
      <c r="B8" s="711" t="s">
        <v>2</v>
      </c>
      <c r="C8" s="337"/>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8" t="s">
        <v>54</v>
      </c>
      <c r="AM8" s="741" t="s">
        <v>428</v>
      </c>
      <c r="AN8" s="744" t="s">
        <v>68</v>
      </c>
      <c r="AO8" s="744" t="s">
        <v>426</v>
      </c>
      <c r="AP8" s="744" t="s">
        <v>425</v>
      </c>
      <c r="AQ8" s="737" t="s">
        <v>69</v>
      </c>
    </row>
    <row r="9" spans="1:48" ht="27" customHeight="1">
      <c r="A9" s="712"/>
      <c r="B9" s="712"/>
      <c r="C9" s="338"/>
      <c r="D9" s="730" t="str">
        <f>IF('QH2'!S14="","",'QH2'!S14)</f>
        <v/>
      </c>
      <c r="E9" s="731"/>
      <c r="F9" s="730" t="str">
        <f>IF('AA2'!S14="","",'AA2'!S14)</f>
        <v/>
      </c>
      <c r="G9" s="731"/>
      <c r="H9" s="730" t="str">
        <f>IF(FIQIH2!S14="","",FIQIH2!S14)</f>
        <v/>
      </c>
      <c r="I9" s="731"/>
      <c r="J9" s="730" t="str">
        <f>IF('SKI2'!S14="","",'SKI2'!S14)</f>
        <v/>
      </c>
      <c r="K9" s="731"/>
      <c r="L9" s="730" t="str">
        <f>IF(PPKn2!S14="","",PPKn2!S14)</f>
        <v/>
      </c>
      <c r="M9" s="731"/>
      <c r="N9" s="730" t="str">
        <f>IF(B.Ind2!S14="","",B.Ind2!S14)</f>
        <v/>
      </c>
      <c r="O9" s="731"/>
      <c r="P9" s="730" t="str">
        <f>IF(B.ARAB2!S14="","",B.ARAB2!S14)</f>
        <v/>
      </c>
      <c r="Q9" s="731"/>
      <c r="R9" s="730" t="str">
        <f>IF('MAT2'!S14="","",'MAT2'!S14)</f>
        <v/>
      </c>
      <c r="S9" s="731"/>
      <c r="T9" s="730" t="str">
        <f>IF('IPA2'!S14="","",'IPA2'!S14)</f>
        <v/>
      </c>
      <c r="U9" s="731"/>
      <c r="V9" s="730" t="str">
        <f>IF('IPS2'!S14="","",'IPS2'!S14)</f>
        <v/>
      </c>
      <c r="W9" s="731"/>
      <c r="X9" s="730" t="str">
        <f>IF(BIng2!S14="","",BIng2!S14)</f>
        <v/>
      </c>
      <c r="Y9" s="731"/>
      <c r="Z9" s="730" t="str">
        <f>IF('SBd2'!S14="","",'SBd2'!S14)</f>
        <v/>
      </c>
      <c r="AA9" s="731"/>
      <c r="AB9" s="730" t="str">
        <f>IF('Pjk2'!S14="","",'Pjk2'!S14)</f>
        <v/>
      </c>
      <c r="AC9" s="731"/>
      <c r="AD9" s="730" t="str">
        <f>IF('Prk2'!S14="","",'Prk2'!S14)</f>
        <v/>
      </c>
      <c r="AE9" s="731"/>
      <c r="AF9" s="730" t="str">
        <f>IF(BADER2!S14="","",BADER2!S14)</f>
        <v/>
      </c>
      <c r="AG9" s="731"/>
      <c r="AH9" s="730" t="str">
        <f>IF(TAMB12!S14="","",TAMB12!S14)</f>
        <v/>
      </c>
      <c r="AI9" s="731"/>
      <c r="AJ9" s="730" t="str">
        <f>IF(TAMB22!S14="","",TAMB22!S14)</f>
        <v/>
      </c>
      <c r="AK9" s="731"/>
      <c r="AL9" s="739"/>
      <c r="AM9" s="742"/>
      <c r="AN9" s="745"/>
      <c r="AO9" s="745"/>
      <c r="AP9" s="745"/>
      <c r="AQ9" s="737"/>
    </row>
    <row r="10" spans="1:48" ht="15">
      <c r="A10" s="713"/>
      <c r="B10" s="713"/>
      <c r="C10" s="339"/>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40"/>
      <c r="AM10" s="743"/>
      <c r="AN10" s="746"/>
      <c r="AO10" s="746"/>
      <c r="AP10" s="746"/>
      <c r="AQ10" s="737"/>
      <c r="AR10" s="71"/>
      <c r="AS10" s="71"/>
      <c r="AT10" s="71"/>
      <c r="AU10" s="71"/>
      <c r="AV10" s="71"/>
    </row>
    <row r="11" spans="1:48" ht="15">
      <c r="A11" s="711">
        <v>1</v>
      </c>
      <c r="B11" s="752" t="str">
        <f>'Data Identitas'!B9</f>
        <v>ROFIAH</v>
      </c>
      <c r="C11" s="232" t="s">
        <v>422</v>
      </c>
      <c r="D11" s="222" t="str">
        <f>IF('LEDGER GANJIL'!D11="","",AVERAGE('LEDGER GANJIL'!D11,'LEDGER GENAP2'!D11))</f>
        <v/>
      </c>
      <c r="E11" s="223" t="str">
        <f>IF(D11="","NK",IF(D11&lt;$D$9,"NK","L"))</f>
        <v>NK</v>
      </c>
      <c r="F11" s="222" t="str">
        <f>IF('LEDGER GANJIL'!F11="","",AVERAGE('LEDGER GANJIL'!F11,'LEDGER GENAP2'!F11))</f>
        <v/>
      </c>
      <c r="G11" s="223" t="str">
        <f>IF(F11="","NK",IF(F11&lt;$F$9,"NK","L"))</f>
        <v>NK</v>
      </c>
      <c r="H11" s="222" t="str">
        <f>IF('LEDGER GANJIL'!H11="","",AVERAGE('LEDGER GANJIL'!H11,'LEDGER GENAP2'!H11))</f>
        <v/>
      </c>
      <c r="I11" s="223" t="str">
        <f>IF(H11="","NK",IF(H11&lt;$H$9,"NK","L"))</f>
        <v>NK</v>
      </c>
      <c r="J11" s="222" t="str">
        <f>IF('LEDGER GANJIL'!J11="","",AVERAGE('LEDGER GANJIL'!J11,'LEDGER GENAP2'!J11))</f>
        <v/>
      </c>
      <c r="K11" s="223" t="str">
        <f>IF(J11="","NK",IF(J11&lt;$J$9,"NK","L"))</f>
        <v>NK</v>
      </c>
      <c r="L11" s="222" t="str">
        <f>IF('LEDGER GANJIL'!L11="","",AVERAGE('LEDGER GANJIL'!L11,'LEDGER GENAP2'!L11))</f>
        <v/>
      </c>
      <c r="M11" s="223" t="str">
        <f>IF(L11="","NK",IF(L11&lt;$L$9,"NK","L"))</f>
        <v>NK</v>
      </c>
      <c r="N11" s="222" t="str">
        <f>IF('LEDGER GANJIL'!N11="","",AVERAGE('LEDGER GANJIL'!N11,'LEDGER GENAP2'!N11))</f>
        <v/>
      </c>
      <c r="O11" s="223" t="str">
        <f>IF(N11="","NK",IF(N11&lt;$N$9,"NK","L"))</f>
        <v>NK</v>
      </c>
      <c r="P11" s="222" t="str">
        <f>IF('LEDGER GANJIL'!P11="","",AVERAGE('LEDGER GANJIL'!P11,'LEDGER GENAP2'!P11))</f>
        <v/>
      </c>
      <c r="Q11" s="223" t="str">
        <f>IF(P11="","NK",IF(P11&lt;$P$9,"NK","L"))</f>
        <v>NK</v>
      </c>
      <c r="R11" s="222" t="str">
        <f>IF('LEDGER GANJIL'!R11="","",AVERAGE('LEDGER GANJIL'!R11,'LEDGER GENAP2'!R11))</f>
        <v/>
      </c>
      <c r="S11" s="223" t="str">
        <f>IF(R11="","NK",IF(R11&lt;$R$9,"NK","L"))</f>
        <v>NK</v>
      </c>
      <c r="T11" s="222" t="str">
        <f>IF('LEDGER GANJIL'!T11="","",AVERAGE('LEDGER GANJIL'!T11,'LEDGER GENAP2'!T11))</f>
        <v/>
      </c>
      <c r="U11" s="223" t="str">
        <f>IF(T11="","NK",IF(T11&lt;$T$9,"NK","L"))</f>
        <v>NK</v>
      </c>
      <c r="V11" s="222" t="str">
        <f>IF('LEDGER GANJIL'!V11="","",AVERAGE('LEDGER GANJIL'!V11,'LEDGER GENAP2'!V11))</f>
        <v/>
      </c>
      <c r="W11" s="223" t="str">
        <f>IF(V11="","NK",IF(V11&lt;$V$9,"NK","L"))</f>
        <v>NK</v>
      </c>
      <c r="X11" s="222" t="str">
        <f>IF('LEDGER GANJIL'!X11="","",AVERAGE('LEDGER GANJIL'!X11,'LEDGER GENAP2'!X11))</f>
        <v/>
      </c>
      <c r="Y11" s="223" t="str">
        <f>IF(X11="","NK",IF(X11&lt;$X$9,"NK","L"))</f>
        <v>NK</v>
      </c>
      <c r="Z11" s="222" t="str">
        <f>IF('LEDGER GANJIL'!Z11="","",AVERAGE('LEDGER GANJIL'!Z11,'LEDGER GENAP2'!Z11))</f>
        <v/>
      </c>
      <c r="AA11" s="223" t="str">
        <f>IF(Z11="","NK",IF(Z11&lt;$Z$9,"NK","L"))</f>
        <v>NK</v>
      </c>
      <c r="AB11" s="222" t="str">
        <f>IF('LEDGER GANJIL'!AB11="","",AVERAGE('LEDGER GANJIL'!AB11,'LEDGER GENAP2'!AB11))</f>
        <v/>
      </c>
      <c r="AC11" s="223" t="str">
        <f>IF(AB11="","NK",IF(AB11&lt;$AB$9,"NK","L"))</f>
        <v>NK</v>
      </c>
      <c r="AD11" s="222" t="str">
        <f>IF('LEDGER GANJIL'!AD11="","",AVERAGE('LEDGER GANJIL'!AD11,'LEDGER GENAP2'!AD11))</f>
        <v/>
      </c>
      <c r="AE11" s="223" t="str">
        <f>IF(AD11="","NK",IF(AD11&lt;$AD$9,"NK","L"))</f>
        <v>NK</v>
      </c>
      <c r="AF11" s="222" t="str">
        <f>IF('LEDGER GANJIL'!AF11="","",AVERAGE('LEDGER GANJIL'!AF11,'LEDGER GENAP2'!AF11))</f>
        <v/>
      </c>
      <c r="AG11" s="223" t="str">
        <f>IF(AND($AF$9="",AF11=""),"",IF(AF11&lt;$AF$9,"NK","L"))</f>
        <v/>
      </c>
      <c r="AH11" s="222" t="str">
        <f>IF('LEDGER GANJIL'!AH11="","",AVERAGE('LEDGER GANJIL'!AH11,'LEDGER GENAP2'!AH11))</f>
        <v/>
      </c>
      <c r="AI11" s="223"/>
      <c r="AJ11" s="222" t="str">
        <f>IF('LEDGER GANJIL'!AJ11="","",AVERAGE('LEDGER GANJIL'!AJ11,'LEDGER GENAP2'!AJ11))</f>
        <v/>
      </c>
      <c r="AK11" s="223"/>
      <c r="AL11" s="225">
        <f t="shared" ref="AL11:AL74" si="0">SUM(D11,F11,H11,J11,L11,N11,P11,R11,T11,V11,X11,Z11,AB11,AD11,AF11,AH11,AJ11)</f>
        <v>0</v>
      </c>
      <c r="AM11" s="754" t="str">
        <f>IFERROR(DESKRIPSI2!EW11,"")</f>
        <v/>
      </c>
      <c r="AN11" s="756">
        <f>IF(AL11="","",AL11+AL12)</f>
        <v>0</v>
      </c>
      <c r="AO11" s="747" t="str">
        <f>IF(AL11=0,"",COUNTIF(D11:AK12,"NK"))</f>
        <v/>
      </c>
      <c r="AP11" s="749" t="str">
        <f>IF(OR(AO11="",AM11=""),"",IF(AND(AO11&lt;=$AO$3,AM11&gt;=3),"Naik","Tidak Naik"))</f>
        <v/>
      </c>
      <c r="AQ11" s="751" t="str">
        <f>IF(AP11="","",RANK(AN11,$AN$11:$AN$107,0))</f>
        <v/>
      </c>
    </row>
    <row r="12" spans="1:48" ht="15">
      <c r="A12" s="713"/>
      <c r="B12" s="753"/>
      <c r="C12" s="232" t="s">
        <v>423</v>
      </c>
      <c r="D12" s="222" t="str">
        <f>IF('LEDGER GANJIL'!D12="","",AVERAGE('LEDGER GANJIL'!D12,'LEDGER GENAP2'!D12))</f>
        <v/>
      </c>
      <c r="E12" s="223" t="str">
        <f t="shared" ref="E12:E75" si="1">IF(D12="","NK",IF(D12&lt;$D$9,"NK","L"))</f>
        <v>NK</v>
      </c>
      <c r="F12" s="222" t="str">
        <f>IF('LEDGER GANJIL'!F12="","",AVERAGE('LEDGER GANJIL'!F12,'LEDGER GENAP2'!F12))</f>
        <v/>
      </c>
      <c r="G12" s="223" t="str">
        <f t="shared" ref="G12:G75" si="2">IF(F12="","NK",IF(F12&lt;$F$9,"NK","L"))</f>
        <v>NK</v>
      </c>
      <c r="H12" s="222" t="str">
        <f>IF('LEDGER GANJIL'!H12="","",AVERAGE('LEDGER GANJIL'!H12,'LEDGER GENAP2'!H12))</f>
        <v/>
      </c>
      <c r="I12" s="223" t="str">
        <f t="shared" ref="I12:I75" si="3">IF(H12="","NK",IF(H12&lt;$H$9,"NK","L"))</f>
        <v>NK</v>
      </c>
      <c r="J12" s="222" t="str">
        <f>IF('LEDGER GANJIL'!J12="","",AVERAGE('LEDGER GANJIL'!J12,'LEDGER GENAP2'!J12))</f>
        <v/>
      </c>
      <c r="K12" s="223" t="str">
        <f t="shared" ref="K12:K75" si="4">IF(J12="","NK",IF(J12&lt;$J$9,"NK","L"))</f>
        <v>NK</v>
      </c>
      <c r="L12" s="222" t="str">
        <f>IF('LEDGER GANJIL'!L12="","",AVERAGE('LEDGER GANJIL'!L12,'LEDGER GENAP2'!L12))</f>
        <v/>
      </c>
      <c r="M12" s="223" t="str">
        <f t="shared" ref="M12:M75" si="5">IF(L12="","NK",IF(L12&lt;$L$9,"NK","L"))</f>
        <v>NK</v>
      </c>
      <c r="N12" s="222" t="str">
        <f>IF('LEDGER GANJIL'!N12="","",AVERAGE('LEDGER GANJIL'!N12,'LEDGER GENAP2'!N12))</f>
        <v/>
      </c>
      <c r="O12" s="223" t="str">
        <f t="shared" ref="O12:O75" si="6">IF(N12="","NK",IF(N12&lt;$N$9,"NK","L"))</f>
        <v>NK</v>
      </c>
      <c r="P12" s="222" t="str">
        <f>IF('LEDGER GANJIL'!P12="","",AVERAGE('LEDGER GANJIL'!P12,'LEDGER GENAP2'!P12))</f>
        <v/>
      </c>
      <c r="Q12" s="223" t="str">
        <f t="shared" ref="Q12:Q75" si="7">IF(P12="","NK",IF(P12&lt;$P$9,"NK","L"))</f>
        <v>NK</v>
      </c>
      <c r="R12" s="222" t="str">
        <f>IF('LEDGER GANJIL'!R12="","",AVERAGE('LEDGER GANJIL'!R12,'LEDGER GENAP2'!R12))</f>
        <v/>
      </c>
      <c r="S12" s="223" t="str">
        <f t="shared" ref="S12:S75" si="8">IF(R12="","NK",IF(R12&lt;$R$9,"NK","L"))</f>
        <v>NK</v>
      </c>
      <c r="T12" s="222" t="str">
        <f>IF('LEDGER GANJIL'!T12="","",AVERAGE('LEDGER GANJIL'!T12,'LEDGER GENAP2'!T12))</f>
        <v/>
      </c>
      <c r="U12" s="223" t="str">
        <f t="shared" ref="U12:U75" si="9">IF(T12="","NK",IF(T12&lt;$T$9,"NK","L"))</f>
        <v>NK</v>
      </c>
      <c r="V12" s="222" t="str">
        <f>IF('LEDGER GANJIL'!V12="","",AVERAGE('LEDGER GANJIL'!V12,'LEDGER GENAP2'!V12))</f>
        <v/>
      </c>
      <c r="W12" s="223" t="str">
        <f t="shared" ref="W12:W75" si="10">IF(V12="","NK",IF(V12&lt;$V$9,"NK","L"))</f>
        <v>NK</v>
      </c>
      <c r="X12" s="222" t="str">
        <f>IF('LEDGER GANJIL'!X12="","",AVERAGE('LEDGER GANJIL'!X12,'LEDGER GENAP2'!X12))</f>
        <v/>
      </c>
      <c r="Y12" s="223" t="str">
        <f t="shared" ref="Y12:Y75" si="11">IF(X12="","NK",IF(X12&lt;$X$9,"NK","L"))</f>
        <v>NK</v>
      </c>
      <c r="Z12" s="222" t="str">
        <f>IF('LEDGER GANJIL'!Z12="","",AVERAGE('LEDGER GANJIL'!Z12,'LEDGER GENAP2'!Z12))</f>
        <v/>
      </c>
      <c r="AA12" s="223" t="str">
        <f t="shared" ref="AA12:AA75" si="12">IF(Z12="","NK",IF(Z12&lt;$Z$9,"NK","L"))</f>
        <v>NK</v>
      </c>
      <c r="AB12" s="222" t="str">
        <f>IF('LEDGER GANJIL'!AB12="","",AVERAGE('LEDGER GANJIL'!AB12,'LEDGER GENAP2'!AB12))</f>
        <v/>
      </c>
      <c r="AC12" s="223" t="str">
        <f>IF(AB12="","NK",IF(AB12&lt;$AB$9,"NK","L"))</f>
        <v>NK</v>
      </c>
      <c r="AD12" s="222" t="str">
        <f>IF('LEDGER GANJIL'!AD12="","",AVERAGE('LEDGER GANJIL'!AD12,'LEDGER GENAP2'!AD12))</f>
        <v/>
      </c>
      <c r="AE12" s="223" t="str">
        <f t="shared" ref="AE12:AE75" si="13">IF(AD12="","NK",IF(AD12&lt;$AD$9,"NK","L"))</f>
        <v>NK</v>
      </c>
      <c r="AF12" s="222" t="str">
        <f>IF('LEDGER GANJIL'!AF12="","",AVERAGE('LEDGER GANJIL'!AF12,'LEDGER GENAP2'!AF12))</f>
        <v/>
      </c>
      <c r="AG12" s="223" t="str">
        <f t="shared" ref="AG12:AG75" si="14">IF(AND($AF$9="",AF12=""),"",IF(AF12&lt;$AF$9,"NK","L"))</f>
        <v/>
      </c>
      <c r="AH12" s="222" t="str">
        <f>IF('LEDGER GANJIL'!AH12="","",AVERAGE('LEDGER GANJIL'!AH12,'LEDGER GENAP2'!AH12))</f>
        <v/>
      </c>
      <c r="AI12" s="223"/>
      <c r="AJ12" s="222" t="str">
        <f>IF('LEDGER GANJIL'!AJ12="","",AVERAGE('LEDGER GANJIL'!AJ12,'LEDGER GENAP2'!AJ12))</f>
        <v/>
      </c>
      <c r="AK12" s="223"/>
      <c r="AL12" s="231">
        <f t="shared" si="0"/>
        <v>0</v>
      </c>
      <c r="AM12" s="755"/>
      <c r="AN12" s="757"/>
      <c r="AO12" s="748"/>
      <c r="AP12" s="750"/>
      <c r="AQ12" s="751"/>
    </row>
    <row r="13" spans="1:48" ht="15">
      <c r="A13" s="711">
        <v>2</v>
      </c>
      <c r="B13" s="752" t="str">
        <f>'Data Identitas'!B11</f>
        <v>siswa3</v>
      </c>
      <c r="C13" s="232" t="s">
        <v>422</v>
      </c>
      <c r="D13" s="222" t="str">
        <f>IF('LEDGER GANJIL'!D13="","",AVERAGE('LEDGER GANJIL'!D13,'LEDGER GENAP2'!D13))</f>
        <v/>
      </c>
      <c r="E13" s="223" t="str">
        <f t="shared" si="1"/>
        <v>NK</v>
      </c>
      <c r="F13" s="222" t="str">
        <f>IF('LEDGER GANJIL'!F13="","",AVERAGE('LEDGER GANJIL'!F13,'LEDGER GENAP2'!F13))</f>
        <v/>
      </c>
      <c r="G13" s="223" t="str">
        <f t="shared" si="2"/>
        <v>NK</v>
      </c>
      <c r="H13" s="222" t="str">
        <f>IF('LEDGER GANJIL'!H13="","",AVERAGE('LEDGER GANJIL'!H13,'LEDGER GENAP2'!H13))</f>
        <v/>
      </c>
      <c r="I13" s="223" t="str">
        <f t="shared" si="3"/>
        <v>NK</v>
      </c>
      <c r="J13" s="222" t="str">
        <f>IF('LEDGER GANJIL'!J13="","",AVERAGE('LEDGER GANJIL'!J13,'LEDGER GENAP2'!J13))</f>
        <v/>
      </c>
      <c r="K13" s="223" t="str">
        <f t="shared" si="4"/>
        <v>NK</v>
      </c>
      <c r="L13" s="222" t="str">
        <f>IF('LEDGER GANJIL'!L13="","",AVERAGE('LEDGER GANJIL'!L13,'LEDGER GENAP2'!L13))</f>
        <v/>
      </c>
      <c r="M13" s="223" t="str">
        <f t="shared" si="5"/>
        <v>NK</v>
      </c>
      <c r="N13" s="222" t="str">
        <f>IF('LEDGER GANJIL'!N13="","",AVERAGE('LEDGER GANJIL'!N13,'LEDGER GENAP2'!N13))</f>
        <v/>
      </c>
      <c r="O13" s="223" t="str">
        <f t="shared" si="6"/>
        <v>NK</v>
      </c>
      <c r="P13" s="222" t="str">
        <f>IF('LEDGER GANJIL'!P13="","",AVERAGE('LEDGER GANJIL'!P13,'LEDGER GENAP2'!P13))</f>
        <v/>
      </c>
      <c r="Q13" s="223" t="str">
        <f t="shared" si="7"/>
        <v>NK</v>
      </c>
      <c r="R13" s="222" t="str">
        <f>IF('LEDGER GANJIL'!R13="","",AVERAGE('LEDGER GANJIL'!R13,'LEDGER GENAP2'!R13))</f>
        <v/>
      </c>
      <c r="S13" s="223" t="str">
        <f t="shared" si="8"/>
        <v>NK</v>
      </c>
      <c r="T13" s="222" t="str">
        <f>IF('LEDGER GANJIL'!T13="","",AVERAGE('LEDGER GANJIL'!T13,'LEDGER GENAP2'!T13))</f>
        <v/>
      </c>
      <c r="U13" s="223" t="str">
        <f t="shared" si="9"/>
        <v>NK</v>
      </c>
      <c r="V13" s="222" t="str">
        <f>IF('LEDGER GANJIL'!V13="","",AVERAGE('LEDGER GANJIL'!V13,'LEDGER GENAP2'!V13))</f>
        <v/>
      </c>
      <c r="W13" s="223" t="str">
        <f t="shared" si="10"/>
        <v>NK</v>
      </c>
      <c r="X13" s="222" t="str">
        <f>IF('LEDGER GANJIL'!X13="","",AVERAGE('LEDGER GANJIL'!X13,'LEDGER GENAP2'!X13))</f>
        <v/>
      </c>
      <c r="Y13" s="223" t="str">
        <f t="shared" si="11"/>
        <v>NK</v>
      </c>
      <c r="Z13" s="222" t="str">
        <f>IF('LEDGER GANJIL'!Z13="","",AVERAGE('LEDGER GANJIL'!Z13,'LEDGER GENAP2'!Z13))</f>
        <v/>
      </c>
      <c r="AA13" s="223" t="str">
        <f t="shared" si="12"/>
        <v>NK</v>
      </c>
      <c r="AB13" s="222" t="str">
        <f>IF('LEDGER GANJIL'!AB13="","",AVERAGE('LEDGER GANJIL'!AB13,'LEDGER GENAP2'!AB13))</f>
        <v/>
      </c>
      <c r="AC13" s="223" t="str">
        <f t="shared" ref="AC13:AC76" si="15">IF(AB13="","NK",IF(AB13&lt;$AB$9,"NK","L"))</f>
        <v>NK</v>
      </c>
      <c r="AD13" s="222" t="str">
        <f>IF('LEDGER GANJIL'!AD13="","",AVERAGE('LEDGER GANJIL'!AD13,'LEDGER GENAP2'!AD13))</f>
        <v/>
      </c>
      <c r="AE13" s="223" t="str">
        <f t="shared" si="13"/>
        <v>NK</v>
      </c>
      <c r="AF13" s="222" t="str">
        <f>IF('LEDGER GANJIL'!AF13="","",AVERAGE('LEDGER GANJIL'!AF13,'LEDGER GENAP2'!AF13))</f>
        <v/>
      </c>
      <c r="AG13" s="223" t="str">
        <f t="shared" si="14"/>
        <v/>
      </c>
      <c r="AH13" s="222" t="str">
        <f>IF('LEDGER GANJIL'!AH13="","",AVERAGE('LEDGER GANJIL'!AH13,'LEDGER GENAP2'!AH13))</f>
        <v/>
      </c>
      <c r="AI13" s="223"/>
      <c r="AJ13" s="222" t="str">
        <f>IF('LEDGER GANJIL'!AJ13="","",AVERAGE('LEDGER GANJIL'!AJ13,'LEDGER GENAP2'!AJ13))</f>
        <v/>
      </c>
      <c r="AK13" s="223"/>
      <c r="AL13" s="231">
        <f t="shared" si="0"/>
        <v>0</v>
      </c>
      <c r="AM13" s="754" t="str">
        <f>IFERROR(DESKRIPSI2!EW12,"")</f>
        <v/>
      </c>
      <c r="AN13" s="756">
        <f t="shared" ref="AN13" si="16">IF(AL13="","",AL13+AL14)</f>
        <v>0</v>
      </c>
      <c r="AO13" s="747" t="str">
        <f t="shared" ref="AO13" si="17">IF(AL13=0,"",COUNTIF(D13:AK14,"NK"))</f>
        <v/>
      </c>
      <c r="AP13" s="749" t="str">
        <f>IF(OR(AO13="",AM13=""),"",IF(AND(AO13&lt;=$AO$3,AM13&gt;=3),"Naik","Tidak Naik"))</f>
        <v/>
      </c>
      <c r="AQ13" s="751" t="str">
        <f t="shared" ref="AQ13" si="18">IF(AP13="","",RANK(AN13,$AN$11:$AN$107,0))</f>
        <v/>
      </c>
    </row>
    <row r="14" spans="1:48" ht="15">
      <c r="A14" s="713"/>
      <c r="B14" s="753"/>
      <c r="C14" s="232" t="s">
        <v>423</v>
      </c>
      <c r="D14" s="222" t="str">
        <f>IF('LEDGER GANJIL'!D14="","",AVERAGE('LEDGER GANJIL'!D14,'LEDGER GENAP2'!D14))</f>
        <v/>
      </c>
      <c r="E14" s="223" t="str">
        <f t="shared" si="1"/>
        <v>NK</v>
      </c>
      <c r="F14" s="222" t="str">
        <f>IF('LEDGER GANJIL'!F14="","",AVERAGE('LEDGER GANJIL'!F14,'LEDGER GENAP2'!F14))</f>
        <v/>
      </c>
      <c r="G14" s="223" t="str">
        <f t="shared" si="2"/>
        <v>NK</v>
      </c>
      <c r="H14" s="222" t="str">
        <f>IF('LEDGER GANJIL'!H14="","",AVERAGE('LEDGER GANJIL'!H14,'LEDGER GENAP2'!H14))</f>
        <v/>
      </c>
      <c r="I14" s="223" t="str">
        <f t="shared" si="3"/>
        <v>NK</v>
      </c>
      <c r="J14" s="222" t="str">
        <f>IF('LEDGER GANJIL'!J14="","",AVERAGE('LEDGER GANJIL'!J14,'LEDGER GENAP2'!J14))</f>
        <v/>
      </c>
      <c r="K14" s="223" t="str">
        <f t="shared" si="4"/>
        <v>NK</v>
      </c>
      <c r="L14" s="222" t="str">
        <f>IF('LEDGER GANJIL'!L14="","",AVERAGE('LEDGER GANJIL'!L14,'LEDGER GENAP2'!L14))</f>
        <v/>
      </c>
      <c r="M14" s="223" t="str">
        <f t="shared" si="5"/>
        <v>NK</v>
      </c>
      <c r="N14" s="222" t="str">
        <f>IF('LEDGER GANJIL'!N14="","",AVERAGE('LEDGER GANJIL'!N14,'LEDGER GENAP2'!N14))</f>
        <v/>
      </c>
      <c r="O14" s="223" t="str">
        <f t="shared" si="6"/>
        <v>NK</v>
      </c>
      <c r="P14" s="222" t="str">
        <f>IF('LEDGER GANJIL'!P14="","",AVERAGE('LEDGER GANJIL'!P14,'LEDGER GENAP2'!P14))</f>
        <v/>
      </c>
      <c r="Q14" s="223" t="str">
        <f t="shared" si="7"/>
        <v>NK</v>
      </c>
      <c r="R14" s="222" t="str">
        <f>IF('LEDGER GANJIL'!R14="","",AVERAGE('LEDGER GANJIL'!R14,'LEDGER GENAP2'!R14))</f>
        <v/>
      </c>
      <c r="S14" s="223" t="str">
        <f t="shared" si="8"/>
        <v>NK</v>
      </c>
      <c r="T14" s="222" t="str">
        <f>IF('LEDGER GANJIL'!T14="","",AVERAGE('LEDGER GANJIL'!T14,'LEDGER GENAP2'!T14))</f>
        <v/>
      </c>
      <c r="U14" s="223" t="str">
        <f t="shared" si="9"/>
        <v>NK</v>
      </c>
      <c r="V14" s="222" t="str">
        <f>IF('LEDGER GANJIL'!V14="","",AVERAGE('LEDGER GANJIL'!V14,'LEDGER GENAP2'!V14))</f>
        <v/>
      </c>
      <c r="W14" s="223" t="str">
        <f t="shared" si="10"/>
        <v>NK</v>
      </c>
      <c r="X14" s="222" t="str">
        <f>IF('LEDGER GANJIL'!X14="","",AVERAGE('LEDGER GANJIL'!X14,'LEDGER GENAP2'!X14))</f>
        <v/>
      </c>
      <c r="Y14" s="223" t="str">
        <f t="shared" si="11"/>
        <v>NK</v>
      </c>
      <c r="Z14" s="222" t="str">
        <f>IF('LEDGER GANJIL'!Z14="","",AVERAGE('LEDGER GANJIL'!Z14,'LEDGER GENAP2'!Z14))</f>
        <v/>
      </c>
      <c r="AA14" s="223" t="str">
        <f t="shared" si="12"/>
        <v>NK</v>
      </c>
      <c r="AB14" s="222" t="str">
        <f>IF('LEDGER GANJIL'!AB14="","",AVERAGE('LEDGER GANJIL'!AB14,'LEDGER GENAP2'!AB14))</f>
        <v/>
      </c>
      <c r="AC14" s="223" t="str">
        <f t="shared" si="15"/>
        <v>NK</v>
      </c>
      <c r="AD14" s="222" t="str">
        <f>IF('LEDGER GANJIL'!AD14="","",AVERAGE('LEDGER GANJIL'!AD14,'LEDGER GENAP2'!AD14))</f>
        <v/>
      </c>
      <c r="AE14" s="223" t="str">
        <f t="shared" si="13"/>
        <v>NK</v>
      </c>
      <c r="AF14" s="222" t="str">
        <f>IF('LEDGER GANJIL'!AF14="","",AVERAGE('LEDGER GANJIL'!AF14,'LEDGER GENAP2'!AF14))</f>
        <v/>
      </c>
      <c r="AG14" s="223" t="str">
        <f t="shared" si="14"/>
        <v/>
      </c>
      <c r="AH14" s="222" t="str">
        <f>IF('LEDGER GANJIL'!AH14="","",AVERAGE('LEDGER GANJIL'!AH14,'LEDGER GENAP2'!AH14))</f>
        <v/>
      </c>
      <c r="AI14" s="223"/>
      <c r="AJ14" s="222" t="str">
        <f>IF('LEDGER GANJIL'!AJ14="","",AVERAGE('LEDGER GANJIL'!AJ14,'LEDGER GENAP2'!AJ14))</f>
        <v/>
      </c>
      <c r="AK14" s="223"/>
      <c r="AL14" s="231">
        <f t="shared" si="0"/>
        <v>0</v>
      </c>
      <c r="AM14" s="755"/>
      <c r="AN14" s="757"/>
      <c r="AO14" s="748"/>
      <c r="AP14" s="750"/>
      <c r="AQ14" s="751"/>
    </row>
    <row r="15" spans="1:48" ht="15" customHeight="1">
      <c r="A15" s="711">
        <v>3</v>
      </c>
      <c r="B15" s="752" t="str">
        <f>'Data Identitas'!B13</f>
        <v>siswa5</v>
      </c>
      <c r="C15" s="232" t="s">
        <v>422</v>
      </c>
      <c r="D15" s="222" t="str">
        <f>IF('LEDGER GANJIL'!D15="","",AVERAGE('LEDGER GANJIL'!D15,'LEDGER GENAP2'!D15))</f>
        <v/>
      </c>
      <c r="E15" s="223" t="str">
        <f t="shared" si="1"/>
        <v>NK</v>
      </c>
      <c r="F15" s="222" t="str">
        <f>IF('LEDGER GANJIL'!F15="","",AVERAGE('LEDGER GANJIL'!F15,'LEDGER GENAP2'!F15))</f>
        <v/>
      </c>
      <c r="G15" s="223" t="str">
        <f t="shared" si="2"/>
        <v>NK</v>
      </c>
      <c r="H15" s="222" t="str">
        <f>IF('LEDGER GANJIL'!H15="","",AVERAGE('LEDGER GANJIL'!H15,'LEDGER GENAP2'!H15))</f>
        <v/>
      </c>
      <c r="I15" s="223" t="str">
        <f t="shared" si="3"/>
        <v>NK</v>
      </c>
      <c r="J15" s="222" t="str">
        <f>IF('LEDGER GANJIL'!J15="","",AVERAGE('LEDGER GANJIL'!J15,'LEDGER GENAP2'!J15))</f>
        <v/>
      </c>
      <c r="K15" s="223" t="str">
        <f t="shared" si="4"/>
        <v>NK</v>
      </c>
      <c r="L15" s="222" t="str">
        <f>IF('LEDGER GANJIL'!L15="","",AVERAGE('LEDGER GANJIL'!L15,'LEDGER GENAP2'!L15))</f>
        <v/>
      </c>
      <c r="M15" s="223" t="str">
        <f t="shared" si="5"/>
        <v>NK</v>
      </c>
      <c r="N15" s="222" t="str">
        <f>IF('LEDGER GANJIL'!N15="","",AVERAGE('LEDGER GANJIL'!N15,'LEDGER GENAP2'!N15))</f>
        <v/>
      </c>
      <c r="O15" s="223" t="str">
        <f t="shared" si="6"/>
        <v>NK</v>
      </c>
      <c r="P15" s="222" t="str">
        <f>IF('LEDGER GANJIL'!P15="","",AVERAGE('LEDGER GANJIL'!P15,'LEDGER GENAP2'!P15))</f>
        <v/>
      </c>
      <c r="Q15" s="223" t="str">
        <f t="shared" si="7"/>
        <v>NK</v>
      </c>
      <c r="R15" s="222" t="str">
        <f>IF('LEDGER GANJIL'!R15="","",AVERAGE('LEDGER GANJIL'!R15,'LEDGER GENAP2'!R15))</f>
        <v/>
      </c>
      <c r="S15" s="223" t="str">
        <f t="shared" si="8"/>
        <v>NK</v>
      </c>
      <c r="T15" s="222" t="str">
        <f>IF('LEDGER GANJIL'!T15="","",AVERAGE('LEDGER GANJIL'!T15,'LEDGER GENAP2'!T15))</f>
        <v/>
      </c>
      <c r="U15" s="223" t="str">
        <f t="shared" si="9"/>
        <v>NK</v>
      </c>
      <c r="V15" s="222" t="str">
        <f>IF('LEDGER GANJIL'!V15="","",AVERAGE('LEDGER GANJIL'!V15,'LEDGER GENAP2'!V15))</f>
        <v/>
      </c>
      <c r="W15" s="223" t="str">
        <f t="shared" si="10"/>
        <v>NK</v>
      </c>
      <c r="X15" s="222" t="str">
        <f>IF('LEDGER GANJIL'!X15="","",AVERAGE('LEDGER GANJIL'!X15,'LEDGER GENAP2'!X15))</f>
        <v/>
      </c>
      <c r="Y15" s="223" t="str">
        <f t="shared" si="11"/>
        <v>NK</v>
      </c>
      <c r="Z15" s="222" t="str">
        <f>IF('LEDGER GANJIL'!Z15="","",AVERAGE('LEDGER GANJIL'!Z15,'LEDGER GENAP2'!Z15))</f>
        <v/>
      </c>
      <c r="AA15" s="223" t="str">
        <f t="shared" si="12"/>
        <v>NK</v>
      </c>
      <c r="AB15" s="222" t="str">
        <f>IF('LEDGER GANJIL'!AB15="","",AVERAGE('LEDGER GANJIL'!AB15,'LEDGER GENAP2'!AB15))</f>
        <v/>
      </c>
      <c r="AC15" s="223" t="str">
        <f t="shared" si="15"/>
        <v>NK</v>
      </c>
      <c r="AD15" s="222" t="str">
        <f>IF('LEDGER GANJIL'!AD15="","",AVERAGE('LEDGER GANJIL'!AD15,'LEDGER GENAP2'!AD15))</f>
        <v/>
      </c>
      <c r="AE15" s="223" t="str">
        <f t="shared" si="13"/>
        <v>NK</v>
      </c>
      <c r="AF15" s="222" t="str">
        <f>IF('LEDGER GANJIL'!AF15="","",AVERAGE('LEDGER GANJIL'!AF15,'LEDGER GENAP2'!AF15))</f>
        <v/>
      </c>
      <c r="AG15" s="223" t="str">
        <f t="shared" si="14"/>
        <v/>
      </c>
      <c r="AH15" s="222" t="str">
        <f>IF('LEDGER GANJIL'!AH15="","",AVERAGE('LEDGER GANJIL'!AH15,'LEDGER GENAP2'!AH15))</f>
        <v/>
      </c>
      <c r="AI15" s="223"/>
      <c r="AJ15" s="222" t="str">
        <f>IF('LEDGER GANJIL'!AJ15="","",AVERAGE('LEDGER GANJIL'!AJ15,'LEDGER GENAP2'!AJ15))</f>
        <v/>
      </c>
      <c r="AK15" s="223"/>
      <c r="AL15" s="231">
        <f t="shared" si="0"/>
        <v>0</v>
      </c>
      <c r="AM15" s="754" t="str">
        <f>IFERROR(DESKRIPSI2!EW13,"")</f>
        <v/>
      </c>
      <c r="AN15" s="756">
        <f t="shared" ref="AN15" si="19">IF(AL15="","",AL15+AL16)</f>
        <v>0</v>
      </c>
      <c r="AO15" s="747" t="str">
        <f t="shared" ref="AO15" si="20">IF(AL15=0,"",COUNTIF(D15:AK16,"NK"))</f>
        <v/>
      </c>
      <c r="AP15" s="749" t="str">
        <f t="shared" ref="AP15" si="21">IF(OR(AO15="",AM15=""),"",IF(AND(AO15&lt;=$AO$3,AM15&gt;=3),"Naik","Tidak Naik"))</f>
        <v/>
      </c>
      <c r="AQ15" s="751" t="str">
        <f t="shared" ref="AQ15" si="22">IF(AP15="","",RANK(AN15,$AN$11:$AN$107,0))</f>
        <v/>
      </c>
    </row>
    <row r="16" spans="1:48" ht="15">
      <c r="A16" s="713"/>
      <c r="B16" s="753"/>
      <c r="C16" s="232" t="s">
        <v>423</v>
      </c>
      <c r="D16" s="222" t="str">
        <f>IF('LEDGER GANJIL'!D16="","",AVERAGE('LEDGER GANJIL'!D16,'LEDGER GENAP2'!D16))</f>
        <v/>
      </c>
      <c r="E16" s="223" t="str">
        <f t="shared" si="1"/>
        <v>NK</v>
      </c>
      <c r="F16" s="222" t="str">
        <f>IF('LEDGER GANJIL'!F16="","",AVERAGE('LEDGER GANJIL'!F16,'LEDGER GENAP2'!F16))</f>
        <v/>
      </c>
      <c r="G16" s="223" t="str">
        <f t="shared" si="2"/>
        <v>NK</v>
      </c>
      <c r="H16" s="222" t="str">
        <f>IF('LEDGER GANJIL'!H16="","",AVERAGE('LEDGER GANJIL'!H16,'LEDGER GENAP2'!H16))</f>
        <v/>
      </c>
      <c r="I16" s="223" t="str">
        <f t="shared" si="3"/>
        <v>NK</v>
      </c>
      <c r="J16" s="222" t="str">
        <f>IF('LEDGER GANJIL'!J16="","",AVERAGE('LEDGER GANJIL'!J16,'LEDGER GENAP2'!J16))</f>
        <v/>
      </c>
      <c r="K16" s="223" t="str">
        <f t="shared" si="4"/>
        <v>NK</v>
      </c>
      <c r="L16" s="222" t="str">
        <f>IF('LEDGER GANJIL'!L16="","",AVERAGE('LEDGER GANJIL'!L16,'LEDGER GENAP2'!L16))</f>
        <v/>
      </c>
      <c r="M16" s="223" t="str">
        <f t="shared" si="5"/>
        <v>NK</v>
      </c>
      <c r="N16" s="222" t="str">
        <f>IF('LEDGER GANJIL'!N16="","",AVERAGE('LEDGER GANJIL'!N16,'LEDGER GENAP2'!N16))</f>
        <v/>
      </c>
      <c r="O16" s="223" t="str">
        <f t="shared" si="6"/>
        <v>NK</v>
      </c>
      <c r="P16" s="222" t="str">
        <f>IF('LEDGER GANJIL'!P16="","",AVERAGE('LEDGER GANJIL'!P16,'LEDGER GENAP2'!P16))</f>
        <v/>
      </c>
      <c r="Q16" s="223" t="str">
        <f t="shared" si="7"/>
        <v>NK</v>
      </c>
      <c r="R16" s="222" t="str">
        <f>IF('LEDGER GANJIL'!R16="","",AVERAGE('LEDGER GANJIL'!R16,'LEDGER GENAP2'!R16))</f>
        <v/>
      </c>
      <c r="S16" s="223" t="str">
        <f t="shared" si="8"/>
        <v>NK</v>
      </c>
      <c r="T16" s="222" t="str">
        <f>IF('LEDGER GANJIL'!T16="","",AVERAGE('LEDGER GANJIL'!T16,'LEDGER GENAP2'!T16))</f>
        <v/>
      </c>
      <c r="U16" s="223" t="str">
        <f t="shared" si="9"/>
        <v>NK</v>
      </c>
      <c r="V16" s="222" t="str">
        <f>IF('LEDGER GANJIL'!V16="","",AVERAGE('LEDGER GANJIL'!V16,'LEDGER GENAP2'!V16))</f>
        <v/>
      </c>
      <c r="W16" s="223" t="str">
        <f t="shared" si="10"/>
        <v>NK</v>
      </c>
      <c r="X16" s="222" t="str">
        <f>IF('LEDGER GANJIL'!X16="","",AVERAGE('LEDGER GANJIL'!X16,'LEDGER GENAP2'!X16))</f>
        <v/>
      </c>
      <c r="Y16" s="223" t="str">
        <f t="shared" si="11"/>
        <v>NK</v>
      </c>
      <c r="Z16" s="222" t="str">
        <f>IF('LEDGER GANJIL'!Z16="","",AVERAGE('LEDGER GANJIL'!Z16,'LEDGER GENAP2'!Z16))</f>
        <v/>
      </c>
      <c r="AA16" s="223" t="str">
        <f t="shared" si="12"/>
        <v>NK</v>
      </c>
      <c r="AB16" s="222" t="str">
        <f>IF('LEDGER GANJIL'!AB16="","",AVERAGE('LEDGER GANJIL'!AB16,'LEDGER GENAP2'!AB16))</f>
        <v/>
      </c>
      <c r="AC16" s="223" t="str">
        <f t="shared" si="15"/>
        <v>NK</v>
      </c>
      <c r="AD16" s="222" t="str">
        <f>IF('LEDGER GANJIL'!AD16="","",AVERAGE('LEDGER GANJIL'!AD16,'LEDGER GENAP2'!AD16))</f>
        <v/>
      </c>
      <c r="AE16" s="223" t="str">
        <f t="shared" si="13"/>
        <v>NK</v>
      </c>
      <c r="AF16" s="222" t="str">
        <f>IF('LEDGER GANJIL'!AF16="","",AVERAGE('LEDGER GANJIL'!AF16,'LEDGER GENAP2'!AF16))</f>
        <v/>
      </c>
      <c r="AG16" s="223" t="str">
        <f t="shared" si="14"/>
        <v/>
      </c>
      <c r="AH16" s="222" t="str">
        <f>IF('LEDGER GANJIL'!AH16="","",AVERAGE('LEDGER GANJIL'!AH16,'LEDGER GENAP2'!AH16))</f>
        <v/>
      </c>
      <c r="AI16" s="223"/>
      <c r="AJ16" s="222" t="str">
        <f>IF('LEDGER GANJIL'!AJ16="","",AVERAGE('LEDGER GANJIL'!AJ16,'LEDGER GENAP2'!AJ16))</f>
        <v/>
      </c>
      <c r="AK16" s="223"/>
      <c r="AL16" s="231">
        <f t="shared" si="0"/>
        <v>0</v>
      </c>
      <c r="AM16" s="755"/>
      <c r="AN16" s="757"/>
      <c r="AO16" s="748"/>
      <c r="AP16" s="750"/>
      <c r="AQ16" s="751"/>
    </row>
    <row r="17" spans="1:43" ht="15">
      <c r="A17" s="711">
        <v>4</v>
      </c>
      <c r="B17" s="752" t="str">
        <f>'Data Identitas'!B15</f>
        <v>siswa7</v>
      </c>
      <c r="C17" s="232" t="s">
        <v>422</v>
      </c>
      <c r="D17" s="222" t="str">
        <f>IF('LEDGER GANJIL'!D17="","",AVERAGE('LEDGER GANJIL'!D17,'LEDGER GENAP2'!D17))</f>
        <v/>
      </c>
      <c r="E17" s="223" t="str">
        <f t="shared" si="1"/>
        <v>NK</v>
      </c>
      <c r="F17" s="222" t="str">
        <f>IF('LEDGER GANJIL'!F17="","",AVERAGE('LEDGER GANJIL'!F17,'LEDGER GENAP2'!F17))</f>
        <v/>
      </c>
      <c r="G17" s="223" t="str">
        <f t="shared" si="2"/>
        <v>NK</v>
      </c>
      <c r="H17" s="222" t="str">
        <f>IF('LEDGER GANJIL'!H17="","",AVERAGE('LEDGER GANJIL'!H17,'LEDGER GENAP2'!H17))</f>
        <v/>
      </c>
      <c r="I17" s="223" t="str">
        <f t="shared" si="3"/>
        <v>NK</v>
      </c>
      <c r="J17" s="222" t="str">
        <f>IF('LEDGER GANJIL'!J17="","",AVERAGE('LEDGER GANJIL'!J17,'LEDGER GENAP2'!J17))</f>
        <v/>
      </c>
      <c r="K17" s="223" t="str">
        <f t="shared" si="4"/>
        <v>NK</v>
      </c>
      <c r="L17" s="222" t="str">
        <f>IF('LEDGER GANJIL'!L17="","",AVERAGE('LEDGER GANJIL'!L17,'LEDGER GENAP2'!L17))</f>
        <v/>
      </c>
      <c r="M17" s="223" t="str">
        <f t="shared" si="5"/>
        <v>NK</v>
      </c>
      <c r="N17" s="222" t="str">
        <f>IF('LEDGER GANJIL'!N17="","",AVERAGE('LEDGER GANJIL'!N17,'LEDGER GENAP2'!N17))</f>
        <v/>
      </c>
      <c r="O17" s="223" t="str">
        <f t="shared" si="6"/>
        <v>NK</v>
      </c>
      <c r="P17" s="222" t="str">
        <f>IF('LEDGER GANJIL'!P17="","",AVERAGE('LEDGER GANJIL'!P17,'LEDGER GENAP2'!P17))</f>
        <v/>
      </c>
      <c r="Q17" s="223" t="str">
        <f t="shared" si="7"/>
        <v>NK</v>
      </c>
      <c r="R17" s="222" t="str">
        <f>IF('LEDGER GANJIL'!R17="","",AVERAGE('LEDGER GANJIL'!R17,'LEDGER GENAP2'!R17))</f>
        <v/>
      </c>
      <c r="S17" s="223" t="str">
        <f t="shared" si="8"/>
        <v>NK</v>
      </c>
      <c r="T17" s="222" t="str">
        <f>IF('LEDGER GANJIL'!T17="","",AVERAGE('LEDGER GANJIL'!T17,'LEDGER GENAP2'!T17))</f>
        <v/>
      </c>
      <c r="U17" s="223" t="str">
        <f t="shared" si="9"/>
        <v>NK</v>
      </c>
      <c r="V17" s="222" t="str">
        <f>IF('LEDGER GANJIL'!V17="","",AVERAGE('LEDGER GANJIL'!V17,'LEDGER GENAP2'!V17))</f>
        <v/>
      </c>
      <c r="W17" s="223" t="str">
        <f t="shared" si="10"/>
        <v>NK</v>
      </c>
      <c r="X17" s="222" t="str">
        <f>IF('LEDGER GANJIL'!X17="","",AVERAGE('LEDGER GANJIL'!X17,'LEDGER GENAP2'!X17))</f>
        <v/>
      </c>
      <c r="Y17" s="223" t="str">
        <f t="shared" si="11"/>
        <v>NK</v>
      </c>
      <c r="Z17" s="222" t="str">
        <f>IF('LEDGER GANJIL'!Z17="","",AVERAGE('LEDGER GANJIL'!Z17,'LEDGER GENAP2'!Z17))</f>
        <v/>
      </c>
      <c r="AA17" s="223" t="str">
        <f t="shared" si="12"/>
        <v>NK</v>
      </c>
      <c r="AB17" s="222" t="str">
        <f>IF('LEDGER GANJIL'!AB17="","",AVERAGE('LEDGER GANJIL'!AB17,'LEDGER GENAP2'!AB17))</f>
        <v/>
      </c>
      <c r="AC17" s="223" t="str">
        <f t="shared" si="15"/>
        <v>NK</v>
      </c>
      <c r="AD17" s="222" t="str">
        <f>IF('LEDGER GANJIL'!AD17="","",AVERAGE('LEDGER GANJIL'!AD17,'LEDGER GENAP2'!AD17))</f>
        <v/>
      </c>
      <c r="AE17" s="223" t="str">
        <f t="shared" si="13"/>
        <v>NK</v>
      </c>
      <c r="AF17" s="222" t="str">
        <f>IF('LEDGER GANJIL'!AF17="","",AVERAGE('LEDGER GANJIL'!AF17,'LEDGER GENAP2'!AF17))</f>
        <v/>
      </c>
      <c r="AG17" s="223" t="str">
        <f t="shared" si="14"/>
        <v/>
      </c>
      <c r="AH17" s="222" t="str">
        <f>IF('LEDGER GANJIL'!AH17="","",AVERAGE('LEDGER GANJIL'!AH17,'LEDGER GENAP2'!AH17))</f>
        <v/>
      </c>
      <c r="AI17" s="223"/>
      <c r="AJ17" s="222" t="str">
        <f>IF('LEDGER GANJIL'!AJ17="","",AVERAGE('LEDGER GANJIL'!AJ17,'LEDGER GENAP2'!AJ17))</f>
        <v/>
      </c>
      <c r="AK17" s="223"/>
      <c r="AL17" s="231">
        <f t="shared" si="0"/>
        <v>0</v>
      </c>
      <c r="AM17" s="754" t="str">
        <f>IFERROR(DESKRIPSI2!EW14,"")</f>
        <v/>
      </c>
      <c r="AN17" s="756">
        <f t="shared" ref="AN17" si="23">IF(AL17="","",AL17+AL18)</f>
        <v>0</v>
      </c>
      <c r="AO17" s="747" t="str">
        <f t="shared" ref="AO17" si="24">IF(AL17=0,"",COUNTIF(D17:AK18,"NK"))</f>
        <v/>
      </c>
      <c r="AP17" s="749" t="str">
        <f t="shared" ref="AP17" si="25">IF(OR(AO17="",AM17=""),"",IF(AND(AO17&lt;=$AO$3,AM17&gt;=3),"Naik","Tidak Naik"))</f>
        <v/>
      </c>
      <c r="AQ17" s="751" t="str">
        <f t="shared" ref="AQ17" si="26">IF(AP17="","",RANK(AN17,$AN$11:$AN$107,0))</f>
        <v/>
      </c>
    </row>
    <row r="18" spans="1:43" ht="15">
      <c r="A18" s="713"/>
      <c r="B18" s="753"/>
      <c r="C18" s="232" t="s">
        <v>423</v>
      </c>
      <c r="D18" s="222" t="str">
        <f>IF('LEDGER GANJIL'!D18="","",AVERAGE('LEDGER GANJIL'!D18,'LEDGER GENAP2'!D18))</f>
        <v/>
      </c>
      <c r="E18" s="223" t="str">
        <f t="shared" si="1"/>
        <v>NK</v>
      </c>
      <c r="F18" s="222" t="str">
        <f>IF('LEDGER GANJIL'!F18="","",AVERAGE('LEDGER GANJIL'!F18,'LEDGER GENAP2'!F18))</f>
        <v/>
      </c>
      <c r="G18" s="223" t="str">
        <f t="shared" si="2"/>
        <v>NK</v>
      </c>
      <c r="H18" s="222" t="str">
        <f>IF('LEDGER GANJIL'!H18="","",AVERAGE('LEDGER GANJIL'!H18,'LEDGER GENAP2'!H18))</f>
        <v/>
      </c>
      <c r="I18" s="223" t="str">
        <f t="shared" si="3"/>
        <v>NK</v>
      </c>
      <c r="J18" s="222" t="str">
        <f>IF('LEDGER GANJIL'!J18="","",AVERAGE('LEDGER GANJIL'!J18,'LEDGER GENAP2'!J18))</f>
        <v/>
      </c>
      <c r="K18" s="223" t="str">
        <f t="shared" si="4"/>
        <v>NK</v>
      </c>
      <c r="L18" s="222" t="str">
        <f>IF('LEDGER GANJIL'!L18="","",AVERAGE('LEDGER GANJIL'!L18,'LEDGER GENAP2'!L18))</f>
        <v/>
      </c>
      <c r="M18" s="223" t="str">
        <f t="shared" si="5"/>
        <v>NK</v>
      </c>
      <c r="N18" s="222" t="str">
        <f>IF('LEDGER GANJIL'!N18="","",AVERAGE('LEDGER GANJIL'!N18,'LEDGER GENAP2'!N18))</f>
        <v/>
      </c>
      <c r="O18" s="223" t="str">
        <f t="shared" si="6"/>
        <v>NK</v>
      </c>
      <c r="P18" s="222" t="str">
        <f>IF('LEDGER GANJIL'!P18="","",AVERAGE('LEDGER GANJIL'!P18,'LEDGER GENAP2'!P18))</f>
        <v/>
      </c>
      <c r="Q18" s="223" t="str">
        <f t="shared" si="7"/>
        <v>NK</v>
      </c>
      <c r="R18" s="222" t="str">
        <f>IF('LEDGER GANJIL'!R18="","",AVERAGE('LEDGER GANJIL'!R18,'LEDGER GENAP2'!R18))</f>
        <v/>
      </c>
      <c r="S18" s="223" t="str">
        <f t="shared" si="8"/>
        <v>NK</v>
      </c>
      <c r="T18" s="222" t="str">
        <f>IF('LEDGER GANJIL'!T18="","",AVERAGE('LEDGER GANJIL'!T18,'LEDGER GENAP2'!T18))</f>
        <v/>
      </c>
      <c r="U18" s="223" t="str">
        <f t="shared" si="9"/>
        <v>NK</v>
      </c>
      <c r="V18" s="222" t="str">
        <f>IF('LEDGER GANJIL'!V18="","",AVERAGE('LEDGER GANJIL'!V18,'LEDGER GENAP2'!V18))</f>
        <v/>
      </c>
      <c r="W18" s="223" t="str">
        <f t="shared" si="10"/>
        <v>NK</v>
      </c>
      <c r="X18" s="222" t="str">
        <f>IF('LEDGER GANJIL'!X18="","",AVERAGE('LEDGER GANJIL'!X18,'LEDGER GENAP2'!X18))</f>
        <v/>
      </c>
      <c r="Y18" s="223" t="str">
        <f t="shared" si="11"/>
        <v>NK</v>
      </c>
      <c r="Z18" s="222" t="str">
        <f>IF('LEDGER GANJIL'!Z18="","",AVERAGE('LEDGER GANJIL'!Z18,'LEDGER GENAP2'!Z18))</f>
        <v/>
      </c>
      <c r="AA18" s="223" t="str">
        <f t="shared" si="12"/>
        <v>NK</v>
      </c>
      <c r="AB18" s="222" t="str">
        <f>IF('LEDGER GANJIL'!AB18="","",AVERAGE('LEDGER GANJIL'!AB18,'LEDGER GENAP2'!AB18))</f>
        <v/>
      </c>
      <c r="AC18" s="223" t="str">
        <f t="shared" si="15"/>
        <v>NK</v>
      </c>
      <c r="AD18" s="222" t="str">
        <f>IF('LEDGER GANJIL'!AD18="","",AVERAGE('LEDGER GANJIL'!AD18,'LEDGER GENAP2'!AD18))</f>
        <v/>
      </c>
      <c r="AE18" s="223" t="str">
        <f t="shared" si="13"/>
        <v>NK</v>
      </c>
      <c r="AF18" s="222" t="str">
        <f>IF('LEDGER GANJIL'!AF18="","",AVERAGE('LEDGER GANJIL'!AF18,'LEDGER GENAP2'!AF18))</f>
        <v/>
      </c>
      <c r="AG18" s="223" t="str">
        <f t="shared" si="14"/>
        <v/>
      </c>
      <c r="AH18" s="222" t="str">
        <f>IF('LEDGER GANJIL'!AH18="","",AVERAGE('LEDGER GANJIL'!AH18,'LEDGER GENAP2'!AH18))</f>
        <v/>
      </c>
      <c r="AI18" s="223"/>
      <c r="AJ18" s="222" t="str">
        <f>IF('LEDGER GANJIL'!AJ18="","",AVERAGE('LEDGER GANJIL'!AJ18,'LEDGER GENAP2'!AJ18))</f>
        <v/>
      </c>
      <c r="AK18" s="223"/>
      <c r="AL18" s="231">
        <f t="shared" si="0"/>
        <v>0</v>
      </c>
      <c r="AM18" s="755"/>
      <c r="AN18" s="757"/>
      <c r="AO18" s="748"/>
      <c r="AP18" s="750"/>
      <c r="AQ18" s="751"/>
    </row>
    <row r="19" spans="1:43" ht="15">
      <c r="A19" s="711">
        <v>5</v>
      </c>
      <c r="B19" s="752" t="str">
        <f>'Data Identitas'!B17</f>
        <v>siswa9</v>
      </c>
      <c r="C19" s="232" t="s">
        <v>422</v>
      </c>
      <c r="D19" s="222" t="str">
        <f>IF('LEDGER GANJIL'!D19="","",AVERAGE('LEDGER GANJIL'!D19,'LEDGER GENAP2'!D19))</f>
        <v/>
      </c>
      <c r="E19" s="223" t="str">
        <f t="shared" si="1"/>
        <v>NK</v>
      </c>
      <c r="F19" s="222" t="str">
        <f>IF('LEDGER GANJIL'!F19="","",AVERAGE('LEDGER GANJIL'!F19,'LEDGER GENAP2'!F19))</f>
        <v/>
      </c>
      <c r="G19" s="223" t="str">
        <f t="shared" si="2"/>
        <v>NK</v>
      </c>
      <c r="H19" s="222" t="str">
        <f>IF('LEDGER GANJIL'!H19="","",AVERAGE('LEDGER GANJIL'!H19,'LEDGER GENAP2'!H19))</f>
        <v/>
      </c>
      <c r="I19" s="223" t="str">
        <f t="shared" si="3"/>
        <v>NK</v>
      </c>
      <c r="J19" s="222" t="str">
        <f>IF('LEDGER GANJIL'!J19="","",AVERAGE('LEDGER GANJIL'!J19,'LEDGER GENAP2'!J19))</f>
        <v/>
      </c>
      <c r="K19" s="223" t="str">
        <f t="shared" si="4"/>
        <v>NK</v>
      </c>
      <c r="L19" s="222" t="str">
        <f>IF('LEDGER GANJIL'!L19="","",AVERAGE('LEDGER GANJIL'!L19,'LEDGER GENAP2'!L19))</f>
        <v/>
      </c>
      <c r="M19" s="223" t="str">
        <f t="shared" si="5"/>
        <v>NK</v>
      </c>
      <c r="N19" s="222" t="str">
        <f>IF('LEDGER GANJIL'!N19="","",AVERAGE('LEDGER GANJIL'!N19,'LEDGER GENAP2'!N19))</f>
        <v/>
      </c>
      <c r="O19" s="223" t="str">
        <f t="shared" si="6"/>
        <v>NK</v>
      </c>
      <c r="P19" s="222" t="str">
        <f>IF('LEDGER GANJIL'!P19="","",AVERAGE('LEDGER GANJIL'!P19,'LEDGER GENAP2'!P19))</f>
        <v/>
      </c>
      <c r="Q19" s="223" t="str">
        <f t="shared" si="7"/>
        <v>NK</v>
      </c>
      <c r="R19" s="222" t="str">
        <f>IF('LEDGER GANJIL'!R19="","",AVERAGE('LEDGER GANJIL'!R19,'LEDGER GENAP2'!R19))</f>
        <v/>
      </c>
      <c r="S19" s="223" t="str">
        <f t="shared" si="8"/>
        <v>NK</v>
      </c>
      <c r="T19" s="222" t="str">
        <f>IF('LEDGER GANJIL'!T19="","",AVERAGE('LEDGER GANJIL'!T19,'LEDGER GENAP2'!T19))</f>
        <v/>
      </c>
      <c r="U19" s="223" t="str">
        <f t="shared" si="9"/>
        <v>NK</v>
      </c>
      <c r="V19" s="222" t="str">
        <f>IF('LEDGER GANJIL'!V19="","",AVERAGE('LEDGER GANJIL'!V19,'LEDGER GENAP2'!V19))</f>
        <v/>
      </c>
      <c r="W19" s="223" t="str">
        <f t="shared" si="10"/>
        <v>NK</v>
      </c>
      <c r="X19" s="222" t="str">
        <f>IF('LEDGER GANJIL'!X19="","",AVERAGE('LEDGER GANJIL'!X19,'LEDGER GENAP2'!X19))</f>
        <v/>
      </c>
      <c r="Y19" s="223" t="str">
        <f t="shared" si="11"/>
        <v>NK</v>
      </c>
      <c r="Z19" s="222" t="str">
        <f>IF('LEDGER GANJIL'!Z19="","",AVERAGE('LEDGER GANJIL'!Z19,'LEDGER GENAP2'!Z19))</f>
        <v/>
      </c>
      <c r="AA19" s="223" t="str">
        <f t="shared" si="12"/>
        <v>NK</v>
      </c>
      <c r="AB19" s="222" t="str">
        <f>IF('LEDGER GANJIL'!AB19="","",AVERAGE('LEDGER GANJIL'!AB19,'LEDGER GENAP2'!AB19))</f>
        <v/>
      </c>
      <c r="AC19" s="223" t="str">
        <f t="shared" si="15"/>
        <v>NK</v>
      </c>
      <c r="AD19" s="222" t="str">
        <f>IF('LEDGER GANJIL'!AD19="","",AVERAGE('LEDGER GANJIL'!AD19,'LEDGER GENAP2'!AD19))</f>
        <v/>
      </c>
      <c r="AE19" s="223" t="str">
        <f t="shared" si="13"/>
        <v>NK</v>
      </c>
      <c r="AF19" s="222" t="str">
        <f>IF('LEDGER GANJIL'!AF19="","",AVERAGE('LEDGER GANJIL'!AF19,'LEDGER GENAP2'!AF19))</f>
        <v/>
      </c>
      <c r="AG19" s="223" t="str">
        <f t="shared" si="14"/>
        <v/>
      </c>
      <c r="AH19" s="222" t="str">
        <f>IF('LEDGER GANJIL'!AH19="","",AVERAGE('LEDGER GANJIL'!AH19,'LEDGER GENAP2'!AH19))</f>
        <v/>
      </c>
      <c r="AI19" s="223"/>
      <c r="AJ19" s="222" t="str">
        <f>IF('LEDGER GANJIL'!AJ19="","",AVERAGE('LEDGER GANJIL'!AJ19,'LEDGER GENAP2'!AJ19))</f>
        <v/>
      </c>
      <c r="AK19" s="223"/>
      <c r="AL19" s="231">
        <f t="shared" si="0"/>
        <v>0</v>
      </c>
      <c r="AM19" s="754" t="str">
        <f>IFERROR(DESKRIPSI2!EW15,"")</f>
        <v/>
      </c>
      <c r="AN19" s="756">
        <f t="shared" ref="AN19" si="27">IF(AL19="","",AL19+AL20)</f>
        <v>0</v>
      </c>
      <c r="AO19" s="747" t="str">
        <f t="shared" ref="AO19" si="28">IF(AL19=0,"",COUNTIF(D19:AK20,"NK"))</f>
        <v/>
      </c>
      <c r="AP19" s="749" t="str">
        <f t="shared" ref="AP19" si="29">IF(OR(AO19="",AM19=""),"",IF(AND(AO19&lt;=$AO$3,AM19&gt;=3),"Naik","Tidak Naik"))</f>
        <v/>
      </c>
      <c r="AQ19" s="751" t="str">
        <f t="shared" ref="AQ19" si="30">IF(AP19="","",RANK(AN19,$AN$11:$AN$107,0))</f>
        <v/>
      </c>
    </row>
    <row r="20" spans="1:43" ht="15">
      <c r="A20" s="713"/>
      <c r="B20" s="753"/>
      <c r="C20" s="232" t="s">
        <v>423</v>
      </c>
      <c r="D20" s="222" t="str">
        <f>IF('LEDGER GANJIL'!D20="","",AVERAGE('LEDGER GANJIL'!D20,'LEDGER GENAP2'!D20))</f>
        <v/>
      </c>
      <c r="E20" s="223" t="str">
        <f t="shared" si="1"/>
        <v>NK</v>
      </c>
      <c r="F20" s="222" t="str">
        <f>IF('LEDGER GANJIL'!F20="","",AVERAGE('LEDGER GANJIL'!F20,'LEDGER GENAP2'!F20))</f>
        <v/>
      </c>
      <c r="G20" s="223" t="str">
        <f t="shared" si="2"/>
        <v>NK</v>
      </c>
      <c r="H20" s="222" t="str">
        <f>IF('LEDGER GANJIL'!H20="","",AVERAGE('LEDGER GANJIL'!H20,'LEDGER GENAP2'!H20))</f>
        <v/>
      </c>
      <c r="I20" s="223" t="str">
        <f t="shared" si="3"/>
        <v>NK</v>
      </c>
      <c r="J20" s="222" t="str">
        <f>IF('LEDGER GANJIL'!J20="","",AVERAGE('LEDGER GANJIL'!J20,'LEDGER GENAP2'!J20))</f>
        <v/>
      </c>
      <c r="K20" s="223" t="str">
        <f t="shared" si="4"/>
        <v>NK</v>
      </c>
      <c r="L20" s="222" t="str">
        <f>IF('LEDGER GANJIL'!L20="","",AVERAGE('LEDGER GANJIL'!L20,'LEDGER GENAP2'!L20))</f>
        <v/>
      </c>
      <c r="M20" s="223" t="str">
        <f t="shared" si="5"/>
        <v>NK</v>
      </c>
      <c r="N20" s="222" t="str">
        <f>IF('LEDGER GANJIL'!N20="","",AVERAGE('LEDGER GANJIL'!N20,'LEDGER GENAP2'!N20))</f>
        <v/>
      </c>
      <c r="O20" s="223" t="str">
        <f t="shared" si="6"/>
        <v>NK</v>
      </c>
      <c r="P20" s="222" t="str">
        <f>IF('LEDGER GANJIL'!P20="","",AVERAGE('LEDGER GANJIL'!P20,'LEDGER GENAP2'!P20))</f>
        <v/>
      </c>
      <c r="Q20" s="223" t="str">
        <f t="shared" si="7"/>
        <v>NK</v>
      </c>
      <c r="R20" s="222" t="str">
        <f>IF('LEDGER GANJIL'!R20="","",AVERAGE('LEDGER GANJIL'!R20,'LEDGER GENAP2'!R20))</f>
        <v/>
      </c>
      <c r="S20" s="223" t="str">
        <f t="shared" si="8"/>
        <v>NK</v>
      </c>
      <c r="T20" s="222" t="str">
        <f>IF('LEDGER GANJIL'!T20="","",AVERAGE('LEDGER GANJIL'!T20,'LEDGER GENAP2'!T20))</f>
        <v/>
      </c>
      <c r="U20" s="223" t="str">
        <f t="shared" si="9"/>
        <v>NK</v>
      </c>
      <c r="V20" s="222" t="str">
        <f>IF('LEDGER GANJIL'!V20="","",AVERAGE('LEDGER GANJIL'!V20,'LEDGER GENAP2'!V20))</f>
        <v/>
      </c>
      <c r="W20" s="223" t="str">
        <f t="shared" si="10"/>
        <v>NK</v>
      </c>
      <c r="X20" s="222" t="str">
        <f>IF('LEDGER GANJIL'!X20="","",AVERAGE('LEDGER GANJIL'!X20,'LEDGER GENAP2'!X20))</f>
        <v/>
      </c>
      <c r="Y20" s="223" t="str">
        <f t="shared" si="11"/>
        <v>NK</v>
      </c>
      <c r="Z20" s="222" t="str">
        <f>IF('LEDGER GANJIL'!Z20="","",AVERAGE('LEDGER GANJIL'!Z20,'LEDGER GENAP2'!Z20))</f>
        <v/>
      </c>
      <c r="AA20" s="223" t="str">
        <f t="shared" si="12"/>
        <v>NK</v>
      </c>
      <c r="AB20" s="222" t="str">
        <f>IF('LEDGER GANJIL'!AB20="","",AVERAGE('LEDGER GANJIL'!AB20,'LEDGER GENAP2'!AB20))</f>
        <v/>
      </c>
      <c r="AC20" s="223" t="str">
        <f t="shared" si="15"/>
        <v>NK</v>
      </c>
      <c r="AD20" s="222" t="str">
        <f>IF('LEDGER GANJIL'!AD20="","",AVERAGE('LEDGER GANJIL'!AD20,'LEDGER GENAP2'!AD20))</f>
        <v/>
      </c>
      <c r="AE20" s="223" t="str">
        <f t="shared" si="13"/>
        <v>NK</v>
      </c>
      <c r="AF20" s="222" t="str">
        <f>IF('LEDGER GANJIL'!AF20="","",AVERAGE('LEDGER GANJIL'!AF20,'LEDGER GENAP2'!AF20))</f>
        <v/>
      </c>
      <c r="AG20" s="223" t="str">
        <f t="shared" si="14"/>
        <v/>
      </c>
      <c r="AH20" s="222" t="str">
        <f>IF('LEDGER GANJIL'!AH20="","",AVERAGE('LEDGER GANJIL'!AH20,'LEDGER GENAP2'!AH20))</f>
        <v/>
      </c>
      <c r="AI20" s="223"/>
      <c r="AJ20" s="222" t="str">
        <f>IF('LEDGER GANJIL'!AJ20="","",AVERAGE('LEDGER GANJIL'!AJ20,'LEDGER GENAP2'!AJ20))</f>
        <v/>
      </c>
      <c r="AK20" s="223"/>
      <c r="AL20" s="231">
        <f t="shared" si="0"/>
        <v>0</v>
      </c>
      <c r="AM20" s="755"/>
      <c r="AN20" s="757"/>
      <c r="AO20" s="748"/>
      <c r="AP20" s="750"/>
      <c r="AQ20" s="751"/>
    </row>
    <row r="21" spans="1:43" ht="15">
      <c r="A21" s="711">
        <v>6</v>
      </c>
      <c r="B21" s="752" t="str">
        <f>'Data Identitas'!B19</f>
        <v>siswa11</v>
      </c>
      <c r="C21" s="232" t="s">
        <v>422</v>
      </c>
      <c r="D21" s="222" t="str">
        <f>IF('LEDGER GANJIL'!D21="","",AVERAGE('LEDGER GANJIL'!D21,'LEDGER GENAP2'!D21))</f>
        <v/>
      </c>
      <c r="E21" s="223" t="str">
        <f t="shared" si="1"/>
        <v>NK</v>
      </c>
      <c r="F21" s="222" t="str">
        <f>IF('LEDGER GANJIL'!F21="","",AVERAGE('LEDGER GANJIL'!F21,'LEDGER GENAP2'!F21))</f>
        <v/>
      </c>
      <c r="G21" s="223" t="str">
        <f t="shared" si="2"/>
        <v>NK</v>
      </c>
      <c r="H21" s="222" t="str">
        <f>IF('LEDGER GANJIL'!H21="","",AVERAGE('LEDGER GANJIL'!H21,'LEDGER GENAP2'!H21))</f>
        <v/>
      </c>
      <c r="I21" s="223" t="str">
        <f t="shared" si="3"/>
        <v>NK</v>
      </c>
      <c r="J21" s="222" t="str">
        <f>IF('LEDGER GANJIL'!J21="","",AVERAGE('LEDGER GANJIL'!J21,'LEDGER GENAP2'!J21))</f>
        <v/>
      </c>
      <c r="K21" s="223" t="str">
        <f t="shared" si="4"/>
        <v>NK</v>
      </c>
      <c r="L21" s="222" t="str">
        <f>IF('LEDGER GANJIL'!L21="","",AVERAGE('LEDGER GANJIL'!L21,'LEDGER GENAP2'!L21))</f>
        <v/>
      </c>
      <c r="M21" s="223" t="str">
        <f t="shared" si="5"/>
        <v>NK</v>
      </c>
      <c r="N21" s="222" t="str">
        <f>IF('LEDGER GANJIL'!N21="","",AVERAGE('LEDGER GANJIL'!N21,'LEDGER GENAP2'!N21))</f>
        <v/>
      </c>
      <c r="O21" s="223" t="str">
        <f t="shared" si="6"/>
        <v>NK</v>
      </c>
      <c r="P21" s="222" t="str">
        <f>IF('LEDGER GANJIL'!P21="","",AVERAGE('LEDGER GANJIL'!P21,'LEDGER GENAP2'!P21))</f>
        <v/>
      </c>
      <c r="Q21" s="223" t="str">
        <f t="shared" si="7"/>
        <v>NK</v>
      </c>
      <c r="R21" s="222" t="str">
        <f>IF('LEDGER GANJIL'!R21="","",AVERAGE('LEDGER GANJIL'!R21,'LEDGER GENAP2'!R21))</f>
        <v/>
      </c>
      <c r="S21" s="223" t="str">
        <f t="shared" si="8"/>
        <v>NK</v>
      </c>
      <c r="T21" s="222" t="str">
        <f>IF('LEDGER GANJIL'!T21="","",AVERAGE('LEDGER GANJIL'!T21,'LEDGER GENAP2'!T21))</f>
        <v/>
      </c>
      <c r="U21" s="223" t="str">
        <f t="shared" si="9"/>
        <v>NK</v>
      </c>
      <c r="V21" s="222" t="str">
        <f>IF('LEDGER GANJIL'!V21="","",AVERAGE('LEDGER GANJIL'!V21,'LEDGER GENAP2'!V21))</f>
        <v/>
      </c>
      <c r="W21" s="223" t="str">
        <f t="shared" si="10"/>
        <v>NK</v>
      </c>
      <c r="X21" s="222" t="str">
        <f>IF('LEDGER GANJIL'!X21="","",AVERAGE('LEDGER GANJIL'!X21,'LEDGER GENAP2'!X21))</f>
        <v/>
      </c>
      <c r="Y21" s="223" t="str">
        <f t="shared" si="11"/>
        <v>NK</v>
      </c>
      <c r="Z21" s="222" t="str">
        <f>IF('LEDGER GANJIL'!Z21="","",AVERAGE('LEDGER GANJIL'!Z21,'LEDGER GENAP2'!Z21))</f>
        <v/>
      </c>
      <c r="AA21" s="223" t="str">
        <f t="shared" si="12"/>
        <v>NK</v>
      </c>
      <c r="AB21" s="222" t="str">
        <f>IF('LEDGER GANJIL'!AB21="","",AVERAGE('LEDGER GANJIL'!AB21,'LEDGER GENAP2'!AB21))</f>
        <v/>
      </c>
      <c r="AC21" s="223" t="str">
        <f t="shared" si="15"/>
        <v>NK</v>
      </c>
      <c r="AD21" s="222" t="str">
        <f>IF('LEDGER GANJIL'!AD21="","",AVERAGE('LEDGER GANJIL'!AD21,'LEDGER GENAP2'!AD21))</f>
        <v/>
      </c>
      <c r="AE21" s="223" t="str">
        <f t="shared" si="13"/>
        <v>NK</v>
      </c>
      <c r="AF21" s="222" t="str">
        <f>IF('LEDGER GANJIL'!AF21="","",AVERAGE('LEDGER GANJIL'!AF21,'LEDGER GENAP2'!AF21))</f>
        <v/>
      </c>
      <c r="AG21" s="223" t="str">
        <f t="shared" si="14"/>
        <v/>
      </c>
      <c r="AH21" s="222" t="str">
        <f>IF('LEDGER GANJIL'!AH21="","",AVERAGE('LEDGER GANJIL'!AH21,'LEDGER GENAP2'!AH21))</f>
        <v/>
      </c>
      <c r="AI21" s="223"/>
      <c r="AJ21" s="222" t="str">
        <f>IF('LEDGER GANJIL'!AJ21="","",AVERAGE('LEDGER GANJIL'!AJ21,'LEDGER GENAP2'!AJ21))</f>
        <v/>
      </c>
      <c r="AK21" s="223"/>
      <c r="AL21" s="231">
        <f t="shared" si="0"/>
        <v>0</v>
      </c>
      <c r="AM21" s="754" t="str">
        <f>IFERROR(DESKRIPSI2!EW16,"")</f>
        <v/>
      </c>
      <c r="AN21" s="756">
        <f t="shared" ref="AN21" si="31">IF(AL21="","",AL21+AL22)</f>
        <v>0</v>
      </c>
      <c r="AO21" s="747" t="str">
        <f t="shared" ref="AO21" si="32">IF(AL21=0,"",COUNTIF(D21:AK22,"NK"))</f>
        <v/>
      </c>
      <c r="AP21" s="749" t="str">
        <f t="shared" ref="AP21" si="33">IF(OR(AO21="",AM21=""),"",IF(AND(AO21&lt;=$AO$3,AM21&gt;=3),"Naik","Tidak Naik"))</f>
        <v/>
      </c>
      <c r="AQ21" s="751" t="str">
        <f t="shared" ref="AQ21" si="34">IF(AP21="","",RANK(AN21,$AN$11:$AN$107,0))</f>
        <v/>
      </c>
    </row>
    <row r="22" spans="1:43" ht="15">
      <c r="A22" s="713"/>
      <c r="B22" s="753"/>
      <c r="C22" s="232" t="s">
        <v>423</v>
      </c>
      <c r="D22" s="222" t="str">
        <f>IF('LEDGER GANJIL'!D22="","",AVERAGE('LEDGER GANJIL'!D22,'LEDGER GENAP2'!D22))</f>
        <v/>
      </c>
      <c r="E22" s="223" t="str">
        <f t="shared" si="1"/>
        <v>NK</v>
      </c>
      <c r="F22" s="222" t="str">
        <f>IF('LEDGER GANJIL'!F22="","",AVERAGE('LEDGER GANJIL'!F22,'LEDGER GENAP2'!F22))</f>
        <v/>
      </c>
      <c r="G22" s="223" t="str">
        <f t="shared" si="2"/>
        <v>NK</v>
      </c>
      <c r="H22" s="222" t="str">
        <f>IF('LEDGER GANJIL'!H22="","",AVERAGE('LEDGER GANJIL'!H22,'LEDGER GENAP2'!H22))</f>
        <v/>
      </c>
      <c r="I22" s="223" t="str">
        <f t="shared" si="3"/>
        <v>NK</v>
      </c>
      <c r="J22" s="222" t="str">
        <f>IF('LEDGER GANJIL'!J22="","",AVERAGE('LEDGER GANJIL'!J22,'LEDGER GENAP2'!J22))</f>
        <v/>
      </c>
      <c r="K22" s="223" t="str">
        <f t="shared" si="4"/>
        <v>NK</v>
      </c>
      <c r="L22" s="222" t="str">
        <f>IF('LEDGER GANJIL'!L22="","",AVERAGE('LEDGER GANJIL'!L22,'LEDGER GENAP2'!L22))</f>
        <v/>
      </c>
      <c r="M22" s="223" t="str">
        <f t="shared" si="5"/>
        <v>NK</v>
      </c>
      <c r="N22" s="222" t="str">
        <f>IF('LEDGER GANJIL'!N22="","",AVERAGE('LEDGER GANJIL'!N22,'LEDGER GENAP2'!N22))</f>
        <v/>
      </c>
      <c r="O22" s="223" t="str">
        <f t="shared" si="6"/>
        <v>NK</v>
      </c>
      <c r="P22" s="222" t="str">
        <f>IF('LEDGER GANJIL'!P22="","",AVERAGE('LEDGER GANJIL'!P22,'LEDGER GENAP2'!P22))</f>
        <v/>
      </c>
      <c r="Q22" s="223" t="str">
        <f t="shared" si="7"/>
        <v>NK</v>
      </c>
      <c r="R22" s="222" t="str">
        <f>IF('LEDGER GANJIL'!R22="","",AVERAGE('LEDGER GANJIL'!R22,'LEDGER GENAP2'!R22))</f>
        <v/>
      </c>
      <c r="S22" s="223" t="str">
        <f t="shared" si="8"/>
        <v>NK</v>
      </c>
      <c r="T22" s="222" t="str">
        <f>IF('LEDGER GANJIL'!T22="","",AVERAGE('LEDGER GANJIL'!T22,'LEDGER GENAP2'!T22))</f>
        <v/>
      </c>
      <c r="U22" s="223" t="str">
        <f t="shared" si="9"/>
        <v>NK</v>
      </c>
      <c r="V22" s="222" t="str">
        <f>IF('LEDGER GANJIL'!V22="","",AVERAGE('LEDGER GANJIL'!V22,'LEDGER GENAP2'!V22))</f>
        <v/>
      </c>
      <c r="W22" s="223" t="str">
        <f t="shared" si="10"/>
        <v>NK</v>
      </c>
      <c r="X22" s="222" t="str">
        <f>IF('LEDGER GANJIL'!X22="","",AVERAGE('LEDGER GANJIL'!X22,'LEDGER GENAP2'!X22))</f>
        <v/>
      </c>
      <c r="Y22" s="223" t="str">
        <f t="shared" si="11"/>
        <v>NK</v>
      </c>
      <c r="Z22" s="222" t="str">
        <f>IF('LEDGER GANJIL'!Z22="","",AVERAGE('LEDGER GANJIL'!Z22,'LEDGER GENAP2'!Z22))</f>
        <v/>
      </c>
      <c r="AA22" s="223" t="str">
        <f t="shared" si="12"/>
        <v>NK</v>
      </c>
      <c r="AB22" s="222" t="str">
        <f>IF('LEDGER GANJIL'!AB22="","",AVERAGE('LEDGER GANJIL'!AB22,'LEDGER GENAP2'!AB22))</f>
        <v/>
      </c>
      <c r="AC22" s="223" t="str">
        <f t="shared" si="15"/>
        <v>NK</v>
      </c>
      <c r="AD22" s="222" t="str">
        <f>IF('LEDGER GANJIL'!AD22="","",AVERAGE('LEDGER GANJIL'!AD22,'LEDGER GENAP2'!AD22))</f>
        <v/>
      </c>
      <c r="AE22" s="223" t="str">
        <f t="shared" si="13"/>
        <v>NK</v>
      </c>
      <c r="AF22" s="222" t="str">
        <f>IF('LEDGER GANJIL'!AF22="","",AVERAGE('LEDGER GANJIL'!AF22,'LEDGER GENAP2'!AF22))</f>
        <v/>
      </c>
      <c r="AG22" s="223" t="str">
        <f t="shared" si="14"/>
        <v/>
      </c>
      <c r="AH22" s="222" t="str">
        <f>IF('LEDGER GANJIL'!AH22="","",AVERAGE('LEDGER GANJIL'!AH22,'LEDGER GENAP2'!AH22))</f>
        <v/>
      </c>
      <c r="AI22" s="223"/>
      <c r="AJ22" s="222" t="str">
        <f>IF('LEDGER GANJIL'!AJ22="","",AVERAGE('LEDGER GANJIL'!AJ22,'LEDGER GENAP2'!AJ22))</f>
        <v/>
      </c>
      <c r="AK22" s="223"/>
      <c r="AL22" s="231">
        <f t="shared" si="0"/>
        <v>0</v>
      </c>
      <c r="AM22" s="755"/>
      <c r="AN22" s="757"/>
      <c r="AO22" s="748"/>
      <c r="AP22" s="750"/>
      <c r="AQ22" s="751"/>
    </row>
    <row r="23" spans="1:43" ht="15">
      <c r="A23" s="711">
        <v>7</v>
      </c>
      <c r="B23" s="752" t="str">
        <f>'Data Identitas'!B21</f>
        <v>siswa13</v>
      </c>
      <c r="C23" s="232" t="s">
        <v>422</v>
      </c>
      <c r="D23" s="222" t="str">
        <f>IF('LEDGER GANJIL'!D23="","",AVERAGE('LEDGER GANJIL'!D23,'LEDGER GENAP2'!D23))</f>
        <v/>
      </c>
      <c r="E23" s="223" t="str">
        <f t="shared" si="1"/>
        <v>NK</v>
      </c>
      <c r="F23" s="222" t="str">
        <f>IF('LEDGER GANJIL'!F23="","",AVERAGE('LEDGER GANJIL'!F23,'LEDGER GENAP2'!F23))</f>
        <v/>
      </c>
      <c r="G23" s="223" t="str">
        <f t="shared" si="2"/>
        <v>NK</v>
      </c>
      <c r="H23" s="222" t="str">
        <f>IF('LEDGER GANJIL'!H23="","",AVERAGE('LEDGER GANJIL'!H23,'LEDGER GENAP2'!H23))</f>
        <v/>
      </c>
      <c r="I23" s="223" t="str">
        <f t="shared" si="3"/>
        <v>NK</v>
      </c>
      <c r="J23" s="222" t="str">
        <f>IF('LEDGER GANJIL'!J23="","",AVERAGE('LEDGER GANJIL'!J23,'LEDGER GENAP2'!J23))</f>
        <v/>
      </c>
      <c r="K23" s="223" t="str">
        <f t="shared" si="4"/>
        <v>NK</v>
      </c>
      <c r="L23" s="222" t="str">
        <f>IF('LEDGER GANJIL'!L23="","",AVERAGE('LEDGER GANJIL'!L23,'LEDGER GENAP2'!L23))</f>
        <v/>
      </c>
      <c r="M23" s="223" t="str">
        <f t="shared" si="5"/>
        <v>NK</v>
      </c>
      <c r="N23" s="222" t="str">
        <f>IF('LEDGER GANJIL'!N23="","",AVERAGE('LEDGER GANJIL'!N23,'LEDGER GENAP2'!N23))</f>
        <v/>
      </c>
      <c r="O23" s="223" t="str">
        <f t="shared" si="6"/>
        <v>NK</v>
      </c>
      <c r="P23" s="222" t="str">
        <f>IF('LEDGER GANJIL'!P23="","",AVERAGE('LEDGER GANJIL'!P23,'LEDGER GENAP2'!P23))</f>
        <v/>
      </c>
      <c r="Q23" s="223" t="str">
        <f t="shared" si="7"/>
        <v>NK</v>
      </c>
      <c r="R23" s="222" t="str">
        <f>IF('LEDGER GANJIL'!R23="","",AVERAGE('LEDGER GANJIL'!R23,'LEDGER GENAP2'!R23))</f>
        <v/>
      </c>
      <c r="S23" s="223" t="str">
        <f t="shared" si="8"/>
        <v>NK</v>
      </c>
      <c r="T23" s="222" t="str">
        <f>IF('LEDGER GANJIL'!T23="","",AVERAGE('LEDGER GANJIL'!T23,'LEDGER GENAP2'!T23))</f>
        <v/>
      </c>
      <c r="U23" s="223" t="str">
        <f t="shared" si="9"/>
        <v>NK</v>
      </c>
      <c r="V23" s="222" t="str">
        <f>IF('LEDGER GANJIL'!V23="","",AVERAGE('LEDGER GANJIL'!V23,'LEDGER GENAP2'!V23))</f>
        <v/>
      </c>
      <c r="W23" s="223" t="str">
        <f t="shared" si="10"/>
        <v>NK</v>
      </c>
      <c r="X23" s="222" t="str">
        <f>IF('LEDGER GANJIL'!X23="","",AVERAGE('LEDGER GANJIL'!X23,'LEDGER GENAP2'!X23))</f>
        <v/>
      </c>
      <c r="Y23" s="223" t="str">
        <f t="shared" si="11"/>
        <v>NK</v>
      </c>
      <c r="Z23" s="222" t="str">
        <f>IF('LEDGER GANJIL'!Z23="","",AVERAGE('LEDGER GANJIL'!Z23,'LEDGER GENAP2'!Z23))</f>
        <v/>
      </c>
      <c r="AA23" s="223" t="str">
        <f t="shared" si="12"/>
        <v>NK</v>
      </c>
      <c r="AB23" s="222" t="str">
        <f>IF('LEDGER GANJIL'!AB23="","",AVERAGE('LEDGER GANJIL'!AB23,'LEDGER GENAP2'!AB23))</f>
        <v/>
      </c>
      <c r="AC23" s="223" t="str">
        <f t="shared" si="15"/>
        <v>NK</v>
      </c>
      <c r="AD23" s="222" t="str">
        <f>IF('LEDGER GANJIL'!AD23="","",AVERAGE('LEDGER GANJIL'!AD23,'LEDGER GENAP2'!AD23))</f>
        <v/>
      </c>
      <c r="AE23" s="223" t="str">
        <f t="shared" si="13"/>
        <v>NK</v>
      </c>
      <c r="AF23" s="222" t="str">
        <f>IF('LEDGER GANJIL'!AF23="","",AVERAGE('LEDGER GANJIL'!AF23,'LEDGER GENAP2'!AF23))</f>
        <v/>
      </c>
      <c r="AG23" s="223" t="str">
        <f t="shared" si="14"/>
        <v/>
      </c>
      <c r="AH23" s="222" t="str">
        <f>IF('LEDGER GANJIL'!AH23="","",AVERAGE('LEDGER GANJIL'!AH23,'LEDGER GENAP2'!AH23))</f>
        <v/>
      </c>
      <c r="AI23" s="223"/>
      <c r="AJ23" s="222" t="str">
        <f>IF('LEDGER GANJIL'!AJ23="","",AVERAGE('LEDGER GANJIL'!AJ23,'LEDGER GENAP2'!AJ23))</f>
        <v/>
      </c>
      <c r="AK23" s="223"/>
      <c r="AL23" s="231">
        <f t="shared" si="0"/>
        <v>0</v>
      </c>
      <c r="AM23" s="754" t="str">
        <f>IFERROR(DESKRIPSI2!EW17,"")</f>
        <v/>
      </c>
      <c r="AN23" s="756">
        <f t="shared" ref="AN23" si="35">IF(AL23="","",AL23+AL24)</f>
        <v>0</v>
      </c>
      <c r="AO23" s="747" t="str">
        <f t="shared" ref="AO23" si="36">IF(AL23=0,"",COUNTIF(D23:AK24,"NK"))</f>
        <v/>
      </c>
      <c r="AP23" s="749" t="str">
        <f t="shared" ref="AP23" si="37">IF(OR(AO23="",AM23=""),"",IF(AND(AO23&lt;=$AO$3,AM23&gt;=3),"Naik","Tidak Naik"))</f>
        <v/>
      </c>
      <c r="AQ23" s="751" t="str">
        <f t="shared" ref="AQ23" si="38">IF(AP23="","",RANK(AN23,$AN$11:$AN$107,0))</f>
        <v/>
      </c>
    </row>
    <row r="24" spans="1:43" ht="15">
      <c r="A24" s="713"/>
      <c r="B24" s="753"/>
      <c r="C24" s="232" t="s">
        <v>423</v>
      </c>
      <c r="D24" s="222" t="str">
        <f>IF('LEDGER GANJIL'!D24="","",AVERAGE('LEDGER GANJIL'!D24,'LEDGER GENAP2'!D24))</f>
        <v/>
      </c>
      <c r="E24" s="223" t="str">
        <f t="shared" si="1"/>
        <v>NK</v>
      </c>
      <c r="F24" s="222" t="str">
        <f>IF('LEDGER GANJIL'!F24="","",AVERAGE('LEDGER GANJIL'!F24,'LEDGER GENAP2'!F24))</f>
        <v/>
      </c>
      <c r="G24" s="223" t="str">
        <f t="shared" si="2"/>
        <v>NK</v>
      </c>
      <c r="H24" s="222" t="str">
        <f>IF('LEDGER GANJIL'!H24="","",AVERAGE('LEDGER GANJIL'!H24,'LEDGER GENAP2'!H24))</f>
        <v/>
      </c>
      <c r="I24" s="223" t="str">
        <f t="shared" si="3"/>
        <v>NK</v>
      </c>
      <c r="J24" s="222" t="str">
        <f>IF('LEDGER GANJIL'!J24="","",AVERAGE('LEDGER GANJIL'!J24,'LEDGER GENAP2'!J24))</f>
        <v/>
      </c>
      <c r="K24" s="223" t="str">
        <f t="shared" si="4"/>
        <v>NK</v>
      </c>
      <c r="L24" s="222" t="str">
        <f>IF('LEDGER GANJIL'!L24="","",AVERAGE('LEDGER GANJIL'!L24,'LEDGER GENAP2'!L24))</f>
        <v/>
      </c>
      <c r="M24" s="223" t="str">
        <f t="shared" si="5"/>
        <v>NK</v>
      </c>
      <c r="N24" s="222" t="str">
        <f>IF('LEDGER GANJIL'!N24="","",AVERAGE('LEDGER GANJIL'!N24,'LEDGER GENAP2'!N24))</f>
        <v/>
      </c>
      <c r="O24" s="223" t="str">
        <f t="shared" si="6"/>
        <v>NK</v>
      </c>
      <c r="P24" s="222" t="str">
        <f>IF('LEDGER GANJIL'!P24="","",AVERAGE('LEDGER GANJIL'!P24,'LEDGER GENAP2'!P24))</f>
        <v/>
      </c>
      <c r="Q24" s="223" t="str">
        <f t="shared" si="7"/>
        <v>NK</v>
      </c>
      <c r="R24" s="222" t="str">
        <f>IF('LEDGER GANJIL'!R24="","",AVERAGE('LEDGER GANJIL'!R24,'LEDGER GENAP2'!R24))</f>
        <v/>
      </c>
      <c r="S24" s="223" t="str">
        <f t="shared" si="8"/>
        <v>NK</v>
      </c>
      <c r="T24" s="222" t="str">
        <f>IF('LEDGER GANJIL'!T24="","",AVERAGE('LEDGER GANJIL'!T24,'LEDGER GENAP2'!T24))</f>
        <v/>
      </c>
      <c r="U24" s="223" t="str">
        <f t="shared" si="9"/>
        <v>NK</v>
      </c>
      <c r="V24" s="222" t="str">
        <f>IF('LEDGER GANJIL'!V24="","",AVERAGE('LEDGER GANJIL'!V24,'LEDGER GENAP2'!V24))</f>
        <v/>
      </c>
      <c r="W24" s="223" t="str">
        <f t="shared" si="10"/>
        <v>NK</v>
      </c>
      <c r="X24" s="222" t="str">
        <f>IF('LEDGER GANJIL'!X24="","",AVERAGE('LEDGER GANJIL'!X24,'LEDGER GENAP2'!X24))</f>
        <v/>
      </c>
      <c r="Y24" s="223" t="str">
        <f t="shared" si="11"/>
        <v>NK</v>
      </c>
      <c r="Z24" s="222" t="str">
        <f>IF('LEDGER GANJIL'!Z24="","",AVERAGE('LEDGER GANJIL'!Z24,'LEDGER GENAP2'!Z24))</f>
        <v/>
      </c>
      <c r="AA24" s="223" t="str">
        <f t="shared" si="12"/>
        <v>NK</v>
      </c>
      <c r="AB24" s="222" t="str">
        <f>IF('LEDGER GANJIL'!AB24="","",AVERAGE('LEDGER GANJIL'!AB24,'LEDGER GENAP2'!AB24))</f>
        <v/>
      </c>
      <c r="AC24" s="223" t="str">
        <f t="shared" si="15"/>
        <v>NK</v>
      </c>
      <c r="AD24" s="222" t="str">
        <f>IF('LEDGER GANJIL'!AD24="","",AVERAGE('LEDGER GANJIL'!AD24,'LEDGER GENAP2'!AD24))</f>
        <v/>
      </c>
      <c r="AE24" s="223" t="str">
        <f t="shared" si="13"/>
        <v>NK</v>
      </c>
      <c r="AF24" s="222" t="str">
        <f>IF('LEDGER GANJIL'!AF24="","",AVERAGE('LEDGER GANJIL'!AF24,'LEDGER GENAP2'!AF24))</f>
        <v/>
      </c>
      <c r="AG24" s="223" t="str">
        <f t="shared" si="14"/>
        <v/>
      </c>
      <c r="AH24" s="222" t="str">
        <f>IF('LEDGER GANJIL'!AH24="","",AVERAGE('LEDGER GANJIL'!AH24,'LEDGER GENAP2'!AH24))</f>
        <v/>
      </c>
      <c r="AI24" s="223"/>
      <c r="AJ24" s="222" t="str">
        <f>IF('LEDGER GANJIL'!AJ24="","",AVERAGE('LEDGER GANJIL'!AJ24,'LEDGER GENAP2'!AJ24))</f>
        <v/>
      </c>
      <c r="AK24" s="223"/>
      <c r="AL24" s="231">
        <f t="shared" si="0"/>
        <v>0</v>
      </c>
      <c r="AM24" s="755"/>
      <c r="AN24" s="757"/>
      <c r="AO24" s="748"/>
      <c r="AP24" s="750"/>
      <c r="AQ24" s="751"/>
    </row>
    <row r="25" spans="1:43" ht="15">
      <c r="A25" s="711">
        <v>8</v>
      </c>
      <c r="B25" s="752" t="str">
        <f>'Data Identitas'!B23</f>
        <v>siswa15</v>
      </c>
      <c r="C25" s="232" t="s">
        <v>422</v>
      </c>
      <c r="D25" s="222" t="str">
        <f>IF('LEDGER GANJIL'!D25="","",AVERAGE('LEDGER GANJIL'!D25,'LEDGER GENAP2'!D25))</f>
        <v/>
      </c>
      <c r="E25" s="223" t="str">
        <f t="shared" si="1"/>
        <v>NK</v>
      </c>
      <c r="F25" s="222" t="str">
        <f>IF('LEDGER GANJIL'!F25="","",AVERAGE('LEDGER GANJIL'!F25,'LEDGER GENAP2'!F25))</f>
        <v/>
      </c>
      <c r="G25" s="223" t="str">
        <f t="shared" si="2"/>
        <v>NK</v>
      </c>
      <c r="H25" s="222" t="str">
        <f>IF('LEDGER GANJIL'!H25="","",AVERAGE('LEDGER GANJIL'!H25,'LEDGER GENAP2'!H25))</f>
        <v/>
      </c>
      <c r="I25" s="223" t="str">
        <f t="shared" si="3"/>
        <v>NK</v>
      </c>
      <c r="J25" s="222" t="str">
        <f>IF('LEDGER GANJIL'!J25="","",AVERAGE('LEDGER GANJIL'!J25,'LEDGER GENAP2'!J25))</f>
        <v/>
      </c>
      <c r="K25" s="223" t="str">
        <f t="shared" si="4"/>
        <v>NK</v>
      </c>
      <c r="L25" s="222" t="str">
        <f>IF('LEDGER GANJIL'!L25="","",AVERAGE('LEDGER GANJIL'!L25,'LEDGER GENAP2'!L25))</f>
        <v/>
      </c>
      <c r="M25" s="223" t="str">
        <f t="shared" si="5"/>
        <v>NK</v>
      </c>
      <c r="N25" s="222" t="str">
        <f>IF('LEDGER GANJIL'!N25="","",AVERAGE('LEDGER GANJIL'!N25,'LEDGER GENAP2'!N25))</f>
        <v/>
      </c>
      <c r="O25" s="223" t="str">
        <f t="shared" si="6"/>
        <v>NK</v>
      </c>
      <c r="P25" s="222" t="str">
        <f>IF('LEDGER GANJIL'!P25="","",AVERAGE('LEDGER GANJIL'!P25,'LEDGER GENAP2'!P25))</f>
        <v/>
      </c>
      <c r="Q25" s="223" t="str">
        <f t="shared" si="7"/>
        <v>NK</v>
      </c>
      <c r="R25" s="222" t="str">
        <f>IF('LEDGER GANJIL'!R25="","",AVERAGE('LEDGER GANJIL'!R25,'LEDGER GENAP2'!R25))</f>
        <v/>
      </c>
      <c r="S25" s="223" t="str">
        <f t="shared" si="8"/>
        <v>NK</v>
      </c>
      <c r="T25" s="222" t="str">
        <f>IF('LEDGER GANJIL'!T25="","",AVERAGE('LEDGER GANJIL'!T25,'LEDGER GENAP2'!T25))</f>
        <v/>
      </c>
      <c r="U25" s="223" t="str">
        <f t="shared" si="9"/>
        <v>NK</v>
      </c>
      <c r="V25" s="222" t="str">
        <f>IF('LEDGER GANJIL'!V25="","",AVERAGE('LEDGER GANJIL'!V25,'LEDGER GENAP2'!V25))</f>
        <v/>
      </c>
      <c r="W25" s="223" t="str">
        <f t="shared" si="10"/>
        <v>NK</v>
      </c>
      <c r="X25" s="222" t="str">
        <f>IF('LEDGER GANJIL'!X25="","",AVERAGE('LEDGER GANJIL'!X25,'LEDGER GENAP2'!X25))</f>
        <v/>
      </c>
      <c r="Y25" s="223" t="str">
        <f t="shared" si="11"/>
        <v>NK</v>
      </c>
      <c r="Z25" s="222" t="str">
        <f>IF('LEDGER GANJIL'!Z25="","",AVERAGE('LEDGER GANJIL'!Z25,'LEDGER GENAP2'!Z25))</f>
        <v/>
      </c>
      <c r="AA25" s="223" t="str">
        <f t="shared" si="12"/>
        <v>NK</v>
      </c>
      <c r="AB25" s="222" t="str">
        <f>IF('LEDGER GANJIL'!AB25="","",AVERAGE('LEDGER GANJIL'!AB25,'LEDGER GENAP2'!AB25))</f>
        <v/>
      </c>
      <c r="AC25" s="223" t="str">
        <f t="shared" si="15"/>
        <v>NK</v>
      </c>
      <c r="AD25" s="222" t="str">
        <f>IF('LEDGER GANJIL'!AD25="","",AVERAGE('LEDGER GANJIL'!AD25,'LEDGER GENAP2'!AD25))</f>
        <v/>
      </c>
      <c r="AE25" s="223" t="str">
        <f t="shared" si="13"/>
        <v>NK</v>
      </c>
      <c r="AF25" s="222" t="str">
        <f>IF('LEDGER GANJIL'!AF25="","",AVERAGE('LEDGER GANJIL'!AF25,'LEDGER GENAP2'!AF25))</f>
        <v/>
      </c>
      <c r="AG25" s="223" t="str">
        <f t="shared" si="14"/>
        <v/>
      </c>
      <c r="AH25" s="222" t="str">
        <f>IF('LEDGER GANJIL'!AH25="","",AVERAGE('LEDGER GANJIL'!AH25,'LEDGER GENAP2'!AH25))</f>
        <v/>
      </c>
      <c r="AI25" s="223"/>
      <c r="AJ25" s="222" t="str">
        <f>IF('LEDGER GANJIL'!AJ25="","",AVERAGE('LEDGER GANJIL'!AJ25,'LEDGER GENAP2'!AJ25))</f>
        <v/>
      </c>
      <c r="AK25" s="223"/>
      <c r="AL25" s="231">
        <f t="shared" si="0"/>
        <v>0</v>
      </c>
      <c r="AM25" s="754" t="str">
        <f>IFERROR(DESKRIPSI2!EW18,"")</f>
        <v/>
      </c>
      <c r="AN25" s="756">
        <f t="shared" ref="AN25" si="39">IF(AL25="","",AL25+AL26)</f>
        <v>0</v>
      </c>
      <c r="AO25" s="747" t="str">
        <f t="shared" ref="AO25" si="40">IF(AL25=0,"",COUNTIF(D25:AK26,"NK"))</f>
        <v/>
      </c>
      <c r="AP25" s="749" t="str">
        <f t="shared" ref="AP25" si="41">IF(OR(AO25="",AM25=""),"",IF(AND(AO25&lt;=$AO$3,AM25&gt;=3),"Naik","Tidak Naik"))</f>
        <v/>
      </c>
      <c r="AQ25" s="751" t="str">
        <f t="shared" ref="AQ25" si="42">IF(AP25="","",RANK(AN25,$AN$11:$AN$107,0))</f>
        <v/>
      </c>
    </row>
    <row r="26" spans="1:43" ht="15">
      <c r="A26" s="713"/>
      <c r="B26" s="753"/>
      <c r="C26" s="232" t="s">
        <v>423</v>
      </c>
      <c r="D26" s="222" t="str">
        <f>IF('LEDGER GANJIL'!D26="","",AVERAGE('LEDGER GANJIL'!D26,'LEDGER GENAP2'!D26))</f>
        <v/>
      </c>
      <c r="E26" s="223" t="str">
        <f t="shared" si="1"/>
        <v>NK</v>
      </c>
      <c r="F26" s="222" t="str">
        <f>IF('LEDGER GANJIL'!F26="","",AVERAGE('LEDGER GANJIL'!F26,'LEDGER GENAP2'!F26))</f>
        <v/>
      </c>
      <c r="G26" s="223" t="str">
        <f t="shared" si="2"/>
        <v>NK</v>
      </c>
      <c r="H26" s="222" t="str">
        <f>IF('LEDGER GANJIL'!H26="","",AVERAGE('LEDGER GANJIL'!H26,'LEDGER GENAP2'!H26))</f>
        <v/>
      </c>
      <c r="I26" s="223" t="str">
        <f t="shared" si="3"/>
        <v>NK</v>
      </c>
      <c r="J26" s="222" t="str">
        <f>IF('LEDGER GANJIL'!J26="","",AVERAGE('LEDGER GANJIL'!J26,'LEDGER GENAP2'!J26))</f>
        <v/>
      </c>
      <c r="K26" s="223" t="str">
        <f t="shared" si="4"/>
        <v>NK</v>
      </c>
      <c r="L26" s="222" t="str">
        <f>IF('LEDGER GANJIL'!L26="","",AVERAGE('LEDGER GANJIL'!L26,'LEDGER GENAP2'!L26))</f>
        <v/>
      </c>
      <c r="M26" s="223" t="str">
        <f t="shared" si="5"/>
        <v>NK</v>
      </c>
      <c r="N26" s="222" t="str">
        <f>IF('LEDGER GANJIL'!N26="","",AVERAGE('LEDGER GANJIL'!N26,'LEDGER GENAP2'!N26))</f>
        <v/>
      </c>
      <c r="O26" s="223" t="str">
        <f t="shared" si="6"/>
        <v>NK</v>
      </c>
      <c r="P26" s="222" t="str">
        <f>IF('LEDGER GANJIL'!P26="","",AVERAGE('LEDGER GANJIL'!P26,'LEDGER GENAP2'!P26))</f>
        <v/>
      </c>
      <c r="Q26" s="223" t="str">
        <f t="shared" si="7"/>
        <v>NK</v>
      </c>
      <c r="R26" s="222" t="str">
        <f>IF('LEDGER GANJIL'!R26="","",AVERAGE('LEDGER GANJIL'!R26,'LEDGER GENAP2'!R26))</f>
        <v/>
      </c>
      <c r="S26" s="223" t="str">
        <f t="shared" si="8"/>
        <v>NK</v>
      </c>
      <c r="T26" s="222" t="str">
        <f>IF('LEDGER GANJIL'!T26="","",AVERAGE('LEDGER GANJIL'!T26,'LEDGER GENAP2'!T26))</f>
        <v/>
      </c>
      <c r="U26" s="223" t="str">
        <f t="shared" si="9"/>
        <v>NK</v>
      </c>
      <c r="V26" s="222" t="str">
        <f>IF('LEDGER GANJIL'!V26="","",AVERAGE('LEDGER GANJIL'!V26,'LEDGER GENAP2'!V26))</f>
        <v/>
      </c>
      <c r="W26" s="223" t="str">
        <f t="shared" si="10"/>
        <v>NK</v>
      </c>
      <c r="X26" s="222" t="str">
        <f>IF('LEDGER GANJIL'!X26="","",AVERAGE('LEDGER GANJIL'!X26,'LEDGER GENAP2'!X26))</f>
        <v/>
      </c>
      <c r="Y26" s="223" t="str">
        <f t="shared" si="11"/>
        <v>NK</v>
      </c>
      <c r="Z26" s="222" t="str">
        <f>IF('LEDGER GANJIL'!Z26="","",AVERAGE('LEDGER GANJIL'!Z26,'LEDGER GENAP2'!Z26))</f>
        <v/>
      </c>
      <c r="AA26" s="223" t="str">
        <f t="shared" si="12"/>
        <v>NK</v>
      </c>
      <c r="AB26" s="222" t="str">
        <f>IF('LEDGER GANJIL'!AB26="","",AVERAGE('LEDGER GANJIL'!AB26,'LEDGER GENAP2'!AB26))</f>
        <v/>
      </c>
      <c r="AC26" s="223" t="str">
        <f t="shared" si="15"/>
        <v>NK</v>
      </c>
      <c r="AD26" s="222" t="str">
        <f>IF('LEDGER GANJIL'!AD26="","",AVERAGE('LEDGER GANJIL'!AD26,'LEDGER GENAP2'!AD26))</f>
        <v/>
      </c>
      <c r="AE26" s="223" t="str">
        <f t="shared" si="13"/>
        <v>NK</v>
      </c>
      <c r="AF26" s="222" t="str">
        <f>IF('LEDGER GANJIL'!AF26="","",AVERAGE('LEDGER GANJIL'!AF26,'LEDGER GENAP2'!AF26))</f>
        <v/>
      </c>
      <c r="AG26" s="223" t="str">
        <f t="shared" si="14"/>
        <v/>
      </c>
      <c r="AH26" s="222" t="str">
        <f>IF('LEDGER GANJIL'!AH26="","",AVERAGE('LEDGER GANJIL'!AH26,'LEDGER GENAP2'!AH26))</f>
        <v/>
      </c>
      <c r="AI26" s="223"/>
      <c r="AJ26" s="222" t="str">
        <f>IF('LEDGER GANJIL'!AJ26="","",AVERAGE('LEDGER GANJIL'!AJ26,'LEDGER GENAP2'!AJ26))</f>
        <v/>
      </c>
      <c r="AK26" s="223"/>
      <c r="AL26" s="231">
        <f t="shared" si="0"/>
        <v>0</v>
      </c>
      <c r="AM26" s="755"/>
      <c r="AN26" s="757"/>
      <c r="AO26" s="748"/>
      <c r="AP26" s="750"/>
      <c r="AQ26" s="751"/>
    </row>
    <row r="27" spans="1:43" ht="15">
      <c r="A27" s="711">
        <v>9</v>
      </c>
      <c r="B27" s="752" t="str">
        <f>'Data Identitas'!B25</f>
        <v>siswa17</v>
      </c>
      <c r="C27" s="232" t="s">
        <v>422</v>
      </c>
      <c r="D27" s="222" t="str">
        <f>IF('LEDGER GANJIL'!D27="","",AVERAGE('LEDGER GANJIL'!D27,'LEDGER GENAP2'!D27))</f>
        <v/>
      </c>
      <c r="E27" s="223" t="str">
        <f t="shared" si="1"/>
        <v>NK</v>
      </c>
      <c r="F27" s="222" t="str">
        <f>IF('LEDGER GANJIL'!F27="","",AVERAGE('LEDGER GANJIL'!F27,'LEDGER GENAP2'!F27))</f>
        <v/>
      </c>
      <c r="G27" s="223" t="str">
        <f t="shared" si="2"/>
        <v>NK</v>
      </c>
      <c r="H27" s="222" t="str">
        <f>IF('LEDGER GANJIL'!H27="","",AVERAGE('LEDGER GANJIL'!H27,'LEDGER GENAP2'!H27))</f>
        <v/>
      </c>
      <c r="I27" s="223" t="str">
        <f t="shared" si="3"/>
        <v>NK</v>
      </c>
      <c r="J27" s="222" t="str">
        <f>IF('LEDGER GANJIL'!J27="","",AVERAGE('LEDGER GANJIL'!J27,'LEDGER GENAP2'!J27))</f>
        <v/>
      </c>
      <c r="K27" s="223" t="str">
        <f t="shared" si="4"/>
        <v>NK</v>
      </c>
      <c r="L27" s="222" t="str">
        <f>IF('LEDGER GANJIL'!L27="","",AVERAGE('LEDGER GANJIL'!L27,'LEDGER GENAP2'!L27))</f>
        <v/>
      </c>
      <c r="M27" s="223" t="str">
        <f t="shared" si="5"/>
        <v>NK</v>
      </c>
      <c r="N27" s="222" t="str">
        <f>IF('LEDGER GANJIL'!N27="","",AVERAGE('LEDGER GANJIL'!N27,'LEDGER GENAP2'!N27))</f>
        <v/>
      </c>
      <c r="O27" s="223" t="str">
        <f t="shared" si="6"/>
        <v>NK</v>
      </c>
      <c r="P27" s="222" t="str">
        <f>IF('LEDGER GANJIL'!P27="","",AVERAGE('LEDGER GANJIL'!P27,'LEDGER GENAP2'!P27))</f>
        <v/>
      </c>
      <c r="Q27" s="223" t="str">
        <f t="shared" si="7"/>
        <v>NK</v>
      </c>
      <c r="R27" s="222" t="str">
        <f>IF('LEDGER GANJIL'!R27="","",AVERAGE('LEDGER GANJIL'!R27,'LEDGER GENAP2'!R27))</f>
        <v/>
      </c>
      <c r="S27" s="223" t="str">
        <f t="shared" si="8"/>
        <v>NK</v>
      </c>
      <c r="T27" s="222" t="str">
        <f>IF('LEDGER GANJIL'!T27="","",AVERAGE('LEDGER GANJIL'!T27,'LEDGER GENAP2'!T27))</f>
        <v/>
      </c>
      <c r="U27" s="223" t="str">
        <f t="shared" si="9"/>
        <v>NK</v>
      </c>
      <c r="V27" s="222" t="str">
        <f>IF('LEDGER GANJIL'!V27="","",AVERAGE('LEDGER GANJIL'!V27,'LEDGER GENAP2'!V27))</f>
        <v/>
      </c>
      <c r="W27" s="223" t="str">
        <f t="shared" si="10"/>
        <v>NK</v>
      </c>
      <c r="X27" s="222" t="str">
        <f>IF('LEDGER GANJIL'!X27="","",AVERAGE('LEDGER GANJIL'!X27,'LEDGER GENAP2'!X27))</f>
        <v/>
      </c>
      <c r="Y27" s="223" t="str">
        <f t="shared" si="11"/>
        <v>NK</v>
      </c>
      <c r="Z27" s="222" t="str">
        <f>IF('LEDGER GANJIL'!Z27="","",AVERAGE('LEDGER GANJIL'!Z27,'LEDGER GENAP2'!Z27))</f>
        <v/>
      </c>
      <c r="AA27" s="223" t="str">
        <f t="shared" si="12"/>
        <v>NK</v>
      </c>
      <c r="AB27" s="222" t="str">
        <f>IF('LEDGER GANJIL'!AB27="","",AVERAGE('LEDGER GANJIL'!AB27,'LEDGER GENAP2'!AB27))</f>
        <v/>
      </c>
      <c r="AC27" s="223" t="str">
        <f t="shared" si="15"/>
        <v>NK</v>
      </c>
      <c r="AD27" s="222" t="str">
        <f>IF('LEDGER GANJIL'!AD27="","",AVERAGE('LEDGER GANJIL'!AD27,'LEDGER GENAP2'!AD27))</f>
        <v/>
      </c>
      <c r="AE27" s="223" t="str">
        <f t="shared" si="13"/>
        <v>NK</v>
      </c>
      <c r="AF27" s="222" t="str">
        <f>IF('LEDGER GANJIL'!AF27="","",AVERAGE('LEDGER GANJIL'!AF27,'LEDGER GENAP2'!AF27))</f>
        <v/>
      </c>
      <c r="AG27" s="223" t="str">
        <f t="shared" si="14"/>
        <v/>
      </c>
      <c r="AH27" s="222" t="str">
        <f>IF('LEDGER GANJIL'!AH27="","",AVERAGE('LEDGER GANJIL'!AH27,'LEDGER GENAP2'!AH27))</f>
        <v/>
      </c>
      <c r="AI27" s="223"/>
      <c r="AJ27" s="222" t="str">
        <f>IF('LEDGER GANJIL'!AJ27="","",AVERAGE('LEDGER GANJIL'!AJ27,'LEDGER GENAP2'!AJ27))</f>
        <v/>
      </c>
      <c r="AK27" s="223"/>
      <c r="AL27" s="231">
        <f t="shared" si="0"/>
        <v>0</v>
      </c>
      <c r="AM27" s="754" t="str">
        <f>IFERROR(DESKRIPSI2!EW19,"")</f>
        <v/>
      </c>
      <c r="AN27" s="756">
        <f t="shared" ref="AN27" si="43">IF(AL27="","",AL27+AL28)</f>
        <v>0</v>
      </c>
      <c r="AO27" s="747" t="str">
        <f t="shared" ref="AO27" si="44">IF(AL27=0,"",COUNTIF(D27:AK28,"NK"))</f>
        <v/>
      </c>
      <c r="AP27" s="749" t="str">
        <f t="shared" ref="AP27" si="45">IF(OR(AO27="",AM27=""),"",IF(AND(AO27&lt;=$AO$3,AM27&gt;=3),"Naik","Tidak Naik"))</f>
        <v/>
      </c>
      <c r="AQ27" s="751" t="str">
        <f t="shared" ref="AQ27" si="46">IF(AP27="","",RANK(AN27,$AN$11:$AN$107,0))</f>
        <v/>
      </c>
    </row>
    <row r="28" spans="1:43" ht="15">
      <c r="A28" s="713"/>
      <c r="B28" s="753"/>
      <c r="C28" s="232" t="s">
        <v>423</v>
      </c>
      <c r="D28" s="222" t="str">
        <f>IF('LEDGER GANJIL'!D28="","",AVERAGE('LEDGER GANJIL'!D28,'LEDGER GENAP2'!D28))</f>
        <v/>
      </c>
      <c r="E28" s="223" t="str">
        <f t="shared" si="1"/>
        <v>NK</v>
      </c>
      <c r="F28" s="222" t="str">
        <f>IF('LEDGER GANJIL'!F28="","",AVERAGE('LEDGER GANJIL'!F28,'LEDGER GENAP2'!F28))</f>
        <v/>
      </c>
      <c r="G28" s="223" t="str">
        <f t="shared" si="2"/>
        <v>NK</v>
      </c>
      <c r="H28" s="222" t="str">
        <f>IF('LEDGER GANJIL'!H28="","",AVERAGE('LEDGER GANJIL'!H28,'LEDGER GENAP2'!H28))</f>
        <v/>
      </c>
      <c r="I28" s="223" t="str">
        <f t="shared" si="3"/>
        <v>NK</v>
      </c>
      <c r="J28" s="222" t="str">
        <f>IF('LEDGER GANJIL'!J28="","",AVERAGE('LEDGER GANJIL'!J28,'LEDGER GENAP2'!J28))</f>
        <v/>
      </c>
      <c r="K28" s="223" t="str">
        <f t="shared" si="4"/>
        <v>NK</v>
      </c>
      <c r="L28" s="222" t="str">
        <f>IF('LEDGER GANJIL'!L28="","",AVERAGE('LEDGER GANJIL'!L28,'LEDGER GENAP2'!L28))</f>
        <v/>
      </c>
      <c r="M28" s="223" t="str">
        <f t="shared" si="5"/>
        <v>NK</v>
      </c>
      <c r="N28" s="222" t="str">
        <f>IF('LEDGER GANJIL'!N28="","",AVERAGE('LEDGER GANJIL'!N28,'LEDGER GENAP2'!N28))</f>
        <v/>
      </c>
      <c r="O28" s="223" t="str">
        <f t="shared" si="6"/>
        <v>NK</v>
      </c>
      <c r="P28" s="222" t="str">
        <f>IF('LEDGER GANJIL'!P28="","",AVERAGE('LEDGER GANJIL'!P28,'LEDGER GENAP2'!P28))</f>
        <v/>
      </c>
      <c r="Q28" s="223" t="str">
        <f t="shared" si="7"/>
        <v>NK</v>
      </c>
      <c r="R28" s="222" t="str">
        <f>IF('LEDGER GANJIL'!R28="","",AVERAGE('LEDGER GANJIL'!R28,'LEDGER GENAP2'!R28))</f>
        <v/>
      </c>
      <c r="S28" s="223" t="str">
        <f t="shared" si="8"/>
        <v>NK</v>
      </c>
      <c r="T28" s="222" t="str">
        <f>IF('LEDGER GANJIL'!T28="","",AVERAGE('LEDGER GANJIL'!T28,'LEDGER GENAP2'!T28))</f>
        <v/>
      </c>
      <c r="U28" s="223" t="str">
        <f t="shared" si="9"/>
        <v>NK</v>
      </c>
      <c r="V28" s="222" t="str">
        <f>IF('LEDGER GANJIL'!V28="","",AVERAGE('LEDGER GANJIL'!V28,'LEDGER GENAP2'!V28))</f>
        <v/>
      </c>
      <c r="W28" s="223" t="str">
        <f t="shared" si="10"/>
        <v>NK</v>
      </c>
      <c r="X28" s="222" t="str">
        <f>IF('LEDGER GANJIL'!X28="","",AVERAGE('LEDGER GANJIL'!X28,'LEDGER GENAP2'!X28))</f>
        <v/>
      </c>
      <c r="Y28" s="223" t="str">
        <f t="shared" si="11"/>
        <v>NK</v>
      </c>
      <c r="Z28" s="222" t="str">
        <f>IF('LEDGER GANJIL'!Z28="","",AVERAGE('LEDGER GANJIL'!Z28,'LEDGER GENAP2'!Z28))</f>
        <v/>
      </c>
      <c r="AA28" s="223" t="str">
        <f t="shared" si="12"/>
        <v>NK</v>
      </c>
      <c r="AB28" s="222" t="str">
        <f>IF('LEDGER GANJIL'!AB28="","",AVERAGE('LEDGER GANJIL'!AB28,'LEDGER GENAP2'!AB28))</f>
        <v/>
      </c>
      <c r="AC28" s="223" t="str">
        <f t="shared" si="15"/>
        <v>NK</v>
      </c>
      <c r="AD28" s="222" t="str">
        <f>IF('LEDGER GANJIL'!AD28="","",AVERAGE('LEDGER GANJIL'!AD28,'LEDGER GENAP2'!AD28))</f>
        <v/>
      </c>
      <c r="AE28" s="223" t="str">
        <f t="shared" si="13"/>
        <v>NK</v>
      </c>
      <c r="AF28" s="222" t="str">
        <f>IF('LEDGER GANJIL'!AF28="","",AVERAGE('LEDGER GANJIL'!AF28,'LEDGER GENAP2'!AF28))</f>
        <v/>
      </c>
      <c r="AG28" s="223" t="str">
        <f t="shared" si="14"/>
        <v/>
      </c>
      <c r="AH28" s="222" t="str">
        <f>IF('LEDGER GANJIL'!AH28="","",AVERAGE('LEDGER GANJIL'!AH28,'LEDGER GENAP2'!AH28))</f>
        <v/>
      </c>
      <c r="AI28" s="223"/>
      <c r="AJ28" s="222" t="str">
        <f>IF('LEDGER GANJIL'!AJ28="","",AVERAGE('LEDGER GANJIL'!AJ28,'LEDGER GENAP2'!AJ28))</f>
        <v/>
      </c>
      <c r="AK28" s="223"/>
      <c r="AL28" s="231">
        <f t="shared" si="0"/>
        <v>0</v>
      </c>
      <c r="AM28" s="755"/>
      <c r="AN28" s="757"/>
      <c r="AO28" s="748"/>
      <c r="AP28" s="750"/>
      <c r="AQ28" s="751"/>
    </row>
    <row r="29" spans="1:43" ht="15">
      <c r="A29" s="711">
        <v>10</v>
      </c>
      <c r="B29" s="752" t="str">
        <f>'Data Identitas'!B27</f>
        <v>siswa19</v>
      </c>
      <c r="C29" s="232" t="s">
        <v>422</v>
      </c>
      <c r="D29" s="222" t="str">
        <f>IF('LEDGER GANJIL'!D29="","",AVERAGE('LEDGER GANJIL'!D29,'LEDGER GENAP2'!D29))</f>
        <v/>
      </c>
      <c r="E29" s="223" t="str">
        <f t="shared" si="1"/>
        <v>NK</v>
      </c>
      <c r="F29" s="222" t="str">
        <f>IF('LEDGER GANJIL'!F29="","",AVERAGE('LEDGER GANJIL'!F29,'LEDGER GENAP2'!F29))</f>
        <v/>
      </c>
      <c r="G29" s="223" t="str">
        <f t="shared" si="2"/>
        <v>NK</v>
      </c>
      <c r="H29" s="222" t="str">
        <f>IF('LEDGER GANJIL'!H29="","",AVERAGE('LEDGER GANJIL'!H29,'LEDGER GENAP2'!H29))</f>
        <v/>
      </c>
      <c r="I29" s="223" t="str">
        <f t="shared" si="3"/>
        <v>NK</v>
      </c>
      <c r="J29" s="222" t="str">
        <f>IF('LEDGER GANJIL'!J29="","",AVERAGE('LEDGER GANJIL'!J29,'LEDGER GENAP2'!J29))</f>
        <v/>
      </c>
      <c r="K29" s="223" t="str">
        <f t="shared" si="4"/>
        <v>NK</v>
      </c>
      <c r="L29" s="222" t="str">
        <f>IF('LEDGER GANJIL'!L29="","",AVERAGE('LEDGER GANJIL'!L29,'LEDGER GENAP2'!L29))</f>
        <v/>
      </c>
      <c r="M29" s="223" t="str">
        <f t="shared" si="5"/>
        <v>NK</v>
      </c>
      <c r="N29" s="222" t="str">
        <f>IF('LEDGER GANJIL'!N29="","",AVERAGE('LEDGER GANJIL'!N29,'LEDGER GENAP2'!N29))</f>
        <v/>
      </c>
      <c r="O29" s="223" t="str">
        <f t="shared" si="6"/>
        <v>NK</v>
      </c>
      <c r="P29" s="222" t="str">
        <f>IF('LEDGER GANJIL'!P29="","",AVERAGE('LEDGER GANJIL'!P29,'LEDGER GENAP2'!P29))</f>
        <v/>
      </c>
      <c r="Q29" s="223" t="str">
        <f t="shared" si="7"/>
        <v>NK</v>
      </c>
      <c r="R29" s="222" t="str">
        <f>IF('LEDGER GANJIL'!R29="","",AVERAGE('LEDGER GANJIL'!R29,'LEDGER GENAP2'!R29))</f>
        <v/>
      </c>
      <c r="S29" s="223" t="str">
        <f t="shared" si="8"/>
        <v>NK</v>
      </c>
      <c r="T29" s="222" t="str">
        <f>IF('LEDGER GANJIL'!T29="","",AVERAGE('LEDGER GANJIL'!T29,'LEDGER GENAP2'!T29))</f>
        <v/>
      </c>
      <c r="U29" s="223" t="str">
        <f t="shared" si="9"/>
        <v>NK</v>
      </c>
      <c r="V29" s="222" t="str">
        <f>IF('LEDGER GANJIL'!V29="","",AVERAGE('LEDGER GANJIL'!V29,'LEDGER GENAP2'!V29))</f>
        <v/>
      </c>
      <c r="W29" s="223" t="str">
        <f t="shared" si="10"/>
        <v>NK</v>
      </c>
      <c r="X29" s="222" t="str">
        <f>IF('LEDGER GANJIL'!X29="","",AVERAGE('LEDGER GANJIL'!X29,'LEDGER GENAP2'!X29))</f>
        <v/>
      </c>
      <c r="Y29" s="223" t="str">
        <f t="shared" si="11"/>
        <v>NK</v>
      </c>
      <c r="Z29" s="222" t="str">
        <f>IF('LEDGER GANJIL'!Z29="","",AVERAGE('LEDGER GANJIL'!Z29,'LEDGER GENAP2'!Z29))</f>
        <v/>
      </c>
      <c r="AA29" s="223" t="str">
        <f t="shared" si="12"/>
        <v>NK</v>
      </c>
      <c r="AB29" s="222" t="str">
        <f>IF('LEDGER GANJIL'!AB29="","",AVERAGE('LEDGER GANJIL'!AB29,'LEDGER GENAP2'!AB29))</f>
        <v/>
      </c>
      <c r="AC29" s="223" t="str">
        <f t="shared" si="15"/>
        <v>NK</v>
      </c>
      <c r="AD29" s="222" t="str">
        <f>IF('LEDGER GANJIL'!AD29="","",AVERAGE('LEDGER GANJIL'!AD29,'LEDGER GENAP2'!AD29))</f>
        <v/>
      </c>
      <c r="AE29" s="223" t="str">
        <f t="shared" si="13"/>
        <v>NK</v>
      </c>
      <c r="AF29" s="222" t="str">
        <f>IF('LEDGER GANJIL'!AF29="","",AVERAGE('LEDGER GANJIL'!AF29,'LEDGER GENAP2'!AF29))</f>
        <v/>
      </c>
      <c r="AG29" s="223" t="str">
        <f t="shared" si="14"/>
        <v/>
      </c>
      <c r="AH29" s="222" t="str">
        <f>IF('LEDGER GANJIL'!AH29="","",AVERAGE('LEDGER GANJIL'!AH29,'LEDGER GENAP2'!AH29))</f>
        <v/>
      </c>
      <c r="AI29" s="223"/>
      <c r="AJ29" s="222" t="str">
        <f>IF('LEDGER GANJIL'!AJ29="","",AVERAGE('LEDGER GANJIL'!AJ29,'LEDGER GENAP2'!AJ29))</f>
        <v/>
      </c>
      <c r="AK29" s="223"/>
      <c r="AL29" s="231">
        <f t="shared" si="0"/>
        <v>0</v>
      </c>
      <c r="AM29" s="754" t="str">
        <f>IFERROR(DESKRIPSI2!EW20,"")</f>
        <v/>
      </c>
      <c r="AN29" s="756">
        <f t="shared" ref="AN29" si="47">IF(AL29="","",AL29+AL30)</f>
        <v>0</v>
      </c>
      <c r="AO29" s="747" t="str">
        <f t="shared" ref="AO29" si="48">IF(AL29=0,"",COUNTIF(D29:AK30,"NK"))</f>
        <v/>
      </c>
      <c r="AP29" s="749" t="str">
        <f t="shared" ref="AP29" si="49">IF(OR(AO29="",AM29=""),"",IF(AND(AO29&lt;=$AO$3,AM29&gt;=3),"Naik","Tidak Naik"))</f>
        <v/>
      </c>
      <c r="AQ29" s="751" t="str">
        <f t="shared" ref="AQ29" si="50">IF(AP29="","",RANK(AN29,$AN$11:$AN$107,0))</f>
        <v/>
      </c>
    </row>
    <row r="30" spans="1:43" ht="15">
      <c r="A30" s="713"/>
      <c r="B30" s="753"/>
      <c r="C30" s="232" t="s">
        <v>423</v>
      </c>
      <c r="D30" s="222" t="str">
        <f>IF('LEDGER GANJIL'!D30="","",AVERAGE('LEDGER GANJIL'!D30,'LEDGER GENAP2'!D30))</f>
        <v/>
      </c>
      <c r="E30" s="223" t="str">
        <f t="shared" si="1"/>
        <v>NK</v>
      </c>
      <c r="F30" s="222" t="str">
        <f>IF('LEDGER GANJIL'!F30="","",AVERAGE('LEDGER GANJIL'!F30,'LEDGER GENAP2'!F30))</f>
        <v/>
      </c>
      <c r="G30" s="223" t="str">
        <f t="shared" si="2"/>
        <v>NK</v>
      </c>
      <c r="H30" s="222" t="str">
        <f>IF('LEDGER GANJIL'!H30="","",AVERAGE('LEDGER GANJIL'!H30,'LEDGER GENAP2'!H30))</f>
        <v/>
      </c>
      <c r="I30" s="223" t="str">
        <f t="shared" si="3"/>
        <v>NK</v>
      </c>
      <c r="J30" s="222" t="str">
        <f>IF('LEDGER GANJIL'!J30="","",AVERAGE('LEDGER GANJIL'!J30,'LEDGER GENAP2'!J30))</f>
        <v/>
      </c>
      <c r="K30" s="223" t="str">
        <f t="shared" si="4"/>
        <v>NK</v>
      </c>
      <c r="L30" s="222" t="str">
        <f>IF('LEDGER GANJIL'!L30="","",AVERAGE('LEDGER GANJIL'!L30,'LEDGER GENAP2'!L30))</f>
        <v/>
      </c>
      <c r="M30" s="223" t="str">
        <f t="shared" si="5"/>
        <v>NK</v>
      </c>
      <c r="N30" s="222" t="str">
        <f>IF('LEDGER GANJIL'!N30="","",AVERAGE('LEDGER GANJIL'!N30,'LEDGER GENAP2'!N30))</f>
        <v/>
      </c>
      <c r="O30" s="223" t="str">
        <f t="shared" si="6"/>
        <v>NK</v>
      </c>
      <c r="P30" s="222" t="str">
        <f>IF('LEDGER GANJIL'!P30="","",AVERAGE('LEDGER GANJIL'!P30,'LEDGER GENAP2'!P30))</f>
        <v/>
      </c>
      <c r="Q30" s="223" t="str">
        <f t="shared" si="7"/>
        <v>NK</v>
      </c>
      <c r="R30" s="222" t="str">
        <f>IF('LEDGER GANJIL'!R30="","",AVERAGE('LEDGER GANJIL'!R30,'LEDGER GENAP2'!R30))</f>
        <v/>
      </c>
      <c r="S30" s="223" t="str">
        <f t="shared" si="8"/>
        <v>NK</v>
      </c>
      <c r="T30" s="222" t="str">
        <f>IF('LEDGER GANJIL'!T30="","",AVERAGE('LEDGER GANJIL'!T30,'LEDGER GENAP2'!T30))</f>
        <v/>
      </c>
      <c r="U30" s="223" t="str">
        <f t="shared" si="9"/>
        <v>NK</v>
      </c>
      <c r="V30" s="222" t="str">
        <f>IF('LEDGER GANJIL'!V30="","",AVERAGE('LEDGER GANJIL'!V30,'LEDGER GENAP2'!V30))</f>
        <v/>
      </c>
      <c r="W30" s="223" t="str">
        <f t="shared" si="10"/>
        <v>NK</v>
      </c>
      <c r="X30" s="222" t="str">
        <f>IF('LEDGER GANJIL'!X30="","",AVERAGE('LEDGER GANJIL'!X30,'LEDGER GENAP2'!X30))</f>
        <v/>
      </c>
      <c r="Y30" s="223" t="str">
        <f t="shared" si="11"/>
        <v>NK</v>
      </c>
      <c r="Z30" s="222" t="str">
        <f>IF('LEDGER GANJIL'!Z30="","",AVERAGE('LEDGER GANJIL'!Z30,'LEDGER GENAP2'!Z30))</f>
        <v/>
      </c>
      <c r="AA30" s="223" t="str">
        <f t="shared" si="12"/>
        <v>NK</v>
      </c>
      <c r="AB30" s="222" t="str">
        <f>IF('LEDGER GANJIL'!AB30="","",AVERAGE('LEDGER GANJIL'!AB30,'LEDGER GENAP2'!AB30))</f>
        <v/>
      </c>
      <c r="AC30" s="223" t="str">
        <f t="shared" si="15"/>
        <v>NK</v>
      </c>
      <c r="AD30" s="222" t="str">
        <f>IF('LEDGER GANJIL'!AD30="","",AVERAGE('LEDGER GANJIL'!AD30,'LEDGER GENAP2'!AD30))</f>
        <v/>
      </c>
      <c r="AE30" s="223" t="str">
        <f t="shared" si="13"/>
        <v>NK</v>
      </c>
      <c r="AF30" s="222" t="str">
        <f>IF('LEDGER GANJIL'!AF30="","",AVERAGE('LEDGER GANJIL'!AF30,'LEDGER GENAP2'!AF30))</f>
        <v/>
      </c>
      <c r="AG30" s="223" t="str">
        <f t="shared" si="14"/>
        <v/>
      </c>
      <c r="AH30" s="222" t="str">
        <f>IF('LEDGER GANJIL'!AH30="","",AVERAGE('LEDGER GANJIL'!AH30,'LEDGER GENAP2'!AH30))</f>
        <v/>
      </c>
      <c r="AI30" s="223"/>
      <c r="AJ30" s="222" t="str">
        <f>IF('LEDGER GANJIL'!AJ30="","",AVERAGE('LEDGER GANJIL'!AJ30,'LEDGER GENAP2'!AJ30))</f>
        <v/>
      </c>
      <c r="AK30" s="223"/>
      <c r="AL30" s="231">
        <f t="shared" si="0"/>
        <v>0</v>
      </c>
      <c r="AM30" s="755"/>
      <c r="AN30" s="757"/>
      <c r="AO30" s="748"/>
      <c r="AP30" s="750"/>
      <c r="AQ30" s="751"/>
    </row>
    <row r="31" spans="1:43" ht="15">
      <c r="A31" s="711">
        <v>11</v>
      </c>
      <c r="B31" s="752" t="str">
        <f>'Data Identitas'!B29</f>
        <v>siswa21</v>
      </c>
      <c r="C31" s="232" t="s">
        <v>422</v>
      </c>
      <c r="D31" s="222" t="str">
        <f>IF('LEDGER GANJIL'!D31="","",AVERAGE('LEDGER GANJIL'!D31,'LEDGER GENAP2'!D31))</f>
        <v/>
      </c>
      <c r="E31" s="223" t="str">
        <f t="shared" si="1"/>
        <v>NK</v>
      </c>
      <c r="F31" s="222" t="str">
        <f>IF('LEDGER GANJIL'!F31="","",AVERAGE('LEDGER GANJIL'!F31,'LEDGER GENAP2'!F31))</f>
        <v/>
      </c>
      <c r="G31" s="223" t="str">
        <f t="shared" si="2"/>
        <v>NK</v>
      </c>
      <c r="H31" s="222" t="str">
        <f>IF('LEDGER GANJIL'!H31="","",AVERAGE('LEDGER GANJIL'!H31,'LEDGER GENAP2'!H31))</f>
        <v/>
      </c>
      <c r="I31" s="223" t="str">
        <f t="shared" si="3"/>
        <v>NK</v>
      </c>
      <c r="J31" s="222" t="str">
        <f>IF('LEDGER GANJIL'!J31="","",AVERAGE('LEDGER GANJIL'!J31,'LEDGER GENAP2'!J31))</f>
        <v/>
      </c>
      <c r="K31" s="223" t="str">
        <f t="shared" si="4"/>
        <v>NK</v>
      </c>
      <c r="L31" s="222" t="str">
        <f>IF('LEDGER GANJIL'!L31="","",AVERAGE('LEDGER GANJIL'!L31,'LEDGER GENAP2'!L31))</f>
        <v/>
      </c>
      <c r="M31" s="223" t="str">
        <f t="shared" si="5"/>
        <v>NK</v>
      </c>
      <c r="N31" s="222" t="str">
        <f>IF('LEDGER GANJIL'!N31="","",AVERAGE('LEDGER GANJIL'!N31,'LEDGER GENAP2'!N31))</f>
        <v/>
      </c>
      <c r="O31" s="223" t="str">
        <f t="shared" si="6"/>
        <v>NK</v>
      </c>
      <c r="P31" s="222" t="str">
        <f>IF('LEDGER GANJIL'!P31="","",AVERAGE('LEDGER GANJIL'!P31,'LEDGER GENAP2'!P31))</f>
        <v/>
      </c>
      <c r="Q31" s="223" t="str">
        <f t="shared" si="7"/>
        <v>NK</v>
      </c>
      <c r="R31" s="222" t="str">
        <f>IF('LEDGER GANJIL'!R31="","",AVERAGE('LEDGER GANJIL'!R31,'LEDGER GENAP2'!R31))</f>
        <v/>
      </c>
      <c r="S31" s="223" t="str">
        <f t="shared" si="8"/>
        <v>NK</v>
      </c>
      <c r="T31" s="222" t="str">
        <f>IF('LEDGER GANJIL'!T31="","",AVERAGE('LEDGER GANJIL'!T31,'LEDGER GENAP2'!T31))</f>
        <v/>
      </c>
      <c r="U31" s="223" t="str">
        <f t="shared" si="9"/>
        <v>NK</v>
      </c>
      <c r="V31" s="222" t="str">
        <f>IF('LEDGER GANJIL'!V31="","",AVERAGE('LEDGER GANJIL'!V31,'LEDGER GENAP2'!V31))</f>
        <v/>
      </c>
      <c r="W31" s="223" t="str">
        <f t="shared" si="10"/>
        <v>NK</v>
      </c>
      <c r="X31" s="222" t="str">
        <f>IF('LEDGER GANJIL'!X31="","",AVERAGE('LEDGER GANJIL'!X31,'LEDGER GENAP2'!X31))</f>
        <v/>
      </c>
      <c r="Y31" s="223" t="str">
        <f t="shared" si="11"/>
        <v>NK</v>
      </c>
      <c r="Z31" s="222" t="str">
        <f>IF('LEDGER GANJIL'!Z31="","",AVERAGE('LEDGER GANJIL'!Z31,'LEDGER GENAP2'!Z31))</f>
        <v/>
      </c>
      <c r="AA31" s="223" t="str">
        <f t="shared" si="12"/>
        <v>NK</v>
      </c>
      <c r="AB31" s="222" t="str">
        <f>IF('LEDGER GANJIL'!AB31="","",AVERAGE('LEDGER GANJIL'!AB31,'LEDGER GENAP2'!AB31))</f>
        <v/>
      </c>
      <c r="AC31" s="223" t="str">
        <f t="shared" si="15"/>
        <v>NK</v>
      </c>
      <c r="AD31" s="222" t="str">
        <f>IF('LEDGER GANJIL'!AD31="","",AVERAGE('LEDGER GANJIL'!AD31,'LEDGER GENAP2'!AD31))</f>
        <v/>
      </c>
      <c r="AE31" s="223" t="str">
        <f t="shared" si="13"/>
        <v>NK</v>
      </c>
      <c r="AF31" s="222" t="str">
        <f>IF('LEDGER GANJIL'!AF31="","",AVERAGE('LEDGER GANJIL'!AF31,'LEDGER GENAP2'!AF31))</f>
        <v/>
      </c>
      <c r="AG31" s="223" t="str">
        <f t="shared" si="14"/>
        <v/>
      </c>
      <c r="AH31" s="222" t="str">
        <f>IF('LEDGER GANJIL'!AH31="","",AVERAGE('LEDGER GANJIL'!AH31,'LEDGER GENAP2'!AH31))</f>
        <v/>
      </c>
      <c r="AI31" s="223"/>
      <c r="AJ31" s="222" t="str">
        <f>IF('LEDGER GANJIL'!AJ31="","",AVERAGE('LEDGER GANJIL'!AJ31,'LEDGER GENAP2'!AJ31))</f>
        <v/>
      </c>
      <c r="AK31" s="223"/>
      <c r="AL31" s="231">
        <f t="shared" si="0"/>
        <v>0</v>
      </c>
      <c r="AM31" s="754" t="str">
        <f>IFERROR(DESKRIPSI2!EW21,"")</f>
        <v/>
      </c>
      <c r="AN31" s="756">
        <f t="shared" ref="AN31" si="51">IF(AL31="","",AL31+AL32)</f>
        <v>0</v>
      </c>
      <c r="AO31" s="747" t="str">
        <f t="shared" ref="AO31" si="52">IF(AL31=0,"",COUNTIF(D31:AK32,"NK"))</f>
        <v/>
      </c>
      <c r="AP31" s="749" t="str">
        <f t="shared" ref="AP31" si="53">IF(OR(AO31="",AM31=""),"",IF(AND(AO31&lt;=$AO$3,AM31&gt;=3),"Naik","Tidak Naik"))</f>
        <v/>
      </c>
      <c r="AQ31" s="751" t="str">
        <f t="shared" ref="AQ31" si="54">IF(AP31="","",RANK(AN31,$AN$11:$AN$107,0))</f>
        <v/>
      </c>
    </row>
    <row r="32" spans="1:43" ht="15">
      <c r="A32" s="713"/>
      <c r="B32" s="753"/>
      <c r="C32" s="232" t="s">
        <v>423</v>
      </c>
      <c r="D32" s="222" t="str">
        <f>IF('LEDGER GANJIL'!D32="","",AVERAGE('LEDGER GANJIL'!D32,'LEDGER GENAP2'!D32))</f>
        <v/>
      </c>
      <c r="E32" s="223" t="str">
        <f t="shared" si="1"/>
        <v>NK</v>
      </c>
      <c r="F32" s="222" t="str">
        <f>IF('LEDGER GANJIL'!F32="","",AVERAGE('LEDGER GANJIL'!F32,'LEDGER GENAP2'!F32))</f>
        <v/>
      </c>
      <c r="G32" s="223" t="str">
        <f t="shared" si="2"/>
        <v>NK</v>
      </c>
      <c r="H32" s="222" t="str">
        <f>IF('LEDGER GANJIL'!H32="","",AVERAGE('LEDGER GANJIL'!H32,'LEDGER GENAP2'!H32))</f>
        <v/>
      </c>
      <c r="I32" s="223" t="str">
        <f t="shared" si="3"/>
        <v>NK</v>
      </c>
      <c r="J32" s="222" t="str">
        <f>IF('LEDGER GANJIL'!J32="","",AVERAGE('LEDGER GANJIL'!J32,'LEDGER GENAP2'!J32))</f>
        <v/>
      </c>
      <c r="K32" s="223" t="str">
        <f t="shared" si="4"/>
        <v>NK</v>
      </c>
      <c r="L32" s="222" t="str">
        <f>IF('LEDGER GANJIL'!L32="","",AVERAGE('LEDGER GANJIL'!L32,'LEDGER GENAP2'!L32))</f>
        <v/>
      </c>
      <c r="M32" s="223" t="str">
        <f t="shared" si="5"/>
        <v>NK</v>
      </c>
      <c r="N32" s="222" t="str">
        <f>IF('LEDGER GANJIL'!N32="","",AVERAGE('LEDGER GANJIL'!N32,'LEDGER GENAP2'!N32))</f>
        <v/>
      </c>
      <c r="O32" s="223" t="str">
        <f t="shared" si="6"/>
        <v>NK</v>
      </c>
      <c r="P32" s="222" t="str">
        <f>IF('LEDGER GANJIL'!P32="","",AVERAGE('LEDGER GANJIL'!P32,'LEDGER GENAP2'!P32))</f>
        <v/>
      </c>
      <c r="Q32" s="223" t="str">
        <f t="shared" si="7"/>
        <v>NK</v>
      </c>
      <c r="R32" s="222" t="str">
        <f>IF('LEDGER GANJIL'!R32="","",AVERAGE('LEDGER GANJIL'!R32,'LEDGER GENAP2'!R32))</f>
        <v/>
      </c>
      <c r="S32" s="223" t="str">
        <f t="shared" si="8"/>
        <v>NK</v>
      </c>
      <c r="T32" s="222" t="str">
        <f>IF('LEDGER GANJIL'!T32="","",AVERAGE('LEDGER GANJIL'!T32,'LEDGER GENAP2'!T32))</f>
        <v/>
      </c>
      <c r="U32" s="223" t="str">
        <f t="shared" si="9"/>
        <v>NK</v>
      </c>
      <c r="V32" s="222" t="str">
        <f>IF('LEDGER GANJIL'!V32="","",AVERAGE('LEDGER GANJIL'!V32,'LEDGER GENAP2'!V32))</f>
        <v/>
      </c>
      <c r="W32" s="223" t="str">
        <f t="shared" si="10"/>
        <v>NK</v>
      </c>
      <c r="X32" s="222" t="str">
        <f>IF('LEDGER GANJIL'!X32="","",AVERAGE('LEDGER GANJIL'!X32,'LEDGER GENAP2'!X32))</f>
        <v/>
      </c>
      <c r="Y32" s="223" t="str">
        <f t="shared" si="11"/>
        <v>NK</v>
      </c>
      <c r="Z32" s="222" t="str">
        <f>IF('LEDGER GANJIL'!Z32="","",AVERAGE('LEDGER GANJIL'!Z32,'LEDGER GENAP2'!Z32))</f>
        <v/>
      </c>
      <c r="AA32" s="223" t="str">
        <f t="shared" si="12"/>
        <v>NK</v>
      </c>
      <c r="AB32" s="222" t="str">
        <f>IF('LEDGER GANJIL'!AB32="","",AVERAGE('LEDGER GANJIL'!AB32,'LEDGER GENAP2'!AB32))</f>
        <v/>
      </c>
      <c r="AC32" s="223" t="str">
        <f t="shared" si="15"/>
        <v>NK</v>
      </c>
      <c r="AD32" s="222" t="str">
        <f>IF('LEDGER GANJIL'!AD32="","",AVERAGE('LEDGER GANJIL'!AD32,'LEDGER GENAP2'!AD32))</f>
        <v/>
      </c>
      <c r="AE32" s="223" t="str">
        <f t="shared" si="13"/>
        <v>NK</v>
      </c>
      <c r="AF32" s="222" t="str">
        <f>IF('LEDGER GANJIL'!AF32="","",AVERAGE('LEDGER GANJIL'!AF32,'LEDGER GENAP2'!AF32))</f>
        <v/>
      </c>
      <c r="AG32" s="223" t="str">
        <f t="shared" si="14"/>
        <v/>
      </c>
      <c r="AH32" s="222" t="str">
        <f>IF('LEDGER GANJIL'!AH32="","",AVERAGE('LEDGER GANJIL'!AH32,'LEDGER GENAP2'!AH32))</f>
        <v/>
      </c>
      <c r="AI32" s="223"/>
      <c r="AJ32" s="222" t="str">
        <f>IF('LEDGER GANJIL'!AJ32="","",AVERAGE('LEDGER GANJIL'!AJ32,'LEDGER GENAP2'!AJ32))</f>
        <v/>
      </c>
      <c r="AK32" s="223"/>
      <c r="AL32" s="231">
        <f t="shared" si="0"/>
        <v>0</v>
      </c>
      <c r="AM32" s="755"/>
      <c r="AN32" s="757"/>
      <c r="AO32" s="748"/>
      <c r="AP32" s="750"/>
      <c r="AQ32" s="751"/>
    </row>
    <row r="33" spans="1:43" ht="15">
      <c r="A33" s="711">
        <v>12</v>
      </c>
      <c r="B33" s="752" t="str">
        <f>'Data Identitas'!B31</f>
        <v>siswa23</v>
      </c>
      <c r="C33" s="232" t="s">
        <v>422</v>
      </c>
      <c r="D33" s="222" t="str">
        <f>IF('LEDGER GANJIL'!D33="","",AVERAGE('LEDGER GANJIL'!D33,'LEDGER GENAP2'!D33))</f>
        <v/>
      </c>
      <c r="E33" s="223" t="str">
        <f t="shared" si="1"/>
        <v>NK</v>
      </c>
      <c r="F33" s="222" t="str">
        <f>IF('LEDGER GANJIL'!F33="","",AVERAGE('LEDGER GANJIL'!F33,'LEDGER GENAP2'!F33))</f>
        <v/>
      </c>
      <c r="G33" s="223" t="str">
        <f t="shared" si="2"/>
        <v>NK</v>
      </c>
      <c r="H33" s="222" t="str">
        <f>IF('LEDGER GANJIL'!H33="","",AVERAGE('LEDGER GANJIL'!H33,'LEDGER GENAP2'!H33))</f>
        <v/>
      </c>
      <c r="I33" s="223" t="str">
        <f t="shared" si="3"/>
        <v>NK</v>
      </c>
      <c r="J33" s="222" t="str">
        <f>IF('LEDGER GANJIL'!J33="","",AVERAGE('LEDGER GANJIL'!J33,'LEDGER GENAP2'!J33))</f>
        <v/>
      </c>
      <c r="K33" s="223" t="str">
        <f t="shared" si="4"/>
        <v>NK</v>
      </c>
      <c r="L33" s="222" t="str">
        <f>IF('LEDGER GANJIL'!L33="","",AVERAGE('LEDGER GANJIL'!L33,'LEDGER GENAP2'!L33))</f>
        <v/>
      </c>
      <c r="M33" s="223" t="str">
        <f t="shared" si="5"/>
        <v>NK</v>
      </c>
      <c r="N33" s="222" t="str">
        <f>IF('LEDGER GANJIL'!N33="","",AVERAGE('LEDGER GANJIL'!N33,'LEDGER GENAP2'!N33))</f>
        <v/>
      </c>
      <c r="O33" s="223" t="str">
        <f t="shared" si="6"/>
        <v>NK</v>
      </c>
      <c r="P33" s="222" t="str">
        <f>IF('LEDGER GANJIL'!P33="","",AVERAGE('LEDGER GANJIL'!P33,'LEDGER GENAP2'!P33))</f>
        <v/>
      </c>
      <c r="Q33" s="223" t="str">
        <f t="shared" si="7"/>
        <v>NK</v>
      </c>
      <c r="R33" s="222" t="str">
        <f>IF('LEDGER GANJIL'!R33="","",AVERAGE('LEDGER GANJIL'!R33,'LEDGER GENAP2'!R33))</f>
        <v/>
      </c>
      <c r="S33" s="223" t="str">
        <f t="shared" si="8"/>
        <v>NK</v>
      </c>
      <c r="T33" s="222" t="str">
        <f>IF('LEDGER GANJIL'!T33="","",AVERAGE('LEDGER GANJIL'!T33,'LEDGER GENAP2'!T33))</f>
        <v/>
      </c>
      <c r="U33" s="223" t="str">
        <f t="shared" si="9"/>
        <v>NK</v>
      </c>
      <c r="V33" s="222" t="str">
        <f>IF('LEDGER GANJIL'!V33="","",AVERAGE('LEDGER GANJIL'!V33,'LEDGER GENAP2'!V33))</f>
        <v/>
      </c>
      <c r="W33" s="223" t="str">
        <f t="shared" si="10"/>
        <v>NK</v>
      </c>
      <c r="X33" s="222" t="str">
        <f>IF('LEDGER GANJIL'!X33="","",AVERAGE('LEDGER GANJIL'!X33,'LEDGER GENAP2'!X33))</f>
        <v/>
      </c>
      <c r="Y33" s="223" t="str">
        <f t="shared" si="11"/>
        <v>NK</v>
      </c>
      <c r="Z33" s="222" t="str">
        <f>IF('LEDGER GANJIL'!Z33="","",AVERAGE('LEDGER GANJIL'!Z33,'LEDGER GENAP2'!Z33))</f>
        <v/>
      </c>
      <c r="AA33" s="223" t="str">
        <f t="shared" si="12"/>
        <v>NK</v>
      </c>
      <c r="AB33" s="222" t="str">
        <f>IF('LEDGER GANJIL'!AB33="","",AVERAGE('LEDGER GANJIL'!AB33,'LEDGER GENAP2'!AB33))</f>
        <v/>
      </c>
      <c r="AC33" s="223" t="str">
        <f t="shared" si="15"/>
        <v>NK</v>
      </c>
      <c r="AD33" s="222" t="str">
        <f>IF('LEDGER GANJIL'!AD33="","",AVERAGE('LEDGER GANJIL'!AD33,'LEDGER GENAP2'!AD33))</f>
        <v/>
      </c>
      <c r="AE33" s="223" t="str">
        <f t="shared" si="13"/>
        <v>NK</v>
      </c>
      <c r="AF33" s="222" t="str">
        <f>IF('LEDGER GANJIL'!AF33="","",AVERAGE('LEDGER GANJIL'!AF33,'LEDGER GENAP2'!AF33))</f>
        <v/>
      </c>
      <c r="AG33" s="223" t="str">
        <f t="shared" si="14"/>
        <v/>
      </c>
      <c r="AH33" s="222" t="str">
        <f>IF('LEDGER GANJIL'!AH33="","",AVERAGE('LEDGER GANJIL'!AH33,'LEDGER GENAP2'!AH33))</f>
        <v/>
      </c>
      <c r="AI33" s="223"/>
      <c r="AJ33" s="222" t="str">
        <f>IF('LEDGER GANJIL'!AJ33="","",AVERAGE('LEDGER GANJIL'!AJ33,'LEDGER GENAP2'!AJ33))</f>
        <v/>
      </c>
      <c r="AK33" s="223"/>
      <c r="AL33" s="231">
        <f t="shared" si="0"/>
        <v>0</v>
      </c>
      <c r="AM33" s="754" t="str">
        <f>IFERROR(DESKRIPSI2!EW22,"")</f>
        <v/>
      </c>
      <c r="AN33" s="756">
        <f t="shared" ref="AN33" si="55">IF(AL33="","",AL33+AL34)</f>
        <v>0</v>
      </c>
      <c r="AO33" s="747" t="str">
        <f t="shared" ref="AO33" si="56">IF(AL33=0,"",COUNTIF(D33:AK34,"NK"))</f>
        <v/>
      </c>
      <c r="AP33" s="749" t="str">
        <f t="shared" ref="AP33" si="57">IF(OR(AO33="",AM33=""),"",IF(AND(AO33&lt;=$AO$3,AM33&gt;=3),"Naik","Tidak Naik"))</f>
        <v/>
      </c>
      <c r="AQ33" s="751" t="str">
        <f t="shared" ref="AQ33" si="58">IF(AP33="","",RANK(AN33,$AN$11:$AN$107,0))</f>
        <v/>
      </c>
    </row>
    <row r="34" spans="1:43" ht="15">
      <c r="A34" s="713"/>
      <c r="B34" s="753"/>
      <c r="C34" s="232" t="s">
        <v>423</v>
      </c>
      <c r="D34" s="222" t="str">
        <f>IF('LEDGER GANJIL'!D34="","",AVERAGE('LEDGER GANJIL'!D34,'LEDGER GENAP2'!D34))</f>
        <v/>
      </c>
      <c r="E34" s="223" t="str">
        <f t="shared" si="1"/>
        <v>NK</v>
      </c>
      <c r="F34" s="222" t="str">
        <f>IF('LEDGER GANJIL'!F34="","",AVERAGE('LEDGER GANJIL'!F34,'LEDGER GENAP2'!F34))</f>
        <v/>
      </c>
      <c r="G34" s="223" t="str">
        <f t="shared" si="2"/>
        <v>NK</v>
      </c>
      <c r="H34" s="222" t="str">
        <f>IF('LEDGER GANJIL'!H34="","",AVERAGE('LEDGER GANJIL'!H34,'LEDGER GENAP2'!H34))</f>
        <v/>
      </c>
      <c r="I34" s="223" t="str">
        <f t="shared" si="3"/>
        <v>NK</v>
      </c>
      <c r="J34" s="222" t="str">
        <f>IF('LEDGER GANJIL'!J34="","",AVERAGE('LEDGER GANJIL'!J34,'LEDGER GENAP2'!J34))</f>
        <v/>
      </c>
      <c r="K34" s="223" t="str">
        <f t="shared" si="4"/>
        <v>NK</v>
      </c>
      <c r="L34" s="222" t="str">
        <f>IF('LEDGER GANJIL'!L34="","",AVERAGE('LEDGER GANJIL'!L34,'LEDGER GENAP2'!L34))</f>
        <v/>
      </c>
      <c r="M34" s="223" t="str">
        <f t="shared" si="5"/>
        <v>NK</v>
      </c>
      <c r="N34" s="222" t="str">
        <f>IF('LEDGER GANJIL'!N34="","",AVERAGE('LEDGER GANJIL'!N34,'LEDGER GENAP2'!N34))</f>
        <v/>
      </c>
      <c r="O34" s="223" t="str">
        <f t="shared" si="6"/>
        <v>NK</v>
      </c>
      <c r="P34" s="222" t="str">
        <f>IF('LEDGER GANJIL'!P34="","",AVERAGE('LEDGER GANJIL'!P34,'LEDGER GENAP2'!P34))</f>
        <v/>
      </c>
      <c r="Q34" s="223" t="str">
        <f t="shared" si="7"/>
        <v>NK</v>
      </c>
      <c r="R34" s="222" t="str">
        <f>IF('LEDGER GANJIL'!R34="","",AVERAGE('LEDGER GANJIL'!R34,'LEDGER GENAP2'!R34))</f>
        <v/>
      </c>
      <c r="S34" s="223" t="str">
        <f t="shared" si="8"/>
        <v>NK</v>
      </c>
      <c r="T34" s="222" t="str">
        <f>IF('LEDGER GANJIL'!T34="","",AVERAGE('LEDGER GANJIL'!T34,'LEDGER GENAP2'!T34))</f>
        <v/>
      </c>
      <c r="U34" s="223" t="str">
        <f t="shared" si="9"/>
        <v>NK</v>
      </c>
      <c r="V34" s="222" t="str">
        <f>IF('LEDGER GANJIL'!V34="","",AVERAGE('LEDGER GANJIL'!V34,'LEDGER GENAP2'!V34))</f>
        <v/>
      </c>
      <c r="W34" s="223" t="str">
        <f t="shared" si="10"/>
        <v>NK</v>
      </c>
      <c r="X34" s="222" t="str">
        <f>IF('LEDGER GANJIL'!X34="","",AVERAGE('LEDGER GANJIL'!X34,'LEDGER GENAP2'!X34))</f>
        <v/>
      </c>
      <c r="Y34" s="223" t="str">
        <f t="shared" si="11"/>
        <v>NK</v>
      </c>
      <c r="Z34" s="222" t="str">
        <f>IF('LEDGER GANJIL'!Z34="","",AVERAGE('LEDGER GANJIL'!Z34,'LEDGER GENAP2'!Z34))</f>
        <v/>
      </c>
      <c r="AA34" s="223" t="str">
        <f t="shared" si="12"/>
        <v>NK</v>
      </c>
      <c r="AB34" s="222" t="str">
        <f>IF('LEDGER GANJIL'!AB34="","",AVERAGE('LEDGER GANJIL'!AB34,'LEDGER GENAP2'!AB34))</f>
        <v/>
      </c>
      <c r="AC34" s="223" t="str">
        <f t="shared" si="15"/>
        <v>NK</v>
      </c>
      <c r="AD34" s="222" t="str">
        <f>IF('LEDGER GANJIL'!AD34="","",AVERAGE('LEDGER GANJIL'!AD34,'LEDGER GENAP2'!AD34))</f>
        <v/>
      </c>
      <c r="AE34" s="223" t="str">
        <f t="shared" si="13"/>
        <v>NK</v>
      </c>
      <c r="AF34" s="222" t="str">
        <f>IF('LEDGER GANJIL'!AF34="","",AVERAGE('LEDGER GANJIL'!AF34,'LEDGER GENAP2'!AF34))</f>
        <v/>
      </c>
      <c r="AG34" s="223" t="str">
        <f t="shared" si="14"/>
        <v/>
      </c>
      <c r="AH34" s="222" t="str">
        <f>IF('LEDGER GANJIL'!AH34="","",AVERAGE('LEDGER GANJIL'!AH34,'LEDGER GENAP2'!AH34))</f>
        <v/>
      </c>
      <c r="AI34" s="223"/>
      <c r="AJ34" s="222" t="str">
        <f>IF('LEDGER GANJIL'!AJ34="","",AVERAGE('LEDGER GANJIL'!AJ34,'LEDGER GENAP2'!AJ34))</f>
        <v/>
      </c>
      <c r="AK34" s="223"/>
      <c r="AL34" s="231">
        <f t="shared" si="0"/>
        <v>0</v>
      </c>
      <c r="AM34" s="755"/>
      <c r="AN34" s="757"/>
      <c r="AO34" s="748"/>
      <c r="AP34" s="750"/>
      <c r="AQ34" s="751"/>
    </row>
    <row r="35" spans="1:43" ht="15">
      <c r="A35" s="711">
        <v>13</v>
      </c>
      <c r="B35" s="752" t="str">
        <f>'Data Identitas'!B33</f>
        <v>siswa25</v>
      </c>
      <c r="C35" s="232" t="s">
        <v>422</v>
      </c>
      <c r="D35" s="222" t="str">
        <f>IF('LEDGER GANJIL'!D35="","",AVERAGE('LEDGER GANJIL'!D35,'LEDGER GENAP2'!D35))</f>
        <v/>
      </c>
      <c r="E35" s="223" t="str">
        <f t="shared" si="1"/>
        <v>NK</v>
      </c>
      <c r="F35" s="222" t="str">
        <f>IF('LEDGER GANJIL'!F35="","",AVERAGE('LEDGER GANJIL'!F35,'LEDGER GENAP2'!F35))</f>
        <v/>
      </c>
      <c r="G35" s="223" t="str">
        <f t="shared" si="2"/>
        <v>NK</v>
      </c>
      <c r="H35" s="222" t="str">
        <f>IF('LEDGER GANJIL'!H35="","",AVERAGE('LEDGER GANJIL'!H35,'LEDGER GENAP2'!H35))</f>
        <v/>
      </c>
      <c r="I35" s="223" t="str">
        <f t="shared" si="3"/>
        <v>NK</v>
      </c>
      <c r="J35" s="222" t="str">
        <f>IF('LEDGER GANJIL'!J35="","",AVERAGE('LEDGER GANJIL'!J35,'LEDGER GENAP2'!J35))</f>
        <v/>
      </c>
      <c r="K35" s="223" t="str">
        <f t="shared" si="4"/>
        <v>NK</v>
      </c>
      <c r="L35" s="222" t="str">
        <f>IF('LEDGER GANJIL'!L35="","",AVERAGE('LEDGER GANJIL'!L35,'LEDGER GENAP2'!L35))</f>
        <v/>
      </c>
      <c r="M35" s="223" t="str">
        <f t="shared" si="5"/>
        <v>NK</v>
      </c>
      <c r="N35" s="222" t="str">
        <f>IF('LEDGER GANJIL'!N35="","",AVERAGE('LEDGER GANJIL'!N35,'LEDGER GENAP2'!N35))</f>
        <v/>
      </c>
      <c r="O35" s="223" t="str">
        <f t="shared" si="6"/>
        <v>NK</v>
      </c>
      <c r="P35" s="222" t="str">
        <f>IF('LEDGER GANJIL'!P35="","",AVERAGE('LEDGER GANJIL'!P35,'LEDGER GENAP2'!P35))</f>
        <v/>
      </c>
      <c r="Q35" s="223" t="str">
        <f t="shared" si="7"/>
        <v>NK</v>
      </c>
      <c r="R35" s="222" t="str">
        <f>IF('LEDGER GANJIL'!R35="","",AVERAGE('LEDGER GANJIL'!R35,'LEDGER GENAP2'!R35))</f>
        <v/>
      </c>
      <c r="S35" s="223" t="str">
        <f t="shared" si="8"/>
        <v>NK</v>
      </c>
      <c r="T35" s="222" t="str">
        <f>IF('LEDGER GANJIL'!T35="","",AVERAGE('LEDGER GANJIL'!T35,'LEDGER GENAP2'!T35))</f>
        <v/>
      </c>
      <c r="U35" s="223" t="str">
        <f t="shared" si="9"/>
        <v>NK</v>
      </c>
      <c r="V35" s="222" t="str">
        <f>IF('LEDGER GANJIL'!V35="","",AVERAGE('LEDGER GANJIL'!V35,'LEDGER GENAP2'!V35))</f>
        <v/>
      </c>
      <c r="W35" s="223" t="str">
        <f t="shared" si="10"/>
        <v>NK</v>
      </c>
      <c r="X35" s="222" t="str">
        <f>IF('LEDGER GANJIL'!X35="","",AVERAGE('LEDGER GANJIL'!X35,'LEDGER GENAP2'!X35))</f>
        <v/>
      </c>
      <c r="Y35" s="223" t="str">
        <f t="shared" si="11"/>
        <v>NK</v>
      </c>
      <c r="Z35" s="222" t="str">
        <f>IF('LEDGER GANJIL'!Z35="","",AVERAGE('LEDGER GANJIL'!Z35,'LEDGER GENAP2'!Z35))</f>
        <v/>
      </c>
      <c r="AA35" s="223" t="str">
        <f t="shared" si="12"/>
        <v>NK</v>
      </c>
      <c r="AB35" s="222" t="str">
        <f>IF('LEDGER GANJIL'!AB35="","",AVERAGE('LEDGER GANJIL'!AB35,'LEDGER GENAP2'!AB35))</f>
        <v/>
      </c>
      <c r="AC35" s="223" t="str">
        <f t="shared" si="15"/>
        <v>NK</v>
      </c>
      <c r="AD35" s="222" t="str">
        <f>IF('LEDGER GANJIL'!AD35="","",AVERAGE('LEDGER GANJIL'!AD35,'LEDGER GENAP2'!AD35))</f>
        <v/>
      </c>
      <c r="AE35" s="223" t="str">
        <f t="shared" si="13"/>
        <v>NK</v>
      </c>
      <c r="AF35" s="222" t="str">
        <f>IF('LEDGER GANJIL'!AF35="","",AVERAGE('LEDGER GANJIL'!AF35,'LEDGER GENAP2'!AF35))</f>
        <v/>
      </c>
      <c r="AG35" s="223" t="str">
        <f t="shared" si="14"/>
        <v/>
      </c>
      <c r="AH35" s="222" t="str">
        <f>IF('LEDGER GANJIL'!AH35="","",AVERAGE('LEDGER GANJIL'!AH35,'LEDGER GENAP2'!AH35))</f>
        <v/>
      </c>
      <c r="AI35" s="223"/>
      <c r="AJ35" s="222" t="str">
        <f>IF('LEDGER GANJIL'!AJ35="","",AVERAGE('LEDGER GANJIL'!AJ35,'LEDGER GENAP2'!AJ35))</f>
        <v/>
      </c>
      <c r="AK35" s="223"/>
      <c r="AL35" s="231">
        <f t="shared" si="0"/>
        <v>0</v>
      </c>
      <c r="AM35" s="754" t="str">
        <f>IFERROR(DESKRIPSI2!EW23,"")</f>
        <v/>
      </c>
      <c r="AN35" s="756">
        <f t="shared" ref="AN35" si="59">IF(AL35="","",AL35+AL36)</f>
        <v>0</v>
      </c>
      <c r="AO35" s="747" t="str">
        <f t="shared" ref="AO35" si="60">IF(AL35=0,"",COUNTIF(D35:AK36,"NK"))</f>
        <v/>
      </c>
      <c r="AP35" s="749" t="str">
        <f t="shared" ref="AP35" si="61">IF(OR(AO35="",AM35=""),"",IF(AND(AO35&lt;=$AO$3,AM35&gt;=3),"Naik","Tidak Naik"))</f>
        <v/>
      </c>
      <c r="AQ35" s="751" t="str">
        <f t="shared" ref="AQ35" si="62">IF(AP35="","",RANK(AN35,$AN$11:$AN$107,0))</f>
        <v/>
      </c>
    </row>
    <row r="36" spans="1:43" ht="15">
      <c r="A36" s="713"/>
      <c r="B36" s="753"/>
      <c r="C36" s="232" t="s">
        <v>423</v>
      </c>
      <c r="D36" s="222" t="str">
        <f>IF('LEDGER GANJIL'!D36="","",AVERAGE('LEDGER GANJIL'!D36,'LEDGER GENAP2'!D36))</f>
        <v/>
      </c>
      <c r="E36" s="223" t="str">
        <f t="shared" si="1"/>
        <v>NK</v>
      </c>
      <c r="F36" s="222" t="str">
        <f>IF('LEDGER GANJIL'!F36="","",AVERAGE('LEDGER GANJIL'!F36,'LEDGER GENAP2'!F36))</f>
        <v/>
      </c>
      <c r="G36" s="223" t="str">
        <f t="shared" si="2"/>
        <v>NK</v>
      </c>
      <c r="H36" s="222" t="str">
        <f>IF('LEDGER GANJIL'!H36="","",AVERAGE('LEDGER GANJIL'!H36,'LEDGER GENAP2'!H36))</f>
        <v/>
      </c>
      <c r="I36" s="223" t="str">
        <f t="shared" si="3"/>
        <v>NK</v>
      </c>
      <c r="J36" s="222" t="str">
        <f>IF('LEDGER GANJIL'!J36="","",AVERAGE('LEDGER GANJIL'!J36,'LEDGER GENAP2'!J36))</f>
        <v/>
      </c>
      <c r="K36" s="223" t="str">
        <f t="shared" si="4"/>
        <v>NK</v>
      </c>
      <c r="L36" s="222" t="str">
        <f>IF('LEDGER GANJIL'!L36="","",AVERAGE('LEDGER GANJIL'!L36,'LEDGER GENAP2'!L36))</f>
        <v/>
      </c>
      <c r="M36" s="223" t="str">
        <f t="shared" si="5"/>
        <v>NK</v>
      </c>
      <c r="N36" s="222" t="str">
        <f>IF('LEDGER GANJIL'!N36="","",AVERAGE('LEDGER GANJIL'!N36,'LEDGER GENAP2'!N36))</f>
        <v/>
      </c>
      <c r="O36" s="223" t="str">
        <f t="shared" si="6"/>
        <v>NK</v>
      </c>
      <c r="P36" s="222" t="str">
        <f>IF('LEDGER GANJIL'!P36="","",AVERAGE('LEDGER GANJIL'!P36,'LEDGER GENAP2'!P36))</f>
        <v/>
      </c>
      <c r="Q36" s="223" t="str">
        <f t="shared" si="7"/>
        <v>NK</v>
      </c>
      <c r="R36" s="222" t="str">
        <f>IF('LEDGER GANJIL'!R36="","",AVERAGE('LEDGER GANJIL'!R36,'LEDGER GENAP2'!R36))</f>
        <v/>
      </c>
      <c r="S36" s="223" t="str">
        <f t="shared" si="8"/>
        <v>NK</v>
      </c>
      <c r="T36" s="222" t="str">
        <f>IF('LEDGER GANJIL'!T36="","",AVERAGE('LEDGER GANJIL'!T36,'LEDGER GENAP2'!T36))</f>
        <v/>
      </c>
      <c r="U36" s="223" t="str">
        <f t="shared" si="9"/>
        <v>NK</v>
      </c>
      <c r="V36" s="222" t="str">
        <f>IF('LEDGER GANJIL'!V36="","",AVERAGE('LEDGER GANJIL'!V36,'LEDGER GENAP2'!V36))</f>
        <v/>
      </c>
      <c r="W36" s="223" t="str">
        <f t="shared" si="10"/>
        <v>NK</v>
      </c>
      <c r="X36" s="222" t="str">
        <f>IF('LEDGER GANJIL'!X36="","",AVERAGE('LEDGER GANJIL'!X36,'LEDGER GENAP2'!X36))</f>
        <v/>
      </c>
      <c r="Y36" s="223" t="str">
        <f t="shared" si="11"/>
        <v>NK</v>
      </c>
      <c r="Z36" s="222" t="str">
        <f>IF('LEDGER GANJIL'!Z36="","",AVERAGE('LEDGER GANJIL'!Z36,'LEDGER GENAP2'!Z36))</f>
        <v/>
      </c>
      <c r="AA36" s="223" t="str">
        <f t="shared" si="12"/>
        <v>NK</v>
      </c>
      <c r="AB36" s="222" t="str">
        <f>IF('LEDGER GANJIL'!AB36="","",AVERAGE('LEDGER GANJIL'!AB36,'LEDGER GENAP2'!AB36))</f>
        <v/>
      </c>
      <c r="AC36" s="223" t="str">
        <f t="shared" si="15"/>
        <v>NK</v>
      </c>
      <c r="AD36" s="222" t="str">
        <f>IF('LEDGER GANJIL'!AD36="","",AVERAGE('LEDGER GANJIL'!AD36,'LEDGER GENAP2'!AD36))</f>
        <v/>
      </c>
      <c r="AE36" s="223" t="str">
        <f t="shared" si="13"/>
        <v>NK</v>
      </c>
      <c r="AF36" s="222" t="str">
        <f>IF('LEDGER GANJIL'!AF36="","",AVERAGE('LEDGER GANJIL'!AF36,'LEDGER GENAP2'!AF36))</f>
        <v/>
      </c>
      <c r="AG36" s="223" t="str">
        <f t="shared" si="14"/>
        <v/>
      </c>
      <c r="AH36" s="222" t="str">
        <f>IF('LEDGER GANJIL'!AH36="","",AVERAGE('LEDGER GANJIL'!AH36,'LEDGER GENAP2'!AH36))</f>
        <v/>
      </c>
      <c r="AI36" s="223"/>
      <c r="AJ36" s="222" t="str">
        <f>IF('LEDGER GANJIL'!AJ36="","",AVERAGE('LEDGER GANJIL'!AJ36,'LEDGER GENAP2'!AJ36))</f>
        <v/>
      </c>
      <c r="AK36" s="223"/>
      <c r="AL36" s="231">
        <f t="shared" si="0"/>
        <v>0</v>
      </c>
      <c r="AM36" s="755"/>
      <c r="AN36" s="757"/>
      <c r="AO36" s="748"/>
      <c r="AP36" s="750"/>
      <c r="AQ36" s="751"/>
    </row>
    <row r="37" spans="1:43" ht="15">
      <c r="A37" s="711">
        <v>14</v>
      </c>
      <c r="B37" s="752" t="str">
        <f>'Data Identitas'!B35</f>
        <v>siswa27</v>
      </c>
      <c r="C37" s="232" t="s">
        <v>422</v>
      </c>
      <c r="D37" s="222" t="str">
        <f>IF('LEDGER GANJIL'!D37="","",AVERAGE('LEDGER GANJIL'!D37,'LEDGER GENAP2'!D37))</f>
        <v/>
      </c>
      <c r="E37" s="223" t="str">
        <f t="shared" si="1"/>
        <v>NK</v>
      </c>
      <c r="F37" s="222" t="str">
        <f>IF('LEDGER GANJIL'!F37="","",AVERAGE('LEDGER GANJIL'!F37,'LEDGER GENAP2'!F37))</f>
        <v/>
      </c>
      <c r="G37" s="223" t="str">
        <f t="shared" si="2"/>
        <v>NK</v>
      </c>
      <c r="H37" s="222" t="str">
        <f>IF('LEDGER GANJIL'!H37="","",AVERAGE('LEDGER GANJIL'!H37,'LEDGER GENAP2'!H37))</f>
        <v/>
      </c>
      <c r="I37" s="223" t="str">
        <f t="shared" si="3"/>
        <v>NK</v>
      </c>
      <c r="J37" s="222" t="str">
        <f>IF('LEDGER GANJIL'!J37="","",AVERAGE('LEDGER GANJIL'!J37,'LEDGER GENAP2'!J37))</f>
        <v/>
      </c>
      <c r="K37" s="223" t="str">
        <f t="shared" si="4"/>
        <v>NK</v>
      </c>
      <c r="L37" s="222" t="str">
        <f>IF('LEDGER GANJIL'!L37="","",AVERAGE('LEDGER GANJIL'!L37,'LEDGER GENAP2'!L37))</f>
        <v/>
      </c>
      <c r="M37" s="223" t="str">
        <f t="shared" si="5"/>
        <v>NK</v>
      </c>
      <c r="N37" s="222" t="str">
        <f>IF('LEDGER GANJIL'!N37="","",AVERAGE('LEDGER GANJIL'!N37,'LEDGER GENAP2'!N37))</f>
        <v/>
      </c>
      <c r="O37" s="223" t="str">
        <f t="shared" si="6"/>
        <v>NK</v>
      </c>
      <c r="P37" s="222" t="str">
        <f>IF('LEDGER GANJIL'!P37="","",AVERAGE('LEDGER GANJIL'!P37,'LEDGER GENAP2'!P37))</f>
        <v/>
      </c>
      <c r="Q37" s="223" t="str">
        <f t="shared" si="7"/>
        <v>NK</v>
      </c>
      <c r="R37" s="222" t="str">
        <f>IF('LEDGER GANJIL'!R37="","",AVERAGE('LEDGER GANJIL'!R37,'LEDGER GENAP2'!R37))</f>
        <v/>
      </c>
      <c r="S37" s="223" t="str">
        <f t="shared" si="8"/>
        <v>NK</v>
      </c>
      <c r="T37" s="222" t="str">
        <f>IF('LEDGER GANJIL'!T37="","",AVERAGE('LEDGER GANJIL'!T37,'LEDGER GENAP2'!T37))</f>
        <v/>
      </c>
      <c r="U37" s="223" t="str">
        <f t="shared" si="9"/>
        <v>NK</v>
      </c>
      <c r="V37" s="222" t="str">
        <f>IF('LEDGER GANJIL'!V37="","",AVERAGE('LEDGER GANJIL'!V37,'LEDGER GENAP2'!V37))</f>
        <v/>
      </c>
      <c r="W37" s="223" t="str">
        <f t="shared" si="10"/>
        <v>NK</v>
      </c>
      <c r="X37" s="222" t="str">
        <f>IF('LEDGER GANJIL'!X37="","",AVERAGE('LEDGER GANJIL'!X37,'LEDGER GENAP2'!X37))</f>
        <v/>
      </c>
      <c r="Y37" s="223" t="str">
        <f t="shared" si="11"/>
        <v>NK</v>
      </c>
      <c r="Z37" s="222" t="str">
        <f>IF('LEDGER GANJIL'!Z37="","",AVERAGE('LEDGER GANJIL'!Z37,'LEDGER GENAP2'!Z37))</f>
        <v/>
      </c>
      <c r="AA37" s="223" t="str">
        <f t="shared" si="12"/>
        <v>NK</v>
      </c>
      <c r="AB37" s="222" t="str">
        <f>IF('LEDGER GANJIL'!AB37="","",AVERAGE('LEDGER GANJIL'!AB37,'LEDGER GENAP2'!AB37))</f>
        <v/>
      </c>
      <c r="AC37" s="223" t="str">
        <f t="shared" si="15"/>
        <v>NK</v>
      </c>
      <c r="AD37" s="222" t="str">
        <f>IF('LEDGER GANJIL'!AD37="","",AVERAGE('LEDGER GANJIL'!AD37,'LEDGER GENAP2'!AD37))</f>
        <v/>
      </c>
      <c r="AE37" s="223" t="str">
        <f t="shared" si="13"/>
        <v>NK</v>
      </c>
      <c r="AF37" s="222" t="str">
        <f>IF('LEDGER GANJIL'!AF37="","",AVERAGE('LEDGER GANJIL'!AF37,'LEDGER GENAP2'!AF37))</f>
        <v/>
      </c>
      <c r="AG37" s="223" t="str">
        <f t="shared" si="14"/>
        <v/>
      </c>
      <c r="AH37" s="222" t="str">
        <f>IF('LEDGER GANJIL'!AH37="","",AVERAGE('LEDGER GANJIL'!AH37,'LEDGER GENAP2'!AH37))</f>
        <v/>
      </c>
      <c r="AI37" s="223"/>
      <c r="AJ37" s="222" t="str">
        <f>IF('LEDGER GANJIL'!AJ37="","",AVERAGE('LEDGER GANJIL'!AJ37,'LEDGER GENAP2'!AJ37))</f>
        <v/>
      </c>
      <c r="AK37" s="223"/>
      <c r="AL37" s="231">
        <f t="shared" si="0"/>
        <v>0</v>
      </c>
      <c r="AM37" s="754" t="str">
        <f>IFERROR(DESKRIPSI2!EW24,"")</f>
        <v/>
      </c>
      <c r="AN37" s="756">
        <f t="shared" ref="AN37" si="63">IF(AL37="","",AL37+AL38)</f>
        <v>0</v>
      </c>
      <c r="AO37" s="747" t="str">
        <f t="shared" ref="AO37" si="64">IF(AL37=0,"",COUNTIF(D37:AK38,"NK"))</f>
        <v/>
      </c>
      <c r="AP37" s="749" t="str">
        <f t="shared" ref="AP37" si="65">IF(OR(AO37="",AM37=""),"",IF(AND(AO37&lt;=$AO$3,AM37&gt;=3),"Naik","Tidak Naik"))</f>
        <v/>
      </c>
      <c r="AQ37" s="751" t="str">
        <f t="shared" ref="AQ37" si="66">IF(AP37="","",RANK(AN37,$AN$11:$AN$107,0))</f>
        <v/>
      </c>
    </row>
    <row r="38" spans="1:43" ht="15">
      <c r="A38" s="713"/>
      <c r="B38" s="753"/>
      <c r="C38" s="232" t="s">
        <v>423</v>
      </c>
      <c r="D38" s="222" t="str">
        <f>IF('LEDGER GANJIL'!D38="","",AVERAGE('LEDGER GANJIL'!D38,'LEDGER GENAP2'!D38))</f>
        <v/>
      </c>
      <c r="E38" s="223" t="str">
        <f t="shared" si="1"/>
        <v>NK</v>
      </c>
      <c r="F38" s="222" t="str">
        <f>IF('LEDGER GANJIL'!F38="","",AVERAGE('LEDGER GANJIL'!F38,'LEDGER GENAP2'!F38))</f>
        <v/>
      </c>
      <c r="G38" s="223" t="str">
        <f t="shared" si="2"/>
        <v>NK</v>
      </c>
      <c r="H38" s="222" t="str">
        <f>IF('LEDGER GANJIL'!H38="","",AVERAGE('LEDGER GANJIL'!H38,'LEDGER GENAP2'!H38))</f>
        <v/>
      </c>
      <c r="I38" s="223" t="str">
        <f t="shared" si="3"/>
        <v>NK</v>
      </c>
      <c r="J38" s="222" t="str">
        <f>IF('LEDGER GANJIL'!J38="","",AVERAGE('LEDGER GANJIL'!J38,'LEDGER GENAP2'!J38))</f>
        <v/>
      </c>
      <c r="K38" s="223" t="str">
        <f t="shared" si="4"/>
        <v>NK</v>
      </c>
      <c r="L38" s="222" t="str">
        <f>IF('LEDGER GANJIL'!L38="","",AVERAGE('LEDGER GANJIL'!L38,'LEDGER GENAP2'!L38))</f>
        <v/>
      </c>
      <c r="M38" s="223" t="str">
        <f t="shared" si="5"/>
        <v>NK</v>
      </c>
      <c r="N38" s="222" t="str">
        <f>IF('LEDGER GANJIL'!N38="","",AVERAGE('LEDGER GANJIL'!N38,'LEDGER GENAP2'!N38))</f>
        <v/>
      </c>
      <c r="O38" s="223" t="str">
        <f t="shared" si="6"/>
        <v>NK</v>
      </c>
      <c r="P38" s="222" t="str">
        <f>IF('LEDGER GANJIL'!P38="","",AVERAGE('LEDGER GANJIL'!P38,'LEDGER GENAP2'!P38))</f>
        <v/>
      </c>
      <c r="Q38" s="223" t="str">
        <f t="shared" si="7"/>
        <v>NK</v>
      </c>
      <c r="R38" s="222" t="str">
        <f>IF('LEDGER GANJIL'!R38="","",AVERAGE('LEDGER GANJIL'!R38,'LEDGER GENAP2'!R38))</f>
        <v/>
      </c>
      <c r="S38" s="223" t="str">
        <f t="shared" si="8"/>
        <v>NK</v>
      </c>
      <c r="T38" s="222" t="str">
        <f>IF('LEDGER GANJIL'!T38="","",AVERAGE('LEDGER GANJIL'!T38,'LEDGER GENAP2'!T38))</f>
        <v/>
      </c>
      <c r="U38" s="223" t="str">
        <f t="shared" si="9"/>
        <v>NK</v>
      </c>
      <c r="V38" s="222" t="str">
        <f>IF('LEDGER GANJIL'!V38="","",AVERAGE('LEDGER GANJIL'!V38,'LEDGER GENAP2'!V38))</f>
        <v/>
      </c>
      <c r="W38" s="223" t="str">
        <f t="shared" si="10"/>
        <v>NK</v>
      </c>
      <c r="X38" s="222" t="str">
        <f>IF('LEDGER GANJIL'!X38="","",AVERAGE('LEDGER GANJIL'!X38,'LEDGER GENAP2'!X38))</f>
        <v/>
      </c>
      <c r="Y38" s="223" t="str">
        <f t="shared" si="11"/>
        <v>NK</v>
      </c>
      <c r="Z38" s="222" t="str">
        <f>IF('LEDGER GANJIL'!Z38="","",AVERAGE('LEDGER GANJIL'!Z38,'LEDGER GENAP2'!Z38))</f>
        <v/>
      </c>
      <c r="AA38" s="223" t="str">
        <f t="shared" si="12"/>
        <v>NK</v>
      </c>
      <c r="AB38" s="222" t="str">
        <f>IF('LEDGER GANJIL'!AB38="","",AVERAGE('LEDGER GANJIL'!AB38,'LEDGER GENAP2'!AB38))</f>
        <v/>
      </c>
      <c r="AC38" s="223" t="str">
        <f t="shared" si="15"/>
        <v>NK</v>
      </c>
      <c r="AD38" s="222" t="str">
        <f>IF('LEDGER GANJIL'!AD38="","",AVERAGE('LEDGER GANJIL'!AD38,'LEDGER GENAP2'!AD38))</f>
        <v/>
      </c>
      <c r="AE38" s="223" t="str">
        <f t="shared" si="13"/>
        <v>NK</v>
      </c>
      <c r="AF38" s="222" t="str">
        <f>IF('LEDGER GANJIL'!AF38="","",AVERAGE('LEDGER GANJIL'!AF38,'LEDGER GENAP2'!AF38))</f>
        <v/>
      </c>
      <c r="AG38" s="223" t="str">
        <f t="shared" si="14"/>
        <v/>
      </c>
      <c r="AH38" s="222" t="str">
        <f>IF('LEDGER GANJIL'!AH38="","",AVERAGE('LEDGER GANJIL'!AH38,'LEDGER GENAP2'!AH38))</f>
        <v/>
      </c>
      <c r="AI38" s="223"/>
      <c r="AJ38" s="222" t="str">
        <f>IF('LEDGER GANJIL'!AJ38="","",AVERAGE('LEDGER GANJIL'!AJ38,'LEDGER GENAP2'!AJ38))</f>
        <v/>
      </c>
      <c r="AK38" s="223"/>
      <c r="AL38" s="231">
        <f t="shared" si="0"/>
        <v>0</v>
      </c>
      <c r="AM38" s="755"/>
      <c r="AN38" s="757"/>
      <c r="AO38" s="748"/>
      <c r="AP38" s="750"/>
      <c r="AQ38" s="751"/>
    </row>
    <row r="39" spans="1:43" ht="15">
      <c r="A39" s="711">
        <v>15</v>
      </c>
      <c r="B39" s="752" t="str">
        <f>'Data Identitas'!B37</f>
        <v>siswa29</v>
      </c>
      <c r="C39" s="232" t="s">
        <v>422</v>
      </c>
      <c r="D39" s="222" t="str">
        <f>IF('LEDGER GANJIL'!D39="","",AVERAGE('LEDGER GANJIL'!D39,'LEDGER GENAP2'!D39))</f>
        <v/>
      </c>
      <c r="E39" s="223" t="str">
        <f t="shared" si="1"/>
        <v>NK</v>
      </c>
      <c r="F39" s="222" t="str">
        <f>IF('LEDGER GANJIL'!F39="","",AVERAGE('LEDGER GANJIL'!F39,'LEDGER GENAP2'!F39))</f>
        <v/>
      </c>
      <c r="G39" s="223" t="str">
        <f t="shared" si="2"/>
        <v>NK</v>
      </c>
      <c r="H39" s="222" t="str">
        <f>IF('LEDGER GANJIL'!H39="","",AVERAGE('LEDGER GANJIL'!H39,'LEDGER GENAP2'!H39))</f>
        <v/>
      </c>
      <c r="I39" s="223" t="str">
        <f t="shared" si="3"/>
        <v>NK</v>
      </c>
      <c r="J39" s="222" t="str">
        <f>IF('LEDGER GANJIL'!J39="","",AVERAGE('LEDGER GANJIL'!J39,'LEDGER GENAP2'!J39))</f>
        <v/>
      </c>
      <c r="K39" s="223" t="str">
        <f t="shared" si="4"/>
        <v>NK</v>
      </c>
      <c r="L39" s="222" t="str">
        <f>IF('LEDGER GANJIL'!L39="","",AVERAGE('LEDGER GANJIL'!L39,'LEDGER GENAP2'!L39))</f>
        <v/>
      </c>
      <c r="M39" s="223" t="str">
        <f t="shared" si="5"/>
        <v>NK</v>
      </c>
      <c r="N39" s="222" t="str">
        <f>IF('LEDGER GANJIL'!N39="","",AVERAGE('LEDGER GANJIL'!N39,'LEDGER GENAP2'!N39))</f>
        <v/>
      </c>
      <c r="O39" s="223" t="str">
        <f t="shared" si="6"/>
        <v>NK</v>
      </c>
      <c r="P39" s="222" t="str">
        <f>IF('LEDGER GANJIL'!P39="","",AVERAGE('LEDGER GANJIL'!P39,'LEDGER GENAP2'!P39))</f>
        <v/>
      </c>
      <c r="Q39" s="223" t="str">
        <f t="shared" si="7"/>
        <v>NK</v>
      </c>
      <c r="R39" s="222" t="str">
        <f>IF('LEDGER GANJIL'!R39="","",AVERAGE('LEDGER GANJIL'!R39,'LEDGER GENAP2'!R39))</f>
        <v/>
      </c>
      <c r="S39" s="223" t="str">
        <f t="shared" si="8"/>
        <v>NK</v>
      </c>
      <c r="T39" s="222" t="str">
        <f>IF('LEDGER GANJIL'!T39="","",AVERAGE('LEDGER GANJIL'!T39,'LEDGER GENAP2'!T39))</f>
        <v/>
      </c>
      <c r="U39" s="223" t="str">
        <f t="shared" si="9"/>
        <v>NK</v>
      </c>
      <c r="V39" s="222" t="str">
        <f>IF('LEDGER GANJIL'!V39="","",AVERAGE('LEDGER GANJIL'!V39,'LEDGER GENAP2'!V39))</f>
        <v/>
      </c>
      <c r="W39" s="223" t="str">
        <f t="shared" si="10"/>
        <v>NK</v>
      </c>
      <c r="X39" s="222" t="str">
        <f>IF('LEDGER GANJIL'!X39="","",AVERAGE('LEDGER GANJIL'!X39,'LEDGER GENAP2'!X39))</f>
        <v/>
      </c>
      <c r="Y39" s="223" t="str">
        <f t="shared" si="11"/>
        <v>NK</v>
      </c>
      <c r="Z39" s="222" t="str">
        <f>IF('LEDGER GANJIL'!Z39="","",AVERAGE('LEDGER GANJIL'!Z39,'LEDGER GENAP2'!Z39))</f>
        <v/>
      </c>
      <c r="AA39" s="223" t="str">
        <f t="shared" si="12"/>
        <v>NK</v>
      </c>
      <c r="AB39" s="222" t="str">
        <f>IF('LEDGER GANJIL'!AB39="","",AVERAGE('LEDGER GANJIL'!AB39,'LEDGER GENAP2'!AB39))</f>
        <v/>
      </c>
      <c r="AC39" s="223" t="str">
        <f t="shared" si="15"/>
        <v>NK</v>
      </c>
      <c r="AD39" s="222" t="str">
        <f>IF('LEDGER GANJIL'!AD39="","",AVERAGE('LEDGER GANJIL'!AD39,'LEDGER GENAP2'!AD39))</f>
        <v/>
      </c>
      <c r="AE39" s="223" t="str">
        <f t="shared" si="13"/>
        <v>NK</v>
      </c>
      <c r="AF39" s="222" t="str">
        <f>IF('LEDGER GANJIL'!AF39="","",AVERAGE('LEDGER GANJIL'!AF39,'LEDGER GENAP2'!AF39))</f>
        <v/>
      </c>
      <c r="AG39" s="223" t="str">
        <f t="shared" si="14"/>
        <v/>
      </c>
      <c r="AH39" s="222" t="str">
        <f>IF('LEDGER GANJIL'!AH39="","",AVERAGE('LEDGER GANJIL'!AH39,'LEDGER GENAP2'!AH39))</f>
        <v/>
      </c>
      <c r="AI39" s="223"/>
      <c r="AJ39" s="222" t="str">
        <f>IF('LEDGER GANJIL'!AJ39="","",AVERAGE('LEDGER GANJIL'!AJ39,'LEDGER GENAP2'!AJ39))</f>
        <v/>
      </c>
      <c r="AK39" s="223"/>
      <c r="AL39" s="231">
        <f t="shared" si="0"/>
        <v>0</v>
      </c>
      <c r="AM39" s="754" t="str">
        <f>IFERROR(DESKRIPSI2!EW25,"")</f>
        <v/>
      </c>
      <c r="AN39" s="756">
        <f t="shared" ref="AN39" si="67">IF(AL39="","",AL39+AL40)</f>
        <v>0</v>
      </c>
      <c r="AO39" s="747" t="str">
        <f t="shared" ref="AO39" si="68">IF(AL39=0,"",COUNTIF(D39:AK40,"NK"))</f>
        <v/>
      </c>
      <c r="AP39" s="749" t="str">
        <f t="shared" ref="AP39" si="69">IF(OR(AO39="",AM39=""),"",IF(AND(AO39&lt;=$AO$3,AM39&gt;=3),"Naik","Tidak Naik"))</f>
        <v/>
      </c>
      <c r="AQ39" s="751" t="str">
        <f t="shared" ref="AQ39" si="70">IF(AP39="","",RANK(AN39,$AN$11:$AN$107,0))</f>
        <v/>
      </c>
    </row>
    <row r="40" spans="1:43" ht="15">
      <c r="A40" s="713"/>
      <c r="B40" s="753"/>
      <c r="C40" s="232" t="s">
        <v>423</v>
      </c>
      <c r="D40" s="222" t="str">
        <f>IF('LEDGER GANJIL'!D40="","",AVERAGE('LEDGER GANJIL'!D40,'LEDGER GENAP2'!D40))</f>
        <v/>
      </c>
      <c r="E40" s="223" t="str">
        <f t="shared" si="1"/>
        <v>NK</v>
      </c>
      <c r="F40" s="222" t="str">
        <f>IF('LEDGER GANJIL'!F40="","",AVERAGE('LEDGER GANJIL'!F40,'LEDGER GENAP2'!F40))</f>
        <v/>
      </c>
      <c r="G40" s="223" t="str">
        <f t="shared" si="2"/>
        <v>NK</v>
      </c>
      <c r="H40" s="222" t="str">
        <f>IF('LEDGER GANJIL'!H40="","",AVERAGE('LEDGER GANJIL'!H40,'LEDGER GENAP2'!H40))</f>
        <v/>
      </c>
      <c r="I40" s="223" t="str">
        <f t="shared" si="3"/>
        <v>NK</v>
      </c>
      <c r="J40" s="222" t="str">
        <f>IF('LEDGER GANJIL'!J40="","",AVERAGE('LEDGER GANJIL'!J40,'LEDGER GENAP2'!J40))</f>
        <v/>
      </c>
      <c r="K40" s="223" t="str">
        <f t="shared" si="4"/>
        <v>NK</v>
      </c>
      <c r="L40" s="222" t="str">
        <f>IF('LEDGER GANJIL'!L40="","",AVERAGE('LEDGER GANJIL'!L40,'LEDGER GENAP2'!L40))</f>
        <v/>
      </c>
      <c r="M40" s="223" t="str">
        <f t="shared" si="5"/>
        <v>NK</v>
      </c>
      <c r="N40" s="222" t="str">
        <f>IF('LEDGER GANJIL'!N40="","",AVERAGE('LEDGER GANJIL'!N40,'LEDGER GENAP2'!N40))</f>
        <v/>
      </c>
      <c r="O40" s="223" t="str">
        <f t="shared" si="6"/>
        <v>NK</v>
      </c>
      <c r="P40" s="222" t="str">
        <f>IF('LEDGER GANJIL'!P40="","",AVERAGE('LEDGER GANJIL'!P40,'LEDGER GENAP2'!P40))</f>
        <v/>
      </c>
      <c r="Q40" s="223" t="str">
        <f t="shared" si="7"/>
        <v>NK</v>
      </c>
      <c r="R40" s="222" t="str">
        <f>IF('LEDGER GANJIL'!R40="","",AVERAGE('LEDGER GANJIL'!R40,'LEDGER GENAP2'!R40))</f>
        <v/>
      </c>
      <c r="S40" s="223" t="str">
        <f t="shared" si="8"/>
        <v>NK</v>
      </c>
      <c r="T40" s="222" t="str">
        <f>IF('LEDGER GANJIL'!T40="","",AVERAGE('LEDGER GANJIL'!T40,'LEDGER GENAP2'!T40))</f>
        <v/>
      </c>
      <c r="U40" s="223" t="str">
        <f t="shared" si="9"/>
        <v>NK</v>
      </c>
      <c r="V40" s="222" t="str">
        <f>IF('LEDGER GANJIL'!V40="","",AVERAGE('LEDGER GANJIL'!V40,'LEDGER GENAP2'!V40))</f>
        <v/>
      </c>
      <c r="W40" s="223" t="str">
        <f t="shared" si="10"/>
        <v>NK</v>
      </c>
      <c r="X40" s="222" t="str">
        <f>IF('LEDGER GANJIL'!X40="","",AVERAGE('LEDGER GANJIL'!X40,'LEDGER GENAP2'!X40))</f>
        <v/>
      </c>
      <c r="Y40" s="223" t="str">
        <f t="shared" si="11"/>
        <v>NK</v>
      </c>
      <c r="Z40" s="222" t="str">
        <f>IF('LEDGER GANJIL'!Z40="","",AVERAGE('LEDGER GANJIL'!Z40,'LEDGER GENAP2'!Z40))</f>
        <v/>
      </c>
      <c r="AA40" s="223" t="str">
        <f t="shared" si="12"/>
        <v>NK</v>
      </c>
      <c r="AB40" s="222" t="str">
        <f>IF('LEDGER GANJIL'!AB40="","",AVERAGE('LEDGER GANJIL'!AB40,'LEDGER GENAP2'!AB40))</f>
        <v/>
      </c>
      <c r="AC40" s="223" t="str">
        <f t="shared" si="15"/>
        <v>NK</v>
      </c>
      <c r="AD40" s="222" t="str">
        <f>IF('LEDGER GANJIL'!AD40="","",AVERAGE('LEDGER GANJIL'!AD40,'LEDGER GENAP2'!AD40))</f>
        <v/>
      </c>
      <c r="AE40" s="223" t="str">
        <f t="shared" si="13"/>
        <v>NK</v>
      </c>
      <c r="AF40" s="222" t="str">
        <f>IF('LEDGER GANJIL'!AF40="","",AVERAGE('LEDGER GANJIL'!AF40,'LEDGER GENAP2'!AF40))</f>
        <v/>
      </c>
      <c r="AG40" s="223" t="str">
        <f t="shared" si="14"/>
        <v/>
      </c>
      <c r="AH40" s="222" t="str">
        <f>IF('LEDGER GANJIL'!AH40="","",AVERAGE('LEDGER GANJIL'!AH40,'LEDGER GENAP2'!AH40))</f>
        <v/>
      </c>
      <c r="AI40" s="223"/>
      <c r="AJ40" s="222" t="str">
        <f>IF('LEDGER GANJIL'!AJ40="","",AVERAGE('LEDGER GANJIL'!AJ40,'LEDGER GENAP2'!AJ40))</f>
        <v/>
      </c>
      <c r="AK40" s="223"/>
      <c r="AL40" s="231">
        <f t="shared" si="0"/>
        <v>0</v>
      </c>
      <c r="AM40" s="755"/>
      <c r="AN40" s="757"/>
      <c r="AO40" s="748"/>
      <c r="AP40" s="750"/>
      <c r="AQ40" s="751"/>
    </row>
    <row r="41" spans="1:43" ht="15" customHeight="1">
      <c r="A41" s="711">
        <v>16</v>
      </c>
      <c r="B41" s="752" t="str">
        <f>'Data Identitas'!B39</f>
        <v>siswa31</v>
      </c>
      <c r="C41" s="232" t="s">
        <v>422</v>
      </c>
      <c r="D41" s="222" t="str">
        <f>IF('LEDGER GANJIL'!D41="","",AVERAGE('LEDGER GANJIL'!D41,'LEDGER GENAP2'!D41))</f>
        <v/>
      </c>
      <c r="E41" s="223" t="str">
        <f t="shared" si="1"/>
        <v>NK</v>
      </c>
      <c r="F41" s="222" t="str">
        <f>IF('LEDGER GANJIL'!F41="","",AVERAGE('LEDGER GANJIL'!F41,'LEDGER GENAP2'!F41))</f>
        <v/>
      </c>
      <c r="G41" s="223" t="str">
        <f t="shared" si="2"/>
        <v>NK</v>
      </c>
      <c r="H41" s="222" t="str">
        <f>IF('LEDGER GANJIL'!H41="","",AVERAGE('LEDGER GANJIL'!H41,'LEDGER GENAP2'!H41))</f>
        <v/>
      </c>
      <c r="I41" s="223" t="str">
        <f t="shared" si="3"/>
        <v>NK</v>
      </c>
      <c r="J41" s="222" t="str">
        <f>IF('LEDGER GANJIL'!J41="","",AVERAGE('LEDGER GANJIL'!J41,'LEDGER GENAP2'!J41))</f>
        <v/>
      </c>
      <c r="K41" s="223" t="str">
        <f t="shared" si="4"/>
        <v>NK</v>
      </c>
      <c r="L41" s="222" t="str">
        <f>IF('LEDGER GANJIL'!L41="","",AVERAGE('LEDGER GANJIL'!L41,'LEDGER GENAP2'!L41))</f>
        <v/>
      </c>
      <c r="M41" s="223" t="str">
        <f t="shared" si="5"/>
        <v>NK</v>
      </c>
      <c r="N41" s="222" t="str">
        <f>IF('LEDGER GANJIL'!N41="","",AVERAGE('LEDGER GANJIL'!N41,'LEDGER GENAP2'!N41))</f>
        <v/>
      </c>
      <c r="O41" s="223" t="str">
        <f t="shared" si="6"/>
        <v>NK</v>
      </c>
      <c r="P41" s="222" t="str">
        <f>IF('LEDGER GANJIL'!P41="","",AVERAGE('LEDGER GANJIL'!P41,'LEDGER GENAP2'!P41))</f>
        <v/>
      </c>
      <c r="Q41" s="223" t="str">
        <f t="shared" si="7"/>
        <v>NK</v>
      </c>
      <c r="R41" s="222" t="str">
        <f>IF('LEDGER GANJIL'!R41="","",AVERAGE('LEDGER GANJIL'!R41,'LEDGER GENAP2'!R41))</f>
        <v/>
      </c>
      <c r="S41" s="223" t="str">
        <f t="shared" si="8"/>
        <v>NK</v>
      </c>
      <c r="T41" s="222" t="str">
        <f>IF('LEDGER GANJIL'!T41="","",AVERAGE('LEDGER GANJIL'!T41,'LEDGER GENAP2'!T41))</f>
        <v/>
      </c>
      <c r="U41" s="223" t="str">
        <f t="shared" si="9"/>
        <v>NK</v>
      </c>
      <c r="V41" s="222" t="str">
        <f>IF('LEDGER GANJIL'!V41="","",AVERAGE('LEDGER GANJIL'!V41,'LEDGER GENAP2'!V41))</f>
        <v/>
      </c>
      <c r="W41" s="223" t="str">
        <f t="shared" si="10"/>
        <v>NK</v>
      </c>
      <c r="X41" s="222" t="str">
        <f>IF('LEDGER GANJIL'!X41="","",AVERAGE('LEDGER GANJIL'!X41,'LEDGER GENAP2'!X41))</f>
        <v/>
      </c>
      <c r="Y41" s="223" t="str">
        <f t="shared" si="11"/>
        <v>NK</v>
      </c>
      <c r="Z41" s="222" t="str">
        <f>IF('LEDGER GANJIL'!Z41="","",AVERAGE('LEDGER GANJIL'!Z41,'LEDGER GENAP2'!Z41))</f>
        <v/>
      </c>
      <c r="AA41" s="223" t="str">
        <f t="shared" si="12"/>
        <v>NK</v>
      </c>
      <c r="AB41" s="222" t="str">
        <f>IF('LEDGER GANJIL'!AB41="","",AVERAGE('LEDGER GANJIL'!AB41,'LEDGER GENAP2'!AB41))</f>
        <v/>
      </c>
      <c r="AC41" s="223" t="str">
        <f t="shared" si="15"/>
        <v>NK</v>
      </c>
      <c r="AD41" s="222" t="str">
        <f>IF('LEDGER GANJIL'!AD41="","",AVERAGE('LEDGER GANJIL'!AD41,'LEDGER GENAP2'!AD41))</f>
        <v/>
      </c>
      <c r="AE41" s="223" t="str">
        <f t="shared" si="13"/>
        <v>NK</v>
      </c>
      <c r="AF41" s="222" t="str">
        <f>IF('LEDGER GANJIL'!AF41="","",AVERAGE('LEDGER GANJIL'!AF41,'LEDGER GENAP2'!AF41))</f>
        <v/>
      </c>
      <c r="AG41" s="223" t="str">
        <f t="shared" si="14"/>
        <v/>
      </c>
      <c r="AH41" s="222" t="str">
        <f>IF('LEDGER GANJIL'!AH41="","",AVERAGE('LEDGER GANJIL'!AH41,'LEDGER GENAP2'!AH41))</f>
        <v/>
      </c>
      <c r="AI41" s="223"/>
      <c r="AJ41" s="222" t="str">
        <f>IF('LEDGER GANJIL'!AJ41="","",AVERAGE('LEDGER GANJIL'!AJ41,'LEDGER GENAP2'!AJ41))</f>
        <v/>
      </c>
      <c r="AK41" s="223"/>
      <c r="AL41" s="231">
        <f t="shared" si="0"/>
        <v>0</v>
      </c>
      <c r="AM41" s="754" t="str">
        <f>IFERROR(DESKRIPSI2!EW26,"")</f>
        <v/>
      </c>
      <c r="AN41" s="756">
        <f t="shared" ref="AN41" si="71">IF(AL41="","",AL41+AL42)</f>
        <v>0</v>
      </c>
      <c r="AO41" s="747" t="str">
        <f t="shared" ref="AO41" si="72">IF(AL41=0,"",COUNTIF(D41:AK42,"NK"))</f>
        <v/>
      </c>
      <c r="AP41" s="749" t="str">
        <f t="shared" ref="AP41" si="73">IF(OR(AO41="",AM41=""),"",IF(AND(AO41&lt;=$AO$3,AM41&gt;=3),"Naik","Tidak Naik"))</f>
        <v/>
      </c>
      <c r="AQ41" s="751" t="str">
        <f t="shared" ref="AQ41" si="74">IF(AP41="","",RANK(AN41,$AN$11:$AN$107,0))</f>
        <v/>
      </c>
    </row>
    <row r="42" spans="1:43" ht="15">
      <c r="A42" s="713"/>
      <c r="B42" s="753"/>
      <c r="C42" s="232" t="s">
        <v>423</v>
      </c>
      <c r="D42" s="222" t="str">
        <f>IF('LEDGER GANJIL'!D42="","",AVERAGE('LEDGER GANJIL'!D42,'LEDGER GENAP2'!D42))</f>
        <v/>
      </c>
      <c r="E42" s="223" t="str">
        <f t="shared" si="1"/>
        <v>NK</v>
      </c>
      <c r="F42" s="222" t="str">
        <f>IF('LEDGER GANJIL'!F42="","",AVERAGE('LEDGER GANJIL'!F42,'LEDGER GENAP2'!F42))</f>
        <v/>
      </c>
      <c r="G42" s="223" t="str">
        <f t="shared" si="2"/>
        <v>NK</v>
      </c>
      <c r="H42" s="222" t="str">
        <f>IF('LEDGER GANJIL'!H42="","",AVERAGE('LEDGER GANJIL'!H42,'LEDGER GENAP2'!H42))</f>
        <v/>
      </c>
      <c r="I42" s="223" t="str">
        <f t="shared" si="3"/>
        <v>NK</v>
      </c>
      <c r="J42" s="222" t="str">
        <f>IF('LEDGER GANJIL'!J42="","",AVERAGE('LEDGER GANJIL'!J42,'LEDGER GENAP2'!J42))</f>
        <v/>
      </c>
      <c r="K42" s="223" t="str">
        <f t="shared" si="4"/>
        <v>NK</v>
      </c>
      <c r="L42" s="222" t="str">
        <f>IF('LEDGER GANJIL'!L42="","",AVERAGE('LEDGER GANJIL'!L42,'LEDGER GENAP2'!L42))</f>
        <v/>
      </c>
      <c r="M42" s="223" t="str">
        <f t="shared" si="5"/>
        <v>NK</v>
      </c>
      <c r="N42" s="222" t="str">
        <f>IF('LEDGER GANJIL'!N42="","",AVERAGE('LEDGER GANJIL'!N42,'LEDGER GENAP2'!N42))</f>
        <v/>
      </c>
      <c r="O42" s="223" t="str">
        <f t="shared" si="6"/>
        <v>NK</v>
      </c>
      <c r="P42" s="222" t="str">
        <f>IF('LEDGER GANJIL'!P42="","",AVERAGE('LEDGER GANJIL'!P42,'LEDGER GENAP2'!P42))</f>
        <v/>
      </c>
      <c r="Q42" s="223" t="str">
        <f t="shared" si="7"/>
        <v>NK</v>
      </c>
      <c r="R42" s="222" t="str">
        <f>IF('LEDGER GANJIL'!R42="","",AVERAGE('LEDGER GANJIL'!R42,'LEDGER GENAP2'!R42))</f>
        <v/>
      </c>
      <c r="S42" s="223" t="str">
        <f t="shared" si="8"/>
        <v>NK</v>
      </c>
      <c r="T42" s="222" t="str">
        <f>IF('LEDGER GANJIL'!T42="","",AVERAGE('LEDGER GANJIL'!T42,'LEDGER GENAP2'!T42))</f>
        <v/>
      </c>
      <c r="U42" s="223" t="str">
        <f t="shared" si="9"/>
        <v>NK</v>
      </c>
      <c r="V42" s="222" t="str">
        <f>IF('LEDGER GANJIL'!V42="","",AVERAGE('LEDGER GANJIL'!V42,'LEDGER GENAP2'!V42))</f>
        <v/>
      </c>
      <c r="W42" s="223" t="str">
        <f t="shared" si="10"/>
        <v>NK</v>
      </c>
      <c r="X42" s="222" t="str">
        <f>IF('LEDGER GANJIL'!X42="","",AVERAGE('LEDGER GANJIL'!X42,'LEDGER GENAP2'!X42))</f>
        <v/>
      </c>
      <c r="Y42" s="223" t="str">
        <f t="shared" si="11"/>
        <v>NK</v>
      </c>
      <c r="Z42" s="222" t="str">
        <f>IF('LEDGER GANJIL'!Z42="","",AVERAGE('LEDGER GANJIL'!Z42,'LEDGER GENAP2'!Z42))</f>
        <v/>
      </c>
      <c r="AA42" s="223" t="str">
        <f t="shared" si="12"/>
        <v>NK</v>
      </c>
      <c r="AB42" s="222" t="str">
        <f>IF('LEDGER GANJIL'!AB42="","",AVERAGE('LEDGER GANJIL'!AB42,'LEDGER GENAP2'!AB42))</f>
        <v/>
      </c>
      <c r="AC42" s="223" t="str">
        <f t="shared" si="15"/>
        <v>NK</v>
      </c>
      <c r="AD42" s="222" t="str">
        <f>IF('LEDGER GANJIL'!AD42="","",AVERAGE('LEDGER GANJIL'!AD42,'LEDGER GENAP2'!AD42))</f>
        <v/>
      </c>
      <c r="AE42" s="223" t="str">
        <f t="shared" si="13"/>
        <v>NK</v>
      </c>
      <c r="AF42" s="222" t="str">
        <f>IF('LEDGER GANJIL'!AF42="","",AVERAGE('LEDGER GANJIL'!AF42,'LEDGER GENAP2'!AF42))</f>
        <v/>
      </c>
      <c r="AG42" s="223" t="str">
        <f t="shared" si="14"/>
        <v/>
      </c>
      <c r="AH42" s="222" t="str">
        <f>IF('LEDGER GANJIL'!AH42="","",AVERAGE('LEDGER GANJIL'!AH42,'LEDGER GENAP2'!AH42))</f>
        <v/>
      </c>
      <c r="AI42" s="223"/>
      <c r="AJ42" s="222" t="str">
        <f>IF('LEDGER GANJIL'!AJ42="","",AVERAGE('LEDGER GANJIL'!AJ42,'LEDGER GENAP2'!AJ42))</f>
        <v/>
      </c>
      <c r="AK42" s="223"/>
      <c r="AL42" s="231">
        <f t="shared" si="0"/>
        <v>0</v>
      </c>
      <c r="AM42" s="755"/>
      <c r="AN42" s="757"/>
      <c r="AO42" s="748"/>
      <c r="AP42" s="750"/>
      <c r="AQ42" s="751"/>
    </row>
    <row r="43" spans="1:43" ht="15">
      <c r="A43" s="711">
        <v>17</v>
      </c>
      <c r="B43" s="752" t="str">
        <f>'Data Identitas'!B41</f>
        <v>siswa33</v>
      </c>
      <c r="C43" s="232" t="s">
        <v>422</v>
      </c>
      <c r="D43" s="222" t="str">
        <f>IF('LEDGER GANJIL'!D43="","",AVERAGE('LEDGER GANJIL'!D43,'LEDGER GENAP2'!D43))</f>
        <v/>
      </c>
      <c r="E43" s="223" t="str">
        <f t="shared" si="1"/>
        <v>NK</v>
      </c>
      <c r="F43" s="222" t="str">
        <f>IF('LEDGER GANJIL'!F43="","",AVERAGE('LEDGER GANJIL'!F43,'LEDGER GENAP2'!F43))</f>
        <v/>
      </c>
      <c r="G43" s="223" t="str">
        <f t="shared" si="2"/>
        <v>NK</v>
      </c>
      <c r="H43" s="222" t="str">
        <f>IF('LEDGER GANJIL'!H43="","",AVERAGE('LEDGER GANJIL'!H43,'LEDGER GENAP2'!H43))</f>
        <v/>
      </c>
      <c r="I43" s="223" t="str">
        <f t="shared" si="3"/>
        <v>NK</v>
      </c>
      <c r="J43" s="222" t="str">
        <f>IF('LEDGER GANJIL'!J43="","",AVERAGE('LEDGER GANJIL'!J43,'LEDGER GENAP2'!J43))</f>
        <v/>
      </c>
      <c r="K43" s="223" t="str">
        <f t="shared" si="4"/>
        <v>NK</v>
      </c>
      <c r="L43" s="222" t="str">
        <f>IF('LEDGER GANJIL'!L43="","",AVERAGE('LEDGER GANJIL'!L43,'LEDGER GENAP2'!L43))</f>
        <v/>
      </c>
      <c r="M43" s="223" t="str">
        <f t="shared" si="5"/>
        <v>NK</v>
      </c>
      <c r="N43" s="222" t="str">
        <f>IF('LEDGER GANJIL'!N43="","",AVERAGE('LEDGER GANJIL'!N43,'LEDGER GENAP2'!N43))</f>
        <v/>
      </c>
      <c r="O43" s="223" t="str">
        <f t="shared" si="6"/>
        <v>NK</v>
      </c>
      <c r="P43" s="222" t="str">
        <f>IF('LEDGER GANJIL'!P43="","",AVERAGE('LEDGER GANJIL'!P43,'LEDGER GENAP2'!P43))</f>
        <v/>
      </c>
      <c r="Q43" s="223" t="str">
        <f t="shared" si="7"/>
        <v>NK</v>
      </c>
      <c r="R43" s="222" t="str">
        <f>IF('LEDGER GANJIL'!R43="","",AVERAGE('LEDGER GANJIL'!R43,'LEDGER GENAP2'!R43))</f>
        <v/>
      </c>
      <c r="S43" s="223" t="str">
        <f t="shared" si="8"/>
        <v>NK</v>
      </c>
      <c r="T43" s="222" t="str">
        <f>IF('LEDGER GANJIL'!T43="","",AVERAGE('LEDGER GANJIL'!T43,'LEDGER GENAP2'!T43))</f>
        <v/>
      </c>
      <c r="U43" s="223" t="str">
        <f t="shared" si="9"/>
        <v>NK</v>
      </c>
      <c r="V43" s="222" t="str">
        <f>IF('LEDGER GANJIL'!V43="","",AVERAGE('LEDGER GANJIL'!V43,'LEDGER GENAP2'!V43))</f>
        <v/>
      </c>
      <c r="W43" s="223" t="str">
        <f t="shared" si="10"/>
        <v>NK</v>
      </c>
      <c r="X43" s="222" t="str">
        <f>IF('LEDGER GANJIL'!X43="","",AVERAGE('LEDGER GANJIL'!X43,'LEDGER GENAP2'!X43))</f>
        <v/>
      </c>
      <c r="Y43" s="223" t="str">
        <f t="shared" si="11"/>
        <v>NK</v>
      </c>
      <c r="Z43" s="222" t="str">
        <f>IF('LEDGER GANJIL'!Z43="","",AVERAGE('LEDGER GANJIL'!Z43,'LEDGER GENAP2'!Z43))</f>
        <v/>
      </c>
      <c r="AA43" s="223" t="str">
        <f t="shared" si="12"/>
        <v>NK</v>
      </c>
      <c r="AB43" s="222" t="str">
        <f>IF('LEDGER GANJIL'!AB43="","",AVERAGE('LEDGER GANJIL'!AB43,'LEDGER GENAP2'!AB43))</f>
        <v/>
      </c>
      <c r="AC43" s="223" t="str">
        <f t="shared" si="15"/>
        <v>NK</v>
      </c>
      <c r="AD43" s="222" t="str">
        <f>IF('LEDGER GANJIL'!AD43="","",AVERAGE('LEDGER GANJIL'!AD43,'LEDGER GENAP2'!AD43))</f>
        <v/>
      </c>
      <c r="AE43" s="223" t="str">
        <f t="shared" si="13"/>
        <v>NK</v>
      </c>
      <c r="AF43" s="222" t="str">
        <f>IF('LEDGER GANJIL'!AF43="","",AVERAGE('LEDGER GANJIL'!AF43,'LEDGER GENAP2'!AF43))</f>
        <v/>
      </c>
      <c r="AG43" s="223" t="str">
        <f t="shared" si="14"/>
        <v/>
      </c>
      <c r="AH43" s="222" t="str">
        <f>IF('LEDGER GANJIL'!AH43="","",AVERAGE('LEDGER GANJIL'!AH43,'LEDGER GENAP2'!AH43))</f>
        <v/>
      </c>
      <c r="AI43" s="223"/>
      <c r="AJ43" s="222" t="str">
        <f>IF('LEDGER GANJIL'!AJ43="","",AVERAGE('LEDGER GANJIL'!AJ43,'LEDGER GENAP2'!AJ43))</f>
        <v/>
      </c>
      <c r="AK43" s="223"/>
      <c r="AL43" s="231">
        <f t="shared" si="0"/>
        <v>0</v>
      </c>
      <c r="AM43" s="754" t="str">
        <f>IFERROR(DESKRIPSI2!EW27,"")</f>
        <v/>
      </c>
      <c r="AN43" s="756">
        <f t="shared" ref="AN43" si="75">IF(AL43="","",AL43+AL44)</f>
        <v>0</v>
      </c>
      <c r="AO43" s="747" t="str">
        <f t="shared" ref="AO43" si="76">IF(AL43=0,"",COUNTIF(D43:AK44,"NK"))</f>
        <v/>
      </c>
      <c r="AP43" s="749" t="str">
        <f t="shared" ref="AP43" si="77">IF(OR(AO43="",AM43=""),"",IF(AND(AO43&lt;=$AO$3,AM43&gt;=3),"Naik","Tidak Naik"))</f>
        <v/>
      </c>
      <c r="AQ43" s="751" t="str">
        <f t="shared" ref="AQ43" si="78">IF(AP43="","",RANK(AN43,$AN$11:$AN$107,0))</f>
        <v/>
      </c>
    </row>
    <row r="44" spans="1:43" ht="15">
      <c r="A44" s="713"/>
      <c r="B44" s="753"/>
      <c r="C44" s="232" t="s">
        <v>423</v>
      </c>
      <c r="D44" s="222" t="str">
        <f>IF('LEDGER GANJIL'!D44="","",AVERAGE('LEDGER GANJIL'!D44,'LEDGER GENAP2'!D44))</f>
        <v/>
      </c>
      <c r="E44" s="223" t="str">
        <f t="shared" si="1"/>
        <v>NK</v>
      </c>
      <c r="F44" s="222" t="str">
        <f>IF('LEDGER GANJIL'!F44="","",AVERAGE('LEDGER GANJIL'!F44,'LEDGER GENAP2'!F44))</f>
        <v/>
      </c>
      <c r="G44" s="223" t="str">
        <f t="shared" si="2"/>
        <v>NK</v>
      </c>
      <c r="H44" s="222" t="str">
        <f>IF('LEDGER GANJIL'!H44="","",AVERAGE('LEDGER GANJIL'!H44,'LEDGER GENAP2'!H44))</f>
        <v/>
      </c>
      <c r="I44" s="223" t="str">
        <f t="shared" si="3"/>
        <v>NK</v>
      </c>
      <c r="J44" s="222" t="str">
        <f>IF('LEDGER GANJIL'!J44="","",AVERAGE('LEDGER GANJIL'!J44,'LEDGER GENAP2'!J44))</f>
        <v/>
      </c>
      <c r="K44" s="223" t="str">
        <f t="shared" si="4"/>
        <v>NK</v>
      </c>
      <c r="L44" s="222" t="str">
        <f>IF('LEDGER GANJIL'!L44="","",AVERAGE('LEDGER GANJIL'!L44,'LEDGER GENAP2'!L44))</f>
        <v/>
      </c>
      <c r="M44" s="223" t="str">
        <f t="shared" si="5"/>
        <v>NK</v>
      </c>
      <c r="N44" s="222" t="str">
        <f>IF('LEDGER GANJIL'!N44="","",AVERAGE('LEDGER GANJIL'!N44,'LEDGER GENAP2'!N44))</f>
        <v/>
      </c>
      <c r="O44" s="223" t="str">
        <f t="shared" si="6"/>
        <v>NK</v>
      </c>
      <c r="P44" s="222" t="str">
        <f>IF('LEDGER GANJIL'!P44="","",AVERAGE('LEDGER GANJIL'!P44,'LEDGER GENAP2'!P44))</f>
        <v/>
      </c>
      <c r="Q44" s="223" t="str">
        <f t="shared" si="7"/>
        <v>NK</v>
      </c>
      <c r="R44" s="222" t="str">
        <f>IF('LEDGER GANJIL'!R44="","",AVERAGE('LEDGER GANJIL'!R44,'LEDGER GENAP2'!R44))</f>
        <v/>
      </c>
      <c r="S44" s="223" t="str">
        <f t="shared" si="8"/>
        <v>NK</v>
      </c>
      <c r="T44" s="222" t="str">
        <f>IF('LEDGER GANJIL'!T44="","",AVERAGE('LEDGER GANJIL'!T44,'LEDGER GENAP2'!T44))</f>
        <v/>
      </c>
      <c r="U44" s="223" t="str">
        <f t="shared" si="9"/>
        <v>NK</v>
      </c>
      <c r="V44" s="222" t="str">
        <f>IF('LEDGER GANJIL'!V44="","",AVERAGE('LEDGER GANJIL'!V44,'LEDGER GENAP2'!V44))</f>
        <v/>
      </c>
      <c r="W44" s="223" t="str">
        <f t="shared" si="10"/>
        <v>NK</v>
      </c>
      <c r="X44" s="222" t="str">
        <f>IF('LEDGER GANJIL'!X44="","",AVERAGE('LEDGER GANJIL'!X44,'LEDGER GENAP2'!X44))</f>
        <v/>
      </c>
      <c r="Y44" s="223" t="str">
        <f t="shared" si="11"/>
        <v>NK</v>
      </c>
      <c r="Z44" s="222" t="str">
        <f>IF('LEDGER GANJIL'!Z44="","",AVERAGE('LEDGER GANJIL'!Z44,'LEDGER GENAP2'!Z44))</f>
        <v/>
      </c>
      <c r="AA44" s="223" t="str">
        <f t="shared" si="12"/>
        <v>NK</v>
      </c>
      <c r="AB44" s="222" t="str">
        <f>IF('LEDGER GANJIL'!AB44="","",AVERAGE('LEDGER GANJIL'!AB44,'LEDGER GENAP2'!AB44))</f>
        <v/>
      </c>
      <c r="AC44" s="223" t="str">
        <f t="shared" si="15"/>
        <v>NK</v>
      </c>
      <c r="AD44" s="222" t="str">
        <f>IF('LEDGER GANJIL'!AD44="","",AVERAGE('LEDGER GANJIL'!AD44,'LEDGER GENAP2'!AD44))</f>
        <v/>
      </c>
      <c r="AE44" s="223" t="str">
        <f t="shared" si="13"/>
        <v>NK</v>
      </c>
      <c r="AF44" s="222" t="str">
        <f>IF('LEDGER GANJIL'!AF44="","",AVERAGE('LEDGER GANJIL'!AF44,'LEDGER GENAP2'!AF44))</f>
        <v/>
      </c>
      <c r="AG44" s="223" t="str">
        <f t="shared" si="14"/>
        <v/>
      </c>
      <c r="AH44" s="222" t="str">
        <f>IF('LEDGER GANJIL'!AH44="","",AVERAGE('LEDGER GANJIL'!AH44,'LEDGER GENAP2'!AH44))</f>
        <v/>
      </c>
      <c r="AI44" s="223"/>
      <c r="AJ44" s="222" t="str">
        <f>IF('LEDGER GANJIL'!AJ44="","",AVERAGE('LEDGER GANJIL'!AJ44,'LEDGER GENAP2'!AJ44))</f>
        <v/>
      </c>
      <c r="AK44" s="223"/>
      <c r="AL44" s="231">
        <f t="shared" si="0"/>
        <v>0</v>
      </c>
      <c r="AM44" s="755"/>
      <c r="AN44" s="757"/>
      <c r="AO44" s="748"/>
      <c r="AP44" s="750"/>
      <c r="AQ44" s="751"/>
    </row>
    <row r="45" spans="1:43" ht="15">
      <c r="A45" s="711">
        <v>18</v>
      </c>
      <c r="B45" s="752" t="str">
        <f>'Data Identitas'!B43</f>
        <v>siswa35</v>
      </c>
      <c r="C45" s="232" t="s">
        <v>422</v>
      </c>
      <c r="D45" s="222" t="str">
        <f>IF('LEDGER GANJIL'!D45="","",AVERAGE('LEDGER GANJIL'!D45,'LEDGER GENAP2'!D45))</f>
        <v/>
      </c>
      <c r="E45" s="223" t="str">
        <f t="shared" si="1"/>
        <v>NK</v>
      </c>
      <c r="F45" s="222" t="str">
        <f>IF('LEDGER GANJIL'!F45="","",AVERAGE('LEDGER GANJIL'!F45,'LEDGER GENAP2'!F45))</f>
        <v/>
      </c>
      <c r="G45" s="223" t="str">
        <f t="shared" si="2"/>
        <v>NK</v>
      </c>
      <c r="H45" s="222" t="str">
        <f>IF('LEDGER GANJIL'!H45="","",AVERAGE('LEDGER GANJIL'!H45,'LEDGER GENAP2'!H45))</f>
        <v/>
      </c>
      <c r="I45" s="223" t="str">
        <f t="shared" si="3"/>
        <v>NK</v>
      </c>
      <c r="J45" s="222" t="str">
        <f>IF('LEDGER GANJIL'!J45="","",AVERAGE('LEDGER GANJIL'!J45,'LEDGER GENAP2'!J45))</f>
        <v/>
      </c>
      <c r="K45" s="223" t="str">
        <f t="shared" si="4"/>
        <v>NK</v>
      </c>
      <c r="L45" s="222" t="str">
        <f>IF('LEDGER GANJIL'!L45="","",AVERAGE('LEDGER GANJIL'!L45,'LEDGER GENAP2'!L45))</f>
        <v/>
      </c>
      <c r="M45" s="223" t="str">
        <f t="shared" si="5"/>
        <v>NK</v>
      </c>
      <c r="N45" s="222" t="str">
        <f>IF('LEDGER GANJIL'!N45="","",AVERAGE('LEDGER GANJIL'!N45,'LEDGER GENAP2'!N45))</f>
        <v/>
      </c>
      <c r="O45" s="223" t="str">
        <f t="shared" si="6"/>
        <v>NK</v>
      </c>
      <c r="P45" s="222" t="str">
        <f>IF('LEDGER GANJIL'!P45="","",AVERAGE('LEDGER GANJIL'!P45,'LEDGER GENAP2'!P45))</f>
        <v/>
      </c>
      <c r="Q45" s="223" t="str">
        <f t="shared" si="7"/>
        <v>NK</v>
      </c>
      <c r="R45" s="222" t="str">
        <f>IF('LEDGER GANJIL'!R45="","",AVERAGE('LEDGER GANJIL'!R45,'LEDGER GENAP2'!R45))</f>
        <v/>
      </c>
      <c r="S45" s="223" t="str">
        <f t="shared" si="8"/>
        <v>NK</v>
      </c>
      <c r="T45" s="222" t="str">
        <f>IF('LEDGER GANJIL'!T45="","",AVERAGE('LEDGER GANJIL'!T45,'LEDGER GENAP2'!T45))</f>
        <v/>
      </c>
      <c r="U45" s="223" t="str">
        <f t="shared" si="9"/>
        <v>NK</v>
      </c>
      <c r="V45" s="222" t="str">
        <f>IF('LEDGER GANJIL'!V45="","",AVERAGE('LEDGER GANJIL'!V45,'LEDGER GENAP2'!V45))</f>
        <v/>
      </c>
      <c r="W45" s="223" t="str">
        <f t="shared" si="10"/>
        <v>NK</v>
      </c>
      <c r="X45" s="222" t="str">
        <f>IF('LEDGER GANJIL'!X45="","",AVERAGE('LEDGER GANJIL'!X45,'LEDGER GENAP2'!X45))</f>
        <v/>
      </c>
      <c r="Y45" s="223" t="str">
        <f t="shared" si="11"/>
        <v>NK</v>
      </c>
      <c r="Z45" s="222" t="str">
        <f>IF('LEDGER GANJIL'!Z45="","",AVERAGE('LEDGER GANJIL'!Z45,'LEDGER GENAP2'!Z45))</f>
        <v/>
      </c>
      <c r="AA45" s="223" t="str">
        <f t="shared" si="12"/>
        <v>NK</v>
      </c>
      <c r="AB45" s="222" t="str">
        <f>IF('LEDGER GANJIL'!AB45="","",AVERAGE('LEDGER GANJIL'!AB45,'LEDGER GENAP2'!AB45))</f>
        <v/>
      </c>
      <c r="AC45" s="223" t="str">
        <f t="shared" si="15"/>
        <v>NK</v>
      </c>
      <c r="AD45" s="222" t="str">
        <f>IF('LEDGER GANJIL'!AD45="","",AVERAGE('LEDGER GANJIL'!AD45,'LEDGER GENAP2'!AD45))</f>
        <v/>
      </c>
      <c r="AE45" s="223" t="str">
        <f t="shared" si="13"/>
        <v>NK</v>
      </c>
      <c r="AF45" s="222" t="str">
        <f>IF('LEDGER GANJIL'!AF45="","",AVERAGE('LEDGER GANJIL'!AF45,'LEDGER GENAP2'!AF45))</f>
        <v/>
      </c>
      <c r="AG45" s="223" t="str">
        <f t="shared" si="14"/>
        <v/>
      </c>
      <c r="AH45" s="222" t="str">
        <f>IF('LEDGER GANJIL'!AH45="","",AVERAGE('LEDGER GANJIL'!AH45,'LEDGER GENAP2'!AH45))</f>
        <v/>
      </c>
      <c r="AI45" s="223"/>
      <c r="AJ45" s="222" t="str">
        <f>IF('LEDGER GANJIL'!AJ45="","",AVERAGE('LEDGER GANJIL'!AJ45,'LEDGER GENAP2'!AJ45))</f>
        <v/>
      </c>
      <c r="AK45" s="223"/>
      <c r="AL45" s="231">
        <f t="shared" si="0"/>
        <v>0</v>
      </c>
      <c r="AM45" s="754" t="str">
        <f>IFERROR(DESKRIPSI2!EW28,"")</f>
        <v/>
      </c>
      <c r="AN45" s="756">
        <f t="shared" ref="AN45" si="79">IF(AL45="","",AL45+AL46)</f>
        <v>0</v>
      </c>
      <c r="AO45" s="747" t="str">
        <f t="shared" ref="AO45" si="80">IF(AL45=0,"",COUNTIF(D45:AK46,"NK"))</f>
        <v/>
      </c>
      <c r="AP45" s="749" t="str">
        <f t="shared" ref="AP45" si="81">IF(OR(AO45="",AM45=""),"",IF(AND(AO45&lt;=$AO$3,AM45&gt;=3),"Naik","Tidak Naik"))</f>
        <v/>
      </c>
      <c r="AQ45" s="751" t="str">
        <f t="shared" ref="AQ45" si="82">IF(AP45="","",RANK(AN45,$AN$11:$AN$107,0))</f>
        <v/>
      </c>
    </row>
    <row r="46" spans="1:43" ht="15">
      <c r="A46" s="713"/>
      <c r="B46" s="753"/>
      <c r="C46" s="232" t="s">
        <v>423</v>
      </c>
      <c r="D46" s="222" t="str">
        <f>IF('LEDGER GANJIL'!D46="","",AVERAGE('LEDGER GANJIL'!D46,'LEDGER GENAP2'!D46))</f>
        <v/>
      </c>
      <c r="E46" s="223" t="str">
        <f t="shared" si="1"/>
        <v>NK</v>
      </c>
      <c r="F46" s="222" t="str">
        <f>IF('LEDGER GANJIL'!F46="","",AVERAGE('LEDGER GANJIL'!F46,'LEDGER GENAP2'!F46))</f>
        <v/>
      </c>
      <c r="G46" s="223" t="str">
        <f t="shared" si="2"/>
        <v>NK</v>
      </c>
      <c r="H46" s="222" t="str">
        <f>IF('LEDGER GANJIL'!H46="","",AVERAGE('LEDGER GANJIL'!H46,'LEDGER GENAP2'!H46))</f>
        <v/>
      </c>
      <c r="I46" s="223" t="str">
        <f t="shared" si="3"/>
        <v>NK</v>
      </c>
      <c r="J46" s="222" t="str">
        <f>IF('LEDGER GANJIL'!J46="","",AVERAGE('LEDGER GANJIL'!J46,'LEDGER GENAP2'!J46))</f>
        <v/>
      </c>
      <c r="K46" s="223" t="str">
        <f t="shared" si="4"/>
        <v>NK</v>
      </c>
      <c r="L46" s="222" t="str">
        <f>IF('LEDGER GANJIL'!L46="","",AVERAGE('LEDGER GANJIL'!L46,'LEDGER GENAP2'!L46))</f>
        <v/>
      </c>
      <c r="M46" s="223" t="str">
        <f t="shared" si="5"/>
        <v>NK</v>
      </c>
      <c r="N46" s="222" t="str">
        <f>IF('LEDGER GANJIL'!N46="","",AVERAGE('LEDGER GANJIL'!N46,'LEDGER GENAP2'!N46))</f>
        <v/>
      </c>
      <c r="O46" s="223" t="str">
        <f t="shared" si="6"/>
        <v>NK</v>
      </c>
      <c r="P46" s="222" t="str">
        <f>IF('LEDGER GANJIL'!P46="","",AVERAGE('LEDGER GANJIL'!P46,'LEDGER GENAP2'!P46))</f>
        <v/>
      </c>
      <c r="Q46" s="223" t="str">
        <f t="shared" si="7"/>
        <v>NK</v>
      </c>
      <c r="R46" s="222" t="str">
        <f>IF('LEDGER GANJIL'!R46="","",AVERAGE('LEDGER GANJIL'!R46,'LEDGER GENAP2'!R46))</f>
        <v/>
      </c>
      <c r="S46" s="223" t="str">
        <f t="shared" si="8"/>
        <v>NK</v>
      </c>
      <c r="T46" s="222" t="str">
        <f>IF('LEDGER GANJIL'!T46="","",AVERAGE('LEDGER GANJIL'!T46,'LEDGER GENAP2'!T46))</f>
        <v/>
      </c>
      <c r="U46" s="223" t="str">
        <f t="shared" si="9"/>
        <v>NK</v>
      </c>
      <c r="V46" s="222" t="str">
        <f>IF('LEDGER GANJIL'!V46="","",AVERAGE('LEDGER GANJIL'!V46,'LEDGER GENAP2'!V46))</f>
        <v/>
      </c>
      <c r="W46" s="223" t="str">
        <f t="shared" si="10"/>
        <v>NK</v>
      </c>
      <c r="X46" s="222" t="str">
        <f>IF('LEDGER GANJIL'!X46="","",AVERAGE('LEDGER GANJIL'!X46,'LEDGER GENAP2'!X46))</f>
        <v/>
      </c>
      <c r="Y46" s="223" t="str">
        <f t="shared" si="11"/>
        <v>NK</v>
      </c>
      <c r="Z46" s="222" t="str">
        <f>IF('LEDGER GANJIL'!Z46="","",AVERAGE('LEDGER GANJIL'!Z46,'LEDGER GENAP2'!Z46))</f>
        <v/>
      </c>
      <c r="AA46" s="223" t="str">
        <f t="shared" si="12"/>
        <v>NK</v>
      </c>
      <c r="AB46" s="222" t="str">
        <f>IF('LEDGER GANJIL'!AB46="","",AVERAGE('LEDGER GANJIL'!AB46,'LEDGER GENAP2'!AB46))</f>
        <v/>
      </c>
      <c r="AC46" s="223" t="str">
        <f t="shared" si="15"/>
        <v>NK</v>
      </c>
      <c r="AD46" s="222" t="str">
        <f>IF('LEDGER GANJIL'!AD46="","",AVERAGE('LEDGER GANJIL'!AD46,'LEDGER GENAP2'!AD46))</f>
        <v/>
      </c>
      <c r="AE46" s="223" t="str">
        <f t="shared" si="13"/>
        <v>NK</v>
      </c>
      <c r="AF46" s="222" t="str">
        <f>IF('LEDGER GANJIL'!AF46="","",AVERAGE('LEDGER GANJIL'!AF46,'LEDGER GENAP2'!AF46))</f>
        <v/>
      </c>
      <c r="AG46" s="223" t="str">
        <f t="shared" si="14"/>
        <v/>
      </c>
      <c r="AH46" s="222" t="str">
        <f>IF('LEDGER GANJIL'!AH46="","",AVERAGE('LEDGER GANJIL'!AH46,'LEDGER GENAP2'!AH46))</f>
        <v/>
      </c>
      <c r="AI46" s="223"/>
      <c r="AJ46" s="222" t="str">
        <f>IF('LEDGER GANJIL'!AJ46="","",AVERAGE('LEDGER GANJIL'!AJ46,'LEDGER GENAP2'!AJ46))</f>
        <v/>
      </c>
      <c r="AK46" s="223"/>
      <c r="AL46" s="231">
        <f t="shared" si="0"/>
        <v>0</v>
      </c>
      <c r="AM46" s="755"/>
      <c r="AN46" s="757"/>
      <c r="AO46" s="748"/>
      <c r="AP46" s="750"/>
      <c r="AQ46" s="751"/>
    </row>
    <row r="47" spans="1:43" ht="15">
      <c r="A47" s="711">
        <v>19</v>
      </c>
      <c r="B47" s="752" t="str">
        <f>'Data Identitas'!B45</f>
        <v>siswa37</v>
      </c>
      <c r="C47" s="232" t="s">
        <v>422</v>
      </c>
      <c r="D47" s="222" t="str">
        <f>IF('LEDGER GANJIL'!D47="","",AVERAGE('LEDGER GANJIL'!D47,'LEDGER GENAP2'!D47))</f>
        <v/>
      </c>
      <c r="E47" s="223" t="str">
        <f t="shared" si="1"/>
        <v>NK</v>
      </c>
      <c r="F47" s="222" t="str">
        <f>IF('LEDGER GANJIL'!F47="","",AVERAGE('LEDGER GANJIL'!F47,'LEDGER GENAP2'!F47))</f>
        <v/>
      </c>
      <c r="G47" s="223" t="str">
        <f t="shared" si="2"/>
        <v>NK</v>
      </c>
      <c r="H47" s="222" t="str">
        <f>IF('LEDGER GANJIL'!H47="","",AVERAGE('LEDGER GANJIL'!H47,'LEDGER GENAP2'!H47))</f>
        <v/>
      </c>
      <c r="I47" s="223" t="str">
        <f t="shared" si="3"/>
        <v>NK</v>
      </c>
      <c r="J47" s="222" t="str">
        <f>IF('LEDGER GANJIL'!J47="","",AVERAGE('LEDGER GANJIL'!J47,'LEDGER GENAP2'!J47))</f>
        <v/>
      </c>
      <c r="K47" s="223" t="str">
        <f t="shared" si="4"/>
        <v>NK</v>
      </c>
      <c r="L47" s="222" t="str">
        <f>IF('LEDGER GANJIL'!L47="","",AVERAGE('LEDGER GANJIL'!L47,'LEDGER GENAP2'!L47))</f>
        <v/>
      </c>
      <c r="M47" s="223" t="str">
        <f t="shared" si="5"/>
        <v>NK</v>
      </c>
      <c r="N47" s="222" t="str">
        <f>IF('LEDGER GANJIL'!N47="","",AVERAGE('LEDGER GANJIL'!N47,'LEDGER GENAP2'!N47))</f>
        <v/>
      </c>
      <c r="O47" s="223" t="str">
        <f t="shared" si="6"/>
        <v>NK</v>
      </c>
      <c r="P47" s="222" t="str">
        <f>IF('LEDGER GANJIL'!P47="","",AVERAGE('LEDGER GANJIL'!P47,'LEDGER GENAP2'!P47))</f>
        <v/>
      </c>
      <c r="Q47" s="223" t="str">
        <f t="shared" si="7"/>
        <v>NK</v>
      </c>
      <c r="R47" s="222" t="str">
        <f>IF('LEDGER GANJIL'!R47="","",AVERAGE('LEDGER GANJIL'!R47,'LEDGER GENAP2'!R47))</f>
        <v/>
      </c>
      <c r="S47" s="223" t="str">
        <f t="shared" si="8"/>
        <v>NK</v>
      </c>
      <c r="T47" s="222" t="str">
        <f>IF('LEDGER GANJIL'!T47="","",AVERAGE('LEDGER GANJIL'!T47,'LEDGER GENAP2'!T47))</f>
        <v/>
      </c>
      <c r="U47" s="223" t="str">
        <f t="shared" si="9"/>
        <v>NK</v>
      </c>
      <c r="V47" s="222" t="str">
        <f>IF('LEDGER GANJIL'!V47="","",AVERAGE('LEDGER GANJIL'!V47,'LEDGER GENAP2'!V47))</f>
        <v/>
      </c>
      <c r="W47" s="223" t="str">
        <f t="shared" si="10"/>
        <v>NK</v>
      </c>
      <c r="X47" s="222" t="str">
        <f>IF('LEDGER GANJIL'!X47="","",AVERAGE('LEDGER GANJIL'!X47,'LEDGER GENAP2'!X47))</f>
        <v/>
      </c>
      <c r="Y47" s="223" t="str">
        <f t="shared" si="11"/>
        <v>NK</v>
      </c>
      <c r="Z47" s="222" t="str">
        <f>IF('LEDGER GANJIL'!Z47="","",AVERAGE('LEDGER GANJIL'!Z47,'LEDGER GENAP2'!Z47))</f>
        <v/>
      </c>
      <c r="AA47" s="223" t="str">
        <f t="shared" si="12"/>
        <v>NK</v>
      </c>
      <c r="AB47" s="222" t="str">
        <f>IF('LEDGER GANJIL'!AB47="","",AVERAGE('LEDGER GANJIL'!AB47,'LEDGER GENAP2'!AB47))</f>
        <v/>
      </c>
      <c r="AC47" s="223" t="str">
        <f t="shared" si="15"/>
        <v>NK</v>
      </c>
      <c r="AD47" s="222" t="str">
        <f>IF('LEDGER GANJIL'!AD47="","",AVERAGE('LEDGER GANJIL'!AD47,'LEDGER GENAP2'!AD47))</f>
        <v/>
      </c>
      <c r="AE47" s="223" t="str">
        <f t="shared" si="13"/>
        <v>NK</v>
      </c>
      <c r="AF47" s="222" t="str">
        <f>IF('LEDGER GANJIL'!AF47="","",AVERAGE('LEDGER GANJIL'!AF47,'LEDGER GENAP2'!AF47))</f>
        <v/>
      </c>
      <c r="AG47" s="223" t="str">
        <f t="shared" si="14"/>
        <v/>
      </c>
      <c r="AH47" s="222" t="str">
        <f>IF('LEDGER GANJIL'!AH47="","",AVERAGE('LEDGER GANJIL'!AH47,'LEDGER GENAP2'!AH47))</f>
        <v/>
      </c>
      <c r="AI47" s="223"/>
      <c r="AJ47" s="222" t="str">
        <f>IF('LEDGER GANJIL'!AJ47="","",AVERAGE('LEDGER GANJIL'!AJ47,'LEDGER GENAP2'!AJ47))</f>
        <v/>
      </c>
      <c r="AK47" s="223"/>
      <c r="AL47" s="231">
        <f t="shared" si="0"/>
        <v>0</v>
      </c>
      <c r="AM47" s="754" t="str">
        <f>IFERROR(DESKRIPSI2!EW29,"")</f>
        <v/>
      </c>
      <c r="AN47" s="756">
        <f t="shared" ref="AN47" si="83">IF(AL47="","",AL47+AL48)</f>
        <v>0</v>
      </c>
      <c r="AO47" s="747" t="str">
        <f t="shared" ref="AO47" si="84">IF(AL47=0,"",COUNTIF(D47:AK48,"NK"))</f>
        <v/>
      </c>
      <c r="AP47" s="749" t="str">
        <f t="shared" ref="AP47" si="85">IF(OR(AO47="",AM47=""),"",IF(AND(AO47&lt;=$AO$3,AM47&gt;=3),"Naik","Tidak Naik"))</f>
        <v/>
      </c>
      <c r="AQ47" s="751" t="str">
        <f t="shared" ref="AQ47" si="86">IF(AP47="","",RANK(AN47,$AN$11:$AN$107,0))</f>
        <v/>
      </c>
    </row>
    <row r="48" spans="1:43" ht="15">
      <c r="A48" s="713"/>
      <c r="B48" s="753"/>
      <c r="C48" s="232" t="s">
        <v>423</v>
      </c>
      <c r="D48" s="222" t="str">
        <f>IF('LEDGER GANJIL'!D48="","",AVERAGE('LEDGER GANJIL'!D48,'LEDGER GENAP2'!D48))</f>
        <v/>
      </c>
      <c r="E48" s="223" t="str">
        <f t="shared" si="1"/>
        <v>NK</v>
      </c>
      <c r="F48" s="222" t="str">
        <f>IF('LEDGER GANJIL'!F48="","",AVERAGE('LEDGER GANJIL'!F48,'LEDGER GENAP2'!F48))</f>
        <v/>
      </c>
      <c r="G48" s="223" t="str">
        <f t="shared" si="2"/>
        <v>NK</v>
      </c>
      <c r="H48" s="222" t="str">
        <f>IF('LEDGER GANJIL'!H48="","",AVERAGE('LEDGER GANJIL'!H48,'LEDGER GENAP2'!H48))</f>
        <v/>
      </c>
      <c r="I48" s="223" t="str">
        <f t="shared" si="3"/>
        <v>NK</v>
      </c>
      <c r="J48" s="222" t="str">
        <f>IF('LEDGER GANJIL'!J48="","",AVERAGE('LEDGER GANJIL'!J48,'LEDGER GENAP2'!J48))</f>
        <v/>
      </c>
      <c r="K48" s="223" t="str">
        <f t="shared" si="4"/>
        <v>NK</v>
      </c>
      <c r="L48" s="222" t="str">
        <f>IF('LEDGER GANJIL'!L48="","",AVERAGE('LEDGER GANJIL'!L48,'LEDGER GENAP2'!L48))</f>
        <v/>
      </c>
      <c r="M48" s="223" t="str">
        <f t="shared" si="5"/>
        <v>NK</v>
      </c>
      <c r="N48" s="222" t="str">
        <f>IF('LEDGER GANJIL'!N48="","",AVERAGE('LEDGER GANJIL'!N48,'LEDGER GENAP2'!N48))</f>
        <v/>
      </c>
      <c r="O48" s="223" t="str">
        <f t="shared" si="6"/>
        <v>NK</v>
      </c>
      <c r="P48" s="222" t="str">
        <f>IF('LEDGER GANJIL'!P48="","",AVERAGE('LEDGER GANJIL'!P48,'LEDGER GENAP2'!P48))</f>
        <v/>
      </c>
      <c r="Q48" s="223" t="str">
        <f t="shared" si="7"/>
        <v>NK</v>
      </c>
      <c r="R48" s="222" t="str">
        <f>IF('LEDGER GANJIL'!R48="","",AVERAGE('LEDGER GANJIL'!R48,'LEDGER GENAP2'!R48))</f>
        <v/>
      </c>
      <c r="S48" s="223" t="str">
        <f t="shared" si="8"/>
        <v>NK</v>
      </c>
      <c r="T48" s="222" t="str">
        <f>IF('LEDGER GANJIL'!T48="","",AVERAGE('LEDGER GANJIL'!T48,'LEDGER GENAP2'!T48))</f>
        <v/>
      </c>
      <c r="U48" s="223" t="str">
        <f t="shared" si="9"/>
        <v>NK</v>
      </c>
      <c r="V48" s="222" t="str">
        <f>IF('LEDGER GANJIL'!V48="","",AVERAGE('LEDGER GANJIL'!V48,'LEDGER GENAP2'!V48))</f>
        <v/>
      </c>
      <c r="W48" s="223" t="str">
        <f t="shared" si="10"/>
        <v>NK</v>
      </c>
      <c r="X48" s="222" t="str">
        <f>IF('LEDGER GANJIL'!X48="","",AVERAGE('LEDGER GANJIL'!X48,'LEDGER GENAP2'!X48))</f>
        <v/>
      </c>
      <c r="Y48" s="223" t="str">
        <f t="shared" si="11"/>
        <v>NK</v>
      </c>
      <c r="Z48" s="222" t="str">
        <f>IF('LEDGER GANJIL'!Z48="","",AVERAGE('LEDGER GANJIL'!Z48,'LEDGER GENAP2'!Z48))</f>
        <v/>
      </c>
      <c r="AA48" s="223" t="str">
        <f t="shared" si="12"/>
        <v>NK</v>
      </c>
      <c r="AB48" s="222" t="str">
        <f>IF('LEDGER GANJIL'!AB48="","",AVERAGE('LEDGER GANJIL'!AB48,'LEDGER GENAP2'!AB48))</f>
        <v/>
      </c>
      <c r="AC48" s="223" t="str">
        <f t="shared" si="15"/>
        <v>NK</v>
      </c>
      <c r="AD48" s="222" t="str">
        <f>IF('LEDGER GANJIL'!AD48="","",AVERAGE('LEDGER GANJIL'!AD48,'LEDGER GENAP2'!AD48))</f>
        <v/>
      </c>
      <c r="AE48" s="223" t="str">
        <f t="shared" si="13"/>
        <v>NK</v>
      </c>
      <c r="AF48" s="222" t="str">
        <f>IF('LEDGER GANJIL'!AF48="","",AVERAGE('LEDGER GANJIL'!AF48,'LEDGER GENAP2'!AF48))</f>
        <v/>
      </c>
      <c r="AG48" s="223" t="str">
        <f t="shared" si="14"/>
        <v/>
      </c>
      <c r="AH48" s="222" t="str">
        <f>IF('LEDGER GANJIL'!AH48="","",AVERAGE('LEDGER GANJIL'!AH48,'LEDGER GENAP2'!AH48))</f>
        <v/>
      </c>
      <c r="AI48" s="223"/>
      <c r="AJ48" s="222" t="str">
        <f>IF('LEDGER GANJIL'!AJ48="","",AVERAGE('LEDGER GANJIL'!AJ48,'LEDGER GENAP2'!AJ48))</f>
        <v/>
      </c>
      <c r="AK48" s="223"/>
      <c r="AL48" s="231">
        <f t="shared" si="0"/>
        <v>0</v>
      </c>
      <c r="AM48" s="755"/>
      <c r="AN48" s="757"/>
      <c r="AO48" s="748"/>
      <c r="AP48" s="750"/>
      <c r="AQ48" s="751"/>
    </row>
    <row r="49" spans="1:43" ht="15">
      <c r="A49" s="711">
        <v>20</v>
      </c>
      <c r="B49" s="752" t="str">
        <f>'Data Identitas'!B47</f>
        <v>siswa39</v>
      </c>
      <c r="C49" s="232" t="s">
        <v>422</v>
      </c>
      <c r="D49" s="222" t="str">
        <f>IF('LEDGER GANJIL'!D49="","",AVERAGE('LEDGER GANJIL'!D49,'LEDGER GENAP2'!D49))</f>
        <v/>
      </c>
      <c r="E49" s="223" t="str">
        <f t="shared" si="1"/>
        <v>NK</v>
      </c>
      <c r="F49" s="222" t="str">
        <f>IF('LEDGER GANJIL'!F49="","",AVERAGE('LEDGER GANJIL'!F49,'LEDGER GENAP2'!F49))</f>
        <v/>
      </c>
      <c r="G49" s="223" t="str">
        <f t="shared" si="2"/>
        <v>NK</v>
      </c>
      <c r="H49" s="222" t="str">
        <f>IF('LEDGER GANJIL'!H49="","",AVERAGE('LEDGER GANJIL'!H49,'LEDGER GENAP2'!H49))</f>
        <v/>
      </c>
      <c r="I49" s="223" t="str">
        <f t="shared" si="3"/>
        <v>NK</v>
      </c>
      <c r="J49" s="222" t="str">
        <f>IF('LEDGER GANJIL'!J49="","",AVERAGE('LEDGER GANJIL'!J49,'LEDGER GENAP2'!J49))</f>
        <v/>
      </c>
      <c r="K49" s="223" t="str">
        <f t="shared" si="4"/>
        <v>NK</v>
      </c>
      <c r="L49" s="222" t="str">
        <f>IF('LEDGER GANJIL'!L49="","",AVERAGE('LEDGER GANJIL'!L49,'LEDGER GENAP2'!L49))</f>
        <v/>
      </c>
      <c r="M49" s="223" t="str">
        <f t="shared" si="5"/>
        <v>NK</v>
      </c>
      <c r="N49" s="222" t="str">
        <f>IF('LEDGER GANJIL'!N49="","",AVERAGE('LEDGER GANJIL'!N49,'LEDGER GENAP2'!N49))</f>
        <v/>
      </c>
      <c r="O49" s="223" t="str">
        <f t="shared" si="6"/>
        <v>NK</v>
      </c>
      <c r="P49" s="222" t="str">
        <f>IF('LEDGER GANJIL'!P49="","",AVERAGE('LEDGER GANJIL'!P49,'LEDGER GENAP2'!P49))</f>
        <v/>
      </c>
      <c r="Q49" s="223" t="str">
        <f t="shared" si="7"/>
        <v>NK</v>
      </c>
      <c r="R49" s="222" t="str">
        <f>IF('LEDGER GANJIL'!R49="","",AVERAGE('LEDGER GANJIL'!R49,'LEDGER GENAP2'!R49))</f>
        <v/>
      </c>
      <c r="S49" s="223" t="str">
        <f t="shared" si="8"/>
        <v>NK</v>
      </c>
      <c r="T49" s="222" t="str">
        <f>IF('LEDGER GANJIL'!T49="","",AVERAGE('LEDGER GANJIL'!T49,'LEDGER GENAP2'!T49))</f>
        <v/>
      </c>
      <c r="U49" s="223" t="str">
        <f t="shared" si="9"/>
        <v>NK</v>
      </c>
      <c r="V49" s="222" t="str">
        <f>IF('LEDGER GANJIL'!V49="","",AVERAGE('LEDGER GANJIL'!V49,'LEDGER GENAP2'!V49))</f>
        <v/>
      </c>
      <c r="W49" s="223" t="str">
        <f t="shared" si="10"/>
        <v>NK</v>
      </c>
      <c r="X49" s="222" t="str">
        <f>IF('LEDGER GANJIL'!X49="","",AVERAGE('LEDGER GANJIL'!X49,'LEDGER GENAP2'!X49))</f>
        <v/>
      </c>
      <c r="Y49" s="223" t="str">
        <f t="shared" si="11"/>
        <v>NK</v>
      </c>
      <c r="Z49" s="222" t="str">
        <f>IF('LEDGER GANJIL'!Z49="","",AVERAGE('LEDGER GANJIL'!Z49,'LEDGER GENAP2'!Z49))</f>
        <v/>
      </c>
      <c r="AA49" s="223" t="str">
        <f t="shared" si="12"/>
        <v>NK</v>
      </c>
      <c r="AB49" s="222" t="str">
        <f>IF('LEDGER GANJIL'!AB49="","",AVERAGE('LEDGER GANJIL'!AB49,'LEDGER GENAP2'!AB49))</f>
        <v/>
      </c>
      <c r="AC49" s="223" t="str">
        <f t="shared" si="15"/>
        <v>NK</v>
      </c>
      <c r="AD49" s="222" t="str">
        <f>IF('LEDGER GANJIL'!AD49="","",AVERAGE('LEDGER GANJIL'!AD49,'LEDGER GENAP2'!AD49))</f>
        <v/>
      </c>
      <c r="AE49" s="223" t="str">
        <f t="shared" si="13"/>
        <v>NK</v>
      </c>
      <c r="AF49" s="222" t="str">
        <f>IF('LEDGER GANJIL'!AF49="","",AVERAGE('LEDGER GANJIL'!AF49,'LEDGER GENAP2'!AF49))</f>
        <v/>
      </c>
      <c r="AG49" s="223" t="str">
        <f t="shared" si="14"/>
        <v/>
      </c>
      <c r="AH49" s="222" t="str">
        <f>IF('LEDGER GANJIL'!AH49="","",AVERAGE('LEDGER GANJIL'!AH49,'LEDGER GENAP2'!AH49))</f>
        <v/>
      </c>
      <c r="AI49" s="223"/>
      <c r="AJ49" s="222" t="str">
        <f>IF('LEDGER GANJIL'!AJ49="","",AVERAGE('LEDGER GANJIL'!AJ49,'LEDGER GENAP2'!AJ49))</f>
        <v/>
      </c>
      <c r="AK49" s="223"/>
      <c r="AL49" s="231">
        <f t="shared" si="0"/>
        <v>0</v>
      </c>
      <c r="AM49" s="754" t="str">
        <f>IFERROR(DESKRIPSI2!EW30,"")</f>
        <v/>
      </c>
      <c r="AN49" s="756">
        <f t="shared" ref="AN49" si="87">IF(AL49="","",AL49+AL50)</f>
        <v>0</v>
      </c>
      <c r="AO49" s="747" t="str">
        <f t="shared" ref="AO49" si="88">IF(AL49=0,"",COUNTIF(D49:AK50,"NK"))</f>
        <v/>
      </c>
      <c r="AP49" s="749" t="str">
        <f t="shared" ref="AP49" si="89">IF(OR(AO49="",AM49=""),"",IF(AND(AO49&lt;=$AO$3,AM49&gt;=3),"Naik","Tidak Naik"))</f>
        <v/>
      </c>
      <c r="AQ49" s="751" t="str">
        <f t="shared" ref="AQ49" si="90">IF(AP49="","",RANK(AN49,$AN$11:$AN$107,0))</f>
        <v/>
      </c>
    </row>
    <row r="50" spans="1:43" ht="15">
      <c r="A50" s="713"/>
      <c r="B50" s="753"/>
      <c r="C50" s="232" t="s">
        <v>423</v>
      </c>
      <c r="D50" s="222" t="str">
        <f>IF('LEDGER GANJIL'!D50="","",AVERAGE('LEDGER GANJIL'!D50,'LEDGER GENAP2'!D50))</f>
        <v/>
      </c>
      <c r="E50" s="223" t="str">
        <f t="shared" si="1"/>
        <v>NK</v>
      </c>
      <c r="F50" s="222" t="str">
        <f>IF('LEDGER GANJIL'!F50="","",AVERAGE('LEDGER GANJIL'!F50,'LEDGER GENAP2'!F50))</f>
        <v/>
      </c>
      <c r="G50" s="223" t="str">
        <f t="shared" si="2"/>
        <v>NK</v>
      </c>
      <c r="H50" s="222" t="str">
        <f>IF('LEDGER GANJIL'!H50="","",AVERAGE('LEDGER GANJIL'!H50,'LEDGER GENAP2'!H50))</f>
        <v/>
      </c>
      <c r="I50" s="223" t="str">
        <f t="shared" si="3"/>
        <v>NK</v>
      </c>
      <c r="J50" s="222" t="str">
        <f>IF('LEDGER GANJIL'!J50="","",AVERAGE('LEDGER GANJIL'!J50,'LEDGER GENAP2'!J50))</f>
        <v/>
      </c>
      <c r="K50" s="223" t="str">
        <f t="shared" si="4"/>
        <v>NK</v>
      </c>
      <c r="L50" s="222" t="str">
        <f>IF('LEDGER GANJIL'!L50="","",AVERAGE('LEDGER GANJIL'!L50,'LEDGER GENAP2'!L50))</f>
        <v/>
      </c>
      <c r="M50" s="223" t="str">
        <f t="shared" si="5"/>
        <v>NK</v>
      </c>
      <c r="N50" s="222" t="str">
        <f>IF('LEDGER GANJIL'!N50="","",AVERAGE('LEDGER GANJIL'!N50,'LEDGER GENAP2'!N50))</f>
        <v/>
      </c>
      <c r="O50" s="223" t="str">
        <f t="shared" si="6"/>
        <v>NK</v>
      </c>
      <c r="P50" s="222" t="str">
        <f>IF('LEDGER GANJIL'!P50="","",AVERAGE('LEDGER GANJIL'!P50,'LEDGER GENAP2'!P50))</f>
        <v/>
      </c>
      <c r="Q50" s="223" t="str">
        <f t="shared" si="7"/>
        <v>NK</v>
      </c>
      <c r="R50" s="222" t="str">
        <f>IF('LEDGER GANJIL'!R50="","",AVERAGE('LEDGER GANJIL'!R50,'LEDGER GENAP2'!R50))</f>
        <v/>
      </c>
      <c r="S50" s="223" t="str">
        <f t="shared" si="8"/>
        <v>NK</v>
      </c>
      <c r="T50" s="222" t="str">
        <f>IF('LEDGER GANJIL'!T50="","",AVERAGE('LEDGER GANJIL'!T50,'LEDGER GENAP2'!T50))</f>
        <v/>
      </c>
      <c r="U50" s="223" t="str">
        <f t="shared" si="9"/>
        <v>NK</v>
      </c>
      <c r="V50" s="222" t="str">
        <f>IF('LEDGER GANJIL'!V50="","",AVERAGE('LEDGER GANJIL'!V50,'LEDGER GENAP2'!V50))</f>
        <v/>
      </c>
      <c r="W50" s="223" t="str">
        <f t="shared" si="10"/>
        <v>NK</v>
      </c>
      <c r="X50" s="222" t="str">
        <f>IF('LEDGER GANJIL'!X50="","",AVERAGE('LEDGER GANJIL'!X50,'LEDGER GENAP2'!X50))</f>
        <v/>
      </c>
      <c r="Y50" s="223" t="str">
        <f t="shared" si="11"/>
        <v>NK</v>
      </c>
      <c r="Z50" s="222" t="str">
        <f>IF('LEDGER GANJIL'!Z50="","",AVERAGE('LEDGER GANJIL'!Z50,'LEDGER GENAP2'!Z50))</f>
        <v/>
      </c>
      <c r="AA50" s="223" t="str">
        <f t="shared" si="12"/>
        <v>NK</v>
      </c>
      <c r="AB50" s="222" t="str">
        <f>IF('LEDGER GANJIL'!AB50="","",AVERAGE('LEDGER GANJIL'!AB50,'LEDGER GENAP2'!AB50))</f>
        <v/>
      </c>
      <c r="AC50" s="223" t="str">
        <f t="shared" si="15"/>
        <v>NK</v>
      </c>
      <c r="AD50" s="222" t="str">
        <f>IF('LEDGER GANJIL'!AD50="","",AVERAGE('LEDGER GANJIL'!AD50,'LEDGER GENAP2'!AD50))</f>
        <v/>
      </c>
      <c r="AE50" s="223" t="str">
        <f t="shared" si="13"/>
        <v>NK</v>
      </c>
      <c r="AF50" s="222" t="str">
        <f>IF('LEDGER GANJIL'!AF50="","",AVERAGE('LEDGER GANJIL'!AF50,'LEDGER GENAP2'!AF50))</f>
        <v/>
      </c>
      <c r="AG50" s="223" t="str">
        <f t="shared" si="14"/>
        <v/>
      </c>
      <c r="AH50" s="222" t="str">
        <f>IF('LEDGER GANJIL'!AH50="","",AVERAGE('LEDGER GANJIL'!AH50,'LEDGER GENAP2'!AH50))</f>
        <v/>
      </c>
      <c r="AI50" s="223"/>
      <c r="AJ50" s="222" t="str">
        <f>IF('LEDGER GANJIL'!AJ50="","",AVERAGE('LEDGER GANJIL'!AJ50,'LEDGER GENAP2'!AJ50))</f>
        <v/>
      </c>
      <c r="AK50" s="223"/>
      <c r="AL50" s="231">
        <f t="shared" si="0"/>
        <v>0</v>
      </c>
      <c r="AM50" s="755"/>
      <c r="AN50" s="757"/>
      <c r="AO50" s="748"/>
      <c r="AP50" s="750"/>
      <c r="AQ50" s="751"/>
    </row>
    <row r="51" spans="1:43" ht="15">
      <c r="A51" s="711">
        <v>21</v>
      </c>
      <c r="B51" s="752" t="str">
        <f>'Data Identitas'!B49</f>
        <v>siswa41</v>
      </c>
      <c r="C51" s="232" t="s">
        <v>422</v>
      </c>
      <c r="D51" s="222" t="str">
        <f>IF('LEDGER GANJIL'!D51="","",AVERAGE('LEDGER GANJIL'!D51,'LEDGER GENAP2'!D51))</f>
        <v/>
      </c>
      <c r="E51" s="223" t="str">
        <f t="shared" si="1"/>
        <v>NK</v>
      </c>
      <c r="F51" s="222" t="str">
        <f>IF('LEDGER GANJIL'!F51="","",AVERAGE('LEDGER GANJIL'!F51,'LEDGER GENAP2'!F51))</f>
        <v/>
      </c>
      <c r="G51" s="223" t="str">
        <f t="shared" si="2"/>
        <v>NK</v>
      </c>
      <c r="H51" s="222" t="str">
        <f>IF('LEDGER GANJIL'!H51="","",AVERAGE('LEDGER GANJIL'!H51,'LEDGER GENAP2'!H51))</f>
        <v/>
      </c>
      <c r="I51" s="223" t="str">
        <f t="shared" si="3"/>
        <v>NK</v>
      </c>
      <c r="J51" s="222" t="str">
        <f>IF('LEDGER GANJIL'!J51="","",AVERAGE('LEDGER GANJIL'!J51,'LEDGER GENAP2'!J51))</f>
        <v/>
      </c>
      <c r="K51" s="223" t="str">
        <f t="shared" si="4"/>
        <v>NK</v>
      </c>
      <c r="L51" s="222" t="str">
        <f>IF('LEDGER GANJIL'!L51="","",AVERAGE('LEDGER GANJIL'!L51,'LEDGER GENAP2'!L51))</f>
        <v/>
      </c>
      <c r="M51" s="223" t="str">
        <f t="shared" si="5"/>
        <v>NK</v>
      </c>
      <c r="N51" s="222" t="str">
        <f>IF('LEDGER GANJIL'!N51="","",AVERAGE('LEDGER GANJIL'!N51,'LEDGER GENAP2'!N51))</f>
        <v/>
      </c>
      <c r="O51" s="223" t="str">
        <f t="shared" si="6"/>
        <v>NK</v>
      </c>
      <c r="P51" s="222" t="str">
        <f>IF('LEDGER GANJIL'!P51="","",AVERAGE('LEDGER GANJIL'!P51,'LEDGER GENAP2'!P51))</f>
        <v/>
      </c>
      <c r="Q51" s="223" t="str">
        <f t="shared" si="7"/>
        <v>NK</v>
      </c>
      <c r="R51" s="222" t="str">
        <f>IF('LEDGER GANJIL'!R51="","",AVERAGE('LEDGER GANJIL'!R51,'LEDGER GENAP2'!R51))</f>
        <v/>
      </c>
      <c r="S51" s="223" t="str">
        <f t="shared" si="8"/>
        <v>NK</v>
      </c>
      <c r="T51" s="222" t="str">
        <f>IF('LEDGER GANJIL'!T51="","",AVERAGE('LEDGER GANJIL'!T51,'LEDGER GENAP2'!T51))</f>
        <v/>
      </c>
      <c r="U51" s="223" t="str">
        <f t="shared" si="9"/>
        <v>NK</v>
      </c>
      <c r="V51" s="222" t="str">
        <f>IF('LEDGER GANJIL'!V51="","",AVERAGE('LEDGER GANJIL'!V51,'LEDGER GENAP2'!V51))</f>
        <v/>
      </c>
      <c r="W51" s="223" t="str">
        <f t="shared" si="10"/>
        <v>NK</v>
      </c>
      <c r="X51" s="222" t="str">
        <f>IF('LEDGER GANJIL'!X51="","",AVERAGE('LEDGER GANJIL'!X51,'LEDGER GENAP2'!X51))</f>
        <v/>
      </c>
      <c r="Y51" s="223" t="str">
        <f t="shared" si="11"/>
        <v>NK</v>
      </c>
      <c r="Z51" s="222" t="str">
        <f>IF('LEDGER GANJIL'!Z51="","",AVERAGE('LEDGER GANJIL'!Z51,'LEDGER GENAP2'!Z51))</f>
        <v/>
      </c>
      <c r="AA51" s="223" t="str">
        <f t="shared" si="12"/>
        <v>NK</v>
      </c>
      <c r="AB51" s="222" t="str">
        <f>IF('LEDGER GANJIL'!AB51="","",AVERAGE('LEDGER GANJIL'!AB51,'LEDGER GENAP2'!AB51))</f>
        <v/>
      </c>
      <c r="AC51" s="223" t="str">
        <f t="shared" si="15"/>
        <v>NK</v>
      </c>
      <c r="AD51" s="222" t="str">
        <f>IF('LEDGER GANJIL'!AD51="","",AVERAGE('LEDGER GANJIL'!AD51,'LEDGER GENAP2'!AD51))</f>
        <v/>
      </c>
      <c r="AE51" s="223" t="str">
        <f t="shared" si="13"/>
        <v>NK</v>
      </c>
      <c r="AF51" s="222" t="str">
        <f>IF('LEDGER GANJIL'!AF51="","",AVERAGE('LEDGER GANJIL'!AF51,'LEDGER GENAP2'!AF51))</f>
        <v/>
      </c>
      <c r="AG51" s="223" t="str">
        <f t="shared" si="14"/>
        <v/>
      </c>
      <c r="AH51" s="222" t="str">
        <f>IF('LEDGER GANJIL'!AH51="","",AVERAGE('LEDGER GANJIL'!AH51,'LEDGER GENAP2'!AH51))</f>
        <v/>
      </c>
      <c r="AI51" s="223"/>
      <c r="AJ51" s="222" t="str">
        <f>IF('LEDGER GANJIL'!AJ51="","",AVERAGE('LEDGER GANJIL'!AJ51,'LEDGER GENAP2'!AJ51))</f>
        <v/>
      </c>
      <c r="AK51" s="223"/>
      <c r="AL51" s="231">
        <f t="shared" si="0"/>
        <v>0</v>
      </c>
      <c r="AM51" s="754" t="str">
        <f>IFERROR(DESKRIPSI2!EW31,"")</f>
        <v/>
      </c>
      <c r="AN51" s="756">
        <f t="shared" ref="AN51" si="91">IF(AL51="","",AL51+AL52)</f>
        <v>0</v>
      </c>
      <c r="AO51" s="747" t="str">
        <f t="shared" ref="AO51" si="92">IF(AL51=0,"",COUNTIF(D51:AK52,"NK"))</f>
        <v/>
      </c>
      <c r="AP51" s="749" t="str">
        <f t="shared" ref="AP51" si="93">IF(OR(AO51="",AM51=""),"",IF(AND(AO51&lt;=$AO$3,AM51&gt;=3),"Naik","Tidak Naik"))</f>
        <v/>
      </c>
      <c r="AQ51" s="751" t="str">
        <f t="shared" ref="AQ51" si="94">IF(AP51="","",RANK(AN51,$AN$11:$AN$107,0))</f>
        <v/>
      </c>
    </row>
    <row r="52" spans="1:43" ht="15">
      <c r="A52" s="713"/>
      <c r="B52" s="753"/>
      <c r="C52" s="232" t="s">
        <v>423</v>
      </c>
      <c r="D52" s="222" t="str">
        <f>IF('LEDGER GANJIL'!D52="","",AVERAGE('LEDGER GANJIL'!D52,'LEDGER GENAP2'!D52))</f>
        <v/>
      </c>
      <c r="E52" s="223" t="str">
        <f t="shared" si="1"/>
        <v>NK</v>
      </c>
      <c r="F52" s="222" t="str">
        <f>IF('LEDGER GANJIL'!F52="","",AVERAGE('LEDGER GANJIL'!F52,'LEDGER GENAP2'!F52))</f>
        <v/>
      </c>
      <c r="G52" s="223" t="str">
        <f t="shared" si="2"/>
        <v>NK</v>
      </c>
      <c r="H52" s="222" t="str">
        <f>IF('LEDGER GANJIL'!H52="","",AVERAGE('LEDGER GANJIL'!H52,'LEDGER GENAP2'!H52))</f>
        <v/>
      </c>
      <c r="I52" s="223" t="str">
        <f t="shared" si="3"/>
        <v>NK</v>
      </c>
      <c r="J52" s="222" t="str">
        <f>IF('LEDGER GANJIL'!J52="","",AVERAGE('LEDGER GANJIL'!J52,'LEDGER GENAP2'!J52))</f>
        <v/>
      </c>
      <c r="K52" s="223" t="str">
        <f t="shared" si="4"/>
        <v>NK</v>
      </c>
      <c r="L52" s="222" t="str">
        <f>IF('LEDGER GANJIL'!L52="","",AVERAGE('LEDGER GANJIL'!L52,'LEDGER GENAP2'!L52))</f>
        <v/>
      </c>
      <c r="M52" s="223" t="str">
        <f t="shared" si="5"/>
        <v>NK</v>
      </c>
      <c r="N52" s="222" t="str">
        <f>IF('LEDGER GANJIL'!N52="","",AVERAGE('LEDGER GANJIL'!N52,'LEDGER GENAP2'!N52))</f>
        <v/>
      </c>
      <c r="O52" s="223" t="str">
        <f t="shared" si="6"/>
        <v>NK</v>
      </c>
      <c r="P52" s="222" t="str">
        <f>IF('LEDGER GANJIL'!P52="","",AVERAGE('LEDGER GANJIL'!P52,'LEDGER GENAP2'!P52))</f>
        <v/>
      </c>
      <c r="Q52" s="223" t="str">
        <f t="shared" si="7"/>
        <v>NK</v>
      </c>
      <c r="R52" s="222" t="str">
        <f>IF('LEDGER GANJIL'!R52="","",AVERAGE('LEDGER GANJIL'!R52,'LEDGER GENAP2'!R52))</f>
        <v/>
      </c>
      <c r="S52" s="223" t="str">
        <f t="shared" si="8"/>
        <v>NK</v>
      </c>
      <c r="T52" s="222" t="str">
        <f>IF('LEDGER GANJIL'!T52="","",AVERAGE('LEDGER GANJIL'!T52,'LEDGER GENAP2'!T52))</f>
        <v/>
      </c>
      <c r="U52" s="223" t="str">
        <f t="shared" si="9"/>
        <v>NK</v>
      </c>
      <c r="V52" s="222" t="str">
        <f>IF('LEDGER GANJIL'!V52="","",AVERAGE('LEDGER GANJIL'!V52,'LEDGER GENAP2'!V52))</f>
        <v/>
      </c>
      <c r="W52" s="223" t="str">
        <f t="shared" si="10"/>
        <v>NK</v>
      </c>
      <c r="X52" s="222" t="str">
        <f>IF('LEDGER GANJIL'!X52="","",AVERAGE('LEDGER GANJIL'!X52,'LEDGER GENAP2'!X52))</f>
        <v/>
      </c>
      <c r="Y52" s="223" t="str">
        <f t="shared" si="11"/>
        <v>NK</v>
      </c>
      <c r="Z52" s="222" t="str">
        <f>IF('LEDGER GANJIL'!Z52="","",AVERAGE('LEDGER GANJIL'!Z52,'LEDGER GENAP2'!Z52))</f>
        <v/>
      </c>
      <c r="AA52" s="223" t="str">
        <f t="shared" si="12"/>
        <v>NK</v>
      </c>
      <c r="AB52" s="222" t="str">
        <f>IF('LEDGER GANJIL'!AB52="","",AVERAGE('LEDGER GANJIL'!AB52,'LEDGER GENAP2'!AB52))</f>
        <v/>
      </c>
      <c r="AC52" s="223" t="str">
        <f t="shared" si="15"/>
        <v>NK</v>
      </c>
      <c r="AD52" s="222" t="str">
        <f>IF('LEDGER GANJIL'!AD52="","",AVERAGE('LEDGER GANJIL'!AD52,'LEDGER GENAP2'!AD52))</f>
        <v/>
      </c>
      <c r="AE52" s="223" t="str">
        <f t="shared" si="13"/>
        <v>NK</v>
      </c>
      <c r="AF52" s="222" t="str">
        <f>IF('LEDGER GANJIL'!AF52="","",AVERAGE('LEDGER GANJIL'!AF52,'LEDGER GENAP2'!AF52))</f>
        <v/>
      </c>
      <c r="AG52" s="223" t="str">
        <f t="shared" si="14"/>
        <v/>
      </c>
      <c r="AH52" s="222" t="str">
        <f>IF('LEDGER GANJIL'!AH52="","",AVERAGE('LEDGER GANJIL'!AH52,'LEDGER GENAP2'!AH52))</f>
        <v/>
      </c>
      <c r="AI52" s="223"/>
      <c r="AJ52" s="222" t="str">
        <f>IF('LEDGER GANJIL'!AJ52="","",AVERAGE('LEDGER GANJIL'!AJ52,'LEDGER GENAP2'!AJ52))</f>
        <v/>
      </c>
      <c r="AK52" s="223"/>
      <c r="AL52" s="231">
        <f t="shared" si="0"/>
        <v>0</v>
      </c>
      <c r="AM52" s="755"/>
      <c r="AN52" s="757"/>
      <c r="AO52" s="748"/>
      <c r="AP52" s="750"/>
      <c r="AQ52" s="751"/>
    </row>
    <row r="53" spans="1:43" ht="15">
      <c r="A53" s="711">
        <v>22</v>
      </c>
      <c r="B53" s="752" t="str">
        <f>'Data Identitas'!B51</f>
        <v>siswa43</v>
      </c>
      <c r="C53" s="232" t="s">
        <v>422</v>
      </c>
      <c r="D53" s="222" t="str">
        <f>IF('LEDGER GANJIL'!D53="","",AVERAGE('LEDGER GANJIL'!D53,'LEDGER GENAP2'!D53))</f>
        <v/>
      </c>
      <c r="E53" s="223" t="str">
        <f t="shared" si="1"/>
        <v>NK</v>
      </c>
      <c r="F53" s="222" t="str">
        <f>IF('LEDGER GANJIL'!F53="","",AVERAGE('LEDGER GANJIL'!F53,'LEDGER GENAP2'!F53))</f>
        <v/>
      </c>
      <c r="G53" s="223" t="str">
        <f t="shared" si="2"/>
        <v>NK</v>
      </c>
      <c r="H53" s="222" t="str">
        <f>IF('LEDGER GANJIL'!H53="","",AVERAGE('LEDGER GANJIL'!H53,'LEDGER GENAP2'!H53))</f>
        <v/>
      </c>
      <c r="I53" s="223" t="str">
        <f t="shared" si="3"/>
        <v>NK</v>
      </c>
      <c r="J53" s="222" t="str">
        <f>IF('LEDGER GANJIL'!J53="","",AVERAGE('LEDGER GANJIL'!J53,'LEDGER GENAP2'!J53))</f>
        <v/>
      </c>
      <c r="K53" s="223" t="str">
        <f t="shared" si="4"/>
        <v>NK</v>
      </c>
      <c r="L53" s="222" t="str">
        <f>IF('LEDGER GANJIL'!L53="","",AVERAGE('LEDGER GANJIL'!L53,'LEDGER GENAP2'!L53))</f>
        <v/>
      </c>
      <c r="M53" s="223" t="str">
        <f t="shared" si="5"/>
        <v>NK</v>
      </c>
      <c r="N53" s="222" t="str">
        <f>IF('LEDGER GANJIL'!N53="","",AVERAGE('LEDGER GANJIL'!N53,'LEDGER GENAP2'!N53))</f>
        <v/>
      </c>
      <c r="O53" s="223" t="str">
        <f t="shared" si="6"/>
        <v>NK</v>
      </c>
      <c r="P53" s="222" t="str">
        <f>IF('LEDGER GANJIL'!P53="","",AVERAGE('LEDGER GANJIL'!P53,'LEDGER GENAP2'!P53))</f>
        <v/>
      </c>
      <c r="Q53" s="223" t="str">
        <f t="shared" si="7"/>
        <v>NK</v>
      </c>
      <c r="R53" s="222" t="str">
        <f>IF('LEDGER GANJIL'!R53="","",AVERAGE('LEDGER GANJIL'!R53,'LEDGER GENAP2'!R53))</f>
        <v/>
      </c>
      <c r="S53" s="223" t="str">
        <f t="shared" si="8"/>
        <v>NK</v>
      </c>
      <c r="T53" s="222" t="str">
        <f>IF('LEDGER GANJIL'!T53="","",AVERAGE('LEDGER GANJIL'!T53,'LEDGER GENAP2'!T53))</f>
        <v/>
      </c>
      <c r="U53" s="223" t="str">
        <f t="shared" si="9"/>
        <v>NK</v>
      </c>
      <c r="V53" s="222" t="str">
        <f>IF('LEDGER GANJIL'!V53="","",AVERAGE('LEDGER GANJIL'!V53,'LEDGER GENAP2'!V53))</f>
        <v/>
      </c>
      <c r="W53" s="223" t="str">
        <f t="shared" si="10"/>
        <v>NK</v>
      </c>
      <c r="X53" s="222" t="str">
        <f>IF('LEDGER GANJIL'!X53="","",AVERAGE('LEDGER GANJIL'!X53,'LEDGER GENAP2'!X53))</f>
        <v/>
      </c>
      <c r="Y53" s="223" t="str">
        <f t="shared" si="11"/>
        <v>NK</v>
      </c>
      <c r="Z53" s="222" t="str">
        <f>IF('LEDGER GANJIL'!Z53="","",AVERAGE('LEDGER GANJIL'!Z53,'LEDGER GENAP2'!Z53))</f>
        <v/>
      </c>
      <c r="AA53" s="223" t="str">
        <f t="shared" si="12"/>
        <v>NK</v>
      </c>
      <c r="AB53" s="222" t="str">
        <f>IF('LEDGER GANJIL'!AB53="","",AVERAGE('LEDGER GANJIL'!AB53,'LEDGER GENAP2'!AB53))</f>
        <v/>
      </c>
      <c r="AC53" s="223" t="str">
        <f t="shared" si="15"/>
        <v>NK</v>
      </c>
      <c r="AD53" s="222" t="str">
        <f>IF('LEDGER GANJIL'!AD53="","",AVERAGE('LEDGER GANJIL'!AD53,'LEDGER GENAP2'!AD53))</f>
        <v/>
      </c>
      <c r="AE53" s="223" t="str">
        <f t="shared" si="13"/>
        <v>NK</v>
      </c>
      <c r="AF53" s="222" t="str">
        <f>IF('LEDGER GANJIL'!AF53="","",AVERAGE('LEDGER GANJIL'!AF53,'LEDGER GENAP2'!AF53))</f>
        <v/>
      </c>
      <c r="AG53" s="223" t="str">
        <f t="shared" si="14"/>
        <v/>
      </c>
      <c r="AH53" s="222" t="str">
        <f>IF('LEDGER GANJIL'!AH53="","",AVERAGE('LEDGER GANJIL'!AH53,'LEDGER GENAP2'!AH53))</f>
        <v/>
      </c>
      <c r="AI53" s="223"/>
      <c r="AJ53" s="222" t="str">
        <f>IF('LEDGER GANJIL'!AJ53="","",AVERAGE('LEDGER GANJIL'!AJ53,'LEDGER GENAP2'!AJ53))</f>
        <v/>
      </c>
      <c r="AK53" s="223"/>
      <c r="AL53" s="231">
        <f t="shared" si="0"/>
        <v>0</v>
      </c>
      <c r="AM53" s="754" t="str">
        <f>IFERROR(DESKRIPSI2!EW32,"")</f>
        <v/>
      </c>
      <c r="AN53" s="756">
        <f t="shared" ref="AN53" si="95">IF(AL53="","",AL53+AL54)</f>
        <v>0</v>
      </c>
      <c r="AO53" s="747" t="str">
        <f t="shared" ref="AO53" si="96">IF(AL53=0,"",COUNTIF(D53:AK54,"NK"))</f>
        <v/>
      </c>
      <c r="AP53" s="749" t="str">
        <f t="shared" ref="AP53" si="97">IF(OR(AO53="",AM53=""),"",IF(AND(AO53&lt;=$AO$3,AM53&gt;=3),"Naik","Tidak Naik"))</f>
        <v/>
      </c>
      <c r="AQ53" s="751" t="str">
        <f t="shared" ref="AQ53" si="98">IF(AP53="","",RANK(AN53,$AN$11:$AN$107,0))</f>
        <v/>
      </c>
    </row>
    <row r="54" spans="1:43" ht="15">
      <c r="A54" s="713"/>
      <c r="B54" s="753"/>
      <c r="C54" s="232" t="s">
        <v>423</v>
      </c>
      <c r="D54" s="222" t="str">
        <f>IF('LEDGER GANJIL'!D54="","",AVERAGE('LEDGER GANJIL'!D54,'LEDGER GENAP2'!D54))</f>
        <v/>
      </c>
      <c r="E54" s="223" t="str">
        <f t="shared" si="1"/>
        <v>NK</v>
      </c>
      <c r="F54" s="222" t="str">
        <f>IF('LEDGER GANJIL'!F54="","",AVERAGE('LEDGER GANJIL'!F54,'LEDGER GENAP2'!F54))</f>
        <v/>
      </c>
      <c r="G54" s="223" t="str">
        <f t="shared" si="2"/>
        <v>NK</v>
      </c>
      <c r="H54" s="222" t="str">
        <f>IF('LEDGER GANJIL'!H54="","",AVERAGE('LEDGER GANJIL'!H54,'LEDGER GENAP2'!H54))</f>
        <v/>
      </c>
      <c r="I54" s="223" t="str">
        <f t="shared" si="3"/>
        <v>NK</v>
      </c>
      <c r="J54" s="222" t="str">
        <f>IF('LEDGER GANJIL'!J54="","",AVERAGE('LEDGER GANJIL'!J54,'LEDGER GENAP2'!J54))</f>
        <v/>
      </c>
      <c r="K54" s="223" t="str">
        <f t="shared" si="4"/>
        <v>NK</v>
      </c>
      <c r="L54" s="222" t="str">
        <f>IF('LEDGER GANJIL'!L54="","",AVERAGE('LEDGER GANJIL'!L54,'LEDGER GENAP2'!L54))</f>
        <v/>
      </c>
      <c r="M54" s="223" t="str">
        <f t="shared" si="5"/>
        <v>NK</v>
      </c>
      <c r="N54" s="222" t="str">
        <f>IF('LEDGER GANJIL'!N54="","",AVERAGE('LEDGER GANJIL'!N54,'LEDGER GENAP2'!N54))</f>
        <v/>
      </c>
      <c r="O54" s="223" t="str">
        <f t="shared" si="6"/>
        <v>NK</v>
      </c>
      <c r="P54" s="222" t="str">
        <f>IF('LEDGER GANJIL'!P54="","",AVERAGE('LEDGER GANJIL'!P54,'LEDGER GENAP2'!P54))</f>
        <v/>
      </c>
      <c r="Q54" s="223" t="str">
        <f t="shared" si="7"/>
        <v>NK</v>
      </c>
      <c r="R54" s="222" t="str">
        <f>IF('LEDGER GANJIL'!R54="","",AVERAGE('LEDGER GANJIL'!R54,'LEDGER GENAP2'!R54))</f>
        <v/>
      </c>
      <c r="S54" s="223" t="str">
        <f t="shared" si="8"/>
        <v>NK</v>
      </c>
      <c r="T54" s="222" t="str">
        <f>IF('LEDGER GANJIL'!T54="","",AVERAGE('LEDGER GANJIL'!T54,'LEDGER GENAP2'!T54))</f>
        <v/>
      </c>
      <c r="U54" s="223" t="str">
        <f t="shared" si="9"/>
        <v>NK</v>
      </c>
      <c r="V54" s="222" t="str">
        <f>IF('LEDGER GANJIL'!V54="","",AVERAGE('LEDGER GANJIL'!V54,'LEDGER GENAP2'!V54))</f>
        <v/>
      </c>
      <c r="W54" s="223" t="str">
        <f t="shared" si="10"/>
        <v>NK</v>
      </c>
      <c r="X54" s="222" t="str">
        <f>IF('LEDGER GANJIL'!X54="","",AVERAGE('LEDGER GANJIL'!X54,'LEDGER GENAP2'!X54))</f>
        <v/>
      </c>
      <c r="Y54" s="223" t="str">
        <f t="shared" si="11"/>
        <v>NK</v>
      </c>
      <c r="Z54" s="222" t="str">
        <f>IF('LEDGER GANJIL'!Z54="","",AVERAGE('LEDGER GANJIL'!Z54,'LEDGER GENAP2'!Z54))</f>
        <v/>
      </c>
      <c r="AA54" s="223" t="str">
        <f t="shared" si="12"/>
        <v>NK</v>
      </c>
      <c r="AB54" s="222" t="str">
        <f>IF('LEDGER GANJIL'!AB54="","",AVERAGE('LEDGER GANJIL'!AB54,'LEDGER GENAP2'!AB54))</f>
        <v/>
      </c>
      <c r="AC54" s="223" t="str">
        <f t="shared" si="15"/>
        <v>NK</v>
      </c>
      <c r="AD54" s="222" t="str">
        <f>IF('LEDGER GANJIL'!AD54="","",AVERAGE('LEDGER GANJIL'!AD54,'LEDGER GENAP2'!AD54))</f>
        <v/>
      </c>
      <c r="AE54" s="223" t="str">
        <f t="shared" si="13"/>
        <v>NK</v>
      </c>
      <c r="AF54" s="222" t="str">
        <f>IF('LEDGER GANJIL'!AF54="","",AVERAGE('LEDGER GANJIL'!AF54,'LEDGER GENAP2'!AF54))</f>
        <v/>
      </c>
      <c r="AG54" s="223" t="str">
        <f t="shared" si="14"/>
        <v/>
      </c>
      <c r="AH54" s="222" t="str">
        <f>IF('LEDGER GANJIL'!AH54="","",AVERAGE('LEDGER GANJIL'!AH54,'LEDGER GENAP2'!AH54))</f>
        <v/>
      </c>
      <c r="AI54" s="223"/>
      <c r="AJ54" s="222" t="str">
        <f>IF('LEDGER GANJIL'!AJ54="","",AVERAGE('LEDGER GANJIL'!AJ54,'LEDGER GENAP2'!AJ54))</f>
        <v/>
      </c>
      <c r="AK54" s="223"/>
      <c r="AL54" s="231">
        <f t="shared" si="0"/>
        <v>0</v>
      </c>
      <c r="AM54" s="755"/>
      <c r="AN54" s="757"/>
      <c r="AO54" s="748"/>
      <c r="AP54" s="750"/>
      <c r="AQ54" s="751"/>
    </row>
    <row r="55" spans="1:43" ht="15">
      <c r="A55" s="711">
        <v>23</v>
      </c>
      <c r="B55" s="752" t="str">
        <f>'Data Identitas'!B53</f>
        <v>siswa45</v>
      </c>
      <c r="C55" s="232" t="s">
        <v>422</v>
      </c>
      <c r="D55" s="222" t="str">
        <f>IF('LEDGER GANJIL'!D55="","",AVERAGE('LEDGER GANJIL'!D55,'LEDGER GENAP2'!D55))</f>
        <v/>
      </c>
      <c r="E55" s="223" t="str">
        <f t="shared" si="1"/>
        <v>NK</v>
      </c>
      <c r="F55" s="222" t="str">
        <f>IF('LEDGER GANJIL'!F55="","",AVERAGE('LEDGER GANJIL'!F55,'LEDGER GENAP2'!F55))</f>
        <v/>
      </c>
      <c r="G55" s="223" t="str">
        <f t="shared" si="2"/>
        <v>NK</v>
      </c>
      <c r="H55" s="222" t="str">
        <f>IF('LEDGER GANJIL'!H55="","",AVERAGE('LEDGER GANJIL'!H55,'LEDGER GENAP2'!H55))</f>
        <v/>
      </c>
      <c r="I55" s="223" t="str">
        <f t="shared" si="3"/>
        <v>NK</v>
      </c>
      <c r="J55" s="222" t="str">
        <f>IF('LEDGER GANJIL'!J55="","",AVERAGE('LEDGER GANJIL'!J55,'LEDGER GENAP2'!J55))</f>
        <v/>
      </c>
      <c r="K55" s="223" t="str">
        <f t="shared" si="4"/>
        <v>NK</v>
      </c>
      <c r="L55" s="222" t="str">
        <f>IF('LEDGER GANJIL'!L55="","",AVERAGE('LEDGER GANJIL'!L55,'LEDGER GENAP2'!L55))</f>
        <v/>
      </c>
      <c r="M55" s="223" t="str">
        <f t="shared" si="5"/>
        <v>NK</v>
      </c>
      <c r="N55" s="222" t="str">
        <f>IF('LEDGER GANJIL'!N55="","",AVERAGE('LEDGER GANJIL'!N55,'LEDGER GENAP2'!N55))</f>
        <v/>
      </c>
      <c r="O55" s="223" t="str">
        <f t="shared" si="6"/>
        <v>NK</v>
      </c>
      <c r="P55" s="222" t="str">
        <f>IF('LEDGER GANJIL'!P55="","",AVERAGE('LEDGER GANJIL'!P55,'LEDGER GENAP2'!P55))</f>
        <v/>
      </c>
      <c r="Q55" s="223" t="str">
        <f t="shared" si="7"/>
        <v>NK</v>
      </c>
      <c r="R55" s="222" t="str">
        <f>IF('LEDGER GANJIL'!R55="","",AVERAGE('LEDGER GANJIL'!R55,'LEDGER GENAP2'!R55))</f>
        <v/>
      </c>
      <c r="S55" s="223" t="str">
        <f t="shared" si="8"/>
        <v>NK</v>
      </c>
      <c r="T55" s="222" t="str">
        <f>IF('LEDGER GANJIL'!T55="","",AVERAGE('LEDGER GANJIL'!T55,'LEDGER GENAP2'!T55))</f>
        <v/>
      </c>
      <c r="U55" s="223" t="str">
        <f t="shared" si="9"/>
        <v>NK</v>
      </c>
      <c r="V55" s="222" t="str">
        <f>IF('LEDGER GANJIL'!V55="","",AVERAGE('LEDGER GANJIL'!V55,'LEDGER GENAP2'!V55))</f>
        <v/>
      </c>
      <c r="W55" s="223" t="str">
        <f t="shared" si="10"/>
        <v>NK</v>
      </c>
      <c r="X55" s="222" t="str">
        <f>IF('LEDGER GANJIL'!X55="","",AVERAGE('LEDGER GANJIL'!X55,'LEDGER GENAP2'!X55))</f>
        <v/>
      </c>
      <c r="Y55" s="223" t="str">
        <f t="shared" si="11"/>
        <v>NK</v>
      </c>
      <c r="Z55" s="222" t="str">
        <f>IF('LEDGER GANJIL'!Z55="","",AVERAGE('LEDGER GANJIL'!Z55,'LEDGER GENAP2'!Z55))</f>
        <v/>
      </c>
      <c r="AA55" s="223" t="str">
        <f t="shared" si="12"/>
        <v>NK</v>
      </c>
      <c r="AB55" s="222" t="str">
        <f>IF('LEDGER GANJIL'!AB55="","",AVERAGE('LEDGER GANJIL'!AB55,'LEDGER GENAP2'!AB55))</f>
        <v/>
      </c>
      <c r="AC55" s="223" t="str">
        <f t="shared" si="15"/>
        <v>NK</v>
      </c>
      <c r="AD55" s="222" t="str">
        <f>IF('LEDGER GANJIL'!AD55="","",AVERAGE('LEDGER GANJIL'!AD55,'LEDGER GENAP2'!AD55))</f>
        <v/>
      </c>
      <c r="AE55" s="223" t="str">
        <f t="shared" si="13"/>
        <v>NK</v>
      </c>
      <c r="AF55" s="222" t="str">
        <f>IF('LEDGER GANJIL'!AF55="","",AVERAGE('LEDGER GANJIL'!AF55,'LEDGER GENAP2'!AF55))</f>
        <v/>
      </c>
      <c r="AG55" s="223" t="str">
        <f t="shared" si="14"/>
        <v/>
      </c>
      <c r="AH55" s="222" t="str">
        <f>IF('LEDGER GANJIL'!AH55="","",AVERAGE('LEDGER GANJIL'!AH55,'LEDGER GENAP2'!AH55))</f>
        <v/>
      </c>
      <c r="AI55" s="223"/>
      <c r="AJ55" s="222" t="str">
        <f>IF('LEDGER GANJIL'!AJ55="","",AVERAGE('LEDGER GANJIL'!AJ55,'LEDGER GENAP2'!AJ55))</f>
        <v/>
      </c>
      <c r="AK55" s="223"/>
      <c r="AL55" s="231">
        <f t="shared" si="0"/>
        <v>0</v>
      </c>
      <c r="AM55" s="754" t="str">
        <f>IFERROR(DESKRIPSI2!EW33,"")</f>
        <v/>
      </c>
      <c r="AN55" s="756">
        <f t="shared" ref="AN55" si="99">IF(AL55="","",AL55+AL56)</f>
        <v>0</v>
      </c>
      <c r="AO55" s="747" t="str">
        <f t="shared" ref="AO55" si="100">IF(AL55=0,"",COUNTIF(D55:AK56,"NK"))</f>
        <v/>
      </c>
      <c r="AP55" s="749" t="str">
        <f t="shared" ref="AP55" si="101">IF(OR(AO55="",AM55=""),"",IF(AND(AO55&lt;=$AO$3,AM55&gt;=3),"Naik","Tidak Naik"))</f>
        <v/>
      </c>
      <c r="AQ55" s="751" t="str">
        <f t="shared" ref="AQ55" si="102">IF(AP55="","",RANK(AN55,$AN$11:$AN$107,0))</f>
        <v/>
      </c>
    </row>
    <row r="56" spans="1:43" ht="15">
      <c r="A56" s="713"/>
      <c r="B56" s="753"/>
      <c r="C56" s="232" t="s">
        <v>423</v>
      </c>
      <c r="D56" s="222" t="str">
        <f>IF('LEDGER GANJIL'!D56="","",AVERAGE('LEDGER GANJIL'!D56,'LEDGER GENAP2'!D56))</f>
        <v/>
      </c>
      <c r="E56" s="223" t="str">
        <f t="shared" si="1"/>
        <v>NK</v>
      </c>
      <c r="F56" s="222" t="str">
        <f>IF('LEDGER GANJIL'!F56="","",AVERAGE('LEDGER GANJIL'!F56,'LEDGER GENAP2'!F56))</f>
        <v/>
      </c>
      <c r="G56" s="223" t="str">
        <f t="shared" si="2"/>
        <v>NK</v>
      </c>
      <c r="H56" s="222" t="str">
        <f>IF('LEDGER GANJIL'!H56="","",AVERAGE('LEDGER GANJIL'!H56,'LEDGER GENAP2'!H56))</f>
        <v/>
      </c>
      <c r="I56" s="223" t="str">
        <f t="shared" si="3"/>
        <v>NK</v>
      </c>
      <c r="J56" s="222" t="str">
        <f>IF('LEDGER GANJIL'!J56="","",AVERAGE('LEDGER GANJIL'!J56,'LEDGER GENAP2'!J56))</f>
        <v/>
      </c>
      <c r="K56" s="223" t="str">
        <f t="shared" si="4"/>
        <v>NK</v>
      </c>
      <c r="L56" s="222" t="str">
        <f>IF('LEDGER GANJIL'!L56="","",AVERAGE('LEDGER GANJIL'!L56,'LEDGER GENAP2'!L56))</f>
        <v/>
      </c>
      <c r="M56" s="223" t="str">
        <f t="shared" si="5"/>
        <v>NK</v>
      </c>
      <c r="N56" s="222" t="str">
        <f>IF('LEDGER GANJIL'!N56="","",AVERAGE('LEDGER GANJIL'!N56,'LEDGER GENAP2'!N56))</f>
        <v/>
      </c>
      <c r="O56" s="223" t="str">
        <f t="shared" si="6"/>
        <v>NK</v>
      </c>
      <c r="P56" s="222" t="str">
        <f>IF('LEDGER GANJIL'!P56="","",AVERAGE('LEDGER GANJIL'!P56,'LEDGER GENAP2'!P56))</f>
        <v/>
      </c>
      <c r="Q56" s="223" t="str">
        <f t="shared" si="7"/>
        <v>NK</v>
      </c>
      <c r="R56" s="222" t="str">
        <f>IF('LEDGER GANJIL'!R56="","",AVERAGE('LEDGER GANJIL'!R56,'LEDGER GENAP2'!R56))</f>
        <v/>
      </c>
      <c r="S56" s="223" t="str">
        <f t="shared" si="8"/>
        <v>NK</v>
      </c>
      <c r="T56" s="222" t="str">
        <f>IF('LEDGER GANJIL'!T56="","",AVERAGE('LEDGER GANJIL'!T56,'LEDGER GENAP2'!T56))</f>
        <v/>
      </c>
      <c r="U56" s="223" t="str">
        <f t="shared" si="9"/>
        <v>NK</v>
      </c>
      <c r="V56" s="222" t="str">
        <f>IF('LEDGER GANJIL'!V56="","",AVERAGE('LEDGER GANJIL'!V56,'LEDGER GENAP2'!V56))</f>
        <v/>
      </c>
      <c r="W56" s="223" t="str">
        <f t="shared" si="10"/>
        <v>NK</v>
      </c>
      <c r="X56" s="222" t="str">
        <f>IF('LEDGER GANJIL'!X56="","",AVERAGE('LEDGER GANJIL'!X56,'LEDGER GENAP2'!X56))</f>
        <v/>
      </c>
      <c r="Y56" s="223" t="str">
        <f t="shared" si="11"/>
        <v>NK</v>
      </c>
      <c r="Z56" s="222" t="str">
        <f>IF('LEDGER GANJIL'!Z56="","",AVERAGE('LEDGER GANJIL'!Z56,'LEDGER GENAP2'!Z56))</f>
        <v/>
      </c>
      <c r="AA56" s="223" t="str">
        <f t="shared" si="12"/>
        <v>NK</v>
      </c>
      <c r="AB56" s="222" t="str">
        <f>IF('LEDGER GANJIL'!AB56="","",AVERAGE('LEDGER GANJIL'!AB56,'LEDGER GENAP2'!AB56))</f>
        <v/>
      </c>
      <c r="AC56" s="223" t="str">
        <f t="shared" si="15"/>
        <v>NK</v>
      </c>
      <c r="AD56" s="222" t="str">
        <f>IF('LEDGER GANJIL'!AD56="","",AVERAGE('LEDGER GANJIL'!AD56,'LEDGER GENAP2'!AD56))</f>
        <v/>
      </c>
      <c r="AE56" s="223" t="str">
        <f t="shared" si="13"/>
        <v>NK</v>
      </c>
      <c r="AF56" s="222" t="str">
        <f>IF('LEDGER GANJIL'!AF56="","",AVERAGE('LEDGER GANJIL'!AF56,'LEDGER GENAP2'!AF56))</f>
        <v/>
      </c>
      <c r="AG56" s="223" t="str">
        <f t="shared" si="14"/>
        <v/>
      </c>
      <c r="AH56" s="222" t="str">
        <f>IF('LEDGER GANJIL'!AH56="","",AVERAGE('LEDGER GANJIL'!AH56,'LEDGER GENAP2'!AH56))</f>
        <v/>
      </c>
      <c r="AI56" s="223"/>
      <c r="AJ56" s="222" t="str">
        <f>IF('LEDGER GANJIL'!AJ56="","",AVERAGE('LEDGER GANJIL'!AJ56,'LEDGER GENAP2'!AJ56))</f>
        <v/>
      </c>
      <c r="AK56" s="223"/>
      <c r="AL56" s="231">
        <f t="shared" si="0"/>
        <v>0</v>
      </c>
      <c r="AM56" s="755"/>
      <c r="AN56" s="757"/>
      <c r="AO56" s="748"/>
      <c r="AP56" s="750"/>
      <c r="AQ56" s="751"/>
    </row>
    <row r="57" spans="1:43" ht="15">
      <c r="A57" s="711">
        <v>24</v>
      </c>
      <c r="B57" s="752" t="str">
        <f>'Data Identitas'!B55</f>
        <v>siswa47</v>
      </c>
      <c r="C57" s="232" t="s">
        <v>422</v>
      </c>
      <c r="D57" s="222" t="str">
        <f>IF('LEDGER GANJIL'!D57="","",AVERAGE('LEDGER GANJIL'!D57,'LEDGER GENAP2'!D57))</f>
        <v/>
      </c>
      <c r="E57" s="223" t="str">
        <f t="shared" si="1"/>
        <v>NK</v>
      </c>
      <c r="F57" s="222" t="str">
        <f>IF('LEDGER GANJIL'!F57="","",AVERAGE('LEDGER GANJIL'!F57,'LEDGER GENAP2'!F57))</f>
        <v/>
      </c>
      <c r="G57" s="223" t="str">
        <f t="shared" si="2"/>
        <v>NK</v>
      </c>
      <c r="H57" s="222" t="str">
        <f>IF('LEDGER GANJIL'!H57="","",AVERAGE('LEDGER GANJIL'!H57,'LEDGER GENAP2'!H57))</f>
        <v/>
      </c>
      <c r="I57" s="223" t="str">
        <f t="shared" si="3"/>
        <v>NK</v>
      </c>
      <c r="J57" s="222" t="str">
        <f>IF('LEDGER GANJIL'!J57="","",AVERAGE('LEDGER GANJIL'!J57,'LEDGER GENAP2'!J57))</f>
        <v/>
      </c>
      <c r="K57" s="223" t="str">
        <f t="shared" si="4"/>
        <v>NK</v>
      </c>
      <c r="L57" s="222" t="str">
        <f>IF('LEDGER GANJIL'!L57="","",AVERAGE('LEDGER GANJIL'!L57,'LEDGER GENAP2'!L57))</f>
        <v/>
      </c>
      <c r="M57" s="223" t="str">
        <f t="shared" si="5"/>
        <v>NK</v>
      </c>
      <c r="N57" s="222" t="str">
        <f>IF('LEDGER GANJIL'!N57="","",AVERAGE('LEDGER GANJIL'!N57,'LEDGER GENAP2'!N57))</f>
        <v/>
      </c>
      <c r="O57" s="223" t="str">
        <f t="shared" si="6"/>
        <v>NK</v>
      </c>
      <c r="P57" s="222" t="str">
        <f>IF('LEDGER GANJIL'!P57="","",AVERAGE('LEDGER GANJIL'!P57,'LEDGER GENAP2'!P57))</f>
        <v/>
      </c>
      <c r="Q57" s="223" t="str">
        <f t="shared" si="7"/>
        <v>NK</v>
      </c>
      <c r="R57" s="222" t="str">
        <f>IF('LEDGER GANJIL'!R57="","",AVERAGE('LEDGER GANJIL'!R57,'LEDGER GENAP2'!R57))</f>
        <v/>
      </c>
      <c r="S57" s="223" t="str">
        <f t="shared" si="8"/>
        <v>NK</v>
      </c>
      <c r="T57" s="222" t="str">
        <f>IF('LEDGER GANJIL'!T57="","",AVERAGE('LEDGER GANJIL'!T57,'LEDGER GENAP2'!T57))</f>
        <v/>
      </c>
      <c r="U57" s="223" t="str">
        <f t="shared" si="9"/>
        <v>NK</v>
      </c>
      <c r="V57" s="222" t="str">
        <f>IF('LEDGER GANJIL'!V57="","",AVERAGE('LEDGER GANJIL'!V57,'LEDGER GENAP2'!V57))</f>
        <v/>
      </c>
      <c r="W57" s="223" t="str">
        <f t="shared" si="10"/>
        <v>NK</v>
      </c>
      <c r="X57" s="222" t="str">
        <f>IF('LEDGER GANJIL'!X57="","",AVERAGE('LEDGER GANJIL'!X57,'LEDGER GENAP2'!X57))</f>
        <v/>
      </c>
      <c r="Y57" s="223" t="str">
        <f t="shared" si="11"/>
        <v>NK</v>
      </c>
      <c r="Z57" s="222" t="str">
        <f>IF('LEDGER GANJIL'!Z57="","",AVERAGE('LEDGER GANJIL'!Z57,'LEDGER GENAP2'!Z57))</f>
        <v/>
      </c>
      <c r="AA57" s="223" t="str">
        <f t="shared" si="12"/>
        <v>NK</v>
      </c>
      <c r="AB57" s="222" t="str">
        <f>IF('LEDGER GANJIL'!AB57="","",AVERAGE('LEDGER GANJIL'!AB57,'LEDGER GENAP2'!AB57))</f>
        <v/>
      </c>
      <c r="AC57" s="223" t="str">
        <f t="shared" si="15"/>
        <v>NK</v>
      </c>
      <c r="AD57" s="222" t="str">
        <f>IF('LEDGER GANJIL'!AD57="","",AVERAGE('LEDGER GANJIL'!AD57,'LEDGER GENAP2'!AD57))</f>
        <v/>
      </c>
      <c r="AE57" s="223" t="str">
        <f t="shared" si="13"/>
        <v>NK</v>
      </c>
      <c r="AF57" s="222" t="str">
        <f>IF('LEDGER GANJIL'!AF57="","",AVERAGE('LEDGER GANJIL'!AF57,'LEDGER GENAP2'!AF57))</f>
        <v/>
      </c>
      <c r="AG57" s="223" t="str">
        <f t="shared" si="14"/>
        <v/>
      </c>
      <c r="AH57" s="222" t="str">
        <f>IF('LEDGER GANJIL'!AH57="","",AVERAGE('LEDGER GANJIL'!AH57,'LEDGER GENAP2'!AH57))</f>
        <v/>
      </c>
      <c r="AI57" s="223"/>
      <c r="AJ57" s="222" t="str">
        <f>IF('LEDGER GANJIL'!AJ57="","",AVERAGE('LEDGER GANJIL'!AJ57,'LEDGER GENAP2'!AJ57))</f>
        <v/>
      </c>
      <c r="AK57" s="223"/>
      <c r="AL57" s="231">
        <f t="shared" si="0"/>
        <v>0</v>
      </c>
      <c r="AM57" s="754" t="str">
        <f>IFERROR(DESKRIPSI2!EW34,"")</f>
        <v/>
      </c>
      <c r="AN57" s="756">
        <f t="shared" ref="AN57" si="103">IF(AL57="","",AL57+AL58)</f>
        <v>0</v>
      </c>
      <c r="AO57" s="747" t="str">
        <f t="shared" ref="AO57" si="104">IF(AL57=0,"",COUNTIF(D57:AK58,"NK"))</f>
        <v/>
      </c>
      <c r="AP57" s="749" t="str">
        <f t="shared" ref="AP57" si="105">IF(OR(AO57="",AM57=""),"",IF(AND(AO57&lt;=$AO$3,AM57&gt;=3),"Naik","Tidak Naik"))</f>
        <v/>
      </c>
      <c r="AQ57" s="751" t="str">
        <f t="shared" ref="AQ57" si="106">IF(AP57="","",RANK(AN57,$AN$11:$AN$107,0))</f>
        <v/>
      </c>
    </row>
    <row r="58" spans="1:43" ht="15">
      <c r="A58" s="713"/>
      <c r="B58" s="753"/>
      <c r="C58" s="232" t="s">
        <v>423</v>
      </c>
      <c r="D58" s="222" t="str">
        <f>IF('LEDGER GANJIL'!D58="","",AVERAGE('LEDGER GANJIL'!D58,'LEDGER GENAP2'!D58))</f>
        <v/>
      </c>
      <c r="E58" s="223" t="str">
        <f t="shared" si="1"/>
        <v>NK</v>
      </c>
      <c r="F58" s="222" t="str">
        <f>IF('LEDGER GANJIL'!F58="","",AVERAGE('LEDGER GANJIL'!F58,'LEDGER GENAP2'!F58))</f>
        <v/>
      </c>
      <c r="G58" s="223" t="str">
        <f t="shared" si="2"/>
        <v>NK</v>
      </c>
      <c r="H58" s="222" t="str">
        <f>IF('LEDGER GANJIL'!H58="","",AVERAGE('LEDGER GANJIL'!H58,'LEDGER GENAP2'!H58))</f>
        <v/>
      </c>
      <c r="I58" s="223" t="str">
        <f t="shared" si="3"/>
        <v>NK</v>
      </c>
      <c r="J58" s="222" t="str">
        <f>IF('LEDGER GANJIL'!J58="","",AVERAGE('LEDGER GANJIL'!J58,'LEDGER GENAP2'!J58))</f>
        <v/>
      </c>
      <c r="K58" s="223" t="str">
        <f t="shared" si="4"/>
        <v>NK</v>
      </c>
      <c r="L58" s="222" t="str">
        <f>IF('LEDGER GANJIL'!L58="","",AVERAGE('LEDGER GANJIL'!L58,'LEDGER GENAP2'!L58))</f>
        <v/>
      </c>
      <c r="M58" s="223" t="str">
        <f t="shared" si="5"/>
        <v>NK</v>
      </c>
      <c r="N58" s="222" t="str">
        <f>IF('LEDGER GANJIL'!N58="","",AVERAGE('LEDGER GANJIL'!N58,'LEDGER GENAP2'!N58))</f>
        <v/>
      </c>
      <c r="O58" s="223" t="str">
        <f t="shared" si="6"/>
        <v>NK</v>
      </c>
      <c r="P58" s="222" t="str">
        <f>IF('LEDGER GANJIL'!P58="","",AVERAGE('LEDGER GANJIL'!P58,'LEDGER GENAP2'!P58))</f>
        <v/>
      </c>
      <c r="Q58" s="223" t="str">
        <f t="shared" si="7"/>
        <v>NK</v>
      </c>
      <c r="R58" s="222" t="str">
        <f>IF('LEDGER GANJIL'!R58="","",AVERAGE('LEDGER GANJIL'!R58,'LEDGER GENAP2'!R58))</f>
        <v/>
      </c>
      <c r="S58" s="223" t="str">
        <f t="shared" si="8"/>
        <v>NK</v>
      </c>
      <c r="T58" s="222" t="str">
        <f>IF('LEDGER GANJIL'!T58="","",AVERAGE('LEDGER GANJIL'!T58,'LEDGER GENAP2'!T58))</f>
        <v/>
      </c>
      <c r="U58" s="223" t="str">
        <f t="shared" si="9"/>
        <v>NK</v>
      </c>
      <c r="V58" s="222" t="str">
        <f>IF('LEDGER GANJIL'!V58="","",AVERAGE('LEDGER GANJIL'!V58,'LEDGER GENAP2'!V58))</f>
        <v/>
      </c>
      <c r="W58" s="223" t="str">
        <f t="shared" si="10"/>
        <v>NK</v>
      </c>
      <c r="X58" s="222" t="str">
        <f>IF('LEDGER GANJIL'!X58="","",AVERAGE('LEDGER GANJIL'!X58,'LEDGER GENAP2'!X58))</f>
        <v/>
      </c>
      <c r="Y58" s="223" t="str">
        <f t="shared" si="11"/>
        <v>NK</v>
      </c>
      <c r="Z58" s="222" t="str">
        <f>IF('LEDGER GANJIL'!Z58="","",AVERAGE('LEDGER GANJIL'!Z58,'LEDGER GENAP2'!Z58))</f>
        <v/>
      </c>
      <c r="AA58" s="223" t="str">
        <f t="shared" si="12"/>
        <v>NK</v>
      </c>
      <c r="AB58" s="222" t="str">
        <f>IF('LEDGER GANJIL'!AB58="","",AVERAGE('LEDGER GANJIL'!AB58,'LEDGER GENAP2'!AB58))</f>
        <v/>
      </c>
      <c r="AC58" s="223" t="str">
        <f t="shared" si="15"/>
        <v>NK</v>
      </c>
      <c r="AD58" s="222" t="str">
        <f>IF('LEDGER GANJIL'!AD58="","",AVERAGE('LEDGER GANJIL'!AD58,'LEDGER GENAP2'!AD58))</f>
        <v/>
      </c>
      <c r="AE58" s="223" t="str">
        <f t="shared" si="13"/>
        <v>NK</v>
      </c>
      <c r="AF58" s="222" t="str">
        <f>IF('LEDGER GANJIL'!AF58="","",AVERAGE('LEDGER GANJIL'!AF58,'LEDGER GENAP2'!AF58))</f>
        <v/>
      </c>
      <c r="AG58" s="223" t="str">
        <f t="shared" si="14"/>
        <v/>
      </c>
      <c r="AH58" s="222" t="str">
        <f>IF('LEDGER GANJIL'!AH58="","",AVERAGE('LEDGER GANJIL'!AH58,'LEDGER GENAP2'!AH58))</f>
        <v/>
      </c>
      <c r="AI58" s="223"/>
      <c r="AJ58" s="222" t="str">
        <f>IF('LEDGER GANJIL'!AJ58="","",AVERAGE('LEDGER GANJIL'!AJ58,'LEDGER GENAP2'!AJ58))</f>
        <v/>
      </c>
      <c r="AK58" s="223"/>
      <c r="AL58" s="231">
        <f t="shared" si="0"/>
        <v>0</v>
      </c>
      <c r="AM58" s="755"/>
      <c r="AN58" s="757"/>
      <c r="AO58" s="748"/>
      <c r="AP58" s="750"/>
      <c r="AQ58" s="751"/>
    </row>
    <row r="59" spans="1:43" ht="15" customHeight="1">
      <c r="A59" s="711">
        <v>25</v>
      </c>
      <c r="B59" s="752">
        <f>'Data Identitas'!B57</f>
        <v>0</v>
      </c>
      <c r="C59" s="232" t="s">
        <v>422</v>
      </c>
      <c r="D59" s="222" t="str">
        <f>IF('LEDGER GANJIL'!D59="","",AVERAGE('LEDGER GANJIL'!D59,'LEDGER GENAP2'!D59))</f>
        <v/>
      </c>
      <c r="E59" s="223" t="str">
        <f t="shared" si="1"/>
        <v>NK</v>
      </c>
      <c r="F59" s="222" t="str">
        <f>IF('LEDGER GANJIL'!F59="","",AVERAGE('LEDGER GANJIL'!F59,'LEDGER GENAP2'!F59))</f>
        <v/>
      </c>
      <c r="G59" s="223" t="str">
        <f t="shared" si="2"/>
        <v>NK</v>
      </c>
      <c r="H59" s="222" t="str">
        <f>IF('LEDGER GANJIL'!H59="","",AVERAGE('LEDGER GANJIL'!H59,'LEDGER GENAP2'!H59))</f>
        <v/>
      </c>
      <c r="I59" s="223" t="str">
        <f t="shared" si="3"/>
        <v>NK</v>
      </c>
      <c r="J59" s="222" t="str">
        <f>IF('LEDGER GANJIL'!J59="","",AVERAGE('LEDGER GANJIL'!J59,'LEDGER GENAP2'!J59))</f>
        <v/>
      </c>
      <c r="K59" s="223" t="str">
        <f t="shared" si="4"/>
        <v>NK</v>
      </c>
      <c r="L59" s="222" t="str">
        <f>IF('LEDGER GANJIL'!L59="","",AVERAGE('LEDGER GANJIL'!L59,'LEDGER GENAP2'!L59))</f>
        <v/>
      </c>
      <c r="M59" s="223" t="str">
        <f t="shared" si="5"/>
        <v>NK</v>
      </c>
      <c r="N59" s="222" t="str">
        <f>IF('LEDGER GANJIL'!N59="","",AVERAGE('LEDGER GANJIL'!N59,'LEDGER GENAP2'!N59))</f>
        <v/>
      </c>
      <c r="O59" s="223" t="str">
        <f t="shared" si="6"/>
        <v>NK</v>
      </c>
      <c r="P59" s="222" t="str">
        <f>IF('LEDGER GANJIL'!P59="","",AVERAGE('LEDGER GANJIL'!P59,'LEDGER GENAP2'!P59))</f>
        <v/>
      </c>
      <c r="Q59" s="223" t="str">
        <f t="shared" si="7"/>
        <v>NK</v>
      </c>
      <c r="R59" s="222" t="str">
        <f>IF('LEDGER GANJIL'!R59="","",AVERAGE('LEDGER GANJIL'!R59,'LEDGER GENAP2'!R59))</f>
        <v/>
      </c>
      <c r="S59" s="223" t="str">
        <f t="shared" si="8"/>
        <v>NK</v>
      </c>
      <c r="T59" s="222" t="str">
        <f>IF('LEDGER GANJIL'!T59="","",AVERAGE('LEDGER GANJIL'!T59,'LEDGER GENAP2'!T59))</f>
        <v/>
      </c>
      <c r="U59" s="223" t="str">
        <f t="shared" si="9"/>
        <v>NK</v>
      </c>
      <c r="V59" s="222" t="str">
        <f>IF('LEDGER GANJIL'!V59="","",AVERAGE('LEDGER GANJIL'!V59,'LEDGER GENAP2'!V59))</f>
        <v/>
      </c>
      <c r="W59" s="223" t="str">
        <f t="shared" si="10"/>
        <v>NK</v>
      </c>
      <c r="X59" s="222" t="str">
        <f>IF('LEDGER GANJIL'!X59="","",AVERAGE('LEDGER GANJIL'!X59,'LEDGER GENAP2'!X59))</f>
        <v/>
      </c>
      <c r="Y59" s="223" t="str">
        <f t="shared" si="11"/>
        <v>NK</v>
      </c>
      <c r="Z59" s="222" t="str">
        <f>IF('LEDGER GANJIL'!Z59="","",AVERAGE('LEDGER GANJIL'!Z59,'LEDGER GENAP2'!Z59))</f>
        <v/>
      </c>
      <c r="AA59" s="223" t="str">
        <f t="shared" si="12"/>
        <v>NK</v>
      </c>
      <c r="AB59" s="222" t="str">
        <f>IF('LEDGER GANJIL'!AB59="","",AVERAGE('LEDGER GANJIL'!AB59,'LEDGER GENAP2'!AB59))</f>
        <v/>
      </c>
      <c r="AC59" s="223" t="str">
        <f t="shared" si="15"/>
        <v>NK</v>
      </c>
      <c r="AD59" s="222" t="str">
        <f>IF('LEDGER GANJIL'!AD59="","",AVERAGE('LEDGER GANJIL'!AD59,'LEDGER GENAP2'!AD59))</f>
        <v/>
      </c>
      <c r="AE59" s="223" t="str">
        <f t="shared" si="13"/>
        <v>NK</v>
      </c>
      <c r="AF59" s="222" t="str">
        <f>IF('LEDGER GANJIL'!AF59="","",AVERAGE('LEDGER GANJIL'!AF59,'LEDGER GENAP2'!AF59))</f>
        <v/>
      </c>
      <c r="AG59" s="223" t="str">
        <f t="shared" si="14"/>
        <v/>
      </c>
      <c r="AH59" s="222" t="str">
        <f>IF('LEDGER GANJIL'!AH59="","",AVERAGE('LEDGER GANJIL'!AH59,'LEDGER GENAP2'!AH59))</f>
        <v/>
      </c>
      <c r="AI59" s="223"/>
      <c r="AJ59" s="222" t="str">
        <f>IF('LEDGER GANJIL'!AJ59="","",AVERAGE('LEDGER GANJIL'!AJ59,'LEDGER GENAP2'!AJ59))</f>
        <v/>
      </c>
      <c r="AK59" s="223"/>
      <c r="AL59" s="231">
        <f t="shared" si="0"/>
        <v>0</v>
      </c>
      <c r="AM59" s="754" t="str">
        <f>IFERROR(DESKRIPSI2!EW35,"")</f>
        <v/>
      </c>
      <c r="AN59" s="756">
        <f t="shared" ref="AN59" si="107">IF(AL59="","",AL59+AL60)</f>
        <v>0</v>
      </c>
      <c r="AO59" s="747" t="str">
        <f t="shared" ref="AO59" si="108">IF(AL59=0,"",COUNTIF(D59:AK60,"NK"))</f>
        <v/>
      </c>
      <c r="AP59" s="749" t="str">
        <f t="shared" ref="AP59" si="109">IF(OR(AO59="",AM59=""),"",IF(AND(AO59&lt;=$AO$3,AM59&gt;=3),"Naik","Tidak Naik"))</f>
        <v/>
      </c>
      <c r="AQ59" s="751" t="str">
        <f t="shared" ref="AQ59" si="110">IF(AP59="","",RANK(AN59,$AN$11:$AN$107,0))</f>
        <v/>
      </c>
    </row>
    <row r="60" spans="1:43" ht="15">
      <c r="A60" s="713"/>
      <c r="B60" s="753"/>
      <c r="C60" s="232" t="s">
        <v>423</v>
      </c>
      <c r="D60" s="222" t="str">
        <f>IF('LEDGER GANJIL'!D60="","",AVERAGE('LEDGER GANJIL'!D60,'LEDGER GENAP2'!D60))</f>
        <v/>
      </c>
      <c r="E60" s="223" t="str">
        <f t="shared" si="1"/>
        <v>NK</v>
      </c>
      <c r="F60" s="222" t="str">
        <f>IF('LEDGER GANJIL'!F60="","",AVERAGE('LEDGER GANJIL'!F60,'LEDGER GENAP2'!F60))</f>
        <v/>
      </c>
      <c r="G60" s="223" t="str">
        <f t="shared" si="2"/>
        <v>NK</v>
      </c>
      <c r="H60" s="222" t="str">
        <f>IF('LEDGER GANJIL'!H60="","",AVERAGE('LEDGER GANJIL'!H60,'LEDGER GENAP2'!H60))</f>
        <v/>
      </c>
      <c r="I60" s="223" t="str">
        <f t="shared" si="3"/>
        <v>NK</v>
      </c>
      <c r="J60" s="222" t="str">
        <f>IF('LEDGER GANJIL'!J60="","",AVERAGE('LEDGER GANJIL'!J60,'LEDGER GENAP2'!J60))</f>
        <v/>
      </c>
      <c r="K60" s="223" t="str">
        <f t="shared" si="4"/>
        <v>NK</v>
      </c>
      <c r="L60" s="222" t="str">
        <f>IF('LEDGER GANJIL'!L60="","",AVERAGE('LEDGER GANJIL'!L60,'LEDGER GENAP2'!L60))</f>
        <v/>
      </c>
      <c r="M60" s="223" t="str">
        <f t="shared" si="5"/>
        <v>NK</v>
      </c>
      <c r="N60" s="222" t="str">
        <f>IF('LEDGER GANJIL'!N60="","",AVERAGE('LEDGER GANJIL'!N60,'LEDGER GENAP2'!N60))</f>
        <v/>
      </c>
      <c r="O60" s="223" t="str">
        <f t="shared" si="6"/>
        <v>NK</v>
      </c>
      <c r="P60" s="222" t="str">
        <f>IF('LEDGER GANJIL'!P60="","",AVERAGE('LEDGER GANJIL'!P60,'LEDGER GENAP2'!P60))</f>
        <v/>
      </c>
      <c r="Q60" s="223" t="str">
        <f t="shared" si="7"/>
        <v>NK</v>
      </c>
      <c r="R60" s="222" t="str">
        <f>IF('LEDGER GANJIL'!R60="","",AVERAGE('LEDGER GANJIL'!R60,'LEDGER GENAP2'!R60))</f>
        <v/>
      </c>
      <c r="S60" s="223" t="str">
        <f t="shared" si="8"/>
        <v>NK</v>
      </c>
      <c r="T60" s="222" t="str">
        <f>IF('LEDGER GANJIL'!T60="","",AVERAGE('LEDGER GANJIL'!T60,'LEDGER GENAP2'!T60))</f>
        <v/>
      </c>
      <c r="U60" s="223" t="str">
        <f t="shared" si="9"/>
        <v>NK</v>
      </c>
      <c r="V60" s="222" t="str">
        <f>IF('LEDGER GANJIL'!V60="","",AVERAGE('LEDGER GANJIL'!V60,'LEDGER GENAP2'!V60))</f>
        <v/>
      </c>
      <c r="W60" s="223" t="str">
        <f t="shared" si="10"/>
        <v>NK</v>
      </c>
      <c r="X60" s="222" t="str">
        <f>IF('LEDGER GANJIL'!X60="","",AVERAGE('LEDGER GANJIL'!X60,'LEDGER GENAP2'!X60))</f>
        <v/>
      </c>
      <c r="Y60" s="223" t="str">
        <f t="shared" si="11"/>
        <v>NK</v>
      </c>
      <c r="Z60" s="222" t="str">
        <f>IF('LEDGER GANJIL'!Z60="","",AVERAGE('LEDGER GANJIL'!Z60,'LEDGER GENAP2'!Z60))</f>
        <v/>
      </c>
      <c r="AA60" s="223" t="str">
        <f t="shared" si="12"/>
        <v>NK</v>
      </c>
      <c r="AB60" s="222" t="str">
        <f>IF('LEDGER GANJIL'!AB60="","",AVERAGE('LEDGER GANJIL'!AB60,'LEDGER GENAP2'!AB60))</f>
        <v/>
      </c>
      <c r="AC60" s="223" t="str">
        <f t="shared" si="15"/>
        <v>NK</v>
      </c>
      <c r="AD60" s="222" t="str">
        <f>IF('LEDGER GANJIL'!AD60="","",AVERAGE('LEDGER GANJIL'!AD60,'LEDGER GENAP2'!AD60))</f>
        <v/>
      </c>
      <c r="AE60" s="223" t="str">
        <f t="shared" si="13"/>
        <v>NK</v>
      </c>
      <c r="AF60" s="222" t="str">
        <f>IF('LEDGER GANJIL'!AF60="","",AVERAGE('LEDGER GANJIL'!AF60,'LEDGER GENAP2'!AF60))</f>
        <v/>
      </c>
      <c r="AG60" s="223" t="str">
        <f t="shared" si="14"/>
        <v/>
      </c>
      <c r="AH60" s="222" t="str">
        <f>IF('LEDGER GANJIL'!AH60="","",AVERAGE('LEDGER GANJIL'!AH60,'LEDGER GENAP2'!AH60))</f>
        <v/>
      </c>
      <c r="AI60" s="223"/>
      <c r="AJ60" s="222" t="str">
        <f>IF('LEDGER GANJIL'!AJ60="","",AVERAGE('LEDGER GANJIL'!AJ60,'LEDGER GENAP2'!AJ60))</f>
        <v/>
      </c>
      <c r="AK60" s="223"/>
      <c r="AL60" s="231">
        <f t="shared" si="0"/>
        <v>0</v>
      </c>
      <c r="AM60" s="755"/>
      <c r="AN60" s="757"/>
      <c r="AO60" s="748"/>
      <c r="AP60" s="750"/>
      <c r="AQ60" s="751"/>
    </row>
    <row r="61" spans="1:43" ht="15">
      <c r="A61" s="711">
        <v>26</v>
      </c>
      <c r="B61" s="752">
        <f>'Data Identitas'!B59</f>
        <v>0</v>
      </c>
      <c r="C61" s="232" t="s">
        <v>422</v>
      </c>
      <c r="D61" s="222" t="str">
        <f>IF('LEDGER GANJIL'!D61="","",AVERAGE('LEDGER GANJIL'!D61,'LEDGER GENAP2'!D61))</f>
        <v/>
      </c>
      <c r="E61" s="223" t="str">
        <f t="shared" si="1"/>
        <v>NK</v>
      </c>
      <c r="F61" s="222" t="str">
        <f>IF('LEDGER GANJIL'!F61="","",AVERAGE('LEDGER GANJIL'!F61,'LEDGER GENAP2'!F61))</f>
        <v/>
      </c>
      <c r="G61" s="223" t="str">
        <f t="shared" si="2"/>
        <v>NK</v>
      </c>
      <c r="H61" s="222" t="str">
        <f>IF('LEDGER GANJIL'!H61="","",AVERAGE('LEDGER GANJIL'!H61,'LEDGER GENAP2'!H61))</f>
        <v/>
      </c>
      <c r="I61" s="223" t="str">
        <f t="shared" si="3"/>
        <v>NK</v>
      </c>
      <c r="J61" s="222" t="str">
        <f>IF('LEDGER GANJIL'!J61="","",AVERAGE('LEDGER GANJIL'!J61,'LEDGER GENAP2'!J61))</f>
        <v/>
      </c>
      <c r="K61" s="223" t="str">
        <f t="shared" si="4"/>
        <v>NK</v>
      </c>
      <c r="L61" s="222" t="str">
        <f>IF('LEDGER GANJIL'!L61="","",AVERAGE('LEDGER GANJIL'!L61,'LEDGER GENAP2'!L61))</f>
        <v/>
      </c>
      <c r="M61" s="223" t="str">
        <f t="shared" si="5"/>
        <v>NK</v>
      </c>
      <c r="N61" s="222" t="str">
        <f>IF('LEDGER GANJIL'!N61="","",AVERAGE('LEDGER GANJIL'!N61,'LEDGER GENAP2'!N61))</f>
        <v/>
      </c>
      <c r="O61" s="223" t="str">
        <f t="shared" si="6"/>
        <v>NK</v>
      </c>
      <c r="P61" s="222" t="str">
        <f>IF('LEDGER GANJIL'!P61="","",AVERAGE('LEDGER GANJIL'!P61,'LEDGER GENAP2'!P61))</f>
        <v/>
      </c>
      <c r="Q61" s="223" t="str">
        <f t="shared" si="7"/>
        <v>NK</v>
      </c>
      <c r="R61" s="222" t="str">
        <f>IF('LEDGER GANJIL'!R61="","",AVERAGE('LEDGER GANJIL'!R61,'LEDGER GENAP2'!R61))</f>
        <v/>
      </c>
      <c r="S61" s="223" t="str">
        <f t="shared" si="8"/>
        <v>NK</v>
      </c>
      <c r="T61" s="222" t="str">
        <f>IF('LEDGER GANJIL'!T61="","",AVERAGE('LEDGER GANJIL'!T61,'LEDGER GENAP2'!T61))</f>
        <v/>
      </c>
      <c r="U61" s="223" t="str">
        <f t="shared" si="9"/>
        <v>NK</v>
      </c>
      <c r="V61" s="222" t="str">
        <f>IF('LEDGER GANJIL'!V61="","",AVERAGE('LEDGER GANJIL'!V61,'LEDGER GENAP2'!V61))</f>
        <v/>
      </c>
      <c r="W61" s="223" t="str">
        <f t="shared" si="10"/>
        <v>NK</v>
      </c>
      <c r="X61" s="222" t="str">
        <f>IF('LEDGER GANJIL'!X61="","",AVERAGE('LEDGER GANJIL'!X61,'LEDGER GENAP2'!X61))</f>
        <v/>
      </c>
      <c r="Y61" s="223" t="str">
        <f t="shared" si="11"/>
        <v>NK</v>
      </c>
      <c r="Z61" s="222" t="str">
        <f>IF('LEDGER GANJIL'!Z61="","",AVERAGE('LEDGER GANJIL'!Z61,'LEDGER GENAP2'!Z61))</f>
        <v/>
      </c>
      <c r="AA61" s="223" t="str">
        <f t="shared" si="12"/>
        <v>NK</v>
      </c>
      <c r="AB61" s="222" t="str">
        <f>IF('LEDGER GANJIL'!AB61="","",AVERAGE('LEDGER GANJIL'!AB61,'LEDGER GENAP2'!AB61))</f>
        <v/>
      </c>
      <c r="AC61" s="223" t="str">
        <f t="shared" si="15"/>
        <v>NK</v>
      </c>
      <c r="AD61" s="222" t="str">
        <f>IF('LEDGER GANJIL'!AD61="","",AVERAGE('LEDGER GANJIL'!AD61,'LEDGER GENAP2'!AD61))</f>
        <v/>
      </c>
      <c r="AE61" s="223" t="str">
        <f t="shared" si="13"/>
        <v>NK</v>
      </c>
      <c r="AF61" s="222" t="str">
        <f>IF('LEDGER GANJIL'!AF61="","",AVERAGE('LEDGER GANJIL'!AF61,'LEDGER GENAP2'!AF61))</f>
        <v/>
      </c>
      <c r="AG61" s="223" t="str">
        <f t="shared" si="14"/>
        <v/>
      </c>
      <c r="AH61" s="222" t="str">
        <f>IF('LEDGER GANJIL'!AH61="","",AVERAGE('LEDGER GANJIL'!AH61,'LEDGER GENAP2'!AH61))</f>
        <v/>
      </c>
      <c r="AI61" s="223"/>
      <c r="AJ61" s="222" t="str">
        <f>IF('LEDGER GANJIL'!AJ61="","",AVERAGE('LEDGER GANJIL'!AJ61,'LEDGER GENAP2'!AJ61))</f>
        <v/>
      </c>
      <c r="AK61" s="223"/>
      <c r="AL61" s="231">
        <f t="shared" si="0"/>
        <v>0</v>
      </c>
      <c r="AM61" s="754" t="str">
        <f>IFERROR(DESKRIPSI2!EW36,"")</f>
        <v/>
      </c>
      <c r="AN61" s="756">
        <f t="shared" ref="AN61" si="111">IF(AL61="","",AL61+AL62)</f>
        <v>0</v>
      </c>
      <c r="AO61" s="747" t="str">
        <f t="shared" ref="AO61" si="112">IF(AL61=0,"",COUNTIF(D61:AK62,"NK"))</f>
        <v/>
      </c>
      <c r="AP61" s="749" t="str">
        <f t="shared" ref="AP61" si="113">IF(OR(AO61="",AM61=""),"",IF(AND(AO61&lt;=$AO$3,AM61&gt;=3),"Naik","Tidak Naik"))</f>
        <v/>
      </c>
      <c r="AQ61" s="751" t="str">
        <f t="shared" ref="AQ61" si="114">IF(AP61="","",RANK(AN61,$AN$11:$AN$107,0))</f>
        <v/>
      </c>
    </row>
    <row r="62" spans="1:43" ht="15">
      <c r="A62" s="713"/>
      <c r="B62" s="753"/>
      <c r="C62" s="232" t="s">
        <v>423</v>
      </c>
      <c r="D62" s="222" t="str">
        <f>IF('LEDGER GANJIL'!D62="","",AVERAGE('LEDGER GANJIL'!D62,'LEDGER GENAP2'!D62))</f>
        <v/>
      </c>
      <c r="E62" s="223" t="str">
        <f t="shared" si="1"/>
        <v>NK</v>
      </c>
      <c r="F62" s="222" t="str">
        <f>IF('LEDGER GANJIL'!F62="","",AVERAGE('LEDGER GANJIL'!F62,'LEDGER GENAP2'!F62))</f>
        <v/>
      </c>
      <c r="G62" s="223" t="str">
        <f t="shared" si="2"/>
        <v>NK</v>
      </c>
      <c r="H62" s="222" t="str">
        <f>IF('LEDGER GANJIL'!H62="","",AVERAGE('LEDGER GANJIL'!H62,'LEDGER GENAP2'!H62))</f>
        <v/>
      </c>
      <c r="I62" s="223" t="str">
        <f t="shared" si="3"/>
        <v>NK</v>
      </c>
      <c r="J62" s="222" t="str">
        <f>IF('LEDGER GANJIL'!J62="","",AVERAGE('LEDGER GANJIL'!J62,'LEDGER GENAP2'!J62))</f>
        <v/>
      </c>
      <c r="K62" s="223" t="str">
        <f t="shared" si="4"/>
        <v>NK</v>
      </c>
      <c r="L62" s="222" t="str">
        <f>IF('LEDGER GANJIL'!L62="","",AVERAGE('LEDGER GANJIL'!L62,'LEDGER GENAP2'!L62))</f>
        <v/>
      </c>
      <c r="M62" s="223" t="str">
        <f t="shared" si="5"/>
        <v>NK</v>
      </c>
      <c r="N62" s="222" t="str">
        <f>IF('LEDGER GANJIL'!N62="","",AVERAGE('LEDGER GANJIL'!N62,'LEDGER GENAP2'!N62))</f>
        <v/>
      </c>
      <c r="O62" s="223" t="str">
        <f t="shared" si="6"/>
        <v>NK</v>
      </c>
      <c r="P62" s="222" t="str">
        <f>IF('LEDGER GANJIL'!P62="","",AVERAGE('LEDGER GANJIL'!P62,'LEDGER GENAP2'!P62))</f>
        <v/>
      </c>
      <c r="Q62" s="223" t="str">
        <f t="shared" si="7"/>
        <v>NK</v>
      </c>
      <c r="R62" s="222" t="str">
        <f>IF('LEDGER GANJIL'!R62="","",AVERAGE('LEDGER GANJIL'!R62,'LEDGER GENAP2'!R62))</f>
        <v/>
      </c>
      <c r="S62" s="223" t="str">
        <f t="shared" si="8"/>
        <v>NK</v>
      </c>
      <c r="T62" s="222" t="str">
        <f>IF('LEDGER GANJIL'!T62="","",AVERAGE('LEDGER GANJIL'!T62,'LEDGER GENAP2'!T62))</f>
        <v/>
      </c>
      <c r="U62" s="223" t="str">
        <f t="shared" si="9"/>
        <v>NK</v>
      </c>
      <c r="V62" s="222" t="str">
        <f>IF('LEDGER GANJIL'!V62="","",AVERAGE('LEDGER GANJIL'!V62,'LEDGER GENAP2'!V62))</f>
        <v/>
      </c>
      <c r="W62" s="223" t="str">
        <f t="shared" si="10"/>
        <v>NK</v>
      </c>
      <c r="X62" s="222" t="str">
        <f>IF('LEDGER GANJIL'!X62="","",AVERAGE('LEDGER GANJIL'!X62,'LEDGER GENAP2'!X62))</f>
        <v/>
      </c>
      <c r="Y62" s="223" t="str">
        <f t="shared" si="11"/>
        <v>NK</v>
      </c>
      <c r="Z62" s="222" t="str">
        <f>IF('LEDGER GANJIL'!Z62="","",AVERAGE('LEDGER GANJIL'!Z62,'LEDGER GENAP2'!Z62))</f>
        <v/>
      </c>
      <c r="AA62" s="223" t="str">
        <f t="shared" si="12"/>
        <v>NK</v>
      </c>
      <c r="AB62" s="222" t="str">
        <f>IF('LEDGER GANJIL'!AB62="","",AVERAGE('LEDGER GANJIL'!AB62,'LEDGER GENAP2'!AB62))</f>
        <v/>
      </c>
      <c r="AC62" s="223" t="str">
        <f t="shared" si="15"/>
        <v>NK</v>
      </c>
      <c r="AD62" s="222" t="str">
        <f>IF('LEDGER GANJIL'!AD62="","",AVERAGE('LEDGER GANJIL'!AD62,'LEDGER GENAP2'!AD62))</f>
        <v/>
      </c>
      <c r="AE62" s="223" t="str">
        <f t="shared" si="13"/>
        <v>NK</v>
      </c>
      <c r="AF62" s="222" t="str">
        <f>IF('LEDGER GANJIL'!AF62="","",AVERAGE('LEDGER GANJIL'!AF62,'LEDGER GENAP2'!AF62))</f>
        <v/>
      </c>
      <c r="AG62" s="223" t="str">
        <f t="shared" si="14"/>
        <v/>
      </c>
      <c r="AH62" s="222" t="str">
        <f>IF('LEDGER GANJIL'!AH62="","",AVERAGE('LEDGER GANJIL'!AH62,'LEDGER GENAP2'!AH62))</f>
        <v/>
      </c>
      <c r="AI62" s="223"/>
      <c r="AJ62" s="222" t="str">
        <f>IF('LEDGER GANJIL'!AJ62="","",AVERAGE('LEDGER GANJIL'!AJ62,'LEDGER GENAP2'!AJ62))</f>
        <v/>
      </c>
      <c r="AK62" s="223"/>
      <c r="AL62" s="231">
        <f t="shared" si="0"/>
        <v>0</v>
      </c>
      <c r="AM62" s="755"/>
      <c r="AN62" s="757"/>
      <c r="AO62" s="748"/>
      <c r="AP62" s="750"/>
      <c r="AQ62" s="751"/>
    </row>
    <row r="63" spans="1:43" ht="15">
      <c r="A63" s="711">
        <v>27</v>
      </c>
      <c r="B63" s="752">
        <f>'Data Identitas'!B61</f>
        <v>0</v>
      </c>
      <c r="C63" s="232" t="s">
        <v>422</v>
      </c>
      <c r="D63" s="222" t="str">
        <f>IF('LEDGER GANJIL'!D63="","",AVERAGE('LEDGER GANJIL'!D63,'LEDGER GENAP2'!D63))</f>
        <v/>
      </c>
      <c r="E63" s="223" t="str">
        <f t="shared" si="1"/>
        <v>NK</v>
      </c>
      <c r="F63" s="222" t="str">
        <f>IF('LEDGER GANJIL'!F63="","",AVERAGE('LEDGER GANJIL'!F63,'LEDGER GENAP2'!F63))</f>
        <v/>
      </c>
      <c r="G63" s="223" t="str">
        <f t="shared" si="2"/>
        <v>NK</v>
      </c>
      <c r="H63" s="222" t="str">
        <f>IF('LEDGER GANJIL'!H63="","",AVERAGE('LEDGER GANJIL'!H63,'LEDGER GENAP2'!H63))</f>
        <v/>
      </c>
      <c r="I63" s="223" t="str">
        <f t="shared" si="3"/>
        <v>NK</v>
      </c>
      <c r="J63" s="222" t="str">
        <f>IF('LEDGER GANJIL'!J63="","",AVERAGE('LEDGER GANJIL'!J63,'LEDGER GENAP2'!J63))</f>
        <v/>
      </c>
      <c r="K63" s="223" t="str">
        <f t="shared" si="4"/>
        <v>NK</v>
      </c>
      <c r="L63" s="222" t="str">
        <f>IF('LEDGER GANJIL'!L63="","",AVERAGE('LEDGER GANJIL'!L63,'LEDGER GENAP2'!L63))</f>
        <v/>
      </c>
      <c r="M63" s="223" t="str">
        <f t="shared" si="5"/>
        <v>NK</v>
      </c>
      <c r="N63" s="222" t="str">
        <f>IF('LEDGER GANJIL'!N63="","",AVERAGE('LEDGER GANJIL'!N63,'LEDGER GENAP2'!N63))</f>
        <v/>
      </c>
      <c r="O63" s="223" t="str">
        <f t="shared" si="6"/>
        <v>NK</v>
      </c>
      <c r="P63" s="222" t="str">
        <f>IF('LEDGER GANJIL'!P63="","",AVERAGE('LEDGER GANJIL'!P63,'LEDGER GENAP2'!P63))</f>
        <v/>
      </c>
      <c r="Q63" s="223" t="str">
        <f t="shared" si="7"/>
        <v>NK</v>
      </c>
      <c r="R63" s="222" t="str">
        <f>IF('LEDGER GANJIL'!R63="","",AVERAGE('LEDGER GANJIL'!R63,'LEDGER GENAP2'!R63))</f>
        <v/>
      </c>
      <c r="S63" s="223" t="str">
        <f t="shared" si="8"/>
        <v>NK</v>
      </c>
      <c r="T63" s="222" t="str">
        <f>IF('LEDGER GANJIL'!T63="","",AVERAGE('LEDGER GANJIL'!T63,'LEDGER GENAP2'!T63))</f>
        <v/>
      </c>
      <c r="U63" s="223" t="str">
        <f t="shared" si="9"/>
        <v>NK</v>
      </c>
      <c r="V63" s="222" t="str">
        <f>IF('LEDGER GANJIL'!V63="","",AVERAGE('LEDGER GANJIL'!V63,'LEDGER GENAP2'!V63))</f>
        <v/>
      </c>
      <c r="W63" s="223" t="str">
        <f t="shared" si="10"/>
        <v>NK</v>
      </c>
      <c r="X63" s="222" t="str">
        <f>IF('LEDGER GANJIL'!X63="","",AVERAGE('LEDGER GANJIL'!X63,'LEDGER GENAP2'!X63))</f>
        <v/>
      </c>
      <c r="Y63" s="223" t="str">
        <f t="shared" si="11"/>
        <v>NK</v>
      </c>
      <c r="Z63" s="222" t="str">
        <f>IF('LEDGER GANJIL'!Z63="","",AVERAGE('LEDGER GANJIL'!Z63,'LEDGER GENAP2'!Z63))</f>
        <v/>
      </c>
      <c r="AA63" s="223" t="str">
        <f t="shared" si="12"/>
        <v>NK</v>
      </c>
      <c r="AB63" s="222" t="str">
        <f>IF('LEDGER GANJIL'!AB63="","",AVERAGE('LEDGER GANJIL'!AB63,'LEDGER GENAP2'!AB63))</f>
        <v/>
      </c>
      <c r="AC63" s="223" t="str">
        <f t="shared" si="15"/>
        <v>NK</v>
      </c>
      <c r="AD63" s="222" t="str">
        <f>IF('LEDGER GANJIL'!AD63="","",AVERAGE('LEDGER GANJIL'!AD63,'LEDGER GENAP2'!AD63))</f>
        <v/>
      </c>
      <c r="AE63" s="223" t="str">
        <f t="shared" si="13"/>
        <v>NK</v>
      </c>
      <c r="AF63" s="222" t="str">
        <f>IF('LEDGER GANJIL'!AF63="","",AVERAGE('LEDGER GANJIL'!AF63,'LEDGER GENAP2'!AF63))</f>
        <v/>
      </c>
      <c r="AG63" s="223" t="str">
        <f t="shared" si="14"/>
        <v/>
      </c>
      <c r="AH63" s="222" t="str">
        <f>IF('LEDGER GANJIL'!AH63="","",AVERAGE('LEDGER GANJIL'!AH63,'LEDGER GENAP2'!AH63))</f>
        <v/>
      </c>
      <c r="AI63" s="223"/>
      <c r="AJ63" s="222" t="str">
        <f>IF('LEDGER GANJIL'!AJ63="","",AVERAGE('LEDGER GANJIL'!AJ63,'LEDGER GENAP2'!AJ63))</f>
        <v/>
      </c>
      <c r="AK63" s="223"/>
      <c r="AL63" s="231">
        <f t="shared" si="0"/>
        <v>0</v>
      </c>
      <c r="AM63" s="754" t="str">
        <f>IFERROR(DESKRIPSI2!EW37,"")</f>
        <v/>
      </c>
      <c r="AN63" s="756">
        <f t="shared" ref="AN63" si="115">IF(AL63="","",AL63+AL64)</f>
        <v>0</v>
      </c>
      <c r="AO63" s="747" t="str">
        <f t="shared" ref="AO63" si="116">IF(AL63=0,"",COUNTIF(D63:AK64,"NK"))</f>
        <v/>
      </c>
      <c r="AP63" s="749" t="str">
        <f t="shared" ref="AP63" si="117">IF(OR(AO63="",AM63=""),"",IF(AND(AO63&lt;=$AO$3,AM63&gt;=3),"Naik","Tidak Naik"))</f>
        <v/>
      </c>
      <c r="AQ63" s="751" t="str">
        <f t="shared" ref="AQ63" si="118">IF(AP63="","",RANK(AN63,$AN$11:$AN$107,0))</f>
        <v/>
      </c>
    </row>
    <row r="64" spans="1:43" ht="15">
      <c r="A64" s="713"/>
      <c r="B64" s="753"/>
      <c r="C64" s="232" t="s">
        <v>423</v>
      </c>
      <c r="D64" s="222" t="str">
        <f>IF('LEDGER GANJIL'!D64="","",AVERAGE('LEDGER GANJIL'!D64,'LEDGER GENAP2'!D64))</f>
        <v/>
      </c>
      <c r="E64" s="223" t="str">
        <f t="shared" si="1"/>
        <v>NK</v>
      </c>
      <c r="F64" s="222" t="str">
        <f>IF('LEDGER GANJIL'!F64="","",AVERAGE('LEDGER GANJIL'!F64,'LEDGER GENAP2'!F64))</f>
        <v/>
      </c>
      <c r="G64" s="223" t="str">
        <f t="shared" si="2"/>
        <v>NK</v>
      </c>
      <c r="H64" s="222" t="str">
        <f>IF('LEDGER GANJIL'!H64="","",AVERAGE('LEDGER GANJIL'!H64,'LEDGER GENAP2'!H64))</f>
        <v/>
      </c>
      <c r="I64" s="223" t="str">
        <f t="shared" si="3"/>
        <v>NK</v>
      </c>
      <c r="J64" s="222" t="str">
        <f>IF('LEDGER GANJIL'!J64="","",AVERAGE('LEDGER GANJIL'!J64,'LEDGER GENAP2'!J64))</f>
        <v/>
      </c>
      <c r="K64" s="223" t="str">
        <f t="shared" si="4"/>
        <v>NK</v>
      </c>
      <c r="L64" s="222" t="str">
        <f>IF('LEDGER GANJIL'!L64="","",AVERAGE('LEDGER GANJIL'!L64,'LEDGER GENAP2'!L64))</f>
        <v/>
      </c>
      <c r="M64" s="223" t="str">
        <f t="shared" si="5"/>
        <v>NK</v>
      </c>
      <c r="N64" s="222" t="str">
        <f>IF('LEDGER GANJIL'!N64="","",AVERAGE('LEDGER GANJIL'!N64,'LEDGER GENAP2'!N64))</f>
        <v/>
      </c>
      <c r="O64" s="223" t="str">
        <f t="shared" si="6"/>
        <v>NK</v>
      </c>
      <c r="P64" s="222" t="str">
        <f>IF('LEDGER GANJIL'!P64="","",AVERAGE('LEDGER GANJIL'!P64,'LEDGER GENAP2'!P64))</f>
        <v/>
      </c>
      <c r="Q64" s="223" t="str">
        <f t="shared" si="7"/>
        <v>NK</v>
      </c>
      <c r="R64" s="222" t="str">
        <f>IF('LEDGER GANJIL'!R64="","",AVERAGE('LEDGER GANJIL'!R64,'LEDGER GENAP2'!R64))</f>
        <v/>
      </c>
      <c r="S64" s="223" t="str">
        <f t="shared" si="8"/>
        <v>NK</v>
      </c>
      <c r="T64" s="222" t="str">
        <f>IF('LEDGER GANJIL'!T64="","",AVERAGE('LEDGER GANJIL'!T64,'LEDGER GENAP2'!T64))</f>
        <v/>
      </c>
      <c r="U64" s="223" t="str">
        <f t="shared" si="9"/>
        <v>NK</v>
      </c>
      <c r="V64" s="222" t="str">
        <f>IF('LEDGER GANJIL'!V64="","",AVERAGE('LEDGER GANJIL'!V64,'LEDGER GENAP2'!V64))</f>
        <v/>
      </c>
      <c r="W64" s="223" t="str">
        <f t="shared" si="10"/>
        <v>NK</v>
      </c>
      <c r="X64" s="222" t="str">
        <f>IF('LEDGER GANJIL'!X64="","",AVERAGE('LEDGER GANJIL'!X64,'LEDGER GENAP2'!X64))</f>
        <v/>
      </c>
      <c r="Y64" s="223" t="str">
        <f t="shared" si="11"/>
        <v>NK</v>
      </c>
      <c r="Z64" s="222" t="str">
        <f>IF('LEDGER GANJIL'!Z64="","",AVERAGE('LEDGER GANJIL'!Z64,'LEDGER GENAP2'!Z64))</f>
        <v/>
      </c>
      <c r="AA64" s="223" t="str">
        <f t="shared" si="12"/>
        <v>NK</v>
      </c>
      <c r="AB64" s="222" t="str">
        <f>IF('LEDGER GANJIL'!AB64="","",AVERAGE('LEDGER GANJIL'!AB64,'LEDGER GENAP2'!AB64))</f>
        <v/>
      </c>
      <c r="AC64" s="223" t="str">
        <f t="shared" si="15"/>
        <v>NK</v>
      </c>
      <c r="AD64" s="222" t="str">
        <f>IF('LEDGER GANJIL'!AD64="","",AVERAGE('LEDGER GANJIL'!AD64,'LEDGER GENAP2'!AD64))</f>
        <v/>
      </c>
      <c r="AE64" s="223" t="str">
        <f t="shared" si="13"/>
        <v>NK</v>
      </c>
      <c r="AF64" s="222" t="str">
        <f>IF('LEDGER GANJIL'!AF64="","",AVERAGE('LEDGER GANJIL'!AF64,'LEDGER GENAP2'!AF64))</f>
        <v/>
      </c>
      <c r="AG64" s="223" t="str">
        <f t="shared" si="14"/>
        <v/>
      </c>
      <c r="AH64" s="222" t="str">
        <f>IF('LEDGER GANJIL'!AH64="","",AVERAGE('LEDGER GANJIL'!AH64,'LEDGER GENAP2'!AH64))</f>
        <v/>
      </c>
      <c r="AI64" s="223"/>
      <c r="AJ64" s="222" t="str">
        <f>IF('LEDGER GANJIL'!AJ64="","",AVERAGE('LEDGER GANJIL'!AJ64,'LEDGER GENAP2'!AJ64))</f>
        <v/>
      </c>
      <c r="AK64" s="223"/>
      <c r="AL64" s="231">
        <f t="shared" si="0"/>
        <v>0</v>
      </c>
      <c r="AM64" s="755"/>
      <c r="AN64" s="757"/>
      <c r="AO64" s="748"/>
      <c r="AP64" s="750"/>
      <c r="AQ64" s="751"/>
    </row>
    <row r="65" spans="1:43" ht="15">
      <c r="A65" s="711">
        <v>28</v>
      </c>
      <c r="B65" s="752">
        <f>'Data Identitas'!B63</f>
        <v>0</v>
      </c>
      <c r="C65" s="232" t="s">
        <v>422</v>
      </c>
      <c r="D65" s="222" t="str">
        <f>IF('LEDGER GANJIL'!D65="","",AVERAGE('LEDGER GANJIL'!D65,'LEDGER GENAP2'!D65))</f>
        <v/>
      </c>
      <c r="E65" s="223" t="str">
        <f t="shared" si="1"/>
        <v>NK</v>
      </c>
      <c r="F65" s="222" t="str">
        <f>IF('LEDGER GANJIL'!F65="","",AVERAGE('LEDGER GANJIL'!F65,'LEDGER GENAP2'!F65))</f>
        <v/>
      </c>
      <c r="G65" s="223" t="str">
        <f t="shared" si="2"/>
        <v>NK</v>
      </c>
      <c r="H65" s="222" t="str">
        <f>IF('LEDGER GANJIL'!H65="","",AVERAGE('LEDGER GANJIL'!H65,'LEDGER GENAP2'!H65))</f>
        <v/>
      </c>
      <c r="I65" s="223" t="str">
        <f t="shared" si="3"/>
        <v>NK</v>
      </c>
      <c r="J65" s="222" t="str">
        <f>IF('LEDGER GANJIL'!J65="","",AVERAGE('LEDGER GANJIL'!J65,'LEDGER GENAP2'!J65))</f>
        <v/>
      </c>
      <c r="K65" s="223" t="str">
        <f t="shared" si="4"/>
        <v>NK</v>
      </c>
      <c r="L65" s="222" t="str">
        <f>IF('LEDGER GANJIL'!L65="","",AVERAGE('LEDGER GANJIL'!L65,'LEDGER GENAP2'!L65))</f>
        <v/>
      </c>
      <c r="M65" s="223" t="str">
        <f t="shared" si="5"/>
        <v>NK</v>
      </c>
      <c r="N65" s="222" t="str">
        <f>IF('LEDGER GANJIL'!N65="","",AVERAGE('LEDGER GANJIL'!N65,'LEDGER GENAP2'!N65))</f>
        <v/>
      </c>
      <c r="O65" s="223" t="str">
        <f t="shared" si="6"/>
        <v>NK</v>
      </c>
      <c r="P65" s="222" t="str">
        <f>IF('LEDGER GANJIL'!P65="","",AVERAGE('LEDGER GANJIL'!P65,'LEDGER GENAP2'!P65))</f>
        <v/>
      </c>
      <c r="Q65" s="223" t="str">
        <f t="shared" si="7"/>
        <v>NK</v>
      </c>
      <c r="R65" s="222" t="str">
        <f>IF('LEDGER GANJIL'!R65="","",AVERAGE('LEDGER GANJIL'!R65,'LEDGER GENAP2'!R65))</f>
        <v/>
      </c>
      <c r="S65" s="223" t="str">
        <f t="shared" si="8"/>
        <v>NK</v>
      </c>
      <c r="T65" s="222" t="str">
        <f>IF('LEDGER GANJIL'!T65="","",AVERAGE('LEDGER GANJIL'!T65,'LEDGER GENAP2'!T65))</f>
        <v/>
      </c>
      <c r="U65" s="223" t="str">
        <f t="shared" si="9"/>
        <v>NK</v>
      </c>
      <c r="V65" s="222" t="str">
        <f>IF('LEDGER GANJIL'!V65="","",AVERAGE('LEDGER GANJIL'!V65,'LEDGER GENAP2'!V65))</f>
        <v/>
      </c>
      <c r="W65" s="223" t="str">
        <f t="shared" si="10"/>
        <v>NK</v>
      </c>
      <c r="X65" s="222" t="str">
        <f>IF('LEDGER GANJIL'!X65="","",AVERAGE('LEDGER GANJIL'!X65,'LEDGER GENAP2'!X65))</f>
        <v/>
      </c>
      <c r="Y65" s="223" t="str">
        <f t="shared" si="11"/>
        <v>NK</v>
      </c>
      <c r="Z65" s="222" t="str">
        <f>IF('LEDGER GANJIL'!Z65="","",AVERAGE('LEDGER GANJIL'!Z65,'LEDGER GENAP2'!Z65))</f>
        <v/>
      </c>
      <c r="AA65" s="223" t="str">
        <f t="shared" si="12"/>
        <v>NK</v>
      </c>
      <c r="AB65" s="222" t="str">
        <f>IF('LEDGER GANJIL'!AB65="","",AVERAGE('LEDGER GANJIL'!AB65,'LEDGER GENAP2'!AB65))</f>
        <v/>
      </c>
      <c r="AC65" s="223" t="str">
        <f t="shared" si="15"/>
        <v>NK</v>
      </c>
      <c r="AD65" s="222" t="str">
        <f>IF('LEDGER GANJIL'!AD65="","",AVERAGE('LEDGER GANJIL'!AD65,'LEDGER GENAP2'!AD65))</f>
        <v/>
      </c>
      <c r="AE65" s="223" t="str">
        <f t="shared" si="13"/>
        <v>NK</v>
      </c>
      <c r="AF65" s="222" t="str">
        <f>IF('LEDGER GANJIL'!AF65="","",AVERAGE('LEDGER GANJIL'!AF65,'LEDGER GENAP2'!AF65))</f>
        <v/>
      </c>
      <c r="AG65" s="223" t="str">
        <f t="shared" si="14"/>
        <v/>
      </c>
      <c r="AH65" s="222" t="str">
        <f>IF('LEDGER GANJIL'!AH65="","",AVERAGE('LEDGER GANJIL'!AH65,'LEDGER GENAP2'!AH65))</f>
        <v/>
      </c>
      <c r="AI65" s="223"/>
      <c r="AJ65" s="222" t="str">
        <f>IF('LEDGER GANJIL'!AJ65="","",AVERAGE('LEDGER GANJIL'!AJ65,'LEDGER GENAP2'!AJ65))</f>
        <v/>
      </c>
      <c r="AK65" s="223"/>
      <c r="AL65" s="231">
        <f t="shared" si="0"/>
        <v>0</v>
      </c>
      <c r="AM65" s="754" t="str">
        <f>IFERROR(DESKRIPSI2!EW38,"")</f>
        <v/>
      </c>
      <c r="AN65" s="756">
        <f t="shared" ref="AN65" si="119">IF(AL65="","",AL65+AL66)</f>
        <v>0</v>
      </c>
      <c r="AO65" s="747" t="str">
        <f t="shared" ref="AO65" si="120">IF(AL65=0,"",COUNTIF(D65:AK66,"NK"))</f>
        <v/>
      </c>
      <c r="AP65" s="749" t="str">
        <f t="shared" ref="AP65" si="121">IF(OR(AO65="",AM65=""),"",IF(AND(AO65&lt;=$AO$3,AM65&gt;=3),"Naik","Tidak Naik"))</f>
        <v/>
      </c>
      <c r="AQ65" s="751" t="str">
        <f t="shared" ref="AQ65" si="122">IF(AP65="","",RANK(AN65,$AN$11:$AN$107,0))</f>
        <v/>
      </c>
    </row>
    <row r="66" spans="1:43" ht="15">
      <c r="A66" s="713"/>
      <c r="B66" s="753"/>
      <c r="C66" s="232" t="s">
        <v>423</v>
      </c>
      <c r="D66" s="222" t="str">
        <f>IF('LEDGER GANJIL'!D66="","",AVERAGE('LEDGER GANJIL'!D66,'LEDGER GENAP2'!D66))</f>
        <v/>
      </c>
      <c r="E66" s="223" t="str">
        <f t="shared" si="1"/>
        <v>NK</v>
      </c>
      <c r="F66" s="222" t="str">
        <f>IF('LEDGER GANJIL'!F66="","",AVERAGE('LEDGER GANJIL'!F66,'LEDGER GENAP2'!F66))</f>
        <v/>
      </c>
      <c r="G66" s="223" t="str">
        <f t="shared" si="2"/>
        <v>NK</v>
      </c>
      <c r="H66" s="222" t="str">
        <f>IF('LEDGER GANJIL'!H66="","",AVERAGE('LEDGER GANJIL'!H66,'LEDGER GENAP2'!H66))</f>
        <v/>
      </c>
      <c r="I66" s="223" t="str">
        <f t="shared" si="3"/>
        <v>NK</v>
      </c>
      <c r="J66" s="222" t="str">
        <f>IF('LEDGER GANJIL'!J66="","",AVERAGE('LEDGER GANJIL'!J66,'LEDGER GENAP2'!J66))</f>
        <v/>
      </c>
      <c r="K66" s="223" t="str">
        <f t="shared" si="4"/>
        <v>NK</v>
      </c>
      <c r="L66" s="222" t="str">
        <f>IF('LEDGER GANJIL'!L66="","",AVERAGE('LEDGER GANJIL'!L66,'LEDGER GENAP2'!L66))</f>
        <v/>
      </c>
      <c r="M66" s="223" t="str">
        <f t="shared" si="5"/>
        <v>NK</v>
      </c>
      <c r="N66" s="222" t="str">
        <f>IF('LEDGER GANJIL'!N66="","",AVERAGE('LEDGER GANJIL'!N66,'LEDGER GENAP2'!N66))</f>
        <v/>
      </c>
      <c r="O66" s="223" t="str">
        <f t="shared" si="6"/>
        <v>NK</v>
      </c>
      <c r="P66" s="222" t="str">
        <f>IF('LEDGER GANJIL'!P66="","",AVERAGE('LEDGER GANJIL'!P66,'LEDGER GENAP2'!P66))</f>
        <v/>
      </c>
      <c r="Q66" s="223" t="str">
        <f t="shared" si="7"/>
        <v>NK</v>
      </c>
      <c r="R66" s="222" t="str">
        <f>IF('LEDGER GANJIL'!R66="","",AVERAGE('LEDGER GANJIL'!R66,'LEDGER GENAP2'!R66))</f>
        <v/>
      </c>
      <c r="S66" s="223" t="str">
        <f t="shared" si="8"/>
        <v>NK</v>
      </c>
      <c r="T66" s="222" t="str">
        <f>IF('LEDGER GANJIL'!T66="","",AVERAGE('LEDGER GANJIL'!T66,'LEDGER GENAP2'!T66))</f>
        <v/>
      </c>
      <c r="U66" s="223" t="str">
        <f t="shared" si="9"/>
        <v>NK</v>
      </c>
      <c r="V66" s="222" t="str">
        <f>IF('LEDGER GANJIL'!V66="","",AVERAGE('LEDGER GANJIL'!V66,'LEDGER GENAP2'!V66))</f>
        <v/>
      </c>
      <c r="W66" s="223" t="str">
        <f t="shared" si="10"/>
        <v>NK</v>
      </c>
      <c r="X66" s="222" t="str">
        <f>IF('LEDGER GANJIL'!X66="","",AVERAGE('LEDGER GANJIL'!X66,'LEDGER GENAP2'!X66))</f>
        <v/>
      </c>
      <c r="Y66" s="223" t="str">
        <f t="shared" si="11"/>
        <v>NK</v>
      </c>
      <c r="Z66" s="222" t="str">
        <f>IF('LEDGER GANJIL'!Z66="","",AVERAGE('LEDGER GANJIL'!Z66,'LEDGER GENAP2'!Z66))</f>
        <v/>
      </c>
      <c r="AA66" s="223" t="str">
        <f t="shared" si="12"/>
        <v>NK</v>
      </c>
      <c r="AB66" s="222" t="str">
        <f>IF('LEDGER GANJIL'!AB66="","",AVERAGE('LEDGER GANJIL'!AB66,'LEDGER GENAP2'!AB66))</f>
        <v/>
      </c>
      <c r="AC66" s="223" t="str">
        <f t="shared" si="15"/>
        <v>NK</v>
      </c>
      <c r="AD66" s="222" t="str">
        <f>IF('LEDGER GANJIL'!AD66="","",AVERAGE('LEDGER GANJIL'!AD66,'LEDGER GENAP2'!AD66))</f>
        <v/>
      </c>
      <c r="AE66" s="223" t="str">
        <f t="shared" si="13"/>
        <v>NK</v>
      </c>
      <c r="AF66" s="222" t="str">
        <f>IF('LEDGER GANJIL'!AF66="","",AVERAGE('LEDGER GANJIL'!AF66,'LEDGER GENAP2'!AF66))</f>
        <v/>
      </c>
      <c r="AG66" s="223" t="str">
        <f t="shared" si="14"/>
        <v/>
      </c>
      <c r="AH66" s="222" t="str">
        <f>IF('LEDGER GANJIL'!AH66="","",AVERAGE('LEDGER GANJIL'!AH66,'LEDGER GENAP2'!AH66))</f>
        <v/>
      </c>
      <c r="AI66" s="223"/>
      <c r="AJ66" s="222" t="str">
        <f>IF('LEDGER GANJIL'!AJ66="","",AVERAGE('LEDGER GANJIL'!AJ66,'LEDGER GENAP2'!AJ66))</f>
        <v/>
      </c>
      <c r="AK66" s="223"/>
      <c r="AL66" s="231">
        <f t="shared" si="0"/>
        <v>0</v>
      </c>
      <c r="AM66" s="755"/>
      <c r="AN66" s="757"/>
      <c r="AO66" s="748"/>
      <c r="AP66" s="750"/>
      <c r="AQ66" s="751"/>
    </row>
    <row r="67" spans="1:43" ht="15">
      <c r="A67" s="711">
        <v>29</v>
      </c>
      <c r="B67" s="752">
        <f>'Data Identitas'!B65</f>
        <v>0</v>
      </c>
      <c r="C67" s="232" t="s">
        <v>422</v>
      </c>
      <c r="D67" s="222" t="str">
        <f>IF('LEDGER GANJIL'!D67="","",AVERAGE('LEDGER GANJIL'!D67,'LEDGER GENAP2'!D67))</f>
        <v/>
      </c>
      <c r="E67" s="223" t="str">
        <f t="shared" si="1"/>
        <v>NK</v>
      </c>
      <c r="F67" s="222" t="str">
        <f>IF('LEDGER GANJIL'!F67="","",AVERAGE('LEDGER GANJIL'!F67,'LEDGER GENAP2'!F67))</f>
        <v/>
      </c>
      <c r="G67" s="223" t="str">
        <f t="shared" si="2"/>
        <v>NK</v>
      </c>
      <c r="H67" s="222" t="str">
        <f>IF('LEDGER GANJIL'!H67="","",AVERAGE('LEDGER GANJIL'!H67,'LEDGER GENAP2'!H67))</f>
        <v/>
      </c>
      <c r="I67" s="223" t="str">
        <f t="shared" si="3"/>
        <v>NK</v>
      </c>
      <c r="J67" s="222" t="str">
        <f>IF('LEDGER GANJIL'!J67="","",AVERAGE('LEDGER GANJIL'!J67,'LEDGER GENAP2'!J67))</f>
        <v/>
      </c>
      <c r="K67" s="223" t="str">
        <f t="shared" si="4"/>
        <v>NK</v>
      </c>
      <c r="L67" s="222" t="str">
        <f>IF('LEDGER GANJIL'!L67="","",AVERAGE('LEDGER GANJIL'!L67,'LEDGER GENAP2'!L67))</f>
        <v/>
      </c>
      <c r="M67" s="223" t="str">
        <f t="shared" si="5"/>
        <v>NK</v>
      </c>
      <c r="N67" s="222" t="str">
        <f>IF('LEDGER GANJIL'!N67="","",AVERAGE('LEDGER GANJIL'!N67,'LEDGER GENAP2'!N67))</f>
        <v/>
      </c>
      <c r="O67" s="223" t="str">
        <f t="shared" si="6"/>
        <v>NK</v>
      </c>
      <c r="P67" s="222" t="str">
        <f>IF('LEDGER GANJIL'!P67="","",AVERAGE('LEDGER GANJIL'!P67,'LEDGER GENAP2'!P67))</f>
        <v/>
      </c>
      <c r="Q67" s="223" t="str">
        <f t="shared" si="7"/>
        <v>NK</v>
      </c>
      <c r="R67" s="222" t="str">
        <f>IF('LEDGER GANJIL'!R67="","",AVERAGE('LEDGER GANJIL'!R67,'LEDGER GENAP2'!R67))</f>
        <v/>
      </c>
      <c r="S67" s="223" t="str">
        <f t="shared" si="8"/>
        <v>NK</v>
      </c>
      <c r="T67" s="222" t="str">
        <f>IF('LEDGER GANJIL'!T67="","",AVERAGE('LEDGER GANJIL'!T67,'LEDGER GENAP2'!T67))</f>
        <v/>
      </c>
      <c r="U67" s="223" t="str">
        <f t="shared" si="9"/>
        <v>NK</v>
      </c>
      <c r="V67" s="222" t="str">
        <f>IF('LEDGER GANJIL'!V67="","",AVERAGE('LEDGER GANJIL'!V67,'LEDGER GENAP2'!V67))</f>
        <v/>
      </c>
      <c r="W67" s="223" t="str">
        <f t="shared" si="10"/>
        <v>NK</v>
      </c>
      <c r="X67" s="222" t="str">
        <f>IF('LEDGER GANJIL'!X67="","",AVERAGE('LEDGER GANJIL'!X67,'LEDGER GENAP2'!X67))</f>
        <v/>
      </c>
      <c r="Y67" s="223" t="str">
        <f t="shared" si="11"/>
        <v>NK</v>
      </c>
      <c r="Z67" s="222" t="str">
        <f>IF('LEDGER GANJIL'!Z67="","",AVERAGE('LEDGER GANJIL'!Z67,'LEDGER GENAP2'!Z67))</f>
        <v/>
      </c>
      <c r="AA67" s="223" t="str">
        <f t="shared" si="12"/>
        <v>NK</v>
      </c>
      <c r="AB67" s="222" t="str">
        <f>IF('LEDGER GANJIL'!AB67="","",AVERAGE('LEDGER GANJIL'!AB67,'LEDGER GENAP2'!AB67))</f>
        <v/>
      </c>
      <c r="AC67" s="223" t="str">
        <f t="shared" si="15"/>
        <v>NK</v>
      </c>
      <c r="AD67" s="222" t="str">
        <f>IF('LEDGER GANJIL'!AD67="","",AVERAGE('LEDGER GANJIL'!AD67,'LEDGER GENAP2'!AD67))</f>
        <v/>
      </c>
      <c r="AE67" s="223" t="str">
        <f t="shared" si="13"/>
        <v>NK</v>
      </c>
      <c r="AF67" s="222" t="str">
        <f>IF('LEDGER GANJIL'!AF67="","",AVERAGE('LEDGER GANJIL'!AF67,'LEDGER GENAP2'!AF67))</f>
        <v/>
      </c>
      <c r="AG67" s="223" t="str">
        <f t="shared" si="14"/>
        <v/>
      </c>
      <c r="AH67" s="222" t="str">
        <f>IF('LEDGER GANJIL'!AH67="","",AVERAGE('LEDGER GANJIL'!AH67,'LEDGER GENAP2'!AH67))</f>
        <v/>
      </c>
      <c r="AI67" s="223"/>
      <c r="AJ67" s="222" t="str">
        <f>IF('LEDGER GANJIL'!AJ67="","",AVERAGE('LEDGER GANJIL'!AJ67,'LEDGER GENAP2'!AJ67))</f>
        <v/>
      </c>
      <c r="AK67" s="223"/>
      <c r="AL67" s="231">
        <f t="shared" si="0"/>
        <v>0</v>
      </c>
      <c r="AM67" s="754" t="str">
        <f>IFERROR(DESKRIPSI2!EW39,"")</f>
        <v/>
      </c>
      <c r="AN67" s="756">
        <f t="shared" ref="AN67" si="123">IF(AL67="","",AL67+AL68)</f>
        <v>0</v>
      </c>
      <c r="AO67" s="747" t="str">
        <f t="shared" ref="AO67" si="124">IF(AL67=0,"",COUNTIF(D67:AK68,"NK"))</f>
        <v/>
      </c>
      <c r="AP67" s="749" t="str">
        <f t="shared" ref="AP67" si="125">IF(OR(AO67="",AM67=""),"",IF(AND(AO67&lt;=$AO$3,AM67&gt;=3),"Naik","Tidak Naik"))</f>
        <v/>
      </c>
      <c r="AQ67" s="751" t="str">
        <f t="shared" ref="AQ67" si="126">IF(AP67="","",RANK(AN67,$AN$11:$AN$107,0))</f>
        <v/>
      </c>
    </row>
    <row r="68" spans="1:43" ht="15">
      <c r="A68" s="713"/>
      <c r="B68" s="753"/>
      <c r="C68" s="232" t="s">
        <v>423</v>
      </c>
      <c r="D68" s="222" t="str">
        <f>IF('LEDGER GANJIL'!D68="","",AVERAGE('LEDGER GANJIL'!D68,'LEDGER GENAP2'!D68))</f>
        <v/>
      </c>
      <c r="E68" s="223" t="str">
        <f t="shared" si="1"/>
        <v>NK</v>
      </c>
      <c r="F68" s="222" t="str">
        <f>IF('LEDGER GANJIL'!F68="","",AVERAGE('LEDGER GANJIL'!F68,'LEDGER GENAP2'!F68))</f>
        <v/>
      </c>
      <c r="G68" s="223" t="str">
        <f t="shared" si="2"/>
        <v>NK</v>
      </c>
      <c r="H68" s="222" t="str">
        <f>IF('LEDGER GANJIL'!H68="","",AVERAGE('LEDGER GANJIL'!H68,'LEDGER GENAP2'!H68))</f>
        <v/>
      </c>
      <c r="I68" s="223" t="str">
        <f t="shared" si="3"/>
        <v>NK</v>
      </c>
      <c r="J68" s="222" t="str">
        <f>IF('LEDGER GANJIL'!J68="","",AVERAGE('LEDGER GANJIL'!J68,'LEDGER GENAP2'!J68))</f>
        <v/>
      </c>
      <c r="K68" s="223" t="str">
        <f t="shared" si="4"/>
        <v>NK</v>
      </c>
      <c r="L68" s="222" t="str">
        <f>IF('LEDGER GANJIL'!L68="","",AVERAGE('LEDGER GANJIL'!L68,'LEDGER GENAP2'!L68))</f>
        <v/>
      </c>
      <c r="M68" s="223" t="str">
        <f t="shared" si="5"/>
        <v>NK</v>
      </c>
      <c r="N68" s="222" t="str">
        <f>IF('LEDGER GANJIL'!N68="","",AVERAGE('LEDGER GANJIL'!N68,'LEDGER GENAP2'!N68))</f>
        <v/>
      </c>
      <c r="O68" s="223" t="str">
        <f t="shared" si="6"/>
        <v>NK</v>
      </c>
      <c r="P68" s="222" t="str">
        <f>IF('LEDGER GANJIL'!P68="","",AVERAGE('LEDGER GANJIL'!P68,'LEDGER GENAP2'!P68))</f>
        <v/>
      </c>
      <c r="Q68" s="223" t="str">
        <f t="shared" si="7"/>
        <v>NK</v>
      </c>
      <c r="R68" s="222" t="str">
        <f>IF('LEDGER GANJIL'!R68="","",AVERAGE('LEDGER GANJIL'!R68,'LEDGER GENAP2'!R68))</f>
        <v/>
      </c>
      <c r="S68" s="223" t="str">
        <f t="shared" si="8"/>
        <v>NK</v>
      </c>
      <c r="T68" s="222" t="str">
        <f>IF('LEDGER GANJIL'!T68="","",AVERAGE('LEDGER GANJIL'!T68,'LEDGER GENAP2'!T68))</f>
        <v/>
      </c>
      <c r="U68" s="223" t="str">
        <f t="shared" si="9"/>
        <v>NK</v>
      </c>
      <c r="V68" s="222" t="str">
        <f>IF('LEDGER GANJIL'!V68="","",AVERAGE('LEDGER GANJIL'!V68,'LEDGER GENAP2'!V68))</f>
        <v/>
      </c>
      <c r="W68" s="223" t="str">
        <f t="shared" si="10"/>
        <v>NK</v>
      </c>
      <c r="X68" s="222" t="str">
        <f>IF('LEDGER GANJIL'!X68="","",AVERAGE('LEDGER GANJIL'!X68,'LEDGER GENAP2'!X68))</f>
        <v/>
      </c>
      <c r="Y68" s="223" t="str">
        <f t="shared" si="11"/>
        <v>NK</v>
      </c>
      <c r="Z68" s="222" t="str">
        <f>IF('LEDGER GANJIL'!Z68="","",AVERAGE('LEDGER GANJIL'!Z68,'LEDGER GENAP2'!Z68))</f>
        <v/>
      </c>
      <c r="AA68" s="223" t="str">
        <f t="shared" si="12"/>
        <v>NK</v>
      </c>
      <c r="AB68" s="222" t="str">
        <f>IF('LEDGER GANJIL'!AB68="","",AVERAGE('LEDGER GANJIL'!AB68,'LEDGER GENAP2'!AB68))</f>
        <v/>
      </c>
      <c r="AC68" s="223" t="str">
        <f t="shared" si="15"/>
        <v>NK</v>
      </c>
      <c r="AD68" s="222" t="str">
        <f>IF('LEDGER GANJIL'!AD68="","",AVERAGE('LEDGER GANJIL'!AD68,'LEDGER GENAP2'!AD68))</f>
        <v/>
      </c>
      <c r="AE68" s="223" t="str">
        <f t="shared" si="13"/>
        <v>NK</v>
      </c>
      <c r="AF68" s="222" t="str">
        <f>IF('LEDGER GANJIL'!AF68="","",AVERAGE('LEDGER GANJIL'!AF68,'LEDGER GENAP2'!AF68))</f>
        <v/>
      </c>
      <c r="AG68" s="223" t="str">
        <f t="shared" si="14"/>
        <v/>
      </c>
      <c r="AH68" s="222" t="str">
        <f>IF('LEDGER GANJIL'!AH68="","",AVERAGE('LEDGER GANJIL'!AH68,'LEDGER GENAP2'!AH68))</f>
        <v/>
      </c>
      <c r="AI68" s="223"/>
      <c r="AJ68" s="222" t="str">
        <f>IF('LEDGER GANJIL'!AJ68="","",AVERAGE('LEDGER GANJIL'!AJ68,'LEDGER GENAP2'!AJ68))</f>
        <v/>
      </c>
      <c r="AK68" s="223"/>
      <c r="AL68" s="231">
        <f t="shared" si="0"/>
        <v>0</v>
      </c>
      <c r="AM68" s="755"/>
      <c r="AN68" s="757"/>
      <c r="AO68" s="748"/>
      <c r="AP68" s="750"/>
      <c r="AQ68" s="751"/>
    </row>
    <row r="69" spans="1:43" ht="15" customHeight="1">
      <c r="A69" s="711">
        <v>30</v>
      </c>
      <c r="B69" s="752">
        <f>'Data Identitas'!B67</f>
        <v>0</v>
      </c>
      <c r="C69" s="232" t="s">
        <v>422</v>
      </c>
      <c r="D69" s="222" t="str">
        <f>IF('LEDGER GANJIL'!D69="","",AVERAGE('LEDGER GANJIL'!D69,'LEDGER GENAP2'!D69))</f>
        <v/>
      </c>
      <c r="E69" s="223" t="str">
        <f t="shared" si="1"/>
        <v>NK</v>
      </c>
      <c r="F69" s="222" t="str">
        <f>IF('LEDGER GANJIL'!F69="","",AVERAGE('LEDGER GANJIL'!F69,'LEDGER GENAP2'!F69))</f>
        <v/>
      </c>
      <c r="G69" s="223" t="str">
        <f t="shared" si="2"/>
        <v>NK</v>
      </c>
      <c r="H69" s="222" t="str">
        <f>IF('LEDGER GANJIL'!H69="","",AVERAGE('LEDGER GANJIL'!H69,'LEDGER GENAP2'!H69))</f>
        <v/>
      </c>
      <c r="I69" s="223" t="str">
        <f t="shared" si="3"/>
        <v>NK</v>
      </c>
      <c r="J69" s="222" t="str">
        <f>IF('LEDGER GANJIL'!J69="","",AVERAGE('LEDGER GANJIL'!J69,'LEDGER GENAP2'!J69))</f>
        <v/>
      </c>
      <c r="K69" s="223" t="str">
        <f t="shared" si="4"/>
        <v>NK</v>
      </c>
      <c r="L69" s="222" t="str">
        <f>IF('LEDGER GANJIL'!L69="","",AVERAGE('LEDGER GANJIL'!L69,'LEDGER GENAP2'!L69))</f>
        <v/>
      </c>
      <c r="M69" s="223" t="str">
        <f t="shared" si="5"/>
        <v>NK</v>
      </c>
      <c r="N69" s="222" t="str">
        <f>IF('LEDGER GANJIL'!N69="","",AVERAGE('LEDGER GANJIL'!N69,'LEDGER GENAP2'!N69))</f>
        <v/>
      </c>
      <c r="O69" s="223" t="str">
        <f t="shared" si="6"/>
        <v>NK</v>
      </c>
      <c r="P69" s="222" t="str">
        <f>IF('LEDGER GANJIL'!P69="","",AVERAGE('LEDGER GANJIL'!P69,'LEDGER GENAP2'!P69))</f>
        <v/>
      </c>
      <c r="Q69" s="223" t="str">
        <f t="shared" si="7"/>
        <v>NK</v>
      </c>
      <c r="R69" s="222" t="str">
        <f>IF('LEDGER GANJIL'!R69="","",AVERAGE('LEDGER GANJIL'!R69,'LEDGER GENAP2'!R69))</f>
        <v/>
      </c>
      <c r="S69" s="223" t="str">
        <f t="shared" si="8"/>
        <v>NK</v>
      </c>
      <c r="T69" s="222" t="str">
        <f>IF('LEDGER GANJIL'!T69="","",AVERAGE('LEDGER GANJIL'!T69,'LEDGER GENAP2'!T69))</f>
        <v/>
      </c>
      <c r="U69" s="223" t="str">
        <f t="shared" si="9"/>
        <v>NK</v>
      </c>
      <c r="V69" s="222" t="str">
        <f>IF('LEDGER GANJIL'!V69="","",AVERAGE('LEDGER GANJIL'!V69,'LEDGER GENAP2'!V69))</f>
        <v/>
      </c>
      <c r="W69" s="223" t="str">
        <f t="shared" si="10"/>
        <v>NK</v>
      </c>
      <c r="X69" s="222" t="str">
        <f>IF('LEDGER GANJIL'!X69="","",AVERAGE('LEDGER GANJIL'!X69,'LEDGER GENAP2'!X69))</f>
        <v/>
      </c>
      <c r="Y69" s="223" t="str">
        <f t="shared" si="11"/>
        <v>NK</v>
      </c>
      <c r="Z69" s="222" t="str">
        <f>IF('LEDGER GANJIL'!Z69="","",AVERAGE('LEDGER GANJIL'!Z69,'LEDGER GENAP2'!Z69))</f>
        <v/>
      </c>
      <c r="AA69" s="223" t="str">
        <f t="shared" si="12"/>
        <v>NK</v>
      </c>
      <c r="AB69" s="222" t="str">
        <f>IF('LEDGER GANJIL'!AB69="","",AVERAGE('LEDGER GANJIL'!AB69,'LEDGER GENAP2'!AB69))</f>
        <v/>
      </c>
      <c r="AC69" s="223" t="str">
        <f t="shared" si="15"/>
        <v>NK</v>
      </c>
      <c r="AD69" s="222" t="str">
        <f>IF('LEDGER GANJIL'!AD69="","",AVERAGE('LEDGER GANJIL'!AD69,'LEDGER GENAP2'!AD69))</f>
        <v/>
      </c>
      <c r="AE69" s="223" t="str">
        <f t="shared" si="13"/>
        <v>NK</v>
      </c>
      <c r="AF69" s="222" t="str">
        <f>IF('LEDGER GANJIL'!AF69="","",AVERAGE('LEDGER GANJIL'!AF69,'LEDGER GENAP2'!AF69))</f>
        <v/>
      </c>
      <c r="AG69" s="223" t="str">
        <f t="shared" si="14"/>
        <v/>
      </c>
      <c r="AH69" s="222" t="str">
        <f>IF('LEDGER GANJIL'!AH69="","",AVERAGE('LEDGER GANJIL'!AH69,'LEDGER GENAP2'!AH69))</f>
        <v/>
      </c>
      <c r="AI69" s="223"/>
      <c r="AJ69" s="222" t="str">
        <f>IF('LEDGER GANJIL'!AJ69="","",AVERAGE('LEDGER GANJIL'!AJ69,'LEDGER GENAP2'!AJ69))</f>
        <v/>
      </c>
      <c r="AK69" s="223"/>
      <c r="AL69" s="231">
        <f t="shared" si="0"/>
        <v>0</v>
      </c>
      <c r="AM69" s="754" t="str">
        <f>IFERROR(DESKRIPSI2!EW40,"")</f>
        <v/>
      </c>
      <c r="AN69" s="756">
        <f t="shared" ref="AN69" si="127">IF(AL69="","",AL69+AL70)</f>
        <v>0</v>
      </c>
      <c r="AO69" s="747" t="str">
        <f t="shared" ref="AO69" si="128">IF(AL69=0,"",COUNTIF(D69:AK70,"NK"))</f>
        <v/>
      </c>
      <c r="AP69" s="749" t="str">
        <f t="shared" ref="AP69" si="129">IF(OR(AO69="",AM69=""),"",IF(AND(AO69&lt;=$AO$3,AM69&gt;=3),"Naik","Tidak Naik"))</f>
        <v/>
      </c>
      <c r="AQ69" s="751" t="str">
        <f t="shared" ref="AQ69" si="130">IF(AP69="","",RANK(AN69,$AN$11:$AN$107,0))</f>
        <v/>
      </c>
    </row>
    <row r="70" spans="1:43" ht="15">
      <c r="A70" s="713"/>
      <c r="B70" s="753"/>
      <c r="C70" s="232" t="s">
        <v>423</v>
      </c>
      <c r="D70" s="222" t="str">
        <f>IF('LEDGER GANJIL'!D70="","",AVERAGE('LEDGER GANJIL'!D70,'LEDGER GENAP2'!D70))</f>
        <v/>
      </c>
      <c r="E70" s="223" t="str">
        <f t="shared" si="1"/>
        <v>NK</v>
      </c>
      <c r="F70" s="222" t="str">
        <f>IF('LEDGER GANJIL'!F70="","",AVERAGE('LEDGER GANJIL'!F70,'LEDGER GENAP2'!F70))</f>
        <v/>
      </c>
      <c r="G70" s="223" t="str">
        <f t="shared" si="2"/>
        <v>NK</v>
      </c>
      <c r="H70" s="222" t="str">
        <f>IF('LEDGER GANJIL'!H70="","",AVERAGE('LEDGER GANJIL'!H70,'LEDGER GENAP2'!H70))</f>
        <v/>
      </c>
      <c r="I70" s="223" t="str">
        <f t="shared" si="3"/>
        <v>NK</v>
      </c>
      <c r="J70" s="222" t="str">
        <f>IF('LEDGER GANJIL'!J70="","",AVERAGE('LEDGER GANJIL'!J70,'LEDGER GENAP2'!J70))</f>
        <v/>
      </c>
      <c r="K70" s="223" t="str">
        <f t="shared" si="4"/>
        <v>NK</v>
      </c>
      <c r="L70" s="222" t="str">
        <f>IF('LEDGER GANJIL'!L70="","",AVERAGE('LEDGER GANJIL'!L70,'LEDGER GENAP2'!L70))</f>
        <v/>
      </c>
      <c r="M70" s="223" t="str">
        <f t="shared" si="5"/>
        <v>NK</v>
      </c>
      <c r="N70" s="222" t="str">
        <f>IF('LEDGER GANJIL'!N70="","",AVERAGE('LEDGER GANJIL'!N70,'LEDGER GENAP2'!N70))</f>
        <v/>
      </c>
      <c r="O70" s="223" t="str">
        <f t="shared" si="6"/>
        <v>NK</v>
      </c>
      <c r="P70" s="222" t="str">
        <f>IF('LEDGER GANJIL'!P70="","",AVERAGE('LEDGER GANJIL'!P70,'LEDGER GENAP2'!P70))</f>
        <v/>
      </c>
      <c r="Q70" s="223" t="str">
        <f t="shared" si="7"/>
        <v>NK</v>
      </c>
      <c r="R70" s="222" t="str">
        <f>IF('LEDGER GANJIL'!R70="","",AVERAGE('LEDGER GANJIL'!R70,'LEDGER GENAP2'!R70))</f>
        <v/>
      </c>
      <c r="S70" s="223" t="str">
        <f t="shared" si="8"/>
        <v>NK</v>
      </c>
      <c r="T70" s="222" t="str">
        <f>IF('LEDGER GANJIL'!T70="","",AVERAGE('LEDGER GANJIL'!T70,'LEDGER GENAP2'!T70))</f>
        <v/>
      </c>
      <c r="U70" s="223" t="str">
        <f t="shared" si="9"/>
        <v>NK</v>
      </c>
      <c r="V70" s="222" t="str">
        <f>IF('LEDGER GANJIL'!V70="","",AVERAGE('LEDGER GANJIL'!V70,'LEDGER GENAP2'!V70))</f>
        <v/>
      </c>
      <c r="W70" s="223" t="str">
        <f t="shared" si="10"/>
        <v>NK</v>
      </c>
      <c r="X70" s="222" t="str">
        <f>IF('LEDGER GANJIL'!X70="","",AVERAGE('LEDGER GANJIL'!X70,'LEDGER GENAP2'!X70))</f>
        <v/>
      </c>
      <c r="Y70" s="223" t="str">
        <f t="shared" si="11"/>
        <v>NK</v>
      </c>
      <c r="Z70" s="222" t="str">
        <f>IF('LEDGER GANJIL'!Z70="","",AVERAGE('LEDGER GANJIL'!Z70,'LEDGER GENAP2'!Z70))</f>
        <v/>
      </c>
      <c r="AA70" s="223" t="str">
        <f t="shared" si="12"/>
        <v>NK</v>
      </c>
      <c r="AB70" s="222" t="str">
        <f>IF('LEDGER GANJIL'!AB70="","",AVERAGE('LEDGER GANJIL'!AB70,'LEDGER GENAP2'!AB70))</f>
        <v/>
      </c>
      <c r="AC70" s="223" t="str">
        <f t="shared" si="15"/>
        <v>NK</v>
      </c>
      <c r="AD70" s="222" t="str">
        <f>IF('LEDGER GANJIL'!AD70="","",AVERAGE('LEDGER GANJIL'!AD70,'LEDGER GENAP2'!AD70))</f>
        <v/>
      </c>
      <c r="AE70" s="223" t="str">
        <f t="shared" si="13"/>
        <v>NK</v>
      </c>
      <c r="AF70" s="222" t="str">
        <f>IF('LEDGER GANJIL'!AF70="","",AVERAGE('LEDGER GANJIL'!AF70,'LEDGER GENAP2'!AF70))</f>
        <v/>
      </c>
      <c r="AG70" s="223" t="str">
        <f t="shared" si="14"/>
        <v/>
      </c>
      <c r="AH70" s="222" t="str">
        <f>IF('LEDGER GANJIL'!AH70="","",AVERAGE('LEDGER GANJIL'!AH70,'LEDGER GENAP2'!AH70))</f>
        <v/>
      </c>
      <c r="AI70" s="223"/>
      <c r="AJ70" s="222" t="str">
        <f>IF('LEDGER GANJIL'!AJ70="","",AVERAGE('LEDGER GANJIL'!AJ70,'LEDGER GENAP2'!AJ70))</f>
        <v/>
      </c>
      <c r="AK70" s="223"/>
      <c r="AL70" s="231">
        <f t="shared" si="0"/>
        <v>0</v>
      </c>
      <c r="AM70" s="755"/>
      <c r="AN70" s="757"/>
      <c r="AO70" s="748"/>
      <c r="AP70" s="750"/>
      <c r="AQ70" s="751"/>
    </row>
    <row r="71" spans="1:43" ht="15">
      <c r="A71" s="711">
        <v>31</v>
      </c>
      <c r="B71" s="752">
        <f>'Data Identitas'!B69</f>
        <v>0</v>
      </c>
      <c r="C71" s="232" t="s">
        <v>422</v>
      </c>
      <c r="D71" s="222" t="str">
        <f>IF('LEDGER GANJIL'!D71="","",AVERAGE('LEDGER GANJIL'!D71,'LEDGER GENAP2'!D71))</f>
        <v/>
      </c>
      <c r="E71" s="223" t="str">
        <f t="shared" si="1"/>
        <v>NK</v>
      </c>
      <c r="F71" s="222" t="str">
        <f>IF('LEDGER GANJIL'!F71="","",AVERAGE('LEDGER GANJIL'!F71,'LEDGER GENAP2'!F71))</f>
        <v/>
      </c>
      <c r="G71" s="223" t="str">
        <f t="shared" si="2"/>
        <v>NK</v>
      </c>
      <c r="H71" s="222" t="str">
        <f>IF('LEDGER GANJIL'!H71="","",AVERAGE('LEDGER GANJIL'!H71,'LEDGER GENAP2'!H71))</f>
        <v/>
      </c>
      <c r="I71" s="223" t="str">
        <f t="shared" si="3"/>
        <v>NK</v>
      </c>
      <c r="J71" s="222" t="str">
        <f>IF('LEDGER GANJIL'!J71="","",AVERAGE('LEDGER GANJIL'!J71,'LEDGER GENAP2'!J71))</f>
        <v/>
      </c>
      <c r="K71" s="223" t="str">
        <f t="shared" si="4"/>
        <v>NK</v>
      </c>
      <c r="L71" s="222" t="str">
        <f>IF('LEDGER GANJIL'!L71="","",AVERAGE('LEDGER GANJIL'!L71,'LEDGER GENAP2'!L71))</f>
        <v/>
      </c>
      <c r="M71" s="223" t="str">
        <f t="shared" si="5"/>
        <v>NK</v>
      </c>
      <c r="N71" s="222" t="str">
        <f>IF('LEDGER GANJIL'!N71="","",AVERAGE('LEDGER GANJIL'!N71,'LEDGER GENAP2'!N71))</f>
        <v/>
      </c>
      <c r="O71" s="223" t="str">
        <f t="shared" si="6"/>
        <v>NK</v>
      </c>
      <c r="P71" s="222" t="str">
        <f>IF('LEDGER GANJIL'!P71="","",AVERAGE('LEDGER GANJIL'!P71,'LEDGER GENAP2'!P71))</f>
        <v/>
      </c>
      <c r="Q71" s="223" t="str">
        <f t="shared" si="7"/>
        <v>NK</v>
      </c>
      <c r="R71" s="222" t="str">
        <f>IF('LEDGER GANJIL'!R71="","",AVERAGE('LEDGER GANJIL'!R71,'LEDGER GENAP2'!R71))</f>
        <v/>
      </c>
      <c r="S71" s="223" t="str">
        <f t="shared" si="8"/>
        <v>NK</v>
      </c>
      <c r="T71" s="222" t="str">
        <f>IF('LEDGER GANJIL'!T71="","",AVERAGE('LEDGER GANJIL'!T71,'LEDGER GENAP2'!T71))</f>
        <v/>
      </c>
      <c r="U71" s="223" t="str">
        <f t="shared" si="9"/>
        <v>NK</v>
      </c>
      <c r="V71" s="222" t="str">
        <f>IF('LEDGER GANJIL'!V71="","",AVERAGE('LEDGER GANJIL'!V71,'LEDGER GENAP2'!V71))</f>
        <v/>
      </c>
      <c r="W71" s="223" t="str">
        <f t="shared" si="10"/>
        <v>NK</v>
      </c>
      <c r="X71" s="222" t="str">
        <f>IF('LEDGER GANJIL'!X71="","",AVERAGE('LEDGER GANJIL'!X71,'LEDGER GENAP2'!X71))</f>
        <v/>
      </c>
      <c r="Y71" s="223" t="str">
        <f t="shared" si="11"/>
        <v>NK</v>
      </c>
      <c r="Z71" s="222" t="str">
        <f>IF('LEDGER GANJIL'!Z71="","",AVERAGE('LEDGER GANJIL'!Z71,'LEDGER GENAP2'!Z71))</f>
        <v/>
      </c>
      <c r="AA71" s="223" t="str">
        <f t="shared" si="12"/>
        <v>NK</v>
      </c>
      <c r="AB71" s="222" t="str">
        <f>IF('LEDGER GANJIL'!AB71="","",AVERAGE('LEDGER GANJIL'!AB71,'LEDGER GENAP2'!AB71))</f>
        <v/>
      </c>
      <c r="AC71" s="223" t="str">
        <f t="shared" si="15"/>
        <v>NK</v>
      </c>
      <c r="AD71" s="222" t="str">
        <f>IF('LEDGER GANJIL'!AD71="","",AVERAGE('LEDGER GANJIL'!AD71,'LEDGER GENAP2'!AD71))</f>
        <v/>
      </c>
      <c r="AE71" s="223" t="str">
        <f t="shared" si="13"/>
        <v>NK</v>
      </c>
      <c r="AF71" s="222" t="str">
        <f>IF('LEDGER GANJIL'!AF71="","",AVERAGE('LEDGER GANJIL'!AF71,'LEDGER GENAP2'!AF71))</f>
        <v/>
      </c>
      <c r="AG71" s="223" t="str">
        <f t="shared" si="14"/>
        <v/>
      </c>
      <c r="AH71" s="222" t="str">
        <f>IF('LEDGER GANJIL'!AH71="","",AVERAGE('LEDGER GANJIL'!AH71,'LEDGER GENAP2'!AH71))</f>
        <v/>
      </c>
      <c r="AI71" s="223"/>
      <c r="AJ71" s="222" t="str">
        <f>IF('LEDGER GANJIL'!AJ71="","",AVERAGE('LEDGER GANJIL'!AJ71,'LEDGER GENAP2'!AJ71))</f>
        <v/>
      </c>
      <c r="AK71" s="223"/>
      <c r="AL71" s="231">
        <f t="shared" si="0"/>
        <v>0</v>
      </c>
      <c r="AM71" s="754" t="str">
        <f>IFERROR(DESKRIPSI2!EW41,"")</f>
        <v/>
      </c>
      <c r="AN71" s="756">
        <f t="shared" ref="AN71" si="131">IF(AL71="","",AL71+AL72)</f>
        <v>0</v>
      </c>
      <c r="AO71" s="747" t="str">
        <f t="shared" ref="AO71" si="132">IF(AL71=0,"",COUNTIF(D71:AK72,"NK"))</f>
        <v/>
      </c>
      <c r="AP71" s="749" t="str">
        <f t="shared" ref="AP71" si="133">IF(OR(AO71="",AM71=""),"",IF(AND(AO71&lt;=$AO$3,AM71&gt;=3),"Naik","Tidak Naik"))</f>
        <v/>
      </c>
      <c r="AQ71" s="751" t="str">
        <f t="shared" ref="AQ71" si="134">IF(AP71="","",RANK(AN71,$AN$11:$AN$107,0))</f>
        <v/>
      </c>
    </row>
    <row r="72" spans="1:43" ht="15">
      <c r="A72" s="713"/>
      <c r="B72" s="753"/>
      <c r="C72" s="232" t="s">
        <v>423</v>
      </c>
      <c r="D72" s="222" t="str">
        <f>IF('LEDGER GANJIL'!D72="","",AVERAGE('LEDGER GANJIL'!D72,'LEDGER GENAP2'!D72))</f>
        <v/>
      </c>
      <c r="E72" s="223" t="str">
        <f t="shared" si="1"/>
        <v>NK</v>
      </c>
      <c r="F72" s="222" t="str">
        <f>IF('LEDGER GANJIL'!F72="","",AVERAGE('LEDGER GANJIL'!F72,'LEDGER GENAP2'!F72))</f>
        <v/>
      </c>
      <c r="G72" s="223" t="str">
        <f t="shared" si="2"/>
        <v>NK</v>
      </c>
      <c r="H72" s="222" t="str">
        <f>IF('LEDGER GANJIL'!H72="","",AVERAGE('LEDGER GANJIL'!H72,'LEDGER GENAP2'!H72))</f>
        <v/>
      </c>
      <c r="I72" s="223" t="str">
        <f t="shared" si="3"/>
        <v>NK</v>
      </c>
      <c r="J72" s="222" t="str">
        <f>IF('LEDGER GANJIL'!J72="","",AVERAGE('LEDGER GANJIL'!J72,'LEDGER GENAP2'!J72))</f>
        <v/>
      </c>
      <c r="K72" s="223" t="str">
        <f t="shared" si="4"/>
        <v>NK</v>
      </c>
      <c r="L72" s="222" t="str">
        <f>IF('LEDGER GANJIL'!L72="","",AVERAGE('LEDGER GANJIL'!L72,'LEDGER GENAP2'!L72))</f>
        <v/>
      </c>
      <c r="M72" s="223" t="str">
        <f t="shared" si="5"/>
        <v>NK</v>
      </c>
      <c r="N72" s="222" t="str">
        <f>IF('LEDGER GANJIL'!N72="","",AVERAGE('LEDGER GANJIL'!N72,'LEDGER GENAP2'!N72))</f>
        <v/>
      </c>
      <c r="O72" s="223" t="str">
        <f t="shared" si="6"/>
        <v>NK</v>
      </c>
      <c r="P72" s="222" t="str">
        <f>IF('LEDGER GANJIL'!P72="","",AVERAGE('LEDGER GANJIL'!P72,'LEDGER GENAP2'!P72))</f>
        <v/>
      </c>
      <c r="Q72" s="223" t="str">
        <f t="shared" si="7"/>
        <v>NK</v>
      </c>
      <c r="R72" s="222" t="str">
        <f>IF('LEDGER GANJIL'!R72="","",AVERAGE('LEDGER GANJIL'!R72,'LEDGER GENAP2'!R72))</f>
        <v/>
      </c>
      <c r="S72" s="223" t="str">
        <f t="shared" si="8"/>
        <v>NK</v>
      </c>
      <c r="T72" s="222" t="str">
        <f>IF('LEDGER GANJIL'!T72="","",AVERAGE('LEDGER GANJIL'!T72,'LEDGER GENAP2'!T72))</f>
        <v/>
      </c>
      <c r="U72" s="223" t="str">
        <f t="shared" si="9"/>
        <v>NK</v>
      </c>
      <c r="V72" s="222" t="str">
        <f>IF('LEDGER GANJIL'!V72="","",AVERAGE('LEDGER GANJIL'!V72,'LEDGER GENAP2'!V72))</f>
        <v/>
      </c>
      <c r="W72" s="223" t="str">
        <f t="shared" si="10"/>
        <v>NK</v>
      </c>
      <c r="X72" s="222" t="str">
        <f>IF('LEDGER GANJIL'!X72="","",AVERAGE('LEDGER GANJIL'!X72,'LEDGER GENAP2'!X72))</f>
        <v/>
      </c>
      <c r="Y72" s="223" t="str">
        <f t="shared" si="11"/>
        <v>NK</v>
      </c>
      <c r="Z72" s="222" t="str">
        <f>IF('LEDGER GANJIL'!Z72="","",AVERAGE('LEDGER GANJIL'!Z72,'LEDGER GENAP2'!Z72))</f>
        <v/>
      </c>
      <c r="AA72" s="223" t="str">
        <f t="shared" si="12"/>
        <v>NK</v>
      </c>
      <c r="AB72" s="222" t="str">
        <f>IF('LEDGER GANJIL'!AB72="","",AVERAGE('LEDGER GANJIL'!AB72,'LEDGER GENAP2'!AB72))</f>
        <v/>
      </c>
      <c r="AC72" s="223" t="str">
        <f t="shared" si="15"/>
        <v>NK</v>
      </c>
      <c r="AD72" s="222" t="str">
        <f>IF('LEDGER GANJIL'!AD72="","",AVERAGE('LEDGER GANJIL'!AD72,'LEDGER GENAP2'!AD72))</f>
        <v/>
      </c>
      <c r="AE72" s="223" t="str">
        <f t="shared" si="13"/>
        <v>NK</v>
      </c>
      <c r="AF72" s="222" t="str">
        <f>IF('LEDGER GANJIL'!AF72="","",AVERAGE('LEDGER GANJIL'!AF72,'LEDGER GENAP2'!AF72))</f>
        <v/>
      </c>
      <c r="AG72" s="223" t="str">
        <f t="shared" si="14"/>
        <v/>
      </c>
      <c r="AH72" s="222" t="str">
        <f>IF('LEDGER GANJIL'!AH72="","",AVERAGE('LEDGER GANJIL'!AH72,'LEDGER GENAP2'!AH72))</f>
        <v/>
      </c>
      <c r="AI72" s="223"/>
      <c r="AJ72" s="222" t="str">
        <f>IF('LEDGER GANJIL'!AJ72="","",AVERAGE('LEDGER GANJIL'!AJ72,'LEDGER GENAP2'!AJ72))</f>
        <v/>
      </c>
      <c r="AK72" s="223"/>
      <c r="AL72" s="231">
        <f t="shared" si="0"/>
        <v>0</v>
      </c>
      <c r="AM72" s="755"/>
      <c r="AN72" s="757"/>
      <c r="AO72" s="748"/>
      <c r="AP72" s="750"/>
      <c r="AQ72" s="751"/>
    </row>
    <row r="73" spans="1:43" ht="15">
      <c r="A73" s="711">
        <v>32</v>
      </c>
      <c r="B73" s="752">
        <f>'Data Identitas'!B71</f>
        <v>0</v>
      </c>
      <c r="C73" s="232" t="s">
        <v>422</v>
      </c>
      <c r="D73" s="222" t="str">
        <f>IF('LEDGER GANJIL'!D73="","",AVERAGE('LEDGER GANJIL'!D73,'LEDGER GENAP2'!D73))</f>
        <v/>
      </c>
      <c r="E73" s="223" t="str">
        <f t="shared" si="1"/>
        <v>NK</v>
      </c>
      <c r="F73" s="222" t="str">
        <f>IF('LEDGER GANJIL'!F73="","",AVERAGE('LEDGER GANJIL'!F73,'LEDGER GENAP2'!F73))</f>
        <v/>
      </c>
      <c r="G73" s="223" t="str">
        <f t="shared" si="2"/>
        <v>NK</v>
      </c>
      <c r="H73" s="222" t="str">
        <f>IF('LEDGER GANJIL'!H73="","",AVERAGE('LEDGER GANJIL'!H73,'LEDGER GENAP2'!H73))</f>
        <v/>
      </c>
      <c r="I73" s="223" t="str">
        <f t="shared" si="3"/>
        <v>NK</v>
      </c>
      <c r="J73" s="222" t="str">
        <f>IF('LEDGER GANJIL'!J73="","",AVERAGE('LEDGER GANJIL'!J73,'LEDGER GENAP2'!J73))</f>
        <v/>
      </c>
      <c r="K73" s="223" t="str">
        <f t="shared" si="4"/>
        <v>NK</v>
      </c>
      <c r="L73" s="222" t="str">
        <f>IF('LEDGER GANJIL'!L73="","",AVERAGE('LEDGER GANJIL'!L73,'LEDGER GENAP2'!L73))</f>
        <v/>
      </c>
      <c r="M73" s="223" t="str">
        <f t="shared" si="5"/>
        <v>NK</v>
      </c>
      <c r="N73" s="222" t="str">
        <f>IF('LEDGER GANJIL'!N73="","",AVERAGE('LEDGER GANJIL'!N73,'LEDGER GENAP2'!N73))</f>
        <v/>
      </c>
      <c r="O73" s="223" t="str">
        <f t="shared" si="6"/>
        <v>NK</v>
      </c>
      <c r="P73" s="222" t="str">
        <f>IF('LEDGER GANJIL'!P73="","",AVERAGE('LEDGER GANJIL'!P73,'LEDGER GENAP2'!P73))</f>
        <v/>
      </c>
      <c r="Q73" s="223" t="str">
        <f t="shared" si="7"/>
        <v>NK</v>
      </c>
      <c r="R73" s="222" t="str">
        <f>IF('LEDGER GANJIL'!R73="","",AVERAGE('LEDGER GANJIL'!R73,'LEDGER GENAP2'!R73))</f>
        <v/>
      </c>
      <c r="S73" s="223" t="str">
        <f t="shared" si="8"/>
        <v>NK</v>
      </c>
      <c r="T73" s="222" t="str">
        <f>IF('LEDGER GANJIL'!T73="","",AVERAGE('LEDGER GANJIL'!T73,'LEDGER GENAP2'!T73))</f>
        <v/>
      </c>
      <c r="U73" s="223" t="str">
        <f t="shared" si="9"/>
        <v>NK</v>
      </c>
      <c r="V73" s="222" t="str">
        <f>IF('LEDGER GANJIL'!V73="","",AVERAGE('LEDGER GANJIL'!V73,'LEDGER GENAP2'!V73))</f>
        <v/>
      </c>
      <c r="W73" s="223" t="str">
        <f t="shared" si="10"/>
        <v>NK</v>
      </c>
      <c r="X73" s="222" t="str">
        <f>IF('LEDGER GANJIL'!X73="","",AVERAGE('LEDGER GANJIL'!X73,'LEDGER GENAP2'!X73))</f>
        <v/>
      </c>
      <c r="Y73" s="223" t="str">
        <f t="shared" si="11"/>
        <v>NK</v>
      </c>
      <c r="Z73" s="222" t="str">
        <f>IF('LEDGER GANJIL'!Z73="","",AVERAGE('LEDGER GANJIL'!Z73,'LEDGER GENAP2'!Z73))</f>
        <v/>
      </c>
      <c r="AA73" s="223" t="str">
        <f t="shared" si="12"/>
        <v>NK</v>
      </c>
      <c r="AB73" s="222" t="str">
        <f>IF('LEDGER GANJIL'!AB73="","",AVERAGE('LEDGER GANJIL'!AB73,'LEDGER GENAP2'!AB73))</f>
        <v/>
      </c>
      <c r="AC73" s="223" t="str">
        <f t="shared" si="15"/>
        <v>NK</v>
      </c>
      <c r="AD73" s="222" t="str">
        <f>IF('LEDGER GANJIL'!AD73="","",AVERAGE('LEDGER GANJIL'!AD73,'LEDGER GENAP2'!AD73))</f>
        <v/>
      </c>
      <c r="AE73" s="223" t="str">
        <f t="shared" si="13"/>
        <v>NK</v>
      </c>
      <c r="AF73" s="222" t="str">
        <f>IF('LEDGER GANJIL'!AF73="","",AVERAGE('LEDGER GANJIL'!AF73,'LEDGER GENAP2'!AF73))</f>
        <v/>
      </c>
      <c r="AG73" s="223" t="str">
        <f t="shared" si="14"/>
        <v/>
      </c>
      <c r="AH73" s="222" t="str">
        <f>IF('LEDGER GANJIL'!AH73="","",AVERAGE('LEDGER GANJIL'!AH73,'LEDGER GENAP2'!AH73))</f>
        <v/>
      </c>
      <c r="AI73" s="223"/>
      <c r="AJ73" s="222" t="str">
        <f>IF('LEDGER GANJIL'!AJ73="","",AVERAGE('LEDGER GANJIL'!AJ73,'LEDGER GENAP2'!AJ73))</f>
        <v/>
      </c>
      <c r="AK73" s="223"/>
      <c r="AL73" s="231">
        <f t="shared" si="0"/>
        <v>0</v>
      </c>
      <c r="AM73" s="754" t="str">
        <f>IFERROR(DESKRIPSI2!EW42,"")</f>
        <v/>
      </c>
      <c r="AN73" s="756">
        <f t="shared" ref="AN73" si="135">IF(AL73="","",AL73+AL74)</f>
        <v>0</v>
      </c>
      <c r="AO73" s="747" t="str">
        <f t="shared" ref="AO73" si="136">IF(AL73=0,"",COUNTIF(D73:AK74,"NK"))</f>
        <v/>
      </c>
      <c r="AP73" s="749" t="str">
        <f t="shared" ref="AP73" si="137">IF(OR(AO73="",AM73=""),"",IF(AND(AO73&lt;=$AO$3,AM73&gt;=3),"Naik","Tidak Naik"))</f>
        <v/>
      </c>
      <c r="AQ73" s="751" t="str">
        <f t="shared" ref="AQ73" si="138">IF(AP73="","",RANK(AN73,$AN$11:$AN$107,0))</f>
        <v/>
      </c>
    </row>
    <row r="74" spans="1:43" ht="15">
      <c r="A74" s="713"/>
      <c r="B74" s="753"/>
      <c r="C74" s="232" t="s">
        <v>423</v>
      </c>
      <c r="D74" s="222" t="str">
        <f>IF('LEDGER GANJIL'!D74="","",AVERAGE('LEDGER GANJIL'!D74,'LEDGER GENAP2'!D74))</f>
        <v/>
      </c>
      <c r="E74" s="223" t="str">
        <f t="shared" si="1"/>
        <v>NK</v>
      </c>
      <c r="F74" s="222" t="str">
        <f>IF('LEDGER GANJIL'!F74="","",AVERAGE('LEDGER GANJIL'!F74,'LEDGER GENAP2'!F74))</f>
        <v/>
      </c>
      <c r="G74" s="223" t="str">
        <f t="shared" si="2"/>
        <v>NK</v>
      </c>
      <c r="H74" s="222" t="str">
        <f>IF('LEDGER GANJIL'!H74="","",AVERAGE('LEDGER GANJIL'!H74,'LEDGER GENAP2'!H74))</f>
        <v/>
      </c>
      <c r="I74" s="223" t="str">
        <f t="shared" si="3"/>
        <v>NK</v>
      </c>
      <c r="J74" s="222" t="str">
        <f>IF('LEDGER GANJIL'!J74="","",AVERAGE('LEDGER GANJIL'!J74,'LEDGER GENAP2'!J74))</f>
        <v/>
      </c>
      <c r="K74" s="223" t="str">
        <f t="shared" si="4"/>
        <v>NK</v>
      </c>
      <c r="L74" s="222" t="str">
        <f>IF('LEDGER GANJIL'!L74="","",AVERAGE('LEDGER GANJIL'!L74,'LEDGER GENAP2'!L74))</f>
        <v/>
      </c>
      <c r="M74" s="223" t="str">
        <f t="shared" si="5"/>
        <v>NK</v>
      </c>
      <c r="N74" s="222" t="str">
        <f>IF('LEDGER GANJIL'!N74="","",AVERAGE('LEDGER GANJIL'!N74,'LEDGER GENAP2'!N74))</f>
        <v/>
      </c>
      <c r="O74" s="223" t="str">
        <f t="shared" si="6"/>
        <v>NK</v>
      </c>
      <c r="P74" s="222" t="str">
        <f>IF('LEDGER GANJIL'!P74="","",AVERAGE('LEDGER GANJIL'!P74,'LEDGER GENAP2'!P74))</f>
        <v/>
      </c>
      <c r="Q74" s="223" t="str">
        <f t="shared" si="7"/>
        <v>NK</v>
      </c>
      <c r="R74" s="222" t="str">
        <f>IF('LEDGER GANJIL'!R74="","",AVERAGE('LEDGER GANJIL'!R74,'LEDGER GENAP2'!R74))</f>
        <v/>
      </c>
      <c r="S74" s="223" t="str">
        <f t="shared" si="8"/>
        <v>NK</v>
      </c>
      <c r="T74" s="222" t="str">
        <f>IF('LEDGER GANJIL'!T74="","",AVERAGE('LEDGER GANJIL'!T74,'LEDGER GENAP2'!T74))</f>
        <v/>
      </c>
      <c r="U74" s="223" t="str">
        <f t="shared" si="9"/>
        <v>NK</v>
      </c>
      <c r="V74" s="222" t="str">
        <f>IF('LEDGER GANJIL'!V74="","",AVERAGE('LEDGER GANJIL'!V74,'LEDGER GENAP2'!V74))</f>
        <v/>
      </c>
      <c r="W74" s="223" t="str">
        <f t="shared" si="10"/>
        <v>NK</v>
      </c>
      <c r="X74" s="222" t="str">
        <f>IF('LEDGER GANJIL'!X74="","",AVERAGE('LEDGER GANJIL'!X74,'LEDGER GENAP2'!X74))</f>
        <v/>
      </c>
      <c r="Y74" s="223" t="str">
        <f t="shared" si="11"/>
        <v>NK</v>
      </c>
      <c r="Z74" s="222" t="str">
        <f>IF('LEDGER GANJIL'!Z74="","",AVERAGE('LEDGER GANJIL'!Z74,'LEDGER GENAP2'!Z74))</f>
        <v/>
      </c>
      <c r="AA74" s="223" t="str">
        <f t="shared" si="12"/>
        <v>NK</v>
      </c>
      <c r="AB74" s="222" t="str">
        <f>IF('LEDGER GANJIL'!AB74="","",AVERAGE('LEDGER GANJIL'!AB74,'LEDGER GENAP2'!AB74))</f>
        <v/>
      </c>
      <c r="AC74" s="223" t="str">
        <f t="shared" si="15"/>
        <v>NK</v>
      </c>
      <c r="AD74" s="222" t="str">
        <f>IF('LEDGER GANJIL'!AD74="","",AVERAGE('LEDGER GANJIL'!AD74,'LEDGER GENAP2'!AD74))</f>
        <v/>
      </c>
      <c r="AE74" s="223" t="str">
        <f t="shared" si="13"/>
        <v>NK</v>
      </c>
      <c r="AF74" s="222" t="str">
        <f>IF('LEDGER GANJIL'!AF74="","",AVERAGE('LEDGER GANJIL'!AF74,'LEDGER GENAP2'!AF74))</f>
        <v/>
      </c>
      <c r="AG74" s="223" t="str">
        <f t="shared" si="14"/>
        <v/>
      </c>
      <c r="AH74" s="222" t="str">
        <f>IF('LEDGER GANJIL'!AH74="","",AVERAGE('LEDGER GANJIL'!AH74,'LEDGER GENAP2'!AH74))</f>
        <v/>
      </c>
      <c r="AI74" s="223"/>
      <c r="AJ74" s="222" t="str">
        <f>IF('LEDGER GANJIL'!AJ74="","",AVERAGE('LEDGER GANJIL'!AJ74,'LEDGER GENAP2'!AJ74))</f>
        <v/>
      </c>
      <c r="AK74" s="223"/>
      <c r="AL74" s="231">
        <f t="shared" si="0"/>
        <v>0</v>
      </c>
      <c r="AM74" s="755"/>
      <c r="AN74" s="757"/>
      <c r="AO74" s="748"/>
      <c r="AP74" s="750"/>
      <c r="AQ74" s="751"/>
    </row>
    <row r="75" spans="1:43" ht="15">
      <c r="A75" s="711">
        <v>33</v>
      </c>
      <c r="B75" s="752">
        <f>'Data Identitas'!B73</f>
        <v>0</v>
      </c>
      <c r="C75" s="232" t="s">
        <v>422</v>
      </c>
      <c r="D75" s="222" t="str">
        <f>IF('LEDGER GANJIL'!D75="","",AVERAGE('LEDGER GANJIL'!D75,'LEDGER GENAP2'!D75))</f>
        <v/>
      </c>
      <c r="E75" s="223" t="str">
        <f t="shared" si="1"/>
        <v>NK</v>
      </c>
      <c r="F75" s="222" t="str">
        <f>IF('LEDGER GANJIL'!F75="","",AVERAGE('LEDGER GANJIL'!F75,'LEDGER GENAP2'!F75))</f>
        <v/>
      </c>
      <c r="G75" s="223" t="str">
        <f t="shared" si="2"/>
        <v>NK</v>
      </c>
      <c r="H75" s="222" t="str">
        <f>IF('LEDGER GANJIL'!H75="","",AVERAGE('LEDGER GANJIL'!H75,'LEDGER GENAP2'!H75))</f>
        <v/>
      </c>
      <c r="I75" s="223" t="str">
        <f t="shared" si="3"/>
        <v>NK</v>
      </c>
      <c r="J75" s="222" t="str">
        <f>IF('LEDGER GANJIL'!J75="","",AVERAGE('LEDGER GANJIL'!J75,'LEDGER GENAP2'!J75))</f>
        <v/>
      </c>
      <c r="K75" s="223" t="str">
        <f t="shared" si="4"/>
        <v>NK</v>
      </c>
      <c r="L75" s="222" t="str">
        <f>IF('LEDGER GANJIL'!L75="","",AVERAGE('LEDGER GANJIL'!L75,'LEDGER GENAP2'!L75))</f>
        <v/>
      </c>
      <c r="M75" s="223" t="str">
        <f t="shared" si="5"/>
        <v>NK</v>
      </c>
      <c r="N75" s="222" t="str">
        <f>IF('LEDGER GANJIL'!N75="","",AVERAGE('LEDGER GANJIL'!N75,'LEDGER GENAP2'!N75))</f>
        <v/>
      </c>
      <c r="O75" s="223" t="str">
        <f t="shared" si="6"/>
        <v>NK</v>
      </c>
      <c r="P75" s="222" t="str">
        <f>IF('LEDGER GANJIL'!P75="","",AVERAGE('LEDGER GANJIL'!P75,'LEDGER GENAP2'!P75))</f>
        <v/>
      </c>
      <c r="Q75" s="223" t="str">
        <f t="shared" si="7"/>
        <v>NK</v>
      </c>
      <c r="R75" s="222" t="str">
        <f>IF('LEDGER GANJIL'!R75="","",AVERAGE('LEDGER GANJIL'!R75,'LEDGER GENAP2'!R75))</f>
        <v/>
      </c>
      <c r="S75" s="223" t="str">
        <f t="shared" si="8"/>
        <v>NK</v>
      </c>
      <c r="T75" s="222" t="str">
        <f>IF('LEDGER GANJIL'!T75="","",AVERAGE('LEDGER GANJIL'!T75,'LEDGER GENAP2'!T75))</f>
        <v/>
      </c>
      <c r="U75" s="223" t="str">
        <f t="shared" si="9"/>
        <v>NK</v>
      </c>
      <c r="V75" s="222" t="str">
        <f>IF('LEDGER GANJIL'!V75="","",AVERAGE('LEDGER GANJIL'!V75,'LEDGER GENAP2'!V75))</f>
        <v/>
      </c>
      <c r="W75" s="223" t="str">
        <f t="shared" si="10"/>
        <v>NK</v>
      </c>
      <c r="X75" s="222" t="str">
        <f>IF('LEDGER GANJIL'!X75="","",AVERAGE('LEDGER GANJIL'!X75,'LEDGER GENAP2'!X75))</f>
        <v/>
      </c>
      <c r="Y75" s="223" t="str">
        <f t="shared" si="11"/>
        <v>NK</v>
      </c>
      <c r="Z75" s="222" t="str">
        <f>IF('LEDGER GANJIL'!Z75="","",AVERAGE('LEDGER GANJIL'!Z75,'LEDGER GENAP2'!Z75))</f>
        <v/>
      </c>
      <c r="AA75" s="223" t="str">
        <f t="shared" si="12"/>
        <v>NK</v>
      </c>
      <c r="AB75" s="222" t="str">
        <f>IF('LEDGER GANJIL'!AB75="","",AVERAGE('LEDGER GANJIL'!AB75,'LEDGER GENAP2'!AB75))</f>
        <v/>
      </c>
      <c r="AC75" s="223" t="str">
        <f t="shared" si="15"/>
        <v>NK</v>
      </c>
      <c r="AD75" s="222" t="str">
        <f>IF('LEDGER GANJIL'!AD75="","",AVERAGE('LEDGER GANJIL'!AD75,'LEDGER GENAP2'!AD75))</f>
        <v/>
      </c>
      <c r="AE75" s="223" t="str">
        <f t="shared" si="13"/>
        <v>NK</v>
      </c>
      <c r="AF75" s="222" t="str">
        <f>IF('LEDGER GANJIL'!AF75="","",AVERAGE('LEDGER GANJIL'!AF75,'LEDGER GENAP2'!AF75))</f>
        <v/>
      </c>
      <c r="AG75" s="223" t="str">
        <f t="shared" si="14"/>
        <v/>
      </c>
      <c r="AH75" s="222" t="str">
        <f>IF('LEDGER GANJIL'!AH75="","",AVERAGE('LEDGER GANJIL'!AH75,'LEDGER GENAP2'!AH75))</f>
        <v/>
      </c>
      <c r="AI75" s="223"/>
      <c r="AJ75" s="222" t="str">
        <f>IF('LEDGER GANJIL'!AJ75="","",AVERAGE('LEDGER GANJIL'!AJ75,'LEDGER GENAP2'!AJ75))</f>
        <v/>
      </c>
      <c r="AK75" s="223"/>
      <c r="AL75" s="231">
        <f t="shared" ref="AL75:AL108" si="139">SUM(D75,F75,H75,J75,L75,N75,P75,R75,T75,V75,X75,Z75,AB75,AD75,AF75,AH75,AJ75)</f>
        <v>0</v>
      </c>
      <c r="AM75" s="754" t="str">
        <f>IFERROR(DESKRIPSI2!EW43,"")</f>
        <v/>
      </c>
      <c r="AN75" s="756">
        <f t="shared" ref="AN75" si="140">IF(AL75="","",AL75+AL76)</f>
        <v>0</v>
      </c>
      <c r="AO75" s="747" t="str">
        <f t="shared" ref="AO75" si="141">IF(AL75=0,"",COUNTIF(D75:AK76,"NK"))</f>
        <v/>
      </c>
      <c r="AP75" s="749" t="str">
        <f t="shared" ref="AP75" si="142">IF(OR(AO75="",AM75=""),"",IF(AND(AO75&lt;=$AO$3,AM75&gt;=3),"Naik","Tidak Naik"))</f>
        <v/>
      </c>
      <c r="AQ75" s="751" t="str">
        <f t="shared" ref="AQ75" si="143">IF(AP75="","",RANK(AN75,$AN$11:$AN$107,0))</f>
        <v/>
      </c>
    </row>
    <row r="76" spans="1:43" ht="15">
      <c r="A76" s="713"/>
      <c r="B76" s="753"/>
      <c r="C76" s="232" t="s">
        <v>423</v>
      </c>
      <c r="D76" s="222" t="str">
        <f>IF('LEDGER GANJIL'!D76="","",AVERAGE('LEDGER GANJIL'!D76,'LEDGER GENAP2'!D76))</f>
        <v/>
      </c>
      <c r="E76" s="223" t="str">
        <f t="shared" ref="E76:E108" si="144">IF(D76="","NK",IF(D76&lt;$D$9,"NK","L"))</f>
        <v>NK</v>
      </c>
      <c r="F76" s="222" t="str">
        <f>IF('LEDGER GANJIL'!F76="","",AVERAGE('LEDGER GANJIL'!F76,'LEDGER GENAP2'!F76))</f>
        <v/>
      </c>
      <c r="G76" s="223" t="str">
        <f t="shared" ref="G76:G108" si="145">IF(F76="","NK",IF(F76&lt;$F$9,"NK","L"))</f>
        <v>NK</v>
      </c>
      <c r="H76" s="222" t="str">
        <f>IF('LEDGER GANJIL'!H76="","",AVERAGE('LEDGER GANJIL'!H76,'LEDGER GENAP2'!H76))</f>
        <v/>
      </c>
      <c r="I76" s="223" t="str">
        <f t="shared" ref="I76:I108" si="146">IF(H76="","NK",IF(H76&lt;$H$9,"NK","L"))</f>
        <v>NK</v>
      </c>
      <c r="J76" s="222" t="str">
        <f>IF('LEDGER GANJIL'!J76="","",AVERAGE('LEDGER GANJIL'!J76,'LEDGER GENAP2'!J76))</f>
        <v/>
      </c>
      <c r="K76" s="223" t="str">
        <f t="shared" ref="K76:K108" si="147">IF(J76="","NK",IF(J76&lt;$J$9,"NK","L"))</f>
        <v>NK</v>
      </c>
      <c r="L76" s="222" t="str">
        <f>IF('LEDGER GANJIL'!L76="","",AVERAGE('LEDGER GANJIL'!L76,'LEDGER GENAP2'!L76))</f>
        <v/>
      </c>
      <c r="M76" s="223" t="str">
        <f t="shared" ref="M76:M108" si="148">IF(L76="","NK",IF(L76&lt;$L$9,"NK","L"))</f>
        <v>NK</v>
      </c>
      <c r="N76" s="222" t="str">
        <f>IF('LEDGER GANJIL'!N76="","",AVERAGE('LEDGER GANJIL'!N76,'LEDGER GENAP2'!N76))</f>
        <v/>
      </c>
      <c r="O76" s="223" t="str">
        <f t="shared" ref="O76:O108" si="149">IF(N76="","NK",IF(N76&lt;$N$9,"NK","L"))</f>
        <v>NK</v>
      </c>
      <c r="P76" s="222" t="str">
        <f>IF('LEDGER GANJIL'!P76="","",AVERAGE('LEDGER GANJIL'!P76,'LEDGER GENAP2'!P76))</f>
        <v/>
      </c>
      <c r="Q76" s="223" t="str">
        <f t="shared" ref="Q76:Q108" si="150">IF(P76="","NK",IF(P76&lt;$P$9,"NK","L"))</f>
        <v>NK</v>
      </c>
      <c r="R76" s="222" t="str">
        <f>IF('LEDGER GANJIL'!R76="","",AVERAGE('LEDGER GANJIL'!R76,'LEDGER GENAP2'!R76))</f>
        <v/>
      </c>
      <c r="S76" s="223" t="str">
        <f t="shared" ref="S76:S108" si="151">IF(R76="","NK",IF(R76&lt;$R$9,"NK","L"))</f>
        <v>NK</v>
      </c>
      <c r="T76" s="222" t="str">
        <f>IF('LEDGER GANJIL'!T76="","",AVERAGE('LEDGER GANJIL'!T76,'LEDGER GENAP2'!T76))</f>
        <v/>
      </c>
      <c r="U76" s="223" t="str">
        <f t="shared" ref="U76:U108" si="152">IF(T76="","NK",IF(T76&lt;$T$9,"NK","L"))</f>
        <v>NK</v>
      </c>
      <c r="V76" s="222" t="str">
        <f>IF('LEDGER GANJIL'!V76="","",AVERAGE('LEDGER GANJIL'!V76,'LEDGER GENAP2'!V76))</f>
        <v/>
      </c>
      <c r="W76" s="223" t="str">
        <f t="shared" ref="W76:W108" si="153">IF(V76="","NK",IF(V76&lt;$V$9,"NK","L"))</f>
        <v>NK</v>
      </c>
      <c r="X76" s="222" t="str">
        <f>IF('LEDGER GANJIL'!X76="","",AVERAGE('LEDGER GANJIL'!X76,'LEDGER GENAP2'!X76))</f>
        <v/>
      </c>
      <c r="Y76" s="223" t="str">
        <f t="shared" ref="Y76:Y108" si="154">IF(X76="","NK",IF(X76&lt;$X$9,"NK","L"))</f>
        <v>NK</v>
      </c>
      <c r="Z76" s="222" t="str">
        <f>IF('LEDGER GANJIL'!Z76="","",AVERAGE('LEDGER GANJIL'!Z76,'LEDGER GENAP2'!Z76))</f>
        <v/>
      </c>
      <c r="AA76" s="223" t="str">
        <f t="shared" ref="AA76:AA108" si="155">IF(Z76="","NK",IF(Z76&lt;$Z$9,"NK","L"))</f>
        <v>NK</v>
      </c>
      <c r="AB76" s="222" t="str">
        <f>IF('LEDGER GANJIL'!AB76="","",AVERAGE('LEDGER GANJIL'!AB76,'LEDGER GENAP2'!AB76))</f>
        <v/>
      </c>
      <c r="AC76" s="223" t="str">
        <f t="shared" si="15"/>
        <v>NK</v>
      </c>
      <c r="AD76" s="222" t="str">
        <f>IF('LEDGER GANJIL'!AD76="","",AVERAGE('LEDGER GANJIL'!AD76,'LEDGER GENAP2'!AD76))</f>
        <v/>
      </c>
      <c r="AE76" s="223" t="str">
        <f t="shared" ref="AE76:AE108" si="156">IF(AD76="","NK",IF(AD76&lt;$AD$9,"NK","L"))</f>
        <v>NK</v>
      </c>
      <c r="AF76" s="222" t="str">
        <f>IF('LEDGER GANJIL'!AF76="","",AVERAGE('LEDGER GANJIL'!AF76,'LEDGER GENAP2'!AF76))</f>
        <v/>
      </c>
      <c r="AG76" s="223" t="str">
        <f t="shared" ref="AG76:AG108" si="157">IF(AND($AF$9="",AF76=""),"",IF(AF76&lt;$AF$9,"NK","L"))</f>
        <v/>
      </c>
      <c r="AH76" s="222" t="str">
        <f>IF('LEDGER GANJIL'!AH76="","",AVERAGE('LEDGER GANJIL'!AH76,'LEDGER GENAP2'!AH76))</f>
        <v/>
      </c>
      <c r="AI76" s="223"/>
      <c r="AJ76" s="222" t="str">
        <f>IF('LEDGER GANJIL'!AJ76="","",AVERAGE('LEDGER GANJIL'!AJ76,'LEDGER GENAP2'!AJ76))</f>
        <v/>
      </c>
      <c r="AK76" s="223"/>
      <c r="AL76" s="231">
        <f t="shared" si="139"/>
        <v>0</v>
      </c>
      <c r="AM76" s="755"/>
      <c r="AN76" s="757"/>
      <c r="AO76" s="748"/>
      <c r="AP76" s="750"/>
      <c r="AQ76" s="751"/>
    </row>
    <row r="77" spans="1:43" ht="15">
      <c r="A77" s="711">
        <v>34</v>
      </c>
      <c r="B77" s="752">
        <f>'Data Identitas'!B75</f>
        <v>0</v>
      </c>
      <c r="C77" s="232" t="s">
        <v>422</v>
      </c>
      <c r="D77" s="222" t="str">
        <f>IF('LEDGER GANJIL'!D77="","",AVERAGE('LEDGER GANJIL'!D77,'LEDGER GENAP2'!D77))</f>
        <v/>
      </c>
      <c r="E77" s="223" t="str">
        <f t="shared" si="144"/>
        <v>NK</v>
      </c>
      <c r="F77" s="222" t="str">
        <f>IF('LEDGER GANJIL'!F77="","",AVERAGE('LEDGER GANJIL'!F77,'LEDGER GENAP2'!F77))</f>
        <v/>
      </c>
      <c r="G77" s="223" t="str">
        <f t="shared" si="145"/>
        <v>NK</v>
      </c>
      <c r="H77" s="222" t="str">
        <f>IF('LEDGER GANJIL'!H77="","",AVERAGE('LEDGER GANJIL'!H77,'LEDGER GENAP2'!H77))</f>
        <v/>
      </c>
      <c r="I77" s="223" t="str">
        <f t="shared" si="146"/>
        <v>NK</v>
      </c>
      <c r="J77" s="222" t="str">
        <f>IF('LEDGER GANJIL'!J77="","",AVERAGE('LEDGER GANJIL'!J77,'LEDGER GENAP2'!J77))</f>
        <v/>
      </c>
      <c r="K77" s="223" t="str">
        <f t="shared" si="147"/>
        <v>NK</v>
      </c>
      <c r="L77" s="222" t="str">
        <f>IF('LEDGER GANJIL'!L77="","",AVERAGE('LEDGER GANJIL'!L77,'LEDGER GENAP2'!L77))</f>
        <v/>
      </c>
      <c r="M77" s="223" t="str">
        <f t="shared" si="148"/>
        <v>NK</v>
      </c>
      <c r="N77" s="222" t="str">
        <f>IF('LEDGER GANJIL'!N77="","",AVERAGE('LEDGER GANJIL'!N77,'LEDGER GENAP2'!N77))</f>
        <v/>
      </c>
      <c r="O77" s="223" t="str">
        <f t="shared" si="149"/>
        <v>NK</v>
      </c>
      <c r="P77" s="222" t="str">
        <f>IF('LEDGER GANJIL'!P77="","",AVERAGE('LEDGER GANJIL'!P77,'LEDGER GENAP2'!P77))</f>
        <v/>
      </c>
      <c r="Q77" s="223" t="str">
        <f t="shared" si="150"/>
        <v>NK</v>
      </c>
      <c r="R77" s="222" t="str">
        <f>IF('LEDGER GANJIL'!R77="","",AVERAGE('LEDGER GANJIL'!R77,'LEDGER GENAP2'!R77))</f>
        <v/>
      </c>
      <c r="S77" s="223" t="str">
        <f t="shared" si="151"/>
        <v>NK</v>
      </c>
      <c r="T77" s="222" t="str">
        <f>IF('LEDGER GANJIL'!T77="","",AVERAGE('LEDGER GANJIL'!T77,'LEDGER GENAP2'!T77))</f>
        <v/>
      </c>
      <c r="U77" s="223" t="str">
        <f t="shared" si="152"/>
        <v>NK</v>
      </c>
      <c r="V77" s="222" t="str">
        <f>IF('LEDGER GANJIL'!V77="","",AVERAGE('LEDGER GANJIL'!V77,'LEDGER GENAP2'!V77))</f>
        <v/>
      </c>
      <c r="W77" s="223" t="str">
        <f t="shared" si="153"/>
        <v>NK</v>
      </c>
      <c r="X77" s="222" t="str">
        <f>IF('LEDGER GANJIL'!X77="","",AVERAGE('LEDGER GANJIL'!X77,'LEDGER GENAP2'!X77))</f>
        <v/>
      </c>
      <c r="Y77" s="223" t="str">
        <f t="shared" si="154"/>
        <v>NK</v>
      </c>
      <c r="Z77" s="222" t="str">
        <f>IF('LEDGER GANJIL'!Z77="","",AVERAGE('LEDGER GANJIL'!Z77,'LEDGER GENAP2'!Z77))</f>
        <v/>
      </c>
      <c r="AA77" s="223" t="str">
        <f t="shared" si="155"/>
        <v>NK</v>
      </c>
      <c r="AB77" s="222" t="str">
        <f>IF('LEDGER GANJIL'!AB77="","",AVERAGE('LEDGER GANJIL'!AB77,'LEDGER GENAP2'!AB77))</f>
        <v/>
      </c>
      <c r="AC77" s="223" t="str">
        <f t="shared" ref="AC77:AC108" si="158">IF(AB77="","NK",IF(AB77&lt;$AB$9,"NK","L"))</f>
        <v>NK</v>
      </c>
      <c r="AD77" s="222" t="str">
        <f>IF('LEDGER GANJIL'!AD77="","",AVERAGE('LEDGER GANJIL'!AD77,'LEDGER GENAP2'!AD77))</f>
        <v/>
      </c>
      <c r="AE77" s="223" t="str">
        <f t="shared" si="156"/>
        <v>NK</v>
      </c>
      <c r="AF77" s="222" t="str">
        <f>IF('LEDGER GANJIL'!AF77="","",AVERAGE('LEDGER GANJIL'!AF77,'LEDGER GENAP2'!AF77))</f>
        <v/>
      </c>
      <c r="AG77" s="223" t="str">
        <f t="shared" si="157"/>
        <v/>
      </c>
      <c r="AH77" s="222" t="str">
        <f>IF('LEDGER GANJIL'!AH77="","",AVERAGE('LEDGER GANJIL'!AH77,'LEDGER GENAP2'!AH77))</f>
        <v/>
      </c>
      <c r="AI77" s="223"/>
      <c r="AJ77" s="222" t="str">
        <f>IF('LEDGER GANJIL'!AJ77="","",AVERAGE('LEDGER GANJIL'!AJ77,'LEDGER GENAP2'!AJ77))</f>
        <v/>
      </c>
      <c r="AK77" s="223"/>
      <c r="AL77" s="231">
        <f t="shared" si="139"/>
        <v>0</v>
      </c>
      <c r="AM77" s="754" t="str">
        <f>IFERROR(DESKRIPSI2!EW44,"")</f>
        <v/>
      </c>
      <c r="AN77" s="756">
        <f t="shared" ref="AN77" si="159">IF(AL77="","",AL77+AL78)</f>
        <v>0</v>
      </c>
      <c r="AO77" s="747" t="str">
        <f t="shared" ref="AO77" si="160">IF(AL77=0,"",COUNTIF(D77:AK78,"NK"))</f>
        <v/>
      </c>
      <c r="AP77" s="749" t="str">
        <f t="shared" ref="AP77" si="161">IF(OR(AO77="",AM77=""),"",IF(AND(AO77&lt;=$AO$3,AM77&gt;=3),"Naik","Tidak Naik"))</f>
        <v/>
      </c>
      <c r="AQ77" s="751" t="str">
        <f t="shared" ref="AQ77" si="162">IF(AP77="","",RANK(AN77,$AN$11:$AN$107,0))</f>
        <v/>
      </c>
    </row>
    <row r="78" spans="1:43" ht="15">
      <c r="A78" s="713"/>
      <c r="B78" s="753"/>
      <c r="C78" s="232" t="s">
        <v>423</v>
      </c>
      <c r="D78" s="222" t="str">
        <f>IF('LEDGER GANJIL'!D78="","",AVERAGE('LEDGER GANJIL'!D78,'LEDGER GENAP2'!D78))</f>
        <v/>
      </c>
      <c r="E78" s="223" t="str">
        <f t="shared" si="144"/>
        <v>NK</v>
      </c>
      <c r="F78" s="222" t="str">
        <f>IF('LEDGER GANJIL'!F78="","",AVERAGE('LEDGER GANJIL'!F78,'LEDGER GENAP2'!F78))</f>
        <v/>
      </c>
      <c r="G78" s="223" t="str">
        <f t="shared" si="145"/>
        <v>NK</v>
      </c>
      <c r="H78" s="222" t="str">
        <f>IF('LEDGER GANJIL'!H78="","",AVERAGE('LEDGER GANJIL'!H78,'LEDGER GENAP2'!H78))</f>
        <v/>
      </c>
      <c r="I78" s="223" t="str">
        <f t="shared" si="146"/>
        <v>NK</v>
      </c>
      <c r="J78" s="222" t="str">
        <f>IF('LEDGER GANJIL'!J78="","",AVERAGE('LEDGER GANJIL'!J78,'LEDGER GENAP2'!J78))</f>
        <v/>
      </c>
      <c r="K78" s="223" t="str">
        <f t="shared" si="147"/>
        <v>NK</v>
      </c>
      <c r="L78" s="222" t="str">
        <f>IF('LEDGER GANJIL'!L78="","",AVERAGE('LEDGER GANJIL'!L78,'LEDGER GENAP2'!L78))</f>
        <v/>
      </c>
      <c r="M78" s="223" t="str">
        <f t="shared" si="148"/>
        <v>NK</v>
      </c>
      <c r="N78" s="222" t="str">
        <f>IF('LEDGER GANJIL'!N78="","",AVERAGE('LEDGER GANJIL'!N78,'LEDGER GENAP2'!N78))</f>
        <v/>
      </c>
      <c r="O78" s="223" t="str">
        <f t="shared" si="149"/>
        <v>NK</v>
      </c>
      <c r="P78" s="222" t="str">
        <f>IF('LEDGER GANJIL'!P78="","",AVERAGE('LEDGER GANJIL'!P78,'LEDGER GENAP2'!P78))</f>
        <v/>
      </c>
      <c r="Q78" s="223" t="str">
        <f t="shared" si="150"/>
        <v>NK</v>
      </c>
      <c r="R78" s="222" t="str">
        <f>IF('LEDGER GANJIL'!R78="","",AVERAGE('LEDGER GANJIL'!R78,'LEDGER GENAP2'!R78))</f>
        <v/>
      </c>
      <c r="S78" s="223" t="str">
        <f t="shared" si="151"/>
        <v>NK</v>
      </c>
      <c r="T78" s="222" t="str">
        <f>IF('LEDGER GANJIL'!T78="","",AVERAGE('LEDGER GANJIL'!T78,'LEDGER GENAP2'!T78))</f>
        <v/>
      </c>
      <c r="U78" s="223" t="str">
        <f t="shared" si="152"/>
        <v>NK</v>
      </c>
      <c r="V78" s="222" t="str">
        <f>IF('LEDGER GANJIL'!V78="","",AVERAGE('LEDGER GANJIL'!V78,'LEDGER GENAP2'!V78))</f>
        <v/>
      </c>
      <c r="W78" s="223" t="str">
        <f t="shared" si="153"/>
        <v>NK</v>
      </c>
      <c r="X78" s="222" t="str">
        <f>IF('LEDGER GANJIL'!X78="","",AVERAGE('LEDGER GANJIL'!X78,'LEDGER GENAP2'!X78))</f>
        <v/>
      </c>
      <c r="Y78" s="223" t="str">
        <f t="shared" si="154"/>
        <v>NK</v>
      </c>
      <c r="Z78" s="222" t="str">
        <f>IF('LEDGER GANJIL'!Z78="","",AVERAGE('LEDGER GANJIL'!Z78,'LEDGER GENAP2'!Z78))</f>
        <v/>
      </c>
      <c r="AA78" s="223" t="str">
        <f t="shared" si="155"/>
        <v>NK</v>
      </c>
      <c r="AB78" s="222" t="str">
        <f>IF('LEDGER GANJIL'!AB78="","",AVERAGE('LEDGER GANJIL'!AB78,'LEDGER GENAP2'!AB78))</f>
        <v/>
      </c>
      <c r="AC78" s="223" t="str">
        <f t="shared" si="158"/>
        <v>NK</v>
      </c>
      <c r="AD78" s="222" t="str">
        <f>IF('LEDGER GANJIL'!AD78="","",AVERAGE('LEDGER GANJIL'!AD78,'LEDGER GENAP2'!AD78))</f>
        <v/>
      </c>
      <c r="AE78" s="223" t="str">
        <f t="shared" si="156"/>
        <v>NK</v>
      </c>
      <c r="AF78" s="222" t="str">
        <f>IF('LEDGER GANJIL'!AF78="","",AVERAGE('LEDGER GANJIL'!AF78,'LEDGER GENAP2'!AF78))</f>
        <v/>
      </c>
      <c r="AG78" s="223" t="str">
        <f t="shared" si="157"/>
        <v/>
      </c>
      <c r="AH78" s="222" t="str">
        <f>IF('LEDGER GANJIL'!AH78="","",AVERAGE('LEDGER GANJIL'!AH78,'LEDGER GENAP2'!AH78))</f>
        <v/>
      </c>
      <c r="AI78" s="223"/>
      <c r="AJ78" s="222" t="str">
        <f>IF('LEDGER GANJIL'!AJ78="","",AVERAGE('LEDGER GANJIL'!AJ78,'LEDGER GENAP2'!AJ78))</f>
        <v/>
      </c>
      <c r="AK78" s="223"/>
      <c r="AL78" s="231">
        <f t="shared" si="139"/>
        <v>0</v>
      </c>
      <c r="AM78" s="755"/>
      <c r="AN78" s="757"/>
      <c r="AO78" s="748"/>
      <c r="AP78" s="750"/>
      <c r="AQ78" s="751"/>
    </row>
    <row r="79" spans="1:43" ht="15">
      <c r="A79" s="711">
        <v>35</v>
      </c>
      <c r="B79" s="752">
        <f>'Data Identitas'!B77</f>
        <v>0</v>
      </c>
      <c r="C79" s="232" t="s">
        <v>422</v>
      </c>
      <c r="D79" s="222" t="str">
        <f>IF('LEDGER GANJIL'!D79="","",AVERAGE('LEDGER GANJIL'!D79,'LEDGER GENAP2'!D79))</f>
        <v/>
      </c>
      <c r="E79" s="223" t="str">
        <f t="shared" si="144"/>
        <v>NK</v>
      </c>
      <c r="F79" s="222" t="str">
        <f>IF('LEDGER GANJIL'!F79="","",AVERAGE('LEDGER GANJIL'!F79,'LEDGER GENAP2'!F79))</f>
        <v/>
      </c>
      <c r="G79" s="223" t="str">
        <f t="shared" si="145"/>
        <v>NK</v>
      </c>
      <c r="H79" s="222" t="str">
        <f>IF('LEDGER GANJIL'!H79="","",AVERAGE('LEDGER GANJIL'!H79,'LEDGER GENAP2'!H79))</f>
        <v/>
      </c>
      <c r="I79" s="223" t="str">
        <f t="shared" si="146"/>
        <v>NK</v>
      </c>
      <c r="J79" s="222" t="str">
        <f>IF('LEDGER GANJIL'!J79="","",AVERAGE('LEDGER GANJIL'!J79,'LEDGER GENAP2'!J79))</f>
        <v/>
      </c>
      <c r="K79" s="223" t="str">
        <f t="shared" si="147"/>
        <v>NK</v>
      </c>
      <c r="L79" s="222" t="str">
        <f>IF('LEDGER GANJIL'!L79="","",AVERAGE('LEDGER GANJIL'!L79,'LEDGER GENAP2'!L79))</f>
        <v/>
      </c>
      <c r="M79" s="223" t="str">
        <f t="shared" si="148"/>
        <v>NK</v>
      </c>
      <c r="N79" s="222" t="str">
        <f>IF('LEDGER GANJIL'!N79="","",AVERAGE('LEDGER GANJIL'!N79,'LEDGER GENAP2'!N79))</f>
        <v/>
      </c>
      <c r="O79" s="223" t="str">
        <f t="shared" si="149"/>
        <v>NK</v>
      </c>
      <c r="P79" s="222" t="str">
        <f>IF('LEDGER GANJIL'!P79="","",AVERAGE('LEDGER GANJIL'!P79,'LEDGER GENAP2'!P79))</f>
        <v/>
      </c>
      <c r="Q79" s="223" t="str">
        <f t="shared" si="150"/>
        <v>NK</v>
      </c>
      <c r="R79" s="222" t="str">
        <f>IF('LEDGER GANJIL'!R79="","",AVERAGE('LEDGER GANJIL'!R79,'LEDGER GENAP2'!R79))</f>
        <v/>
      </c>
      <c r="S79" s="223" t="str">
        <f t="shared" si="151"/>
        <v>NK</v>
      </c>
      <c r="T79" s="222" t="str">
        <f>IF('LEDGER GANJIL'!T79="","",AVERAGE('LEDGER GANJIL'!T79,'LEDGER GENAP2'!T79))</f>
        <v/>
      </c>
      <c r="U79" s="223" t="str">
        <f t="shared" si="152"/>
        <v>NK</v>
      </c>
      <c r="V79" s="222" t="str">
        <f>IF('LEDGER GANJIL'!V79="","",AVERAGE('LEDGER GANJIL'!V79,'LEDGER GENAP2'!V79))</f>
        <v/>
      </c>
      <c r="W79" s="223" t="str">
        <f t="shared" si="153"/>
        <v>NK</v>
      </c>
      <c r="X79" s="222" t="str">
        <f>IF('LEDGER GANJIL'!X79="","",AVERAGE('LEDGER GANJIL'!X79,'LEDGER GENAP2'!X79))</f>
        <v/>
      </c>
      <c r="Y79" s="223" t="str">
        <f t="shared" si="154"/>
        <v>NK</v>
      </c>
      <c r="Z79" s="222" t="str">
        <f>IF('LEDGER GANJIL'!Z79="","",AVERAGE('LEDGER GANJIL'!Z79,'LEDGER GENAP2'!Z79))</f>
        <v/>
      </c>
      <c r="AA79" s="223" t="str">
        <f t="shared" si="155"/>
        <v>NK</v>
      </c>
      <c r="AB79" s="222" t="str">
        <f>IF('LEDGER GANJIL'!AB79="","",AVERAGE('LEDGER GANJIL'!AB79,'LEDGER GENAP2'!AB79))</f>
        <v/>
      </c>
      <c r="AC79" s="223" t="str">
        <f t="shared" si="158"/>
        <v>NK</v>
      </c>
      <c r="AD79" s="222" t="str">
        <f>IF('LEDGER GANJIL'!AD79="","",AVERAGE('LEDGER GANJIL'!AD79,'LEDGER GENAP2'!AD79))</f>
        <v/>
      </c>
      <c r="AE79" s="223" t="str">
        <f t="shared" si="156"/>
        <v>NK</v>
      </c>
      <c r="AF79" s="222" t="str">
        <f>IF('LEDGER GANJIL'!AF79="","",AVERAGE('LEDGER GANJIL'!AF79,'LEDGER GENAP2'!AF79))</f>
        <v/>
      </c>
      <c r="AG79" s="223" t="str">
        <f t="shared" si="157"/>
        <v/>
      </c>
      <c r="AH79" s="222" t="str">
        <f>IF('LEDGER GANJIL'!AH79="","",AVERAGE('LEDGER GANJIL'!AH79,'LEDGER GENAP2'!AH79))</f>
        <v/>
      </c>
      <c r="AI79" s="223"/>
      <c r="AJ79" s="222" t="str">
        <f>IF('LEDGER GANJIL'!AJ79="","",AVERAGE('LEDGER GANJIL'!AJ79,'LEDGER GENAP2'!AJ79))</f>
        <v/>
      </c>
      <c r="AK79" s="223"/>
      <c r="AL79" s="231">
        <f t="shared" si="139"/>
        <v>0</v>
      </c>
      <c r="AM79" s="754" t="str">
        <f>IFERROR(DESKRIPSI2!EW45,"")</f>
        <v/>
      </c>
      <c r="AN79" s="756">
        <f t="shared" ref="AN79" si="163">IF(AL79="","",AL79+AL80)</f>
        <v>0</v>
      </c>
      <c r="AO79" s="747" t="str">
        <f t="shared" ref="AO79" si="164">IF(AL79=0,"",COUNTIF(D79:AK80,"NK"))</f>
        <v/>
      </c>
      <c r="AP79" s="749" t="str">
        <f t="shared" ref="AP79" si="165">IF(OR(AO79="",AM79=""),"",IF(AND(AO79&lt;=$AO$3,AM79&gt;=3),"Naik","Tidak Naik"))</f>
        <v/>
      </c>
      <c r="AQ79" s="751" t="str">
        <f t="shared" ref="AQ79" si="166">IF(AP79="","",RANK(AN79,$AN$11:$AN$107,0))</f>
        <v/>
      </c>
    </row>
    <row r="80" spans="1:43" ht="15">
      <c r="A80" s="713"/>
      <c r="B80" s="753"/>
      <c r="C80" s="232" t="s">
        <v>423</v>
      </c>
      <c r="D80" s="222" t="str">
        <f>IF('LEDGER GANJIL'!D80="","",AVERAGE('LEDGER GANJIL'!D80,'LEDGER GENAP2'!D80))</f>
        <v/>
      </c>
      <c r="E80" s="223" t="str">
        <f t="shared" si="144"/>
        <v>NK</v>
      </c>
      <c r="F80" s="222" t="str">
        <f>IF('LEDGER GANJIL'!F80="","",AVERAGE('LEDGER GANJIL'!F80,'LEDGER GENAP2'!F80))</f>
        <v/>
      </c>
      <c r="G80" s="223" t="str">
        <f t="shared" si="145"/>
        <v>NK</v>
      </c>
      <c r="H80" s="222" t="str">
        <f>IF('LEDGER GANJIL'!H80="","",AVERAGE('LEDGER GANJIL'!H80,'LEDGER GENAP2'!H80))</f>
        <v/>
      </c>
      <c r="I80" s="223" t="str">
        <f t="shared" si="146"/>
        <v>NK</v>
      </c>
      <c r="J80" s="222" t="str">
        <f>IF('LEDGER GANJIL'!J80="","",AVERAGE('LEDGER GANJIL'!J80,'LEDGER GENAP2'!J80))</f>
        <v/>
      </c>
      <c r="K80" s="223" t="str">
        <f t="shared" si="147"/>
        <v>NK</v>
      </c>
      <c r="L80" s="222" t="str">
        <f>IF('LEDGER GANJIL'!L80="","",AVERAGE('LEDGER GANJIL'!L80,'LEDGER GENAP2'!L80))</f>
        <v/>
      </c>
      <c r="M80" s="223" t="str">
        <f t="shared" si="148"/>
        <v>NK</v>
      </c>
      <c r="N80" s="222" t="str">
        <f>IF('LEDGER GANJIL'!N80="","",AVERAGE('LEDGER GANJIL'!N80,'LEDGER GENAP2'!N80))</f>
        <v/>
      </c>
      <c r="O80" s="223" t="str">
        <f t="shared" si="149"/>
        <v>NK</v>
      </c>
      <c r="P80" s="222" t="str">
        <f>IF('LEDGER GANJIL'!P80="","",AVERAGE('LEDGER GANJIL'!P80,'LEDGER GENAP2'!P80))</f>
        <v/>
      </c>
      <c r="Q80" s="223" t="str">
        <f t="shared" si="150"/>
        <v>NK</v>
      </c>
      <c r="R80" s="222" t="str">
        <f>IF('LEDGER GANJIL'!R80="","",AVERAGE('LEDGER GANJIL'!R80,'LEDGER GENAP2'!R80))</f>
        <v/>
      </c>
      <c r="S80" s="223" t="str">
        <f t="shared" si="151"/>
        <v>NK</v>
      </c>
      <c r="T80" s="222" t="str">
        <f>IF('LEDGER GANJIL'!T80="","",AVERAGE('LEDGER GANJIL'!T80,'LEDGER GENAP2'!T80))</f>
        <v/>
      </c>
      <c r="U80" s="223" t="str">
        <f t="shared" si="152"/>
        <v>NK</v>
      </c>
      <c r="V80" s="222" t="str">
        <f>IF('LEDGER GANJIL'!V80="","",AVERAGE('LEDGER GANJIL'!V80,'LEDGER GENAP2'!V80))</f>
        <v/>
      </c>
      <c r="W80" s="223" t="str">
        <f t="shared" si="153"/>
        <v>NK</v>
      </c>
      <c r="X80" s="222" t="str">
        <f>IF('LEDGER GANJIL'!X80="","",AVERAGE('LEDGER GANJIL'!X80,'LEDGER GENAP2'!X80))</f>
        <v/>
      </c>
      <c r="Y80" s="223" t="str">
        <f t="shared" si="154"/>
        <v>NK</v>
      </c>
      <c r="Z80" s="222" t="str">
        <f>IF('LEDGER GANJIL'!Z80="","",AVERAGE('LEDGER GANJIL'!Z80,'LEDGER GENAP2'!Z80))</f>
        <v/>
      </c>
      <c r="AA80" s="223" t="str">
        <f t="shared" si="155"/>
        <v>NK</v>
      </c>
      <c r="AB80" s="222" t="str">
        <f>IF('LEDGER GANJIL'!AB80="","",AVERAGE('LEDGER GANJIL'!AB80,'LEDGER GENAP2'!AB80))</f>
        <v/>
      </c>
      <c r="AC80" s="223" t="str">
        <f t="shared" si="158"/>
        <v>NK</v>
      </c>
      <c r="AD80" s="222" t="str">
        <f>IF('LEDGER GANJIL'!AD80="","",AVERAGE('LEDGER GANJIL'!AD80,'LEDGER GENAP2'!AD80))</f>
        <v/>
      </c>
      <c r="AE80" s="223" t="str">
        <f t="shared" si="156"/>
        <v>NK</v>
      </c>
      <c r="AF80" s="222" t="str">
        <f>IF('LEDGER GANJIL'!AF80="","",AVERAGE('LEDGER GANJIL'!AF80,'LEDGER GENAP2'!AF80))</f>
        <v/>
      </c>
      <c r="AG80" s="223" t="str">
        <f t="shared" si="157"/>
        <v/>
      </c>
      <c r="AH80" s="222" t="str">
        <f>IF('LEDGER GANJIL'!AH80="","",AVERAGE('LEDGER GANJIL'!AH80,'LEDGER GENAP2'!AH80))</f>
        <v/>
      </c>
      <c r="AI80" s="223"/>
      <c r="AJ80" s="222" t="str">
        <f>IF('LEDGER GANJIL'!AJ80="","",AVERAGE('LEDGER GANJIL'!AJ80,'LEDGER GENAP2'!AJ80))</f>
        <v/>
      </c>
      <c r="AK80" s="223"/>
      <c r="AL80" s="231">
        <f t="shared" si="139"/>
        <v>0</v>
      </c>
      <c r="AM80" s="755"/>
      <c r="AN80" s="757"/>
      <c r="AO80" s="748"/>
      <c r="AP80" s="750"/>
      <c r="AQ80" s="751"/>
    </row>
    <row r="81" spans="1:43" ht="15">
      <c r="A81" s="711">
        <v>36</v>
      </c>
      <c r="B81" s="752">
        <f>'Data Identitas'!B79</f>
        <v>0</v>
      </c>
      <c r="C81" s="232" t="s">
        <v>422</v>
      </c>
      <c r="D81" s="222" t="str">
        <f>IF('LEDGER GANJIL'!D81="","",AVERAGE('LEDGER GANJIL'!D81,'LEDGER GENAP2'!D81))</f>
        <v/>
      </c>
      <c r="E81" s="223" t="str">
        <f t="shared" si="144"/>
        <v>NK</v>
      </c>
      <c r="F81" s="222" t="str">
        <f>IF('LEDGER GANJIL'!F81="","",AVERAGE('LEDGER GANJIL'!F81,'LEDGER GENAP2'!F81))</f>
        <v/>
      </c>
      <c r="G81" s="223" t="str">
        <f t="shared" si="145"/>
        <v>NK</v>
      </c>
      <c r="H81" s="222" t="str">
        <f>IF('LEDGER GANJIL'!H81="","",AVERAGE('LEDGER GANJIL'!H81,'LEDGER GENAP2'!H81))</f>
        <v/>
      </c>
      <c r="I81" s="223" t="str">
        <f t="shared" si="146"/>
        <v>NK</v>
      </c>
      <c r="J81" s="222" t="str">
        <f>IF('LEDGER GANJIL'!J81="","",AVERAGE('LEDGER GANJIL'!J81,'LEDGER GENAP2'!J81))</f>
        <v/>
      </c>
      <c r="K81" s="223" t="str">
        <f t="shared" si="147"/>
        <v>NK</v>
      </c>
      <c r="L81" s="222" t="str">
        <f>IF('LEDGER GANJIL'!L81="","",AVERAGE('LEDGER GANJIL'!L81,'LEDGER GENAP2'!L81))</f>
        <v/>
      </c>
      <c r="M81" s="223" t="str">
        <f t="shared" si="148"/>
        <v>NK</v>
      </c>
      <c r="N81" s="222" t="str">
        <f>IF('LEDGER GANJIL'!N81="","",AVERAGE('LEDGER GANJIL'!N81,'LEDGER GENAP2'!N81))</f>
        <v/>
      </c>
      <c r="O81" s="223" t="str">
        <f t="shared" si="149"/>
        <v>NK</v>
      </c>
      <c r="P81" s="222" t="str">
        <f>IF('LEDGER GANJIL'!P81="","",AVERAGE('LEDGER GANJIL'!P81,'LEDGER GENAP2'!P81))</f>
        <v/>
      </c>
      <c r="Q81" s="223" t="str">
        <f t="shared" si="150"/>
        <v>NK</v>
      </c>
      <c r="R81" s="222" t="str">
        <f>IF('LEDGER GANJIL'!R81="","",AVERAGE('LEDGER GANJIL'!R81,'LEDGER GENAP2'!R81))</f>
        <v/>
      </c>
      <c r="S81" s="223" t="str">
        <f t="shared" si="151"/>
        <v>NK</v>
      </c>
      <c r="T81" s="222" t="str">
        <f>IF('LEDGER GANJIL'!T81="","",AVERAGE('LEDGER GANJIL'!T81,'LEDGER GENAP2'!T81))</f>
        <v/>
      </c>
      <c r="U81" s="223" t="str">
        <f t="shared" si="152"/>
        <v>NK</v>
      </c>
      <c r="V81" s="222" t="str">
        <f>IF('LEDGER GANJIL'!V81="","",AVERAGE('LEDGER GANJIL'!V81,'LEDGER GENAP2'!V81))</f>
        <v/>
      </c>
      <c r="W81" s="223" t="str">
        <f t="shared" si="153"/>
        <v>NK</v>
      </c>
      <c r="X81" s="222" t="str">
        <f>IF('LEDGER GANJIL'!X81="","",AVERAGE('LEDGER GANJIL'!X81,'LEDGER GENAP2'!X81))</f>
        <v/>
      </c>
      <c r="Y81" s="223" t="str">
        <f t="shared" si="154"/>
        <v>NK</v>
      </c>
      <c r="Z81" s="222" t="str">
        <f>IF('LEDGER GANJIL'!Z81="","",AVERAGE('LEDGER GANJIL'!Z81,'LEDGER GENAP2'!Z81))</f>
        <v/>
      </c>
      <c r="AA81" s="223" t="str">
        <f t="shared" si="155"/>
        <v>NK</v>
      </c>
      <c r="AB81" s="222" t="str">
        <f>IF('LEDGER GANJIL'!AB81="","",AVERAGE('LEDGER GANJIL'!AB81,'LEDGER GENAP2'!AB81))</f>
        <v/>
      </c>
      <c r="AC81" s="223" t="str">
        <f t="shared" si="158"/>
        <v>NK</v>
      </c>
      <c r="AD81" s="222" t="str">
        <f>IF('LEDGER GANJIL'!AD81="","",AVERAGE('LEDGER GANJIL'!AD81,'LEDGER GENAP2'!AD81))</f>
        <v/>
      </c>
      <c r="AE81" s="223" t="str">
        <f t="shared" si="156"/>
        <v>NK</v>
      </c>
      <c r="AF81" s="222" t="str">
        <f>IF('LEDGER GANJIL'!AF81="","",AVERAGE('LEDGER GANJIL'!AF81,'LEDGER GENAP2'!AF81))</f>
        <v/>
      </c>
      <c r="AG81" s="223" t="str">
        <f t="shared" si="157"/>
        <v/>
      </c>
      <c r="AH81" s="222" t="str">
        <f>IF('LEDGER GANJIL'!AH81="","",AVERAGE('LEDGER GANJIL'!AH81,'LEDGER GENAP2'!AH81))</f>
        <v/>
      </c>
      <c r="AI81" s="223"/>
      <c r="AJ81" s="222" t="str">
        <f>IF('LEDGER GANJIL'!AJ81="","",AVERAGE('LEDGER GANJIL'!AJ81,'LEDGER GENAP2'!AJ81))</f>
        <v/>
      </c>
      <c r="AK81" s="223"/>
      <c r="AL81" s="231">
        <f t="shared" si="139"/>
        <v>0</v>
      </c>
      <c r="AM81" s="754" t="str">
        <f>IFERROR(DESKRIPSI2!EW46,"")</f>
        <v/>
      </c>
      <c r="AN81" s="756">
        <f t="shared" ref="AN81" si="167">IF(AL81="","",AL81+AL82)</f>
        <v>0</v>
      </c>
      <c r="AO81" s="747" t="str">
        <f t="shared" ref="AO81" si="168">IF(AL81=0,"",COUNTIF(D81:AK82,"NK"))</f>
        <v/>
      </c>
      <c r="AP81" s="749" t="str">
        <f t="shared" ref="AP81" si="169">IF(OR(AO81="",AM81=""),"",IF(AND(AO81&lt;=$AO$3,AM81&gt;=3),"Naik","Tidak Naik"))</f>
        <v/>
      </c>
      <c r="AQ81" s="751" t="str">
        <f t="shared" ref="AQ81" si="170">IF(AP81="","",RANK(AN81,$AN$11:$AN$107,0))</f>
        <v/>
      </c>
    </row>
    <row r="82" spans="1:43" ht="15">
      <c r="A82" s="713"/>
      <c r="B82" s="753"/>
      <c r="C82" s="232" t="s">
        <v>423</v>
      </c>
      <c r="D82" s="222" t="str">
        <f>IF('LEDGER GANJIL'!D82="","",AVERAGE('LEDGER GANJIL'!D82,'LEDGER GENAP2'!D82))</f>
        <v/>
      </c>
      <c r="E82" s="223" t="str">
        <f t="shared" si="144"/>
        <v>NK</v>
      </c>
      <c r="F82" s="222" t="str">
        <f>IF('LEDGER GANJIL'!F82="","",AVERAGE('LEDGER GANJIL'!F82,'LEDGER GENAP2'!F82))</f>
        <v/>
      </c>
      <c r="G82" s="223" t="str">
        <f t="shared" si="145"/>
        <v>NK</v>
      </c>
      <c r="H82" s="222" t="str">
        <f>IF('LEDGER GANJIL'!H82="","",AVERAGE('LEDGER GANJIL'!H82,'LEDGER GENAP2'!H82))</f>
        <v/>
      </c>
      <c r="I82" s="223" t="str">
        <f t="shared" si="146"/>
        <v>NK</v>
      </c>
      <c r="J82" s="222" t="str">
        <f>IF('LEDGER GANJIL'!J82="","",AVERAGE('LEDGER GANJIL'!J82,'LEDGER GENAP2'!J82))</f>
        <v/>
      </c>
      <c r="K82" s="223" t="str">
        <f t="shared" si="147"/>
        <v>NK</v>
      </c>
      <c r="L82" s="222" t="str">
        <f>IF('LEDGER GANJIL'!L82="","",AVERAGE('LEDGER GANJIL'!L82,'LEDGER GENAP2'!L82))</f>
        <v/>
      </c>
      <c r="M82" s="223" t="str">
        <f t="shared" si="148"/>
        <v>NK</v>
      </c>
      <c r="N82" s="222" t="str">
        <f>IF('LEDGER GANJIL'!N82="","",AVERAGE('LEDGER GANJIL'!N82,'LEDGER GENAP2'!N82))</f>
        <v/>
      </c>
      <c r="O82" s="223" t="str">
        <f t="shared" si="149"/>
        <v>NK</v>
      </c>
      <c r="P82" s="222" t="str">
        <f>IF('LEDGER GANJIL'!P82="","",AVERAGE('LEDGER GANJIL'!P82,'LEDGER GENAP2'!P82))</f>
        <v/>
      </c>
      <c r="Q82" s="223" t="str">
        <f t="shared" si="150"/>
        <v>NK</v>
      </c>
      <c r="R82" s="222" t="str">
        <f>IF('LEDGER GANJIL'!R82="","",AVERAGE('LEDGER GANJIL'!R82,'LEDGER GENAP2'!R82))</f>
        <v/>
      </c>
      <c r="S82" s="223" t="str">
        <f t="shared" si="151"/>
        <v>NK</v>
      </c>
      <c r="T82" s="222" t="str">
        <f>IF('LEDGER GANJIL'!T82="","",AVERAGE('LEDGER GANJIL'!T82,'LEDGER GENAP2'!T82))</f>
        <v/>
      </c>
      <c r="U82" s="223" t="str">
        <f t="shared" si="152"/>
        <v>NK</v>
      </c>
      <c r="V82" s="222" t="str">
        <f>IF('LEDGER GANJIL'!V82="","",AVERAGE('LEDGER GANJIL'!V82,'LEDGER GENAP2'!V82))</f>
        <v/>
      </c>
      <c r="W82" s="223" t="str">
        <f t="shared" si="153"/>
        <v>NK</v>
      </c>
      <c r="X82" s="222" t="str">
        <f>IF('LEDGER GANJIL'!X82="","",AVERAGE('LEDGER GANJIL'!X82,'LEDGER GENAP2'!X82))</f>
        <v/>
      </c>
      <c r="Y82" s="223" t="str">
        <f t="shared" si="154"/>
        <v>NK</v>
      </c>
      <c r="Z82" s="222" t="str">
        <f>IF('LEDGER GANJIL'!Z82="","",AVERAGE('LEDGER GANJIL'!Z82,'LEDGER GENAP2'!Z82))</f>
        <v/>
      </c>
      <c r="AA82" s="223" t="str">
        <f t="shared" si="155"/>
        <v>NK</v>
      </c>
      <c r="AB82" s="222" t="str">
        <f>IF('LEDGER GANJIL'!AB82="","",AVERAGE('LEDGER GANJIL'!AB82,'LEDGER GENAP2'!AB82))</f>
        <v/>
      </c>
      <c r="AC82" s="223" t="str">
        <f t="shared" si="158"/>
        <v>NK</v>
      </c>
      <c r="AD82" s="222" t="str">
        <f>IF('LEDGER GANJIL'!AD82="","",AVERAGE('LEDGER GANJIL'!AD82,'LEDGER GENAP2'!AD82))</f>
        <v/>
      </c>
      <c r="AE82" s="223" t="str">
        <f t="shared" si="156"/>
        <v>NK</v>
      </c>
      <c r="AF82" s="222" t="str">
        <f>IF('LEDGER GANJIL'!AF82="","",AVERAGE('LEDGER GANJIL'!AF82,'LEDGER GENAP2'!AF82))</f>
        <v/>
      </c>
      <c r="AG82" s="223" t="str">
        <f t="shared" si="157"/>
        <v/>
      </c>
      <c r="AH82" s="222" t="str">
        <f>IF('LEDGER GANJIL'!AH82="","",AVERAGE('LEDGER GANJIL'!AH82,'LEDGER GENAP2'!AH82))</f>
        <v/>
      </c>
      <c r="AI82" s="223"/>
      <c r="AJ82" s="222" t="str">
        <f>IF('LEDGER GANJIL'!AJ82="","",AVERAGE('LEDGER GANJIL'!AJ82,'LEDGER GENAP2'!AJ82))</f>
        <v/>
      </c>
      <c r="AK82" s="223"/>
      <c r="AL82" s="231">
        <f t="shared" si="139"/>
        <v>0</v>
      </c>
      <c r="AM82" s="755"/>
      <c r="AN82" s="757"/>
      <c r="AO82" s="748"/>
      <c r="AP82" s="750"/>
      <c r="AQ82" s="751"/>
    </row>
    <row r="83" spans="1:43" ht="15">
      <c r="A83" s="711">
        <v>37</v>
      </c>
      <c r="B83" s="752">
        <f>'Data Identitas'!B81</f>
        <v>0</v>
      </c>
      <c r="C83" s="232" t="s">
        <v>422</v>
      </c>
      <c r="D83" s="222" t="str">
        <f>IF('LEDGER GANJIL'!D83="","",AVERAGE('LEDGER GANJIL'!D83,'LEDGER GENAP2'!D83))</f>
        <v/>
      </c>
      <c r="E83" s="223" t="str">
        <f t="shared" si="144"/>
        <v>NK</v>
      </c>
      <c r="F83" s="222" t="str">
        <f>IF('LEDGER GANJIL'!F83="","",AVERAGE('LEDGER GANJIL'!F83,'LEDGER GENAP2'!F83))</f>
        <v/>
      </c>
      <c r="G83" s="223" t="str">
        <f t="shared" si="145"/>
        <v>NK</v>
      </c>
      <c r="H83" s="222" t="str">
        <f>IF('LEDGER GANJIL'!H83="","",AVERAGE('LEDGER GANJIL'!H83,'LEDGER GENAP2'!H83))</f>
        <v/>
      </c>
      <c r="I83" s="223" t="str">
        <f t="shared" si="146"/>
        <v>NK</v>
      </c>
      <c r="J83" s="222" t="str">
        <f>IF('LEDGER GANJIL'!J83="","",AVERAGE('LEDGER GANJIL'!J83,'LEDGER GENAP2'!J83))</f>
        <v/>
      </c>
      <c r="K83" s="223" t="str">
        <f t="shared" si="147"/>
        <v>NK</v>
      </c>
      <c r="L83" s="222" t="str">
        <f>IF('LEDGER GANJIL'!L83="","",AVERAGE('LEDGER GANJIL'!L83,'LEDGER GENAP2'!L83))</f>
        <v/>
      </c>
      <c r="M83" s="223" t="str">
        <f t="shared" si="148"/>
        <v>NK</v>
      </c>
      <c r="N83" s="222" t="str">
        <f>IF('LEDGER GANJIL'!N83="","",AVERAGE('LEDGER GANJIL'!N83,'LEDGER GENAP2'!N83))</f>
        <v/>
      </c>
      <c r="O83" s="223" t="str">
        <f t="shared" si="149"/>
        <v>NK</v>
      </c>
      <c r="P83" s="222" t="str">
        <f>IF('LEDGER GANJIL'!P83="","",AVERAGE('LEDGER GANJIL'!P83,'LEDGER GENAP2'!P83))</f>
        <v/>
      </c>
      <c r="Q83" s="223" t="str">
        <f t="shared" si="150"/>
        <v>NK</v>
      </c>
      <c r="R83" s="222" t="str">
        <f>IF('LEDGER GANJIL'!R83="","",AVERAGE('LEDGER GANJIL'!R83,'LEDGER GENAP2'!R83))</f>
        <v/>
      </c>
      <c r="S83" s="223" t="str">
        <f t="shared" si="151"/>
        <v>NK</v>
      </c>
      <c r="T83" s="222" t="str">
        <f>IF('LEDGER GANJIL'!T83="","",AVERAGE('LEDGER GANJIL'!T83,'LEDGER GENAP2'!T83))</f>
        <v/>
      </c>
      <c r="U83" s="223" t="str">
        <f t="shared" si="152"/>
        <v>NK</v>
      </c>
      <c r="V83" s="222" t="str">
        <f>IF('LEDGER GANJIL'!V83="","",AVERAGE('LEDGER GANJIL'!V83,'LEDGER GENAP2'!V83))</f>
        <v/>
      </c>
      <c r="W83" s="223" t="str">
        <f t="shared" si="153"/>
        <v>NK</v>
      </c>
      <c r="X83" s="222" t="str">
        <f>IF('LEDGER GANJIL'!X83="","",AVERAGE('LEDGER GANJIL'!X83,'LEDGER GENAP2'!X83))</f>
        <v/>
      </c>
      <c r="Y83" s="223" t="str">
        <f t="shared" si="154"/>
        <v>NK</v>
      </c>
      <c r="Z83" s="222" t="str">
        <f>IF('LEDGER GANJIL'!Z83="","",AVERAGE('LEDGER GANJIL'!Z83,'LEDGER GENAP2'!Z83))</f>
        <v/>
      </c>
      <c r="AA83" s="223" t="str">
        <f t="shared" si="155"/>
        <v>NK</v>
      </c>
      <c r="AB83" s="222" t="str">
        <f>IF('LEDGER GANJIL'!AB83="","",AVERAGE('LEDGER GANJIL'!AB83,'LEDGER GENAP2'!AB83))</f>
        <v/>
      </c>
      <c r="AC83" s="223" t="str">
        <f t="shared" si="158"/>
        <v>NK</v>
      </c>
      <c r="AD83" s="222" t="str">
        <f>IF('LEDGER GANJIL'!AD83="","",AVERAGE('LEDGER GANJIL'!AD83,'LEDGER GENAP2'!AD83))</f>
        <v/>
      </c>
      <c r="AE83" s="223" t="str">
        <f t="shared" si="156"/>
        <v>NK</v>
      </c>
      <c r="AF83" s="222" t="str">
        <f>IF('LEDGER GANJIL'!AF83="","",AVERAGE('LEDGER GANJIL'!AF83,'LEDGER GENAP2'!AF83))</f>
        <v/>
      </c>
      <c r="AG83" s="223" t="str">
        <f t="shared" si="157"/>
        <v/>
      </c>
      <c r="AH83" s="222" t="str">
        <f>IF('LEDGER GANJIL'!AH83="","",AVERAGE('LEDGER GANJIL'!AH83,'LEDGER GENAP2'!AH83))</f>
        <v/>
      </c>
      <c r="AI83" s="223"/>
      <c r="AJ83" s="222" t="str">
        <f>IF('LEDGER GANJIL'!AJ83="","",AVERAGE('LEDGER GANJIL'!AJ83,'LEDGER GENAP2'!AJ83))</f>
        <v/>
      </c>
      <c r="AK83" s="223"/>
      <c r="AL83" s="231">
        <f t="shared" si="139"/>
        <v>0</v>
      </c>
      <c r="AM83" s="754" t="str">
        <f>IFERROR(DESKRIPSI2!EW47,"")</f>
        <v/>
      </c>
      <c r="AN83" s="756">
        <f t="shared" ref="AN83" si="171">IF(AL83="","",AL83+AL84)</f>
        <v>0</v>
      </c>
      <c r="AO83" s="747" t="str">
        <f t="shared" ref="AO83" si="172">IF(AL83=0,"",COUNTIF(D83:AK84,"NK"))</f>
        <v/>
      </c>
      <c r="AP83" s="749" t="str">
        <f t="shared" ref="AP83" si="173">IF(OR(AO83="",AM83=""),"",IF(AND(AO83&lt;=$AO$3,AM83&gt;=3),"Naik","Tidak Naik"))</f>
        <v/>
      </c>
      <c r="AQ83" s="751" t="str">
        <f t="shared" ref="AQ83" si="174">IF(AP83="","",RANK(AN83,$AN$11:$AN$107,0))</f>
        <v/>
      </c>
    </row>
    <row r="84" spans="1:43" ht="15">
      <c r="A84" s="713"/>
      <c r="B84" s="753"/>
      <c r="C84" s="232" t="s">
        <v>423</v>
      </c>
      <c r="D84" s="222" t="str">
        <f>IF('LEDGER GANJIL'!D84="","",AVERAGE('LEDGER GANJIL'!D84,'LEDGER GENAP2'!D84))</f>
        <v/>
      </c>
      <c r="E84" s="223" t="str">
        <f t="shared" si="144"/>
        <v>NK</v>
      </c>
      <c r="F84" s="222" t="str">
        <f>IF('LEDGER GANJIL'!F84="","",AVERAGE('LEDGER GANJIL'!F84,'LEDGER GENAP2'!F84))</f>
        <v/>
      </c>
      <c r="G84" s="223" t="str">
        <f t="shared" si="145"/>
        <v>NK</v>
      </c>
      <c r="H84" s="222" t="str">
        <f>IF('LEDGER GANJIL'!H84="","",AVERAGE('LEDGER GANJIL'!H84,'LEDGER GENAP2'!H84))</f>
        <v/>
      </c>
      <c r="I84" s="223" t="str">
        <f t="shared" si="146"/>
        <v>NK</v>
      </c>
      <c r="J84" s="222" t="str">
        <f>IF('LEDGER GANJIL'!J84="","",AVERAGE('LEDGER GANJIL'!J84,'LEDGER GENAP2'!J84))</f>
        <v/>
      </c>
      <c r="K84" s="223" t="str">
        <f t="shared" si="147"/>
        <v>NK</v>
      </c>
      <c r="L84" s="222" t="str">
        <f>IF('LEDGER GANJIL'!L84="","",AVERAGE('LEDGER GANJIL'!L84,'LEDGER GENAP2'!L84))</f>
        <v/>
      </c>
      <c r="M84" s="223" t="str">
        <f t="shared" si="148"/>
        <v>NK</v>
      </c>
      <c r="N84" s="222" t="str">
        <f>IF('LEDGER GANJIL'!N84="","",AVERAGE('LEDGER GANJIL'!N84,'LEDGER GENAP2'!N84))</f>
        <v/>
      </c>
      <c r="O84" s="223" t="str">
        <f t="shared" si="149"/>
        <v>NK</v>
      </c>
      <c r="P84" s="222" t="str">
        <f>IF('LEDGER GANJIL'!P84="","",AVERAGE('LEDGER GANJIL'!P84,'LEDGER GENAP2'!P84))</f>
        <v/>
      </c>
      <c r="Q84" s="223" t="str">
        <f t="shared" si="150"/>
        <v>NK</v>
      </c>
      <c r="R84" s="222" t="str">
        <f>IF('LEDGER GANJIL'!R84="","",AVERAGE('LEDGER GANJIL'!R84,'LEDGER GENAP2'!R84))</f>
        <v/>
      </c>
      <c r="S84" s="223" t="str">
        <f t="shared" si="151"/>
        <v>NK</v>
      </c>
      <c r="T84" s="222" t="str">
        <f>IF('LEDGER GANJIL'!T84="","",AVERAGE('LEDGER GANJIL'!T84,'LEDGER GENAP2'!T84))</f>
        <v/>
      </c>
      <c r="U84" s="223" t="str">
        <f t="shared" si="152"/>
        <v>NK</v>
      </c>
      <c r="V84" s="222" t="str">
        <f>IF('LEDGER GANJIL'!V84="","",AVERAGE('LEDGER GANJIL'!V84,'LEDGER GENAP2'!V84))</f>
        <v/>
      </c>
      <c r="W84" s="223" t="str">
        <f t="shared" si="153"/>
        <v>NK</v>
      </c>
      <c r="X84" s="222" t="str">
        <f>IF('LEDGER GANJIL'!X84="","",AVERAGE('LEDGER GANJIL'!X84,'LEDGER GENAP2'!X84))</f>
        <v/>
      </c>
      <c r="Y84" s="223" t="str">
        <f t="shared" si="154"/>
        <v>NK</v>
      </c>
      <c r="Z84" s="222" t="str">
        <f>IF('LEDGER GANJIL'!Z84="","",AVERAGE('LEDGER GANJIL'!Z84,'LEDGER GENAP2'!Z84))</f>
        <v/>
      </c>
      <c r="AA84" s="223" t="str">
        <f t="shared" si="155"/>
        <v>NK</v>
      </c>
      <c r="AB84" s="222" t="str">
        <f>IF('LEDGER GANJIL'!AB84="","",AVERAGE('LEDGER GANJIL'!AB84,'LEDGER GENAP2'!AB84))</f>
        <v/>
      </c>
      <c r="AC84" s="223" t="str">
        <f t="shared" si="158"/>
        <v>NK</v>
      </c>
      <c r="AD84" s="222" t="str">
        <f>IF('LEDGER GANJIL'!AD84="","",AVERAGE('LEDGER GANJIL'!AD84,'LEDGER GENAP2'!AD84))</f>
        <v/>
      </c>
      <c r="AE84" s="223" t="str">
        <f t="shared" si="156"/>
        <v>NK</v>
      </c>
      <c r="AF84" s="222" t="str">
        <f>IF('LEDGER GANJIL'!AF84="","",AVERAGE('LEDGER GANJIL'!AF84,'LEDGER GENAP2'!AF84))</f>
        <v/>
      </c>
      <c r="AG84" s="223" t="str">
        <f t="shared" si="157"/>
        <v/>
      </c>
      <c r="AH84" s="222" t="str">
        <f>IF('LEDGER GANJIL'!AH84="","",AVERAGE('LEDGER GANJIL'!AH84,'LEDGER GENAP2'!AH84))</f>
        <v/>
      </c>
      <c r="AI84" s="223"/>
      <c r="AJ84" s="222" t="str">
        <f>IF('LEDGER GANJIL'!AJ84="","",AVERAGE('LEDGER GANJIL'!AJ84,'LEDGER GENAP2'!AJ84))</f>
        <v/>
      </c>
      <c r="AK84" s="223"/>
      <c r="AL84" s="231">
        <f t="shared" si="139"/>
        <v>0</v>
      </c>
      <c r="AM84" s="755"/>
      <c r="AN84" s="757"/>
      <c r="AO84" s="748"/>
      <c r="AP84" s="750"/>
      <c r="AQ84" s="751"/>
    </row>
    <row r="85" spans="1:43" ht="15">
      <c r="A85" s="711">
        <v>38</v>
      </c>
      <c r="B85" s="752">
        <f>'Data Identitas'!B83</f>
        <v>0</v>
      </c>
      <c r="C85" s="232" t="s">
        <v>422</v>
      </c>
      <c r="D85" s="222" t="str">
        <f>IF('LEDGER GANJIL'!D85="","",AVERAGE('LEDGER GANJIL'!D85,'LEDGER GENAP2'!D85))</f>
        <v/>
      </c>
      <c r="E85" s="223" t="str">
        <f t="shared" si="144"/>
        <v>NK</v>
      </c>
      <c r="F85" s="222" t="str">
        <f>IF('LEDGER GANJIL'!F85="","",AVERAGE('LEDGER GANJIL'!F85,'LEDGER GENAP2'!F85))</f>
        <v/>
      </c>
      <c r="G85" s="223" t="str">
        <f t="shared" si="145"/>
        <v>NK</v>
      </c>
      <c r="H85" s="222" t="str">
        <f>IF('LEDGER GANJIL'!H85="","",AVERAGE('LEDGER GANJIL'!H85,'LEDGER GENAP2'!H85))</f>
        <v/>
      </c>
      <c r="I85" s="223" t="str">
        <f t="shared" si="146"/>
        <v>NK</v>
      </c>
      <c r="J85" s="222" t="str">
        <f>IF('LEDGER GANJIL'!J85="","",AVERAGE('LEDGER GANJIL'!J85,'LEDGER GENAP2'!J85))</f>
        <v/>
      </c>
      <c r="K85" s="223" t="str">
        <f t="shared" si="147"/>
        <v>NK</v>
      </c>
      <c r="L85" s="222" t="str">
        <f>IF('LEDGER GANJIL'!L85="","",AVERAGE('LEDGER GANJIL'!L85,'LEDGER GENAP2'!L85))</f>
        <v/>
      </c>
      <c r="M85" s="223" t="str">
        <f t="shared" si="148"/>
        <v>NK</v>
      </c>
      <c r="N85" s="222" t="str">
        <f>IF('LEDGER GANJIL'!N85="","",AVERAGE('LEDGER GANJIL'!N85,'LEDGER GENAP2'!N85))</f>
        <v/>
      </c>
      <c r="O85" s="223" t="str">
        <f t="shared" si="149"/>
        <v>NK</v>
      </c>
      <c r="P85" s="222" t="str">
        <f>IF('LEDGER GANJIL'!P85="","",AVERAGE('LEDGER GANJIL'!P85,'LEDGER GENAP2'!P85))</f>
        <v/>
      </c>
      <c r="Q85" s="223" t="str">
        <f t="shared" si="150"/>
        <v>NK</v>
      </c>
      <c r="R85" s="222" t="str">
        <f>IF('LEDGER GANJIL'!R85="","",AVERAGE('LEDGER GANJIL'!R85,'LEDGER GENAP2'!R85))</f>
        <v/>
      </c>
      <c r="S85" s="223" t="str">
        <f t="shared" si="151"/>
        <v>NK</v>
      </c>
      <c r="T85" s="222" t="str">
        <f>IF('LEDGER GANJIL'!T85="","",AVERAGE('LEDGER GANJIL'!T85,'LEDGER GENAP2'!T85))</f>
        <v/>
      </c>
      <c r="U85" s="223" t="str">
        <f t="shared" si="152"/>
        <v>NK</v>
      </c>
      <c r="V85" s="222" t="str">
        <f>IF('LEDGER GANJIL'!V85="","",AVERAGE('LEDGER GANJIL'!V85,'LEDGER GENAP2'!V85))</f>
        <v/>
      </c>
      <c r="W85" s="223" t="str">
        <f t="shared" si="153"/>
        <v>NK</v>
      </c>
      <c r="X85" s="222" t="str">
        <f>IF('LEDGER GANJIL'!X85="","",AVERAGE('LEDGER GANJIL'!X85,'LEDGER GENAP2'!X85))</f>
        <v/>
      </c>
      <c r="Y85" s="223" t="str">
        <f t="shared" si="154"/>
        <v>NK</v>
      </c>
      <c r="Z85" s="222" t="str">
        <f>IF('LEDGER GANJIL'!Z85="","",AVERAGE('LEDGER GANJIL'!Z85,'LEDGER GENAP2'!Z85))</f>
        <v/>
      </c>
      <c r="AA85" s="223" t="str">
        <f t="shared" si="155"/>
        <v>NK</v>
      </c>
      <c r="AB85" s="222" t="str">
        <f>IF('LEDGER GANJIL'!AB85="","",AVERAGE('LEDGER GANJIL'!AB85,'LEDGER GENAP2'!AB85))</f>
        <v/>
      </c>
      <c r="AC85" s="223" t="str">
        <f t="shared" si="158"/>
        <v>NK</v>
      </c>
      <c r="AD85" s="222" t="str">
        <f>IF('LEDGER GANJIL'!AD85="","",AVERAGE('LEDGER GANJIL'!AD85,'LEDGER GENAP2'!AD85))</f>
        <v/>
      </c>
      <c r="AE85" s="223" t="str">
        <f t="shared" si="156"/>
        <v>NK</v>
      </c>
      <c r="AF85" s="222" t="str">
        <f>IF('LEDGER GANJIL'!AF85="","",AVERAGE('LEDGER GANJIL'!AF85,'LEDGER GENAP2'!AF85))</f>
        <v/>
      </c>
      <c r="AG85" s="223" t="str">
        <f t="shared" si="157"/>
        <v/>
      </c>
      <c r="AH85" s="222" t="str">
        <f>IF('LEDGER GANJIL'!AH85="","",AVERAGE('LEDGER GANJIL'!AH85,'LEDGER GENAP2'!AH85))</f>
        <v/>
      </c>
      <c r="AI85" s="223"/>
      <c r="AJ85" s="222" t="str">
        <f>IF('LEDGER GANJIL'!AJ85="","",AVERAGE('LEDGER GANJIL'!AJ85,'LEDGER GENAP2'!AJ85))</f>
        <v/>
      </c>
      <c r="AK85" s="223"/>
      <c r="AL85" s="231">
        <f t="shared" si="139"/>
        <v>0</v>
      </c>
      <c r="AM85" s="754" t="str">
        <f>IFERROR(DESKRIPSI2!EW48,"")</f>
        <v/>
      </c>
      <c r="AN85" s="756">
        <f t="shared" ref="AN85" si="175">IF(AL85="","",AL85+AL86)</f>
        <v>0</v>
      </c>
      <c r="AO85" s="747" t="str">
        <f t="shared" ref="AO85" si="176">IF(AL85=0,"",COUNTIF(D85:AK86,"NK"))</f>
        <v/>
      </c>
      <c r="AP85" s="749" t="str">
        <f t="shared" ref="AP85" si="177">IF(OR(AO85="",AM85=""),"",IF(AND(AO85&lt;=$AO$3,AM85&gt;=3),"Naik","Tidak Naik"))</f>
        <v/>
      </c>
      <c r="AQ85" s="751" t="str">
        <f t="shared" ref="AQ85" si="178">IF(AP85="","",RANK(AN85,$AN$11:$AN$107,0))</f>
        <v/>
      </c>
    </row>
    <row r="86" spans="1:43" ht="15">
      <c r="A86" s="713"/>
      <c r="B86" s="753"/>
      <c r="C86" s="232" t="s">
        <v>423</v>
      </c>
      <c r="D86" s="222" t="str">
        <f>IF('LEDGER GANJIL'!D86="","",AVERAGE('LEDGER GANJIL'!D86,'LEDGER GENAP2'!D86))</f>
        <v/>
      </c>
      <c r="E86" s="223" t="str">
        <f t="shared" si="144"/>
        <v>NK</v>
      </c>
      <c r="F86" s="222" t="str">
        <f>IF('LEDGER GANJIL'!F86="","",AVERAGE('LEDGER GANJIL'!F86,'LEDGER GENAP2'!F86))</f>
        <v/>
      </c>
      <c r="G86" s="223" t="str">
        <f t="shared" si="145"/>
        <v>NK</v>
      </c>
      <c r="H86" s="222" t="str">
        <f>IF('LEDGER GANJIL'!H86="","",AVERAGE('LEDGER GANJIL'!H86,'LEDGER GENAP2'!H86))</f>
        <v/>
      </c>
      <c r="I86" s="223" t="str">
        <f t="shared" si="146"/>
        <v>NK</v>
      </c>
      <c r="J86" s="222" t="str">
        <f>IF('LEDGER GANJIL'!J86="","",AVERAGE('LEDGER GANJIL'!J86,'LEDGER GENAP2'!J86))</f>
        <v/>
      </c>
      <c r="K86" s="223" t="str">
        <f t="shared" si="147"/>
        <v>NK</v>
      </c>
      <c r="L86" s="222" t="str">
        <f>IF('LEDGER GANJIL'!L86="","",AVERAGE('LEDGER GANJIL'!L86,'LEDGER GENAP2'!L86))</f>
        <v/>
      </c>
      <c r="M86" s="223" t="str">
        <f t="shared" si="148"/>
        <v>NK</v>
      </c>
      <c r="N86" s="222" t="str">
        <f>IF('LEDGER GANJIL'!N86="","",AVERAGE('LEDGER GANJIL'!N86,'LEDGER GENAP2'!N86))</f>
        <v/>
      </c>
      <c r="O86" s="223" t="str">
        <f t="shared" si="149"/>
        <v>NK</v>
      </c>
      <c r="P86" s="222" t="str">
        <f>IF('LEDGER GANJIL'!P86="","",AVERAGE('LEDGER GANJIL'!P86,'LEDGER GENAP2'!P86))</f>
        <v/>
      </c>
      <c r="Q86" s="223" t="str">
        <f t="shared" si="150"/>
        <v>NK</v>
      </c>
      <c r="R86" s="222" t="str">
        <f>IF('LEDGER GANJIL'!R86="","",AVERAGE('LEDGER GANJIL'!R86,'LEDGER GENAP2'!R86))</f>
        <v/>
      </c>
      <c r="S86" s="223" t="str">
        <f t="shared" si="151"/>
        <v>NK</v>
      </c>
      <c r="T86" s="222" t="str">
        <f>IF('LEDGER GANJIL'!T86="","",AVERAGE('LEDGER GANJIL'!T86,'LEDGER GENAP2'!T86))</f>
        <v/>
      </c>
      <c r="U86" s="223" t="str">
        <f t="shared" si="152"/>
        <v>NK</v>
      </c>
      <c r="V86" s="222" t="str">
        <f>IF('LEDGER GANJIL'!V86="","",AVERAGE('LEDGER GANJIL'!V86,'LEDGER GENAP2'!V86))</f>
        <v/>
      </c>
      <c r="W86" s="223" t="str">
        <f t="shared" si="153"/>
        <v>NK</v>
      </c>
      <c r="X86" s="222" t="str">
        <f>IF('LEDGER GANJIL'!X86="","",AVERAGE('LEDGER GANJIL'!X86,'LEDGER GENAP2'!X86))</f>
        <v/>
      </c>
      <c r="Y86" s="223" t="str">
        <f t="shared" si="154"/>
        <v>NK</v>
      </c>
      <c r="Z86" s="222" t="str">
        <f>IF('LEDGER GANJIL'!Z86="","",AVERAGE('LEDGER GANJIL'!Z86,'LEDGER GENAP2'!Z86))</f>
        <v/>
      </c>
      <c r="AA86" s="223" t="str">
        <f t="shared" si="155"/>
        <v>NK</v>
      </c>
      <c r="AB86" s="222" t="str">
        <f>IF('LEDGER GANJIL'!AB86="","",AVERAGE('LEDGER GANJIL'!AB86,'LEDGER GENAP2'!AB86))</f>
        <v/>
      </c>
      <c r="AC86" s="223" t="str">
        <f t="shared" si="158"/>
        <v>NK</v>
      </c>
      <c r="AD86" s="222" t="str">
        <f>IF('LEDGER GANJIL'!AD86="","",AVERAGE('LEDGER GANJIL'!AD86,'LEDGER GENAP2'!AD86))</f>
        <v/>
      </c>
      <c r="AE86" s="223" t="str">
        <f t="shared" si="156"/>
        <v>NK</v>
      </c>
      <c r="AF86" s="222" t="str">
        <f>IF('LEDGER GANJIL'!AF86="","",AVERAGE('LEDGER GANJIL'!AF86,'LEDGER GENAP2'!AF86))</f>
        <v/>
      </c>
      <c r="AG86" s="223" t="str">
        <f t="shared" si="157"/>
        <v/>
      </c>
      <c r="AH86" s="222" t="str">
        <f>IF('LEDGER GANJIL'!AH86="","",AVERAGE('LEDGER GANJIL'!AH86,'LEDGER GENAP2'!AH86))</f>
        <v/>
      </c>
      <c r="AI86" s="223"/>
      <c r="AJ86" s="222" t="str">
        <f>IF('LEDGER GANJIL'!AJ86="","",AVERAGE('LEDGER GANJIL'!AJ86,'LEDGER GENAP2'!AJ86))</f>
        <v/>
      </c>
      <c r="AK86" s="223"/>
      <c r="AL86" s="231">
        <f t="shared" si="139"/>
        <v>0</v>
      </c>
      <c r="AM86" s="755"/>
      <c r="AN86" s="757"/>
      <c r="AO86" s="748"/>
      <c r="AP86" s="750"/>
      <c r="AQ86" s="751"/>
    </row>
    <row r="87" spans="1:43" ht="15">
      <c r="A87" s="711">
        <v>39</v>
      </c>
      <c r="B87" s="752">
        <f>'Data Identitas'!B85</f>
        <v>0</v>
      </c>
      <c r="C87" s="232" t="s">
        <v>422</v>
      </c>
      <c r="D87" s="222" t="str">
        <f>IF('LEDGER GANJIL'!D87="","",AVERAGE('LEDGER GANJIL'!D87,'LEDGER GENAP2'!D87))</f>
        <v/>
      </c>
      <c r="E87" s="223" t="str">
        <f t="shared" si="144"/>
        <v>NK</v>
      </c>
      <c r="F87" s="222" t="str">
        <f>IF('LEDGER GANJIL'!F87="","",AVERAGE('LEDGER GANJIL'!F87,'LEDGER GENAP2'!F87))</f>
        <v/>
      </c>
      <c r="G87" s="223" t="str">
        <f t="shared" si="145"/>
        <v>NK</v>
      </c>
      <c r="H87" s="222" t="str">
        <f>IF('LEDGER GANJIL'!H87="","",AVERAGE('LEDGER GANJIL'!H87,'LEDGER GENAP2'!H87))</f>
        <v/>
      </c>
      <c r="I87" s="223" t="str">
        <f t="shared" si="146"/>
        <v>NK</v>
      </c>
      <c r="J87" s="222" t="str">
        <f>IF('LEDGER GANJIL'!J87="","",AVERAGE('LEDGER GANJIL'!J87,'LEDGER GENAP2'!J87))</f>
        <v/>
      </c>
      <c r="K87" s="223" t="str">
        <f t="shared" si="147"/>
        <v>NK</v>
      </c>
      <c r="L87" s="222" t="str">
        <f>IF('LEDGER GANJIL'!L87="","",AVERAGE('LEDGER GANJIL'!L87,'LEDGER GENAP2'!L87))</f>
        <v/>
      </c>
      <c r="M87" s="223" t="str">
        <f t="shared" si="148"/>
        <v>NK</v>
      </c>
      <c r="N87" s="222" t="str">
        <f>IF('LEDGER GANJIL'!N87="","",AVERAGE('LEDGER GANJIL'!N87,'LEDGER GENAP2'!N87))</f>
        <v/>
      </c>
      <c r="O87" s="223" t="str">
        <f t="shared" si="149"/>
        <v>NK</v>
      </c>
      <c r="P87" s="222" t="str">
        <f>IF('LEDGER GANJIL'!P87="","",AVERAGE('LEDGER GANJIL'!P87,'LEDGER GENAP2'!P87))</f>
        <v/>
      </c>
      <c r="Q87" s="223" t="str">
        <f t="shared" si="150"/>
        <v>NK</v>
      </c>
      <c r="R87" s="222" t="str">
        <f>IF('LEDGER GANJIL'!R87="","",AVERAGE('LEDGER GANJIL'!R87,'LEDGER GENAP2'!R87))</f>
        <v/>
      </c>
      <c r="S87" s="223" t="str">
        <f t="shared" si="151"/>
        <v>NK</v>
      </c>
      <c r="T87" s="222" t="str">
        <f>IF('LEDGER GANJIL'!T87="","",AVERAGE('LEDGER GANJIL'!T87,'LEDGER GENAP2'!T87))</f>
        <v/>
      </c>
      <c r="U87" s="223" t="str">
        <f t="shared" si="152"/>
        <v>NK</v>
      </c>
      <c r="V87" s="222" t="str">
        <f>IF('LEDGER GANJIL'!V87="","",AVERAGE('LEDGER GANJIL'!V87,'LEDGER GENAP2'!V87))</f>
        <v/>
      </c>
      <c r="W87" s="223" t="str">
        <f t="shared" si="153"/>
        <v>NK</v>
      </c>
      <c r="X87" s="222" t="str">
        <f>IF('LEDGER GANJIL'!X87="","",AVERAGE('LEDGER GANJIL'!X87,'LEDGER GENAP2'!X87))</f>
        <v/>
      </c>
      <c r="Y87" s="223" t="str">
        <f t="shared" si="154"/>
        <v>NK</v>
      </c>
      <c r="Z87" s="222" t="str">
        <f>IF('LEDGER GANJIL'!Z87="","",AVERAGE('LEDGER GANJIL'!Z87,'LEDGER GENAP2'!Z87))</f>
        <v/>
      </c>
      <c r="AA87" s="223" t="str">
        <f t="shared" si="155"/>
        <v>NK</v>
      </c>
      <c r="AB87" s="222" t="str">
        <f>IF('LEDGER GANJIL'!AB87="","",AVERAGE('LEDGER GANJIL'!AB87,'LEDGER GENAP2'!AB87))</f>
        <v/>
      </c>
      <c r="AC87" s="223" t="str">
        <f t="shared" si="158"/>
        <v>NK</v>
      </c>
      <c r="AD87" s="222" t="str">
        <f>IF('LEDGER GANJIL'!AD87="","",AVERAGE('LEDGER GANJIL'!AD87,'LEDGER GENAP2'!AD87))</f>
        <v/>
      </c>
      <c r="AE87" s="223" t="str">
        <f t="shared" si="156"/>
        <v>NK</v>
      </c>
      <c r="AF87" s="222" t="str">
        <f>IF('LEDGER GANJIL'!AF87="","",AVERAGE('LEDGER GANJIL'!AF87,'LEDGER GENAP2'!AF87))</f>
        <v/>
      </c>
      <c r="AG87" s="223" t="str">
        <f t="shared" si="157"/>
        <v/>
      </c>
      <c r="AH87" s="222" t="str">
        <f>IF('LEDGER GANJIL'!AH87="","",AVERAGE('LEDGER GANJIL'!AH87,'LEDGER GENAP2'!AH87))</f>
        <v/>
      </c>
      <c r="AI87" s="223"/>
      <c r="AJ87" s="222" t="str">
        <f>IF('LEDGER GANJIL'!AJ87="","",AVERAGE('LEDGER GANJIL'!AJ87,'LEDGER GENAP2'!AJ87))</f>
        <v/>
      </c>
      <c r="AK87" s="223"/>
      <c r="AL87" s="231">
        <f t="shared" si="139"/>
        <v>0</v>
      </c>
      <c r="AM87" s="754" t="str">
        <f>IFERROR(DESKRIPSI2!EW49,"")</f>
        <v/>
      </c>
      <c r="AN87" s="756">
        <f t="shared" ref="AN87" si="179">IF(AL87="","",AL87+AL88)</f>
        <v>0</v>
      </c>
      <c r="AO87" s="747" t="str">
        <f t="shared" ref="AO87" si="180">IF(AL87=0,"",COUNTIF(D87:AK88,"NK"))</f>
        <v/>
      </c>
      <c r="AP87" s="749" t="str">
        <f t="shared" ref="AP87" si="181">IF(OR(AO87="",AM87=""),"",IF(AND(AO87&lt;=$AO$3,AM87&gt;=3),"Naik","Tidak Naik"))</f>
        <v/>
      </c>
      <c r="AQ87" s="751" t="str">
        <f t="shared" ref="AQ87" si="182">IF(AP87="","",RANK(AN87,$AN$11:$AN$107,0))</f>
        <v/>
      </c>
    </row>
    <row r="88" spans="1:43" ht="15">
      <c r="A88" s="713"/>
      <c r="B88" s="753"/>
      <c r="C88" s="232" t="s">
        <v>423</v>
      </c>
      <c r="D88" s="222" t="str">
        <f>IF('LEDGER GANJIL'!D88="","",AVERAGE('LEDGER GANJIL'!D88,'LEDGER GENAP2'!D88))</f>
        <v/>
      </c>
      <c r="E88" s="223" t="str">
        <f t="shared" si="144"/>
        <v>NK</v>
      </c>
      <c r="F88" s="222" t="str">
        <f>IF('LEDGER GANJIL'!F88="","",AVERAGE('LEDGER GANJIL'!F88,'LEDGER GENAP2'!F88))</f>
        <v/>
      </c>
      <c r="G88" s="223" t="str">
        <f t="shared" si="145"/>
        <v>NK</v>
      </c>
      <c r="H88" s="222" t="str">
        <f>IF('LEDGER GANJIL'!H88="","",AVERAGE('LEDGER GANJIL'!H88,'LEDGER GENAP2'!H88))</f>
        <v/>
      </c>
      <c r="I88" s="223" t="str">
        <f t="shared" si="146"/>
        <v>NK</v>
      </c>
      <c r="J88" s="222" t="str">
        <f>IF('LEDGER GANJIL'!J88="","",AVERAGE('LEDGER GANJIL'!J88,'LEDGER GENAP2'!J88))</f>
        <v/>
      </c>
      <c r="K88" s="223" t="str">
        <f t="shared" si="147"/>
        <v>NK</v>
      </c>
      <c r="L88" s="222" t="str">
        <f>IF('LEDGER GANJIL'!L88="","",AVERAGE('LEDGER GANJIL'!L88,'LEDGER GENAP2'!L88))</f>
        <v/>
      </c>
      <c r="M88" s="223" t="str">
        <f t="shared" si="148"/>
        <v>NK</v>
      </c>
      <c r="N88" s="222" t="str">
        <f>IF('LEDGER GANJIL'!N88="","",AVERAGE('LEDGER GANJIL'!N88,'LEDGER GENAP2'!N88))</f>
        <v/>
      </c>
      <c r="O88" s="223" t="str">
        <f t="shared" si="149"/>
        <v>NK</v>
      </c>
      <c r="P88" s="222" t="str">
        <f>IF('LEDGER GANJIL'!P88="","",AVERAGE('LEDGER GANJIL'!P88,'LEDGER GENAP2'!P88))</f>
        <v/>
      </c>
      <c r="Q88" s="223" t="str">
        <f t="shared" si="150"/>
        <v>NK</v>
      </c>
      <c r="R88" s="222" t="str">
        <f>IF('LEDGER GANJIL'!R88="","",AVERAGE('LEDGER GANJIL'!R88,'LEDGER GENAP2'!R88))</f>
        <v/>
      </c>
      <c r="S88" s="223" t="str">
        <f t="shared" si="151"/>
        <v>NK</v>
      </c>
      <c r="T88" s="222" t="str">
        <f>IF('LEDGER GANJIL'!T88="","",AVERAGE('LEDGER GANJIL'!T88,'LEDGER GENAP2'!T88))</f>
        <v/>
      </c>
      <c r="U88" s="223" t="str">
        <f t="shared" si="152"/>
        <v>NK</v>
      </c>
      <c r="V88" s="222" t="str">
        <f>IF('LEDGER GANJIL'!V88="","",AVERAGE('LEDGER GANJIL'!V88,'LEDGER GENAP2'!V88))</f>
        <v/>
      </c>
      <c r="W88" s="223" t="str">
        <f t="shared" si="153"/>
        <v>NK</v>
      </c>
      <c r="X88" s="222" t="str">
        <f>IF('LEDGER GANJIL'!X88="","",AVERAGE('LEDGER GANJIL'!X88,'LEDGER GENAP2'!X88))</f>
        <v/>
      </c>
      <c r="Y88" s="223" t="str">
        <f t="shared" si="154"/>
        <v>NK</v>
      </c>
      <c r="Z88" s="222" t="str">
        <f>IF('LEDGER GANJIL'!Z88="","",AVERAGE('LEDGER GANJIL'!Z88,'LEDGER GENAP2'!Z88))</f>
        <v/>
      </c>
      <c r="AA88" s="223" t="str">
        <f t="shared" si="155"/>
        <v>NK</v>
      </c>
      <c r="AB88" s="222" t="str">
        <f>IF('LEDGER GANJIL'!AB88="","",AVERAGE('LEDGER GANJIL'!AB88,'LEDGER GENAP2'!AB88))</f>
        <v/>
      </c>
      <c r="AC88" s="223" t="str">
        <f t="shared" si="158"/>
        <v>NK</v>
      </c>
      <c r="AD88" s="222" t="str">
        <f>IF('LEDGER GANJIL'!AD88="","",AVERAGE('LEDGER GANJIL'!AD88,'LEDGER GENAP2'!AD88))</f>
        <v/>
      </c>
      <c r="AE88" s="223" t="str">
        <f t="shared" si="156"/>
        <v>NK</v>
      </c>
      <c r="AF88" s="222" t="str">
        <f>IF('LEDGER GANJIL'!AF88="","",AVERAGE('LEDGER GANJIL'!AF88,'LEDGER GENAP2'!AF88))</f>
        <v/>
      </c>
      <c r="AG88" s="223" t="str">
        <f t="shared" si="157"/>
        <v/>
      </c>
      <c r="AH88" s="222" t="str">
        <f>IF('LEDGER GANJIL'!AH88="","",AVERAGE('LEDGER GANJIL'!AH88,'LEDGER GENAP2'!AH88))</f>
        <v/>
      </c>
      <c r="AI88" s="223"/>
      <c r="AJ88" s="222" t="str">
        <f>IF('LEDGER GANJIL'!AJ88="","",AVERAGE('LEDGER GANJIL'!AJ88,'LEDGER GENAP2'!AJ88))</f>
        <v/>
      </c>
      <c r="AK88" s="223"/>
      <c r="AL88" s="231">
        <f t="shared" si="139"/>
        <v>0</v>
      </c>
      <c r="AM88" s="755"/>
      <c r="AN88" s="757"/>
      <c r="AO88" s="748"/>
      <c r="AP88" s="750"/>
      <c r="AQ88" s="751"/>
    </row>
    <row r="89" spans="1:43" ht="15">
      <c r="A89" s="711">
        <v>40</v>
      </c>
      <c r="B89" s="752">
        <f>'Data Identitas'!B87</f>
        <v>0</v>
      </c>
      <c r="C89" s="232" t="s">
        <v>422</v>
      </c>
      <c r="D89" s="222" t="str">
        <f>IF('LEDGER GANJIL'!D89="","",AVERAGE('LEDGER GANJIL'!D89,'LEDGER GENAP2'!D89))</f>
        <v/>
      </c>
      <c r="E89" s="223" t="str">
        <f t="shared" si="144"/>
        <v>NK</v>
      </c>
      <c r="F89" s="222" t="str">
        <f>IF('LEDGER GANJIL'!F89="","",AVERAGE('LEDGER GANJIL'!F89,'LEDGER GENAP2'!F89))</f>
        <v/>
      </c>
      <c r="G89" s="223" t="str">
        <f t="shared" si="145"/>
        <v>NK</v>
      </c>
      <c r="H89" s="222" t="str">
        <f>IF('LEDGER GANJIL'!H89="","",AVERAGE('LEDGER GANJIL'!H89,'LEDGER GENAP2'!H89))</f>
        <v/>
      </c>
      <c r="I89" s="223" t="str">
        <f t="shared" si="146"/>
        <v>NK</v>
      </c>
      <c r="J89" s="222" t="str">
        <f>IF('LEDGER GANJIL'!J89="","",AVERAGE('LEDGER GANJIL'!J89,'LEDGER GENAP2'!J89))</f>
        <v/>
      </c>
      <c r="K89" s="223" t="str">
        <f t="shared" si="147"/>
        <v>NK</v>
      </c>
      <c r="L89" s="222" t="str">
        <f>IF('LEDGER GANJIL'!L89="","",AVERAGE('LEDGER GANJIL'!L89,'LEDGER GENAP2'!L89))</f>
        <v/>
      </c>
      <c r="M89" s="223" t="str">
        <f t="shared" si="148"/>
        <v>NK</v>
      </c>
      <c r="N89" s="222" t="str">
        <f>IF('LEDGER GANJIL'!N89="","",AVERAGE('LEDGER GANJIL'!N89,'LEDGER GENAP2'!N89))</f>
        <v/>
      </c>
      <c r="O89" s="223" t="str">
        <f t="shared" si="149"/>
        <v>NK</v>
      </c>
      <c r="P89" s="222" t="str">
        <f>IF('LEDGER GANJIL'!P89="","",AVERAGE('LEDGER GANJIL'!P89,'LEDGER GENAP2'!P89))</f>
        <v/>
      </c>
      <c r="Q89" s="223" t="str">
        <f t="shared" si="150"/>
        <v>NK</v>
      </c>
      <c r="R89" s="222" t="str">
        <f>IF('LEDGER GANJIL'!R89="","",AVERAGE('LEDGER GANJIL'!R89,'LEDGER GENAP2'!R89))</f>
        <v/>
      </c>
      <c r="S89" s="223" t="str">
        <f t="shared" si="151"/>
        <v>NK</v>
      </c>
      <c r="T89" s="222" t="str">
        <f>IF('LEDGER GANJIL'!T89="","",AVERAGE('LEDGER GANJIL'!T89,'LEDGER GENAP2'!T89))</f>
        <v/>
      </c>
      <c r="U89" s="223" t="str">
        <f t="shared" si="152"/>
        <v>NK</v>
      </c>
      <c r="V89" s="222" t="str">
        <f>IF('LEDGER GANJIL'!V89="","",AVERAGE('LEDGER GANJIL'!V89,'LEDGER GENAP2'!V89))</f>
        <v/>
      </c>
      <c r="W89" s="223" t="str">
        <f t="shared" si="153"/>
        <v>NK</v>
      </c>
      <c r="X89" s="222" t="str">
        <f>IF('LEDGER GANJIL'!X89="","",AVERAGE('LEDGER GANJIL'!X89,'LEDGER GENAP2'!X89))</f>
        <v/>
      </c>
      <c r="Y89" s="223" t="str">
        <f t="shared" si="154"/>
        <v>NK</v>
      </c>
      <c r="Z89" s="222" t="str">
        <f>IF('LEDGER GANJIL'!Z89="","",AVERAGE('LEDGER GANJIL'!Z89,'LEDGER GENAP2'!Z89))</f>
        <v/>
      </c>
      <c r="AA89" s="223" t="str">
        <f t="shared" si="155"/>
        <v>NK</v>
      </c>
      <c r="AB89" s="222" t="str">
        <f>IF('LEDGER GANJIL'!AB89="","",AVERAGE('LEDGER GANJIL'!AB89,'LEDGER GENAP2'!AB89))</f>
        <v/>
      </c>
      <c r="AC89" s="223" t="str">
        <f t="shared" si="158"/>
        <v>NK</v>
      </c>
      <c r="AD89" s="222" t="str">
        <f>IF('LEDGER GANJIL'!AD89="","",AVERAGE('LEDGER GANJIL'!AD89,'LEDGER GENAP2'!AD89))</f>
        <v/>
      </c>
      <c r="AE89" s="223" t="str">
        <f t="shared" si="156"/>
        <v>NK</v>
      </c>
      <c r="AF89" s="222" t="str">
        <f>IF('LEDGER GANJIL'!AF89="","",AVERAGE('LEDGER GANJIL'!AF89,'LEDGER GENAP2'!AF89))</f>
        <v/>
      </c>
      <c r="AG89" s="223" t="str">
        <f t="shared" si="157"/>
        <v/>
      </c>
      <c r="AH89" s="222" t="str">
        <f>IF('LEDGER GANJIL'!AH89="","",AVERAGE('LEDGER GANJIL'!AH89,'LEDGER GENAP2'!AH89))</f>
        <v/>
      </c>
      <c r="AI89" s="223"/>
      <c r="AJ89" s="222" t="str">
        <f>IF('LEDGER GANJIL'!AJ89="","",AVERAGE('LEDGER GANJIL'!AJ89,'LEDGER GENAP2'!AJ89))</f>
        <v/>
      </c>
      <c r="AK89" s="223"/>
      <c r="AL89" s="231">
        <f t="shared" si="139"/>
        <v>0</v>
      </c>
      <c r="AM89" s="754" t="str">
        <f>IFERROR(DESKRIPSI2!EW50,"")</f>
        <v/>
      </c>
      <c r="AN89" s="756">
        <f t="shared" ref="AN89" si="183">IF(AL89="","",AL89+AL90)</f>
        <v>0</v>
      </c>
      <c r="AO89" s="747" t="str">
        <f t="shared" ref="AO89" si="184">IF(AL89=0,"",COUNTIF(D89:AK90,"NK"))</f>
        <v/>
      </c>
      <c r="AP89" s="749" t="str">
        <f t="shared" ref="AP89" si="185">IF(OR(AO89="",AM89=""),"",IF(AND(AO89&lt;=$AO$3,AM89&gt;=3),"Naik","Tidak Naik"))</f>
        <v/>
      </c>
      <c r="AQ89" s="751" t="str">
        <f t="shared" ref="AQ89" si="186">IF(AP89="","",RANK(AN89,$AN$11:$AN$107,0))</f>
        <v/>
      </c>
    </row>
    <row r="90" spans="1:43" ht="15">
      <c r="A90" s="713"/>
      <c r="B90" s="753"/>
      <c r="C90" s="232" t="s">
        <v>423</v>
      </c>
      <c r="D90" s="222" t="str">
        <f>IF('LEDGER GANJIL'!D90="","",AVERAGE('LEDGER GANJIL'!D90,'LEDGER GENAP2'!D90))</f>
        <v/>
      </c>
      <c r="E90" s="223" t="str">
        <f t="shared" si="144"/>
        <v>NK</v>
      </c>
      <c r="F90" s="222" t="str">
        <f>IF('LEDGER GANJIL'!F90="","",AVERAGE('LEDGER GANJIL'!F90,'LEDGER GENAP2'!F90))</f>
        <v/>
      </c>
      <c r="G90" s="223" t="str">
        <f t="shared" si="145"/>
        <v>NK</v>
      </c>
      <c r="H90" s="222" t="str">
        <f>IF('LEDGER GANJIL'!H90="","",AVERAGE('LEDGER GANJIL'!H90,'LEDGER GENAP2'!H90))</f>
        <v/>
      </c>
      <c r="I90" s="223" t="str">
        <f t="shared" si="146"/>
        <v>NK</v>
      </c>
      <c r="J90" s="222" t="str">
        <f>IF('LEDGER GANJIL'!J90="","",AVERAGE('LEDGER GANJIL'!J90,'LEDGER GENAP2'!J90))</f>
        <v/>
      </c>
      <c r="K90" s="223" t="str">
        <f t="shared" si="147"/>
        <v>NK</v>
      </c>
      <c r="L90" s="222" t="str">
        <f>IF('LEDGER GANJIL'!L90="","",AVERAGE('LEDGER GANJIL'!L90,'LEDGER GENAP2'!L90))</f>
        <v/>
      </c>
      <c r="M90" s="223" t="str">
        <f t="shared" si="148"/>
        <v>NK</v>
      </c>
      <c r="N90" s="222" t="str">
        <f>IF('LEDGER GANJIL'!N90="","",AVERAGE('LEDGER GANJIL'!N90,'LEDGER GENAP2'!N90))</f>
        <v/>
      </c>
      <c r="O90" s="223" t="str">
        <f t="shared" si="149"/>
        <v>NK</v>
      </c>
      <c r="P90" s="222" t="str">
        <f>IF('LEDGER GANJIL'!P90="","",AVERAGE('LEDGER GANJIL'!P90,'LEDGER GENAP2'!P90))</f>
        <v/>
      </c>
      <c r="Q90" s="223" t="str">
        <f t="shared" si="150"/>
        <v>NK</v>
      </c>
      <c r="R90" s="222" t="str">
        <f>IF('LEDGER GANJIL'!R90="","",AVERAGE('LEDGER GANJIL'!R90,'LEDGER GENAP2'!R90))</f>
        <v/>
      </c>
      <c r="S90" s="223" t="str">
        <f t="shared" si="151"/>
        <v>NK</v>
      </c>
      <c r="T90" s="222" t="str">
        <f>IF('LEDGER GANJIL'!T90="","",AVERAGE('LEDGER GANJIL'!T90,'LEDGER GENAP2'!T90))</f>
        <v/>
      </c>
      <c r="U90" s="223" t="str">
        <f t="shared" si="152"/>
        <v>NK</v>
      </c>
      <c r="V90" s="222" t="str">
        <f>IF('LEDGER GANJIL'!V90="","",AVERAGE('LEDGER GANJIL'!V90,'LEDGER GENAP2'!V90))</f>
        <v/>
      </c>
      <c r="W90" s="223" t="str">
        <f t="shared" si="153"/>
        <v>NK</v>
      </c>
      <c r="X90" s="222" t="str">
        <f>IF('LEDGER GANJIL'!X90="","",AVERAGE('LEDGER GANJIL'!X90,'LEDGER GENAP2'!X90))</f>
        <v/>
      </c>
      <c r="Y90" s="223" t="str">
        <f t="shared" si="154"/>
        <v>NK</v>
      </c>
      <c r="Z90" s="222" t="str">
        <f>IF('LEDGER GANJIL'!Z90="","",AVERAGE('LEDGER GANJIL'!Z90,'LEDGER GENAP2'!Z90))</f>
        <v/>
      </c>
      <c r="AA90" s="223" t="str">
        <f t="shared" si="155"/>
        <v>NK</v>
      </c>
      <c r="AB90" s="222" t="str">
        <f>IF('LEDGER GANJIL'!AB90="","",AVERAGE('LEDGER GANJIL'!AB90,'LEDGER GENAP2'!AB90))</f>
        <v/>
      </c>
      <c r="AC90" s="223" t="str">
        <f t="shared" si="158"/>
        <v>NK</v>
      </c>
      <c r="AD90" s="222" t="str">
        <f>IF('LEDGER GANJIL'!AD90="","",AVERAGE('LEDGER GANJIL'!AD90,'LEDGER GENAP2'!AD90))</f>
        <v/>
      </c>
      <c r="AE90" s="223" t="str">
        <f t="shared" si="156"/>
        <v>NK</v>
      </c>
      <c r="AF90" s="222" t="str">
        <f>IF('LEDGER GANJIL'!AF90="","",AVERAGE('LEDGER GANJIL'!AF90,'LEDGER GENAP2'!AF90))</f>
        <v/>
      </c>
      <c r="AG90" s="223" t="str">
        <f t="shared" si="157"/>
        <v/>
      </c>
      <c r="AH90" s="222" t="str">
        <f>IF('LEDGER GANJIL'!AH90="","",AVERAGE('LEDGER GANJIL'!AH90,'LEDGER GENAP2'!AH90))</f>
        <v/>
      </c>
      <c r="AI90" s="223"/>
      <c r="AJ90" s="222" t="str">
        <f>IF('LEDGER GANJIL'!AJ90="","",AVERAGE('LEDGER GANJIL'!AJ90,'LEDGER GENAP2'!AJ90))</f>
        <v/>
      </c>
      <c r="AK90" s="223"/>
      <c r="AL90" s="231">
        <f t="shared" si="139"/>
        <v>0</v>
      </c>
      <c r="AM90" s="755"/>
      <c r="AN90" s="757"/>
      <c r="AO90" s="748"/>
      <c r="AP90" s="750"/>
      <c r="AQ90" s="751"/>
    </row>
    <row r="91" spans="1:43" ht="15">
      <c r="A91" s="711">
        <v>41</v>
      </c>
      <c r="B91" s="752">
        <f>'Data Identitas'!B89</f>
        <v>0</v>
      </c>
      <c r="C91" s="232" t="s">
        <v>422</v>
      </c>
      <c r="D91" s="222" t="str">
        <f>IF('LEDGER GANJIL'!D91="","",AVERAGE('LEDGER GANJIL'!D91,'LEDGER GENAP2'!D91))</f>
        <v/>
      </c>
      <c r="E91" s="223" t="str">
        <f t="shared" si="144"/>
        <v>NK</v>
      </c>
      <c r="F91" s="222" t="str">
        <f>IF('LEDGER GANJIL'!F91="","",AVERAGE('LEDGER GANJIL'!F91,'LEDGER GENAP2'!F91))</f>
        <v/>
      </c>
      <c r="G91" s="223" t="str">
        <f t="shared" si="145"/>
        <v>NK</v>
      </c>
      <c r="H91" s="222" t="str">
        <f>IF('LEDGER GANJIL'!H91="","",AVERAGE('LEDGER GANJIL'!H91,'LEDGER GENAP2'!H91))</f>
        <v/>
      </c>
      <c r="I91" s="223" t="str">
        <f t="shared" si="146"/>
        <v>NK</v>
      </c>
      <c r="J91" s="222" t="str">
        <f>IF('LEDGER GANJIL'!J91="","",AVERAGE('LEDGER GANJIL'!J91,'LEDGER GENAP2'!J91))</f>
        <v/>
      </c>
      <c r="K91" s="223" t="str">
        <f t="shared" si="147"/>
        <v>NK</v>
      </c>
      <c r="L91" s="222" t="str">
        <f>IF('LEDGER GANJIL'!L91="","",AVERAGE('LEDGER GANJIL'!L91,'LEDGER GENAP2'!L91))</f>
        <v/>
      </c>
      <c r="M91" s="223" t="str">
        <f t="shared" si="148"/>
        <v>NK</v>
      </c>
      <c r="N91" s="222" t="str">
        <f>IF('LEDGER GANJIL'!N91="","",AVERAGE('LEDGER GANJIL'!N91,'LEDGER GENAP2'!N91))</f>
        <v/>
      </c>
      <c r="O91" s="223" t="str">
        <f t="shared" si="149"/>
        <v>NK</v>
      </c>
      <c r="P91" s="222" t="str">
        <f>IF('LEDGER GANJIL'!P91="","",AVERAGE('LEDGER GANJIL'!P91,'LEDGER GENAP2'!P91))</f>
        <v/>
      </c>
      <c r="Q91" s="223" t="str">
        <f t="shared" si="150"/>
        <v>NK</v>
      </c>
      <c r="R91" s="222" t="str">
        <f>IF('LEDGER GANJIL'!R91="","",AVERAGE('LEDGER GANJIL'!R91,'LEDGER GENAP2'!R91))</f>
        <v/>
      </c>
      <c r="S91" s="223" t="str">
        <f t="shared" si="151"/>
        <v>NK</v>
      </c>
      <c r="T91" s="222" t="str">
        <f>IF('LEDGER GANJIL'!T91="","",AVERAGE('LEDGER GANJIL'!T91,'LEDGER GENAP2'!T91))</f>
        <v/>
      </c>
      <c r="U91" s="223" t="str">
        <f t="shared" si="152"/>
        <v>NK</v>
      </c>
      <c r="V91" s="222" t="str">
        <f>IF('LEDGER GANJIL'!V91="","",AVERAGE('LEDGER GANJIL'!V91,'LEDGER GENAP2'!V91))</f>
        <v/>
      </c>
      <c r="W91" s="223" t="str">
        <f t="shared" si="153"/>
        <v>NK</v>
      </c>
      <c r="X91" s="222" t="str">
        <f>IF('LEDGER GANJIL'!X91="","",AVERAGE('LEDGER GANJIL'!X91,'LEDGER GENAP2'!X91))</f>
        <v/>
      </c>
      <c r="Y91" s="223" t="str">
        <f t="shared" si="154"/>
        <v>NK</v>
      </c>
      <c r="Z91" s="222" t="str">
        <f>IF('LEDGER GANJIL'!Z91="","",AVERAGE('LEDGER GANJIL'!Z91,'LEDGER GENAP2'!Z91))</f>
        <v/>
      </c>
      <c r="AA91" s="223" t="str">
        <f t="shared" si="155"/>
        <v>NK</v>
      </c>
      <c r="AB91" s="222" t="str">
        <f>IF('LEDGER GANJIL'!AB91="","",AVERAGE('LEDGER GANJIL'!AB91,'LEDGER GENAP2'!AB91))</f>
        <v/>
      </c>
      <c r="AC91" s="223" t="str">
        <f t="shared" si="158"/>
        <v>NK</v>
      </c>
      <c r="AD91" s="222" t="str">
        <f>IF('LEDGER GANJIL'!AD91="","",AVERAGE('LEDGER GANJIL'!AD91,'LEDGER GENAP2'!AD91))</f>
        <v/>
      </c>
      <c r="AE91" s="223" t="str">
        <f t="shared" si="156"/>
        <v>NK</v>
      </c>
      <c r="AF91" s="222" t="str">
        <f>IF('LEDGER GANJIL'!AF91="","",AVERAGE('LEDGER GANJIL'!AF91,'LEDGER GENAP2'!AF91))</f>
        <v/>
      </c>
      <c r="AG91" s="223" t="str">
        <f t="shared" si="157"/>
        <v/>
      </c>
      <c r="AH91" s="222" t="str">
        <f>IF('LEDGER GANJIL'!AH91="","",AVERAGE('LEDGER GANJIL'!AH91,'LEDGER GENAP2'!AH91))</f>
        <v/>
      </c>
      <c r="AI91" s="223"/>
      <c r="AJ91" s="222" t="str">
        <f>IF('LEDGER GANJIL'!AJ91="","",AVERAGE('LEDGER GANJIL'!AJ91,'LEDGER GENAP2'!AJ91))</f>
        <v/>
      </c>
      <c r="AK91" s="223"/>
      <c r="AL91" s="231">
        <f t="shared" si="139"/>
        <v>0</v>
      </c>
      <c r="AM91" s="754" t="str">
        <f>IFERROR(DESKRIPSI2!EW51,"")</f>
        <v/>
      </c>
      <c r="AN91" s="756">
        <f t="shared" ref="AN91" si="187">IF(AL91="","",AL91+AL92)</f>
        <v>0</v>
      </c>
      <c r="AO91" s="747" t="str">
        <f t="shared" ref="AO91" si="188">IF(AL91=0,"",COUNTIF(D91:AK92,"NK"))</f>
        <v/>
      </c>
      <c r="AP91" s="749" t="str">
        <f t="shared" ref="AP91" si="189">IF(OR(AO91="",AM91=""),"",IF(AND(AO91&lt;=$AO$3,AM91&gt;=3),"Naik","Tidak Naik"))</f>
        <v/>
      </c>
      <c r="AQ91" s="751" t="str">
        <f t="shared" ref="AQ91" si="190">IF(AP91="","",RANK(AN91,$AN$11:$AN$107,0))</f>
        <v/>
      </c>
    </row>
    <row r="92" spans="1:43" ht="15">
      <c r="A92" s="713"/>
      <c r="B92" s="753"/>
      <c r="C92" s="232" t="s">
        <v>423</v>
      </c>
      <c r="D92" s="222" t="str">
        <f>IF('LEDGER GANJIL'!D92="","",AVERAGE('LEDGER GANJIL'!D92,'LEDGER GENAP2'!D92))</f>
        <v/>
      </c>
      <c r="E92" s="223" t="str">
        <f t="shared" si="144"/>
        <v>NK</v>
      </c>
      <c r="F92" s="222" t="str">
        <f>IF('LEDGER GANJIL'!F92="","",AVERAGE('LEDGER GANJIL'!F92,'LEDGER GENAP2'!F92))</f>
        <v/>
      </c>
      <c r="G92" s="223" t="str">
        <f t="shared" si="145"/>
        <v>NK</v>
      </c>
      <c r="H92" s="222" t="str">
        <f>IF('LEDGER GANJIL'!H92="","",AVERAGE('LEDGER GANJIL'!H92,'LEDGER GENAP2'!H92))</f>
        <v/>
      </c>
      <c r="I92" s="223" t="str">
        <f t="shared" si="146"/>
        <v>NK</v>
      </c>
      <c r="J92" s="222" t="str">
        <f>IF('LEDGER GANJIL'!J92="","",AVERAGE('LEDGER GANJIL'!J92,'LEDGER GENAP2'!J92))</f>
        <v/>
      </c>
      <c r="K92" s="223" t="str">
        <f t="shared" si="147"/>
        <v>NK</v>
      </c>
      <c r="L92" s="222" t="str">
        <f>IF('LEDGER GANJIL'!L92="","",AVERAGE('LEDGER GANJIL'!L92,'LEDGER GENAP2'!L92))</f>
        <v/>
      </c>
      <c r="M92" s="223" t="str">
        <f t="shared" si="148"/>
        <v>NK</v>
      </c>
      <c r="N92" s="222" t="str">
        <f>IF('LEDGER GANJIL'!N92="","",AVERAGE('LEDGER GANJIL'!N92,'LEDGER GENAP2'!N92))</f>
        <v/>
      </c>
      <c r="O92" s="223" t="str">
        <f t="shared" si="149"/>
        <v>NK</v>
      </c>
      <c r="P92" s="222" t="str">
        <f>IF('LEDGER GANJIL'!P92="","",AVERAGE('LEDGER GANJIL'!P92,'LEDGER GENAP2'!P92))</f>
        <v/>
      </c>
      <c r="Q92" s="223" t="str">
        <f t="shared" si="150"/>
        <v>NK</v>
      </c>
      <c r="R92" s="222" t="str">
        <f>IF('LEDGER GANJIL'!R92="","",AVERAGE('LEDGER GANJIL'!R92,'LEDGER GENAP2'!R92))</f>
        <v/>
      </c>
      <c r="S92" s="223" t="str">
        <f t="shared" si="151"/>
        <v>NK</v>
      </c>
      <c r="T92" s="222" t="str">
        <f>IF('LEDGER GANJIL'!T92="","",AVERAGE('LEDGER GANJIL'!T92,'LEDGER GENAP2'!T92))</f>
        <v/>
      </c>
      <c r="U92" s="223" t="str">
        <f t="shared" si="152"/>
        <v>NK</v>
      </c>
      <c r="V92" s="222" t="str">
        <f>IF('LEDGER GANJIL'!V92="","",AVERAGE('LEDGER GANJIL'!V92,'LEDGER GENAP2'!V92))</f>
        <v/>
      </c>
      <c r="W92" s="223" t="str">
        <f t="shared" si="153"/>
        <v>NK</v>
      </c>
      <c r="X92" s="222" t="str">
        <f>IF('LEDGER GANJIL'!X92="","",AVERAGE('LEDGER GANJIL'!X92,'LEDGER GENAP2'!X92))</f>
        <v/>
      </c>
      <c r="Y92" s="223" t="str">
        <f t="shared" si="154"/>
        <v>NK</v>
      </c>
      <c r="Z92" s="222" t="str">
        <f>IF('LEDGER GANJIL'!Z92="","",AVERAGE('LEDGER GANJIL'!Z92,'LEDGER GENAP2'!Z92))</f>
        <v/>
      </c>
      <c r="AA92" s="223" t="str">
        <f t="shared" si="155"/>
        <v>NK</v>
      </c>
      <c r="AB92" s="222" t="str">
        <f>IF('LEDGER GANJIL'!AB92="","",AVERAGE('LEDGER GANJIL'!AB92,'LEDGER GENAP2'!AB92))</f>
        <v/>
      </c>
      <c r="AC92" s="223" t="str">
        <f t="shared" si="158"/>
        <v>NK</v>
      </c>
      <c r="AD92" s="222" t="str">
        <f>IF('LEDGER GANJIL'!AD92="","",AVERAGE('LEDGER GANJIL'!AD92,'LEDGER GENAP2'!AD92))</f>
        <v/>
      </c>
      <c r="AE92" s="223" t="str">
        <f t="shared" si="156"/>
        <v>NK</v>
      </c>
      <c r="AF92" s="222" t="str">
        <f>IF('LEDGER GANJIL'!AF92="","",AVERAGE('LEDGER GANJIL'!AF92,'LEDGER GENAP2'!AF92))</f>
        <v/>
      </c>
      <c r="AG92" s="223" t="str">
        <f t="shared" si="157"/>
        <v/>
      </c>
      <c r="AH92" s="222" t="str">
        <f>IF('LEDGER GANJIL'!AH92="","",AVERAGE('LEDGER GANJIL'!AH92,'LEDGER GENAP2'!AH92))</f>
        <v/>
      </c>
      <c r="AI92" s="223"/>
      <c r="AJ92" s="222" t="str">
        <f>IF('LEDGER GANJIL'!AJ92="","",AVERAGE('LEDGER GANJIL'!AJ92,'LEDGER GENAP2'!AJ92))</f>
        <v/>
      </c>
      <c r="AK92" s="223"/>
      <c r="AL92" s="231">
        <f t="shared" si="139"/>
        <v>0</v>
      </c>
      <c r="AM92" s="755"/>
      <c r="AN92" s="757"/>
      <c r="AO92" s="748"/>
      <c r="AP92" s="750"/>
      <c r="AQ92" s="751"/>
    </row>
    <row r="93" spans="1:43" ht="15">
      <c r="A93" s="711">
        <v>42</v>
      </c>
      <c r="B93" s="752">
        <f>'Data Identitas'!B91</f>
        <v>0</v>
      </c>
      <c r="C93" s="232" t="s">
        <v>422</v>
      </c>
      <c r="D93" s="222" t="str">
        <f>IF('LEDGER GANJIL'!D93="","",AVERAGE('LEDGER GANJIL'!D93,'LEDGER GENAP2'!D93))</f>
        <v/>
      </c>
      <c r="E93" s="223" t="str">
        <f t="shared" si="144"/>
        <v>NK</v>
      </c>
      <c r="F93" s="222" t="str">
        <f>IF('LEDGER GANJIL'!F93="","",AVERAGE('LEDGER GANJIL'!F93,'LEDGER GENAP2'!F93))</f>
        <v/>
      </c>
      <c r="G93" s="223" t="str">
        <f t="shared" si="145"/>
        <v>NK</v>
      </c>
      <c r="H93" s="222" t="str">
        <f>IF('LEDGER GANJIL'!H93="","",AVERAGE('LEDGER GANJIL'!H93,'LEDGER GENAP2'!H93))</f>
        <v/>
      </c>
      <c r="I93" s="223" t="str">
        <f t="shared" si="146"/>
        <v>NK</v>
      </c>
      <c r="J93" s="222" t="str">
        <f>IF('LEDGER GANJIL'!J93="","",AVERAGE('LEDGER GANJIL'!J93,'LEDGER GENAP2'!J93))</f>
        <v/>
      </c>
      <c r="K93" s="223" t="str">
        <f t="shared" si="147"/>
        <v>NK</v>
      </c>
      <c r="L93" s="222" t="str">
        <f>IF('LEDGER GANJIL'!L93="","",AVERAGE('LEDGER GANJIL'!L93,'LEDGER GENAP2'!L93))</f>
        <v/>
      </c>
      <c r="M93" s="223" t="str">
        <f t="shared" si="148"/>
        <v>NK</v>
      </c>
      <c r="N93" s="222" t="str">
        <f>IF('LEDGER GANJIL'!N93="","",AVERAGE('LEDGER GANJIL'!N93,'LEDGER GENAP2'!N93))</f>
        <v/>
      </c>
      <c r="O93" s="223" t="str">
        <f t="shared" si="149"/>
        <v>NK</v>
      </c>
      <c r="P93" s="222" t="str">
        <f>IF('LEDGER GANJIL'!P93="","",AVERAGE('LEDGER GANJIL'!P93,'LEDGER GENAP2'!P93))</f>
        <v/>
      </c>
      <c r="Q93" s="223" t="str">
        <f t="shared" si="150"/>
        <v>NK</v>
      </c>
      <c r="R93" s="222" t="str">
        <f>IF('LEDGER GANJIL'!R93="","",AVERAGE('LEDGER GANJIL'!R93,'LEDGER GENAP2'!R93))</f>
        <v/>
      </c>
      <c r="S93" s="223" t="str">
        <f t="shared" si="151"/>
        <v>NK</v>
      </c>
      <c r="T93" s="222" t="str">
        <f>IF('LEDGER GANJIL'!T93="","",AVERAGE('LEDGER GANJIL'!T93,'LEDGER GENAP2'!T93))</f>
        <v/>
      </c>
      <c r="U93" s="223" t="str">
        <f t="shared" si="152"/>
        <v>NK</v>
      </c>
      <c r="V93" s="222" t="str">
        <f>IF('LEDGER GANJIL'!V93="","",AVERAGE('LEDGER GANJIL'!V93,'LEDGER GENAP2'!V93))</f>
        <v/>
      </c>
      <c r="W93" s="223" t="str">
        <f t="shared" si="153"/>
        <v>NK</v>
      </c>
      <c r="X93" s="222" t="str">
        <f>IF('LEDGER GANJIL'!X93="","",AVERAGE('LEDGER GANJIL'!X93,'LEDGER GENAP2'!X93))</f>
        <v/>
      </c>
      <c r="Y93" s="223" t="str">
        <f t="shared" si="154"/>
        <v>NK</v>
      </c>
      <c r="Z93" s="222" t="str">
        <f>IF('LEDGER GANJIL'!Z93="","",AVERAGE('LEDGER GANJIL'!Z93,'LEDGER GENAP2'!Z93))</f>
        <v/>
      </c>
      <c r="AA93" s="223" t="str">
        <f t="shared" si="155"/>
        <v>NK</v>
      </c>
      <c r="AB93" s="222" t="str">
        <f>IF('LEDGER GANJIL'!AB93="","",AVERAGE('LEDGER GANJIL'!AB93,'LEDGER GENAP2'!AB93))</f>
        <v/>
      </c>
      <c r="AC93" s="223" t="str">
        <f t="shared" si="158"/>
        <v>NK</v>
      </c>
      <c r="AD93" s="222" t="str">
        <f>IF('LEDGER GANJIL'!AD93="","",AVERAGE('LEDGER GANJIL'!AD93,'LEDGER GENAP2'!AD93))</f>
        <v/>
      </c>
      <c r="AE93" s="223" t="str">
        <f t="shared" si="156"/>
        <v>NK</v>
      </c>
      <c r="AF93" s="222" t="str">
        <f>IF('LEDGER GANJIL'!AF93="","",AVERAGE('LEDGER GANJIL'!AF93,'LEDGER GENAP2'!AF93))</f>
        <v/>
      </c>
      <c r="AG93" s="223" t="str">
        <f t="shared" si="157"/>
        <v/>
      </c>
      <c r="AH93" s="222" t="str">
        <f>IF('LEDGER GANJIL'!AH93="","",AVERAGE('LEDGER GANJIL'!AH93,'LEDGER GENAP2'!AH93))</f>
        <v/>
      </c>
      <c r="AI93" s="223"/>
      <c r="AJ93" s="222" t="str">
        <f>IF('LEDGER GANJIL'!AJ93="","",AVERAGE('LEDGER GANJIL'!AJ93,'LEDGER GENAP2'!AJ93))</f>
        <v/>
      </c>
      <c r="AK93" s="223"/>
      <c r="AL93" s="231">
        <f t="shared" si="139"/>
        <v>0</v>
      </c>
      <c r="AM93" s="754" t="str">
        <f>IFERROR(DESKRIPSI2!EW52,"")</f>
        <v/>
      </c>
      <c r="AN93" s="756">
        <f t="shared" ref="AN93" si="191">IF(AL93="","",AL93+AL94)</f>
        <v>0</v>
      </c>
      <c r="AO93" s="747" t="str">
        <f t="shared" ref="AO93" si="192">IF(AL93=0,"",COUNTIF(D93:AK94,"NK"))</f>
        <v/>
      </c>
      <c r="AP93" s="749" t="str">
        <f t="shared" ref="AP93" si="193">IF(OR(AO93="",AM93=""),"",IF(AND(AO93&lt;=$AO$3,AM93&gt;=3),"Naik","Tidak Naik"))</f>
        <v/>
      </c>
      <c r="AQ93" s="751" t="str">
        <f t="shared" ref="AQ93" si="194">IF(AP93="","",RANK(AN93,$AN$11:$AN$107,0))</f>
        <v/>
      </c>
    </row>
    <row r="94" spans="1:43" ht="15">
      <c r="A94" s="713"/>
      <c r="B94" s="753"/>
      <c r="C94" s="232" t="s">
        <v>423</v>
      </c>
      <c r="D94" s="222" t="str">
        <f>IF('LEDGER GANJIL'!D94="","",AVERAGE('LEDGER GANJIL'!D94,'LEDGER GENAP2'!D94))</f>
        <v/>
      </c>
      <c r="E94" s="223" t="str">
        <f t="shared" si="144"/>
        <v>NK</v>
      </c>
      <c r="F94" s="222" t="str">
        <f>IF('LEDGER GANJIL'!F94="","",AVERAGE('LEDGER GANJIL'!F94,'LEDGER GENAP2'!F94))</f>
        <v/>
      </c>
      <c r="G94" s="223" t="str">
        <f t="shared" si="145"/>
        <v>NK</v>
      </c>
      <c r="H94" s="222" t="str">
        <f>IF('LEDGER GANJIL'!H94="","",AVERAGE('LEDGER GANJIL'!H94,'LEDGER GENAP2'!H94))</f>
        <v/>
      </c>
      <c r="I94" s="223" t="str">
        <f t="shared" si="146"/>
        <v>NK</v>
      </c>
      <c r="J94" s="222" t="str">
        <f>IF('LEDGER GANJIL'!J94="","",AVERAGE('LEDGER GANJIL'!J94,'LEDGER GENAP2'!J94))</f>
        <v/>
      </c>
      <c r="K94" s="223" t="str">
        <f t="shared" si="147"/>
        <v>NK</v>
      </c>
      <c r="L94" s="222" t="str">
        <f>IF('LEDGER GANJIL'!L94="","",AVERAGE('LEDGER GANJIL'!L94,'LEDGER GENAP2'!L94))</f>
        <v/>
      </c>
      <c r="M94" s="223" t="str">
        <f t="shared" si="148"/>
        <v>NK</v>
      </c>
      <c r="N94" s="222" t="str">
        <f>IF('LEDGER GANJIL'!N94="","",AVERAGE('LEDGER GANJIL'!N94,'LEDGER GENAP2'!N94))</f>
        <v/>
      </c>
      <c r="O94" s="223" t="str">
        <f t="shared" si="149"/>
        <v>NK</v>
      </c>
      <c r="P94" s="222" t="str">
        <f>IF('LEDGER GANJIL'!P94="","",AVERAGE('LEDGER GANJIL'!P94,'LEDGER GENAP2'!P94))</f>
        <v/>
      </c>
      <c r="Q94" s="223" t="str">
        <f t="shared" si="150"/>
        <v>NK</v>
      </c>
      <c r="R94" s="222" t="str">
        <f>IF('LEDGER GANJIL'!R94="","",AVERAGE('LEDGER GANJIL'!R94,'LEDGER GENAP2'!R94))</f>
        <v/>
      </c>
      <c r="S94" s="223" t="str">
        <f t="shared" si="151"/>
        <v>NK</v>
      </c>
      <c r="T94" s="222" t="str">
        <f>IF('LEDGER GANJIL'!T94="","",AVERAGE('LEDGER GANJIL'!T94,'LEDGER GENAP2'!T94))</f>
        <v/>
      </c>
      <c r="U94" s="223" t="str">
        <f t="shared" si="152"/>
        <v>NK</v>
      </c>
      <c r="V94" s="222" t="str">
        <f>IF('LEDGER GANJIL'!V94="","",AVERAGE('LEDGER GANJIL'!V94,'LEDGER GENAP2'!V94))</f>
        <v/>
      </c>
      <c r="W94" s="223" t="str">
        <f t="shared" si="153"/>
        <v>NK</v>
      </c>
      <c r="X94" s="222" t="str">
        <f>IF('LEDGER GANJIL'!X94="","",AVERAGE('LEDGER GANJIL'!X94,'LEDGER GENAP2'!X94))</f>
        <v/>
      </c>
      <c r="Y94" s="223" t="str">
        <f t="shared" si="154"/>
        <v>NK</v>
      </c>
      <c r="Z94" s="222" t="str">
        <f>IF('LEDGER GANJIL'!Z94="","",AVERAGE('LEDGER GANJIL'!Z94,'LEDGER GENAP2'!Z94))</f>
        <v/>
      </c>
      <c r="AA94" s="223" t="str">
        <f t="shared" si="155"/>
        <v>NK</v>
      </c>
      <c r="AB94" s="222" t="str">
        <f>IF('LEDGER GANJIL'!AB94="","",AVERAGE('LEDGER GANJIL'!AB94,'LEDGER GENAP2'!AB94))</f>
        <v/>
      </c>
      <c r="AC94" s="223" t="str">
        <f t="shared" si="158"/>
        <v>NK</v>
      </c>
      <c r="AD94" s="222" t="str">
        <f>IF('LEDGER GANJIL'!AD94="","",AVERAGE('LEDGER GANJIL'!AD94,'LEDGER GENAP2'!AD94))</f>
        <v/>
      </c>
      <c r="AE94" s="223" t="str">
        <f t="shared" si="156"/>
        <v>NK</v>
      </c>
      <c r="AF94" s="222" t="str">
        <f>IF('LEDGER GANJIL'!AF94="","",AVERAGE('LEDGER GANJIL'!AF94,'LEDGER GENAP2'!AF94))</f>
        <v/>
      </c>
      <c r="AG94" s="223" t="str">
        <f t="shared" si="157"/>
        <v/>
      </c>
      <c r="AH94" s="222" t="str">
        <f>IF('LEDGER GANJIL'!AH94="","",AVERAGE('LEDGER GANJIL'!AH94,'LEDGER GENAP2'!AH94))</f>
        <v/>
      </c>
      <c r="AI94" s="223"/>
      <c r="AJ94" s="222" t="str">
        <f>IF('LEDGER GANJIL'!AJ94="","",AVERAGE('LEDGER GANJIL'!AJ94,'LEDGER GENAP2'!AJ94))</f>
        <v/>
      </c>
      <c r="AK94" s="223"/>
      <c r="AL94" s="231">
        <f t="shared" si="139"/>
        <v>0</v>
      </c>
      <c r="AM94" s="755"/>
      <c r="AN94" s="757"/>
      <c r="AO94" s="748"/>
      <c r="AP94" s="750"/>
      <c r="AQ94" s="751"/>
    </row>
    <row r="95" spans="1:43" ht="15">
      <c r="A95" s="711">
        <v>43</v>
      </c>
      <c r="B95" s="752">
        <f>'Data Identitas'!B93</f>
        <v>0</v>
      </c>
      <c r="C95" s="232" t="s">
        <v>422</v>
      </c>
      <c r="D95" s="222" t="str">
        <f>IF('LEDGER GANJIL'!D95="","",AVERAGE('LEDGER GANJIL'!D95,'LEDGER GENAP2'!D95))</f>
        <v/>
      </c>
      <c r="E95" s="223" t="str">
        <f t="shared" si="144"/>
        <v>NK</v>
      </c>
      <c r="F95" s="222" t="str">
        <f>IF('LEDGER GANJIL'!F95="","",AVERAGE('LEDGER GANJIL'!F95,'LEDGER GENAP2'!F95))</f>
        <v/>
      </c>
      <c r="G95" s="223" t="str">
        <f t="shared" si="145"/>
        <v>NK</v>
      </c>
      <c r="H95" s="222" t="str">
        <f>IF('LEDGER GANJIL'!H95="","",AVERAGE('LEDGER GANJIL'!H95,'LEDGER GENAP2'!H95))</f>
        <v/>
      </c>
      <c r="I95" s="223" t="str">
        <f t="shared" si="146"/>
        <v>NK</v>
      </c>
      <c r="J95" s="222" t="str">
        <f>IF('LEDGER GANJIL'!J95="","",AVERAGE('LEDGER GANJIL'!J95,'LEDGER GENAP2'!J95))</f>
        <v/>
      </c>
      <c r="K95" s="223" t="str">
        <f t="shared" si="147"/>
        <v>NK</v>
      </c>
      <c r="L95" s="222" t="str">
        <f>IF('LEDGER GANJIL'!L95="","",AVERAGE('LEDGER GANJIL'!L95,'LEDGER GENAP2'!L95))</f>
        <v/>
      </c>
      <c r="M95" s="223" t="str">
        <f t="shared" si="148"/>
        <v>NK</v>
      </c>
      <c r="N95" s="222" t="str">
        <f>IF('LEDGER GANJIL'!N95="","",AVERAGE('LEDGER GANJIL'!N95,'LEDGER GENAP2'!N95))</f>
        <v/>
      </c>
      <c r="O95" s="223" t="str">
        <f t="shared" si="149"/>
        <v>NK</v>
      </c>
      <c r="P95" s="222" t="str">
        <f>IF('LEDGER GANJIL'!P95="","",AVERAGE('LEDGER GANJIL'!P95,'LEDGER GENAP2'!P95))</f>
        <v/>
      </c>
      <c r="Q95" s="223" t="str">
        <f t="shared" si="150"/>
        <v>NK</v>
      </c>
      <c r="R95" s="222" t="str">
        <f>IF('LEDGER GANJIL'!R95="","",AVERAGE('LEDGER GANJIL'!R95,'LEDGER GENAP2'!R95))</f>
        <v/>
      </c>
      <c r="S95" s="223" t="str">
        <f t="shared" si="151"/>
        <v>NK</v>
      </c>
      <c r="T95" s="222" t="str">
        <f>IF('LEDGER GANJIL'!T95="","",AVERAGE('LEDGER GANJIL'!T95,'LEDGER GENAP2'!T95))</f>
        <v/>
      </c>
      <c r="U95" s="223" t="str">
        <f t="shared" si="152"/>
        <v>NK</v>
      </c>
      <c r="V95" s="222" t="str">
        <f>IF('LEDGER GANJIL'!V95="","",AVERAGE('LEDGER GANJIL'!V95,'LEDGER GENAP2'!V95))</f>
        <v/>
      </c>
      <c r="W95" s="223" t="str">
        <f t="shared" si="153"/>
        <v>NK</v>
      </c>
      <c r="X95" s="222" t="str">
        <f>IF('LEDGER GANJIL'!X95="","",AVERAGE('LEDGER GANJIL'!X95,'LEDGER GENAP2'!X95))</f>
        <v/>
      </c>
      <c r="Y95" s="223" t="str">
        <f t="shared" si="154"/>
        <v>NK</v>
      </c>
      <c r="Z95" s="222" t="str">
        <f>IF('LEDGER GANJIL'!Z95="","",AVERAGE('LEDGER GANJIL'!Z95,'LEDGER GENAP2'!Z95))</f>
        <v/>
      </c>
      <c r="AA95" s="223" t="str">
        <f t="shared" si="155"/>
        <v>NK</v>
      </c>
      <c r="AB95" s="222" t="str">
        <f>IF('LEDGER GANJIL'!AB95="","",AVERAGE('LEDGER GANJIL'!AB95,'LEDGER GENAP2'!AB95))</f>
        <v/>
      </c>
      <c r="AC95" s="223" t="str">
        <f t="shared" si="158"/>
        <v>NK</v>
      </c>
      <c r="AD95" s="222" t="str">
        <f>IF('LEDGER GANJIL'!AD95="","",AVERAGE('LEDGER GANJIL'!AD95,'LEDGER GENAP2'!AD95))</f>
        <v/>
      </c>
      <c r="AE95" s="223" t="str">
        <f t="shared" si="156"/>
        <v>NK</v>
      </c>
      <c r="AF95" s="222" t="str">
        <f>IF('LEDGER GANJIL'!AF95="","",AVERAGE('LEDGER GANJIL'!AF95,'LEDGER GENAP2'!AF95))</f>
        <v/>
      </c>
      <c r="AG95" s="223" t="str">
        <f t="shared" si="157"/>
        <v/>
      </c>
      <c r="AH95" s="222" t="str">
        <f>IF('LEDGER GANJIL'!AH95="","",AVERAGE('LEDGER GANJIL'!AH95,'LEDGER GENAP2'!AH95))</f>
        <v/>
      </c>
      <c r="AI95" s="223"/>
      <c r="AJ95" s="222" t="str">
        <f>IF('LEDGER GANJIL'!AJ95="","",AVERAGE('LEDGER GANJIL'!AJ95,'LEDGER GENAP2'!AJ95))</f>
        <v/>
      </c>
      <c r="AK95" s="223"/>
      <c r="AL95" s="231">
        <f t="shared" si="139"/>
        <v>0</v>
      </c>
      <c r="AM95" s="754" t="str">
        <f>IFERROR(DESKRIPSI2!EW53,"")</f>
        <v/>
      </c>
      <c r="AN95" s="756">
        <f t="shared" ref="AN95" si="195">IF(AL95="","",AL95+AL96)</f>
        <v>0</v>
      </c>
      <c r="AO95" s="747" t="str">
        <f t="shared" ref="AO95" si="196">IF(AL95=0,"",COUNTIF(D95:AK96,"NK"))</f>
        <v/>
      </c>
      <c r="AP95" s="749" t="str">
        <f t="shared" ref="AP95" si="197">IF(OR(AO95="",AM95=""),"",IF(AND(AO95&lt;=$AO$3,AM95&gt;=3),"Naik","Tidak Naik"))</f>
        <v/>
      </c>
      <c r="AQ95" s="751" t="str">
        <f t="shared" ref="AQ95" si="198">IF(AP95="","",RANK(AN95,$AN$11:$AN$107,0))</f>
        <v/>
      </c>
    </row>
    <row r="96" spans="1:43" ht="15">
      <c r="A96" s="713"/>
      <c r="B96" s="753"/>
      <c r="C96" s="232" t="s">
        <v>423</v>
      </c>
      <c r="D96" s="222" t="str">
        <f>IF('LEDGER GANJIL'!D96="","",AVERAGE('LEDGER GANJIL'!D96,'LEDGER GENAP2'!D96))</f>
        <v/>
      </c>
      <c r="E96" s="223" t="str">
        <f t="shared" si="144"/>
        <v>NK</v>
      </c>
      <c r="F96" s="222" t="str">
        <f>IF('LEDGER GANJIL'!F96="","",AVERAGE('LEDGER GANJIL'!F96,'LEDGER GENAP2'!F96))</f>
        <v/>
      </c>
      <c r="G96" s="223" t="str">
        <f t="shared" si="145"/>
        <v>NK</v>
      </c>
      <c r="H96" s="222" t="str">
        <f>IF('LEDGER GANJIL'!H96="","",AVERAGE('LEDGER GANJIL'!H96,'LEDGER GENAP2'!H96))</f>
        <v/>
      </c>
      <c r="I96" s="223" t="str">
        <f t="shared" si="146"/>
        <v>NK</v>
      </c>
      <c r="J96" s="222" t="str">
        <f>IF('LEDGER GANJIL'!J96="","",AVERAGE('LEDGER GANJIL'!J96,'LEDGER GENAP2'!J96))</f>
        <v/>
      </c>
      <c r="K96" s="223" t="str">
        <f t="shared" si="147"/>
        <v>NK</v>
      </c>
      <c r="L96" s="222" t="str">
        <f>IF('LEDGER GANJIL'!L96="","",AVERAGE('LEDGER GANJIL'!L96,'LEDGER GENAP2'!L96))</f>
        <v/>
      </c>
      <c r="M96" s="223" t="str">
        <f t="shared" si="148"/>
        <v>NK</v>
      </c>
      <c r="N96" s="222" t="str">
        <f>IF('LEDGER GANJIL'!N96="","",AVERAGE('LEDGER GANJIL'!N96,'LEDGER GENAP2'!N96))</f>
        <v/>
      </c>
      <c r="O96" s="223" t="str">
        <f t="shared" si="149"/>
        <v>NK</v>
      </c>
      <c r="P96" s="222" t="str">
        <f>IF('LEDGER GANJIL'!P96="","",AVERAGE('LEDGER GANJIL'!P96,'LEDGER GENAP2'!P96))</f>
        <v/>
      </c>
      <c r="Q96" s="223" t="str">
        <f t="shared" si="150"/>
        <v>NK</v>
      </c>
      <c r="R96" s="222" t="str">
        <f>IF('LEDGER GANJIL'!R96="","",AVERAGE('LEDGER GANJIL'!R96,'LEDGER GENAP2'!R96))</f>
        <v/>
      </c>
      <c r="S96" s="223" t="str">
        <f t="shared" si="151"/>
        <v>NK</v>
      </c>
      <c r="T96" s="222" t="str">
        <f>IF('LEDGER GANJIL'!T96="","",AVERAGE('LEDGER GANJIL'!T96,'LEDGER GENAP2'!T96))</f>
        <v/>
      </c>
      <c r="U96" s="223" t="str">
        <f t="shared" si="152"/>
        <v>NK</v>
      </c>
      <c r="V96" s="222" t="str">
        <f>IF('LEDGER GANJIL'!V96="","",AVERAGE('LEDGER GANJIL'!V96,'LEDGER GENAP2'!V96))</f>
        <v/>
      </c>
      <c r="W96" s="223" t="str">
        <f t="shared" si="153"/>
        <v>NK</v>
      </c>
      <c r="X96" s="222" t="str">
        <f>IF('LEDGER GANJIL'!X96="","",AVERAGE('LEDGER GANJIL'!X96,'LEDGER GENAP2'!X96))</f>
        <v/>
      </c>
      <c r="Y96" s="223" t="str">
        <f t="shared" si="154"/>
        <v>NK</v>
      </c>
      <c r="Z96" s="222" t="str">
        <f>IF('LEDGER GANJIL'!Z96="","",AVERAGE('LEDGER GANJIL'!Z96,'LEDGER GENAP2'!Z96))</f>
        <v/>
      </c>
      <c r="AA96" s="223" t="str">
        <f t="shared" si="155"/>
        <v>NK</v>
      </c>
      <c r="AB96" s="222" t="str">
        <f>IF('LEDGER GANJIL'!AB96="","",AVERAGE('LEDGER GANJIL'!AB96,'LEDGER GENAP2'!AB96))</f>
        <v/>
      </c>
      <c r="AC96" s="223" t="str">
        <f t="shared" si="158"/>
        <v>NK</v>
      </c>
      <c r="AD96" s="222" t="str">
        <f>IF('LEDGER GANJIL'!AD96="","",AVERAGE('LEDGER GANJIL'!AD96,'LEDGER GENAP2'!AD96))</f>
        <v/>
      </c>
      <c r="AE96" s="223" t="str">
        <f t="shared" si="156"/>
        <v>NK</v>
      </c>
      <c r="AF96" s="222" t="str">
        <f>IF('LEDGER GANJIL'!AF96="","",AVERAGE('LEDGER GANJIL'!AF96,'LEDGER GENAP2'!AF96))</f>
        <v/>
      </c>
      <c r="AG96" s="223" t="str">
        <f t="shared" si="157"/>
        <v/>
      </c>
      <c r="AH96" s="222" t="str">
        <f>IF('LEDGER GANJIL'!AH96="","",AVERAGE('LEDGER GANJIL'!AH96,'LEDGER GENAP2'!AH96))</f>
        <v/>
      </c>
      <c r="AI96" s="223"/>
      <c r="AJ96" s="222" t="str">
        <f>IF('LEDGER GANJIL'!AJ96="","",AVERAGE('LEDGER GANJIL'!AJ96,'LEDGER GENAP2'!AJ96))</f>
        <v/>
      </c>
      <c r="AK96" s="223"/>
      <c r="AL96" s="231">
        <f t="shared" si="139"/>
        <v>0</v>
      </c>
      <c r="AM96" s="755"/>
      <c r="AN96" s="757"/>
      <c r="AO96" s="748"/>
      <c r="AP96" s="750"/>
      <c r="AQ96" s="751"/>
    </row>
    <row r="97" spans="1:43" ht="15">
      <c r="A97" s="711">
        <v>44</v>
      </c>
      <c r="B97" s="752">
        <f>'Data Identitas'!B95</f>
        <v>0</v>
      </c>
      <c r="C97" s="232" t="s">
        <v>422</v>
      </c>
      <c r="D97" s="222" t="str">
        <f>IF('LEDGER GANJIL'!D97="","",AVERAGE('LEDGER GANJIL'!D97,'LEDGER GENAP2'!D97))</f>
        <v/>
      </c>
      <c r="E97" s="223" t="str">
        <f t="shared" si="144"/>
        <v>NK</v>
      </c>
      <c r="F97" s="222" t="str">
        <f>IF('LEDGER GANJIL'!F97="","",AVERAGE('LEDGER GANJIL'!F97,'LEDGER GENAP2'!F97))</f>
        <v/>
      </c>
      <c r="G97" s="223" t="str">
        <f t="shared" si="145"/>
        <v>NK</v>
      </c>
      <c r="H97" s="222" t="str">
        <f>IF('LEDGER GANJIL'!H97="","",AVERAGE('LEDGER GANJIL'!H97,'LEDGER GENAP2'!H97))</f>
        <v/>
      </c>
      <c r="I97" s="223" t="str">
        <f t="shared" si="146"/>
        <v>NK</v>
      </c>
      <c r="J97" s="222" t="str">
        <f>IF('LEDGER GANJIL'!J97="","",AVERAGE('LEDGER GANJIL'!J97,'LEDGER GENAP2'!J97))</f>
        <v/>
      </c>
      <c r="K97" s="223" t="str">
        <f t="shared" si="147"/>
        <v>NK</v>
      </c>
      <c r="L97" s="222" t="str">
        <f>IF('LEDGER GANJIL'!L97="","",AVERAGE('LEDGER GANJIL'!L97,'LEDGER GENAP2'!L97))</f>
        <v/>
      </c>
      <c r="M97" s="223" t="str">
        <f t="shared" si="148"/>
        <v>NK</v>
      </c>
      <c r="N97" s="222" t="str">
        <f>IF('LEDGER GANJIL'!N97="","",AVERAGE('LEDGER GANJIL'!N97,'LEDGER GENAP2'!N97))</f>
        <v/>
      </c>
      <c r="O97" s="223" t="str">
        <f t="shared" si="149"/>
        <v>NK</v>
      </c>
      <c r="P97" s="222" t="str">
        <f>IF('LEDGER GANJIL'!P97="","",AVERAGE('LEDGER GANJIL'!P97,'LEDGER GENAP2'!P97))</f>
        <v/>
      </c>
      <c r="Q97" s="223" t="str">
        <f t="shared" si="150"/>
        <v>NK</v>
      </c>
      <c r="R97" s="222" t="str">
        <f>IF('LEDGER GANJIL'!R97="","",AVERAGE('LEDGER GANJIL'!R97,'LEDGER GENAP2'!R97))</f>
        <v/>
      </c>
      <c r="S97" s="223" t="str">
        <f t="shared" si="151"/>
        <v>NK</v>
      </c>
      <c r="T97" s="222" t="str">
        <f>IF('LEDGER GANJIL'!T97="","",AVERAGE('LEDGER GANJIL'!T97,'LEDGER GENAP2'!T97))</f>
        <v/>
      </c>
      <c r="U97" s="223" t="str">
        <f t="shared" si="152"/>
        <v>NK</v>
      </c>
      <c r="V97" s="222" t="str">
        <f>IF('LEDGER GANJIL'!V97="","",AVERAGE('LEDGER GANJIL'!V97,'LEDGER GENAP2'!V97))</f>
        <v/>
      </c>
      <c r="W97" s="223" t="str">
        <f t="shared" si="153"/>
        <v>NK</v>
      </c>
      <c r="X97" s="222" t="str">
        <f>IF('LEDGER GANJIL'!X97="","",AVERAGE('LEDGER GANJIL'!X97,'LEDGER GENAP2'!X97))</f>
        <v/>
      </c>
      <c r="Y97" s="223" t="str">
        <f t="shared" si="154"/>
        <v>NK</v>
      </c>
      <c r="Z97" s="222" t="str">
        <f>IF('LEDGER GANJIL'!Z97="","",AVERAGE('LEDGER GANJIL'!Z97,'LEDGER GENAP2'!Z97))</f>
        <v/>
      </c>
      <c r="AA97" s="223" t="str">
        <f t="shared" si="155"/>
        <v>NK</v>
      </c>
      <c r="AB97" s="222" t="str">
        <f>IF('LEDGER GANJIL'!AB97="","",AVERAGE('LEDGER GANJIL'!AB97,'LEDGER GENAP2'!AB97))</f>
        <v/>
      </c>
      <c r="AC97" s="223" t="str">
        <f t="shared" si="158"/>
        <v>NK</v>
      </c>
      <c r="AD97" s="222" t="str">
        <f>IF('LEDGER GANJIL'!AD97="","",AVERAGE('LEDGER GANJIL'!AD97,'LEDGER GENAP2'!AD97))</f>
        <v/>
      </c>
      <c r="AE97" s="223" t="str">
        <f t="shared" si="156"/>
        <v>NK</v>
      </c>
      <c r="AF97" s="222" t="str">
        <f>IF('LEDGER GANJIL'!AF97="","",AVERAGE('LEDGER GANJIL'!AF97,'LEDGER GENAP2'!AF97))</f>
        <v/>
      </c>
      <c r="AG97" s="223" t="str">
        <f t="shared" si="157"/>
        <v/>
      </c>
      <c r="AH97" s="222" t="str">
        <f>IF('LEDGER GANJIL'!AH97="","",AVERAGE('LEDGER GANJIL'!AH97,'LEDGER GENAP2'!AH97))</f>
        <v/>
      </c>
      <c r="AI97" s="223"/>
      <c r="AJ97" s="222" t="str">
        <f>IF('LEDGER GANJIL'!AJ97="","",AVERAGE('LEDGER GANJIL'!AJ97,'LEDGER GENAP2'!AJ97))</f>
        <v/>
      </c>
      <c r="AK97" s="223"/>
      <c r="AL97" s="231">
        <f t="shared" si="139"/>
        <v>0</v>
      </c>
      <c r="AM97" s="754" t="str">
        <f>IFERROR(DESKRIPSI2!EW54,"")</f>
        <v/>
      </c>
      <c r="AN97" s="756">
        <f t="shared" ref="AN97" si="199">IF(AL97="","",AL97+AL98)</f>
        <v>0</v>
      </c>
      <c r="AO97" s="747" t="str">
        <f t="shared" ref="AO97" si="200">IF(AL97=0,"",COUNTIF(D97:AK98,"NK"))</f>
        <v/>
      </c>
      <c r="AP97" s="749" t="str">
        <f t="shared" ref="AP97" si="201">IF(OR(AO97="",AM97=""),"",IF(AND(AO97&lt;=$AO$3,AM97&gt;=3),"Naik","Tidak Naik"))</f>
        <v/>
      </c>
      <c r="AQ97" s="751" t="str">
        <f t="shared" ref="AQ97" si="202">IF(AP97="","",RANK(AN97,$AN$11:$AN$107,0))</f>
        <v/>
      </c>
    </row>
    <row r="98" spans="1:43" ht="15">
      <c r="A98" s="713"/>
      <c r="B98" s="753"/>
      <c r="C98" s="232" t="s">
        <v>423</v>
      </c>
      <c r="D98" s="222" t="str">
        <f>IF('LEDGER GANJIL'!D98="","",AVERAGE('LEDGER GANJIL'!D98,'LEDGER GENAP2'!D98))</f>
        <v/>
      </c>
      <c r="E98" s="223" t="str">
        <f t="shared" si="144"/>
        <v>NK</v>
      </c>
      <c r="F98" s="222" t="str">
        <f>IF('LEDGER GANJIL'!F98="","",AVERAGE('LEDGER GANJIL'!F98,'LEDGER GENAP2'!F98))</f>
        <v/>
      </c>
      <c r="G98" s="223" t="str">
        <f t="shared" si="145"/>
        <v>NK</v>
      </c>
      <c r="H98" s="222" t="str">
        <f>IF('LEDGER GANJIL'!H98="","",AVERAGE('LEDGER GANJIL'!H98,'LEDGER GENAP2'!H98))</f>
        <v/>
      </c>
      <c r="I98" s="223" t="str">
        <f t="shared" si="146"/>
        <v>NK</v>
      </c>
      <c r="J98" s="222" t="str">
        <f>IF('LEDGER GANJIL'!J98="","",AVERAGE('LEDGER GANJIL'!J98,'LEDGER GENAP2'!J98))</f>
        <v/>
      </c>
      <c r="K98" s="223" t="str">
        <f t="shared" si="147"/>
        <v>NK</v>
      </c>
      <c r="L98" s="222" t="str">
        <f>IF('LEDGER GANJIL'!L98="","",AVERAGE('LEDGER GANJIL'!L98,'LEDGER GENAP2'!L98))</f>
        <v/>
      </c>
      <c r="M98" s="223" t="str">
        <f t="shared" si="148"/>
        <v>NK</v>
      </c>
      <c r="N98" s="222" t="str">
        <f>IF('LEDGER GANJIL'!N98="","",AVERAGE('LEDGER GANJIL'!N98,'LEDGER GENAP2'!N98))</f>
        <v/>
      </c>
      <c r="O98" s="223" t="str">
        <f t="shared" si="149"/>
        <v>NK</v>
      </c>
      <c r="P98" s="222" t="str">
        <f>IF('LEDGER GANJIL'!P98="","",AVERAGE('LEDGER GANJIL'!P98,'LEDGER GENAP2'!P98))</f>
        <v/>
      </c>
      <c r="Q98" s="223" t="str">
        <f t="shared" si="150"/>
        <v>NK</v>
      </c>
      <c r="R98" s="222" t="str">
        <f>IF('LEDGER GANJIL'!R98="","",AVERAGE('LEDGER GANJIL'!R98,'LEDGER GENAP2'!R98))</f>
        <v/>
      </c>
      <c r="S98" s="223" t="str">
        <f t="shared" si="151"/>
        <v>NK</v>
      </c>
      <c r="T98" s="222" t="str">
        <f>IF('LEDGER GANJIL'!T98="","",AVERAGE('LEDGER GANJIL'!T98,'LEDGER GENAP2'!T98))</f>
        <v/>
      </c>
      <c r="U98" s="223" t="str">
        <f t="shared" si="152"/>
        <v>NK</v>
      </c>
      <c r="V98" s="222" t="str">
        <f>IF('LEDGER GANJIL'!V98="","",AVERAGE('LEDGER GANJIL'!V98,'LEDGER GENAP2'!V98))</f>
        <v/>
      </c>
      <c r="W98" s="223" t="str">
        <f t="shared" si="153"/>
        <v>NK</v>
      </c>
      <c r="X98" s="222" t="str">
        <f>IF('LEDGER GANJIL'!X98="","",AVERAGE('LEDGER GANJIL'!X98,'LEDGER GENAP2'!X98))</f>
        <v/>
      </c>
      <c r="Y98" s="223" t="str">
        <f t="shared" si="154"/>
        <v>NK</v>
      </c>
      <c r="Z98" s="222" t="str">
        <f>IF('LEDGER GANJIL'!Z98="","",AVERAGE('LEDGER GANJIL'!Z98,'LEDGER GENAP2'!Z98))</f>
        <v/>
      </c>
      <c r="AA98" s="223" t="str">
        <f t="shared" si="155"/>
        <v>NK</v>
      </c>
      <c r="AB98" s="222" t="str">
        <f>IF('LEDGER GANJIL'!AB98="","",AVERAGE('LEDGER GANJIL'!AB98,'LEDGER GENAP2'!AB98))</f>
        <v/>
      </c>
      <c r="AC98" s="223" t="str">
        <f t="shared" si="158"/>
        <v>NK</v>
      </c>
      <c r="AD98" s="222" t="str">
        <f>IF('LEDGER GANJIL'!AD98="","",AVERAGE('LEDGER GANJIL'!AD98,'LEDGER GENAP2'!AD98))</f>
        <v/>
      </c>
      <c r="AE98" s="223" t="str">
        <f t="shared" si="156"/>
        <v>NK</v>
      </c>
      <c r="AF98" s="222" t="str">
        <f>IF('LEDGER GANJIL'!AF98="","",AVERAGE('LEDGER GANJIL'!AF98,'LEDGER GENAP2'!AF98))</f>
        <v/>
      </c>
      <c r="AG98" s="223" t="str">
        <f t="shared" si="157"/>
        <v/>
      </c>
      <c r="AH98" s="222" t="str">
        <f>IF('LEDGER GANJIL'!AH98="","",AVERAGE('LEDGER GANJIL'!AH98,'LEDGER GENAP2'!AH98))</f>
        <v/>
      </c>
      <c r="AI98" s="223"/>
      <c r="AJ98" s="222" t="str">
        <f>IF('LEDGER GANJIL'!AJ98="","",AVERAGE('LEDGER GANJIL'!AJ98,'LEDGER GENAP2'!AJ98))</f>
        <v/>
      </c>
      <c r="AK98" s="223"/>
      <c r="AL98" s="231">
        <f t="shared" si="139"/>
        <v>0</v>
      </c>
      <c r="AM98" s="755"/>
      <c r="AN98" s="757"/>
      <c r="AO98" s="748"/>
      <c r="AP98" s="750"/>
      <c r="AQ98" s="751"/>
    </row>
    <row r="99" spans="1:43" ht="15">
      <c r="A99" s="711">
        <v>45</v>
      </c>
      <c r="B99" s="752">
        <f>'Data Identitas'!B97</f>
        <v>0</v>
      </c>
      <c r="C99" s="232" t="s">
        <v>422</v>
      </c>
      <c r="D99" s="222" t="str">
        <f>IF('LEDGER GANJIL'!D99="","",AVERAGE('LEDGER GANJIL'!D99,'LEDGER GENAP2'!D99))</f>
        <v/>
      </c>
      <c r="E99" s="223" t="str">
        <f t="shared" si="144"/>
        <v>NK</v>
      </c>
      <c r="F99" s="222" t="str">
        <f>IF('LEDGER GANJIL'!F99="","",AVERAGE('LEDGER GANJIL'!F99,'LEDGER GENAP2'!F99))</f>
        <v/>
      </c>
      <c r="G99" s="223" t="str">
        <f t="shared" si="145"/>
        <v>NK</v>
      </c>
      <c r="H99" s="222" t="str">
        <f>IF('LEDGER GANJIL'!H99="","",AVERAGE('LEDGER GANJIL'!H99,'LEDGER GENAP2'!H99))</f>
        <v/>
      </c>
      <c r="I99" s="223" t="str">
        <f t="shared" si="146"/>
        <v>NK</v>
      </c>
      <c r="J99" s="222" t="str">
        <f>IF('LEDGER GANJIL'!J99="","",AVERAGE('LEDGER GANJIL'!J99,'LEDGER GENAP2'!J99))</f>
        <v/>
      </c>
      <c r="K99" s="223" t="str">
        <f t="shared" si="147"/>
        <v>NK</v>
      </c>
      <c r="L99" s="222" t="str">
        <f>IF('LEDGER GANJIL'!L99="","",AVERAGE('LEDGER GANJIL'!L99,'LEDGER GENAP2'!L99))</f>
        <v/>
      </c>
      <c r="M99" s="223" t="str">
        <f t="shared" si="148"/>
        <v>NK</v>
      </c>
      <c r="N99" s="222" t="str">
        <f>IF('LEDGER GANJIL'!N99="","",AVERAGE('LEDGER GANJIL'!N99,'LEDGER GENAP2'!N99))</f>
        <v/>
      </c>
      <c r="O99" s="223" t="str">
        <f t="shared" si="149"/>
        <v>NK</v>
      </c>
      <c r="P99" s="222" t="str">
        <f>IF('LEDGER GANJIL'!P99="","",AVERAGE('LEDGER GANJIL'!P99,'LEDGER GENAP2'!P99))</f>
        <v/>
      </c>
      <c r="Q99" s="223" t="str">
        <f t="shared" si="150"/>
        <v>NK</v>
      </c>
      <c r="R99" s="222" t="str">
        <f>IF('LEDGER GANJIL'!R99="","",AVERAGE('LEDGER GANJIL'!R99,'LEDGER GENAP2'!R99))</f>
        <v/>
      </c>
      <c r="S99" s="223" t="str">
        <f t="shared" si="151"/>
        <v>NK</v>
      </c>
      <c r="T99" s="222" t="str">
        <f>IF('LEDGER GANJIL'!T99="","",AVERAGE('LEDGER GANJIL'!T99,'LEDGER GENAP2'!T99))</f>
        <v/>
      </c>
      <c r="U99" s="223" t="str">
        <f t="shared" si="152"/>
        <v>NK</v>
      </c>
      <c r="V99" s="222" t="str">
        <f>IF('LEDGER GANJIL'!V99="","",AVERAGE('LEDGER GANJIL'!V99,'LEDGER GENAP2'!V99))</f>
        <v/>
      </c>
      <c r="W99" s="223" t="str">
        <f t="shared" si="153"/>
        <v>NK</v>
      </c>
      <c r="X99" s="222" t="str">
        <f>IF('LEDGER GANJIL'!X99="","",AVERAGE('LEDGER GANJIL'!X99,'LEDGER GENAP2'!X99))</f>
        <v/>
      </c>
      <c r="Y99" s="223" t="str">
        <f t="shared" si="154"/>
        <v>NK</v>
      </c>
      <c r="Z99" s="222" t="str">
        <f>IF('LEDGER GANJIL'!Z99="","",AVERAGE('LEDGER GANJIL'!Z99,'LEDGER GENAP2'!Z99))</f>
        <v/>
      </c>
      <c r="AA99" s="223" t="str">
        <f t="shared" si="155"/>
        <v>NK</v>
      </c>
      <c r="AB99" s="222" t="str">
        <f>IF('LEDGER GANJIL'!AB99="","",AVERAGE('LEDGER GANJIL'!AB99,'LEDGER GENAP2'!AB99))</f>
        <v/>
      </c>
      <c r="AC99" s="223" t="str">
        <f t="shared" si="158"/>
        <v>NK</v>
      </c>
      <c r="AD99" s="222" t="str">
        <f>IF('LEDGER GANJIL'!AD99="","",AVERAGE('LEDGER GANJIL'!AD99,'LEDGER GENAP2'!AD99))</f>
        <v/>
      </c>
      <c r="AE99" s="223" t="str">
        <f t="shared" si="156"/>
        <v>NK</v>
      </c>
      <c r="AF99" s="222" t="str">
        <f>IF('LEDGER GANJIL'!AF99="","",AVERAGE('LEDGER GANJIL'!AF99,'LEDGER GENAP2'!AF99))</f>
        <v/>
      </c>
      <c r="AG99" s="223" t="str">
        <f t="shared" si="157"/>
        <v/>
      </c>
      <c r="AH99" s="222" t="str">
        <f>IF('LEDGER GANJIL'!AH99="","",AVERAGE('LEDGER GANJIL'!AH99,'LEDGER GENAP2'!AH99))</f>
        <v/>
      </c>
      <c r="AI99" s="223"/>
      <c r="AJ99" s="222" t="str">
        <f>IF('LEDGER GANJIL'!AJ99="","",AVERAGE('LEDGER GANJIL'!AJ99,'LEDGER GENAP2'!AJ99))</f>
        <v/>
      </c>
      <c r="AK99" s="223"/>
      <c r="AL99" s="231">
        <f t="shared" si="139"/>
        <v>0</v>
      </c>
      <c r="AM99" s="754" t="str">
        <f>IFERROR(DESKRIPSI2!EW55,"")</f>
        <v/>
      </c>
      <c r="AN99" s="756">
        <f t="shared" ref="AN99" si="203">IF(AL99="","",AL99+AL100)</f>
        <v>0</v>
      </c>
      <c r="AO99" s="747" t="str">
        <f t="shared" ref="AO99" si="204">IF(AL99=0,"",COUNTIF(D99:AK100,"NK"))</f>
        <v/>
      </c>
      <c r="AP99" s="749" t="str">
        <f t="shared" ref="AP99" si="205">IF(OR(AO99="",AM99=""),"",IF(AND(AO99&lt;=$AO$3,AM99&gt;=3),"Naik","Tidak Naik"))</f>
        <v/>
      </c>
      <c r="AQ99" s="751" t="str">
        <f t="shared" ref="AQ99" si="206">IF(AP99="","",RANK(AN99,$AN$11:$AN$107,0))</f>
        <v/>
      </c>
    </row>
    <row r="100" spans="1:43" ht="15">
      <c r="A100" s="713"/>
      <c r="B100" s="753"/>
      <c r="C100" s="232" t="s">
        <v>423</v>
      </c>
      <c r="D100" s="222" t="str">
        <f>IF('LEDGER GANJIL'!D100="","",AVERAGE('LEDGER GANJIL'!D100,'LEDGER GENAP2'!D100))</f>
        <v/>
      </c>
      <c r="E100" s="223" t="str">
        <f t="shared" si="144"/>
        <v>NK</v>
      </c>
      <c r="F100" s="222" t="str">
        <f>IF('LEDGER GANJIL'!F100="","",AVERAGE('LEDGER GANJIL'!F100,'LEDGER GENAP2'!F100))</f>
        <v/>
      </c>
      <c r="G100" s="223" t="str">
        <f t="shared" si="145"/>
        <v>NK</v>
      </c>
      <c r="H100" s="222" t="str">
        <f>IF('LEDGER GANJIL'!H100="","",AVERAGE('LEDGER GANJIL'!H100,'LEDGER GENAP2'!H100))</f>
        <v/>
      </c>
      <c r="I100" s="223" t="str">
        <f t="shared" si="146"/>
        <v>NK</v>
      </c>
      <c r="J100" s="222" t="str">
        <f>IF('LEDGER GANJIL'!J100="","",AVERAGE('LEDGER GANJIL'!J100,'LEDGER GENAP2'!J100))</f>
        <v/>
      </c>
      <c r="K100" s="223" t="str">
        <f t="shared" si="147"/>
        <v>NK</v>
      </c>
      <c r="L100" s="222" t="str">
        <f>IF('LEDGER GANJIL'!L100="","",AVERAGE('LEDGER GANJIL'!L100,'LEDGER GENAP2'!L100))</f>
        <v/>
      </c>
      <c r="M100" s="223" t="str">
        <f t="shared" si="148"/>
        <v>NK</v>
      </c>
      <c r="N100" s="222" t="str">
        <f>IF('LEDGER GANJIL'!N100="","",AVERAGE('LEDGER GANJIL'!N100,'LEDGER GENAP2'!N100))</f>
        <v/>
      </c>
      <c r="O100" s="223" t="str">
        <f t="shared" si="149"/>
        <v>NK</v>
      </c>
      <c r="P100" s="222" t="str">
        <f>IF('LEDGER GANJIL'!P100="","",AVERAGE('LEDGER GANJIL'!P100,'LEDGER GENAP2'!P100))</f>
        <v/>
      </c>
      <c r="Q100" s="223" t="str">
        <f t="shared" si="150"/>
        <v>NK</v>
      </c>
      <c r="R100" s="222" t="str">
        <f>IF('LEDGER GANJIL'!R100="","",AVERAGE('LEDGER GANJIL'!R100,'LEDGER GENAP2'!R100))</f>
        <v/>
      </c>
      <c r="S100" s="223" t="str">
        <f t="shared" si="151"/>
        <v>NK</v>
      </c>
      <c r="T100" s="222" t="str">
        <f>IF('LEDGER GANJIL'!T100="","",AVERAGE('LEDGER GANJIL'!T100,'LEDGER GENAP2'!T100))</f>
        <v/>
      </c>
      <c r="U100" s="223" t="str">
        <f t="shared" si="152"/>
        <v>NK</v>
      </c>
      <c r="V100" s="222" t="str">
        <f>IF('LEDGER GANJIL'!V100="","",AVERAGE('LEDGER GANJIL'!V100,'LEDGER GENAP2'!V100))</f>
        <v/>
      </c>
      <c r="W100" s="223" t="str">
        <f t="shared" si="153"/>
        <v>NK</v>
      </c>
      <c r="X100" s="222" t="str">
        <f>IF('LEDGER GANJIL'!X100="","",AVERAGE('LEDGER GANJIL'!X100,'LEDGER GENAP2'!X100))</f>
        <v/>
      </c>
      <c r="Y100" s="223" t="str">
        <f t="shared" si="154"/>
        <v>NK</v>
      </c>
      <c r="Z100" s="222" t="str">
        <f>IF('LEDGER GANJIL'!Z100="","",AVERAGE('LEDGER GANJIL'!Z100,'LEDGER GENAP2'!Z100))</f>
        <v/>
      </c>
      <c r="AA100" s="223" t="str">
        <f t="shared" si="155"/>
        <v>NK</v>
      </c>
      <c r="AB100" s="222" t="str">
        <f>IF('LEDGER GANJIL'!AB100="","",AVERAGE('LEDGER GANJIL'!AB100,'LEDGER GENAP2'!AB100))</f>
        <v/>
      </c>
      <c r="AC100" s="223" t="str">
        <f t="shared" si="158"/>
        <v>NK</v>
      </c>
      <c r="AD100" s="222" t="str">
        <f>IF('LEDGER GANJIL'!AD100="","",AVERAGE('LEDGER GANJIL'!AD100,'LEDGER GENAP2'!AD100))</f>
        <v/>
      </c>
      <c r="AE100" s="223" t="str">
        <f t="shared" si="156"/>
        <v>NK</v>
      </c>
      <c r="AF100" s="222" t="str">
        <f>IF('LEDGER GANJIL'!AF100="","",AVERAGE('LEDGER GANJIL'!AF100,'LEDGER GENAP2'!AF100))</f>
        <v/>
      </c>
      <c r="AG100" s="223" t="str">
        <f t="shared" si="157"/>
        <v/>
      </c>
      <c r="AH100" s="222" t="str">
        <f>IF('LEDGER GANJIL'!AH100="","",AVERAGE('LEDGER GANJIL'!AH100,'LEDGER GENAP2'!AH100))</f>
        <v/>
      </c>
      <c r="AI100" s="223"/>
      <c r="AJ100" s="222" t="str">
        <f>IF('LEDGER GANJIL'!AJ100="","",AVERAGE('LEDGER GANJIL'!AJ100,'LEDGER GENAP2'!AJ100))</f>
        <v/>
      </c>
      <c r="AK100" s="223"/>
      <c r="AL100" s="231">
        <f t="shared" si="139"/>
        <v>0</v>
      </c>
      <c r="AM100" s="755"/>
      <c r="AN100" s="757"/>
      <c r="AO100" s="748"/>
      <c r="AP100" s="750"/>
      <c r="AQ100" s="751"/>
    </row>
    <row r="101" spans="1:43" ht="15">
      <c r="A101" s="711">
        <v>46</v>
      </c>
      <c r="B101" s="752">
        <f>'Data Identitas'!B99</f>
        <v>0</v>
      </c>
      <c r="C101" s="232" t="s">
        <v>422</v>
      </c>
      <c r="D101" s="222" t="str">
        <f>IF('LEDGER GANJIL'!D101="","",AVERAGE('LEDGER GANJIL'!D101,'LEDGER GENAP2'!D101))</f>
        <v/>
      </c>
      <c r="E101" s="223" t="str">
        <f t="shared" si="144"/>
        <v>NK</v>
      </c>
      <c r="F101" s="222" t="str">
        <f>IF('LEDGER GANJIL'!F101="","",AVERAGE('LEDGER GANJIL'!F101,'LEDGER GENAP2'!F101))</f>
        <v/>
      </c>
      <c r="G101" s="223" t="str">
        <f t="shared" si="145"/>
        <v>NK</v>
      </c>
      <c r="H101" s="222" t="str">
        <f>IF('LEDGER GANJIL'!H101="","",AVERAGE('LEDGER GANJIL'!H101,'LEDGER GENAP2'!H101))</f>
        <v/>
      </c>
      <c r="I101" s="223" t="str">
        <f t="shared" si="146"/>
        <v>NK</v>
      </c>
      <c r="J101" s="222" t="str">
        <f>IF('LEDGER GANJIL'!J101="","",AVERAGE('LEDGER GANJIL'!J101,'LEDGER GENAP2'!J101))</f>
        <v/>
      </c>
      <c r="K101" s="223" t="str">
        <f t="shared" si="147"/>
        <v>NK</v>
      </c>
      <c r="L101" s="222" t="str">
        <f>IF('LEDGER GANJIL'!L101="","",AVERAGE('LEDGER GANJIL'!L101,'LEDGER GENAP2'!L101))</f>
        <v/>
      </c>
      <c r="M101" s="223" t="str">
        <f t="shared" si="148"/>
        <v>NK</v>
      </c>
      <c r="N101" s="222" t="str">
        <f>IF('LEDGER GANJIL'!N101="","",AVERAGE('LEDGER GANJIL'!N101,'LEDGER GENAP2'!N101))</f>
        <v/>
      </c>
      <c r="O101" s="223" t="str">
        <f t="shared" si="149"/>
        <v>NK</v>
      </c>
      <c r="P101" s="222" t="str">
        <f>IF('LEDGER GANJIL'!P101="","",AVERAGE('LEDGER GANJIL'!P101,'LEDGER GENAP2'!P101))</f>
        <v/>
      </c>
      <c r="Q101" s="223" t="str">
        <f t="shared" si="150"/>
        <v>NK</v>
      </c>
      <c r="R101" s="222" t="str">
        <f>IF('LEDGER GANJIL'!R101="","",AVERAGE('LEDGER GANJIL'!R101,'LEDGER GENAP2'!R101))</f>
        <v/>
      </c>
      <c r="S101" s="223" t="str">
        <f t="shared" si="151"/>
        <v>NK</v>
      </c>
      <c r="T101" s="222" t="str">
        <f>IF('LEDGER GANJIL'!T101="","",AVERAGE('LEDGER GANJIL'!T101,'LEDGER GENAP2'!T101))</f>
        <v/>
      </c>
      <c r="U101" s="223" t="str">
        <f t="shared" si="152"/>
        <v>NK</v>
      </c>
      <c r="V101" s="222" t="str">
        <f>IF('LEDGER GANJIL'!V101="","",AVERAGE('LEDGER GANJIL'!V101,'LEDGER GENAP2'!V101))</f>
        <v/>
      </c>
      <c r="W101" s="223" t="str">
        <f t="shared" si="153"/>
        <v>NK</v>
      </c>
      <c r="X101" s="222" t="str">
        <f>IF('LEDGER GANJIL'!X101="","",AVERAGE('LEDGER GANJIL'!X101,'LEDGER GENAP2'!X101))</f>
        <v/>
      </c>
      <c r="Y101" s="223" t="str">
        <f t="shared" si="154"/>
        <v>NK</v>
      </c>
      <c r="Z101" s="222" t="str">
        <f>IF('LEDGER GANJIL'!Z101="","",AVERAGE('LEDGER GANJIL'!Z101,'LEDGER GENAP2'!Z101))</f>
        <v/>
      </c>
      <c r="AA101" s="223" t="str">
        <f t="shared" si="155"/>
        <v>NK</v>
      </c>
      <c r="AB101" s="222" t="str">
        <f>IF('LEDGER GANJIL'!AB101="","",AVERAGE('LEDGER GANJIL'!AB101,'LEDGER GENAP2'!AB101))</f>
        <v/>
      </c>
      <c r="AC101" s="223" t="str">
        <f t="shared" si="158"/>
        <v>NK</v>
      </c>
      <c r="AD101" s="222" t="str">
        <f>IF('LEDGER GANJIL'!AD101="","",AVERAGE('LEDGER GANJIL'!AD101,'LEDGER GENAP2'!AD101))</f>
        <v/>
      </c>
      <c r="AE101" s="223" t="str">
        <f t="shared" si="156"/>
        <v>NK</v>
      </c>
      <c r="AF101" s="222" t="str">
        <f>IF('LEDGER GANJIL'!AF101="","",AVERAGE('LEDGER GANJIL'!AF101,'LEDGER GENAP2'!AF101))</f>
        <v/>
      </c>
      <c r="AG101" s="223" t="str">
        <f t="shared" si="157"/>
        <v/>
      </c>
      <c r="AH101" s="222" t="str">
        <f>IF('LEDGER GANJIL'!AH101="","",AVERAGE('LEDGER GANJIL'!AH101,'LEDGER GENAP2'!AH101))</f>
        <v/>
      </c>
      <c r="AI101" s="223"/>
      <c r="AJ101" s="222" t="str">
        <f>IF('LEDGER GANJIL'!AJ101="","",AVERAGE('LEDGER GANJIL'!AJ101,'LEDGER GENAP2'!AJ101))</f>
        <v/>
      </c>
      <c r="AK101" s="223"/>
      <c r="AL101" s="231">
        <f t="shared" si="139"/>
        <v>0</v>
      </c>
      <c r="AM101" s="754" t="str">
        <f>IFERROR(DESKRIPSI2!EW56,"")</f>
        <v/>
      </c>
      <c r="AN101" s="756">
        <f t="shared" ref="AN101" si="207">IF(AL101="","",AL101+AL102)</f>
        <v>0</v>
      </c>
      <c r="AO101" s="747" t="str">
        <f t="shared" ref="AO101" si="208">IF(AL101=0,"",COUNTIF(D101:AK102,"NK"))</f>
        <v/>
      </c>
      <c r="AP101" s="749" t="str">
        <f t="shared" ref="AP101" si="209">IF(OR(AO101="",AM101=""),"",IF(AND(AO101&lt;=$AO$3,AM101&gt;=3),"Naik","Tidak Naik"))</f>
        <v/>
      </c>
      <c r="AQ101" s="751" t="str">
        <f t="shared" ref="AQ101" si="210">IF(AP101="","",RANK(AN101,$AN$11:$AN$107,0))</f>
        <v/>
      </c>
    </row>
    <row r="102" spans="1:43" ht="15">
      <c r="A102" s="713"/>
      <c r="B102" s="753"/>
      <c r="C102" s="232" t="s">
        <v>423</v>
      </c>
      <c r="D102" s="222" t="str">
        <f>IF('LEDGER GANJIL'!D102="","",AVERAGE('LEDGER GANJIL'!D102,'LEDGER GENAP2'!D102))</f>
        <v/>
      </c>
      <c r="E102" s="223" t="str">
        <f t="shared" si="144"/>
        <v>NK</v>
      </c>
      <c r="F102" s="222" t="str">
        <f>IF('LEDGER GANJIL'!F102="","",AVERAGE('LEDGER GANJIL'!F102,'LEDGER GENAP2'!F102))</f>
        <v/>
      </c>
      <c r="G102" s="223" t="str">
        <f t="shared" si="145"/>
        <v>NK</v>
      </c>
      <c r="H102" s="222" t="str">
        <f>IF('LEDGER GANJIL'!H102="","",AVERAGE('LEDGER GANJIL'!H102,'LEDGER GENAP2'!H102))</f>
        <v/>
      </c>
      <c r="I102" s="223" t="str">
        <f t="shared" si="146"/>
        <v>NK</v>
      </c>
      <c r="J102" s="222" t="str">
        <f>IF('LEDGER GANJIL'!J102="","",AVERAGE('LEDGER GANJIL'!J102,'LEDGER GENAP2'!J102))</f>
        <v/>
      </c>
      <c r="K102" s="223" t="str">
        <f t="shared" si="147"/>
        <v>NK</v>
      </c>
      <c r="L102" s="222" t="str">
        <f>IF('LEDGER GANJIL'!L102="","",AVERAGE('LEDGER GANJIL'!L102,'LEDGER GENAP2'!L102))</f>
        <v/>
      </c>
      <c r="M102" s="223" t="str">
        <f t="shared" si="148"/>
        <v>NK</v>
      </c>
      <c r="N102" s="222" t="str">
        <f>IF('LEDGER GANJIL'!N102="","",AVERAGE('LEDGER GANJIL'!N102,'LEDGER GENAP2'!N102))</f>
        <v/>
      </c>
      <c r="O102" s="223" t="str">
        <f t="shared" si="149"/>
        <v>NK</v>
      </c>
      <c r="P102" s="222" t="str">
        <f>IF('LEDGER GANJIL'!P102="","",AVERAGE('LEDGER GANJIL'!P102,'LEDGER GENAP2'!P102))</f>
        <v/>
      </c>
      <c r="Q102" s="223" t="str">
        <f t="shared" si="150"/>
        <v>NK</v>
      </c>
      <c r="R102" s="222" t="str">
        <f>IF('LEDGER GANJIL'!R102="","",AVERAGE('LEDGER GANJIL'!R102,'LEDGER GENAP2'!R102))</f>
        <v/>
      </c>
      <c r="S102" s="223" t="str">
        <f t="shared" si="151"/>
        <v>NK</v>
      </c>
      <c r="T102" s="222" t="str">
        <f>IF('LEDGER GANJIL'!T102="","",AVERAGE('LEDGER GANJIL'!T102,'LEDGER GENAP2'!T102))</f>
        <v/>
      </c>
      <c r="U102" s="223" t="str">
        <f t="shared" si="152"/>
        <v>NK</v>
      </c>
      <c r="V102" s="222" t="str">
        <f>IF('LEDGER GANJIL'!V102="","",AVERAGE('LEDGER GANJIL'!V102,'LEDGER GENAP2'!V102))</f>
        <v/>
      </c>
      <c r="W102" s="223" t="str">
        <f t="shared" si="153"/>
        <v>NK</v>
      </c>
      <c r="X102" s="222" t="str">
        <f>IF('LEDGER GANJIL'!X102="","",AVERAGE('LEDGER GANJIL'!X102,'LEDGER GENAP2'!X102))</f>
        <v/>
      </c>
      <c r="Y102" s="223" t="str">
        <f t="shared" si="154"/>
        <v>NK</v>
      </c>
      <c r="Z102" s="222" t="str">
        <f>IF('LEDGER GANJIL'!Z102="","",AVERAGE('LEDGER GANJIL'!Z102,'LEDGER GENAP2'!Z102))</f>
        <v/>
      </c>
      <c r="AA102" s="223" t="str">
        <f t="shared" si="155"/>
        <v>NK</v>
      </c>
      <c r="AB102" s="222" t="str">
        <f>IF('LEDGER GANJIL'!AB102="","",AVERAGE('LEDGER GANJIL'!AB102,'LEDGER GENAP2'!AB102))</f>
        <v/>
      </c>
      <c r="AC102" s="223" t="str">
        <f t="shared" si="158"/>
        <v>NK</v>
      </c>
      <c r="AD102" s="222" t="str">
        <f>IF('LEDGER GANJIL'!AD102="","",AVERAGE('LEDGER GANJIL'!AD102,'LEDGER GENAP2'!AD102))</f>
        <v/>
      </c>
      <c r="AE102" s="223" t="str">
        <f t="shared" si="156"/>
        <v>NK</v>
      </c>
      <c r="AF102" s="222" t="str">
        <f>IF('LEDGER GANJIL'!AF102="","",AVERAGE('LEDGER GANJIL'!AF102,'LEDGER GENAP2'!AF102))</f>
        <v/>
      </c>
      <c r="AG102" s="223" t="str">
        <f t="shared" si="157"/>
        <v/>
      </c>
      <c r="AH102" s="222" t="str">
        <f>IF('LEDGER GANJIL'!AH102="","",AVERAGE('LEDGER GANJIL'!AH102,'LEDGER GENAP2'!AH102))</f>
        <v/>
      </c>
      <c r="AI102" s="223"/>
      <c r="AJ102" s="222" t="str">
        <f>IF('LEDGER GANJIL'!AJ102="","",AVERAGE('LEDGER GANJIL'!AJ102,'LEDGER GENAP2'!AJ102))</f>
        <v/>
      </c>
      <c r="AK102" s="223"/>
      <c r="AL102" s="231">
        <f t="shared" si="139"/>
        <v>0</v>
      </c>
      <c r="AM102" s="755"/>
      <c r="AN102" s="757"/>
      <c r="AO102" s="748"/>
      <c r="AP102" s="750"/>
      <c r="AQ102" s="751"/>
    </row>
    <row r="103" spans="1:43" ht="15">
      <c r="A103" s="711">
        <v>47</v>
      </c>
      <c r="B103" s="752">
        <f>'Data Identitas'!B101</f>
        <v>0</v>
      </c>
      <c r="C103" s="232" t="s">
        <v>422</v>
      </c>
      <c r="D103" s="222" t="str">
        <f>IF('LEDGER GANJIL'!D103="","",AVERAGE('LEDGER GANJIL'!D103,'LEDGER GENAP2'!D103))</f>
        <v/>
      </c>
      <c r="E103" s="223" t="str">
        <f t="shared" si="144"/>
        <v>NK</v>
      </c>
      <c r="F103" s="222" t="str">
        <f>IF('LEDGER GANJIL'!F103="","",AVERAGE('LEDGER GANJIL'!F103,'LEDGER GENAP2'!F103))</f>
        <v/>
      </c>
      <c r="G103" s="223" t="str">
        <f t="shared" si="145"/>
        <v>NK</v>
      </c>
      <c r="H103" s="222" t="str">
        <f>IF('LEDGER GANJIL'!H103="","",AVERAGE('LEDGER GANJIL'!H103,'LEDGER GENAP2'!H103))</f>
        <v/>
      </c>
      <c r="I103" s="223" t="str">
        <f t="shared" si="146"/>
        <v>NK</v>
      </c>
      <c r="J103" s="222" t="str">
        <f>IF('LEDGER GANJIL'!J103="","",AVERAGE('LEDGER GANJIL'!J103,'LEDGER GENAP2'!J103))</f>
        <v/>
      </c>
      <c r="K103" s="223" t="str">
        <f t="shared" si="147"/>
        <v>NK</v>
      </c>
      <c r="L103" s="222" t="str">
        <f>IF('LEDGER GANJIL'!L103="","",AVERAGE('LEDGER GANJIL'!L103,'LEDGER GENAP2'!L103))</f>
        <v/>
      </c>
      <c r="M103" s="223" t="str">
        <f t="shared" si="148"/>
        <v>NK</v>
      </c>
      <c r="N103" s="222" t="str">
        <f>IF('LEDGER GANJIL'!N103="","",AVERAGE('LEDGER GANJIL'!N103,'LEDGER GENAP2'!N103))</f>
        <v/>
      </c>
      <c r="O103" s="223" t="str">
        <f t="shared" si="149"/>
        <v>NK</v>
      </c>
      <c r="P103" s="222" t="str">
        <f>IF('LEDGER GANJIL'!P103="","",AVERAGE('LEDGER GANJIL'!P103,'LEDGER GENAP2'!P103))</f>
        <v/>
      </c>
      <c r="Q103" s="223" t="str">
        <f t="shared" si="150"/>
        <v>NK</v>
      </c>
      <c r="R103" s="222" t="str">
        <f>IF('LEDGER GANJIL'!R103="","",AVERAGE('LEDGER GANJIL'!R103,'LEDGER GENAP2'!R103))</f>
        <v/>
      </c>
      <c r="S103" s="223" t="str">
        <f t="shared" si="151"/>
        <v>NK</v>
      </c>
      <c r="T103" s="222" t="str">
        <f>IF('LEDGER GANJIL'!T103="","",AVERAGE('LEDGER GANJIL'!T103,'LEDGER GENAP2'!T103))</f>
        <v/>
      </c>
      <c r="U103" s="223" t="str">
        <f t="shared" si="152"/>
        <v>NK</v>
      </c>
      <c r="V103" s="222" t="str">
        <f>IF('LEDGER GANJIL'!V103="","",AVERAGE('LEDGER GANJIL'!V103,'LEDGER GENAP2'!V103))</f>
        <v/>
      </c>
      <c r="W103" s="223" t="str">
        <f t="shared" si="153"/>
        <v>NK</v>
      </c>
      <c r="X103" s="222" t="str">
        <f>IF('LEDGER GANJIL'!X103="","",AVERAGE('LEDGER GANJIL'!X103,'LEDGER GENAP2'!X103))</f>
        <v/>
      </c>
      <c r="Y103" s="223" t="str">
        <f t="shared" si="154"/>
        <v>NK</v>
      </c>
      <c r="Z103" s="222" t="str">
        <f>IF('LEDGER GANJIL'!Z103="","",AVERAGE('LEDGER GANJIL'!Z103,'LEDGER GENAP2'!Z103))</f>
        <v/>
      </c>
      <c r="AA103" s="223" t="str">
        <f t="shared" si="155"/>
        <v>NK</v>
      </c>
      <c r="AB103" s="222" t="str">
        <f>IF('LEDGER GANJIL'!AB103="","",AVERAGE('LEDGER GANJIL'!AB103,'LEDGER GENAP2'!AB103))</f>
        <v/>
      </c>
      <c r="AC103" s="223" t="str">
        <f t="shared" si="158"/>
        <v>NK</v>
      </c>
      <c r="AD103" s="222" t="str">
        <f>IF('LEDGER GANJIL'!AD103="","",AVERAGE('LEDGER GANJIL'!AD103,'LEDGER GENAP2'!AD103))</f>
        <v/>
      </c>
      <c r="AE103" s="223" t="str">
        <f t="shared" si="156"/>
        <v>NK</v>
      </c>
      <c r="AF103" s="222" t="str">
        <f>IF('LEDGER GANJIL'!AF103="","",AVERAGE('LEDGER GANJIL'!AF103,'LEDGER GENAP2'!AF103))</f>
        <v/>
      </c>
      <c r="AG103" s="223" t="str">
        <f t="shared" si="157"/>
        <v/>
      </c>
      <c r="AH103" s="222" t="str">
        <f>IF('LEDGER GANJIL'!AH103="","",AVERAGE('LEDGER GANJIL'!AH103,'LEDGER GENAP2'!AH103))</f>
        <v/>
      </c>
      <c r="AI103" s="223"/>
      <c r="AJ103" s="222" t="str">
        <f>IF('LEDGER GANJIL'!AJ103="","",AVERAGE('LEDGER GANJIL'!AJ103,'LEDGER GENAP2'!AJ103))</f>
        <v/>
      </c>
      <c r="AK103" s="223"/>
      <c r="AL103" s="231">
        <f t="shared" si="139"/>
        <v>0</v>
      </c>
      <c r="AM103" s="754" t="str">
        <f>IFERROR(DESKRIPSI2!EW57,"")</f>
        <v/>
      </c>
      <c r="AN103" s="756">
        <f t="shared" ref="AN103" si="211">IF(AL103="","",AL103+AL104)</f>
        <v>0</v>
      </c>
      <c r="AO103" s="747" t="str">
        <f t="shared" ref="AO103" si="212">IF(AL103=0,"",COUNTIF(D103:AK104,"NK"))</f>
        <v/>
      </c>
      <c r="AP103" s="749" t="str">
        <f t="shared" ref="AP103" si="213">IF(OR(AO103="",AM103=""),"",IF(AND(AO103&lt;=$AO$3,AM103&gt;=3),"Naik","Tidak Naik"))</f>
        <v/>
      </c>
      <c r="AQ103" s="751" t="str">
        <f t="shared" ref="AQ103" si="214">IF(AP103="","",RANK(AN103,$AN$11:$AN$107,0))</f>
        <v/>
      </c>
    </row>
    <row r="104" spans="1:43" ht="15">
      <c r="A104" s="713"/>
      <c r="B104" s="753"/>
      <c r="C104" s="232" t="s">
        <v>423</v>
      </c>
      <c r="D104" s="222" t="str">
        <f>IF('LEDGER GANJIL'!D104="","",AVERAGE('LEDGER GANJIL'!D104,'LEDGER GENAP2'!D104))</f>
        <v/>
      </c>
      <c r="E104" s="223" t="str">
        <f t="shared" si="144"/>
        <v>NK</v>
      </c>
      <c r="F104" s="222" t="str">
        <f>IF('LEDGER GANJIL'!F104="","",AVERAGE('LEDGER GANJIL'!F104,'LEDGER GENAP2'!F104))</f>
        <v/>
      </c>
      <c r="G104" s="223" t="str">
        <f t="shared" si="145"/>
        <v>NK</v>
      </c>
      <c r="H104" s="222" t="str">
        <f>IF('LEDGER GANJIL'!H104="","",AVERAGE('LEDGER GANJIL'!H104,'LEDGER GENAP2'!H104))</f>
        <v/>
      </c>
      <c r="I104" s="223" t="str">
        <f t="shared" si="146"/>
        <v>NK</v>
      </c>
      <c r="J104" s="222" t="str">
        <f>IF('LEDGER GANJIL'!J104="","",AVERAGE('LEDGER GANJIL'!J104,'LEDGER GENAP2'!J104))</f>
        <v/>
      </c>
      <c r="K104" s="223" t="str">
        <f t="shared" si="147"/>
        <v>NK</v>
      </c>
      <c r="L104" s="222" t="str">
        <f>IF('LEDGER GANJIL'!L104="","",AVERAGE('LEDGER GANJIL'!L104,'LEDGER GENAP2'!L104))</f>
        <v/>
      </c>
      <c r="M104" s="223" t="str">
        <f t="shared" si="148"/>
        <v>NK</v>
      </c>
      <c r="N104" s="222" t="str">
        <f>IF('LEDGER GANJIL'!N104="","",AVERAGE('LEDGER GANJIL'!N104,'LEDGER GENAP2'!N104))</f>
        <v/>
      </c>
      <c r="O104" s="223" t="str">
        <f t="shared" si="149"/>
        <v>NK</v>
      </c>
      <c r="P104" s="222" t="str">
        <f>IF('LEDGER GANJIL'!P104="","",AVERAGE('LEDGER GANJIL'!P104,'LEDGER GENAP2'!P104))</f>
        <v/>
      </c>
      <c r="Q104" s="223" t="str">
        <f t="shared" si="150"/>
        <v>NK</v>
      </c>
      <c r="R104" s="222" t="str">
        <f>IF('LEDGER GANJIL'!R104="","",AVERAGE('LEDGER GANJIL'!R104,'LEDGER GENAP2'!R104))</f>
        <v/>
      </c>
      <c r="S104" s="223" t="str">
        <f t="shared" si="151"/>
        <v>NK</v>
      </c>
      <c r="T104" s="222" t="str">
        <f>IF('LEDGER GANJIL'!T104="","",AVERAGE('LEDGER GANJIL'!T104,'LEDGER GENAP2'!T104))</f>
        <v/>
      </c>
      <c r="U104" s="223" t="str">
        <f t="shared" si="152"/>
        <v>NK</v>
      </c>
      <c r="V104" s="222" t="str">
        <f>IF('LEDGER GANJIL'!V104="","",AVERAGE('LEDGER GANJIL'!V104,'LEDGER GENAP2'!V104))</f>
        <v/>
      </c>
      <c r="W104" s="223" t="str">
        <f t="shared" si="153"/>
        <v>NK</v>
      </c>
      <c r="X104" s="222" t="str">
        <f>IF('LEDGER GANJIL'!X104="","",AVERAGE('LEDGER GANJIL'!X104,'LEDGER GENAP2'!X104))</f>
        <v/>
      </c>
      <c r="Y104" s="223" t="str">
        <f t="shared" si="154"/>
        <v>NK</v>
      </c>
      <c r="Z104" s="222" t="str">
        <f>IF('LEDGER GANJIL'!Z104="","",AVERAGE('LEDGER GANJIL'!Z104,'LEDGER GENAP2'!Z104))</f>
        <v/>
      </c>
      <c r="AA104" s="223" t="str">
        <f t="shared" si="155"/>
        <v>NK</v>
      </c>
      <c r="AB104" s="222" t="str">
        <f>IF('LEDGER GANJIL'!AB104="","",AVERAGE('LEDGER GANJIL'!AB104,'LEDGER GENAP2'!AB104))</f>
        <v/>
      </c>
      <c r="AC104" s="223" t="str">
        <f t="shared" si="158"/>
        <v>NK</v>
      </c>
      <c r="AD104" s="222" t="str">
        <f>IF('LEDGER GANJIL'!AD104="","",AVERAGE('LEDGER GANJIL'!AD104,'LEDGER GENAP2'!AD104))</f>
        <v/>
      </c>
      <c r="AE104" s="223" t="str">
        <f t="shared" si="156"/>
        <v>NK</v>
      </c>
      <c r="AF104" s="222" t="str">
        <f>IF('LEDGER GANJIL'!AF104="","",AVERAGE('LEDGER GANJIL'!AF104,'LEDGER GENAP2'!AF104))</f>
        <v/>
      </c>
      <c r="AG104" s="223" t="str">
        <f t="shared" si="157"/>
        <v/>
      </c>
      <c r="AH104" s="222" t="str">
        <f>IF('LEDGER GANJIL'!AH104="","",AVERAGE('LEDGER GANJIL'!AH104,'LEDGER GENAP2'!AH104))</f>
        <v/>
      </c>
      <c r="AI104" s="223"/>
      <c r="AJ104" s="222" t="str">
        <f>IF('LEDGER GANJIL'!AJ104="","",AVERAGE('LEDGER GANJIL'!AJ104,'LEDGER GENAP2'!AJ104))</f>
        <v/>
      </c>
      <c r="AK104" s="223"/>
      <c r="AL104" s="231">
        <f t="shared" si="139"/>
        <v>0</v>
      </c>
      <c r="AM104" s="755"/>
      <c r="AN104" s="757"/>
      <c r="AO104" s="748"/>
      <c r="AP104" s="750"/>
      <c r="AQ104" s="751"/>
    </row>
    <row r="105" spans="1:43" ht="15">
      <c r="A105" s="711">
        <v>48</v>
      </c>
      <c r="B105" s="752">
        <f>'Data Identitas'!B103</f>
        <v>0</v>
      </c>
      <c r="C105" s="232" t="s">
        <v>422</v>
      </c>
      <c r="D105" s="222" t="str">
        <f>IF('LEDGER GANJIL'!D105="","",AVERAGE('LEDGER GANJIL'!D105,'LEDGER GENAP2'!D105))</f>
        <v/>
      </c>
      <c r="E105" s="223" t="str">
        <f t="shared" si="144"/>
        <v>NK</v>
      </c>
      <c r="F105" s="222" t="str">
        <f>IF('LEDGER GANJIL'!F105="","",AVERAGE('LEDGER GANJIL'!F105,'LEDGER GENAP2'!F105))</f>
        <v/>
      </c>
      <c r="G105" s="223" t="str">
        <f t="shared" si="145"/>
        <v>NK</v>
      </c>
      <c r="H105" s="222" t="str">
        <f>IF('LEDGER GANJIL'!H105="","",AVERAGE('LEDGER GANJIL'!H105,'LEDGER GENAP2'!H105))</f>
        <v/>
      </c>
      <c r="I105" s="223" t="str">
        <f t="shared" si="146"/>
        <v>NK</v>
      </c>
      <c r="J105" s="222" t="str">
        <f>IF('LEDGER GANJIL'!J105="","",AVERAGE('LEDGER GANJIL'!J105,'LEDGER GENAP2'!J105))</f>
        <v/>
      </c>
      <c r="K105" s="223" t="str">
        <f t="shared" si="147"/>
        <v>NK</v>
      </c>
      <c r="L105" s="222" t="str">
        <f>IF('LEDGER GANJIL'!L105="","",AVERAGE('LEDGER GANJIL'!L105,'LEDGER GENAP2'!L105))</f>
        <v/>
      </c>
      <c r="M105" s="223" t="str">
        <f t="shared" si="148"/>
        <v>NK</v>
      </c>
      <c r="N105" s="222" t="str">
        <f>IF('LEDGER GANJIL'!N105="","",AVERAGE('LEDGER GANJIL'!N105,'LEDGER GENAP2'!N105))</f>
        <v/>
      </c>
      <c r="O105" s="223" t="str">
        <f t="shared" si="149"/>
        <v>NK</v>
      </c>
      <c r="P105" s="222" t="str">
        <f>IF('LEDGER GANJIL'!P105="","",AVERAGE('LEDGER GANJIL'!P105,'LEDGER GENAP2'!P105))</f>
        <v/>
      </c>
      <c r="Q105" s="223" t="str">
        <f t="shared" si="150"/>
        <v>NK</v>
      </c>
      <c r="R105" s="222" t="str">
        <f>IF('LEDGER GANJIL'!R105="","",AVERAGE('LEDGER GANJIL'!R105,'LEDGER GENAP2'!R105))</f>
        <v/>
      </c>
      <c r="S105" s="223" t="str">
        <f t="shared" si="151"/>
        <v>NK</v>
      </c>
      <c r="T105" s="222" t="str">
        <f>IF('LEDGER GANJIL'!T105="","",AVERAGE('LEDGER GANJIL'!T105,'LEDGER GENAP2'!T105))</f>
        <v/>
      </c>
      <c r="U105" s="223" t="str">
        <f t="shared" si="152"/>
        <v>NK</v>
      </c>
      <c r="V105" s="222" t="str">
        <f>IF('LEDGER GANJIL'!V105="","",AVERAGE('LEDGER GANJIL'!V105,'LEDGER GENAP2'!V105))</f>
        <v/>
      </c>
      <c r="W105" s="223" t="str">
        <f t="shared" si="153"/>
        <v>NK</v>
      </c>
      <c r="X105" s="222" t="str">
        <f>IF('LEDGER GANJIL'!X105="","",AVERAGE('LEDGER GANJIL'!X105,'LEDGER GENAP2'!X105))</f>
        <v/>
      </c>
      <c r="Y105" s="223" t="str">
        <f t="shared" si="154"/>
        <v>NK</v>
      </c>
      <c r="Z105" s="222" t="str">
        <f>IF('LEDGER GANJIL'!Z105="","",AVERAGE('LEDGER GANJIL'!Z105,'LEDGER GENAP2'!Z105))</f>
        <v/>
      </c>
      <c r="AA105" s="223" t="str">
        <f t="shared" si="155"/>
        <v>NK</v>
      </c>
      <c r="AB105" s="222" t="str">
        <f>IF('LEDGER GANJIL'!AB105="","",AVERAGE('LEDGER GANJIL'!AB105,'LEDGER GENAP2'!AB105))</f>
        <v/>
      </c>
      <c r="AC105" s="223" t="str">
        <f t="shared" si="158"/>
        <v>NK</v>
      </c>
      <c r="AD105" s="222" t="str">
        <f>IF('LEDGER GANJIL'!AD105="","",AVERAGE('LEDGER GANJIL'!AD105,'LEDGER GENAP2'!AD105))</f>
        <v/>
      </c>
      <c r="AE105" s="223" t="str">
        <f t="shared" si="156"/>
        <v>NK</v>
      </c>
      <c r="AF105" s="222" t="str">
        <f>IF('LEDGER GANJIL'!AF105="","",AVERAGE('LEDGER GANJIL'!AF105,'LEDGER GENAP2'!AF105))</f>
        <v/>
      </c>
      <c r="AG105" s="223" t="str">
        <f t="shared" si="157"/>
        <v/>
      </c>
      <c r="AH105" s="222" t="str">
        <f>IF('LEDGER GANJIL'!AH105="","",AVERAGE('LEDGER GANJIL'!AH105,'LEDGER GENAP2'!AH105))</f>
        <v/>
      </c>
      <c r="AI105" s="223"/>
      <c r="AJ105" s="222" t="str">
        <f>IF('LEDGER GANJIL'!AJ105="","",AVERAGE('LEDGER GANJIL'!AJ105,'LEDGER GENAP2'!AJ105))</f>
        <v/>
      </c>
      <c r="AK105" s="223"/>
      <c r="AL105" s="231">
        <f t="shared" si="139"/>
        <v>0</v>
      </c>
      <c r="AM105" s="754" t="str">
        <f>IFERROR(DESKRIPSI2!EW58,"")</f>
        <v/>
      </c>
      <c r="AN105" s="756">
        <f t="shared" ref="AN105" si="215">IF(AL105="","",AL105+AL106)</f>
        <v>0</v>
      </c>
      <c r="AO105" s="747" t="str">
        <f t="shared" ref="AO105" si="216">IF(AL105=0,"",COUNTIF(D105:AK106,"NK"))</f>
        <v/>
      </c>
      <c r="AP105" s="749" t="str">
        <f t="shared" ref="AP105" si="217">IF(OR(AO105="",AM105=""),"",IF(AND(AO105&lt;=$AO$3,AM105&gt;=3),"Naik","Tidak Naik"))</f>
        <v/>
      </c>
      <c r="AQ105" s="751" t="str">
        <f t="shared" ref="AQ105" si="218">IF(AP105="","",RANK(AN105,$AN$11:$AN$107,0))</f>
        <v/>
      </c>
    </row>
    <row r="106" spans="1:43" ht="15">
      <c r="A106" s="713"/>
      <c r="B106" s="753"/>
      <c r="C106" s="232" t="s">
        <v>423</v>
      </c>
      <c r="D106" s="222" t="str">
        <f>IF('LEDGER GANJIL'!D106="","",AVERAGE('LEDGER GANJIL'!D106,'LEDGER GENAP2'!D106))</f>
        <v/>
      </c>
      <c r="E106" s="223" t="str">
        <f t="shared" si="144"/>
        <v>NK</v>
      </c>
      <c r="F106" s="222" t="str">
        <f>IF('LEDGER GANJIL'!F106="","",AVERAGE('LEDGER GANJIL'!F106,'LEDGER GENAP2'!F106))</f>
        <v/>
      </c>
      <c r="G106" s="223" t="str">
        <f t="shared" si="145"/>
        <v>NK</v>
      </c>
      <c r="H106" s="222" t="str">
        <f>IF('LEDGER GANJIL'!H106="","",AVERAGE('LEDGER GANJIL'!H106,'LEDGER GENAP2'!H106))</f>
        <v/>
      </c>
      <c r="I106" s="223" t="str">
        <f t="shared" si="146"/>
        <v>NK</v>
      </c>
      <c r="J106" s="222" t="str">
        <f>IF('LEDGER GANJIL'!J106="","",AVERAGE('LEDGER GANJIL'!J106,'LEDGER GENAP2'!J106))</f>
        <v/>
      </c>
      <c r="K106" s="223" t="str">
        <f t="shared" si="147"/>
        <v>NK</v>
      </c>
      <c r="L106" s="222" t="str">
        <f>IF('LEDGER GANJIL'!L106="","",AVERAGE('LEDGER GANJIL'!L106,'LEDGER GENAP2'!L106))</f>
        <v/>
      </c>
      <c r="M106" s="223" t="str">
        <f t="shared" si="148"/>
        <v>NK</v>
      </c>
      <c r="N106" s="222" t="str">
        <f>IF('LEDGER GANJIL'!N106="","",AVERAGE('LEDGER GANJIL'!N106,'LEDGER GENAP2'!N106))</f>
        <v/>
      </c>
      <c r="O106" s="223" t="str">
        <f t="shared" si="149"/>
        <v>NK</v>
      </c>
      <c r="P106" s="222" t="str">
        <f>IF('LEDGER GANJIL'!P106="","",AVERAGE('LEDGER GANJIL'!P106,'LEDGER GENAP2'!P106))</f>
        <v/>
      </c>
      <c r="Q106" s="223" t="str">
        <f t="shared" si="150"/>
        <v>NK</v>
      </c>
      <c r="R106" s="222" t="str">
        <f>IF('LEDGER GANJIL'!R106="","",AVERAGE('LEDGER GANJIL'!R106,'LEDGER GENAP2'!R106))</f>
        <v/>
      </c>
      <c r="S106" s="223" t="str">
        <f t="shared" si="151"/>
        <v>NK</v>
      </c>
      <c r="T106" s="222" t="str">
        <f>IF('LEDGER GANJIL'!T106="","",AVERAGE('LEDGER GANJIL'!T106,'LEDGER GENAP2'!T106))</f>
        <v/>
      </c>
      <c r="U106" s="223" t="str">
        <f t="shared" si="152"/>
        <v>NK</v>
      </c>
      <c r="V106" s="222" t="str">
        <f>IF('LEDGER GANJIL'!V106="","",AVERAGE('LEDGER GANJIL'!V106,'LEDGER GENAP2'!V106))</f>
        <v/>
      </c>
      <c r="W106" s="223" t="str">
        <f t="shared" si="153"/>
        <v>NK</v>
      </c>
      <c r="X106" s="222" t="str">
        <f>IF('LEDGER GANJIL'!X106="","",AVERAGE('LEDGER GANJIL'!X106,'LEDGER GENAP2'!X106))</f>
        <v/>
      </c>
      <c r="Y106" s="223" t="str">
        <f t="shared" si="154"/>
        <v>NK</v>
      </c>
      <c r="Z106" s="222" t="str">
        <f>IF('LEDGER GANJIL'!Z106="","",AVERAGE('LEDGER GANJIL'!Z106,'LEDGER GENAP2'!Z106))</f>
        <v/>
      </c>
      <c r="AA106" s="223" t="str">
        <f t="shared" si="155"/>
        <v>NK</v>
      </c>
      <c r="AB106" s="222" t="str">
        <f>IF('LEDGER GANJIL'!AB106="","",AVERAGE('LEDGER GANJIL'!AB106,'LEDGER GENAP2'!AB106))</f>
        <v/>
      </c>
      <c r="AC106" s="223" t="str">
        <f t="shared" si="158"/>
        <v>NK</v>
      </c>
      <c r="AD106" s="222" t="str">
        <f>IF('LEDGER GANJIL'!AD106="","",AVERAGE('LEDGER GANJIL'!AD106,'LEDGER GENAP2'!AD106))</f>
        <v/>
      </c>
      <c r="AE106" s="223" t="str">
        <f t="shared" si="156"/>
        <v>NK</v>
      </c>
      <c r="AF106" s="222" t="str">
        <f>IF('LEDGER GANJIL'!AF106="","",AVERAGE('LEDGER GANJIL'!AF106,'LEDGER GENAP2'!AF106))</f>
        <v/>
      </c>
      <c r="AG106" s="223" t="str">
        <f t="shared" si="157"/>
        <v/>
      </c>
      <c r="AH106" s="222" t="str">
        <f>IF('LEDGER GANJIL'!AH106="","",AVERAGE('LEDGER GANJIL'!AH106,'LEDGER GENAP2'!AH106))</f>
        <v/>
      </c>
      <c r="AI106" s="223"/>
      <c r="AJ106" s="222" t="str">
        <f>IF('LEDGER GANJIL'!AJ106="","",AVERAGE('LEDGER GANJIL'!AJ106,'LEDGER GENAP2'!AJ106))</f>
        <v/>
      </c>
      <c r="AK106" s="223"/>
      <c r="AL106" s="231">
        <f t="shared" si="139"/>
        <v>0</v>
      </c>
      <c r="AM106" s="755"/>
      <c r="AN106" s="757"/>
      <c r="AO106" s="748"/>
      <c r="AP106" s="750"/>
      <c r="AQ106" s="751"/>
    </row>
    <row r="107" spans="1:43" ht="15">
      <c r="A107" s="711">
        <v>49</v>
      </c>
      <c r="B107" s="752">
        <f>'Data Identitas'!B105</f>
        <v>0</v>
      </c>
      <c r="C107" s="232" t="s">
        <v>422</v>
      </c>
      <c r="D107" s="222" t="str">
        <f>IF('LEDGER GANJIL'!D107="","",AVERAGE('LEDGER GANJIL'!D107,'LEDGER GENAP2'!D107))</f>
        <v/>
      </c>
      <c r="E107" s="223" t="str">
        <f t="shared" si="144"/>
        <v>NK</v>
      </c>
      <c r="F107" s="222" t="str">
        <f>IF('LEDGER GANJIL'!F107="","",AVERAGE('LEDGER GANJIL'!F107,'LEDGER GENAP2'!F107))</f>
        <v/>
      </c>
      <c r="G107" s="223" t="str">
        <f t="shared" si="145"/>
        <v>NK</v>
      </c>
      <c r="H107" s="222" t="str">
        <f>IF('LEDGER GANJIL'!H107="","",AVERAGE('LEDGER GANJIL'!H107,'LEDGER GENAP2'!H107))</f>
        <v/>
      </c>
      <c r="I107" s="223" t="str">
        <f t="shared" si="146"/>
        <v>NK</v>
      </c>
      <c r="J107" s="222" t="str">
        <f>IF('LEDGER GANJIL'!J107="","",AVERAGE('LEDGER GANJIL'!J107,'LEDGER GENAP2'!J107))</f>
        <v/>
      </c>
      <c r="K107" s="223" t="str">
        <f t="shared" si="147"/>
        <v>NK</v>
      </c>
      <c r="L107" s="222" t="str">
        <f>IF('LEDGER GANJIL'!L107="","",AVERAGE('LEDGER GANJIL'!L107,'LEDGER GENAP2'!L107))</f>
        <v/>
      </c>
      <c r="M107" s="223" t="str">
        <f t="shared" si="148"/>
        <v>NK</v>
      </c>
      <c r="N107" s="222" t="str">
        <f>IF('LEDGER GANJIL'!N107="","",AVERAGE('LEDGER GANJIL'!N107,'LEDGER GENAP2'!N107))</f>
        <v/>
      </c>
      <c r="O107" s="223" t="str">
        <f t="shared" si="149"/>
        <v>NK</v>
      </c>
      <c r="P107" s="222" t="str">
        <f>IF('LEDGER GANJIL'!P107="","",AVERAGE('LEDGER GANJIL'!P107,'LEDGER GENAP2'!P107))</f>
        <v/>
      </c>
      <c r="Q107" s="223" t="str">
        <f t="shared" si="150"/>
        <v>NK</v>
      </c>
      <c r="R107" s="222" t="str">
        <f>IF('LEDGER GANJIL'!R107="","",AVERAGE('LEDGER GANJIL'!R107,'LEDGER GENAP2'!R107))</f>
        <v/>
      </c>
      <c r="S107" s="223" t="str">
        <f t="shared" si="151"/>
        <v>NK</v>
      </c>
      <c r="T107" s="222" t="str">
        <f>IF('LEDGER GANJIL'!T107="","",AVERAGE('LEDGER GANJIL'!T107,'LEDGER GENAP2'!T107))</f>
        <v/>
      </c>
      <c r="U107" s="223" t="str">
        <f t="shared" si="152"/>
        <v>NK</v>
      </c>
      <c r="V107" s="222" t="str">
        <f>IF('LEDGER GANJIL'!V107="","",AVERAGE('LEDGER GANJIL'!V107,'LEDGER GENAP2'!V107))</f>
        <v/>
      </c>
      <c r="W107" s="223" t="str">
        <f t="shared" si="153"/>
        <v>NK</v>
      </c>
      <c r="X107" s="222" t="str">
        <f>IF('LEDGER GANJIL'!X107="","",AVERAGE('LEDGER GANJIL'!X107,'LEDGER GENAP2'!X107))</f>
        <v/>
      </c>
      <c r="Y107" s="223" t="str">
        <f t="shared" si="154"/>
        <v>NK</v>
      </c>
      <c r="Z107" s="222" t="str">
        <f>IF('LEDGER GANJIL'!Z107="","",AVERAGE('LEDGER GANJIL'!Z107,'LEDGER GENAP2'!Z107))</f>
        <v/>
      </c>
      <c r="AA107" s="223" t="str">
        <f t="shared" si="155"/>
        <v>NK</v>
      </c>
      <c r="AB107" s="222" t="str">
        <f>IF('LEDGER GANJIL'!AB107="","",AVERAGE('LEDGER GANJIL'!AB107,'LEDGER GENAP2'!AB107))</f>
        <v/>
      </c>
      <c r="AC107" s="223" t="str">
        <f t="shared" si="158"/>
        <v>NK</v>
      </c>
      <c r="AD107" s="222" t="str">
        <f>IF('LEDGER GANJIL'!AD107="","",AVERAGE('LEDGER GANJIL'!AD107,'LEDGER GENAP2'!AD107))</f>
        <v/>
      </c>
      <c r="AE107" s="223" t="str">
        <f t="shared" si="156"/>
        <v>NK</v>
      </c>
      <c r="AF107" s="222" t="str">
        <f>IF('LEDGER GANJIL'!AF107="","",AVERAGE('LEDGER GANJIL'!AF107,'LEDGER GENAP2'!AF107))</f>
        <v/>
      </c>
      <c r="AG107" s="223" t="str">
        <f t="shared" si="157"/>
        <v/>
      </c>
      <c r="AH107" s="222" t="str">
        <f>IF('LEDGER GANJIL'!AH107="","",AVERAGE('LEDGER GANJIL'!AH107,'LEDGER GENAP2'!AH107))</f>
        <v/>
      </c>
      <c r="AI107" s="223"/>
      <c r="AJ107" s="222" t="str">
        <f>IF('LEDGER GANJIL'!AJ107="","",AVERAGE('LEDGER GANJIL'!AJ107,'LEDGER GENAP2'!AJ107))</f>
        <v/>
      </c>
      <c r="AK107" s="223"/>
      <c r="AL107" s="231">
        <f t="shared" si="139"/>
        <v>0</v>
      </c>
      <c r="AM107" s="754" t="str">
        <f>IFERROR(DESKRIPSI2!EW59,"")</f>
        <v/>
      </c>
      <c r="AN107" s="756">
        <f t="shared" ref="AN107" si="219">IF(AL107="","",AL107+AL108)</f>
        <v>0</v>
      </c>
      <c r="AO107" s="747" t="str">
        <f t="shared" ref="AO107" si="220">IF(AL107=0,"",COUNTIF(D107:AK108,"NK"))</f>
        <v/>
      </c>
      <c r="AP107" s="749" t="str">
        <f t="shared" ref="AP107" si="221">IF(OR(AO107="",AM107=""),"",IF(AND(AO107&lt;=$AO$3,AM107&gt;=3),"Naik","Tidak Naik"))</f>
        <v/>
      </c>
      <c r="AQ107" s="751" t="str">
        <f t="shared" ref="AQ107" si="222">IF(AP107="","",RANK(AN107,$AN$11:$AN$107,0))</f>
        <v/>
      </c>
    </row>
    <row r="108" spans="1:43" ht="15">
      <c r="A108" s="713"/>
      <c r="B108" s="753"/>
      <c r="C108" s="232" t="s">
        <v>423</v>
      </c>
      <c r="D108" s="222" t="str">
        <f>IF('LEDGER GANJIL'!D108="","",AVERAGE('LEDGER GANJIL'!D108,'LEDGER GENAP2'!D108))</f>
        <v/>
      </c>
      <c r="E108" s="223" t="str">
        <f t="shared" si="144"/>
        <v>NK</v>
      </c>
      <c r="F108" s="222" t="str">
        <f>IF('LEDGER GANJIL'!F108="","",AVERAGE('LEDGER GANJIL'!F108,'LEDGER GENAP2'!F108))</f>
        <v/>
      </c>
      <c r="G108" s="223" t="str">
        <f t="shared" si="145"/>
        <v>NK</v>
      </c>
      <c r="H108" s="222" t="str">
        <f>IF('LEDGER GANJIL'!H108="","",AVERAGE('LEDGER GANJIL'!H108,'LEDGER GENAP2'!H108))</f>
        <v/>
      </c>
      <c r="I108" s="223" t="str">
        <f t="shared" si="146"/>
        <v>NK</v>
      </c>
      <c r="J108" s="222" t="str">
        <f>IF('LEDGER GANJIL'!J108="","",AVERAGE('LEDGER GANJIL'!J108,'LEDGER GENAP2'!J108))</f>
        <v/>
      </c>
      <c r="K108" s="223" t="str">
        <f t="shared" si="147"/>
        <v>NK</v>
      </c>
      <c r="L108" s="222" t="str">
        <f>IF('LEDGER GANJIL'!L108="","",AVERAGE('LEDGER GANJIL'!L108,'LEDGER GENAP2'!L108))</f>
        <v/>
      </c>
      <c r="M108" s="223" t="str">
        <f t="shared" si="148"/>
        <v>NK</v>
      </c>
      <c r="N108" s="222" t="str">
        <f>IF('LEDGER GANJIL'!N108="","",AVERAGE('LEDGER GANJIL'!N108,'LEDGER GENAP2'!N108))</f>
        <v/>
      </c>
      <c r="O108" s="223" t="str">
        <f t="shared" si="149"/>
        <v>NK</v>
      </c>
      <c r="P108" s="222" t="str">
        <f>IF('LEDGER GANJIL'!P108="","",AVERAGE('LEDGER GANJIL'!P108,'LEDGER GENAP2'!P108))</f>
        <v/>
      </c>
      <c r="Q108" s="223" t="str">
        <f t="shared" si="150"/>
        <v>NK</v>
      </c>
      <c r="R108" s="222" t="str">
        <f>IF('LEDGER GANJIL'!R108="","",AVERAGE('LEDGER GANJIL'!R108,'LEDGER GENAP2'!R108))</f>
        <v/>
      </c>
      <c r="S108" s="223" t="str">
        <f t="shared" si="151"/>
        <v>NK</v>
      </c>
      <c r="T108" s="222" t="str">
        <f>IF('LEDGER GANJIL'!T108="","",AVERAGE('LEDGER GANJIL'!T108,'LEDGER GENAP2'!T108))</f>
        <v/>
      </c>
      <c r="U108" s="223" t="str">
        <f t="shared" si="152"/>
        <v>NK</v>
      </c>
      <c r="V108" s="222" t="str">
        <f>IF('LEDGER GANJIL'!V108="","",AVERAGE('LEDGER GANJIL'!V108,'LEDGER GENAP2'!V108))</f>
        <v/>
      </c>
      <c r="W108" s="223" t="str">
        <f t="shared" si="153"/>
        <v>NK</v>
      </c>
      <c r="X108" s="222" t="str">
        <f>IF('LEDGER GANJIL'!X108="","",AVERAGE('LEDGER GANJIL'!X108,'LEDGER GENAP2'!X108))</f>
        <v/>
      </c>
      <c r="Y108" s="223" t="str">
        <f t="shared" si="154"/>
        <v>NK</v>
      </c>
      <c r="Z108" s="222" t="str">
        <f>IF('LEDGER GANJIL'!Z108="","",AVERAGE('LEDGER GANJIL'!Z108,'LEDGER GENAP2'!Z108))</f>
        <v/>
      </c>
      <c r="AA108" s="223" t="str">
        <f t="shared" si="155"/>
        <v>NK</v>
      </c>
      <c r="AB108" s="222" t="str">
        <f>IF('LEDGER GANJIL'!AB108="","",AVERAGE('LEDGER GANJIL'!AB108,'LEDGER GENAP2'!AB108))</f>
        <v/>
      </c>
      <c r="AC108" s="223" t="str">
        <f t="shared" si="158"/>
        <v>NK</v>
      </c>
      <c r="AD108" s="222" t="str">
        <f>IF('LEDGER GANJIL'!AD108="","",AVERAGE('LEDGER GANJIL'!AD108,'LEDGER GENAP2'!AD108))</f>
        <v/>
      </c>
      <c r="AE108" s="223" t="str">
        <f t="shared" si="156"/>
        <v>NK</v>
      </c>
      <c r="AF108" s="222" t="str">
        <f>IF('LEDGER GANJIL'!AF108="","",AVERAGE('LEDGER GANJIL'!AF108,'LEDGER GENAP2'!AF108))</f>
        <v/>
      </c>
      <c r="AG108" s="223" t="str">
        <f t="shared" si="157"/>
        <v/>
      </c>
      <c r="AH108" s="222" t="str">
        <f>IF('LEDGER GANJIL'!AH108="","",AVERAGE('LEDGER GANJIL'!AH108,'LEDGER GENAP2'!AH108))</f>
        <v/>
      </c>
      <c r="AI108" s="223"/>
      <c r="AJ108" s="222" t="str">
        <f>IF('LEDGER GANJIL'!AJ108="","",AVERAGE('LEDGER GANJIL'!AJ108,'LEDGER GENAP2'!AJ108))</f>
        <v/>
      </c>
      <c r="AK108" s="223"/>
      <c r="AL108" s="231">
        <f t="shared" si="139"/>
        <v>0</v>
      </c>
      <c r="AM108" s="755"/>
      <c r="AN108" s="757"/>
      <c r="AO108" s="748"/>
      <c r="AP108" s="750"/>
      <c r="AQ108" s="751"/>
    </row>
    <row r="109" spans="1:43" s="150" customFormat="1" ht="16.5">
      <c r="A109" s="73"/>
      <c r="B109" s="74" t="s">
        <v>420</v>
      </c>
      <c r="C109" s="74"/>
      <c r="D109" s="222" t="str">
        <f>IFERROR(AVERAGE(D11,D13,D15,D17,D19,D21,D23,D25,D27,D29,D31,D33,D35,D37,D39,D41,D43,D45,D47,D49,D51,D53,D55,D57,D59,D61,D63,D65,D67,D69,D71,D73,D75,D77,D79,D81,D83,D85,D87,D89,D91,D93,D95,D97,D99,D101,D103,D105,D107),"")</f>
        <v/>
      </c>
      <c r="E109" s="222"/>
      <c r="F109" s="222" t="str">
        <f t="shared" ref="F109:F110" si="223">IFERROR(AVERAGE(F11,F13,F15,F17,F19,F21,F23,F25,F27,F29,F31,F33,F35,F37,F39,F41,F43,F45,F47,F49,F51,F53,F55,F57,F59,F61,F63,F65,F67,F69,F71,F73,F75,F77,F79,F81,F83,F85,F87,F89,F91,F93,F95,F97,F99,F101,F103,F105,F107),"")</f>
        <v/>
      </c>
      <c r="G109" s="222"/>
      <c r="H109" s="222" t="str">
        <f t="shared" ref="H109:H110" si="224">IFERROR(AVERAGE(H11,H13,H15,H17,H19,H21,H23,H25,H27,H29,H31,H33,H35,H37,H39,H41,H43,H45,H47,H49,H51,H53,H55,H57,H59,H61,H63,H65,H67,H69,H71,H73,H75,H77,H79,H81,H83,H85,H87,H89,H91,H93,H95,H97,H99,H101,H103,H105,H107),"")</f>
        <v/>
      </c>
      <c r="I109" s="222"/>
      <c r="J109" s="222" t="str">
        <f t="shared" ref="J109:J110" si="225">IFERROR(AVERAGE(J11,J13,J15,J17,J19,J21,J23,J25,J27,J29,J31,J33,J35,J37,J39,J41,J43,J45,J47,J49,J51,J53,J55,J57,J59,J61,J63,J65,J67,J69,J71,J73,J75,J77,J79,J81,J83,J85,J87,J89,J91,J93,J95,J97,J99,J101,J103,J105,J107),"")</f>
        <v/>
      </c>
      <c r="K109" s="222"/>
      <c r="L109" s="222" t="str">
        <f t="shared" ref="L109:L110" si="226">IFERROR(AVERAGE(L11,L13,L15,L17,L19,L21,L23,L25,L27,L29,L31,L33,L35,L37,L39,L41,L43,L45,L47,L49,L51,L53,L55,L57,L59,L61,L63,L65,L67,L69,L71,L73,L75,L77,L79,L81,L83,L85,L87,L89,L91,L93,L95,L97,L99,L101,L103,L105,L107),"")</f>
        <v/>
      </c>
      <c r="M109" s="222"/>
      <c r="N109" s="222" t="str">
        <f t="shared" ref="N109:N110" si="227">IFERROR(AVERAGE(N11,N13,N15,N17,N19,N21,N23,N25,N27,N29,N31,N33,N35,N37,N39,N41,N43,N45,N47,N49,N51,N53,N55,N57,N59,N61,N63,N65,N67,N69,N71,N73,N75,N77,N79,N81,N83,N85,N87,N89,N91,N93,N95,N97,N99,N101,N103,N105,N107),"")</f>
        <v/>
      </c>
      <c r="O109" s="222"/>
      <c r="P109" s="222" t="str">
        <f t="shared" ref="P109:P110" si="228">IFERROR(AVERAGE(P11,P13,P15,P17,P19,P21,P23,P25,P27,P29,P31,P33,P35,P37,P39,P41,P43,P45,P47,P49,P51,P53,P55,P57,P59,P61,P63,P65,P67,P69,P71,P73,P75,P77,P79,P81,P83,P85,P87,P89,P91,P93,P95,P97,P99,P101,P103,P105,P107),"")</f>
        <v/>
      </c>
      <c r="Q109" s="222"/>
      <c r="R109" s="222" t="str">
        <f t="shared" ref="R109:R110" si="229">IFERROR(AVERAGE(R11,R13,R15,R17,R19,R21,R23,R25,R27,R29,R31,R33,R35,R37,R39,R41,R43,R45,R47,R49,R51,R53,R55,R57,R59,R61,R63,R65,R67,R69,R71,R73,R75,R77,R79,R81,R83,R85,R87,R89,R91,R93,R95,R97,R99,R101,R103,R105,R107),"")</f>
        <v/>
      </c>
      <c r="S109" s="222"/>
      <c r="T109" s="222" t="str">
        <f t="shared" ref="T109:T110" si="230">IFERROR(AVERAGE(T11,T13,T15,T17,T19,T21,T23,T25,T27,T29,T31,T33,T35,T37,T39,T41,T43,T45,T47,T49,T51,T53,T55,T57,T59,T61,T63,T65,T67,T69,T71,T73,T75,T77,T79,T81,T83,T85,T87,T89,T91,T93,T95,T97,T99,T101,T103,T105,T107),"")</f>
        <v/>
      </c>
      <c r="U109" s="222"/>
      <c r="V109" s="222" t="str">
        <f t="shared" ref="V109:V110" si="231">IFERROR(AVERAGE(V11,V13,V15,V17,V19,V21,V23,V25,V27,V29,V31,V33,V35,V37,V39,V41,V43,V45,V47,V49,V51,V53,V55,V57,V59,V61,V63,V65,V67,V69,V71,V73,V75,V77,V79,V81,V83,V85,V87,V89,V91,V93,V95,V97,V99,V101,V103,V105,V107),"")</f>
        <v/>
      </c>
      <c r="W109" s="222"/>
      <c r="X109" s="222" t="str">
        <f t="shared" ref="X109:X110" si="232">IFERROR(AVERAGE(X11,X13,X15,X17,X19,X21,X23,X25,X27,X29,X31,X33,X35,X37,X39,X41,X43,X45,X47,X49,X51,X53,X55,X57,X59,X61,X63,X65,X67,X69,X71,X73,X75,X77,X79,X81,X83,X85,X87,X89,X91,X93,X95,X97,X99,X101,X103,X105,X107),"")</f>
        <v/>
      </c>
      <c r="Y109" s="222"/>
      <c r="Z109" s="222" t="str">
        <f t="shared" ref="Z109:Z110" si="233">IFERROR(AVERAGE(Z11,Z13,Z15,Z17,Z19,Z21,Z23,Z25,Z27,Z29,Z31,Z33,Z35,Z37,Z39,Z41,Z43,Z45,Z47,Z49,Z51,Z53,Z55,Z57,Z59,Z61,Z63,Z65,Z67,Z69,Z71,Z73,Z75,Z77,Z79,Z81,Z83,Z85,Z87,Z89,Z91,Z93,Z95,Z97,Z99,Z101,Z103,Z105,Z107),"")</f>
        <v/>
      </c>
      <c r="AA109" s="222"/>
      <c r="AB109" s="222" t="str">
        <f t="shared" ref="AB109:AB110" si="234">IFERROR(AVERAGE(AB11,AB13,AB15,AB17,AB19,AB21,AB23,AB25,AB27,AB29,AB31,AB33,AB35,AB37,AB39,AB41,AB43,AB45,AB47,AB49,AB51,AB53,AB55,AB57,AB59,AB61,AB63,AB65,AB67,AB69,AB71,AB73,AB75,AB77,AB79,AB81,AB83,AB85,AB87,AB89,AB91,AB93,AB95,AB97,AB99,AB101,AB103,AB105,AB107),"")</f>
        <v/>
      </c>
      <c r="AC109" s="222"/>
      <c r="AD109" s="222" t="str">
        <f t="shared" ref="AD109:AD110" si="235">IFERROR(AVERAGE(AD11,AD13,AD15,AD17,AD19,AD21,AD23,AD25,AD27,AD29,AD31,AD33,AD35,AD37,AD39,AD41,AD43,AD45,AD47,AD49,AD51,AD53,AD55,AD57,AD59,AD61,AD63,AD65,AD67,AD69,AD71,AD73,AD75,AD77,AD79,AD81,AD83,AD85,AD87,AD89,AD91,AD93,AD95,AD97,AD99,AD101,AD103,AD105,AD107),"")</f>
        <v/>
      </c>
      <c r="AE109" s="222"/>
      <c r="AF109" s="222" t="str">
        <f t="shared" ref="AF109:AF110" si="236">IFERROR(AVERAGE(AF11,AF13,AF15,AF17,AF19,AF21,AF23,AF25,AF27,AF29,AF31,AF33,AF35,AF37,AF39,AF41,AF43,AF45,AF47,AF49,AF51,AF53,AF55,AF57,AF59,AF61,AF63,AF65,AF67,AF69,AF71,AF73,AF75,AF77,AF79,AF81,AF83,AF85,AF87,AF89,AF91,AF93,AF95,AF97,AF99,AF101,AF103,AF105,AF107),"")</f>
        <v/>
      </c>
      <c r="AG109" s="222"/>
      <c r="AH109" s="222" t="str">
        <f t="shared" ref="AH109:AH110" si="237">IFERROR(AVERAGE(AH11,AH13,AH15,AH17,AH19,AH21,AH23,AH25,AH27,AH29,AH31,AH33,AH35,AH37,AH39,AH41,AH43,AH45,AH47,AH49,AH51,AH53,AH55,AH57,AH59,AH61,AH63,AH65,AH67,AH69,AH71,AH73,AH75,AH77,AH79,AH81,AH83,AH85,AH87,AH89,AH91,AH93,AH95,AH97,AH99,AH101,AH103,AH105,AH107),"")</f>
        <v/>
      </c>
      <c r="AI109" s="222"/>
      <c r="AJ109" s="222" t="str">
        <f t="shared" ref="AJ109:AJ110" si="238">IFERROR(AVERAGE(AJ11,AJ13,AJ15,AJ17,AJ19,AJ21,AJ23,AJ25,AJ27,AJ29,AJ31,AJ33,AJ35,AJ37,AJ39,AJ41,AJ43,AJ45,AJ47,AJ49,AJ51,AJ53,AJ55,AJ57,AJ59,AJ61,AJ63,AJ65,AJ67,AJ69,AJ71,AJ73,AJ75,AJ77,AJ79,AJ81,AJ83,AJ85,AJ87,AJ89,AJ91,AJ93,AJ95,AJ97,AJ99,AJ101,AJ103,AJ105,AJ107),"")</f>
        <v/>
      </c>
      <c r="AK109" s="222"/>
      <c r="AL109" s="332">
        <f t="shared" ref="AL109:AN109" si="239">IFERROR(AVERAGE(AL11:AL107),"")</f>
        <v>0</v>
      </c>
      <c r="AM109" s="754" t="str">
        <f t="shared" si="239"/>
        <v/>
      </c>
      <c r="AN109" s="758">
        <f t="shared" si="239"/>
        <v>0</v>
      </c>
      <c r="AO109" s="263"/>
      <c r="AP109" s="263"/>
      <c r="AQ109" s="141"/>
    </row>
    <row r="110" spans="1:43" ht="16.5">
      <c r="A110" s="341"/>
      <c r="B110" s="221" t="s">
        <v>421</v>
      </c>
      <c r="C110" s="65"/>
      <c r="D110" s="222" t="str">
        <f>IFERROR(AVERAGE(D12,D14,D16,D18,D20,D22,D24,D26,D28,D30,D32,D34,D36,D38,D40,D42,D44,D46,D48,D50,D52,D54,D56,D58,D60,D62,D64,D66,D68,D70,D72,D74,D76,D78,D80,D82,D84,D86,D88,D90,D92,D94,D96,D98,D100,D102,D104,D106,D108),"")</f>
        <v/>
      </c>
      <c r="E110" s="222"/>
      <c r="F110" s="222" t="str">
        <f t="shared" si="223"/>
        <v/>
      </c>
      <c r="G110" s="222"/>
      <c r="H110" s="222" t="str">
        <f t="shared" si="224"/>
        <v/>
      </c>
      <c r="I110" s="222"/>
      <c r="J110" s="222" t="str">
        <f t="shared" si="225"/>
        <v/>
      </c>
      <c r="K110" s="222"/>
      <c r="L110" s="222" t="str">
        <f t="shared" si="226"/>
        <v/>
      </c>
      <c r="M110" s="222"/>
      <c r="N110" s="222" t="str">
        <f t="shared" si="227"/>
        <v/>
      </c>
      <c r="O110" s="222"/>
      <c r="P110" s="222" t="str">
        <f t="shared" si="228"/>
        <v/>
      </c>
      <c r="Q110" s="222"/>
      <c r="R110" s="222" t="str">
        <f t="shared" si="229"/>
        <v/>
      </c>
      <c r="S110" s="222"/>
      <c r="T110" s="222" t="str">
        <f t="shared" si="230"/>
        <v/>
      </c>
      <c r="U110" s="222"/>
      <c r="V110" s="222" t="str">
        <f t="shared" si="231"/>
        <v/>
      </c>
      <c r="W110" s="222"/>
      <c r="X110" s="222" t="str">
        <f t="shared" si="232"/>
        <v/>
      </c>
      <c r="Y110" s="222"/>
      <c r="Z110" s="222" t="str">
        <f t="shared" si="233"/>
        <v/>
      </c>
      <c r="AA110" s="222"/>
      <c r="AB110" s="222" t="str">
        <f t="shared" si="234"/>
        <v/>
      </c>
      <c r="AC110" s="222"/>
      <c r="AD110" s="222" t="str">
        <f t="shared" si="235"/>
        <v/>
      </c>
      <c r="AE110" s="222"/>
      <c r="AF110" s="222" t="str">
        <f t="shared" si="236"/>
        <v/>
      </c>
      <c r="AG110" s="222"/>
      <c r="AH110" s="222" t="str">
        <f t="shared" si="237"/>
        <v/>
      </c>
      <c r="AI110" s="222"/>
      <c r="AJ110" s="222" t="str">
        <f t="shared" si="238"/>
        <v/>
      </c>
      <c r="AK110" s="222"/>
      <c r="AL110" s="77" t="str">
        <f>IFERROR(AVERAGE(#REF!),"")</f>
        <v/>
      </c>
      <c r="AM110" s="755"/>
      <c r="AN110" s="759"/>
      <c r="AO110" s="264"/>
      <c r="AP110" s="264"/>
      <c r="AQ110" s="65"/>
    </row>
    <row r="111" spans="1:43" ht="15"/>
    <row r="112" spans="1:43" ht="15"/>
    <row r="113" ht="15"/>
    <row r="114" ht="15"/>
    <row r="115" ht="15"/>
  </sheetData>
  <sheetProtection password="D4C3" sheet="1" objects="1" scenarios="1" formatCells="0" formatColumns="0" formatRows="0" insertColumns="0" insertRows="0" insertHyperlinks="0" deleteColumns="0" deleteRows="0"/>
  <mergeCells count="394">
    <mergeCell ref="AQ107:AQ108"/>
    <mergeCell ref="AM109:AM110"/>
    <mergeCell ref="AN109:AN110"/>
    <mergeCell ref="A107:A108"/>
    <mergeCell ref="B107:B108"/>
    <mergeCell ref="AM107:AM108"/>
    <mergeCell ref="AN107:AN108"/>
    <mergeCell ref="AO107:AO108"/>
    <mergeCell ref="AP107:AP108"/>
    <mergeCell ref="AQ103:AQ104"/>
    <mergeCell ref="A105:A106"/>
    <mergeCell ref="B105:B106"/>
    <mergeCell ref="AM105:AM106"/>
    <mergeCell ref="AN105:AN106"/>
    <mergeCell ref="AO105:AO106"/>
    <mergeCell ref="AP105:AP106"/>
    <mergeCell ref="AQ105:AQ106"/>
    <mergeCell ref="A103:A104"/>
    <mergeCell ref="B103:B104"/>
    <mergeCell ref="AM103:AM104"/>
    <mergeCell ref="AN103:AN104"/>
    <mergeCell ref="AO103:AO104"/>
    <mergeCell ref="AP103:AP104"/>
    <mergeCell ref="AQ99:AQ100"/>
    <mergeCell ref="A101:A102"/>
    <mergeCell ref="B101:B102"/>
    <mergeCell ref="AM101:AM102"/>
    <mergeCell ref="AN101:AN102"/>
    <mergeCell ref="AO101:AO102"/>
    <mergeCell ref="AP101:AP102"/>
    <mergeCell ref="AQ101:AQ102"/>
    <mergeCell ref="A99:A100"/>
    <mergeCell ref="B99:B100"/>
    <mergeCell ref="AM99:AM100"/>
    <mergeCell ref="AN99:AN100"/>
    <mergeCell ref="AO99:AO100"/>
    <mergeCell ref="AP99:AP100"/>
    <mergeCell ref="AQ95:AQ96"/>
    <mergeCell ref="A97:A98"/>
    <mergeCell ref="B97:B98"/>
    <mergeCell ref="AM97:AM98"/>
    <mergeCell ref="AN97:AN98"/>
    <mergeCell ref="AO97:AO98"/>
    <mergeCell ref="AP97:AP98"/>
    <mergeCell ref="AQ97:AQ98"/>
    <mergeCell ref="A95:A96"/>
    <mergeCell ref="B95:B96"/>
    <mergeCell ref="AM95:AM96"/>
    <mergeCell ref="AN95:AN96"/>
    <mergeCell ref="AO95:AO96"/>
    <mergeCell ref="AP95:AP96"/>
    <mergeCell ref="AQ91:AQ92"/>
    <mergeCell ref="A93:A94"/>
    <mergeCell ref="B93:B94"/>
    <mergeCell ref="AM93:AM94"/>
    <mergeCell ref="AN93:AN94"/>
    <mergeCell ref="AO93:AO94"/>
    <mergeCell ref="AP93:AP94"/>
    <mergeCell ref="AQ93:AQ94"/>
    <mergeCell ref="A91:A92"/>
    <mergeCell ref="B91:B92"/>
    <mergeCell ref="AM91:AM92"/>
    <mergeCell ref="AN91:AN92"/>
    <mergeCell ref="AO91:AO92"/>
    <mergeCell ref="AP91:AP92"/>
    <mergeCell ref="AQ87:AQ88"/>
    <mergeCell ref="A89:A90"/>
    <mergeCell ref="B89:B90"/>
    <mergeCell ref="AM89:AM90"/>
    <mergeCell ref="AN89:AN90"/>
    <mergeCell ref="AO89:AO90"/>
    <mergeCell ref="AP89:AP90"/>
    <mergeCell ref="AQ89:AQ90"/>
    <mergeCell ref="A87:A88"/>
    <mergeCell ref="B87:B88"/>
    <mergeCell ref="AM87:AM88"/>
    <mergeCell ref="AN87:AN88"/>
    <mergeCell ref="AO87:AO88"/>
    <mergeCell ref="AP87:AP88"/>
    <mergeCell ref="AQ83:AQ84"/>
    <mergeCell ref="A85:A86"/>
    <mergeCell ref="B85:B86"/>
    <mergeCell ref="AM85:AM86"/>
    <mergeCell ref="AN85:AN86"/>
    <mergeCell ref="AO85:AO86"/>
    <mergeCell ref="AP85:AP86"/>
    <mergeCell ref="AQ85:AQ86"/>
    <mergeCell ref="A83:A84"/>
    <mergeCell ref="B83:B84"/>
    <mergeCell ref="AM83:AM84"/>
    <mergeCell ref="AN83:AN84"/>
    <mergeCell ref="AO83:AO84"/>
    <mergeCell ref="AP83:AP84"/>
    <mergeCell ref="AQ79:AQ80"/>
    <mergeCell ref="A81:A82"/>
    <mergeCell ref="B81:B82"/>
    <mergeCell ref="AM81:AM82"/>
    <mergeCell ref="AN81:AN82"/>
    <mergeCell ref="AO81:AO82"/>
    <mergeCell ref="AP81:AP82"/>
    <mergeCell ref="AQ81:AQ82"/>
    <mergeCell ref="A79:A80"/>
    <mergeCell ref="B79:B80"/>
    <mergeCell ref="AM79:AM80"/>
    <mergeCell ref="AN79:AN80"/>
    <mergeCell ref="AO79:AO80"/>
    <mergeCell ref="AP79:AP80"/>
    <mergeCell ref="AQ75:AQ76"/>
    <mergeCell ref="A77:A78"/>
    <mergeCell ref="B77:B78"/>
    <mergeCell ref="AM77:AM78"/>
    <mergeCell ref="AN77:AN78"/>
    <mergeCell ref="AO77:AO78"/>
    <mergeCell ref="AP77:AP78"/>
    <mergeCell ref="AQ77:AQ78"/>
    <mergeCell ref="A75:A76"/>
    <mergeCell ref="B75:B76"/>
    <mergeCell ref="AM75:AM76"/>
    <mergeCell ref="AN75:AN76"/>
    <mergeCell ref="AO75:AO76"/>
    <mergeCell ref="AP75:AP76"/>
    <mergeCell ref="AQ71:AQ72"/>
    <mergeCell ref="A73:A74"/>
    <mergeCell ref="B73:B74"/>
    <mergeCell ref="AM73:AM74"/>
    <mergeCell ref="AN73:AN74"/>
    <mergeCell ref="AO73:AO74"/>
    <mergeCell ref="AP73:AP74"/>
    <mergeCell ref="AQ73:AQ74"/>
    <mergeCell ref="A71:A72"/>
    <mergeCell ref="B71:B72"/>
    <mergeCell ref="AM71:AM72"/>
    <mergeCell ref="AN71:AN72"/>
    <mergeCell ref="AO71:AO72"/>
    <mergeCell ref="AP71:AP72"/>
    <mergeCell ref="AQ67:AQ68"/>
    <mergeCell ref="A69:A70"/>
    <mergeCell ref="B69:B70"/>
    <mergeCell ref="AM69:AM70"/>
    <mergeCell ref="AN69:AN70"/>
    <mergeCell ref="AO69:AO70"/>
    <mergeCell ref="AP69:AP70"/>
    <mergeCell ref="AQ69:AQ70"/>
    <mergeCell ref="A67:A68"/>
    <mergeCell ref="B67:B68"/>
    <mergeCell ref="AM67:AM68"/>
    <mergeCell ref="AN67:AN68"/>
    <mergeCell ref="AO67:AO68"/>
    <mergeCell ref="AP67:AP68"/>
    <mergeCell ref="AQ63:AQ64"/>
    <mergeCell ref="A65:A66"/>
    <mergeCell ref="B65:B66"/>
    <mergeCell ref="AM65:AM66"/>
    <mergeCell ref="AN65:AN66"/>
    <mergeCell ref="AO65:AO66"/>
    <mergeCell ref="AP65:AP66"/>
    <mergeCell ref="AQ65:AQ66"/>
    <mergeCell ref="A63:A64"/>
    <mergeCell ref="B63:B64"/>
    <mergeCell ref="AM63:AM64"/>
    <mergeCell ref="AN63:AN64"/>
    <mergeCell ref="AO63:AO64"/>
    <mergeCell ref="AP63:AP64"/>
    <mergeCell ref="AQ59:AQ60"/>
    <mergeCell ref="A61:A62"/>
    <mergeCell ref="B61:B62"/>
    <mergeCell ref="AM61:AM62"/>
    <mergeCell ref="AN61:AN62"/>
    <mergeCell ref="AO61:AO62"/>
    <mergeCell ref="AP61:AP62"/>
    <mergeCell ref="AQ61:AQ62"/>
    <mergeCell ref="A59:A60"/>
    <mergeCell ref="B59:B60"/>
    <mergeCell ref="AM59:AM60"/>
    <mergeCell ref="AN59:AN60"/>
    <mergeCell ref="AO59:AO60"/>
    <mergeCell ref="AP59:AP60"/>
    <mergeCell ref="AQ55:AQ56"/>
    <mergeCell ref="A57:A58"/>
    <mergeCell ref="B57:B58"/>
    <mergeCell ref="AM57:AM58"/>
    <mergeCell ref="AN57:AN58"/>
    <mergeCell ref="AO57:AO58"/>
    <mergeCell ref="AP57:AP58"/>
    <mergeCell ref="AQ57:AQ58"/>
    <mergeCell ref="A55:A56"/>
    <mergeCell ref="B55:B56"/>
    <mergeCell ref="AM55:AM56"/>
    <mergeCell ref="AN55:AN56"/>
    <mergeCell ref="AO55:AO56"/>
    <mergeCell ref="AP55:AP56"/>
    <mergeCell ref="AQ51:AQ52"/>
    <mergeCell ref="A53:A54"/>
    <mergeCell ref="B53:B54"/>
    <mergeCell ref="AM53:AM54"/>
    <mergeCell ref="AN53:AN54"/>
    <mergeCell ref="AO53:AO54"/>
    <mergeCell ref="AP53:AP54"/>
    <mergeCell ref="AQ53:AQ54"/>
    <mergeCell ref="A51:A52"/>
    <mergeCell ref="B51:B52"/>
    <mergeCell ref="AM51:AM52"/>
    <mergeCell ref="AN51:AN52"/>
    <mergeCell ref="AO51:AO52"/>
    <mergeCell ref="AP51:AP52"/>
    <mergeCell ref="AQ47:AQ48"/>
    <mergeCell ref="A49:A50"/>
    <mergeCell ref="B49:B50"/>
    <mergeCell ref="AM49:AM50"/>
    <mergeCell ref="AN49:AN50"/>
    <mergeCell ref="AO49:AO50"/>
    <mergeCell ref="AP49:AP50"/>
    <mergeCell ref="AQ49:AQ50"/>
    <mergeCell ref="A47:A48"/>
    <mergeCell ref="B47:B48"/>
    <mergeCell ref="AM47:AM48"/>
    <mergeCell ref="AN47:AN48"/>
    <mergeCell ref="AO47:AO48"/>
    <mergeCell ref="AP47:AP48"/>
    <mergeCell ref="AQ43:AQ44"/>
    <mergeCell ref="A45:A46"/>
    <mergeCell ref="B45:B46"/>
    <mergeCell ref="AM45:AM46"/>
    <mergeCell ref="AN45:AN46"/>
    <mergeCell ref="AO45:AO46"/>
    <mergeCell ref="AP45:AP46"/>
    <mergeCell ref="AQ45:AQ46"/>
    <mergeCell ref="A43:A44"/>
    <mergeCell ref="B43:B44"/>
    <mergeCell ref="AM43:AM44"/>
    <mergeCell ref="AN43:AN44"/>
    <mergeCell ref="AO43:AO44"/>
    <mergeCell ref="AP43:AP44"/>
    <mergeCell ref="AQ39:AQ40"/>
    <mergeCell ref="A41:A42"/>
    <mergeCell ref="B41:B42"/>
    <mergeCell ref="AM41:AM42"/>
    <mergeCell ref="AN41:AN42"/>
    <mergeCell ref="AO41:AO42"/>
    <mergeCell ref="AP41:AP42"/>
    <mergeCell ref="AQ41:AQ42"/>
    <mergeCell ref="A39:A40"/>
    <mergeCell ref="B39:B40"/>
    <mergeCell ref="AM39:AM40"/>
    <mergeCell ref="AN39:AN40"/>
    <mergeCell ref="AO39:AO40"/>
    <mergeCell ref="AP39:AP40"/>
    <mergeCell ref="AQ35:AQ36"/>
    <mergeCell ref="A37:A38"/>
    <mergeCell ref="B37:B38"/>
    <mergeCell ref="AM37:AM38"/>
    <mergeCell ref="AN37:AN38"/>
    <mergeCell ref="AO37:AO38"/>
    <mergeCell ref="AP37:AP38"/>
    <mergeCell ref="AQ37:AQ38"/>
    <mergeCell ref="A35:A36"/>
    <mergeCell ref="B35:B36"/>
    <mergeCell ref="AM35:AM36"/>
    <mergeCell ref="AN35:AN36"/>
    <mergeCell ref="AO35:AO36"/>
    <mergeCell ref="AP35:AP36"/>
    <mergeCell ref="AQ31:AQ32"/>
    <mergeCell ref="A33:A34"/>
    <mergeCell ref="B33:B34"/>
    <mergeCell ref="AM33:AM34"/>
    <mergeCell ref="AN33:AN34"/>
    <mergeCell ref="AO33:AO34"/>
    <mergeCell ref="AP33:AP34"/>
    <mergeCell ref="AQ33:AQ34"/>
    <mergeCell ref="A31:A32"/>
    <mergeCell ref="B31:B32"/>
    <mergeCell ref="AM31:AM32"/>
    <mergeCell ref="AN31:AN32"/>
    <mergeCell ref="AO31:AO32"/>
    <mergeCell ref="AP31:AP32"/>
    <mergeCell ref="AQ27:AQ28"/>
    <mergeCell ref="A29:A30"/>
    <mergeCell ref="B29:B30"/>
    <mergeCell ref="AM29:AM30"/>
    <mergeCell ref="AN29:AN30"/>
    <mergeCell ref="AO29:AO30"/>
    <mergeCell ref="AP29:AP30"/>
    <mergeCell ref="AQ29:AQ30"/>
    <mergeCell ref="A27:A28"/>
    <mergeCell ref="B27:B28"/>
    <mergeCell ref="AM27:AM28"/>
    <mergeCell ref="AN27:AN28"/>
    <mergeCell ref="AO27:AO28"/>
    <mergeCell ref="AP27:AP28"/>
    <mergeCell ref="AQ23:AQ24"/>
    <mergeCell ref="A25:A26"/>
    <mergeCell ref="B25:B26"/>
    <mergeCell ref="AM25:AM26"/>
    <mergeCell ref="AN25:AN26"/>
    <mergeCell ref="AO25:AO26"/>
    <mergeCell ref="AP25:AP26"/>
    <mergeCell ref="AQ25:AQ26"/>
    <mergeCell ref="A23:A24"/>
    <mergeCell ref="B23:B24"/>
    <mergeCell ref="AM23:AM24"/>
    <mergeCell ref="AN23:AN24"/>
    <mergeCell ref="AO23:AO24"/>
    <mergeCell ref="AP23:AP24"/>
    <mergeCell ref="AQ19:AQ20"/>
    <mergeCell ref="A21:A22"/>
    <mergeCell ref="B21:B22"/>
    <mergeCell ref="AM21:AM22"/>
    <mergeCell ref="AN21:AN22"/>
    <mergeCell ref="AO21:AO22"/>
    <mergeCell ref="AP21:AP22"/>
    <mergeCell ref="AQ21:AQ22"/>
    <mergeCell ref="A19:A20"/>
    <mergeCell ref="B19:B20"/>
    <mergeCell ref="AM19:AM20"/>
    <mergeCell ref="AN19:AN20"/>
    <mergeCell ref="AO19:AO20"/>
    <mergeCell ref="AP19:AP20"/>
    <mergeCell ref="AQ15:AQ16"/>
    <mergeCell ref="A17:A18"/>
    <mergeCell ref="B17:B18"/>
    <mergeCell ref="AM17:AM18"/>
    <mergeCell ref="AN17:AN18"/>
    <mergeCell ref="AO17:AO18"/>
    <mergeCell ref="AP17:AP18"/>
    <mergeCell ref="AQ17:AQ18"/>
    <mergeCell ref="A15:A16"/>
    <mergeCell ref="B15:B16"/>
    <mergeCell ref="AM15:AM16"/>
    <mergeCell ref="AN15:AN16"/>
    <mergeCell ref="AO15:AO16"/>
    <mergeCell ref="AP15:AP16"/>
    <mergeCell ref="AO11:AO12"/>
    <mergeCell ref="AP11:AP12"/>
    <mergeCell ref="AQ11:AQ12"/>
    <mergeCell ref="A13:A14"/>
    <mergeCell ref="B13:B14"/>
    <mergeCell ref="AM13:AM14"/>
    <mergeCell ref="AN13:AN14"/>
    <mergeCell ref="AO13:AO14"/>
    <mergeCell ref="AP13:AP14"/>
    <mergeCell ref="AQ13:AQ14"/>
    <mergeCell ref="A11:A12"/>
    <mergeCell ref="B11:B12"/>
    <mergeCell ref="AM11:AM12"/>
    <mergeCell ref="AN11:AN12"/>
    <mergeCell ref="AQ8:AQ10"/>
    <mergeCell ref="D9:E9"/>
    <mergeCell ref="F9:G9"/>
    <mergeCell ref="H9:I9"/>
    <mergeCell ref="J9:K9"/>
    <mergeCell ref="L9:M9"/>
    <mergeCell ref="N9:O9"/>
    <mergeCell ref="P9:Q9"/>
    <mergeCell ref="R9:S9"/>
    <mergeCell ref="T9:U9"/>
    <mergeCell ref="AJ8:AK8"/>
    <mergeCell ref="AL8:AL10"/>
    <mergeCell ref="AM8:AM10"/>
    <mergeCell ref="AN8:AN10"/>
    <mergeCell ref="AO8:AO10"/>
    <mergeCell ref="AP8:AP10"/>
    <mergeCell ref="X8:Y8"/>
    <mergeCell ref="Z8:AA8"/>
    <mergeCell ref="D1:U1"/>
    <mergeCell ref="A2:AJ2"/>
    <mergeCell ref="AL2:AM2"/>
    <mergeCell ref="A3:AK3"/>
    <mergeCell ref="AL3:AM6"/>
    <mergeCell ref="V9:W9"/>
    <mergeCell ref="X9:Y9"/>
    <mergeCell ref="Z9:AA9"/>
    <mergeCell ref="AB9:AC9"/>
    <mergeCell ref="AD9:AE9"/>
    <mergeCell ref="AF9:AG9"/>
    <mergeCell ref="AO3:AP6"/>
    <mergeCell ref="A5:AJ5"/>
    <mergeCell ref="P8:Q8"/>
    <mergeCell ref="R8:S8"/>
    <mergeCell ref="T8:U8"/>
    <mergeCell ref="V8:W8"/>
    <mergeCell ref="A8:A10"/>
    <mergeCell ref="B8:B10"/>
    <mergeCell ref="D8:E8"/>
    <mergeCell ref="F8:G8"/>
    <mergeCell ref="H8:I8"/>
    <mergeCell ref="J8:K8"/>
    <mergeCell ref="AH9:AI9"/>
    <mergeCell ref="AJ9:AK9"/>
    <mergeCell ref="AB8:AC8"/>
    <mergeCell ref="AD8:AE8"/>
    <mergeCell ref="AF8:AG8"/>
    <mergeCell ref="AH8:AI8"/>
    <mergeCell ref="L8:M8"/>
    <mergeCell ref="N8:O8"/>
  </mergeCells>
  <conditionalFormatting sqref="E11:E108 G11:G108 I11:I108 K11:K108 M11:M108 O11:O108 Q11:Q108 S11:S108 U11:U108 W11:W108 Y11:Y108 AA11:AA108 AC11:AC108 AE11:AE108 AG11:AG108 AI11:AI108 AK11:AK108">
    <cfRule type="containsText" dxfId="149" priority="19" operator="containsText" text="NK">
      <formula>NOT(ISERROR(SEARCH("NK",E11)))</formula>
    </cfRule>
    <cfRule type="cellIs" dxfId="148" priority="20" operator="lessThan">
      <formula>$AL$3</formula>
    </cfRule>
  </conditionalFormatting>
  <conditionalFormatting sqref="AO11:AO108">
    <cfRule type="cellIs" dxfId="147" priority="18" operator="greaterThan">
      <formula>$AO$3</formula>
    </cfRule>
  </conditionalFormatting>
  <conditionalFormatting sqref="D11:D110">
    <cfRule type="cellIs" dxfId="146" priority="17" operator="lessThan">
      <formula>$D$9</formula>
    </cfRule>
  </conditionalFormatting>
  <conditionalFormatting sqref="F11:F110">
    <cfRule type="cellIs" dxfId="145" priority="16" operator="lessThan">
      <formula>$F$9</formula>
    </cfRule>
  </conditionalFormatting>
  <conditionalFormatting sqref="H11:H110">
    <cfRule type="cellIs" dxfId="144" priority="15" operator="lessThan">
      <formula>$H$9</formula>
    </cfRule>
  </conditionalFormatting>
  <conditionalFormatting sqref="J11:J110">
    <cfRule type="cellIs" dxfId="143" priority="14" operator="lessThan">
      <formula>$J$9</formula>
    </cfRule>
  </conditionalFormatting>
  <conditionalFormatting sqref="L11:L110">
    <cfRule type="cellIs" dxfId="142" priority="13" operator="lessThan">
      <formula>$L$9</formula>
    </cfRule>
  </conditionalFormatting>
  <conditionalFormatting sqref="N11:N110">
    <cfRule type="cellIs" dxfId="141" priority="12" operator="lessThan">
      <formula>$N$9</formula>
    </cfRule>
  </conditionalFormatting>
  <conditionalFormatting sqref="P11:P110">
    <cfRule type="cellIs" dxfId="140" priority="11" operator="lessThan">
      <formula>$P$9</formula>
    </cfRule>
  </conditionalFormatting>
  <conditionalFormatting sqref="R11:R110">
    <cfRule type="cellIs" dxfId="139" priority="10" operator="lessThan">
      <formula>$R$9</formula>
    </cfRule>
  </conditionalFormatting>
  <conditionalFormatting sqref="T11:T110">
    <cfRule type="cellIs" dxfId="138" priority="9" operator="lessThan">
      <formula>$T$9</formula>
    </cfRule>
  </conditionalFormatting>
  <conditionalFormatting sqref="V11:V110">
    <cfRule type="cellIs" dxfId="137" priority="8" operator="lessThan">
      <formula>$V$9</formula>
    </cfRule>
  </conditionalFormatting>
  <conditionalFormatting sqref="X11:X110">
    <cfRule type="cellIs" dxfId="136" priority="7" operator="lessThan">
      <formula>$X$9</formula>
    </cfRule>
  </conditionalFormatting>
  <conditionalFormatting sqref="Z11:Z110">
    <cfRule type="cellIs" dxfId="135" priority="6" operator="lessThan">
      <formula>$Z$9</formula>
    </cfRule>
  </conditionalFormatting>
  <conditionalFormatting sqref="AB11:AB110">
    <cfRule type="cellIs" dxfId="134" priority="5" operator="lessThan">
      <formula>$AB$9</formula>
    </cfRule>
  </conditionalFormatting>
  <conditionalFormatting sqref="AD11:AD110">
    <cfRule type="cellIs" dxfId="133" priority="4" operator="lessThan">
      <formula>$AD$9</formula>
    </cfRule>
  </conditionalFormatting>
  <conditionalFormatting sqref="AF11:AF110">
    <cfRule type="cellIs" dxfId="132" priority="3" operator="lessThan">
      <formula>$AF$9</formula>
    </cfRule>
  </conditionalFormatting>
  <conditionalFormatting sqref="AH11:AH110">
    <cfRule type="cellIs" dxfId="131" priority="2" operator="lessThan">
      <formula>$AH$9</formula>
    </cfRule>
  </conditionalFormatting>
  <conditionalFormatting sqref="AJ11:AJ110">
    <cfRule type="cellIs" dxfId="130"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0.xml><?xml version="1.0" encoding="utf-8"?>
<worksheet xmlns="http://schemas.openxmlformats.org/spreadsheetml/2006/main" xmlns:r="http://schemas.openxmlformats.org/officeDocument/2006/relationships">
  <sheetPr codeName="Sheet56">
    <tabColor rgb="FF0000CC"/>
  </sheetPr>
  <dimension ref="A1:DL115"/>
  <sheetViews>
    <sheetView showGridLines="0" zoomScale="140" zoomScaleNormal="140" workbookViewId="0">
      <pane xSplit="2" ySplit="10" topLeftCell="C14" activePane="bottomRight" state="frozen"/>
      <selection pane="topRight"/>
      <selection pane="bottomLeft"/>
      <selection pane="bottomRight"/>
    </sheetView>
  </sheetViews>
  <sheetFormatPr defaultColWidth="0" defaultRowHeight="0" customHeight="1" zeroHeight="1"/>
  <cols>
    <col min="1" max="1" width="4.7109375" style="378"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116" width="0" style="58" hidden="1" customWidth="1"/>
    <col min="117" max="16384" width="9.140625" style="58" hidden="1"/>
  </cols>
  <sheetData>
    <row r="1" spans="1:48" ht="6.75" customHeight="1">
      <c r="D1" s="714"/>
      <c r="E1" s="714"/>
      <c r="F1" s="714"/>
      <c r="G1" s="714"/>
      <c r="H1" s="714"/>
      <c r="I1" s="714"/>
      <c r="J1" s="714"/>
      <c r="K1" s="714"/>
      <c r="L1" s="714"/>
      <c r="M1" s="714"/>
      <c r="N1" s="714"/>
      <c r="O1" s="714"/>
      <c r="P1" s="714"/>
      <c r="Q1" s="714"/>
      <c r="R1" s="714"/>
      <c r="S1" s="714"/>
      <c r="T1" s="714"/>
      <c r="U1" s="714"/>
    </row>
    <row r="2" spans="1:48" s="259" customFormat="1" ht="21.75" customHeight="1" thickBo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760"/>
      <c r="AM2" s="760"/>
      <c r="AO2" s="259" t="s">
        <v>445</v>
      </c>
    </row>
    <row r="3" spans="1:48" s="259" customFormat="1" ht="19.5" customHeight="1">
      <c r="A3" s="734" t="str">
        <f>UTAMA!D22</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61"/>
      <c r="AM3" s="762"/>
      <c r="AO3" s="768">
        <v>2</v>
      </c>
      <c r="AP3" s="769"/>
    </row>
    <row r="4" spans="1:48" ht="5.25" customHeight="1">
      <c r="AL4" s="762"/>
      <c r="AM4" s="762"/>
      <c r="AO4" s="770"/>
      <c r="AP4" s="771"/>
    </row>
    <row r="5" spans="1:48" s="260" customFormat="1" ht="18.75">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62"/>
      <c r="AM5" s="762"/>
      <c r="AO5" s="770"/>
      <c r="AP5" s="771"/>
    </row>
    <row r="6" spans="1:48" ht="15.75" thickBot="1">
      <c r="C6" s="364" t="s">
        <v>65</v>
      </c>
      <c r="D6" s="379" t="str">
        <f>UTAMA!D16&amp;UTAMA!E16</f>
        <v>7</v>
      </c>
      <c r="E6" s="364"/>
      <c r="F6" s="359"/>
      <c r="G6" s="359"/>
      <c r="H6" s="359"/>
      <c r="I6" s="359"/>
      <c r="J6" s="359"/>
      <c r="K6" s="359"/>
      <c r="L6" s="151" t="s">
        <v>66</v>
      </c>
      <c r="M6" s="151"/>
      <c r="O6" s="303" t="s">
        <v>430</v>
      </c>
      <c r="P6" s="227"/>
      <c r="Q6" s="227"/>
      <c r="R6" s="227"/>
      <c r="V6" s="58" t="s">
        <v>9</v>
      </c>
      <c r="AA6" s="380" t="str">
        <f>UTAMA!D20</f>
        <v>2017/2018</v>
      </c>
      <c r="AL6" s="762"/>
      <c r="AM6" s="762"/>
      <c r="AO6" s="772"/>
      <c r="AP6" s="773"/>
    </row>
    <row r="7" spans="1:48" ht="15"/>
    <row r="8" spans="1:48" ht="42.75" customHeight="1">
      <c r="A8" s="711" t="s">
        <v>51</v>
      </c>
      <c r="B8" s="711" t="s">
        <v>2</v>
      </c>
      <c r="C8" s="361"/>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7" t="s">
        <v>54</v>
      </c>
      <c r="AM8" s="763" t="s">
        <v>428</v>
      </c>
      <c r="AN8" s="744" t="s">
        <v>68</v>
      </c>
      <c r="AO8" s="744" t="s">
        <v>426</v>
      </c>
      <c r="AP8" s="744" t="s">
        <v>425</v>
      </c>
      <c r="AQ8" s="737" t="s">
        <v>69</v>
      </c>
    </row>
    <row r="9" spans="1:48" ht="27" customHeight="1">
      <c r="A9" s="712"/>
      <c r="B9" s="712"/>
      <c r="C9" s="362"/>
      <c r="D9" s="730" t="str">
        <f>IF('QH2'!S14="","",'QH2'!S14)</f>
        <v/>
      </c>
      <c r="E9" s="731"/>
      <c r="F9" s="730" t="str">
        <f>IF('AA2'!S14="","",'AA2'!S14)</f>
        <v/>
      </c>
      <c r="G9" s="731"/>
      <c r="H9" s="730" t="str">
        <f>IF(FIQIH2!S14="","",FIQIH2!S14)</f>
        <v/>
      </c>
      <c r="I9" s="731"/>
      <c r="J9" s="730" t="str">
        <f>IF('SKI2'!S14="","",'SKI2'!S14)</f>
        <v/>
      </c>
      <c r="K9" s="731"/>
      <c r="L9" s="730" t="str">
        <f>IF(PPKn2!S14="","",PPKn2!S14)</f>
        <v/>
      </c>
      <c r="M9" s="731"/>
      <c r="N9" s="730" t="str">
        <f>IF(B.Ind2!S14="","",B.Ind2!S14)</f>
        <v/>
      </c>
      <c r="O9" s="731"/>
      <c r="P9" s="730" t="str">
        <f>IF(B.ARAB2!S14="","",B.ARAB2!S14)</f>
        <v/>
      </c>
      <c r="Q9" s="731"/>
      <c r="R9" s="730" t="str">
        <f>IF('MAT2'!S14="","",'MAT2'!S14)</f>
        <v/>
      </c>
      <c r="S9" s="731"/>
      <c r="T9" s="730" t="str">
        <f>IF('IPA2'!S14="","",'IPA2'!S14)</f>
        <v/>
      </c>
      <c r="U9" s="731"/>
      <c r="V9" s="730" t="str">
        <f>IF('IPS2'!S14="","",'IPS2'!S14)</f>
        <v/>
      </c>
      <c r="W9" s="731"/>
      <c r="X9" s="730" t="str">
        <f>IF(BIng2!S14="","",BIng2!S14)</f>
        <v/>
      </c>
      <c r="Y9" s="731"/>
      <c r="Z9" s="730" t="str">
        <f>IF('SBd2'!S14="","",'SBd2'!S14)</f>
        <v/>
      </c>
      <c r="AA9" s="731"/>
      <c r="AB9" s="730" t="str">
        <f>IF('Pjk2'!S14="","",'Pjk2'!S14)</f>
        <v/>
      </c>
      <c r="AC9" s="731"/>
      <c r="AD9" s="730" t="str">
        <f>IF('Prk2'!S14="","",'Prk2'!S14)</f>
        <v/>
      </c>
      <c r="AE9" s="731"/>
      <c r="AF9" s="730" t="str">
        <f>IF(BADER2!S14="","",BADER2!S14)</f>
        <v/>
      </c>
      <c r="AG9" s="731"/>
      <c r="AH9" s="730" t="str">
        <f>IF(TAMB12!S14="","",TAMB12!S14)</f>
        <v/>
      </c>
      <c r="AI9" s="731"/>
      <c r="AJ9" s="730" t="str">
        <f>IF(TAMB22!S14="","",TAMB22!S14)</f>
        <v/>
      </c>
      <c r="AK9" s="731"/>
      <c r="AL9" s="737"/>
      <c r="AM9" s="763"/>
      <c r="AN9" s="745"/>
      <c r="AO9" s="745"/>
      <c r="AP9" s="745"/>
      <c r="AQ9" s="737"/>
    </row>
    <row r="10" spans="1:48" ht="15">
      <c r="A10" s="713"/>
      <c r="B10" s="713"/>
      <c r="C10" s="363"/>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37"/>
      <c r="AM10" s="763"/>
      <c r="AN10" s="746"/>
      <c r="AO10" s="746"/>
      <c r="AP10" s="746"/>
      <c r="AQ10" s="737"/>
      <c r="AR10" s="71"/>
      <c r="AS10" s="71"/>
      <c r="AT10" s="71"/>
      <c r="AU10" s="71"/>
      <c r="AV10" s="71"/>
    </row>
    <row r="11" spans="1:48" ht="15">
      <c r="A11" s="711">
        <v>1</v>
      </c>
      <c r="B11" s="752" t="str">
        <f>IF('Data Identitas'!B9="","",'Data Identitas'!B9)</f>
        <v>ROFIAH</v>
      </c>
      <c r="C11" s="232" t="s">
        <v>422</v>
      </c>
      <c r="D11" s="222" t="str">
        <f>IF('LEDGER GANJIL'!D11="","",AVERAGE('LEDGER GANJIL'!D11,'LEDGER GENAP2'!D11))</f>
        <v/>
      </c>
      <c r="E11" s="764" t="str">
        <f>IF(D11="","NK",IF(OR(D11&lt;$D$9,D12&lt;$D$9),"NK","L"))</f>
        <v>NK</v>
      </c>
      <c r="F11" s="222" t="str">
        <f>IF('LEDGER GANJIL'!F11="","",AVERAGE('LEDGER GANJIL'!F11,'LEDGER GENAP2'!F11))</f>
        <v/>
      </c>
      <c r="G11" s="764" t="str">
        <f>IF(F11="","NK",IF(OR(F11&lt;$F$9,F12&lt;$F$9),"NK","L"))</f>
        <v>NK</v>
      </c>
      <c r="H11" s="222" t="str">
        <f>IF('LEDGER GANJIL'!H11="","",AVERAGE('LEDGER GANJIL'!H11,'LEDGER GENAP2'!H11))</f>
        <v/>
      </c>
      <c r="I11" s="764" t="str">
        <f>IF(H11="","NK",IF(OR(H11&lt;$H$9,H12&lt;$H$9),"NK","L"))</f>
        <v>NK</v>
      </c>
      <c r="J11" s="222" t="str">
        <f>IF('LEDGER GANJIL'!J11="","",AVERAGE('LEDGER GANJIL'!J11,'LEDGER GENAP2'!J11))</f>
        <v/>
      </c>
      <c r="K11" s="764" t="str">
        <f>IF(J11="","NK",IF(OR(J11&lt;$J$9,J12&lt;$J$9),"NK","L"))</f>
        <v>NK</v>
      </c>
      <c r="L11" s="222" t="str">
        <f>IF('LEDGER GANJIL'!L11="","",AVERAGE('LEDGER GANJIL'!L11,'LEDGER GENAP2'!L11))</f>
        <v/>
      </c>
      <c r="M11" s="764" t="str">
        <f>IF(L11="","NK",IF(OR(L11&lt;$L$9,L12&lt;$L$9),"NK","L"))</f>
        <v>NK</v>
      </c>
      <c r="N11" s="222" t="str">
        <f>IF('LEDGER GANJIL'!N11="","",AVERAGE('LEDGER GANJIL'!N11,'LEDGER GENAP2'!N11))</f>
        <v/>
      </c>
      <c r="O11" s="764" t="str">
        <f>IF(N11="","NK",IF(OR(N11&lt;$N$9,N12&lt;$N$9),"NK","L"))</f>
        <v>NK</v>
      </c>
      <c r="P11" s="222" t="str">
        <f>IF('LEDGER GANJIL'!P11="","",AVERAGE('LEDGER GANJIL'!P11,'LEDGER GENAP2'!P11))</f>
        <v/>
      </c>
      <c r="Q11" s="764" t="str">
        <f>IF(P11="","NK",IF(OR(P11&lt;$P$9,P12&lt;$P$9),"NK","L"))</f>
        <v>NK</v>
      </c>
      <c r="R11" s="222" t="str">
        <f>IF('LEDGER GANJIL'!R11="","",AVERAGE('LEDGER GANJIL'!R11,'LEDGER GENAP2'!R11))</f>
        <v/>
      </c>
      <c r="S11" s="764" t="str">
        <f>IF(R11="","NK",IF(OR(R11&lt;$R$9,R12&lt;$R$9),"NK","L"))</f>
        <v>NK</v>
      </c>
      <c r="T11" s="222" t="str">
        <f>IF('LEDGER GANJIL'!T11="","",AVERAGE('LEDGER GANJIL'!T11,'LEDGER GENAP2'!T11))</f>
        <v/>
      </c>
      <c r="U11" s="764" t="str">
        <f>IF(T11="","NK",IF(OR(T11&lt;$T$9,T12&lt;$T$9),"NK","L"))</f>
        <v>NK</v>
      </c>
      <c r="V11" s="222" t="str">
        <f>IF('LEDGER GANJIL'!V11="","",AVERAGE('LEDGER GANJIL'!V11,'LEDGER GENAP2'!V11))</f>
        <v/>
      </c>
      <c r="W11" s="764" t="str">
        <f>IF(V11="","NK",IF(OR(V11&lt;$V$9,V12&lt;$V$9),"NK","L"))</f>
        <v>NK</v>
      </c>
      <c r="X11" s="222" t="str">
        <f>IF('LEDGER GANJIL'!X11="","",AVERAGE('LEDGER GANJIL'!X11,'LEDGER GENAP2'!X11))</f>
        <v/>
      </c>
      <c r="Y11" s="764" t="str">
        <f>IF(X11="","NK",IF(OR(X11&lt;$X$9,X12&lt;$X$9),"NK","L"))</f>
        <v>NK</v>
      </c>
      <c r="Z11" s="222" t="str">
        <f>IF('LEDGER GANJIL'!Z11="","",AVERAGE('LEDGER GANJIL'!Z11,'LEDGER GENAP2'!Z11))</f>
        <v/>
      </c>
      <c r="AA11" s="764" t="str">
        <f>IF(Z11="","NK",IF(OR(Z11&lt;$Z$9,Z12&lt;$Z$9),"NK","L"))</f>
        <v>NK</v>
      </c>
      <c r="AB11" s="222" t="str">
        <f>IF('LEDGER GANJIL'!AB11="","",AVERAGE('LEDGER GANJIL'!AB11,'LEDGER GENAP2'!AB11))</f>
        <v/>
      </c>
      <c r="AC11" s="764" t="str">
        <f>IF(AB11="","NK",IF(OR(AB11&lt;$AB$9,AB12&lt;$AB$9),"NK","L"))</f>
        <v>NK</v>
      </c>
      <c r="AD11" s="222" t="str">
        <f>IF('LEDGER GANJIL'!AD11="","",AVERAGE('LEDGER GANJIL'!AD11,'LEDGER GENAP2'!AD11))</f>
        <v/>
      </c>
      <c r="AE11" s="764" t="str">
        <f>IF(AD11="","NK",IF(OR(AD11&lt;$AD$9,AD12&lt;$AD$9),"NK","L"))</f>
        <v>NK</v>
      </c>
      <c r="AF11" s="222" t="str">
        <f>IF('LEDGER GANJIL'!AF11="","",AVERAGE('LEDGER GANJIL'!AF11,'LEDGER GENAP2'!AF11))</f>
        <v/>
      </c>
      <c r="AG11" s="764" t="str">
        <f>IF(AF11="","NK",IF(OR(AF11&lt;$AF$9,AF12&lt;$AF$9),"NK","L"))</f>
        <v>NK</v>
      </c>
      <c r="AH11" s="222" t="str">
        <f>IF('LEDGER GANJIL'!AH11="","",AVERAGE('LEDGER GANJIL'!AH11,'LEDGER GENAP2'!AH11))</f>
        <v/>
      </c>
      <c r="AI11" s="766" t="str">
        <f>IF(AH11="","",IF(OR(AH11&lt;$AH$9,AH12&lt;$AH$9),"NK","L"))</f>
        <v/>
      </c>
      <c r="AJ11" s="222" t="str">
        <f>IF('LEDGER GANJIL'!AJ11="","",AVERAGE('LEDGER GANJIL'!AJ11,'LEDGER GENAP2'!AJ11))</f>
        <v/>
      </c>
      <c r="AK11" s="766" t="str">
        <f>IF(AJ11="","",IF(OR(AJ11&lt;$AJ$9,AJ12&lt;$AJ$9),"NK","L"))</f>
        <v/>
      </c>
      <c r="AL11" s="225">
        <f t="shared" ref="AL11:AL74" si="0">SUM(D11,F11,H11,J11,L11,N11,P11,R11,T11,V11,X11,Z11,AB11,AD11,AF11,AH11,AJ11)</f>
        <v>0</v>
      </c>
      <c r="AM11" s="754" t="str">
        <f>IFERROR(DESKRIPSI2!EW11,"")</f>
        <v/>
      </c>
      <c r="AN11" s="756">
        <f>IF(AL11="","",AL11+AL12)</f>
        <v>0</v>
      </c>
      <c r="AO11" s="747" t="str">
        <f>IF(AL11=0,"",COUNTIF(D11:AK12,"NK"))</f>
        <v/>
      </c>
      <c r="AP11" s="749" t="str">
        <f>IF(OR(AO11="",AM11=""),"",IF(AND(AO11&lt;=$AO$3,AM11&gt;=3),"Naik","Tidak Naik"))</f>
        <v/>
      </c>
      <c r="AQ11" s="751" t="str">
        <f>IF(AP11="","",RANK(AN11,$AN$11:$AN$106,0))</f>
        <v/>
      </c>
    </row>
    <row r="12" spans="1:48" ht="15">
      <c r="A12" s="713"/>
      <c r="B12" s="753"/>
      <c r="C12" s="232" t="s">
        <v>423</v>
      </c>
      <c r="D12" s="222" t="str">
        <f>IF('LEDGER GANJIL'!D12="","",AVERAGE('LEDGER GANJIL'!D12,'LEDGER GENAP2'!D12))</f>
        <v/>
      </c>
      <c r="E12" s="765"/>
      <c r="F12" s="222" t="str">
        <f>IF('LEDGER GANJIL'!F12="","",AVERAGE('LEDGER GANJIL'!F12,'LEDGER GENAP2'!F12))</f>
        <v/>
      </c>
      <c r="G12" s="765"/>
      <c r="H12" s="222" t="str">
        <f>IF('LEDGER GANJIL'!H12="","",AVERAGE('LEDGER GANJIL'!H12,'LEDGER GENAP2'!H12))</f>
        <v/>
      </c>
      <c r="I12" s="765"/>
      <c r="J12" s="222" t="str">
        <f>IF('LEDGER GANJIL'!J12="","",AVERAGE('LEDGER GANJIL'!J12,'LEDGER GENAP2'!J12))</f>
        <v/>
      </c>
      <c r="K12" s="765"/>
      <c r="L12" s="222" t="str">
        <f>IF('LEDGER GANJIL'!L12="","",AVERAGE('LEDGER GANJIL'!L12,'LEDGER GENAP2'!L12))</f>
        <v/>
      </c>
      <c r="M12" s="765"/>
      <c r="N12" s="222" t="str">
        <f>IF('LEDGER GANJIL'!N12="","",AVERAGE('LEDGER GANJIL'!N12,'LEDGER GENAP2'!N12))</f>
        <v/>
      </c>
      <c r="O12" s="765"/>
      <c r="P12" s="222" t="str">
        <f>IF('LEDGER GANJIL'!P12="","",AVERAGE('LEDGER GANJIL'!P12,'LEDGER GENAP2'!P12))</f>
        <v/>
      </c>
      <c r="Q12" s="765"/>
      <c r="R12" s="222" t="str">
        <f>IF('LEDGER GANJIL'!R12="","",AVERAGE('LEDGER GANJIL'!R12,'LEDGER GENAP2'!R12))</f>
        <v/>
      </c>
      <c r="S12" s="765"/>
      <c r="T12" s="222" t="str">
        <f>IF('LEDGER GANJIL'!T12="","",AVERAGE('LEDGER GANJIL'!T12,'LEDGER GENAP2'!T12))</f>
        <v/>
      </c>
      <c r="U12" s="765"/>
      <c r="V12" s="222" t="str">
        <f>IF('LEDGER GANJIL'!V12="","",AVERAGE('LEDGER GANJIL'!V12,'LEDGER GENAP2'!V12))</f>
        <v/>
      </c>
      <c r="W12" s="765"/>
      <c r="X12" s="222" t="str">
        <f>IF('LEDGER GANJIL'!X12="","",AVERAGE('LEDGER GANJIL'!X12,'LEDGER GENAP2'!X12))</f>
        <v/>
      </c>
      <c r="Y12" s="765"/>
      <c r="Z12" s="222" t="str">
        <f>IF('LEDGER GANJIL'!Z12="","",AVERAGE('LEDGER GANJIL'!Z12,'LEDGER GENAP2'!Z12))</f>
        <v/>
      </c>
      <c r="AA12" s="765"/>
      <c r="AB12" s="222" t="str">
        <f>IF('LEDGER GANJIL'!AB12="","",AVERAGE('LEDGER GANJIL'!AB12,'LEDGER GENAP2'!AB12))</f>
        <v/>
      </c>
      <c r="AC12" s="765"/>
      <c r="AD12" s="222" t="str">
        <f>IF('LEDGER GANJIL'!AD12="","",AVERAGE('LEDGER GANJIL'!AD12,'LEDGER GENAP2'!AD12))</f>
        <v/>
      </c>
      <c r="AE12" s="765"/>
      <c r="AF12" s="222" t="str">
        <f>IF('LEDGER GANJIL'!AF12="","",AVERAGE('LEDGER GANJIL'!AF12,'LEDGER GENAP2'!AF12))</f>
        <v/>
      </c>
      <c r="AG12" s="765"/>
      <c r="AH12" s="222" t="str">
        <f>IF('LEDGER GANJIL'!AH12="","",AVERAGE('LEDGER GANJIL'!AH12,'LEDGER GENAP2'!AH12))</f>
        <v/>
      </c>
      <c r="AI12" s="767"/>
      <c r="AJ12" s="222" t="str">
        <f>IF('LEDGER GANJIL'!AJ12="","",AVERAGE('LEDGER GANJIL'!AJ12,'LEDGER GENAP2'!AJ12))</f>
        <v/>
      </c>
      <c r="AK12" s="767"/>
      <c r="AL12" s="231">
        <f t="shared" si="0"/>
        <v>0</v>
      </c>
      <c r="AM12" s="755"/>
      <c r="AN12" s="757"/>
      <c r="AO12" s="748"/>
      <c r="AP12" s="750"/>
      <c r="AQ12" s="751"/>
    </row>
    <row r="13" spans="1:48" ht="15">
      <c r="A13" s="711">
        <v>2</v>
      </c>
      <c r="B13" s="752" t="str">
        <f>IF('Data Identitas'!B10="","",'Data Identitas'!B10)</f>
        <v>siswa2</v>
      </c>
      <c r="C13" s="232" t="s">
        <v>422</v>
      </c>
      <c r="D13" s="222" t="str">
        <f>IF('LEDGER GANJIL'!D13="","",AVERAGE('LEDGER GANJIL'!D13,'LEDGER GENAP2'!D13))</f>
        <v/>
      </c>
      <c r="E13" s="764" t="str">
        <f t="shared" ref="E13" si="1">IF(D13="","NK",IF(OR(D13&lt;$D$9,D14&lt;$D$9),"NK","L"))</f>
        <v>NK</v>
      </c>
      <c r="F13" s="222" t="str">
        <f>IF('LEDGER GANJIL'!F13="","",AVERAGE('LEDGER GANJIL'!F13,'LEDGER GENAP2'!F13))</f>
        <v/>
      </c>
      <c r="G13" s="764" t="str">
        <f t="shared" ref="G13" si="2">IF(F13="","NK",IF(OR(F13&lt;$F$9,F14&lt;$F$9),"NK","L"))</f>
        <v>NK</v>
      </c>
      <c r="H13" s="222" t="str">
        <f>IF('LEDGER GANJIL'!H13="","",AVERAGE('LEDGER GANJIL'!H13,'LEDGER GENAP2'!H13))</f>
        <v/>
      </c>
      <c r="I13" s="764" t="str">
        <f t="shared" ref="I13" si="3">IF(H13="","NK",IF(OR(H13&lt;$H$9,H14&lt;$H$9),"NK","L"))</f>
        <v>NK</v>
      </c>
      <c r="J13" s="222" t="str">
        <f>IF('LEDGER GANJIL'!J13="","",AVERAGE('LEDGER GANJIL'!J13,'LEDGER GENAP2'!J13))</f>
        <v/>
      </c>
      <c r="K13" s="764" t="str">
        <f t="shared" ref="K13" si="4">IF(J13="","NK",IF(OR(J13&lt;$J$9,J14&lt;$J$9),"NK","L"))</f>
        <v>NK</v>
      </c>
      <c r="L13" s="222" t="str">
        <f>IF('LEDGER GANJIL'!L13="","",AVERAGE('LEDGER GANJIL'!L13,'LEDGER GENAP2'!L13))</f>
        <v/>
      </c>
      <c r="M13" s="764" t="str">
        <f t="shared" ref="M13" si="5">IF(L13="","NK",IF(OR(L13&lt;$L$9,L14&lt;$L$9),"NK","L"))</f>
        <v>NK</v>
      </c>
      <c r="N13" s="222" t="str">
        <f>IF('LEDGER GANJIL'!N13="","",AVERAGE('LEDGER GANJIL'!N13,'LEDGER GENAP2'!N13))</f>
        <v/>
      </c>
      <c r="O13" s="764" t="str">
        <f t="shared" ref="O13" si="6">IF(N13="","NK",IF(OR(N13&lt;$N$9,N14&lt;$N$9),"NK","L"))</f>
        <v>NK</v>
      </c>
      <c r="P13" s="222" t="str">
        <f>IF('LEDGER GANJIL'!P13="","",AVERAGE('LEDGER GANJIL'!P13,'LEDGER GENAP2'!P13))</f>
        <v/>
      </c>
      <c r="Q13" s="764" t="str">
        <f t="shared" ref="Q13" si="7">IF(P13="","NK",IF(OR(P13&lt;$P$9,P14&lt;$P$9),"NK","L"))</f>
        <v>NK</v>
      </c>
      <c r="R13" s="222" t="str">
        <f>IF('LEDGER GANJIL'!R13="","",AVERAGE('LEDGER GANJIL'!R13,'LEDGER GENAP2'!R13))</f>
        <v/>
      </c>
      <c r="S13" s="764" t="str">
        <f t="shared" ref="S13" si="8">IF(R13="","NK",IF(OR(R13&lt;$R$9,R14&lt;$R$9),"NK","L"))</f>
        <v>NK</v>
      </c>
      <c r="T13" s="222" t="str">
        <f>IF('LEDGER GANJIL'!T13="","",AVERAGE('LEDGER GANJIL'!T13,'LEDGER GENAP2'!T13))</f>
        <v/>
      </c>
      <c r="U13" s="764" t="str">
        <f>IF(T13="","NK",IF(OR(T13&lt;$T$9,T14&lt;$T$9),"NK","L"))</f>
        <v>NK</v>
      </c>
      <c r="V13" s="222" t="str">
        <f>IF('LEDGER GANJIL'!V13="","",AVERAGE('LEDGER GANJIL'!V13,'LEDGER GENAP2'!V13))</f>
        <v/>
      </c>
      <c r="W13" s="764" t="str">
        <f t="shared" ref="W13" si="9">IF(V13="","NK",IF(OR(V13&lt;$V$9,V14&lt;$V$9),"NK","L"))</f>
        <v>NK</v>
      </c>
      <c r="X13" s="222" t="str">
        <f>IF('LEDGER GANJIL'!X13="","",AVERAGE('LEDGER GANJIL'!X13,'LEDGER GENAP2'!X13))</f>
        <v/>
      </c>
      <c r="Y13" s="764" t="str">
        <f t="shared" ref="Y13" si="10">IF(X13="","NK",IF(OR(X13&lt;$X$9,X14&lt;$X$9),"NK","L"))</f>
        <v>NK</v>
      </c>
      <c r="Z13" s="222" t="str">
        <f>IF('LEDGER GANJIL'!Z13="","",AVERAGE('LEDGER GANJIL'!Z13,'LEDGER GENAP2'!Z13))</f>
        <v/>
      </c>
      <c r="AA13" s="764" t="str">
        <f t="shared" ref="AA13" si="11">IF(Z13="","NK",IF(OR(Z13&lt;$Z$9,Z14&lt;$Z$9),"NK","L"))</f>
        <v>NK</v>
      </c>
      <c r="AB13" s="222" t="str">
        <f>IF('LEDGER GANJIL'!AB13="","",AVERAGE('LEDGER GANJIL'!AB13,'LEDGER GENAP2'!AB13))</f>
        <v/>
      </c>
      <c r="AC13" s="764" t="str">
        <f t="shared" ref="AC13" si="12">IF(AB13="","NK",IF(OR(AB13&lt;$AB$9,AB14&lt;$AB$9),"NK","L"))</f>
        <v>NK</v>
      </c>
      <c r="AD13" s="222" t="str">
        <f>IF('LEDGER GANJIL'!AD13="","",AVERAGE('LEDGER GANJIL'!AD13,'LEDGER GENAP2'!AD13))</f>
        <v/>
      </c>
      <c r="AE13" s="764" t="str">
        <f t="shared" ref="AE13" si="13">IF(AD13="","NK",IF(OR(AD13&lt;$AD$9,AD14&lt;$AD$9),"NK","L"))</f>
        <v>NK</v>
      </c>
      <c r="AF13" s="222" t="str">
        <f>IF('LEDGER GANJIL'!AF13="","",AVERAGE('LEDGER GANJIL'!AF13,'LEDGER GENAP2'!AF13))</f>
        <v/>
      </c>
      <c r="AG13" s="764" t="str">
        <f t="shared" ref="AG13" si="14">IF(AF13="","NK",IF(OR(AF13&lt;$AF$9,AF14&lt;$AF$9),"NK","L"))</f>
        <v>NK</v>
      </c>
      <c r="AH13" s="222" t="str">
        <f>IF('LEDGER GANJIL'!AH13="","",AVERAGE('LEDGER GANJIL'!AH13,'LEDGER GENAP2'!AH13))</f>
        <v/>
      </c>
      <c r="AI13" s="766" t="str">
        <f t="shared" ref="AI13" si="15">IF(AH13="","",IF(OR(AH13&lt;$AH$9,AH14&lt;$AH$9),"NK","L"))</f>
        <v/>
      </c>
      <c r="AJ13" s="222" t="str">
        <f>IF('LEDGER GANJIL'!AJ13="","",AVERAGE('LEDGER GANJIL'!AJ13,'LEDGER GENAP2'!AJ13))</f>
        <v/>
      </c>
      <c r="AK13" s="766" t="str">
        <f t="shared" ref="AK13" si="16">IF(AJ13="","",IF(OR(AJ13&lt;$AJ$9,AJ14&lt;$AJ$9),"NK","L"))</f>
        <v/>
      </c>
      <c r="AL13" s="231">
        <f t="shared" si="0"/>
        <v>0</v>
      </c>
      <c r="AM13" s="754" t="str">
        <f>IFERROR(DESKRIPSI2!EW12,"")</f>
        <v/>
      </c>
      <c r="AN13" s="756">
        <f t="shared" ref="AN13" si="17">IF(AL13="","",AL13+AL14)</f>
        <v>0</v>
      </c>
      <c r="AO13" s="747" t="str">
        <f t="shared" ref="AO13" si="18">IF(AL13=0,"",COUNTIF(D13:AK14,"NK"))</f>
        <v/>
      </c>
      <c r="AP13" s="749" t="str">
        <f t="shared" ref="AP13" si="19">IF(OR(AO13="",AM13=""),"",IF(AND(AO13&lt;=$AO$3,AM13&gt;=3),"Naik","Tidak Naik"))</f>
        <v/>
      </c>
      <c r="AQ13" s="751" t="str">
        <f t="shared" ref="AQ13" si="20">IF(AP13="","",RANK(AN13,$AN$11:$AN$106,0))</f>
        <v/>
      </c>
    </row>
    <row r="14" spans="1:48" ht="15">
      <c r="A14" s="713"/>
      <c r="B14" s="753"/>
      <c r="C14" s="232" t="s">
        <v>423</v>
      </c>
      <c r="D14" s="222" t="str">
        <f>IF('LEDGER GANJIL'!D14="","",AVERAGE('LEDGER GANJIL'!D14,'LEDGER GENAP2'!D14))</f>
        <v/>
      </c>
      <c r="E14" s="765"/>
      <c r="F14" s="222" t="str">
        <f>IF('LEDGER GANJIL'!F14="","",AVERAGE('LEDGER GANJIL'!F14,'LEDGER GENAP2'!F14))</f>
        <v/>
      </c>
      <c r="G14" s="765"/>
      <c r="H14" s="222" t="str">
        <f>IF('LEDGER GANJIL'!H14="","",AVERAGE('LEDGER GANJIL'!H14,'LEDGER GENAP2'!H14))</f>
        <v/>
      </c>
      <c r="I14" s="765"/>
      <c r="J14" s="222" t="str">
        <f>IF('LEDGER GANJIL'!J14="","",AVERAGE('LEDGER GANJIL'!J14,'LEDGER GENAP2'!J14))</f>
        <v/>
      </c>
      <c r="K14" s="765"/>
      <c r="L14" s="222" t="str">
        <f>IF('LEDGER GANJIL'!L14="","",AVERAGE('LEDGER GANJIL'!L14,'LEDGER GENAP2'!L14))</f>
        <v/>
      </c>
      <c r="M14" s="765"/>
      <c r="N14" s="222" t="str">
        <f>IF('LEDGER GANJIL'!N14="","",AVERAGE('LEDGER GANJIL'!N14,'LEDGER GENAP2'!N14))</f>
        <v/>
      </c>
      <c r="O14" s="765"/>
      <c r="P14" s="222" t="str">
        <f>IF('LEDGER GANJIL'!P14="","",AVERAGE('LEDGER GANJIL'!P14,'LEDGER GENAP2'!P14))</f>
        <v/>
      </c>
      <c r="Q14" s="765"/>
      <c r="R14" s="222" t="str">
        <f>IF('LEDGER GANJIL'!R14="","",AVERAGE('LEDGER GANJIL'!R14,'LEDGER GENAP2'!R14))</f>
        <v/>
      </c>
      <c r="S14" s="765"/>
      <c r="T14" s="222" t="str">
        <f>IF('LEDGER GANJIL'!T14="","",AVERAGE('LEDGER GANJIL'!T14,'LEDGER GENAP2'!T14))</f>
        <v/>
      </c>
      <c r="U14" s="765"/>
      <c r="V14" s="222" t="str">
        <f>IF('LEDGER GANJIL'!V14="","",AVERAGE('LEDGER GANJIL'!V14,'LEDGER GENAP2'!V14))</f>
        <v/>
      </c>
      <c r="W14" s="765"/>
      <c r="X14" s="222" t="str">
        <f>IF('LEDGER GANJIL'!X14="","",AVERAGE('LEDGER GANJIL'!X14,'LEDGER GENAP2'!X14))</f>
        <v/>
      </c>
      <c r="Y14" s="765"/>
      <c r="Z14" s="222" t="str">
        <f>IF('LEDGER GANJIL'!Z14="","",AVERAGE('LEDGER GANJIL'!Z14,'LEDGER GENAP2'!Z14))</f>
        <v/>
      </c>
      <c r="AA14" s="765"/>
      <c r="AB14" s="222" t="str">
        <f>IF('LEDGER GANJIL'!AB14="","",AVERAGE('LEDGER GANJIL'!AB14,'LEDGER GENAP2'!AB14))</f>
        <v/>
      </c>
      <c r="AC14" s="765"/>
      <c r="AD14" s="222" t="str">
        <f>IF('LEDGER GANJIL'!AD14="","",AVERAGE('LEDGER GANJIL'!AD14,'LEDGER GENAP2'!AD14))</f>
        <v/>
      </c>
      <c r="AE14" s="765"/>
      <c r="AF14" s="222" t="str">
        <f>IF('LEDGER GANJIL'!AF14="","",AVERAGE('LEDGER GANJIL'!AF14,'LEDGER GENAP2'!AF14))</f>
        <v/>
      </c>
      <c r="AG14" s="765"/>
      <c r="AH14" s="222" t="str">
        <f>IF('LEDGER GANJIL'!AH14="","",AVERAGE('LEDGER GANJIL'!AH14,'LEDGER GENAP2'!AH14))</f>
        <v/>
      </c>
      <c r="AI14" s="767"/>
      <c r="AJ14" s="222" t="str">
        <f>IF('LEDGER GANJIL'!AJ14="","",AVERAGE('LEDGER GANJIL'!AJ14,'LEDGER GENAP2'!AJ14))</f>
        <v/>
      </c>
      <c r="AK14" s="767"/>
      <c r="AL14" s="231">
        <f t="shared" si="0"/>
        <v>0</v>
      </c>
      <c r="AM14" s="755"/>
      <c r="AN14" s="757"/>
      <c r="AO14" s="748"/>
      <c r="AP14" s="750"/>
      <c r="AQ14" s="751"/>
    </row>
    <row r="15" spans="1:48" ht="15" customHeight="1">
      <c r="A15" s="711">
        <v>3</v>
      </c>
      <c r="B15" s="752" t="str">
        <f>IF('Data Identitas'!B11="","",'Data Identitas'!B11)</f>
        <v>siswa3</v>
      </c>
      <c r="C15" s="232" t="s">
        <v>422</v>
      </c>
      <c r="D15" s="222" t="str">
        <f>IF('LEDGER GANJIL'!D15="","",AVERAGE('LEDGER GANJIL'!D15,'LEDGER GENAP2'!D15))</f>
        <v/>
      </c>
      <c r="E15" s="764" t="str">
        <f t="shared" ref="E15" si="21">IF(D15="","NK",IF(OR(D15&lt;$D$9,D16&lt;$D$9),"NK","L"))</f>
        <v>NK</v>
      </c>
      <c r="F15" s="222" t="str">
        <f>IF('LEDGER GANJIL'!F15="","",AVERAGE('LEDGER GANJIL'!F15,'LEDGER GENAP2'!F15))</f>
        <v/>
      </c>
      <c r="G15" s="764" t="str">
        <f t="shared" ref="G15" si="22">IF(F15="","NK",IF(OR(F15&lt;$F$9,F16&lt;$F$9),"NK","L"))</f>
        <v>NK</v>
      </c>
      <c r="H15" s="222" t="str">
        <f>IF('LEDGER GANJIL'!H15="","",AVERAGE('LEDGER GANJIL'!H15,'LEDGER GENAP2'!H15))</f>
        <v/>
      </c>
      <c r="I15" s="764" t="str">
        <f t="shared" ref="I15" si="23">IF(H15="","NK",IF(OR(H15&lt;$H$9,H16&lt;$H$9),"NK","L"))</f>
        <v>NK</v>
      </c>
      <c r="J15" s="222" t="str">
        <f>IF('LEDGER GANJIL'!J15="","",AVERAGE('LEDGER GANJIL'!J15,'LEDGER GENAP2'!J15))</f>
        <v/>
      </c>
      <c r="K15" s="764" t="str">
        <f t="shared" ref="K15" si="24">IF(J15="","NK",IF(OR(J15&lt;$J$9,J16&lt;$J$9),"NK","L"))</f>
        <v>NK</v>
      </c>
      <c r="L15" s="222" t="str">
        <f>IF('LEDGER GANJIL'!L15="","",AVERAGE('LEDGER GANJIL'!L15,'LEDGER GENAP2'!L15))</f>
        <v/>
      </c>
      <c r="M15" s="764" t="str">
        <f t="shared" ref="M15" si="25">IF(L15="","NK",IF(OR(L15&lt;$L$9,L16&lt;$L$9),"NK","L"))</f>
        <v>NK</v>
      </c>
      <c r="N15" s="222" t="str">
        <f>IF('LEDGER GANJIL'!N15="","",AVERAGE('LEDGER GANJIL'!N15,'LEDGER GENAP2'!N15))</f>
        <v/>
      </c>
      <c r="O15" s="764" t="str">
        <f t="shared" ref="O15" si="26">IF(N15="","NK",IF(OR(N15&lt;$N$9,N16&lt;$N$9),"NK","L"))</f>
        <v>NK</v>
      </c>
      <c r="P15" s="222" t="str">
        <f>IF('LEDGER GANJIL'!P15="","",AVERAGE('LEDGER GANJIL'!P15,'LEDGER GENAP2'!P15))</f>
        <v/>
      </c>
      <c r="Q15" s="764" t="str">
        <f t="shared" ref="Q15" si="27">IF(P15="","NK",IF(OR(P15&lt;$P$9,P16&lt;$P$9),"NK","L"))</f>
        <v>NK</v>
      </c>
      <c r="R15" s="222" t="str">
        <f>IF('LEDGER GANJIL'!R15="","",AVERAGE('LEDGER GANJIL'!R15,'LEDGER GENAP2'!R15))</f>
        <v/>
      </c>
      <c r="S15" s="764" t="str">
        <f t="shared" ref="S15" si="28">IF(R15="","NK",IF(OR(R15&lt;$R$9,R16&lt;$R$9),"NK","L"))</f>
        <v>NK</v>
      </c>
      <c r="T15" s="222" t="str">
        <f>IF('LEDGER GANJIL'!T15="","",AVERAGE('LEDGER GANJIL'!T15,'LEDGER GENAP2'!T15))</f>
        <v/>
      </c>
      <c r="U15" s="764" t="str">
        <f t="shared" ref="U15" si="29">IF(T15="","NK",IF(OR(T15&lt;$T$9,T16&lt;$T$9),"NK","L"))</f>
        <v>NK</v>
      </c>
      <c r="V15" s="222" t="str">
        <f>IF('LEDGER GANJIL'!V15="","",AVERAGE('LEDGER GANJIL'!V15,'LEDGER GENAP2'!V15))</f>
        <v/>
      </c>
      <c r="W15" s="764" t="str">
        <f t="shared" ref="W15" si="30">IF(V15="","NK",IF(OR(V15&lt;$V$9,V16&lt;$V$9),"NK","L"))</f>
        <v>NK</v>
      </c>
      <c r="X15" s="222" t="str">
        <f>IF('LEDGER GANJIL'!X15="","",AVERAGE('LEDGER GANJIL'!X15,'LEDGER GENAP2'!X15))</f>
        <v/>
      </c>
      <c r="Y15" s="764" t="str">
        <f t="shared" ref="Y15" si="31">IF(X15="","NK",IF(OR(X15&lt;$X$9,X16&lt;$X$9),"NK","L"))</f>
        <v>NK</v>
      </c>
      <c r="Z15" s="222" t="str">
        <f>IF('LEDGER GANJIL'!Z15="","",AVERAGE('LEDGER GANJIL'!Z15,'LEDGER GENAP2'!Z15))</f>
        <v/>
      </c>
      <c r="AA15" s="764" t="str">
        <f t="shared" ref="AA15" si="32">IF(Z15="","NK",IF(OR(Z15&lt;$Z$9,Z16&lt;$Z$9),"NK","L"))</f>
        <v>NK</v>
      </c>
      <c r="AB15" s="222" t="str">
        <f>IF('LEDGER GANJIL'!AB15="","",AVERAGE('LEDGER GANJIL'!AB15,'LEDGER GENAP2'!AB15))</f>
        <v/>
      </c>
      <c r="AC15" s="764" t="str">
        <f t="shared" ref="AC15" si="33">IF(AB15="","NK",IF(OR(AB15&lt;$AB$9,AB16&lt;$AB$9),"NK","L"))</f>
        <v>NK</v>
      </c>
      <c r="AD15" s="222" t="str">
        <f>IF('LEDGER GANJIL'!AD15="","",AVERAGE('LEDGER GANJIL'!AD15,'LEDGER GENAP2'!AD15))</f>
        <v/>
      </c>
      <c r="AE15" s="764" t="str">
        <f t="shared" ref="AE15" si="34">IF(AD15="","NK",IF(OR(AD15&lt;$AD$9,AD16&lt;$AD$9),"NK","L"))</f>
        <v>NK</v>
      </c>
      <c r="AF15" s="222" t="str">
        <f>IF('LEDGER GANJIL'!AF15="","",AVERAGE('LEDGER GANJIL'!AF15,'LEDGER GENAP2'!AF15))</f>
        <v/>
      </c>
      <c r="AG15" s="764" t="str">
        <f t="shared" ref="AG15" si="35">IF(AF15="","NK",IF(OR(AF15&lt;$AF$9,AF16&lt;$AF$9),"NK","L"))</f>
        <v>NK</v>
      </c>
      <c r="AH15" s="222" t="str">
        <f>IF('LEDGER GANJIL'!AH15="","",AVERAGE('LEDGER GANJIL'!AH15,'LEDGER GENAP2'!AH15))</f>
        <v/>
      </c>
      <c r="AI15" s="766" t="str">
        <f t="shared" ref="AI15" si="36">IF(AH15="","",IF(OR(AH15&lt;$AH$9,AH16&lt;$AH$9),"NK","L"))</f>
        <v/>
      </c>
      <c r="AJ15" s="222" t="str">
        <f>IF('LEDGER GANJIL'!AJ15="","",AVERAGE('LEDGER GANJIL'!AJ15,'LEDGER GENAP2'!AJ15))</f>
        <v/>
      </c>
      <c r="AK15" s="766" t="str">
        <f t="shared" ref="AK15" si="37">IF(AJ15="","",IF(OR(AJ15&lt;$AJ$9,AJ16&lt;$AJ$9),"NK","L"))</f>
        <v/>
      </c>
      <c r="AL15" s="231">
        <f t="shared" si="0"/>
        <v>0</v>
      </c>
      <c r="AM15" s="754" t="str">
        <f>IFERROR(DESKRIPSI2!EW13,"")</f>
        <v/>
      </c>
      <c r="AN15" s="756">
        <f t="shared" ref="AN15" si="38">IF(AL15="","",AL15+AL16)</f>
        <v>0</v>
      </c>
      <c r="AO15" s="747" t="str">
        <f t="shared" ref="AO15" si="39">IF(AL15=0,"",COUNTIF(D15:AK16,"NK"))</f>
        <v/>
      </c>
      <c r="AP15" s="749" t="str">
        <f t="shared" ref="AP15" si="40">IF(OR(AO15="",AM15=""),"",IF(AND(AO15&lt;=$AO$3,AM15&gt;=3),"Naik","Tidak Naik"))</f>
        <v/>
      </c>
      <c r="AQ15" s="751" t="str">
        <f t="shared" ref="AQ15" si="41">IF(AP15="","",RANK(AN15,$AN$11:$AN$106,0))</f>
        <v/>
      </c>
    </row>
    <row r="16" spans="1:48" ht="15">
      <c r="A16" s="713"/>
      <c r="B16" s="753"/>
      <c r="C16" s="232" t="s">
        <v>423</v>
      </c>
      <c r="D16" s="222" t="str">
        <f>IF('LEDGER GANJIL'!D16="","",AVERAGE('LEDGER GANJIL'!D16,'LEDGER GENAP2'!D16))</f>
        <v/>
      </c>
      <c r="E16" s="765"/>
      <c r="F16" s="222" t="str">
        <f>IF('LEDGER GANJIL'!F16="","",AVERAGE('LEDGER GANJIL'!F16,'LEDGER GENAP2'!F16))</f>
        <v/>
      </c>
      <c r="G16" s="765"/>
      <c r="H16" s="222" t="str">
        <f>IF('LEDGER GANJIL'!H16="","",AVERAGE('LEDGER GANJIL'!H16,'LEDGER GENAP2'!H16))</f>
        <v/>
      </c>
      <c r="I16" s="765"/>
      <c r="J16" s="222" t="str">
        <f>IF('LEDGER GANJIL'!J16="","",AVERAGE('LEDGER GANJIL'!J16,'LEDGER GENAP2'!J16))</f>
        <v/>
      </c>
      <c r="K16" s="765"/>
      <c r="L16" s="222" t="str">
        <f>IF('LEDGER GANJIL'!L16="","",AVERAGE('LEDGER GANJIL'!L16,'LEDGER GENAP2'!L16))</f>
        <v/>
      </c>
      <c r="M16" s="765"/>
      <c r="N16" s="222" t="str">
        <f>IF('LEDGER GANJIL'!N16="","",AVERAGE('LEDGER GANJIL'!N16,'LEDGER GENAP2'!N16))</f>
        <v/>
      </c>
      <c r="O16" s="765"/>
      <c r="P16" s="222" t="str">
        <f>IF('LEDGER GANJIL'!P16="","",AVERAGE('LEDGER GANJIL'!P16,'LEDGER GENAP2'!P16))</f>
        <v/>
      </c>
      <c r="Q16" s="765"/>
      <c r="R16" s="222" t="str">
        <f>IF('LEDGER GANJIL'!R16="","",AVERAGE('LEDGER GANJIL'!R16,'LEDGER GENAP2'!R16))</f>
        <v/>
      </c>
      <c r="S16" s="765"/>
      <c r="T16" s="222" t="str">
        <f>IF('LEDGER GANJIL'!T16="","",AVERAGE('LEDGER GANJIL'!T16,'LEDGER GENAP2'!T16))</f>
        <v/>
      </c>
      <c r="U16" s="765"/>
      <c r="V16" s="222" t="str">
        <f>IF('LEDGER GANJIL'!V16="","",AVERAGE('LEDGER GANJIL'!V16,'LEDGER GENAP2'!V16))</f>
        <v/>
      </c>
      <c r="W16" s="765"/>
      <c r="X16" s="222" t="str">
        <f>IF('LEDGER GANJIL'!X16="","",AVERAGE('LEDGER GANJIL'!X16,'LEDGER GENAP2'!X16))</f>
        <v/>
      </c>
      <c r="Y16" s="765"/>
      <c r="Z16" s="222" t="str">
        <f>IF('LEDGER GANJIL'!Z16="","",AVERAGE('LEDGER GANJIL'!Z16,'LEDGER GENAP2'!Z16))</f>
        <v/>
      </c>
      <c r="AA16" s="765"/>
      <c r="AB16" s="222" t="str">
        <f>IF('LEDGER GANJIL'!AB16="","",AVERAGE('LEDGER GANJIL'!AB16,'LEDGER GENAP2'!AB16))</f>
        <v/>
      </c>
      <c r="AC16" s="765"/>
      <c r="AD16" s="222" t="str">
        <f>IF('LEDGER GANJIL'!AD16="","",AVERAGE('LEDGER GANJIL'!AD16,'LEDGER GENAP2'!AD16))</f>
        <v/>
      </c>
      <c r="AE16" s="765"/>
      <c r="AF16" s="222" t="str">
        <f>IF('LEDGER GANJIL'!AF16="","",AVERAGE('LEDGER GANJIL'!AF16,'LEDGER GENAP2'!AF16))</f>
        <v/>
      </c>
      <c r="AG16" s="765"/>
      <c r="AH16" s="222" t="str">
        <f>IF('LEDGER GANJIL'!AH16="","",AVERAGE('LEDGER GANJIL'!AH16,'LEDGER GENAP2'!AH16))</f>
        <v/>
      </c>
      <c r="AI16" s="767"/>
      <c r="AJ16" s="222" t="str">
        <f>IF('LEDGER GANJIL'!AJ16="","",AVERAGE('LEDGER GANJIL'!AJ16,'LEDGER GENAP2'!AJ16))</f>
        <v/>
      </c>
      <c r="AK16" s="767"/>
      <c r="AL16" s="231">
        <f t="shared" si="0"/>
        <v>0</v>
      </c>
      <c r="AM16" s="755"/>
      <c r="AN16" s="757"/>
      <c r="AO16" s="748"/>
      <c r="AP16" s="750"/>
      <c r="AQ16" s="751"/>
    </row>
    <row r="17" spans="1:43" ht="15">
      <c r="A17" s="711">
        <v>4</v>
      </c>
      <c r="B17" s="752" t="str">
        <f>IF('Data Identitas'!B12="","",'Data Identitas'!B12)</f>
        <v>siswa4</v>
      </c>
      <c r="C17" s="232" t="s">
        <v>422</v>
      </c>
      <c r="D17" s="222" t="str">
        <f>IF('LEDGER GANJIL'!D17="","",AVERAGE('LEDGER GANJIL'!D17,'LEDGER GENAP2'!D17))</f>
        <v/>
      </c>
      <c r="E17" s="764" t="str">
        <f t="shared" ref="E17" si="42">IF(D17="","NK",IF(OR(D17&lt;$D$9,D18&lt;$D$9),"NK","L"))</f>
        <v>NK</v>
      </c>
      <c r="F17" s="222" t="str">
        <f>IF('LEDGER GANJIL'!F17="","",AVERAGE('LEDGER GANJIL'!F17,'LEDGER GENAP2'!F17))</f>
        <v/>
      </c>
      <c r="G17" s="764" t="str">
        <f t="shared" ref="G17" si="43">IF(F17="","NK",IF(OR(F17&lt;$F$9,F18&lt;$F$9),"NK","L"))</f>
        <v>NK</v>
      </c>
      <c r="H17" s="222" t="str">
        <f>IF('LEDGER GANJIL'!H17="","",AVERAGE('LEDGER GANJIL'!H17,'LEDGER GENAP2'!H17))</f>
        <v/>
      </c>
      <c r="I17" s="764" t="str">
        <f t="shared" ref="I17" si="44">IF(H17="","NK",IF(OR(H17&lt;$H$9,H18&lt;$H$9),"NK","L"))</f>
        <v>NK</v>
      </c>
      <c r="J17" s="222" t="str">
        <f>IF('LEDGER GANJIL'!J17="","",AVERAGE('LEDGER GANJIL'!J17,'LEDGER GENAP2'!J17))</f>
        <v/>
      </c>
      <c r="K17" s="764" t="str">
        <f t="shared" ref="K17" si="45">IF(J17="","NK",IF(OR(J17&lt;$J$9,J18&lt;$J$9),"NK","L"))</f>
        <v>NK</v>
      </c>
      <c r="L17" s="222" t="str">
        <f>IF('LEDGER GANJIL'!L17="","",AVERAGE('LEDGER GANJIL'!L17,'LEDGER GENAP2'!L17))</f>
        <v/>
      </c>
      <c r="M17" s="764" t="str">
        <f t="shared" ref="M17" si="46">IF(L17="","NK",IF(OR(L17&lt;$L$9,L18&lt;$L$9),"NK","L"))</f>
        <v>NK</v>
      </c>
      <c r="N17" s="222" t="str">
        <f>IF('LEDGER GANJIL'!N17="","",AVERAGE('LEDGER GANJIL'!N17,'LEDGER GENAP2'!N17))</f>
        <v/>
      </c>
      <c r="O17" s="764" t="str">
        <f t="shared" ref="O17" si="47">IF(N17="","NK",IF(OR(N17&lt;$N$9,N18&lt;$N$9),"NK","L"))</f>
        <v>NK</v>
      </c>
      <c r="P17" s="222" t="str">
        <f>IF('LEDGER GANJIL'!P17="","",AVERAGE('LEDGER GANJIL'!P17,'LEDGER GENAP2'!P17))</f>
        <v/>
      </c>
      <c r="Q17" s="764" t="str">
        <f t="shared" ref="Q17" si="48">IF(P17="","NK",IF(OR(P17&lt;$P$9,P18&lt;$P$9),"NK","L"))</f>
        <v>NK</v>
      </c>
      <c r="R17" s="222" t="str">
        <f>IF('LEDGER GANJIL'!R17="","",AVERAGE('LEDGER GANJIL'!R17,'LEDGER GENAP2'!R17))</f>
        <v/>
      </c>
      <c r="S17" s="764" t="str">
        <f t="shared" ref="S17" si="49">IF(R17="","NK",IF(OR(R17&lt;$R$9,R18&lt;$R$9),"NK","L"))</f>
        <v>NK</v>
      </c>
      <c r="T17" s="222" t="str">
        <f>IF('LEDGER GANJIL'!T17="","",AVERAGE('LEDGER GANJIL'!T17,'LEDGER GENAP2'!T17))</f>
        <v/>
      </c>
      <c r="U17" s="764" t="str">
        <f t="shared" ref="U17" si="50">IF(T17="","NK",IF(OR(T17&lt;$T$9,T18&lt;$T$9),"NK","L"))</f>
        <v>NK</v>
      </c>
      <c r="V17" s="222" t="str">
        <f>IF('LEDGER GANJIL'!V17="","",AVERAGE('LEDGER GANJIL'!V17,'LEDGER GENAP2'!V17))</f>
        <v/>
      </c>
      <c r="W17" s="764" t="str">
        <f t="shared" ref="W17" si="51">IF(V17="","NK",IF(OR(V17&lt;$V$9,V18&lt;$V$9),"NK","L"))</f>
        <v>NK</v>
      </c>
      <c r="X17" s="222" t="str">
        <f>IF('LEDGER GANJIL'!X17="","",AVERAGE('LEDGER GANJIL'!X17,'LEDGER GENAP2'!X17))</f>
        <v/>
      </c>
      <c r="Y17" s="764" t="str">
        <f t="shared" ref="Y17" si="52">IF(X17="","NK",IF(OR(X17&lt;$X$9,X18&lt;$X$9),"NK","L"))</f>
        <v>NK</v>
      </c>
      <c r="Z17" s="222" t="str">
        <f>IF('LEDGER GANJIL'!Z17="","",AVERAGE('LEDGER GANJIL'!Z17,'LEDGER GENAP2'!Z17))</f>
        <v/>
      </c>
      <c r="AA17" s="764" t="str">
        <f t="shared" ref="AA17" si="53">IF(Z17="","NK",IF(OR(Z17&lt;$Z$9,Z18&lt;$Z$9),"NK","L"))</f>
        <v>NK</v>
      </c>
      <c r="AB17" s="222" t="str">
        <f>IF('LEDGER GANJIL'!AB17="","",AVERAGE('LEDGER GANJIL'!AB17,'LEDGER GENAP2'!AB17))</f>
        <v/>
      </c>
      <c r="AC17" s="764" t="str">
        <f t="shared" ref="AC17" si="54">IF(AB17="","NK",IF(OR(AB17&lt;$AB$9,AB18&lt;$AB$9),"NK","L"))</f>
        <v>NK</v>
      </c>
      <c r="AD17" s="222" t="str">
        <f>IF('LEDGER GANJIL'!AD17="","",AVERAGE('LEDGER GANJIL'!AD17,'LEDGER GENAP2'!AD17))</f>
        <v/>
      </c>
      <c r="AE17" s="764" t="str">
        <f t="shared" ref="AE17" si="55">IF(AD17="","NK",IF(OR(AD17&lt;$AD$9,AD18&lt;$AD$9),"NK","L"))</f>
        <v>NK</v>
      </c>
      <c r="AF17" s="222" t="str">
        <f>IF('LEDGER GANJIL'!AF17="","",AVERAGE('LEDGER GANJIL'!AF17,'LEDGER GENAP2'!AF17))</f>
        <v/>
      </c>
      <c r="AG17" s="764" t="str">
        <f t="shared" ref="AG17" si="56">IF(AF17="","NK",IF(OR(AF17&lt;$AF$9,AF18&lt;$AF$9),"NK","L"))</f>
        <v>NK</v>
      </c>
      <c r="AH17" s="222" t="str">
        <f>IF('LEDGER GANJIL'!AH17="","",AVERAGE('LEDGER GANJIL'!AH17,'LEDGER GENAP2'!AH17))</f>
        <v/>
      </c>
      <c r="AI17" s="766" t="str">
        <f t="shared" ref="AI17" si="57">IF(AH17="","",IF(OR(AH17&lt;$AH$9,AH18&lt;$AH$9),"NK","L"))</f>
        <v/>
      </c>
      <c r="AJ17" s="222" t="str">
        <f>IF('LEDGER GANJIL'!AJ17="","",AVERAGE('LEDGER GANJIL'!AJ17,'LEDGER GENAP2'!AJ17))</f>
        <v/>
      </c>
      <c r="AK17" s="766" t="str">
        <f t="shared" ref="AK17" si="58">IF(AJ17="","",IF(OR(AJ17&lt;$AJ$9,AJ18&lt;$AJ$9),"NK","L"))</f>
        <v/>
      </c>
      <c r="AL17" s="231">
        <f t="shared" si="0"/>
        <v>0</v>
      </c>
      <c r="AM17" s="754" t="str">
        <f>IFERROR(DESKRIPSI2!EW14,"")</f>
        <v/>
      </c>
      <c r="AN17" s="756">
        <f t="shared" ref="AN17" si="59">IF(AL17="","",AL17+AL18)</f>
        <v>0</v>
      </c>
      <c r="AO17" s="747" t="str">
        <f t="shared" ref="AO17" si="60">IF(AL17=0,"",COUNTIF(D17:AK18,"NK"))</f>
        <v/>
      </c>
      <c r="AP17" s="749" t="str">
        <f t="shared" ref="AP17" si="61">IF(OR(AO17="",AM17=""),"",IF(AND(AO17&lt;=$AO$3,AM17&gt;=3),"Naik","Tidak Naik"))</f>
        <v/>
      </c>
      <c r="AQ17" s="751" t="str">
        <f t="shared" ref="AQ17" si="62">IF(AP17="","",RANK(AN17,$AN$11:$AN$106,0))</f>
        <v/>
      </c>
    </row>
    <row r="18" spans="1:43" ht="15">
      <c r="A18" s="713"/>
      <c r="B18" s="753"/>
      <c r="C18" s="232" t="s">
        <v>423</v>
      </c>
      <c r="D18" s="222" t="str">
        <f>IF('LEDGER GANJIL'!D18="","",AVERAGE('LEDGER GANJIL'!D18,'LEDGER GENAP2'!D18))</f>
        <v/>
      </c>
      <c r="E18" s="765"/>
      <c r="F18" s="222" t="str">
        <f>IF('LEDGER GANJIL'!F18="","",AVERAGE('LEDGER GANJIL'!F18,'LEDGER GENAP2'!F18))</f>
        <v/>
      </c>
      <c r="G18" s="765"/>
      <c r="H18" s="222" t="str">
        <f>IF('LEDGER GANJIL'!H18="","",AVERAGE('LEDGER GANJIL'!H18,'LEDGER GENAP2'!H18))</f>
        <v/>
      </c>
      <c r="I18" s="765"/>
      <c r="J18" s="222" t="str">
        <f>IF('LEDGER GANJIL'!J18="","",AVERAGE('LEDGER GANJIL'!J18,'LEDGER GENAP2'!J18))</f>
        <v/>
      </c>
      <c r="K18" s="765"/>
      <c r="L18" s="222" t="str">
        <f>IF('LEDGER GANJIL'!L18="","",AVERAGE('LEDGER GANJIL'!L18,'LEDGER GENAP2'!L18))</f>
        <v/>
      </c>
      <c r="M18" s="765"/>
      <c r="N18" s="222" t="str">
        <f>IF('LEDGER GANJIL'!N18="","",AVERAGE('LEDGER GANJIL'!N18,'LEDGER GENAP2'!N18))</f>
        <v/>
      </c>
      <c r="O18" s="765"/>
      <c r="P18" s="222" t="str">
        <f>IF('LEDGER GANJIL'!P18="","",AVERAGE('LEDGER GANJIL'!P18,'LEDGER GENAP2'!P18))</f>
        <v/>
      </c>
      <c r="Q18" s="765"/>
      <c r="R18" s="222" t="str">
        <f>IF('LEDGER GANJIL'!R18="","",AVERAGE('LEDGER GANJIL'!R18,'LEDGER GENAP2'!R18))</f>
        <v/>
      </c>
      <c r="S18" s="765"/>
      <c r="T18" s="222" t="str">
        <f>IF('LEDGER GANJIL'!T18="","",AVERAGE('LEDGER GANJIL'!T18,'LEDGER GENAP2'!T18))</f>
        <v/>
      </c>
      <c r="U18" s="765"/>
      <c r="V18" s="222" t="str">
        <f>IF('LEDGER GANJIL'!V18="","",AVERAGE('LEDGER GANJIL'!V18,'LEDGER GENAP2'!V18))</f>
        <v/>
      </c>
      <c r="W18" s="765"/>
      <c r="X18" s="222" t="str">
        <f>IF('LEDGER GANJIL'!X18="","",AVERAGE('LEDGER GANJIL'!X18,'LEDGER GENAP2'!X18))</f>
        <v/>
      </c>
      <c r="Y18" s="765"/>
      <c r="Z18" s="222" t="str">
        <f>IF('LEDGER GANJIL'!Z18="","",AVERAGE('LEDGER GANJIL'!Z18,'LEDGER GENAP2'!Z18))</f>
        <v/>
      </c>
      <c r="AA18" s="765"/>
      <c r="AB18" s="222" t="str">
        <f>IF('LEDGER GANJIL'!AB18="","",AVERAGE('LEDGER GANJIL'!AB18,'LEDGER GENAP2'!AB18))</f>
        <v/>
      </c>
      <c r="AC18" s="765"/>
      <c r="AD18" s="222" t="str">
        <f>IF('LEDGER GANJIL'!AD18="","",AVERAGE('LEDGER GANJIL'!AD18,'LEDGER GENAP2'!AD18))</f>
        <v/>
      </c>
      <c r="AE18" s="765"/>
      <c r="AF18" s="222" t="str">
        <f>IF('LEDGER GANJIL'!AF18="","",AVERAGE('LEDGER GANJIL'!AF18,'LEDGER GENAP2'!AF18))</f>
        <v/>
      </c>
      <c r="AG18" s="765"/>
      <c r="AH18" s="222" t="str">
        <f>IF('LEDGER GANJIL'!AH18="","",AVERAGE('LEDGER GANJIL'!AH18,'LEDGER GENAP2'!AH18))</f>
        <v/>
      </c>
      <c r="AI18" s="767"/>
      <c r="AJ18" s="222" t="str">
        <f>IF('LEDGER GANJIL'!AJ18="","",AVERAGE('LEDGER GANJIL'!AJ18,'LEDGER GENAP2'!AJ18))</f>
        <v/>
      </c>
      <c r="AK18" s="767"/>
      <c r="AL18" s="231">
        <f t="shared" si="0"/>
        <v>0</v>
      </c>
      <c r="AM18" s="755"/>
      <c r="AN18" s="757"/>
      <c r="AO18" s="748"/>
      <c r="AP18" s="750"/>
      <c r="AQ18" s="751"/>
    </row>
    <row r="19" spans="1:43" ht="15">
      <c r="A19" s="711">
        <v>5</v>
      </c>
      <c r="B19" s="752" t="str">
        <f>IF('Data Identitas'!B13="","",'Data Identitas'!B13)</f>
        <v>siswa5</v>
      </c>
      <c r="C19" s="232" t="s">
        <v>422</v>
      </c>
      <c r="D19" s="222" t="str">
        <f>IF('LEDGER GANJIL'!D19="","",AVERAGE('LEDGER GANJIL'!D19,'LEDGER GENAP2'!D19))</f>
        <v/>
      </c>
      <c r="E19" s="764" t="str">
        <f t="shared" ref="E19" si="63">IF(D19="","NK",IF(OR(D19&lt;$D$9,D20&lt;$D$9),"NK","L"))</f>
        <v>NK</v>
      </c>
      <c r="F19" s="222" t="str">
        <f>IF('LEDGER GANJIL'!F19="","",AVERAGE('LEDGER GANJIL'!F19,'LEDGER GENAP2'!F19))</f>
        <v/>
      </c>
      <c r="G19" s="764" t="str">
        <f t="shared" ref="G19" si="64">IF(F19="","NK",IF(OR(F19&lt;$F$9,F20&lt;$F$9),"NK","L"))</f>
        <v>NK</v>
      </c>
      <c r="H19" s="222" t="str">
        <f>IF('LEDGER GANJIL'!H19="","",AVERAGE('LEDGER GANJIL'!H19,'LEDGER GENAP2'!H19))</f>
        <v/>
      </c>
      <c r="I19" s="764" t="str">
        <f t="shared" ref="I19" si="65">IF(H19="","NK",IF(OR(H19&lt;$H$9,H20&lt;$H$9),"NK","L"))</f>
        <v>NK</v>
      </c>
      <c r="J19" s="222" t="str">
        <f>IF('LEDGER GANJIL'!J19="","",AVERAGE('LEDGER GANJIL'!J19,'LEDGER GENAP2'!J19))</f>
        <v/>
      </c>
      <c r="K19" s="764" t="str">
        <f t="shared" ref="K19" si="66">IF(J19="","NK",IF(OR(J19&lt;$J$9,J20&lt;$J$9),"NK","L"))</f>
        <v>NK</v>
      </c>
      <c r="L19" s="222" t="str">
        <f>IF('LEDGER GANJIL'!L19="","",AVERAGE('LEDGER GANJIL'!L19,'LEDGER GENAP2'!L19))</f>
        <v/>
      </c>
      <c r="M19" s="764" t="str">
        <f t="shared" ref="M19" si="67">IF(L19="","NK",IF(OR(L19&lt;$L$9,L20&lt;$L$9),"NK","L"))</f>
        <v>NK</v>
      </c>
      <c r="N19" s="222" t="str">
        <f>IF('LEDGER GANJIL'!N19="","",AVERAGE('LEDGER GANJIL'!N19,'LEDGER GENAP2'!N19))</f>
        <v/>
      </c>
      <c r="O19" s="764" t="str">
        <f t="shared" ref="O19" si="68">IF(N19="","NK",IF(OR(N19&lt;$N$9,N20&lt;$N$9),"NK","L"))</f>
        <v>NK</v>
      </c>
      <c r="P19" s="222" t="str">
        <f>IF('LEDGER GANJIL'!P19="","",AVERAGE('LEDGER GANJIL'!P19,'LEDGER GENAP2'!P19))</f>
        <v/>
      </c>
      <c r="Q19" s="764" t="str">
        <f t="shared" ref="Q19" si="69">IF(P19="","NK",IF(OR(P19&lt;$P$9,P20&lt;$P$9),"NK","L"))</f>
        <v>NK</v>
      </c>
      <c r="R19" s="222" t="str">
        <f>IF('LEDGER GANJIL'!R19="","",AVERAGE('LEDGER GANJIL'!R19,'LEDGER GENAP2'!R19))</f>
        <v/>
      </c>
      <c r="S19" s="764" t="str">
        <f t="shared" ref="S19" si="70">IF(R19="","NK",IF(OR(R19&lt;$R$9,R20&lt;$R$9),"NK","L"))</f>
        <v>NK</v>
      </c>
      <c r="T19" s="222" t="str">
        <f>IF('LEDGER GANJIL'!T19="","",AVERAGE('LEDGER GANJIL'!T19,'LEDGER GENAP2'!T19))</f>
        <v/>
      </c>
      <c r="U19" s="764" t="str">
        <f t="shared" ref="U19" si="71">IF(T19="","NK",IF(OR(T19&lt;$T$9,T20&lt;$T$9),"NK","L"))</f>
        <v>NK</v>
      </c>
      <c r="V19" s="222" t="str">
        <f>IF('LEDGER GANJIL'!V19="","",AVERAGE('LEDGER GANJIL'!V19,'LEDGER GENAP2'!V19))</f>
        <v/>
      </c>
      <c r="W19" s="764" t="str">
        <f t="shared" ref="W19" si="72">IF(V19="","NK",IF(OR(V19&lt;$V$9,V20&lt;$V$9),"NK","L"))</f>
        <v>NK</v>
      </c>
      <c r="X19" s="222" t="str">
        <f>IF('LEDGER GANJIL'!X19="","",AVERAGE('LEDGER GANJIL'!X19,'LEDGER GENAP2'!X19))</f>
        <v/>
      </c>
      <c r="Y19" s="764" t="str">
        <f t="shared" ref="Y19" si="73">IF(X19="","NK",IF(OR(X19&lt;$X$9,X20&lt;$X$9),"NK","L"))</f>
        <v>NK</v>
      </c>
      <c r="Z19" s="222" t="str">
        <f>IF('LEDGER GANJIL'!Z19="","",AVERAGE('LEDGER GANJIL'!Z19,'LEDGER GENAP2'!Z19))</f>
        <v/>
      </c>
      <c r="AA19" s="764" t="str">
        <f t="shared" ref="AA19" si="74">IF(Z19="","NK",IF(OR(Z19&lt;$Z$9,Z20&lt;$Z$9),"NK","L"))</f>
        <v>NK</v>
      </c>
      <c r="AB19" s="222" t="str">
        <f>IF('LEDGER GANJIL'!AB19="","",AVERAGE('LEDGER GANJIL'!AB19,'LEDGER GENAP2'!AB19))</f>
        <v/>
      </c>
      <c r="AC19" s="764" t="str">
        <f t="shared" ref="AC19" si="75">IF(AB19="","NK",IF(OR(AB19&lt;$AB$9,AB20&lt;$AB$9),"NK","L"))</f>
        <v>NK</v>
      </c>
      <c r="AD19" s="222" t="str">
        <f>IF('LEDGER GANJIL'!AD19="","",AVERAGE('LEDGER GANJIL'!AD19,'LEDGER GENAP2'!AD19))</f>
        <v/>
      </c>
      <c r="AE19" s="764" t="str">
        <f t="shared" ref="AE19" si="76">IF(AD19="","NK",IF(OR(AD19&lt;$AD$9,AD20&lt;$AD$9),"NK","L"))</f>
        <v>NK</v>
      </c>
      <c r="AF19" s="222" t="str">
        <f>IF('LEDGER GANJIL'!AF19="","",AVERAGE('LEDGER GANJIL'!AF19,'LEDGER GENAP2'!AF19))</f>
        <v/>
      </c>
      <c r="AG19" s="764" t="str">
        <f t="shared" ref="AG19" si="77">IF(AF19="","NK",IF(OR(AF19&lt;$AF$9,AF20&lt;$AF$9),"NK","L"))</f>
        <v>NK</v>
      </c>
      <c r="AH19" s="222" t="str">
        <f>IF('LEDGER GANJIL'!AH19="","",AVERAGE('LEDGER GANJIL'!AH19,'LEDGER GENAP2'!AH19))</f>
        <v/>
      </c>
      <c r="AI19" s="766" t="str">
        <f t="shared" ref="AI19" si="78">IF(AH19="","",IF(OR(AH19&lt;$AH$9,AH20&lt;$AH$9),"NK","L"))</f>
        <v/>
      </c>
      <c r="AJ19" s="222" t="str">
        <f>IF('LEDGER GANJIL'!AJ19="","",AVERAGE('LEDGER GANJIL'!AJ19,'LEDGER GENAP2'!AJ19))</f>
        <v/>
      </c>
      <c r="AK19" s="766" t="str">
        <f t="shared" ref="AK19" si="79">IF(AJ19="","",IF(OR(AJ19&lt;$AJ$9,AJ20&lt;$AJ$9),"NK","L"))</f>
        <v/>
      </c>
      <c r="AL19" s="231">
        <f t="shared" si="0"/>
        <v>0</v>
      </c>
      <c r="AM19" s="754" t="str">
        <f>IFERROR(DESKRIPSI2!EW15,"")</f>
        <v/>
      </c>
      <c r="AN19" s="756">
        <f t="shared" ref="AN19" si="80">IF(AL19="","",AL19+AL20)</f>
        <v>0</v>
      </c>
      <c r="AO19" s="747" t="str">
        <f t="shared" ref="AO19" si="81">IF(AL19=0,"",COUNTIF(D19:AK20,"NK"))</f>
        <v/>
      </c>
      <c r="AP19" s="749" t="str">
        <f t="shared" ref="AP19" si="82">IF(OR(AO19="",AM19=""),"",IF(AND(AO19&lt;=$AO$3,AM19&gt;=3),"Naik","Tidak Naik"))</f>
        <v/>
      </c>
      <c r="AQ19" s="751" t="str">
        <f t="shared" ref="AQ19" si="83">IF(AP19="","",RANK(AN19,$AN$11:$AN$106,0))</f>
        <v/>
      </c>
    </row>
    <row r="20" spans="1:43" ht="15">
      <c r="A20" s="713"/>
      <c r="B20" s="753"/>
      <c r="C20" s="232" t="s">
        <v>423</v>
      </c>
      <c r="D20" s="222" t="str">
        <f>IF('LEDGER GANJIL'!D20="","",AVERAGE('LEDGER GANJIL'!D20,'LEDGER GENAP2'!D20))</f>
        <v/>
      </c>
      <c r="E20" s="765"/>
      <c r="F20" s="222" t="str">
        <f>IF('LEDGER GANJIL'!F20="","",AVERAGE('LEDGER GANJIL'!F20,'LEDGER GENAP2'!F20))</f>
        <v/>
      </c>
      <c r="G20" s="765"/>
      <c r="H20" s="222" t="str">
        <f>IF('LEDGER GANJIL'!H20="","",AVERAGE('LEDGER GANJIL'!H20,'LEDGER GENAP2'!H20))</f>
        <v/>
      </c>
      <c r="I20" s="765"/>
      <c r="J20" s="222" t="str">
        <f>IF('LEDGER GANJIL'!J20="","",AVERAGE('LEDGER GANJIL'!J20,'LEDGER GENAP2'!J20))</f>
        <v/>
      </c>
      <c r="K20" s="765"/>
      <c r="L20" s="222" t="str">
        <f>IF('LEDGER GANJIL'!L20="","",AVERAGE('LEDGER GANJIL'!L20,'LEDGER GENAP2'!L20))</f>
        <v/>
      </c>
      <c r="M20" s="765"/>
      <c r="N20" s="222" t="str">
        <f>IF('LEDGER GANJIL'!N20="","",AVERAGE('LEDGER GANJIL'!N20,'LEDGER GENAP2'!N20))</f>
        <v/>
      </c>
      <c r="O20" s="765"/>
      <c r="P20" s="222" t="str">
        <f>IF('LEDGER GANJIL'!P20="","",AVERAGE('LEDGER GANJIL'!P20,'LEDGER GENAP2'!P20))</f>
        <v/>
      </c>
      <c r="Q20" s="765"/>
      <c r="R20" s="222" t="str">
        <f>IF('LEDGER GANJIL'!R20="","",AVERAGE('LEDGER GANJIL'!R20,'LEDGER GENAP2'!R20))</f>
        <v/>
      </c>
      <c r="S20" s="765"/>
      <c r="T20" s="222" t="str">
        <f>IF('LEDGER GANJIL'!T20="","",AVERAGE('LEDGER GANJIL'!T20,'LEDGER GENAP2'!T20))</f>
        <v/>
      </c>
      <c r="U20" s="765"/>
      <c r="V20" s="222" t="str">
        <f>IF('LEDGER GANJIL'!V20="","",AVERAGE('LEDGER GANJIL'!V20,'LEDGER GENAP2'!V20))</f>
        <v/>
      </c>
      <c r="W20" s="765"/>
      <c r="X20" s="222" t="str">
        <f>IF('LEDGER GANJIL'!X20="","",AVERAGE('LEDGER GANJIL'!X20,'LEDGER GENAP2'!X20))</f>
        <v/>
      </c>
      <c r="Y20" s="765"/>
      <c r="Z20" s="222" t="str">
        <f>IF('LEDGER GANJIL'!Z20="","",AVERAGE('LEDGER GANJIL'!Z20,'LEDGER GENAP2'!Z20))</f>
        <v/>
      </c>
      <c r="AA20" s="765"/>
      <c r="AB20" s="222" t="str">
        <f>IF('LEDGER GANJIL'!AB20="","",AVERAGE('LEDGER GANJIL'!AB20,'LEDGER GENAP2'!AB20))</f>
        <v/>
      </c>
      <c r="AC20" s="765"/>
      <c r="AD20" s="222" t="str">
        <f>IF('LEDGER GANJIL'!AD20="","",AVERAGE('LEDGER GANJIL'!AD20,'LEDGER GENAP2'!AD20))</f>
        <v/>
      </c>
      <c r="AE20" s="765"/>
      <c r="AF20" s="222" t="str">
        <f>IF('LEDGER GANJIL'!AF20="","",AVERAGE('LEDGER GANJIL'!AF20,'LEDGER GENAP2'!AF20))</f>
        <v/>
      </c>
      <c r="AG20" s="765"/>
      <c r="AH20" s="222" t="str">
        <f>IF('LEDGER GANJIL'!AH20="","",AVERAGE('LEDGER GANJIL'!AH20,'LEDGER GENAP2'!AH20))</f>
        <v/>
      </c>
      <c r="AI20" s="767"/>
      <c r="AJ20" s="222" t="str">
        <f>IF('LEDGER GANJIL'!AJ20="","",AVERAGE('LEDGER GANJIL'!AJ20,'LEDGER GENAP2'!AJ20))</f>
        <v/>
      </c>
      <c r="AK20" s="767"/>
      <c r="AL20" s="231">
        <f t="shared" si="0"/>
        <v>0</v>
      </c>
      <c r="AM20" s="755"/>
      <c r="AN20" s="757"/>
      <c r="AO20" s="748"/>
      <c r="AP20" s="750"/>
      <c r="AQ20" s="751"/>
    </row>
    <row r="21" spans="1:43" ht="15">
      <c r="A21" s="711">
        <v>6</v>
      </c>
      <c r="B21" s="752" t="str">
        <f>IF('Data Identitas'!B14="","",'Data Identitas'!B14)</f>
        <v>siswa6</v>
      </c>
      <c r="C21" s="232" t="s">
        <v>422</v>
      </c>
      <c r="D21" s="222" t="str">
        <f>IF('LEDGER GANJIL'!D21="","",AVERAGE('LEDGER GANJIL'!D21,'LEDGER GENAP2'!D21))</f>
        <v/>
      </c>
      <c r="E21" s="764" t="str">
        <f t="shared" ref="E21" si="84">IF(D21="","NK",IF(OR(D21&lt;$D$9,D22&lt;$D$9),"NK","L"))</f>
        <v>NK</v>
      </c>
      <c r="F21" s="222" t="str">
        <f>IF('LEDGER GANJIL'!F21="","",AVERAGE('LEDGER GANJIL'!F21,'LEDGER GENAP2'!F21))</f>
        <v/>
      </c>
      <c r="G21" s="764" t="str">
        <f t="shared" ref="G21" si="85">IF(F21="","NK",IF(OR(F21&lt;$F$9,F22&lt;$F$9),"NK","L"))</f>
        <v>NK</v>
      </c>
      <c r="H21" s="222" t="str">
        <f>IF('LEDGER GANJIL'!H21="","",AVERAGE('LEDGER GANJIL'!H21,'LEDGER GENAP2'!H21))</f>
        <v/>
      </c>
      <c r="I21" s="764" t="str">
        <f t="shared" ref="I21" si="86">IF(H21="","NK",IF(OR(H21&lt;$H$9,H22&lt;$H$9),"NK","L"))</f>
        <v>NK</v>
      </c>
      <c r="J21" s="222" t="str">
        <f>IF('LEDGER GANJIL'!J21="","",AVERAGE('LEDGER GANJIL'!J21,'LEDGER GENAP2'!J21))</f>
        <v/>
      </c>
      <c r="K21" s="764" t="str">
        <f t="shared" ref="K21" si="87">IF(J21="","NK",IF(OR(J21&lt;$J$9,J22&lt;$J$9),"NK","L"))</f>
        <v>NK</v>
      </c>
      <c r="L21" s="222" t="str">
        <f>IF('LEDGER GANJIL'!L21="","",AVERAGE('LEDGER GANJIL'!L21,'LEDGER GENAP2'!L21))</f>
        <v/>
      </c>
      <c r="M21" s="764" t="str">
        <f t="shared" ref="M21" si="88">IF(L21="","NK",IF(OR(L21&lt;$L$9,L22&lt;$L$9),"NK","L"))</f>
        <v>NK</v>
      </c>
      <c r="N21" s="222" t="str">
        <f>IF('LEDGER GANJIL'!N21="","",AVERAGE('LEDGER GANJIL'!N21,'LEDGER GENAP2'!N21))</f>
        <v/>
      </c>
      <c r="O21" s="764" t="str">
        <f t="shared" ref="O21" si="89">IF(N21="","NK",IF(OR(N21&lt;$N$9,N22&lt;$N$9),"NK","L"))</f>
        <v>NK</v>
      </c>
      <c r="P21" s="222" t="str">
        <f>IF('LEDGER GANJIL'!P21="","",AVERAGE('LEDGER GANJIL'!P21,'LEDGER GENAP2'!P21))</f>
        <v/>
      </c>
      <c r="Q21" s="764" t="str">
        <f t="shared" ref="Q21" si="90">IF(P21="","NK",IF(OR(P21&lt;$P$9,P22&lt;$P$9),"NK","L"))</f>
        <v>NK</v>
      </c>
      <c r="R21" s="222" t="str">
        <f>IF('LEDGER GANJIL'!R21="","",AVERAGE('LEDGER GANJIL'!R21,'LEDGER GENAP2'!R21))</f>
        <v/>
      </c>
      <c r="S21" s="764" t="str">
        <f t="shared" ref="S21" si="91">IF(R21="","NK",IF(OR(R21&lt;$R$9,R22&lt;$R$9),"NK","L"))</f>
        <v>NK</v>
      </c>
      <c r="T21" s="222" t="str">
        <f>IF('LEDGER GANJIL'!T21="","",AVERAGE('LEDGER GANJIL'!T21,'LEDGER GENAP2'!T21))</f>
        <v/>
      </c>
      <c r="U21" s="764" t="str">
        <f t="shared" ref="U21" si="92">IF(T21="","NK",IF(OR(T21&lt;$T$9,T22&lt;$T$9),"NK","L"))</f>
        <v>NK</v>
      </c>
      <c r="V21" s="222" t="str">
        <f>IF('LEDGER GANJIL'!V21="","",AVERAGE('LEDGER GANJIL'!V21,'LEDGER GENAP2'!V21))</f>
        <v/>
      </c>
      <c r="W21" s="764" t="str">
        <f t="shared" ref="W21" si="93">IF(V21="","NK",IF(OR(V21&lt;$V$9,V22&lt;$V$9),"NK","L"))</f>
        <v>NK</v>
      </c>
      <c r="X21" s="222" t="str">
        <f>IF('LEDGER GANJIL'!X21="","",AVERAGE('LEDGER GANJIL'!X21,'LEDGER GENAP2'!X21))</f>
        <v/>
      </c>
      <c r="Y21" s="764" t="str">
        <f t="shared" ref="Y21" si="94">IF(X21="","NK",IF(OR(X21&lt;$X$9,X22&lt;$X$9),"NK","L"))</f>
        <v>NK</v>
      </c>
      <c r="Z21" s="222" t="str">
        <f>IF('LEDGER GANJIL'!Z21="","",AVERAGE('LEDGER GANJIL'!Z21,'LEDGER GENAP2'!Z21))</f>
        <v/>
      </c>
      <c r="AA21" s="764" t="str">
        <f t="shared" ref="AA21" si="95">IF(Z21="","NK",IF(OR(Z21&lt;$Z$9,Z22&lt;$Z$9),"NK","L"))</f>
        <v>NK</v>
      </c>
      <c r="AB21" s="222" t="str">
        <f>IF('LEDGER GANJIL'!AB21="","",AVERAGE('LEDGER GANJIL'!AB21,'LEDGER GENAP2'!AB21))</f>
        <v/>
      </c>
      <c r="AC21" s="764" t="str">
        <f t="shared" ref="AC21" si="96">IF(AB21="","NK",IF(OR(AB21&lt;$AB$9,AB22&lt;$AB$9),"NK","L"))</f>
        <v>NK</v>
      </c>
      <c r="AD21" s="222" t="str">
        <f>IF('LEDGER GANJIL'!AD21="","",AVERAGE('LEDGER GANJIL'!AD21,'LEDGER GENAP2'!AD21))</f>
        <v/>
      </c>
      <c r="AE21" s="764" t="str">
        <f t="shared" ref="AE21" si="97">IF(AD21="","NK",IF(OR(AD21&lt;$AD$9,AD22&lt;$AD$9),"NK","L"))</f>
        <v>NK</v>
      </c>
      <c r="AF21" s="222" t="str">
        <f>IF('LEDGER GANJIL'!AF21="","",AVERAGE('LEDGER GANJIL'!AF21,'LEDGER GENAP2'!AF21))</f>
        <v/>
      </c>
      <c r="AG21" s="764" t="str">
        <f t="shared" ref="AG21" si="98">IF(AF21="","NK",IF(OR(AF21&lt;$AF$9,AF22&lt;$AF$9),"NK","L"))</f>
        <v>NK</v>
      </c>
      <c r="AH21" s="222" t="str">
        <f>IF('LEDGER GANJIL'!AH21="","",AVERAGE('LEDGER GANJIL'!AH21,'LEDGER GENAP2'!AH21))</f>
        <v/>
      </c>
      <c r="AI21" s="766" t="str">
        <f t="shared" ref="AI21" si="99">IF(AH21="","",IF(OR(AH21&lt;$AH$9,AH22&lt;$AH$9),"NK","L"))</f>
        <v/>
      </c>
      <c r="AJ21" s="222" t="str">
        <f>IF('LEDGER GANJIL'!AJ21="","",AVERAGE('LEDGER GANJIL'!AJ21,'LEDGER GENAP2'!AJ21))</f>
        <v/>
      </c>
      <c r="AK21" s="766" t="str">
        <f t="shared" ref="AK21" si="100">IF(AJ21="","",IF(OR(AJ21&lt;$AJ$9,AJ22&lt;$AJ$9),"NK","L"))</f>
        <v/>
      </c>
      <c r="AL21" s="231">
        <f t="shared" si="0"/>
        <v>0</v>
      </c>
      <c r="AM21" s="754" t="str">
        <f>IFERROR(DESKRIPSI2!EW16,"")</f>
        <v/>
      </c>
      <c r="AN21" s="756">
        <f t="shared" ref="AN21" si="101">IF(AL21="","",AL21+AL22)</f>
        <v>0</v>
      </c>
      <c r="AO21" s="747" t="str">
        <f t="shared" ref="AO21" si="102">IF(AL21=0,"",COUNTIF(D21:AK22,"NK"))</f>
        <v/>
      </c>
      <c r="AP21" s="749" t="str">
        <f t="shared" ref="AP21" si="103">IF(OR(AO21="",AM21=""),"",IF(AND(AO21&lt;=$AO$3,AM21&gt;=3),"Naik","Tidak Naik"))</f>
        <v/>
      </c>
      <c r="AQ21" s="751" t="str">
        <f t="shared" ref="AQ21" si="104">IF(AP21="","",RANK(AN21,$AN$11:$AN$106,0))</f>
        <v/>
      </c>
    </row>
    <row r="22" spans="1:43" ht="15">
      <c r="A22" s="713"/>
      <c r="B22" s="753"/>
      <c r="C22" s="232" t="s">
        <v>423</v>
      </c>
      <c r="D22" s="222" t="str">
        <f>IF('LEDGER GANJIL'!D22="","",AVERAGE('LEDGER GANJIL'!D22,'LEDGER GENAP2'!D22))</f>
        <v/>
      </c>
      <c r="E22" s="765"/>
      <c r="F22" s="222" t="str">
        <f>IF('LEDGER GANJIL'!F22="","",AVERAGE('LEDGER GANJIL'!F22,'LEDGER GENAP2'!F22))</f>
        <v/>
      </c>
      <c r="G22" s="765"/>
      <c r="H22" s="222" t="str">
        <f>IF('LEDGER GANJIL'!H22="","",AVERAGE('LEDGER GANJIL'!H22,'LEDGER GENAP2'!H22))</f>
        <v/>
      </c>
      <c r="I22" s="765"/>
      <c r="J22" s="222" t="str">
        <f>IF('LEDGER GANJIL'!J22="","",AVERAGE('LEDGER GANJIL'!J22,'LEDGER GENAP2'!J22))</f>
        <v/>
      </c>
      <c r="K22" s="765"/>
      <c r="L22" s="222" t="str">
        <f>IF('LEDGER GANJIL'!L22="","",AVERAGE('LEDGER GANJIL'!L22,'LEDGER GENAP2'!L22))</f>
        <v/>
      </c>
      <c r="M22" s="765"/>
      <c r="N22" s="222" t="str">
        <f>IF('LEDGER GANJIL'!N22="","",AVERAGE('LEDGER GANJIL'!N22,'LEDGER GENAP2'!N22))</f>
        <v/>
      </c>
      <c r="O22" s="765"/>
      <c r="P22" s="222" t="str">
        <f>IF('LEDGER GANJIL'!P22="","",AVERAGE('LEDGER GANJIL'!P22,'LEDGER GENAP2'!P22))</f>
        <v/>
      </c>
      <c r="Q22" s="765"/>
      <c r="R22" s="222" t="str">
        <f>IF('LEDGER GANJIL'!R22="","",AVERAGE('LEDGER GANJIL'!R22,'LEDGER GENAP2'!R22))</f>
        <v/>
      </c>
      <c r="S22" s="765"/>
      <c r="T22" s="222" t="str">
        <f>IF('LEDGER GANJIL'!T22="","",AVERAGE('LEDGER GANJIL'!T22,'LEDGER GENAP2'!T22))</f>
        <v/>
      </c>
      <c r="U22" s="765"/>
      <c r="V22" s="222" t="str">
        <f>IF('LEDGER GANJIL'!V22="","",AVERAGE('LEDGER GANJIL'!V22,'LEDGER GENAP2'!V22))</f>
        <v/>
      </c>
      <c r="W22" s="765"/>
      <c r="X22" s="222" t="str">
        <f>IF('LEDGER GANJIL'!X22="","",AVERAGE('LEDGER GANJIL'!X22,'LEDGER GENAP2'!X22))</f>
        <v/>
      </c>
      <c r="Y22" s="765"/>
      <c r="Z22" s="222" t="str">
        <f>IF('LEDGER GANJIL'!Z22="","",AVERAGE('LEDGER GANJIL'!Z22,'LEDGER GENAP2'!Z22))</f>
        <v/>
      </c>
      <c r="AA22" s="765"/>
      <c r="AB22" s="222" t="str">
        <f>IF('LEDGER GANJIL'!AB22="","",AVERAGE('LEDGER GANJIL'!AB22,'LEDGER GENAP2'!AB22))</f>
        <v/>
      </c>
      <c r="AC22" s="765"/>
      <c r="AD22" s="222" t="str">
        <f>IF('LEDGER GANJIL'!AD22="","",AVERAGE('LEDGER GANJIL'!AD22,'LEDGER GENAP2'!AD22))</f>
        <v/>
      </c>
      <c r="AE22" s="765"/>
      <c r="AF22" s="222" t="str">
        <f>IF('LEDGER GANJIL'!AF22="","",AVERAGE('LEDGER GANJIL'!AF22,'LEDGER GENAP2'!AF22))</f>
        <v/>
      </c>
      <c r="AG22" s="765"/>
      <c r="AH22" s="222" t="str">
        <f>IF('LEDGER GANJIL'!AH22="","",AVERAGE('LEDGER GANJIL'!AH22,'LEDGER GENAP2'!AH22))</f>
        <v/>
      </c>
      <c r="AI22" s="767"/>
      <c r="AJ22" s="222" t="str">
        <f>IF('LEDGER GANJIL'!AJ22="","",AVERAGE('LEDGER GANJIL'!AJ22,'LEDGER GENAP2'!AJ22))</f>
        <v/>
      </c>
      <c r="AK22" s="767"/>
      <c r="AL22" s="231">
        <f t="shared" si="0"/>
        <v>0</v>
      </c>
      <c r="AM22" s="755"/>
      <c r="AN22" s="757"/>
      <c r="AO22" s="748"/>
      <c r="AP22" s="750"/>
      <c r="AQ22" s="751"/>
    </row>
    <row r="23" spans="1:43" ht="15">
      <c r="A23" s="711">
        <v>7</v>
      </c>
      <c r="B23" s="752" t="str">
        <f>IF('Data Identitas'!B15="","",'Data Identitas'!B15)</f>
        <v>siswa7</v>
      </c>
      <c r="C23" s="232" t="s">
        <v>422</v>
      </c>
      <c r="D23" s="222" t="str">
        <f>IF('LEDGER GANJIL'!D23="","",AVERAGE('LEDGER GANJIL'!D23,'LEDGER GENAP2'!D23))</f>
        <v/>
      </c>
      <c r="E23" s="764" t="str">
        <f t="shared" ref="E23" si="105">IF(D23="","NK",IF(OR(D23&lt;$D$9,D24&lt;$D$9),"NK","L"))</f>
        <v>NK</v>
      </c>
      <c r="F23" s="222" t="str">
        <f>IF('LEDGER GANJIL'!F23="","",AVERAGE('LEDGER GANJIL'!F23,'LEDGER GENAP2'!F23))</f>
        <v/>
      </c>
      <c r="G23" s="764" t="str">
        <f t="shared" ref="G23" si="106">IF(F23="","NK",IF(OR(F23&lt;$F$9,F24&lt;$F$9),"NK","L"))</f>
        <v>NK</v>
      </c>
      <c r="H23" s="222" t="str">
        <f>IF('LEDGER GANJIL'!H23="","",AVERAGE('LEDGER GANJIL'!H23,'LEDGER GENAP2'!H23))</f>
        <v/>
      </c>
      <c r="I23" s="764" t="str">
        <f t="shared" ref="I23" si="107">IF(H23="","NK",IF(OR(H23&lt;$H$9,H24&lt;$H$9),"NK","L"))</f>
        <v>NK</v>
      </c>
      <c r="J23" s="222" t="str">
        <f>IF('LEDGER GANJIL'!J23="","",AVERAGE('LEDGER GANJIL'!J23,'LEDGER GENAP2'!J23))</f>
        <v/>
      </c>
      <c r="K23" s="764" t="str">
        <f t="shared" ref="K23" si="108">IF(J23="","NK",IF(OR(J23&lt;$J$9,J24&lt;$J$9),"NK","L"))</f>
        <v>NK</v>
      </c>
      <c r="L23" s="222" t="str">
        <f>IF('LEDGER GANJIL'!L23="","",AVERAGE('LEDGER GANJIL'!L23,'LEDGER GENAP2'!L23))</f>
        <v/>
      </c>
      <c r="M23" s="764" t="str">
        <f t="shared" ref="M23" si="109">IF(L23="","NK",IF(OR(L23&lt;$L$9,L24&lt;$L$9),"NK","L"))</f>
        <v>NK</v>
      </c>
      <c r="N23" s="222" t="str">
        <f>IF('LEDGER GANJIL'!N23="","",AVERAGE('LEDGER GANJIL'!N23,'LEDGER GENAP2'!N23))</f>
        <v/>
      </c>
      <c r="O23" s="764" t="str">
        <f t="shared" ref="O23" si="110">IF(N23="","NK",IF(OR(N23&lt;$N$9,N24&lt;$N$9),"NK","L"))</f>
        <v>NK</v>
      </c>
      <c r="P23" s="222" t="str">
        <f>IF('LEDGER GANJIL'!P23="","",AVERAGE('LEDGER GANJIL'!P23,'LEDGER GENAP2'!P23))</f>
        <v/>
      </c>
      <c r="Q23" s="764" t="str">
        <f t="shared" ref="Q23" si="111">IF(P23="","NK",IF(OR(P23&lt;$P$9,P24&lt;$P$9),"NK","L"))</f>
        <v>NK</v>
      </c>
      <c r="R23" s="222" t="str">
        <f>IF('LEDGER GANJIL'!R23="","",AVERAGE('LEDGER GANJIL'!R23,'LEDGER GENAP2'!R23))</f>
        <v/>
      </c>
      <c r="S23" s="764" t="str">
        <f t="shared" ref="S23" si="112">IF(R23="","NK",IF(OR(R23&lt;$R$9,R24&lt;$R$9),"NK","L"))</f>
        <v>NK</v>
      </c>
      <c r="T23" s="222" t="str">
        <f>IF('LEDGER GANJIL'!T23="","",AVERAGE('LEDGER GANJIL'!T23,'LEDGER GENAP2'!T23))</f>
        <v/>
      </c>
      <c r="U23" s="764" t="str">
        <f t="shared" ref="U23" si="113">IF(T23="","NK",IF(OR(T23&lt;$T$9,T24&lt;$T$9),"NK","L"))</f>
        <v>NK</v>
      </c>
      <c r="V23" s="222" t="str">
        <f>IF('LEDGER GANJIL'!V23="","",AVERAGE('LEDGER GANJIL'!V23,'LEDGER GENAP2'!V23))</f>
        <v/>
      </c>
      <c r="W23" s="764" t="str">
        <f t="shared" ref="W23" si="114">IF(V23="","NK",IF(OR(V23&lt;$V$9,V24&lt;$V$9),"NK","L"))</f>
        <v>NK</v>
      </c>
      <c r="X23" s="222" t="str">
        <f>IF('LEDGER GANJIL'!X23="","",AVERAGE('LEDGER GANJIL'!X23,'LEDGER GENAP2'!X23))</f>
        <v/>
      </c>
      <c r="Y23" s="764" t="str">
        <f t="shared" ref="Y23" si="115">IF(X23="","NK",IF(OR(X23&lt;$X$9,X24&lt;$X$9),"NK","L"))</f>
        <v>NK</v>
      </c>
      <c r="Z23" s="222" t="str">
        <f>IF('LEDGER GANJIL'!Z23="","",AVERAGE('LEDGER GANJIL'!Z23,'LEDGER GENAP2'!Z23))</f>
        <v/>
      </c>
      <c r="AA23" s="764" t="str">
        <f t="shared" ref="AA23" si="116">IF(Z23="","NK",IF(OR(Z23&lt;$Z$9,Z24&lt;$Z$9),"NK","L"))</f>
        <v>NK</v>
      </c>
      <c r="AB23" s="222" t="str">
        <f>IF('LEDGER GANJIL'!AB23="","",AVERAGE('LEDGER GANJIL'!AB23,'LEDGER GENAP2'!AB23))</f>
        <v/>
      </c>
      <c r="AC23" s="764" t="str">
        <f t="shared" ref="AC23" si="117">IF(AB23="","NK",IF(OR(AB23&lt;$AB$9,AB24&lt;$AB$9),"NK","L"))</f>
        <v>NK</v>
      </c>
      <c r="AD23" s="222" t="str">
        <f>IF('LEDGER GANJIL'!AD23="","",AVERAGE('LEDGER GANJIL'!AD23,'LEDGER GENAP2'!AD23))</f>
        <v/>
      </c>
      <c r="AE23" s="764" t="str">
        <f t="shared" ref="AE23" si="118">IF(AD23="","NK",IF(OR(AD23&lt;$AD$9,AD24&lt;$AD$9),"NK","L"))</f>
        <v>NK</v>
      </c>
      <c r="AF23" s="222" t="str">
        <f>IF('LEDGER GANJIL'!AF23="","",AVERAGE('LEDGER GANJIL'!AF23,'LEDGER GENAP2'!AF23))</f>
        <v/>
      </c>
      <c r="AG23" s="764" t="str">
        <f t="shared" ref="AG23" si="119">IF(AF23="","NK",IF(OR(AF23&lt;$AF$9,AF24&lt;$AF$9),"NK","L"))</f>
        <v>NK</v>
      </c>
      <c r="AH23" s="222" t="str">
        <f>IF('LEDGER GANJIL'!AH23="","",AVERAGE('LEDGER GANJIL'!AH23,'LEDGER GENAP2'!AH23))</f>
        <v/>
      </c>
      <c r="AI23" s="766" t="str">
        <f t="shared" ref="AI23" si="120">IF(AH23="","",IF(OR(AH23&lt;$AH$9,AH24&lt;$AH$9),"NK","L"))</f>
        <v/>
      </c>
      <c r="AJ23" s="222" t="str">
        <f>IF('LEDGER GANJIL'!AJ23="","",AVERAGE('LEDGER GANJIL'!AJ23,'LEDGER GENAP2'!AJ23))</f>
        <v/>
      </c>
      <c r="AK23" s="766" t="str">
        <f t="shared" ref="AK23" si="121">IF(AJ23="","",IF(OR(AJ23&lt;$AJ$9,AJ24&lt;$AJ$9),"NK","L"))</f>
        <v/>
      </c>
      <c r="AL23" s="231">
        <f t="shared" si="0"/>
        <v>0</v>
      </c>
      <c r="AM23" s="754" t="str">
        <f>IFERROR(DESKRIPSI2!EW17,"")</f>
        <v/>
      </c>
      <c r="AN23" s="756">
        <f t="shared" ref="AN23" si="122">IF(AL23="","",AL23+AL24)</f>
        <v>0</v>
      </c>
      <c r="AO23" s="747" t="str">
        <f t="shared" ref="AO23" si="123">IF(AL23=0,"",COUNTIF(D23:AK24,"NK"))</f>
        <v/>
      </c>
      <c r="AP23" s="749" t="str">
        <f t="shared" ref="AP23" si="124">IF(OR(AO23="",AM23=""),"",IF(AND(AO23&lt;=$AO$3,AM23&gt;=3),"Naik","Tidak Naik"))</f>
        <v/>
      </c>
      <c r="AQ23" s="751" t="str">
        <f t="shared" ref="AQ23" si="125">IF(AP23="","",RANK(AN23,$AN$11:$AN$106,0))</f>
        <v/>
      </c>
    </row>
    <row r="24" spans="1:43" ht="15">
      <c r="A24" s="713"/>
      <c r="B24" s="753"/>
      <c r="C24" s="232" t="s">
        <v>423</v>
      </c>
      <c r="D24" s="222" t="str">
        <f>IF('LEDGER GANJIL'!D24="","",AVERAGE('LEDGER GANJIL'!D24,'LEDGER GENAP2'!D24))</f>
        <v/>
      </c>
      <c r="E24" s="765"/>
      <c r="F24" s="222" t="str">
        <f>IF('LEDGER GANJIL'!F24="","",AVERAGE('LEDGER GANJIL'!F24,'LEDGER GENAP2'!F24))</f>
        <v/>
      </c>
      <c r="G24" s="765"/>
      <c r="H24" s="222" t="str">
        <f>IF('LEDGER GANJIL'!H24="","",AVERAGE('LEDGER GANJIL'!H24,'LEDGER GENAP2'!H24))</f>
        <v/>
      </c>
      <c r="I24" s="765"/>
      <c r="J24" s="222" t="str">
        <f>IF('LEDGER GANJIL'!J24="","",AVERAGE('LEDGER GANJIL'!J24,'LEDGER GENAP2'!J24))</f>
        <v/>
      </c>
      <c r="K24" s="765"/>
      <c r="L24" s="222" t="str">
        <f>IF('LEDGER GANJIL'!L24="","",AVERAGE('LEDGER GANJIL'!L24,'LEDGER GENAP2'!L24))</f>
        <v/>
      </c>
      <c r="M24" s="765"/>
      <c r="N24" s="222" t="str">
        <f>IF('LEDGER GANJIL'!N24="","",AVERAGE('LEDGER GANJIL'!N24,'LEDGER GENAP2'!N24))</f>
        <v/>
      </c>
      <c r="O24" s="765"/>
      <c r="P24" s="222" t="str">
        <f>IF('LEDGER GANJIL'!P24="","",AVERAGE('LEDGER GANJIL'!P24,'LEDGER GENAP2'!P24))</f>
        <v/>
      </c>
      <c r="Q24" s="765"/>
      <c r="R24" s="222" t="str">
        <f>IF('LEDGER GANJIL'!R24="","",AVERAGE('LEDGER GANJIL'!R24,'LEDGER GENAP2'!R24))</f>
        <v/>
      </c>
      <c r="S24" s="765"/>
      <c r="T24" s="222" t="str">
        <f>IF('LEDGER GANJIL'!T24="","",AVERAGE('LEDGER GANJIL'!T24,'LEDGER GENAP2'!T24))</f>
        <v/>
      </c>
      <c r="U24" s="765"/>
      <c r="V24" s="222" t="str">
        <f>IF('LEDGER GANJIL'!V24="","",AVERAGE('LEDGER GANJIL'!V24,'LEDGER GENAP2'!V24))</f>
        <v/>
      </c>
      <c r="W24" s="765"/>
      <c r="X24" s="222" t="str">
        <f>IF('LEDGER GANJIL'!X24="","",AVERAGE('LEDGER GANJIL'!X24,'LEDGER GENAP2'!X24))</f>
        <v/>
      </c>
      <c r="Y24" s="765"/>
      <c r="Z24" s="222" t="str">
        <f>IF('LEDGER GANJIL'!Z24="","",AVERAGE('LEDGER GANJIL'!Z24,'LEDGER GENAP2'!Z24))</f>
        <v/>
      </c>
      <c r="AA24" s="765"/>
      <c r="AB24" s="222" t="str">
        <f>IF('LEDGER GANJIL'!AB24="","",AVERAGE('LEDGER GANJIL'!AB24,'LEDGER GENAP2'!AB24))</f>
        <v/>
      </c>
      <c r="AC24" s="765"/>
      <c r="AD24" s="222" t="str">
        <f>IF('LEDGER GANJIL'!AD24="","",AVERAGE('LEDGER GANJIL'!AD24,'LEDGER GENAP2'!AD24))</f>
        <v/>
      </c>
      <c r="AE24" s="765"/>
      <c r="AF24" s="222" t="str">
        <f>IF('LEDGER GANJIL'!AF24="","",AVERAGE('LEDGER GANJIL'!AF24,'LEDGER GENAP2'!AF24))</f>
        <v/>
      </c>
      <c r="AG24" s="765"/>
      <c r="AH24" s="222" t="str">
        <f>IF('LEDGER GANJIL'!AH24="","",AVERAGE('LEDGER GANJIL'!AH24,'LEDGER GENAP2'!AH24))</f>
        <v/>
      </c>
      <c r="AI24" s="767"/>
      <c r="AJ24" s="222" t="str">
        <f>IF('LEDGER GANJIL'!AJ24="","",AVERAGE('LEDGER GANJIL'!AJ24,'LEDGER GENAP2'!AJ24))</f>
        <v/>
      </c>
      <c r="AK24" s="767"/>
      <c r="AL24" s="231">
        <f t="shared" si="0"/>
        <v>0</v>
      </c>
      <c r="AM24" s="755"/>
      <c r="AN24" s="757"/>
      <c r="AO24" s="748"/>
      <c r="AP24" s="750"/>
      <c r="AQ24" s="751"/>
    </row>
    <row r="25" spans="1:43" ht="15">
      <c r="A25" s="711">
        <v>8</v>
      </c>
      <c r="B25" s="752" t="str">
        <f>IF('Data Identitas'!B16="","",'Data Identitas'!B16)</f>
        <v>siswa8</v>
      </c>
      <c r="C25" s="232" t="s">
        <v>422</v>
      </c>
      <c r="D25" s="222" t="str">
        <f>IF('LEDGER GANJIL'!D25="","",AVERAGE('LEDGER GANJIL'!D25,'LEDGER GENAP2'!D25))</f>
        <v/>
      </c>
      <c r="E25" s="764" t="str">
        <f t="shared" ref="E25" si="126">IF(D25="","NK",IF(OR(D25&lt;$D$9,D26&lt;$D$9),"NK","L"))</f>
        <v>NK</v>
      </c>
      <c r="F25" s="222" t="str">
        <f>IF('LEDGER GANJIL'!F25="","",AVERAGE('LEDGER GANJIL'!F25,'LEDGER GENAP2'!F25))</f>
        <v/>
      </c>
      <c r="G25" s="764" t="str">
        <f t="shared" ref="G25" si="127">IF(F25="","NK",IF(OR(F25&lt;$F$9,F26&lt;$F$9),"NK","L"))</f>
        <v>NK</v>
      </c>
      <c r="H25" s="222" t="str">
        <f>IF('LEDGER GANJIL'!H25="","",AVERAGE('LEDGER GANJIL'!H25,'LEDGER GENAP2'!H25))</f>
        <v/>
      </c>
      <c r="I25" s="764" t="str">
        <f t="shared" ref="I25" si="128">IF(H25="","NK",IF(OR(H25&lt;$H$9,H26&lt;$H$9),"NK","L"))</f>
        <v>NK</v>
      </c>
      <c r="J25" s="222" t="str">
        <f>IF('LEDGER GANJIL'!J25="","",AVERAGE('LEDGER GANJIL'!J25,'LEDGER GENAP2'!J25))</f>
        <v/>
      </c>
      <c r="K25" s="764" t="str">
        <f t="shared" ref="K25" si="129">IF(J25="","NK",IF(OR(J25&lt;$J$9,J26&lt;$J$9),"NK","L"))</f>
        <v>NK</v>
      </c>
      <c r="L25" s="222" t="str">
        <f>IF('LEDGER GANJIL'!L25="","",AVERAGE('LEDGER GANJIL'!L25,'LEDGER GENAP2'!L25))</f>
        <v/>
      </c>
      <c r="M25" s="764" t="str">
        <f t="shared" ref="M25" si="130">IF(L25="","NK",IF(OR(L25&lt;$L$9,L26&lt;$L$9),"NK","L"))</f>
        <v>NK</v>
      </c>
      <c r="N25" s="222" t="str">
        <f>IF('LEDGER GANJIL'!N25="","",AVERAGE('LEDGER GANJIL'!N25,'LEDGER GENAP2'!N25))</f>
        <v/>
      </c>
      <c r="O25" s="764" t="str">
        <f t="shared" ref="O25" si="131">IF(N25="","NK",IF(OR(N25&lt;$N$9,N26&lt;$N$9),"NK","L"))</f>
        <v>NK</v>
      </c>
      <c r="P25" s="222" t="str">
        <f>IF('LEDGER GANJIL'!P25="","",AVERAGE('LEDGER GANJIL'!P25,'LEDGER GENAP2'!P25))</f>
        <v/>
      </c>
      <c r="Q25" s="764" t="str">
        <f t="shared" ref="Q25" si="132">IF(P25="","NK",IF(OR(P25&lt;$P$9,P26&lt;$P$9),"NK","L"))</f>
        <v>NK</v>
      </c>
      <c r="R25" s="222" t="str">
        <f>IF('LEDGER GANJIL'!R25="","",AVERAGE('LEDGER GANJIL'!R25,'LEDGER GENAP2'!R25))</f>
        <v/>
      </c>
      <c r="S25" s="764" t="str">
        <f t="shared" ref="S25" si="133">IF(R25="","NK",IF(OR(R25&lt;$R$9,R26&lt;$R$9),"NK","L"))</f>
        <v>NK</v>
      </c>
      <c r="T25" s="222" t="str">
        <f>IF('LEDGER GANJIL'!T25="","",AVERAGE('LEDGER GANJIL'!T25,'LEDGER GENAP2'!T25))</f>
        <v/>
      </c>
      <c r="U25" s="764" t="str">
        <f t="shared" ref="U25" si="134">IF(T25="","NK",IF(OR(T25&lt;$T$9,T26&lt;$T$9),"NK","L"))</f>
        <v>NK</v>
      </c>
      <c r="V25" s="222" t="str">
        <f>IF('LEDGER GANJIL'!V25="","",AVERAGE('LEDGER GANJIL'!V25,'LEDGER GENAP2'!V25))</f>
        <v/>
      </c>
      <c r="W25" s="764" t="str">
        <f t="shared" ref="W25" si="135">IF(V25="","NK",IF(OR(V25&lt;$V$9,V26&lt;$V$9),"NK","L"))</f>
        <v>NK</v>
      </c>
      <c r="X25" s="222" t="str">
        <f>IF('LEDGER GANJIL'!X25="","",AVERAGE('LEDGER GANJIL'!X25,'LEDGER GENAP2'!X25))</f>
        <v/>
      </c>
      <c r="Y25" s="764" t="str">
        <f t="shared" ref="Y25" si="136">IF(X25="","NK",IF(OR(X25&lt;$X$9,X26&lt;$X$9),"NK","L"))</f>
        <v>NK</v>
      </c>
      <c r="Z25" s="222" t="str">
        <f>IF('LEDGER GANJIL'!Z25="","",AVERAGE('LEDGER GANJIL'!Z25,'LEDGER GENAP2'!Z25))</f>
        <v/>
      </c>
      <c r="AA25" s="764" t="str">
        <f t="shared" ref="AA25" si="137">IF(Z25="","NK",IF(OR(Z25&lt;$Z$9,Z26&lt;$Z$9),"NK","L"))</f>
        <v>NK</v>
      </c>
      <c r="AB25" s="222" t="str">
        <f>IF('LEDGER GANJIL'!AB25="","",AVERAGE('LEDGER GANJIL'!AB25,'LEDGER GENAP2'!AB25))</f>
        <v/>
      </c>
      <c r="AC25" s="764" t="str">
        <f t="shared" ref="AC25" si="138">IF(AB25="","NK",IF(OR(AB25&lt;$AB$9,AB26&lt;$AB$9),"NK","L"))</f>
        <v>NK</v>
      </c>
      <c r="AD25" s="222" t="str">
        <f>IF('LEDGER GANJIL'!AD25="","",AVERAGE('LEDGER GANJIL'!AD25,'LEDGER GENAP2'!AD25))</f>
        <v/>
      </c>
      <c r="AE25" s="764" t="str">
        <f t="shared" ref="AE25" si="139">IF(AD25="","NK",IF(OR(AD25&lt;$AD$9,AD26&lt;$AD$9),"NK","L"))</f>
        <v>NK</v>
      </c>
      <c r="AF25" s="222" t="str">
        <f>IF('LEDGER GANJIL'!AF25="","",AVERAGE('LEDGER GANJIL'!AF25,'LEDGER GENAP2'!AF25))</f>
        <v/>
      </c>
      <c r="AG25" s="764" t="str">
        <f t="shared" ref="AG25" si="140">IF(AF25="","NK",IF(OR(AF25&lt;$AF$9,AF26&lt;$AF$9),"NK","L"))</f>
        <v>NK</v>
      </c>
      <c r="AH25" s="222" t="str">
        <f>IF('LEDGER GANJIL'!AH25="","",AVERAGE('LEDGER GANJIL'!AH25,'LEDGER GENAP2'!AH25))</f>
        <v/>
      </c>
      <c r="AI25" s="766" t="str">
        <f t="shared" ref="AI25" si="141">IF(AH25="","",IF(OR(AH25&lt;$AH$9,AH26&lt;$AH$9),"NK","L"))</f>
        <v/>
      </c>
      <c r="AJ25" s="222" t="str">
        <f>IF('LEDGER GANJIL'!AJ25="","",AVERAGE('LEDGER GANJIL'!AJ25,'LEDGER GENAP2'!AJ25))</f>
        <v/>
      </c>
      <c r="AK25" s="766" t="str">
        <f t="shared" ref="AK25" si="142">IF(AJ25="","",IF(OR(AJ25&lt;$AJ$9,AJ26&lt;$AJ$9),"NK","L"))</f>
        <v/>
      </c>
      <c r="AL25" s="231">
        <f t="shared" si="0"/>
        <v>0</v>
      </c>
      <c r="AM25" s="754" t="str">
        <f>IFERROR(DESKRIPSI2!EW18,"")</f>
        <v/>
      </c>
      <c r="AN25" s="756">
        <f t="shared" ref="AN25" si="143">IF(AL25="","",AL25+AL26)</f>
        <v>0</v>
      </c>
      <c r="AO25" s="747" t="str">
        <f t="shared" ref="AO25" si="144">IF(AL25=0,"",COUNTIF(D25:AK26,"NK"))</f>
        <v/>
      </c>
      <c r="AP25" s="749" t="str">
        <f t="shared" ref="AP25" si="145">IF(OR(AO25="",AM25=""),"",IF(AND(AO25&lt;=$AO$3,AM25&gt;=3),"Naik","Tidak Naik"))</f>
        <v/>
      </c>
      <c r="AQ25" s="751" t="str">
        <f t="shared" ref="AQ25" si="146">IF(AP25="","",RANK(AN25,$AN$11:$AN$106,0))</f>
        <v/>
      </c>
    </row>
    <row r="26" spans="1:43" ht="15">
      <c r="A26" s="713"/>
      <c r="B26" s="753"/>
      <c r="C26" s="232" t="s">
        <v>423</v>
      </c>
      <c r="D26" s="222" t="str">
        <f>IF('LEDGER GANJIL'!D26="","",AVERAGE('LEDGER GANJIL'!D26,'LEDGER GENAP2'!D26))</f>
        <v/>
      </c>
      <c r="E26" s="765"/>
      <c r="F26" s="222" t="str">
        <f>IF('LEDGER GANJIL'!F26="","",AVERAGE('LEDGER GANJIL'!F26,'LEDGER GENAP2'!F26))</f>
        <v/>
      </c>
      <c r="G26" s="765"/>
      <c r="H26" s="222" t="str">
        <f>IF('LEDGER GANJIL'!H26="","",AVERAGE('LEDGER GANJIL'!H26,'LEDGER GENAP2'!H26))</f>
        <v/>
      </c>
      <c r="I26" s="765"/>
      <c r="J26" s="222" t="str">
        <f>IF('LEDGER GANJIL'!J26="","",AVERAGE('LEDGER GANJIL'!J26,'LEDGER GENAP2'!J26))</f>
        <v/>
      </c>
      <c r="K26" s="765"/>
      <c r="L26" s="222" t="str">
        <f>IF('LEDGER GANJIL'!L26="","",AVERAGE('LEDGER GANJIL'!L26,'LEDGER GENAP2'!L26))</f>
        <v/>
      </c>
      <c r="M26" s="765"/>
      <c r="N26" s="222" t="str">
        <f>IF('LEDGER GANJIL'!N26="","",AVERAGE('LEDGER GANJIL'!N26,'LEDGER GENAP2'!N26))</f>
        <v/>
      </c>
      <c r="O26" s="765"/>
      <c r="P26" s="222" t="str">
        <f>IF('LEDGER GANJIL'!P26="","",AVERAGE('LEDGER GANJIL'!P26,'LEDGER GENAP2'!P26))</f>
        <v/>
      </c>
      <c r="Q26" s="765"/>
      <c r="R26" s="222" t="str">
        <f>IF('LEDGER GANJIL'!R26="","",AVERAGE('LEDGER GANJIL'!R26,'LEDGER GENAP2'!R26))</f>
        <v/>
      </c>
      <c r="S26" s="765"/>
      <c r="T26" s="222" t="str">
        <f>IF('LEDGER GANJIL'!T26="","",AVERAGE('LEDGER GANJIL'!T26,'LEDGER GENAP2'!T26))</f>
        <v/>
      </c>
      <c r="U26" s="765"/>
      <c r="V26" s="222" t="str">
        <f>IF('LEDGER GANJIL'!V26="","",AVERAGE('LEDGER GANJIL'!V26,'LEDGER GENAP2'!V26))</f>
        <v/>
      </c>
      <c r="W26" s="765"/>
      <c r="X26" s="222" t="str">
        <f>IF('LEDGER GANJIL'!X26="","",AVERAGE('LEDGER GANJIL'!X26,'LEDGER GENAP2'!X26))</f>
        <v/>
      </c>
      <c r="Y26" s="765"/>
      <c r="Z26" s="222" t="str">
        <f>IF('LEDGER GANJIL'!Z26="","",AVERAGE('LEDGER GANJIL'!Z26,'LEDGER GENAP2'!Z26))</f>
        <v/>
      </c>
      <c r="AA26" s="765"/>
      <c r="AB26" s="222" t="str">
        <f>IF('LEDGER GANJIL'!AB26="","",AVERAGE('LEDGER GANJIL'!AB26,'LEDGER GENAP2'!AB26))</f>
        <v/>
      </c>
      <c r="AC26" s="765"/>
      <c r="AD26" s="222" t="str">
        <f>IF('LEDGER GANJIL'!AD26="","",AVERAGE('LEDGER GANJIL'!AD26,'LEDGER GENAP2'!AD26))</f>
        <v/>
      </c>
      <c r="AE26" s="765"/>
      <c r="AF26" s="222" t="str">
        <f>IF('LEDGER GANJIL'!AF26="","",AVERAGE('LEDGER GANJIL'!AF26,'LEDGER GENAP2'!AF26))</f>
        <v/>
      </c>
      <c r="AG26" s="765"/>
      <c r="AH26" s="222" t="str">
        <f>IF('LEDGER GANJIL'!AH26="","",AVERAGE('LEDGER GANJIL'!AH26,'LEDGER GENAP2'!AH26))</f>
        <v/>
      </c>
      <c r="AI26" s="767"/>
      <c r="AJ26" s="222" t="str">
        <f>IF('LEDGER GANJIL'!AJ26="","",AVERAGE('LEDGER GANJIL'!AJ26,'LEDGER GENAP2'!AJ26))</f>
        <v/>
      </c>
      <c r="AK26" s="767"/>
      <c r="AL26" s="231">
        <f t="shared" si="0"/>
        <v>0</v>
      </c>
      <c r="AM26" s="755"/>
      <c r="AN26" s="757"/>
      <c r="AO26" s="748"/>
      <c r="AP26" s="750"/>
      <c r="AQ26" s="751"/>
    </row>
    <row r="27" spans="1:43" ht="15">
      <c r="A27" s="711">
        <v>9</v>
      </c>
      <c r="B27" s="752" t="str">
        <f>IF('Data Identitas'!B17="","",'Data Identitas'!B17)</f>
        <v>siswa9</v>
      </c>
      <c r="C27" s="232" t="s">
        <v>422</v>
      </c>
      <c r="D27" s="222" t="str">
        <f>IF('LEDGER GANJIL'!D27="","",AVERAGE('LEDGER GANJIL'!D27,'LEDGER GENAP2'!D27))</f>
        <v/>
      </c>
      <c r="E27" s="764" t="str">
        <f t="shared" ref="E27" si="147">IF(D27="","NK",IF(OR(D27&lt;$D$9,D28&lt;$D$9),"NK","L"))</f>
        <v>NK</v>
      </c>
      <c r="F27" s="222" t="str">
        <f>IF('LEDGER GANJIL'!F27="","",AVERAGE('LEDGER GANJIL'!F27,'LEDGER GENAP2'!F27))</f>
        <v/>
      </c>
      <c r="G27" s="764" t="str">
        <f t="shared" ref="G27" si="148">IF(F27="","NK",IF(OR(F27&lt;$F$9,F28&lt;$F$9),"NK","L"))</f>
        <v>NK</v>
      </c>
      <c r="H27" s="222" t="str">
        <f>IF('LEDGER GANJIL'!H27="","",AVERAGE('LEDGER GANJIL'!H27,'LEDGER GENAP2'!H27))</f>
        <v/>
      </c>
      <c r="I27" s="764" t="str">
        <f t="shared" ref="I27" si="149">IF(H27="","NK",IF(OR(H27&lt;$H$9,H28&lt;$H$9),"NK","L"))</f>
        <v>NK</v>
      </c>
      <c r="J27" s="222" t="str">
        <f>IF('LEDGER GANJIL'!J27="","",AVERAGE('LEDGER GANJIL'!J27,'LEDGER GENAP2'!J27))</f>
        <v/>
      </c>
      <c r="K27" s="764" t="str">
        <f t="shared" ref="K27" si="150">IF(J27="","NK",IF(OR(J27&lt;$J$9,J28&lt;$J$9),"NK","L"))</f>
        <v>NK</v>
      </c>
      <c r="L27" s="222" t="str">
        <f>IF('LEDGER GANJIL'!L27="","",AVERAGE('LEDGER GANJIL'!L27,'LEDGER GENAP2'!L27))</f>
        <v/>
      </c>
      <c r="M27" s="764" t="str">
        <f t="shared" ref="M27" si="151">IF(L27="","NK",IF(OR(L27&lt;$L$9,L28&lt;$L$9),"NK","L"))</f>
        <v>NK</v>
      </c>
      <c r="N27" s="222" t="str">
        <f>IF('LEDGER GANJIL'!N27="","",AVERAGE('LEDGER GANJIL'!N27,'LEDGER GENAP2'!N27))</f>
        <v/>
      </c>
      <c r="O27" s="764" t="str">
        <f t="shared" ref="O27" si="152">IF(N27="","NK",IF(OR(N27&lt;$N$9,N28&lt;$N$9),"NK","L"))</f>
        <v>NK</v>
      </c>
      <c r="P27" s="222" t="str">
        <f>IF('LEDGER GANJIL'!P27="","",AVERAGE('LEDGER GANJIL'!P27,'LEDGER GENAP2'!P27))</f>
        <v/>
      </c>
      <c r="Q27" s="764" t="str">
        <f t="shared" ref="Q27" si="153">IF(P27="","NK",IF(OR(P27&lt;$P$9,P28&lt;$P$9),"NK","L"))</f>
        <v>NK</v>
      </c>
      <c r="R27" s="222" t="str">
        <f>IF('LEDGER GANJIL'!R27="","",AVERAGE('LEDGER GANJIL'!R27,'LEDGER GENAP2'!R27))</f>
        <v/>
      </c>
      <c r="S27" s="764" t="str">
        <f t="shared" ref="S27" si="154">IF(R27="","NK",IF(OR(R27&lt;$R$9,R28&lt;$R$9),"NK","L"))</f>
        <v>NK</v>
      </c>
      <c r="T27" s="222" t="str">
        <f>IF('LEDGER GANJIL'!T27="","",AVERAGE('LEDGER GANJIL'!T27,'LEDGER GENAP2'!T27))</f>
        <v/>
      </c>
      <c r="U27" s="764" t="str">
        <f t="shared" ref="U27" si="155">IF(T27="","NK",IF(OR(T27&lt;$T$9,T28&lt;$T$9),"NK","L"))</f>
        <v>NK</v>
      </c>
      <c r="V27" s="222" t="str">
        <f>IF('LEDGER GANJIL'!V27="","",AVERAGE('LEDGER GANJIL'!V27,'LEDGER GENAP2'!V27))</f>
        <v/>
      </c>
      <c r="W27" s="764" t="str">
        <f t="shared" ref="W27" si="156">IF(V27="","NK",IF(OR(V27&lt;$V$9,V28&lt;$V$9),"NK","L"))</f>
        <v>NK</v>
      </c>
      <c r="X27" s="222" t="str">
        <f>IF('LEDGER GANJIL'!X27="","",AVERAGE('LEDGER GANJIL'!X27,'LEDGER GENAP2'!X27))</f>
        <v/>
      </c>
      <c r="Y27" s="764" t="str">
        <f t="shared" ref="Y27" si="157">IF(X27="","NK",IF(OR(X27&lt;$X$9,X28&lt;$X$9),"NK","L"))</f>
        <v>NK</v>
      </c>
      <c r="Z27" s="222" t="str">
        <f>IF('LEDGER GANJIL'!Z27="","",AVERAGE('LEDGER GANJIL'!Z27,'LEDGER GENAP2'!Z27))</f>
        <v/>
      </c>
      <c r="AA27" s="764" t="str">
        <f t="shared" ref="AA27" si="158">IF(Z27="","NK",IF(OR(Z27&lt;$Z$9,Z28&lt;$Z$9),"NK","L"))</f>
        <v>NK</v>
      </c>
      <c r="AB27" s="222" t="str">
        <f>IF('LEDGER GANJIL'!AB27="","",AVERAGE('LEDGER GANJIL'!AB27,'LEDGER GENAP2'!AB27))</f>
        <v/>
      </c>
      <c r="AC27" s="764" t="str">
        <f t="shared" ref="AC27" si="159">IF(AB27="","NK",IF(OR(AB27&lt;$AB$9,AB28&lt;$AB$9),"NK","L"))</f>
        <v>NK</v>
      </c>
      <c r="AD27" s="222" t="str">
        <f>IF('LEDGER GANJIL'!AD27="","",AVERAGE('LEDGER GANJIL'!AD27,'LEDGER GENAP2'!AD27))</f>
        <v/>
      </c>
      <c r="AE27" s="764" t="str">
        <f t="shared" ref="AE27" si="160">IF(AD27="","NK",IF(OR(AD27&lt;$AD$9,AD28&lt;$AD$9),"NK","L"))</f>
        <v>NK</v>
      </c>
      <c r="AF27" s="222" t="str">
        <f>IF('LEDGER GANJIL'!AF27="","",AVERAGE('LEDGER GANJIL'!AF27,'LEDGER GENAP2'!AF27))</f>
        <v/>
      </c>
      <c r="AG27" s="764" t="str">
        <f t="shared" ref="AG27" si="161">IF(AF27="","NK",IF(OR(AF27&lt;$AF$9,AF28&lt;$AF$9),"NK","L"))</f>
        <v>NK</v>
      </c>
      <c r="AH27" s="222" t="str">
        <f>IF('LEDGER GANJIL'!AH27="","",AVERAGE('LEDGER GANJIL'!AH27,'LEDGER GENAP2'!AH27))</f>
        <v/>
      </c>
      <c r="AI27" s="766" t="str">
        <f t="shared" ref="AI27" si="162">IF(AH27="","",IF(OR(AH27&lt;$AH$9,AH28&lt;$AH$9),"NK","L"))</f>
        <v/>
      </c>
      <c r="AJ27" s="222" t="str">
        <f>IF('LEDGER GANJIL'!AJ27="","",AVERAGE('LEDGER GANJIL'!AJ27,'LEDGER GENAP2'!AJ27))</f>
        <v/>
      </c>
      <c r="AK27" s="766" t="str">
        <f t="shared" ref="AK27" si="163">IF(AJ27="","",IF(OR(AJ27&lt;$AJ$9,AJ28&lt;$AJ$9),"NK","L"))</f>
        <v/>
      </c>
      <c r="AL27" s="231">
        <f t="shared" si="0"/>
        <v>0</v>
      </c>
      <c r="AM27" s="754" t="str">
        <f>IFERROR(DESKRIPSI2!EW19,"")</f>
        <v/>
      </c>
      <c r="AN27" s="756">
        <f t="shared" ref="AN27" si="164">IF(AL27="","",AL27+AL28)</f>
        <v>0</v>
      </c>
      <c r="AO27" s="747" t="str">
        <f t="shared" ref="AO27" si="165">IF(AL27=0,"",COUNTIF(D27:AK28,"NK"))</f>
        <v/>
      </c>
      <c r="AP27" s="749" t="str">
        <f t="shared" ref="AP27" si="166">IF(OR(AO27="",AM27=""),"",IF(AND(AO27&lt;=$AO$3,AM27&gt;=3),"Naik","Tidak Naik"))</f>
        <v/>
      </c>
      <c r="AQ27" s="751" t="str">
        <f t="shared" ref="AQ27" si="167">IF(AP27="","",RANK(AN27,$AN$11:$AN$106,0))</f>
        <v/>
      </c>
    </row>
    <row r="28" spans="1:43" ht="15">
      <c r="A28" s="713"/>
      <c r="B28" s="753"/>
      <c r="C28" s="232" t="s">
        <v>423</v>
      </c>
      <c r="D28" s="222" t="str">
        <f>IF('LEDGER GANJIL'!D28="","",AVERAGE('LEDGER GANJIL'!D28,'LEDGER GENAP2'!D28))</f>
        <v/>
      </c>
      <c r="E28" s="765"/>
      <c r="F28" s="222" t="str">
        <f>IF('LEDGER GANJIL'!F28="","",AVERAGE('LEDGER GANJIL'!F28,'LEDGER GENAP2'!F28))</f>
        <v/>
      </c>
      <c r="G28" s="765"/>
      <c r="H28" s="222" t="str">
        <f>IF('LEDGER GANJIL'!H28="","",AVERAGE('LEDGER GANJIL'!H28,'LEDGER GENAP2'!H28))</f>
        <v/>
      </c>
      <c r="I28" s="765"/>
      <c r="J28" s="222" t="str">
        <f>IF('LEDGER GANJIL'!J28="","",AVERAGE('LEDGER GANJIL'!J28,'LEDGER GENAP2'!J28))</f>
        <v/>
      </c>
      <c r="K28" s="765"/>
      <c r="L28" s="222" t="str">
        <f>IF('LEDGER GANJIL'!L28="","",AVERAGE('LEDGER GANJIL'!L28,'LEDGER GENAP2'!L28))</f>
        <v/>
      </c>
      <c r="M28" s="765"/>
      <c r="N28" s="222" t="str">
        <f>IF('LEDGER GANJIL'!N28="","",AVERAGE('LEDGER GANJIL'!N28,'LEDGER GENAP2'!N28))</f>
        <v/>
      </c>
      <c r="O28" s="765"/>
      <c r="P28" s="222" t="str">
        <f>IF('LEDGER GANJIL'!P28="","",AVERAGE('LEDGER GANJIL'!P28,'LEDGER GENAP2'!P28))</f>
        <v/>
      </c>
      <c r="Q28" s="765"/>
      <c r="R28" s="222" t="str">
        <f>IF('LEDGER GANJIL'!R28="","",AVERAGE('LEDGER GANJIL'!R28,'LEDGER GENAP2'!R28))</f>
        <v/>
      </c>
      <c r="S28" s="765"/>
      <c r="T28" s="222" t="str">
        <f>IF('LEDGER GANJIL'!T28="","",AVERAGE('LEDGER GANJIL'!T28,'LEDGER GENAP2'!T28))</f>
        <v/>
      </c>
      <c r="U28" s="765"/>
      <c r="V28" s="222" t="str">
        <f>IF('LEDGER GANJIL'!V28="","",AVERAGE('LEDGER GANJIL'!V28,'LEDGER GENAP2'!V28))</f>
        <v/>
      </c>
      <c r="W28" s="765"/>
      <c r="X28" s="222" t="str">
        <f>IF('LEDGER GANJIL'!X28="","",AVERAGE('LEDGER GANJIL'!X28,'LEDGER GENAP2'!X28))</f>
        <v/>
      </c>
      <c r="Y28" s="765"/>
      <c r="Z28" s="222" t="str">
        <f>IF('LEDGER GANJIL'!Z28="","",AVERAGE('LEDGER GANJIL'!Z28,'LEDGER GENAP2'!Z28))</f>
        <v/>
      </c>
      <c r="AA28" s="765"/>
      <c r="AB28" s="222" t="str">
        <f>IF('LEDGER GANJIL'!AB28="","",AVERAGE('LEDGER GANJIL'!AB28,'LEDGER GENAP2'!AB28))</f>
        <v/>
      </c>
      <c r="AC28" s="765"/>
      <c r="AD28" s="222" t="str">
        <f>IF('LEDGER GANJIL'!AD28="","",AVERAGE('LEDGER GANJIL'!AD28,'LEDGER GENAP2'!AD28))</f>
        <v/>
      </c>
      <c r="AE28" s="765"/>
      <c r="AF28" s="222" t="str">
        <f>IF('LEDGER GANJIL'!AF28="","",AVERAGE('LEDGER GANJIL'!AF28,'LEDGER GENAP2'!AF28))</f>
        <v/>
      </c>
      <c r="AG28" s="765"/>
      <c r="AH28" s="222" t="str">
        <f>IF('LEDGER GANJIL'!AH28="","",AVERAGE('LEDGER GANJIL'!AH28,'LEDGER GENAP2'!AH28))</f>
        <v/>
      </c>
      <c r="AI28" s="767"/>
      <c r="AJ28" s="222" t="str">
        <f>IF('LEDGER GANJIL'!AJ28="","",AVERAGE('LEDGER GANJIL'!AJ28,'LEDGER GENAP2'!AJ28))</f>
        <v/>
      </c>
      <c r="AK28" s="767"/>
      <c r="AL28" s="231">
        <f t="shared" si="0"/>
        <v>0</v>
      </c>
      <c r="AM28" s="755"/>
      <c r="AN28" s="757"/>
      <c r="AO28" s="748"/>
      <c r="AP28" s="750"/>
      <c r="AQ28" s="751"/>
    </row>
    <row r="29" spans="1:43" ht="15">
      <c r="A29" s="711">
        <v>10</v>
      </c>
      <c r="B29" s="752" t="str">
        <f>IF('Data Identitas'!B18="","",'Data Identitas'!B18)</f>
        <v>siswa10</v>
      </c>
      <c r="C29" s="232" t="s">
        <v>422</v>
      </c>
      <c r="D29" s="222" t="str">
        <f>IF('LEDGER GANJIL'!D29="","",AVERAGE('LEDGER GANJIL'!D29,'LEDGER GENAP2'!D29))</f>
        <v/>
      </c>
      <c r="E29" s="764" t="str">
        <f t="shared" ref="E29" si="168">IF(D29="","NK",IF(OR(D29&lt;$D$9,D30&lt;$D$9),"NK","L"))</f>
        <v>NK</v>
      </c>
      <c r="F29" s="222" t="str">
        <f>IF('LEDGER GANJIL'!F29="","",AVERAGE('LEDGER GANJIL'!F29,'LEDGER GENAP2'!F29))</f>
        <v/>
      </c>
      <c r="G29" s="764" t="str">
        <f t="shared" ref="G29" si="169">IF(F29="","NK",IF(OR(F29&lt;$F$9,F30&lt;$F$9),"NK","L"))</f>
        <v>NK</v>
      </c>
      <c r="H29" s="222" t="str">
        <f>IF('LEDGER GANJIL'!H29="","",AVERAGE('LEDGER GANJIL'!H29,'LEDGER GENAP2'!H29))</f>
        <v/>
      </c>
      <c r="I29" s="764" t="str">
        <f t="shared" ref="I29" si="170">IF(H29="","NK",IF(OR(H29&lt;$H$9,H30&lt;$H$9),"NK","L"))</f>
        <v>NK</v>
      </c>
      <c r="J29" s="222" t="str">
        <f>IF('LEDGER GANJIL'!J29="","",AVERAGE('LEDGER GANJIL'!J29,'LEDGER GENAP2'!J29))</f>
        <v/>
      </c>
      <c r="K29" s="764" t="str">
        <f t="shared" ref="K29" si="171">IF(J29="","NK",IF(OR(J29&lt;$J$9,J30&lt;$J$9),"NK","L"))</f>
        <v>NK</v>
      </c>
      <c r="L29" s="222" t="str">
        <f>IF('LEDGER GANJIL'!L29="","",AVERAGE('LEDGER GANJIL'!L29,'LEDGER GENAP2'!L29))</f>
        <v/>
      </c>
      <c r="M29" s="764" t="str">
        <f t="shared" ref="M29" si="172">IF(L29="","NK",IF(OR(L29&lt;$L$9,L30&lt;$L$9),"NK","L"))</f>
        <v>NK</v>
      </c>
      <c r="N29" s="222" t="str">
        <f>IF('LEDGER GANJIL'!N29="","",AVERAGE('LEDGER GANJIL'!N29,'LEDGER GENAP2'!N29))</f>
        <v/>
      </c>
      <c r="O29" s="764" t="str">
        <f t="shared" ref="O29" si="173">IF(N29="","NK",IF(OR(N29&lt;$N$9,N30&lt;$N$9),"NK","L"))</f>
        <v>NK</v>
      </c>
      <c r="P29" s="222" t="str">
        <f>IF('LEDGER GANJIL'!P29="","",AVERAGE('LEDGER GANJIL'!P29,'LEDGER GENAP2'!P29))</f>
        <v/>
      </c>
      <c r="Q29" s="764" t="str">
        <f t="shared" ref="Q29" si="174">IF(P29="","NK",IF(OR(P29&lt;$P$9,P30&lt;$P$9),"NK","L"))</f>
        <v>NK</v>
      </c>
      <c r="R29" s="222" t="str">
        <f>IF('LEDGER GANJIL'!R29="","",AVERAGE('LEDGER GANJIL'!R29,'LEDGER GENAP2'!R29))</f>
        <v/>
      </c>
      <c r="S29" s="764" t="str">
        <f t="shared" ref="S29" si="175">IF(R29="","NK",IF(OR(R29&lt;$R$9,R30&lt;$R$9),"NK","L"))</f>
        <v>NK</v>
      </c>
      <c r="T29" s="222" t="str">
        <f>IF('LEDGER GANJIL'!T29="","",AVERAGE('LEDGER GANJIL'!T29,'LEDGER GENAP2'!T29))</f>
        <v/>
      </c>
      <c r="U29" s="764" t="str">
        <f t="shared" ref="U29" si="176">IF(T29="","NK",IF(OR(T29&lt;$T$9,T30&lt;$T$9),"NK","L"))</f>
        <v>NK</v>
      </c>
      <c r="V29" s="222" t="str">
        <f>IF('LEDGER GANJIL'!V29="","",AVERAGE('LEDGER GANJIL'!V29,'LEDGER GENAP2'!V29))</f>
        <v/>
      </c>
      <c r="W29" s="764" t="str">
        <f t="shared" ref="W29" si="177">IF(V29="","NK",IF(OR(V29&lt;$V$9,V30&lt;$V$9),"NK","L"))</f>
        <v>NK</v>
      </c>
      <c r="X29" s="222" t="str">
        <f>IF('LEDGER GANJIL'!X29="","",AVERAGE('LEDGER GANJIL'!X29,'LEDGER GENAP2'!X29))</f>
        <v/>
      </c>
      <c r="Y29" s="764" t="str">
        <f t="shared" ref="Y29" si="178">IF(X29="","NK",IF(OR(X29&lt;$X$9,X30&lt;$X$9),"NK","L"))</f>
        <v>NK</v>
      </c>
      <c r="Z29" s="222" t="str">
        <f>IF('LEDGER GANJIL'!Z29="","",AVERAGE('LEDGER GANJIL'!Z29,'LEDGER GENAP2'!Z29))</f>
        <v/>
      </c>
      <c r="AA29" s="764" t="str">
        <f t="shared" ref="AA29" si="179">IF(Z29="","NK",IF(OR(Z29&lt;$Z$9,Z30&lt;$Z$9),"NK","L"))</f>
        <v>NK</v>
      </c>
      <c r="AB29" s="222" t="str">
        <f>IF('LEDGER GANJIL'!AB29="","",AVERAGE('LEDGER GANJIL'!AB29,'LEDGER GENAP2'!AB29))</f>
        <v/>
      </c>
      <c r="AC29" s="764" t="str">
        <f t="shared" ref="AC29" si="180">IF(AB29="","NK",IF(OR(AB29&lt;$AB$9,AB30&lt;$AB$9),"NK","L"))</f>
        <v>NK</v>
      </c>
      <c r="AD29" s="222" t="str">
        <f>IF('LEDGER GANJIL'!AD29="","",AVERAGE('LEDGER GANJIL'!AD29,'LEDGER GENAP2'!AD29))</f>
        <v/>
      </c>
      <c r="AE29" s="764" t="str">
        <f t="shared" ref="AE29" si="181">IF(AD29="","NK",IF(OR(AD29&lt;$AD$9,AD30&lt;$AD$9),"NK","L"))</f>
        <v>NK</v>
      </c>
      <c r="AF29" s="222" t="str">
        <f>IF('LEDGER GANJIL'!AF29="","",AVERAGE('LEDGER GANJIL'!AF29,'LEDGER GENAP2'!AF29))</f>
        <v/>
      </c>
      <c r="AG29" s="764" t="str">
        <f t="shared" ref="AG29" si="182">IF(AF29="","NK",IF(OR(AF29&lt;$AF$9,AF30&lt;$AF$9),"NK","L"))</f>
        <v>NK</v>
      </c>
      <c r="AH29" s="222" t="str">
        <f>IF('LEDGER GANJIL'!AH29="","",AVERAGE('LEDGER GANJIL'!AH29,'LEDGER GENAP2'!AH29))</f>
        <v/>
      </c>
      <c r="AI29" s="766" t="str">
        <f t="shared" ref="AI29" si="183">IF(AH29="","",IF(OR(AH29&lt;$AH$9,AH30&lt;$AH$9),"NK","L"))</f>
        <v/>
      </c>
      <c r="AJ29" s="222" t="str">
        <f>IF('LEDGER GANJIL'!AJ29="","",AVERAGE('LEDGER GANJIL'!AJ29,'LEDGER GENAP2'!AJ29))</f>
        <v/>
      </c>
      <c r="AK29" s="766" t="str">
        <f t="shared" ref="AK29" si="184">IF(AJ29="","",IF(OR(AJ29&lt;$AJ$9,AJ30&lt;$AJ$9),"NK","L"))</f>
        <v/>
      </c>
      <c r="AL29" s="231">
        <f t="shared" si="0"/>
        <v>0</v>
      </c>
      <c r="AM29" s="754" t="str">
        <f>IFERROR(DESKRIPSI2!EW20,"")</f>
        <v/>
      </c>
      <c r="AN29" s="756">
        <f t="shared" ref="AN29" si="185">IF(AL29="","",AL29+AL30)</f>
        <v>0</v>
      </c>
      <c r="AO29" s="747" t="str">
        <f t="shared" ref="AO29" si="186">IF(AL29=0,"",COUNTIF(D29:AK30,"NK"))</f>
        <v/>
      </c>
      <c r="AP29" s="749" t="str">
        <f t="shared" ref="AP29" si="187">IF(OR(AO29="",AM29=""),"",IF(AND(AO29&lt;=$AO$3,AM29&gt;=3),"Naik","Tidak Naik"))</f>
        <v/>
      </c>
      <c r="AQ29" s="751" t="str">
        <f t="shared" ref="AQ29" si="188">IF(AP29="","",RANK(AN29,$AN$11:$AN$106,0))</f>
        <v/>
      </c>
    </row>
    <row r="30" spans="1:43" ht="15">
      <c r="A30" s="713"/>
      <c r="B30" s="753"/>
      <c r="C30" s="232" t="s">
        <v>423</v>
      </c>
      <c r="D30" s="222" t="str">
        <f>IF('LEDGER GANJIL'!D30="","",AVERAGE('LEDGER GANJIL'!D30,'LEDGER GENAP2'!D30))</f>
        <v/>
      </c>
      <c r="E30" s="765"/>
      <c r="F30" s="222" t="str">
        <f>IF('LEDGER GANJIL'!F30="","",AVERAGE('LEDGER GANJIL'!F30,'LEDGER GENAP2'!F30))</f>
        <v/>
      </c>
      <c r="G30" s="765"/>
      <c r="H30" s="222" t="str">
        <f>IF('LEDGER GANJIL'!H30="","",AVERAGE('LEDGER GANJIL'!H30,'LEDGER GENAP2'!H30))</f>
        <v/>
      </c>
      <c r="I30" s="765"/>
      <c r="J30" s="222" t="str">
        <f>IF('LEDGER GANJIL'!J30="","",AVERAGE('LEDGER GANJIL'!J30,'LEDGER GENAP2'!J30))</f>
        <v/>
      </c>
      <c r="K30" s="765"/>
      <c r="L30" s="222" t="str">
        <f>IF('LEDGER GANJIL'!L30="","",AVERAGE('LEDGER GANJIL'!L30,'LEDGER GENAP2'!L30))</f>
        <v/>
      </c>
      <c r="M30" s="765"/>
      <c r="N30" s="222" t="str">
        <f>IF('LEDGER GANJIL'!N30="","",AVERAGE('LEDGER GANJIL'!N30,'LEDGER GENAP2'!N30))</f>
        <v/>
      </c>
      <c r="O30" s="765"/>
      <c r="P30" s="222" t="str">
        <f>IF('LEDGER GANJIL'!P30="","",AVERAGE('LEDGER GANJIL'!P30,'LEDGER GENAP2'!P30))</f>
        <v/>
      </c>
      <c r="Q30" s="765"/>
      <c r="R30" s="222" t="str">
        <f>IF('LEDGER GANJIL'!R30="","",AVERAGE('LEDGER GANJIL'!R30,'LEDGER GENAP2'!R30))</f>
        <v/>
      </c>
      <c r="S30" s="765"/>
      <c r="T30" s="222" t="str">
        <f>IF('LEDGER GANJIL'!T30="","",AVERAGE('LEDGER GANJIL'!T30,'LEDGER GENAP2'!T30))</f>
        <v/>
      </c>
      <c r="U30" s="765"/>
      <c r="V30" s="222" t="str">
        <f>IF('LEDGER GANJIL'!V30="","",AVERAGE('LEDGER GANJIL'!V30,'LEDGER GENAP2'!V30))</f>
        <v/>
      </c>
      <c r="W30" s="765"/>
      <c r="X30" s="222" t="str">
        <f>IF('LEDGER GANJIL'!X30="","",AVERAGE('LEDGER GANJIL'!X30,'LEDGER GENAP2'!X30))</f>
        <v/>
      </c>
      <c r="Y30" s="765"/>
      <c r="Z30" s="222" t="str">
        <f>IF('LEDGER GANJIL'!Z30="","",AVERAGE('LEDGER GANJIL'!Z30,'LEDGER GENAP2'!Z30))</f>
        <v/>
      </c>
      <c r="AA30" s="765"/>
      <c r="AB30" s="222" t="str">
        <f>IF('LEDGER GANJIL'!AB30="","",AVERAGE('LEDGER GANJIL'!AB30,'LEDGER GENAP2'!AB30))</f>
        <v/>
      </c>
      <c r="AC30" s="765"/>
      <c r="AD30" s="222" t="str">
        <f>IF('LEDGER GANJIL'!AD30="","",AVERAGE('LEDGER GANJIL'!AD30,'LEDGER GENAP2'!AD30))</f>
        <v/>
      </c>
      <c r="AE30" s="765"/>
      <c r="AF30" s="222" t="str">
        <f>IF('LEDGER GANJIL'!AF30="","",AVERAGE('LEDGER GANJIL'!AF30,'LEDGER GENAP2'!AF30))</f>
        <v/>
      </c>
      <c r="AG30" s="765"/>
      <c r="AH30" s="222" t="str">
        <f>IF('LEDGER GANJIL'!AH30="","",AVERAGE('LEDGER GANJIL'!AH30,'LEDGER GENAP2'!AH30))</f>
        <v/>
      </c>
      <c r="AI30" s="767"/>
      <c r="AJ30" s="222" t="str">
        <f>IF('LEDGER GANJIL'!AJ30="","",AVERAGE('LEDGER GANJIL'!AJ30,'LEDGER GENAP2'!AJ30))</f>
        <v/>
      </c>
      <c r="AK30" s="767"/>
      <c r="AL30" s="231">
        <f t="shared" si="0"/>
        <v>0</v>
      </c>
      <c r="AM30" s="755"/>
      <c r="AN30" s="757"/>
      <c r="AO30" s="748"/>
      <c r="AP30" s="750"/>
      <c r="AQ30" s="751"/>
    </row>
    <row r="31" spans="1:43" ht="15">
      <c r="A31" s="711">
        <v>11</v>
      </c>
      <c r="B31" s="752" t="str">
        <f>IF('Data Identitas'!B19="","",'Data Identitas'!B19)</f>
        <v>siswa11</v>
      </c>
      <c r="C31" s="232" t="s">
        <v>422</v>
      </c>
      <c r="D31" s="222" t="str">
        <f>IF('LEDGER GANJIL'!D31="","",AVERAGE('LEDGER GANJIL'!D31,'LEDGER GENAP2'!D31))</f>
        <v/>
      </c>
      <c r="E31" s="764" t="str">
        <f t="shared" ref="E31" si="189">IF(D31="","NK",IF(OR(D31&lt;$D$9,D32&lt;$D$9),"NK","L"))</f>
        <v>NK</v>
      </c>
      <c r="F31" s="222" t="str">
        <f>IF('LEDGER GANJIL'!F31="","",AVERAGE('LEDGER GANJIL'!F31,'LEDGER GENAP2'!F31))</f>
        <v/>
      </c>
      <c r="G31" s="764" t="str">
        <f t="shared" ref="G31" si="190">IF(F31="","NK",IF(OR(F31&lt;$F$9,F32&lt;$F$9),"NK","L"))</f>
        <v>NK</v>
      </c>
      <c r="H31" s="222" t="str">
        <f>IF('LEDGER GANJIL'!H31="","",AVERAGE('LEDGER GANJIL'!H31,'LEDGER GENAP2'!H31))</f>
        <v/>
      </c>
      <c r="I31" s="764" t="str">
        <f t="shared" ref="I31" si="191">IF(H31="","NK",IF(OR(H31&lt;$H$9,H32&lt;$H$9),"NK","L"))</f>
        <v>NK</v>
      </c>
      <c r="J31" s="222" t="str">
        <f>IF('LEDGER GANJIL'!J31="","",AVERAGE('LEDGER GANJIL'!J31,'LEDGER GENAP2'!J31))</f>
        <v/>
      </c>
      <c r="K31" s="764" t="str">
        <f t="shared" ref="K31" si="192">IF(J31="","NK",IF(OR(J31&lt;$J$9,J32&lt;$J$9),"NK","L"))</f>
        <v>NK</v>
      </c>
      <c r="L31" s="222" t="str">
        <f>IF('LEDGER GANJIL'!L31="","",AVERAGE('LEDGER GANJIL'!L31,'LEDGER GENAP2'!L31))</f>
        <v/>
      </c>
      <c r="M31" s="764" t="str">
        <f t="shared" ref="M31" si="193">IF(L31="","NK",IF(OR(L31&lt;$L$9,L32&lt;$L$9),"NK","L"))</f>
        <v>NK</v>
      </c>
      <c r="N31" s="222" t="str">
        <f>IF('LEDGER GANJIL'!N31="","",AVERAGE('LEDGER GANJIL'!N31,'LEDGER GENAP2'!N31))</f>
        <v/>
      </c>
      <c r="O31" s="764" t="str">
        <f t="shared" ref="O31" si="194">IF(N31="","NK",IF(OR(N31&lt;$N$9,N32&lt;$N$9),"NK","L"))</f>
        <v>NK</v>
      </c>
      <c r="P31" s="222" t="str">
        <f>IF('LEDGER GANJIL'!P31="","",AVERAGE('LEDGER GANJIL'!P31,'LEDGER GENAP2'!P31))</f>
        <v/>
      </c>
      <c r="Q31" s="764" t="str">
        <f t="shared" ref="Q31" si="195">IF(P31="","NK",IF(OR(P31&lt;$P$9,P32&lt;$P$9),"NK","L"))</f>
        <v>NK</v>
      </c>
      <c r="R31" s="222" t="str">
        <f>IF('LEDGER GANJIL'!R31="","",AVERAGE('LEDGER GANJIL'!R31,'LEDGER GENAP2'!R31))</f>
        <v/>
      </c>
      <c r="S31" s="764" t="str">
        <f t="shared" ref="S31" si="196">IF(R31="","NK",IF(OR(R31&lt;$R$9,R32&lt;$R$9),"NK","L"))</f>
        <v>NK</v>
      </c>
      <c r="T31" s="222" t="str">
        <f>IF('LEDGER GANJIL'!T31="","",AVERAGE('LEDGER GANJIL'!T31,'LEDGER GENAP2'!T31))</f>
        <v/>
      </c>
      <c r="U31" s="764" t="str">
        <f t="shared" ref="U31" si="197">IF(T31="","NK",IF(OR(T31&lt;$T$9,T32&lt;$T$9),"NK","L"))</f>
        <v>NK</v>
      </c>
      <c r="V31" s="222" t="str">
        <f>IF('LEDGER GANJIL'!V31="","",AVERAGE('LEDGER GANJIL'!V31,'LEDGER GENAP2'!V31))</f>
        <v/>
      </c>
      <c r="W31" s="764" t="str">
        <f t="shared" ref="W31" si="198">IF(V31="","NK",IF(OR(V31&lt;$V$9,V32&lt;$V$9),"NK","L"))</f>
        <v>NK</v>
      </c>
      <c r="X31" s="222" t="str">
        <f>IF('LEDGER GANJIL'!X31="","",AVERAGE('LEDGER GANJIL'!X31,'LEDGER GENAP2'!X31))</f>
        <v/>
      </c>
      <c r="Y31" s="764" t="str">
        <f t="shared" ref="Y31" si="199">IF(X31="","NK",IF(OR(X31&lt;$X$9,X32&lt;$X$9),"NK","L"))</f>
        <v>NK</v>
      </c>
      <c r="Z31" s="222" t="str">
        <f>IF('LEDGER GANJIL'!Z31="","",AVERAGE('LEDGER GANJIL'!Z31,'LEDGER GENAP2'!Z31))</f>
        <v/>
      </c>
      <c r="AA31" s="764" t="str">
        <f t="shared" ref="AA31" si="200">IF(Z31="","NK",IF(OR(Z31&lt;$Z$9,Z32&lt;$Z$9),"NK","L"))</f>
        <v>NK</v>
      </c>
      <c r="AB31" s="222" t="str">
        <f>IF('LEDGER GANJIL'!AB31="","",AVERAGE('LEDGER GANJIL'!AB31,'LEDGER GENAP2'!AB31))</f>
        <v/>
      </c>
      <c r="AC31" s="764" t="str">
        <f t="shared" ref="AC31" si="201">IF(AB31="","NK",IF(OR(AB31&lt;$AB$9,AB32&lt;$AB$9),"NK","L"))</f>
        <v>NK</v>
      </c>
      <c r="AD31" s="222" t="str">
        <f>IF('LEDGER GANJIL'!AD31="","",AVERAGE('LEDGER GANJIL'!AD31,'LEDGER GENAP2'!AD31))</f>
        <v/>
      </c>
      <c r="AE31" s="764" t="str">
        <f t="shared" ref="AE31" si="202">IF(AD31="","NK",IF(OR(AD31&lt;$AD$9,AD32&lt;$AD$9),"NK","L"))</f>
        <v>NK</v>
      </c>
      <c r="AF31" s="222" t="str">
        <f>IF('LEDGER GANJIL'!AF31="","",AVERAGE('LEDGER GANJIL'!AF31,'LEDGER GENAP2'!AF31))</f>
        <v/>
      </c>
      <c r="AG31" s="764" t="str">
        <f t="shared" ref="AG31" si="203">IF(AF31="","NK",IF(OR(AF31&lt;$AF$9,AF32&lt;$AF$9),"NK","L"))</f>
        <v>NK</v>
      </c>
      <c r="AH31" s="222" t="str">
        <f>IF('LEDGER GANJIL'!AH31="","",AVERAGE('LEDGER GANJIL'!AH31,'LEDGER GENAP2'!AH31))</f>
        <v/>
      </c>
      <c r="AI31" s="766" t="str">
        <f t="shared" ref="AI31" si="204">IF(AH31="","",IF(OR(AH31&lt;$AH$9,AH32&lt;$AH$9),"NK","L"))</f>
        <v/>
      </c>
      <c r="AJ31" s="222" t="str">
        <f>IF('LEDGER GANJIL'!AJ31="","",AVERAGE('LEDGER GANJIL'!AJ31,'LEDGER GENAP2'!AJ31))</f>
        <v/>
      </c>
      <c r="AK31" s="766" t="str">
        <f t="shared" ref="AK31" si="205">IF(AJ31="","",IF(OR(AJ31&lt;$AJ$9,AJ32&lt;$AJ$9),"NK","L"))</f>
        <v/>
      </c>
      <c r="AL31" s="231">
        <f t="shared" si="0"/>
        <v>0</v>
      </c>
      <c r="AM31" s="754" t="str">
        <f>IFERROR(DESKRIPSI2!EW21,"")</f>
        <v/>
      </c>
      <c r="AN31" s="756">
        <f t="shared" ref="AN31" si="206">IF(AL31="","",AL31+AL32)</f>
        <v>0</v>
      </c>
      <c r="AO31" s="747" t="str">
        <f t="shared" ref="AO31" si="207">IF(AL31=0,"",COUNTIF(D31:AK32,"NK"))</f>
        <v/>
      </c>
      <c r="AP31" s="749" t="str">
        <f t="shared" ref="AP31" si="208">IF(OR(AO31="",AM31=""),"",IF(AND(AO31&lt;=$AO$3,AM31&gt;=3),"Naik","Tidak Naik"))</f>
        <v/>
      </c>
      <c r="AQ31" s="751" t="str">
        <f t="shared" ref="AQ31" si="209">IF(AP31="","",RANK(AN31,$AN$11:$AN$106,0))</f>
        <v/>
      </c>
    </row>
    <row r="32" spans="1:43" ht="15">
      <c r="A32" s="713"/>
      <c r="B32" s="753"/>
      <c r="C32" s="232" t="s">
        <v>423</v>
      </c>
      <c r="D32" s="222" t="str">
        <f>IF('LEDGER GANJIL'!D32="","",AVERAGE('LEDGER GANJIL'!D32,'LEDGER GENAP2'!D32))</f>
        <v/>
      </c>
      <c r="E32" s="765"/>
      <c r="F32" s="222" t="str">
        <f>IF('LEDGER GANJIL'!F32="","",AVERAGE('LEDGER GANJIL'!F32,'LEDGER GENAP2'!F32))</f>
        <v/>
      </c>
      <c r="G32" s="765"/>
      <c r="H32" s="222" t="str">
        <f>IF('LEDGER GANJIL'!H32="","",AVERAGE('LEDGER GANJIL'!H32,'LEDGER GENAP2'!H32))</f>
        <v/>
      </c>
      <c r="I32" s="765"/>
      <c r="J32" s="222" t="str">
        <f>IF('LEDGER GANJIL'!J32="","",AVERAGE('LEDGER GANJIL'!J32,'LEDGER GENAP2'!J32))</f>
        <v/>
      </c>
      <c r="K32" s="765"/>
      <c r="L32" s="222" t="str">
        <f>IF('LEDGER GANJIL'!L32="","",AVERAGE('LEDGER GANJIL'!L32,'LEDGER GENAP2'!L32))</f>
        <v/>
      </c>
      <c r="M32" s="765"/>
      <c r="N32" s="222" t="str">
        <f>IF('LEDGER GANJIL'!N32="","",AVERAGE('LEDGER GANJIL'!N32,'LEDGER GENAP2'!N32))</f>
        <v/>
      </c>
      <c r="O32" s="765"/>
      <c r="P32" s="222" t="str">
        <f>IF('LEDGER GANJIL'!P32="","",AVERAGE('LEDGER GANJIL'!P32,'LEDGER GENAP2'!P32))</f>
        <v/>
      </c>
      <c r="Q32" s="765"/>
      <c r="R32" s="222" t="str">
        <f>IF('LEDGER GANJIL'!R32="","",AVERAGE('LEDGER GANJIL'!R32,'LEDGER GENAP2'!R32))</f>
        <v/>
      </c>
      <c r="S32" s="765"/>
      <c r="T32" s="222" t="str">
        <f>IF('LEDGER GANJIL'!T32="","",AVERAGE('LEDGER GANJIL'!T32,'LEDGER GENAP2'!T32))</f>
        <v/>
      </c>
      <c r="U32" s="765"/>
      <c r="V32" s="222" t="str">
        <f>IF('LEDGER GANJIL'!V32="","",AVERAGE('LEDGER GANJIL'!V32,'LEDGER GENAP2'!V32))</f>
        <v/>
      </c>
      <c r="W32" s="765"/>
      <c r="X32" s="222" t="str">
        <f>IF('LEDGER GANJIL'!X32="","",AVERAGE('LEDGER GANJIL'!X32,'LEDGER GENAP2'!X32))</f>
        <v/>
      </c>
      <c r="Y32" s="765"/>
      <c r="Z32" s="222" t="str">
        <f>IF('LEDGER GANJIL'!Z32="","",AVERAGE('LEDGER GANJIL'!Z32,'LEDGER GENAP2'!Z32))</f>
        <v/>
      </c>
      <c r="AA32" s="765"/>
      <c r="AB32" s="222" t="str">
        <f>IF('LEDGER GANJIL'!AB32="","",AVERAGE('LEDGER GANJIL'!AB32,'LEDGER GENAP2'!AB32))</f>
        <v/>
      </c>
      <c r="AC32" s="765"/>
      <c r="AD32" s="222" t="str">
        <f>IF('LEDGER GANJIL'!AD32="","",AVERAGE('LEDGER GANJIL'!AD32,'LEDGER GENAP2'!AD32))</f>
        <v/>
      </c>
      <c r="AE32" s="765"/>
      <c r="AF32" s="222" t="str">
        <f>IF('LEDGER GANJIL'!AF32="","",AVERAGE('LEDGER GANJIL'!AF32,'LEDGER GENAP2'!AF32))</f>
        <v/>
      </c>
      <c r="AG32" s="765"/>
      <c r="AH32" s="222" t="str">
        <f>IF('LEDGER GANJIL'!AH32="","",AVERAGE('LEDGER GANJIL'!AH32,'LEDGER GENAP2'!AH32))</f>
        <v/>
      </c>
      <c r="AI32" s="767"/>
      <c r="AJ32" s="222" t="str">
        <f>IF('LEDGER GANJIL'!AJ32="","",AVERAGE('LEDGER GANJIL'!AJ32,'LEDGER GENAP2'!AJ32))</f>
        <v/>
      </c>
      <c r="AK32" s="767"/>
      <c r="AL32" s="231">
        <f t="shared" si="0"/>
        <v>0</v>
      </c>
      <c r="AM32" s="755"/>
      <c r="AN32" s="757"/>
      <c r="AO32" s="748"/>
      <c r="AP32" s="750"/>
      <c r="AQ32" s="751"/>
    </row>
    <row r="33" spans="1:43" ht="15">
      <c r="A33" s="711">
        <v>12</v>
      </c>
      <c r="B33" s="752" t="str">
        <f>IF('Data Identitas'!B20="","",'Data Identitas'!B20)</f>
        <v>siswa12</v>
      </c>
      <c r="C33" s="232" t="s">
        <v>422</v>
      </c>
      <c r="D33" s="222" t="str">
        <f>IF('LEDGER GANJIL'!D33="","",AVERAGE('LEDGER GANJIL'!D33,'LEDGER GENAP2'!D33))</f>
        <v/>
      </c>
      <c r="E33" s="764" t="str">
        <f t="shared" ref="E33" si="210">IF(D33="","NK",IF(OR(D33&lt;$D$9,D34&lt;$D$9),"NK","L"))</f>
        <v>NK</v>
      </c>
      <c r="F33" s="222" t="str">
        <f>IF('LEDGER GANJIL'!F33="","",AVERAGE('LEDGER GANJIL'!F33,'LEDGER GENAP2'!F33))</f>
        <v/>
      </c>
      <c r="G33" s="764" t="str">
        <f t="shared" ref="G33" si="211">IF(F33="","NK",IF(OR(F33&lt;$F$9,F34&lt;$F$9),"NK","L"))</f>
        <v>NK</v>
      </c>
      <c r="H33" s="222" t="str">
        <f>IF('LEDGER GANJIL'!H33="","",AVERAGE('LEDGER GANJIL'!H33,'LEDGER GENAP2'!H33))</f>
        <v/>
      </c>
      <c r="I33" s="764" t="str">
        <f t="shared" ref="I33" si="212">IF(H33="","NK",IF(OR(H33&lt;$H$9,H34&lt;$H$9),"NK","L"))</f>
        <v>NK</v>
      </c>
      <c r="J33" s="222" t="str">
        <f>IF('LEDGER GANJIL'!J33="","",AVERAGE('LEDGER GANJIL'!J33,'LEDGER GENAP2'!J33))</f>
        <v/>
      </c>
      <c r="K33" s="764" t="str">
        <f t="shared" ref="K33" si="213">IF(J33="","NK",IF(OR(J33&lt;$J$9,J34&lt;$J$9),"NK","L"))</f>
        <v>NK</v>
      </c>
      <c r="L33" s="222" t="str">
        <f>IF('LEDGER GANJIL'!L33="","",AVERAGE('LEDGER GANJIL'!L33,'LEDGER GENAP2'!L33))</f>
        <v/>
      </c>
      <c r="M33" s="764" t="str">
        <f t="shared" ref="M33" si="214">IF(L33="","NK",IF(OR(L33&lt;$L$9,L34&lt;$L$9),"NK","L"))</f>
        <v>NK</v>
      </c>
      <c r="N33" s="222" t="str">
        <f>IF('LEDGER GANJIL'!N33="","",AVERAGE('LEDGER GANJIL'!N33,'LEDGER GENAP2'!N33))</f>
        <v/>
      </c>
      <c r="O33" s="764" t="str">
        <f t="shared" ref="O33" si="215">IF(N33="","NK",IF(OR(N33&lt;$N$9,N34&lt;$N$9),"NK","L"))</f>
        <v>NK</v>
      </c>
      <c r="P33" s="222" t="str">
        <f>IF('LEDGER GANJIL'!P33="","",AVERAGE('LEDGER GANJIL'!P33,'LEDGER GENAP2'!P33))</f>
        <v/>
      </c>
      <c r="Q33" s="764" t="str">
        <f t="shared" ref="Q33" si="216">IF(P33="","NK",IF(OR(P33&lt;$P$9,P34&lt;$P$9),"NK","L"))</f>
        <v>NK</v>
      </c>
      <c r="R33" s="222" t="str">
        <f>IF('LEDGER GANJIL'!R33="","",AVERAGE('LEDGER GANJIL'!R33,'LEDGER GENAP2'!R33))</f>
        <v/>
      </c>
      <c r="S33" s="764" t="str">
        <f t="shared" ref="S33" si="217">IF(R33="","NK",IF(OR(R33&lt;$R$9,R34&lt;$R$9),"NK","L"))</f>
        <v>NK</v>
      </c>
      <c r="T33" s="222" t="str">
        <f>IF('LEDGER GANJIL'!T33="","",AVERAGE('LEDGER GANJIL'!T33,'LEDGER GENAP2'!T33))</f>
        <v/>
      </c>
      <c r="U33" s="764" t="str">
        <f t="shared" ref="U33" si="218">IF(T33="","NK",IF(OR(T33&lt;$T$9,T34&lt;$T$9),"NK","L"))</f>
        <v>NK</v>
      </c>
      <c r="V33" s="222" t="str">
        <f>IF('LEDGER GANJIL'!V33="","",AVERAGE('LEDGER GANJIL'!V33,'LEDGER GENAP2'!V33))</f>
        <v/>
      </c>
      <c r="W33" s="764" t="str">
        <f t="shared" ref="W33" si="219">IF(V33="","NK",IF(OR(V33&lt;$V$9,V34&lt;$V$9),"NK","L"))</f>
        <v>NK</v>
      </c>
      <c r="X33" s="222" t="str">
        <f>IF('LEDGER GANJIL'!X33="","",AVERAGE('LEDGER GANJIL'!X33,'LEDGER GENAP2'!X33))</f>
        <v/>
      </c>
      <c r="Y33" s="764" t="str">
        <f t="shared" ref="Y33" si="220">IF(X33="","NK",IF(OR(X33&lt;$X$9,X34&lt;$X$9),"NK","L"))</f>
        <v>NK</v>
      </c>
      <c r="Z33" s="222" t="str">
        <f>IF('LEDGER GANJIL'!Z33="","",AVERAGE('LEDGER GANJIL'!Z33,'LEDGER GENAP2'!Z33))</f>
        <v/>
      </c>
      <c r="AA33" s="764" t="str">
        <f t="shared" ref="AA33" si="221">IF(Z33="","NK",IF(OR(Z33&lt;$Z$9,Z34&lt;$Z$9),"NK","L"))</f>
        <v>NK</v>
      </c>
      <c r="AB33" s="222" t="str">
        <f>IF('LEDGER GANJIL'!AB33="","",AVERAGE('LEDGER GANJIL'!AB33,'LEDGER GENAP2'!AB33))</f>
        <v/>
      </c>
      <c r="AC33" s="764" t="str">
        <f t="shared" ref="AC33" si="222">IF(AB33="","NK",IF(OR(AB33&lt;$AB$9,AB34&lt;$AB$9),"NK","L"))</f>
        <v>NK</v>
      </c>
      <c r="AD33" s="222" t="str">
        <f>IF('LEDGER GANJIL'!AD33="","",AVERAGE('LEDGER GANJIL'!AD33,'LEDGER GENAP2'!AD33))</f>
        <v/>
      </c>
      <c r="AE33" s="764" t="str">
        <f t="shared" ref="AE33" si="223">IF(AD33="","NK",IF(OR(AD33&lt;$AD$9,AD34&lt;$AD$9),"NK","L"))</f>
        <v>NK</v>
      </c>
      <c r="AF33" s="222" t="str">
        <f>IF('LEDGER GANJIL'!AF33="","",AVERAGE('LEDGER GANJIL'!AF33,'LEDGER GENAP2'!AF33))</f>
        <v/>
      </c>
      <c r="AG33" s="764" t="str">
        <f t="shared" ref="AG33" si="224">IF(AF33="","NK",IF(OR(AF33&lt;$AF$9,AF34&lt;$AF$9),"NK","L"))</f>
        <v>NK</v>
      </c>
      <c r="AH33" s="222" t="str">
        <f>IF('LEDGER GANJIL'!AH33="","",AVERAGE('LEDGER GANJIL'!AH33,'LEDGER GENAP2'!AH33))</f>
        <v/>
      </c>
      <c r="AI33" s="766" t="str">
        <f t="shared" ref="AI33" si="225">IF(AH33="","",IF(OR(AH33&lt;$AH$9,AH34&lt;$AH$9),"NK","L"))</f>
        <v/>
      </c>
      <c r="AJ33" s="222" t="str">
        <f>IF('LEDGER GANJIL'!AJ33="","",AVERAGE('LEDGER GANJIL'!AJ33,'LEDGER GENAP2'!AJ33))</f>
        <v/>
      </c>
      <c r="AK33" s="766" t="str">
        <f t="shared" ref="AK33" si="226">IF(AJ33="","",IF(OR(AJ33&lt;$AJ$9,AJ34&lt;$AJ$9),"NK","L"))</f>
        <v/>
      </c>
      <c r="AL33" s="231">
        <f t="shared" si="0"/>
        <v>0</v>
      </c>
      <c r="AM33" s="754" t="str">
        <f>IFERROR(DESKRIPSI2!EW22,"")</f>
        <v/>
      </c>
      <c r="AN33" s="756">
        <f t="shared" ref="AN33" si="227">IF(AL33="","",AL33+AL34)</f>
        <v>0</v>
      </c>
      <c r="AO33" s="747" t="str">
        <f t="shared" ref="AO33" si="228">IF(AL33=0,"",COUNTIF(D33:AK34,"NK"))</f>
        <v/>
      </c>
      <c r="AP33" s="749" t="str">
        <f t="shared" ref="AP33" si="229">IF(OR(AO33="",AM33=""),"",IF(AND(AO33&lt;=$AO$3,AM33&gt;=3),"Naik","Tidak Naik"))</f>
        <v/>
      </c>
      <c r="AQ33" s="751" t="str">
        <f t="shared" ref="AQ33" si="230">IF(AP33="","",RANK(AN33,$AN$11:$AN$106,0))</f>
        <v/>
      </c>
    </row>
    <row r="34" spans="1:43" ht="15">
      <c r="A34" s="713"/>
      <c r="B34" s="753"/>
      <c r="C34" s="232" t="s">
        <v>423</v>
      </c>
      <c r="D34" s="222" t="str">
        <f>IF('LEDGER GANJIL'!D34="","",AVERAGE('LEDGER GANJIL'!D34,'LEDGER GENAP2'!D34))</f>
        <v/>
      </c>
      <c r="E34" s="765"/>
      <c r="F34" s="222" t="str">
        <f>IF('LEDGER GANJIL'!F34="","",AVERAGE('LEDGER GANJIL'!F34,'LEDGER GENAP2'!F34))</f>
        <v/>
      </c>
      <c r="G34" s="765"/>
      <c r="H34" s="222" t="str">
        <f>IF('LEDGER GANJIL'!H34="","",AVERAGE('LEDGER GANJIL'!H34,'LEDGER GENAP2'!H34))</f>
        <v/>
      </c>
      <c r="I34" s="765"/>
      <c r="J34" s="222" t="str">
        <f>IF('LEDGER GANJIL'!J34="","",AVERAGE('LEDGER GANJIL'!J34,'LEDGER GENAP2'!J34))</f>
        <v/>
      </c>
      <c r="K34" s="765"/>
      <c r="L34" s="222" t="str">
        <f>IF('LEDGER GANJIL'!L34="","",AVERAGE('LEDGER GANJIL'!L34,'LEDGER GENAP2'!L34))</f>
        <v/>
      </c>
      <c r="M34" s="765"/>
      <c r="N34" s="222" t="str">
        <f>IF('LEDGER GANJIL'!N34="","",AVERAGE('LEDGER GANJIL'!N34,'LEDGER GENAP2'!N34))</f>
        <v/>
      </c>
      <c r="O34" s="765"/>
      <c r="P34" s="222" t="str">
        <f>IF('LEDGER GANJIL'!P34="","",AVERAGE('LEDGER GANJIL'!P34,'LEDGER GENAP2'!P34))</f>
        <v/>
      </c>
      <c r="Q34" s="765"/>
      <c r="R34" s="222" t="str">
        <f>IF('LEDGER GANJIL'!R34="","",AVERAGE('LEDGER GANJIL'!R34,'LEDGER GENAP2'!R34))</f>
        <v/>
      </c>
      <c r="S34" s="765"/>
      <c r="T34" s="222" t="str">
        <f>IF('LEDGER GANJIL'!T34="","",AVERAGE('LEDGER GANJIL'!T34,'LEDGER GENAP2'!T34))</f>
        <v/>
      </c>
      <c r="U34" s="765"/>
      <c r="V34" s="222" t="str">
        <f>IF('LEDGER GANJIL'!V34="","",AVERAGE('LEDGER GANJIL'!V34,'LEDGER GENAP2'!V34))</f>
        <v/>
      </c>
      <c r="W34" s="765"/>
      <c r="X34" s="222" t="str">
        <f>IF('LEDGER GANJIL'!X34="","",AVERAGE('LEDGER GANJIL'!X34,'LEDGER GENAP2'!X34))</f>
        <v/>
      </c>
      <c r="Y34" s="765"/>
      <c r="Z34" s="222" t="str">
        <f>IF('LEDGER GANJIL'!Z34="","",AVERAGE('LEDGER GANJIL'!Z34,'LEDGER GENAP2'!Z34))</f>
        <v/>
      </c>
      <c r="AA34" s="765"/>
      <c r="AB34" s="222" t="str">
        <f>IF('LEDGER GANJIL'!AB34="","",AVERAGE('LEDGER GANJIL'!AB34,'LEDGER GENAP2'!AB34))</f>
        <v/>
      </c>
      <c r="AC34" s="765"/>
      <c r="AD34" s="222" t="str">
        <f>IF('LEDGER GANJIL'!AD34="","",AVERAGE('LEDGER GANJIL'!AD34,'LEDGER GENAP2'!AD34))</f>
        <v/>
      </c>
      <c r="AE34" s="765"/>
      <c r="AF34" s="222" t="str">
        <f>IF('LEDGER GANJIL'!AF34="","",AVERAGE('LEDGER GANJIL'!AF34,'LEDGER GENAP2'!AF34))</f>
        <v/>
      </c>
      <c r="AG34" s="765"/>
      <c r="AH34" s="222" t="str">
        <f>IF('LEDGER GANJIL'!AH34="","",AVERAGE('LEDGER GANJIL'!AH34,'LEDGER GENAP2'!AH34))</f>
        <v/>
      </c>
      <c r="AI34" s="767"/>
      <c r="AJ34" s="222" t="str">
        <f>IF('LEDGER GANJIL'!AJ34="","",AVERAGE('LEDGER GANJIL'!AJ34,'LEDGER GENAP2'!AJ34))</f>
        <v/>
      </c>
      <c r="AK34" s="767"/>
      <c r="AL34" s="231">
        <f t="shared" si="0"/>
        <v>0</v>
      </c>
      <c r="AM34" s="755"/>
      <c r="AN34" s="757"/>
      <c r="AO34" s="748"/>
      <c r="AP34" s="750"/>
      <c r="AQ34" s="751"/>
    </row>
    <row r="35" spans="1:43" ht="15">
      <c r="A35" s="711">
        <v>13</v>
      </c>
      <c r="B35" s="752" t="str">
        <f>IF('Data Identitas'!B21="","",'Data Identitas'!B21)</f>
        <v>siswa13</v>
      </c>
      <c r="C35" s="232" t="s">
        <v>422</v>
      </c>
      <c r="D35" s="222" t="str">
        <f>IF('LEDGER GANJIL'!D35="","",AVERAGE('LEDGER GANJIL'!D35,'LEDGER GENAP2'!D35))</f>
        <v/>
      </c>
      <c r="E35" s="764" t="str">
        <f t="shared" ref="E35" si="231">IF(D35="","NK",IF(OR(D35&lt;$D$9,D36&lt;$D$9),"NK","L"))</f>
        <v>NK</v>
      </c>
      <c r="F35" s="222" t="str">
        <f>IF('LEDGER GANJIL'!F35="","",AVERAGE('LEDGER GANJIL'!F35,'LEDGER GENAP2'!F35))</f>
        <v/>
      </c>
      <c r="G35" s="764" t="str">
        <f t="shared" ref="G35" si="232">IF(F35="","NK",IF(OR(F35&lt;$F$9,F36&lt;$F$9),"NK","L"))</f>
        <v>NK</v>
      </c>
      <c r="H35" s="222" t="str">
        <f>IF('LEDGER GANJIL'!H35="","",AVERAGE('LEDGER GANJIL'!H35,'LEDGER GENAP2'!H35))</f>
        <v/>
      </c>
      <c r="I35" s="764" t="str">
        <f t="shared" ref="I35" si="233">IF(H35="","NK",IF(OR(H35&lt;$H$9,H36&lt;$H$9),"NK","L"))</f>
        <v>NK</v>
      </c>
      <c r="J35" s="222" t="str">
        <f>IF('LEDGER GANJIL'!J35="","",AVERAGE('LEDGER GANJIL'!J35,'LEDGER GENAP2'!J35))</f>
        <v/>
      </c>
      <c r="K35" s="764" t="str">
        <f t="shared" ref="K35" si="234">IF(J35="","NK",IF(OR(J35&lt;$J$9,J36&lt;$J$9),"NK","L"))</f>
        <v>NK</v>
      </c>
      <c r="L35" s="222" t="str">
        <f>IF('LEDGER GANJIL'!L35="","",AVERAGE('LEDGER GANJIL'!L35,'LEDGER GENAP2'!L35))</f>
        <v/>
      </c>
      <c r="M35" s="764" t="str">
        <f t="shared" ref="M35" si="235">IF(L35="","NK",IF(OR(L35&lt;$L$9,L36&lt;$L$9),"NK","L"))</f>
        <v>NK</v>
      </c>
      <c r="N35" s="222" t="str">
        <f>IF('LEDGER GANJIL'!N35="","",AVERAGE('LEDGER GANJIL'!N35,'LEDGER GENAP2'!N35))</f>
        <v/>
      </c>
      <c r="O35" s="764" t="str">
        <f t="shared" ref="O35" si="236">IF(N35="","NK",IF(OR(N35&lt;$N$9,N36&lt;$N$9),"NK","L"))</f>
        <v>NK</v>
      </c>
      <c r="P35" s="222" t="str">
        <f>IF('LEDGER GANJIL'!P35="","",AVERAGE('LEDGER GANJIL'!P35,'LEDGER GENAP2'!P35))</f>
        <v/>
      </c>
      <c r="Q35" s="764" t="str">
        <f t="shared" ref="Q35" si="237">IF(P35="","NK",IF(OR(P35&lt;$P$9,P36&lt;$P$9),"NK","L"))</f>
        <v>NK</v>
      </c>
      <c r="R35" s="222" t="str">
        <f>IF('LEDGER GANJIL'!R35="","",AVERAGE('LEDGER GANJIL'!R35,'LEDGER GENAP2'!R35))</f>
        <v/>
      </c>
      <c r="S35" s="764" t="str">
        <f t="shared" ref="S35" si="238">IF(R35="","NK",IF(OR(R35&lt;$R$9,R36&lt;$R$9),"NK","L"))</f>
        <v>NK</v>
      </c>
      <c r="T35" s="222" t="str">
        <f>IF('LEDGER GANJIL'!T35="","",AVERAGE('LEDGER GANJIL'!T35,'LEDGER GENAP2'!T35))</f>
        <v/>
      </c>
      <c r="U35" s="764" t="str">
        <f t="shared" ref="U35" si="239">IF(T35="","NK",IF(OR(T35&lt;$T$9,T36&lt;$T$9),"NK","L"))</f>
        <v>NK</v>
      </c>
      <c r="V35" s="222" t="str">
        <f>IF('LEDGER GANJIL'!V35="","",AVERAGE('LEDGER GANJIL'!V35,'LEDGER GENAP2'!V35))</f>
        <v/>
      </c>
      <c r="W35" s="764" t="str">
        <f t="shared" ref="W35" si="240">IF(V35="","NK",IF(OR(V35&lt;$V$9,V36&lt;$V$9),"NK","L"))</f>
        <v>NK</v>
      </c>
      <c r="X35" s="222" t="str">
        <f>IF('LEDGER GANJIL'!X35="","",AVERAGE('LEDGER GANJIL'!X35,'LEDGER GENAP2'!X35))</f>
        <v/>
      </c>
      <c r="Y35" s="764" t="str">
        <f t="shared" ref="Y35" si="241">IF(X35="","NK",IF(OR(X35&lt;$X$9,X36&lt;$X$9),"NK","L"))</f>
        <v>NK</v>
      </c>
      <c r="Z35" s="222" t="str">
        <f>IF('LEDGER GANJIL'!Z35="","",AVERAGE('LEDGER GANJIL'!Z35,'LEDGER GENAP2'!Z35))</f>
        <v/>
      </c>
      <c r="AA35" s="764" t="str">
        <f t="shared" ref="AA35" si="242">IF(Z35="","NK",IF(OR(Z35&lt;$Z$9,Z36&lt;$Z$9),"NK","L"))</f>
        <v>NK</v>
      </c>
      <c r="AB35" s="222" t="str">
        <f>IF('LEDGER GANJIL'!AB35="","",AVERAGE('LEDGER GANJIL'!AB35,'LEDGER GENAP2'!AB35))</f>
        <v/>
      </c>
      <c r="AC35" s="764" t="str">
        <f t="shared" ref="AC35" si="243">IF(AB35="","NK",IF(OR(AB35&lt;$AB$9,AB36&lt;$AB$9),"NK","L"))</f>
        <v>NK</v>
      </c>
      <c r="AD35" s="222" t="str">
        <f>IF('LEDGER GANJIL'!AD35="","",AVERAGE('LEDGER GANJIL'!AD35,'LEDGER GENAP2'!AD35))</f>
        <v/>
      </c>
      <c r="AE35" s="764" t="str">
        <f t="shared" ref="AE35" si="244">IF(AD35="","NK",IF(OR(AD35&lt;$AD$9,AD36&lt;$AD$9),"NK","L"))</f>
        <v>NK</v>
      </c>
      <c r="AF35" s="222" t="str">
        <f>IF('LEDGER GANJIL'!AF35="","",AVERAGE('LEDGER GANJIL'!AF35,'LEDGER GENAP2'!AF35))</f>
        <v/>
      </c>
      <c r="AG35" s="764" t="str">
        <f t="shared" ref="AG35" si="245">IF(AF35="","NK",IF(OR(AF35&lt;$AF$9,AF36&lt;$AF$9),"NK","L"))</f>
        <v>NK</v>
      </c>
      <c r="AH35" s="222" t="str">
        <f>IF('LEDGER GANJIL'!AH35="","",AVERAGE('LEDGER GANJIL'!AH35,'LEDGER GENAP2'!AH35))</f>
        <v/>
      </c>
      <c r="AI35" s="766" t="str">
        <f t="shared" ref="AI35" si="246">IF(AH35="","",IF(OR(AH35&lt;$AH$9,AH36&lt;$AH$9),"NK","L"))</f>
        <v/>
      </c>
      <c r="AJ35" s="222" t="str">
        <f>IF('LEDGER GANJIL'!AJ35="","",AVERAGE('LEDGER GANJIL'!AJ35,'LEDGER GENAP2'!AJ35))</f>
        <v/>
      </c>
      <c r="AK35" s="766" t="str">
        <f t="shared" ref="AK35" si="247">IF(AJ35="","",IF(OR(AJ35&lt;$AJ$9,AJ36&lt;$AJ$9),"NK","L"))</f>
        <v/>
      </c>
      <c r="AL35" s="231">
        <f t="shared" si="0"/>
        <v>0</v>
      </c>
      <c r="AM35" s="754" t="str">
        <f>IFERROR(DESKRIPSI2!EW23,"")</f>
        <v/>
      </c>
      <c r="AN35" s="756">
        <f t="shared" ref="AN35" si="248">IF(AL35="","",AL35+AL36)</f>
        <v>0</v>
      </c>
      <c r="AO35" s="747" t="str">
        <f t="shared" ref="AO35" si="249">IF(AL35=0,"",COUNTIF(D35:AK36,"NK"))</f>
        <v/>
      </c>
      <c r="AP35" s="749" t="str">
        <f t="shared" ref="AP35" si="250">IF(OR(AO35="",AM35=""),"",IF(AND(AO35&lt;=$AO$3,AM35&gt;=3),"Naik","Tidak Naik"))</f>
        <v/>
      </c>
      <c r="AQ35" s="751" t="str">
        <f t="shared" ref="AQ35" si="251">IF(AP35="","",RANK(AN35,$AN$11:$AN$106,0))</f>
        <v/>
      </c>
    </row>
    <row r="36" spans="1:43" ht="15">
      <c r="A36" s="713"/>
      <c r="B36" s="753"/>
      <c r="C36" s="232" t="s">
        <v>423</v>
      </c>
      <c r="D36" s="222" t="str">
        <f>IF('LEDGER GANJIL'!D36="","",AVERAGE('LEDGER GANJIL'!D36,'LEDGER GENAP2'!D36))</f>
        <v/>
      </c>
      <c r="E36" s="765"/>
      <c r="F36" s="222" t="str">
        <f>IF('LEDGER GANJIL'!F36="","",AVERAGE('LEDGER GANJIL'!F36,'LEDGER GENAP2'!F36))</f>
        <v/>
      </c>
      <c r="G36" s="765"/>
      <c r="H36" s="222" t="str">
        <f>IF('LEDGER GANJIL'!H36="","",AVERAGE('LEDGER GANJIL'!H36,'LEDGER GENAP2'!H36))</f>
        <v/>
      </c>
      <c r="I36" s="765"/>
      <c r="J36" s="222" t="str">
        <f>IF('LEDGER GANJIL'!J36="","",AVERAGE('LEDGER GANJIL'!J36,'LEDGER GENAP2'!J36))</f>
        <v/>
      </c>
      <c r="K36" s="765"/>
      <c r="L36" s="222" t="str">
        <f>IF('LEDGER GANJIL'!L36="","",AVERAGE('LEDGER GANJIL'!L36,'LEDGER GENAP2'!L36))</f>
        <v/>
      </c>
      <c r="M36" s="765"/>
      <c r="N36" s="222" t="str">
        <f>IF('LEDGER GANJIL'!N36="","",AVERAGE('LEDGER GANJIL'!N36,'LEDGER GENAP2'!N36))</f>
        <v/>
      </c>
      <c r="O36" s="765"/>
      <c r="P36" s="222" t="str">
        <f>IF('LEDGER GANJIL'!P36="","",AVERAGE('LEDGER GANJIL'!P36,'LEDGER GENAP2'!P36))</f>
        <v/>
      </c>
      <c r="Q36" s="765"/>
      <c r="R36" s="222" t="str">
        <f>IF('LEDGER GANJIL'!R36="","",AVERAGE('LEDGER GANJIL'!R36,'LEDGER GENAP2'!R36))</f>
        <v/>
      </c>
      <c r="S36" s="765"/>
      <c r="T36" s="222" t="str">
        <f>IF('LEDGER GANJIL'!T36="","",AVERAGE('LEDGER GANJIL'!T36,'LEDGER GENAP2'!T36))</f>
        <v/>
      </c>
      <c r="U36" s="765"/>
      <c r="V36" s="222" t="str">
        <f>IF('LEDGER GANJIL'!V36="","",AVERAGE('LEDGER GANJIL'!V36,'LEDGER GENAP2'!V36))</f>
        <v/>
      </c>
      <c r="W36" s="765"/>
      <c r="X36" s="222" t="str">
        <f>IF('LEDGER GANJIL'!X36="","",AVERAGE('LEDGER GANJIL'!X36,'LEDGER GENAP2'!X36))</f>
        <v/>
      </c>
      <c r="Y36" s="765"/>
      <c r="Z36" s="222" t="str">
        <f>IF('LEDGER GANJIL'!Z36="","",AVERAGE('LEDGER GANJIL'!Z36,'LEDGER GENAP2'!Z36))</f>
        <v/>
      </c>
      <c r="AA36" s="765"/>
      <c r="AB36" s="222" t="str">
        <f>IF('LEDGER GANJIL'!AB36="","",AVERAGE('LEDGER GANJIL'!AB36,'LEDGER GENAP2'!AB36))</f>
        <v/>
      </c>
      <c r="AC36" s="765"/>
      <c r="AD36" s="222" t="str">
        <f>IF('LEDGER GANJIL'!AD36="","",AVERAGE('LEDGER GANJIL'!AD36,'LEDGER GENAP2'!AD36))</f>
        <v/>
      </c>
      <c r="AE36" s="765"/>
      <c r="AF36" s="222" t="str">
        <f>IF('LEDGER GANJIL'!AF36="","",AVERAGE('LEDGER GANJIL'!AF36,'LEDGER GENAP2'!AF36))</f>
        <v/>
      </c>
      <c r="AG36" s="765"/>
      <c r="AH36" s="222" t="str">
        <f>IF('LEDGER GANJIL'!AH36="","",AVERAGE('LEDGER GANJIL'!AH36,'LEDGER GENAP2'!AH36))</f>
        <v/>
      </c>
      <c r="AI36" s="767"/>
      <c r="AJ36" s="222" t="str">
        <f>IF('LEDGER GANJIL'!AJ36="","",AVERAGE('LEDGER GANJIL'!AJ36,'LEDGER GENAP2'!AJ36))</f>
        <v/>
      </c>
      <c r="AK36" s="767"/>
      <c r="AL36" s="231">
        <f t="shared" si="0"/>
        <v>0</v>
      </c>
      <c r="AM36" s="755"/>
      <c r="AN36" s="757"/>
      <c r="AO36" s="748"/>
      <c r="AP36" s="750"/>
      <c r="AQ36" s="751"/>
    </row>
    <row r="37" spans="1:43" ht="15">
      <c r="A37" s="711">
        <v>14</v>
      </c>
      <c r="B37" s="752" t="str">
        <f>IF('Data Identitas'!B22="","",'Data Identitas'!B22)</f>
        <v>siswa14</v>
      </c>
      <c r="C37" s="232" t="s">
        <v>422</v>
      </c>
      <c r="D37" s="222" t="str">
        <f>IF('LEDGER GANJIL'!D37="","",AVERAGE('LEDGER GANJIL'!D37,'LEDGER GENAP2'!D37))</f>
        <v/>
      </c>
      <c r="E37" s="764" t="str">
        <f t="shared" ref="E37" si="252">IF(D37="","NK",IF(OR(D37&lt;$D$9,D38&lt;$D$9),"NK","L"))</f>
        <v>NK</v>
      </c>
      <c r="F37" s="222" t="str">
        <f>IF('LEDGER GANJIL'!F37="","",AVERAGE('LEDGER GANJIL'!F37,'LEDGER GENAP2'!F37))</f>
        <v/>
      </c>
      <c r="G37" s="764" t="str">
        <f t="shared" ref="G37" si="253">IF(F37="","NK",IF(OR(F37&lt;$F$9,F38&lt;$F$9),"NK","L"))</f>
        <v>NK</v>
      </c>
      <c r="H37" s="222" t="str">
        <f>IF('LEDGER GANJIL'!H37="","",AVERAGE('LEDGER GANJIL'!H37,'LEDGER GENAP2'!H37))</f>
        <v/>
      </c>
      <c r="I37" s="764" t="str">
        <f t="shared" ref="I37" si="254">IF(H37="","NK",IF(OR(H37&lt;$H$9,H38&lt;$H$9),"NK","L"))</f>
        <v>NK</v>
      </c>
      <c r="J37" s="222" t="str">
        <f>IF('LEDGER GANJIL'!J37="","",AVERAGE('LEDGER GANJIL'!J37,'LEDGER GENAP2'!J37))</f>
        <v/>
      </c>
      <c r="K37" s="764" t="str">
        <f t="shared" ref="K37" si="255">IF(J37="","NK",IF(OR(J37&lt;$J$9,J38&lt;$J$9),"NK","L"))</f>
        <v>NK</v>
      </c>
      <c r="L37" s="222" t="str">
        <f>IF('LEDGER GANJIL'!L37="","",AVERAGE('LEDGER GANJIL'!L37,'LEDGER GENAP2'!L37))</f>
        <v/>
      </c>
      <c r="M37" s="764" t="str">
        <f t="shared" ref="M37" si="256">IF(L37="","NK",IF(OR(L37&lt;$L$9,L38&lt;$L$9),"NK","L"))</f>
        <v>NK</v>
      </c>
      <c r="N37" s="222" t="str">
        <f>IF('LEDGER GANJIL'!N37="","",AVERAGE('LEDGER GANJIL'!N37,'LEDGER GENAP2'!N37))</f>
        <v/>
      </c>
      <c r="O37" s="764" t="str">
        <f t="shared" ref="O37" si="257">IF(N37="","NK",IF(OR(N37&lt;$N$9,N38&lt;$N$9),"NK","L"))</f>
        <v>NK</v>
      </c>
      <c r="P37" s="222" t="str">
        <f>IF('LEDGER GANJIL'!P37="","",AVERAGE('LEDGER GANJIL'!P37,'LEDGER GENAP2'!P37))</f>
        <v/>
      </c>
      <c r="Q37" s="764" t="str">
        <f t="shared" ref="Q37" si="258">IF(P37="","NK",IF(OR(P37&lt;$P$9,P38&lt;$P$9),"NK","L"))</f>
        <v>NK</v>
      </c>
      <c r="R37" s="222" t="str">
        <f>IF('LEDGER GANJIL'!R37="","",AVERAGE('LEDGER GANJIL'!R37,'LEDGER GENAP2'!R37))</f>
        <v/>
      </c>
      <c r="S37" s="764" t="str">
        <f t="shared" ref="S37" si="259">IF(R37="","NK",IF(OR(R37&lt;$R$9,R38&lt;$R$9),"NK","L"))</f>
        <v>NK</v>
      </c>
      <c r="T37" s="222" t="str">
        <f>IF('LEDGER GANJIL'!T37="","",AVERAGE('LEDGER GANJIL'!T37,'LEDGER GENAP2'!T37))</f>
        <v/>
      </c>
      <c r="U37" s="764" t="str">
        <f t="shared" ref="U37" si="260">IF(T37="","NK",IF(OR(T37&lt;$T$9,T38&lt;$T$9),"NK","L"))</f>
        <v>NK</v>
      </c>
      <c r="V37" s="222" t="str">
        <f>IF('LEDGER GANJIL'!V37="","",AVERAGE('LEDGER GANJIL'!V37,'LEDGER GENAP2'!V37))</f>
        <v/>
      </c>
      <c r="W37" s="764" t="str">
        <f t="shared" ref="W37" si="261">IF(V37="","NK",IF(OR(V37&lt;$V$9,V38&lt;$V$9),"NK","L"))</f>
        <v>NK</v>
      </c>
      <c r="X37" s="222" t="str">
        <f>IF('LEDGER GANJIL'!X37="","",AVERAGE('LEDGER GANJIL'!X37,'LEDGER GENAP2'!X37))</f>
        <v/>
      </c>
      <c r="Y37" s="764" t="str">
        <f t="shared" ref="Y37" si="262">IF(X37="","NK",IF(OR(X37&lt;$X$9,X38&lt;$X$9),"NK","L"))</f>
        <v>NK</v>
      </c>
      <c r="Z37" s="222" t="str">
        <f>IF('LEDGER GANJIL'!Z37="","",AVERAGE('LEDGER GANJIL'!Z37,'LEDGER GENAP2'!Z37))</f>
        <v/>
      </c>
      <c r="AA37" s="764" t="str">
        <f t="shared" ref="AA37" si="263">IF(Z37="","NK",IF(OR(Z37&lt;$Z$9,Z38&lt;$Z$9),"NK","L"))</f>
        <v>NK</v>
      </c>
      <c r="AB37" s="222" t="str">
        <f>IF('LEDGER GANJIL'!AB37="","",AVERAGE('LEDGER GANJIL'!AB37,'LEDGER GENAP2'!AB37))</f>
        <v/>
      </c>
      <c r="AC37" s="764" t="str">
        <f t="shared" ref="AC37" si="264">IF(AB37="","NK",IF(OR(AB37&lt;$AB$9,AB38&lt;$AB$9),"NK","L"))</f>
        <v>NK</v>
      </c>
      <c r="AD37" s="222" t="str">
        <f>IF('LEDGER GANJIL'!AD37="","",AVERAGE('LEDGER GANJIL'!AD37,'LEDGER GENAP2'!AD37))</f>
        <v/>
      </c>
      <c r="AE37" s="764" t="str">
        <f t="shared" ref="AE37" si="265">IF(AD37="","NK",IF(OR(AD37&lt;$AD$9,AD38&lt;$AD$9),"NK","L"))</f>
        <v>NK</v>
      </c>
      <c r="AF37" s="222" t="str">
        <f>IF('LEDGER GANJIL'!AF37="","",AVERAGE('LEDGER GANJIL'!AF37,'LEDGER GENAP2'!AF37))</f>
        <v/>
      </c>
      <c r="AG37" s="764" t="str">
        <f t="shared" ref="AG37" si="266">IF(AF37="","NK",IF(OR(AF37&lt;$AF$9,AF38&lt;$AF$9),"NK","L"))</f>
        <v>NK</v>
      </c>
      <c r="AH37" s="222" t="str">
        <f>IF('LEDGER GANJIL'!AH37="","",AVERAGE('LEDGER GANJIL'!AH37,'LEDGER GENAP2'!AH37))</f>
        <v/>
      </c>
      <c r="AI37" s="766" t="str">
        <f t="shared" ref="AI37" si="267">IF(AH37="","",IF(OR(AH37&lt;$AH$9,AH38&lt;$AH$9),"NK","L"))</f>
        <v/>
      </c>
      <c r="AJ37" s="222" t="str">
        <f>IF('LEDGER GANJIL'!AJ37="","",AVERAGE('LEDGER GANJIL'!AJ37,'LEDGER GENAP2'!AJ37))</f>
        <v/>
      </c>
      <c r="AK37" s="766" t="str">
        <f t="shared" ref="AK37" si="268">IF(AJ37="","",IF(OR(AJ37&lt;$AJ$9,AJ38&lt;$AJ$9),"NK","L"))</f>
        <v/>
      </c>
      <c r="AL37" s="231">
        <f t="shared" si="0"/>
        <v>0</v>
      </c>
      <c r="AM37" s="754" t="str">
        <f>IFERROR(DESKRIPSI2!EW24,"")</f>
        <v/>
      </c>
      <c r="AN37" s="756">
        <f t="shared" ref="AN37" si="269">IF(AL37="","",AL37+AL38)</f>
        <v>0</v>
      </c>
      <c r="AO37" s="747" t="str">
        <f t="shared" ref="AO37" si="270">IF(AL37=0,"",COUNTIF(D37:AK38,"NK"))</f>
        <v/>
      </c>
      <c r="AP37" s="749" t="str">
        <f t="shared" ref="AP37" si="271">IF(OR(AO37="",AM37=""),"",IF(AND(AO37&lt;=$AO$3,AM37&gt;=3),"Naik","Tidak Naik"))</f>
        <v/>
      </c>
      <c r="AQ37" s="751" t="str">
        <f t="shared" ref="AQ37" si="272">IF(AP37="","",RANK(AN37,$AN$11:$AN$106,0))</f>
        <v/>
      </c>
    </row>
    <row r="38" spans="1:43" ht="15">
      <c r="A38" s="713"/>
      <c r="B38" s="753"/>
      <c r="C38" s="232" t="s">
        <v>423</v>
      </c>
      <c r="D38" s="222" t="str">
        <f>IF('LEDGER GANJIL'!D38="","",AVERAGE('LEDGER GANJIL'!D38,'LEDGER GENAP2'!D38))</f>
        <v/>
      </c>
      <c r="E38" s="765"/>
      <c r="F38" s="222" t="str">
        <f>IF('LEDGER GANJIL'!F38="","",AVERAGE('LEDGER GANJIL'!F38,'LEDGER GENAP2'!F38))</f>
        <v/>
      </c>
      <c r="G38" s="765"/>
      <c r="H38" s="222" t="str">
        <f>IF('LEDGER GANJIL'!H38="","",AVERAGE('LEDGER GANJIL'!H38,'LEDGER GENAP2'!H38))</f>
        <v/>
      </c>
      <c r="I38" s="765"/>
      <c r="J38" s="222" t="str">
        <f>IF('LEDGER GANJIL'!J38="","",AVERAGE('LEDGER GANJIL'!J38,'LEDGER GENAP2'!J38))</f>
        <v/>
      </c>
      <c r="K38" s="765"/>
      <c r="L38" s="222" t="str">
        <f>IF('LEDGER GANJIL'!L38="","",AVERAGE('LEDGER GANJIL'!L38,'LEDGER GENAP2'!L38))</f>
        <v/>
      </c>
      <c r="M38" s="765"/>
      <c r="N38" s="222" t="str">
        <f>IF('LEDGER GANJIL'!N38="","",AVERAGE('LEDGER GANJIL'!N38,'LEDGER GENAP2'!N38))</f>
        <v/>
      </c>
      <c r="O38" s="765"/>
      <c r="P38" s="222" t="str">
        <f>IF('LEDGER GANJIL'!P38="","",AVERAGE('LEDGER GANJIL'!P38,'LEDGER GENAP2'!P38))</f>
        <v/>
      </c>
      <c r="Q38" s="765"/>
      <c r="R38" s="222" t="str">
        <f>IF('LEDGER GANJIL'!R38="","",AVERAGE('LEDGER GANJIL'!R38,'LEDGER GENAP2'!R38))</f>
        <v/>
      </c>
      <c r="S38" s="765"/>
      <c r="T38" s="222" t="str">
        <f>IF('LEDGER GANJIL'!T38="","",AVERAGE('LEDGER GANJIL'!T38,'LEDGER GENAP2'!T38))</f>
        <v/>
      </c>
      <c r="U38" s="765"/>
      <c r="V38" s="222" t="str">
        <f>IF('LEDGER GANJIL'!V38="","",AVERAGE('LEDGER GANJIL'!V38,'LEDGER GENAP2'!V38))</f>
        <v/>
      </c>
      <c r="W38" s="765"/>
      <c r="X38" s="222" t="str">
        <f>IF('LEDGER GANJIL'!X38="","",AVERAGE('LEDGER GANJIL'!X38,'LEDGER GENAP2'!X38))</f>
        <v/>
      </c>
      <c r="Y38" s="765"/>
      <c r="Z38" s="222" t="str">
        <f>IF('LEDGER GANJIL'!Z38="","",AVERAGE('LEDGER GANJIL'!Z38,'LEDGER GENAP2'!Z38))</f>
        <v/>
      </c>
      <c r="AA38" s="765"/>
      <c r="AB38" s="222" t="str">
        <f>IF('LEDGER GANJIL'!AB38="","",AVERAGE('LEDGER GANJIL'!AB38,'LEDGER GENAP2'!AB38))</f>
        <v/>
      </c>
      <c r="AC38" s="765"/>
      <c r="AD38" s="222" t="str">
        <f>IF('LEDGER GANJIL'!AD38="","",AVERAGE('LEDGER GANJIL'!AD38,'LEDGER GENAP2'!AD38))</f>
        <v/>
      </c>
      <c r="AE38" s="765"/>
      <c r="AF38" s="222" t="str">
        <f>IF('LEDGER GANJIL'!AF38="","",AVERAGE('LEDGER GANJIL'!AF38,'LEDGER GENAP2'!AF38))</f>
        <v/>
      </c>
      <c r="AG38" s="765"/>
      <c r="AH38" s="222" t="str">
        <f>IF('LEDGER GANJIL'!AH38="","",AVERAGE('LEDGER GANJIL'!AH38,'LEDGER GENAP2'!AH38))</f>
        <v/>
      </c>
      <c r="AI38" s="767"/>
      <c r="AJ38" s="222" t="str">
        <f>IF('LEDGER GANJIL'!AJ38="","",AVERAGE('LEDGER GANJIL'!AJ38,'LEDGER GENAP2'!AJ38))</f>
        <v/>
      </c>
      <c r="AK38" s="767"/>
      <c r="AL38" s="231">
        <f t="shared" si="0"/>
        <v>0</v>
      </c>
      <c r="AM38" s="755"/>
      <c r="AN38" s="757"/>
      <c r="AO38" s="748"/>
      <c r="AP38" s="750"/>
      <c r="AQ38" s="751"/>
    </row>
    <row r="39" spans="1:43" ht="15">
      <c r="A39" s="711">
        <v>15</v>
      </c>
      <c r="B39" s="752" t="str">
        <f>IF('Data Identitas'!B23="","",'Data Identitas'!B23)</f>
        <v>siswa15</v>
      </c>
      <c r="C39" s="232" t="s">
        <v>422</v>
      </c>
      <c r="D39" s="222" t="str">
        <f>IF('LEDGER GANJIL'!D39="","",AVERAGE('LEDGER GANJIL'!D39,'LEDGER GENAP2'!D39))</f>
        <v/>
      </c>
      <c r="E39" s="764" t="str">
        <f t="shared" ref="E39" si="273">IF(D39="","NK",IF(OR(D39&lt;$D$9,D40&lt;$D$9),"NK","L"))</f>
        <v>NK</v>
      </c>
      <c r="F39" s="222" t="str">
        <f>IF('LEDGER GANJIL'!F39="","",AVERAGE('LEDGER GANJIL'!F39,'LEDGER GENAP2'!F39))</f>
        <v/>
      </c>
      <c r="G39" s="764" t="str">
        <f t="shared" ref="G39" si="274">IF(F39="","NK",IF(OR(F39&lt;$F$9,F40&lt;$F$9),"NK","L"))</f>
        <v>NK</v>
      </c>
      <c r="H39" s="222" t="str">
        <f>IF('LEDGER GANJIL'!H39="","",AVERAGE('LEDGER GANJIL'!H39,'LEDGER GENAP2'!H39))</f>
        <v/>
      </c>
      <c r="I39" s="764" t="str">
        <f t="shared" ref="I39" si="275">IF(H39="","NK",IF(OR(H39&lt;$H$9,H40&lt;$H$9),"NK","L"))</f>
        <v>NK</v>
      </c>
      <c r="J39" s="222" t="str">
        <f>IF('LEDGER GANJIL'!J39="","",AVERAGE('LEDGER GANJIL'!J39,'LEDGER GENAP2'!J39))</f>
        <v/>
      </c>
      <c r="K39" s="764" t="str">
        <f t="shared" ref="K39" si="276">IF(J39="","NK",IF(OR(J39&lt;$J$9,J40&lt;$J$9),"NK","L"))</f>
        <v>NK</v>
      </c>
      <c r="L39" s="222" t="str">
        <f>IF('LEDGER GANJIL'!L39="","",AVERAGE('LEDGER GANJIL'!L39,'LEDGER GENAP2'!L39))</f>
        <v/>
      </c>
      <c r="M39" s="764" t="str">
        <f t="shared" ref="M39" si="277">IF(L39="","NK",IF(OR(L39&lt;$L$9,L40&lt;$L$9),"NK","L"))</f>
        <v>NK</v>
      </c>
      <c r="N39" s="222" t="str">
        <f>IF('LEDGER GANJIL'!N39="","",AVERAGE('LEDGER GANJIL'!N39,'LEDGER GENAP2'!N39))</f>
        <v/>
      </c>
      <c r="O39" s="764" t="str">
        <f t="shared" ref="O39" si="278">IF(N39="","NK",IF(OR(N39&lt;$N$9,N40&lt;$N$9),"NK","L"))</f>
        <v>NK</v>
      </c>
      <c r="P39" s="222" t="str">
        <f>IF('LEDGER GANJIL'!P39="","",AVERAGE('LEDGER GANJIL'!P39,'LEDGER GENAP2'!P39))</f>
        <v/>
      </c>
      <c r="Q39" s="764" t="str">
        <f t="shared" ref="Q39" si="279">IF(P39="","NK",IF(OR(P39&lt;$P$9,P40&lt;$P$9),"NK","L"))</f>
        <v>NK</v>
      </c>
      <c r="R39" s="222" t="str">
        <f>IF('LEDGER GANJIL'!R39="","",AVERAGE('LEDGER GANJIL'!R39,'LEDGER GENAP2'!R39))</f>
        <v/>
      </c>
      <c r="S39" s="764" t="str">
        <f t="shared" ref="S39" si="280">IF(R39="","NK",IF(OR(R39&lt;$R$9,R40&lt;$R$9),"NK","L"))</f>
        <v>NK</v>
      </c>
      <c r="T39" s="222" t="str">
        <f>IF('LEDGER GANJIL'!T39="","",AVERAGE('LEDGER GANJIL'!T39,'LEDGER GENAP2'!T39))</f>
        <v/>
      </c>
      <c r="U39" s="764" t="str">
        <f t="shared" ref="U39" si="281">IF(T39="","NK",IF(OR(T39&lt;$T$9,T40&lt;$T$9),"NK","L"))</f>
        <v>NK</v>
      </c>
      <c r="V39" s="222" t="str">
        <f>IF('LEDGER GANJIL'!V39="","",AVERAGE('LEDGER GANJIL'!V39,'LEDGER GENAP2'!V39))</f>
        <v/>
      </c>
      <c r="W39" s="764" t="str">
        <f t="shared" ref="W39" si="282">IF(V39="","NK",IF(OR(V39&lt;$V$9,V40&lt;$V$9),"NK","L"))</f>
        <v>NK</v>
      </c>
      <c r="X39" s="222" t="str">
        <f>IF('LEDGER GANJIL'!X39="","",AVERAGE('LEDGER GANJIL'!X39,'LEDGER GENAP2'!X39))</f>
        <v/>
      </c>
      <c r="Y39" s="764" t="str">
        <f t="shared" ref="Y39" si="283">IF(X39="","NK",IF(OR(X39&lt;$X$9,X40&lt;$X$9),"NK","L"))</f>
        <v>NK</v>
      </c>
      <c r="Z39" s="222" t="str">
        <f>IF('LEDGER GANJIL'!Z39="","",AVERAGE('LEDGER GANJIL'!Z39,'LEDGER GENAP2'!Z39))</f>
        <v/>
      </c>
      <c r="AA39" s="764" t="str">
        <f t="shared" ref="AA39" si="284">IF(Z39="","NK",IF(OR(Z39&lt;$Z$9,Z40&lt;$Z$9),"NK","L"))</f>
        <v>NK</v>
      </c>
      <c r="AB39" s="222" t="str">
        <f>IF('LEDGER GANJIL'!AB39="","",AVERAGE('LEDGER GANJIL'!AB39,'LEDGER GENAP2'!AB39))</f>
        <v/>
      </c>
      <c r="AC39" s="764" t="str">
        <f t="shared" ref="AC39" si="285">IF(AB39="","NK",IF(OR(AB39&lt;$AB$9,AB40&lt;$AB$9),"NK","L"))</f>
        <v>NK</v>
      </c>
      <c r="AD39" s="222" t="str">
        <f>IF('LEDGER GANJIL'!AD39="","",AVERAGE('LEDGER GANJIL'!AD39,'LEDGER GENAP2'!AD39))</f>
        <v/>
      </c>
      <c r="AE39" s="764" t="str">
        <f t="shared" ref="AE39" si="286">IF(AD39="","NK",IF(OR(AD39&lt;$AD$9,AD40&lt;$AD$9),"NK","L"))</f>
        <v>NK</v>
      </c>
      <c r="AF39" s="222" t="str">
        <f>IF('LEDGER GANJIL'!AF39="","",AVERAGE('LEDGER GANJIL'!AF39,'LEDGER GENAP2'!AF39))</f>
        <v/>
      </c>
      <c r="AG39" s="764" t="str">
        <f t="shared" ref="AG39" si="287">IF(AF39="","NK",IF(OR(AF39&lt;$AF$9,AF40&lt;$AF$9),"NK","L"))</f>
        <v>NK</v>
      </c>
      <c r="AH39" s="222" t="str">
        <f>IF('LEDGER GANJIL'!AH39="","",AVERAGE('LEDGER GANJIL'!AH39,'LEDGER GENAP2'!AH39))</f>
        <v/>
      </c>
      <c r="AI39" s="766" t="str">
        <f t="shared" ref="AI39" si="288">IF(AH39="","",IF(OR(AH39&lt;$AH$9,AH40&lt;$AH$9),"NK","L"))</f>
        <v/>
      </c>
      <c r="AJ39" s="222" t="str">
        <f>IF('LEDGER GANJIL'!AJ39="","",AVERAGE('LEDGER GANJIL'!AJ39,'LEDGER GENAP2'!AJ39))</f>
        <v/>
      </c>
      <c r="AK39" s="766" t="str">
        <f t="shared" ref="AK39" si="289">IF(AJ39="","",IF(OR(AJ39&lt;$AJ$9,AJ40&lt;$AJ$9),"NK","L"))</f>
        <v/>
      </c>
      <c r="AL39" s="231">
        <f t="shared" si="0"/>
        <v>0</v>
      </c>
      <c r="AM39" s="754" t="str">
        <f>IFERROR(DESKRIPSI2!EW25,"")</f>
        <v/>
      </c>
      <c r="AN39" s="756">
        <f t="shared" ref="AN39" si="290">IF(AL39="","",AL39+AL40)</f>
        <v>0</v>
      </c>
      <c r="AO39" s="747" t="str">
        <f t="shared" ref="AO39" si="291">IF(AL39=0,"",COUNTIF(D39:AK40,"NK"))</f>
        <v/>
      </c>
      <c r="AP39" s="749" t="str">
        <f t="shared" ref="AP39" si="292">IF(OR(AO39="",AM39=""),"",IF(AND(AO39&lt;=$AO$3,AM39&gt;=3),"Naik","Tidak Naik"))</f>
        <v/>
      </c>
      <c r="AQ39" s="751" t="str">
        <f t="shared" ref="AQ39" si="293">IF(AP39="","",RANK(AN39,$AN$11:$AN$106,0))</f>
        <v/>
      </c>
    </row>
    <row r="40" spans="1:43" ht="15">
      <c r="A40" s="713"/>
      <c r="B40" s="753"/>
      <c r="C40" s="232" t="s">
        <v>423</v>
      </c>
      <c r="D40" s="222" t="str">
        <f>IF('LEDGER GANJIL'!D40="","",AVERAGE('LEDGER GANJIL'!D40,'LEDGER GENAP2'!D40))</f>
        <v/>
      </c>
      <c r="E40" s="765"/>
      <c r="F40" s="222" t="str">
        <f>IF('LEDGER GANJIL'!F40="","",AVERAGE('LEDGER GANJIL'!F40,'LEDGER GENAP2'!F40))</f>
        <v/>
      </c>
      <c r="G40" s="765"/>
      <c r="H40" s="222" t="str">
        <f>IF('LEDGER GANJIL'!H40="","",AVERAGE('LEDGER GANJIL'!H40,'LEDGER GENAP2'!H40))</f>
        <v/>
      </c>
      <c r="I40" s="765"/>
      <c r="J40" s="222" t="str">
        <f>IF('LEDGER GANJIL'!J40="","",AVERAGE('LEDGER GANJIL'!J40,'LEDGER GENAP2'!J40))</f>
        <v/>
      </c>
      <c r="K40" s="765"/>
      <c r="L40" s="222" t="str">
        <f>IF('LEDGER GANJIL'!L40="","",AVERAGE('LEDGER GANJIL'!L40,'LEDGER GENAP2'!L40))</f>
        <v/>
      </c>
      <c r="M40" s="765"/>
      <c r="N40" s="222" t="str">
        <f>IF('LEDGER GANJIL'!N40="","",AVERAGE('LEDGER GANJIL'!N40,'LEDGER GENAP2'!N40))</f>
        <v/>
      </c>
      <c r="O40" s="765"/>
      <c r="P40" s="222" t="str">
        <f>IF('LEDGER GANJIL'!P40="","",AVERAGE('LEDGER GANJIL'!P40,'LEDGER GENAP2'!P40))</f>
        <v/>
      </c>
      <c r="Q40" s="765"/>
      <c r="R40" s="222" t="str">
        <f>IF('LEDGER GANJIL'!R40="","",AVERAGE('LEDGER GANJIL'!R40,'LEDGER GENAP2'!R40))</f>
        <v/>
      </c>
      <c r="S40" s="765"/>
      <c r="T40" s="222" t="str">
        <f>IF('LEDGER GANJIL'!T40="","",AVERAGE('LEDGER GANJIL'!T40,'LEDGER GENAP2'!T40))</f>
        <v/>
      </c>
      <c r="U40" s="765"/>
      <c r="V40" s="222" t="str">
        <f>IF('LEDGER GANJIL'!V40="","",AVERAGE('LEDGER GANJIL'!V40,'LEDGER GENAP2'!V40))</f>
        <v/>
      </c>
      <c r="W40" s="765"/>
      <c r="X40" s="222" t="str">
        <f>IF('LEDGER GANJIL'!X40="","",AVERAGE('LEDGER GANJIL'!X40,'LEDGER GENAP2'!X40))</f>
        <v/>
      </c>
      <c r="Y40" s="765"/>
      <c r="Z40" s="222" t="str">
        <f>IF('LEDGER GANJIL'!Z40="","",AVERAGE('LEDGER GANJIL'!Z40,'LEDGER GENAP2'!Z40))</f>
        <v/>
      </c>
      <c r="AA40" s="765"/>
      <c r="AB40" s="222" t="str">
        <f>IF('LEDGER GANJIL'!AB40="","",AVERAGE('LEDGER GANJIL'!AB40,'LEDGER GENAP2'!AB40))</f>
        <v/>
      </c>
      <c r="AC40" s="765"/>
      <c r="AD40" s="222" t="str">
        <f>IF('LEDGER GANJIL'!AD40="","",AVERAGE('LEDGER GANJIL'!AD40,'LEDGER GENAP2'!AD40))</f>
        <v/>
      </c>
      <c r="AE40" s="765"/>
      <c r="AF40" s="222" t="str">
        <f>IF('LEDGER GANJIL'!AF40="","",AVERAGE('LEDGER GANJIL'!AF40,'LEDGER GENAP2'!AF40))</f>
        <v/>
      </c>
      <c r="AG40" s="765"/>
      <c r="AH40" s="222" t="str">
        <f>IF('LEDGER GANJIL'!AH40="","",AVERAGE('LEDGER GANJIL'!AH40,'LEDGER GENAP2'!AH40))</f>
        <v/>
      </c>
      <c r="AI40" s="767"/>
      <c r="AJ40" s="222" t="str">
        <f>IF('LEDGER GANJIL'!AJ40="","",AVERAGE('LEDGER GANJIL'!AJ40,'LEDGER GENAP2'!AJ40))</f>
        <v/>
      </c>
      <c r="AK40" s="767"/>
      <c r="AL40" s="231">
        <f t="shared" si="0"/>
        <v>0</v>
      </c>
      <c r="AM40" s="755"/>
      <c r="AN40" s="757"/>
      <c r="AO40" s="748"/>
      <c r="AP40" s="750"/>
      <c r="AQ40" s="751"/>
    </row>
    <row r="41" spans="1:43" ht="15" customHeight="1">
      <c r="A41" s="711">
        <v>16</v>
      </c>
      <c r="B41" s="752" t="str">
        <f>IF('Data Identitas'!B24="","",'Data Identitas'!B24)</f>
        <v>siswa16</v>
      </c>
      <c r="C41" s="232" t="s">
        <v>422</v>
      </c>
      <c r="D41" s="222" t="str">
        <f>IF('LEDGER GANJIL'!D41="","",AVERAGE('LEDGER GANJIL'!D41,'LEDGER GENAP2'!D41))</f>
        <v/>
      </c>
      <c r="E41" s="764" t="str">
        <f t="shared" ref="E41" si="294">IF(D41="","NK",IF(OR(D41&lt;$D$9,D42&lt;$D$9),"NK","L"))</f>
        <v>NK</v>
      </c>
      <c r="F41" s="222" t="str">
        <f>IF('LEDGER GANJIL'!F41="","",AVERAGE('LEDGER GANJIL'!F41,'LEDGER GENAP2'!F41))</f>
        <v/>
      </c>
      <c r="G41" s="764" t="str">
        <f t="shared" ref="G41" si="295">IF(F41="","NK",IF(OR(F41&lt;$F$9,F42&lt;$F$9),"NK","L"))</f>
        <v>NK</v>
      </c>
      <c r="H41" s="222" t="str">
        <f>IF('LEDGER GANJIL'!H41="","",AVERAGE('LEDGER GANJIL'!H41,'LEDGER GENAP2'!H41))</f>
        <v/>
      </c>
      <c r="I41" s="764" t="str">
        <f t="shared" ref="I41" si="296">IF(H41="","NK",IF(OR(H41&lt;$H$9,H42&lt;$H$9),"NK","L"))</f>
        <v>NK</v>
      </c>
      <c r="J41" s="222" t="str">
        <f>IF('LEDGER GANJIL'!J41="","",AVERAGE('LEDGER GANJIL'!J41,'LEDGER GENAP2'!J41))</f>
        <v/>
      </c>
      <c r="K41" s="764" t="str">
        <f t="shared" ref="K41" si="297">IF(J41="","NK",IF(OR(J41&lt;$J$9,J42&lt;$J$9),"NK","L"))</f>
        <v>NK</v>
      </c>
      <c r="L41" s="222" t="str">
        <f>IF('LEDGER GANJIL'!L41="","",AVERAGE('LEDGER GANJIL'!L41,'LEDGER GENAP2'!L41))</f>
        <v/>
      </c>
      <c r="M41" s="764" t="str">
        <f t="shared" ref="M41" si="298">IF(L41="","NK",IF(OR(L41&lt;$L$9,L42&lt;$L$9),"NK","L"))</f>
        <v>NK</v>
      </c>
      <c r="N41" s="222" t="str">
        <f>IF('LEDGER GANJIL'!N41="","",AVERAGE('LEDGER GANJIL'!N41,'LEDGER GENAP2'!N41))</f>
        <v/>
      </c>
      <c r="O41" s="764" t="str">
        <f t="shared" ref="O41" si="299">IF(N41="","NK",IF(OR(N41&lt;$N$9,N42&lt;$N$9),"NK","L"))</f>
        <v>NK</v>
      </c>
      <c r="P41" s="222" t="str">
        <f>IF('LEDGER GANJIL'!P41="","",AVERAGE('LEDGER GANJIL'!P41,'LEDGER GENAP2'!P41))</f>
        <v/>
      </c>
      <c r="Q41" s="764" t="str">
        <f t="shared" ref="Q41" si="300">IF(P41="","NK",IF(OR(P41&lt;$P$9,P42&lt;$P$9),"NK","L"))</f>
        <v>NK</v>
      </c>
      <c r="R41" s="222" t="str">
        <f>IF('LEDGER GANJIL'!R41="","",AVERAGE('LEDGER GANJIL'!R41,'LEDGER GENAP2'!R41))</f>
        <v/>
      </c>
      <c r="S41" s="764" t="str">
        <f t="shared" ref="S41" si="301">IF(R41="","NK",IF(OR(R41&lt;$R$9,R42&lt;$R$9),"NK","L"))</f>
        <v>NK</v>
      </c>
      <c r="T41" s="222" t="str">
        <f>IF('LEDGER GANJIL'!T41="","",AVERAGE('LEDGER GANJIL'!T41,'LEDGER GENAP2'!T41))</f>
        <v/>
      </c>
      <c r="U41" s="764" t="str">
        <f t="shared" ref="U41" si="302">IF(T41="","NK",IF(OR(T41&lt;$T$9,T42&lt;$T$9),"NK","L"))</f>
        <v>NK</v>
      </c>
      <c r="V41" s="222" t="str">
        <f>IF('LEDGER GANJIL'!V41="","",AVERAGE('LEDGER GANJIL'!V41,'LEDGER GENAP2'!V41))</f>
        <v/>
      </c>
      <c r="W41" s="764" t="str">
        <f t="shared" ref="W41" si="303">IF(V41="","NK",IF(OR(V41&lt;$V$9,V42&lt;$V$9),"NK","L"))</f>
        <v>NK</v>
      </c>
      <c r="X41" s="222" t="str">
        <f>IF('LEDGER GANJIL'!X41="","",AVERAGE('LEDGER GANJIL'!X41,'LEDGER GENAP2'!X41))</f>
        <v/>
      </c>
      <c r="Y41" s="764" t="str">
        <f t="shared" ref="Y41" si="304">IF(X41="","NK",IF(OR(X41&lt;$X$9,X42&lt;$X$9),"NK","L"))</f>
        <v>NK</v>
      </c>
      <c r="Z41" s="222" t="str">
        <f>IF('LEDGER GANJIL'!Z41="","",AVERAGE('LEDGER GANJIL'!Z41,'LEDGER GENAP2'!Z41))</f>
        <v/>
      </c>
      <c r="AA41" s="764" t="str">
        <f t="shared" ref="AA41" si="305">IF(Z41="","NK",IF(OR(Z41&lt;$Z$9,Z42&lt;$Z$9),"NK","L"))</f>
        <v>NK</v>
      </c>
      <c r="AB41" s="222" t="str">
        <f>IF('LEDGER GANJIL'!AB41="","",AVERAGE('LEDGER GANJIL'!AB41,'LEDGER GENAP2'!AB41))</f>
        <v/>
      </c>
      <c r="AC41" s="764" t="str">
        <f t="shared" ref="AC41" si="306">IF(AB41="","NK",IF(OR(AB41&lt;$AB$9,AB42&lt;$AB$9),"NK","L"))</f>
        <v>NK</v>
      </c>
      <c r="AD41" s="222" t="str">
        <f>IF('LEDGER GANJIL'!AD41="","",AVERAGE('LEDGER GANJIL'!AD41,'LEDGER GENAP2'!AD41))</f>
        <v/>
      </c>
      <c r="AE41" s="764" t="str">
        <f t="shared" ref="AE41" si="307">IF(AD41="","NK",IF(OR(AD41&lt;$AD$9,AD42&lt;$AD$9),"NK","L"))</f>
        <v>NK</v>
      </c>
      <c r="AF41" s="222" t="str">
        <f>IF('LEDGER GANJIL'!AF41="","",AVERAGE('LEDGER GANJIL'!AF41,'LEDGER GENAP2'!AF41))</f>
        <v/>
      </c>
      <c r="AG41" s="764" t="str">
        <f t="shared" ref="AG41" si="308">IF(AF41="","NK",IF(OR(AF41&lt;$AF$9,AF42&lt;$AF$9),"NK","L"))</f>
        <v>NK</v>
      </c>
      <c r="AH41" s="222" t="str">
        <f>IF('LEDGER GANJIL'!AH41="","",AVERAGE('LEDGER GANJIL'!AH41,'LEDGER GENAP2'!AH41))</f>
        <v/>
      </c>
      <c r="AI41" s="766" t="str">
        <f t="shared" ref="AI41" si="309">IF(AH41="","",IF(OR(AH41&lt;$AH$9,AH42&lt;$AH$9),"NK","L"))</f>
        <v/>
      </c>
      <c r="AJ41" s="222" t="str">
        <f>IF('LEDGER GANJIL'!AJ41="","",AVERAGE('LEDGER GANJIL'!AJ41,'LEDGER GENAP2'!AJ41))</f>
        <v/>
      </c>
      <c r="AK41" s="766" t="str">
        <f t="shared" ref="AK41" si="310">IF(AJ41="","",IF(OR(AJ41&lt;$AJ$9,AJ42&lt;$AJ$9),"NK","L"))</f>
        <v/>
      </c>
      <c r="AL41" s="231">
        <f t="shared" si="0"/>
        <v>0</v>
      </c>
      <c r="AM41" s="754" t="str">
        <f>IFERROR(DESKRIPSI2!EW26,"")</f>
        <v/>
      </c>
      <c r="AN41" s="756">
        <f t="shared" ref="AN41" si="311">IF(AL41="","",AL41+AL42)</f>
        <v>0</v>
      </c>
      <c r="AO41" s="747" t="str">
        <f t="shared" ref="AO41" si="312">IF(AL41=0,"",COUNTIF(D41:AK42,"NK"))</f>
        <v/>
      </c>
      <c r="AP41" s="749" t="str">
        <f t="shared" ref="AP41" si="313">IF(OR(AO41="",AM41=""),"",IF(AND(AO41&lt;=$AO$3,AM41&gt;=3),"Naik","Tidak Naik"))</f>
        <v/>
      </c>
      <c r="AQ41" s="751" t="str">
        <f t="shared" ref="AQ41" si="314">IF(AP41="","",RANK(AN41,$AN$11:$AN$106,0))</f>
        <v/>
      </c>
    </row>
    <row r="42" spans="1:43" ht="15">
      <c r="A42" s="713"/>
      <c r="B42" s="753"/>
      <c r="C42" s="232" t="s">
        <v>423</v>
      </c>
      <c r="D42" s="222" t="str">
        <f>IF('LEDGER GANJIL'!D42="","",AVERAGE('LEDGER GANJIL'!D42,'LEDGER GENAP2'!D42))</f>
        <v/>
      </c>
      <c r="E42" s="765"/>
      <c r="F42" s="222" t="str">
        <f>IF('LEDGER GANJIL'!F42="","",AVERAGE('LEDGER GANJIL'!F42,'LEDGER GENAP2'!F42))</f>
        <v/>
      </c>
      <c r="G42" s="765"/>
      <c r="H42" s="222" t="str">
        <f>IF('LEDGER GANJIL'!H42="","",AVERAGE('LEDGER GANJIL'!H42,'LEDGER GENAP2'!H42))</f>
        <v/>
      </c>
      <c r="I42" s="765"/>
      <c r="J42" s="222" t="str">
        <f>IF('LEDGER GANJIL'!J42="","",AVERAGE('LEDGER GANJIL'!J42,'LEDGER GENAP2'!J42))</f>
        <v/>
      </c>
      <c r="K42" s="765"/>
      <c r="L42" s="222" t="str">
        <f>IF('LEDGER GANJIL'!L42="","",AVERAGE('LEDGER GANJIL'!L42,'LEDGER GENAP2'!L42))</f>
        <v/>
      </c>
      <c r="M42" s="765"/>
      <c r="N42" s="222" t="str">
        <f>IF('LEDGER GANJIL'!N42="","",AVERAGE('LEDGER GANJIL'!N42,'LEDGER GENAP2'!N42))</f>
        <v/>
      </c>
      <c r="O42" s="765"/>
      <c r="P42" s="222" t="str">
        <f>IF('LEDGER GANJIL'!P42="","",AVERAGE('LEDGER GANJIL'!P42,'LEDGER GENAP2'!P42))</f>
        <v/>
      </c>
      <c r="Q42" s="765"/>
      <c r="R42" s="222" t="str">
        <f>IF('LEDGER GANJIL'!R42="","",AVERAGE('LEDGER GANJIL'!R42,'LEDGER GENAP2'!R42))</f>
        <v/>
      </c>
      <c r="S42" s="765"/>
      <c r="T42" s="222" t="str">
        <f>IF('LEDGER GANJIL'!T42="","",AVERAGE('LEDGER GANJIL'!T42,'LEDGER GENAP2'!T42))</f>
        <v/>
      </c>
      <c r="U42" s="765"/>
      <c r="V42" s="222" t="str">
        <f>IF('LEDGER GANJIL'!V42="","",AVERAGE('LEDGER GANJIL'!V42,'LEDGER GENAP2'!V42))</f>
        <v/>
      </c>
      <c r="W42" s="765"/>
      <c r="X42" s="222" t="str">
        <f>IF('LEDGER GANJIL'!X42="","",AVERAGE('LEDGER GANJIL'!X42,'LEDGER GENAP2'!X42))</f>
        <v/>
      </c>
      <c r="Y42" s="765"/>
      <c r="Z42" s="222" t="str">
        <f>IF('LEDGER GANJIL'!Z42="","",AVERAGE('LEDGER GANJIL'!Z42,'LEDGER GENAP2'!Z42))</f>
        <v/>
      </c>
      <c r="AA42" s="765"/>
      <c r="AB42" s="222" t="str">
        <f>IF('LEDGER GANJIL'!AB42="","",AVERAGE('LEDGER GANJIL'!AB42,'LEDGER GENAP2'!AB42))</f>
        <v/>
      </c>
      <c r="AC42" s="765"/>
      <c r="AD42" s="222" t="str">
        <f>IF('LEDGER GANJIL'!AD42="","",AVERAGE('LEDGER GANJIL'!AD42,'LEDGER GENAP2'!AD42))</f>
        <v/>
      </c>
      <c r="AE42" s="765"/>
      <c r="AF42" s="222" t="str">
        <f>IF('LEDGER GANJIL'!AF42="","",AVERAGE('LEDGER GANJIL'!AF42,'LEDGER GENAP2'!AF42))</f>
        <v/>
      </c>
      <c r="AG42" s="765"/>
      <c r="AH42" s="222" t="str">
        <f>IF('LEDGER GANJIL'!AH42="","",AVERAGE('LEDGER GANJIL'!AH42,'LEDGER GENAP2'!AH42))</f>
        <v/>
      </c>
      <c r="AI42" s="767"/>
      <c r="AJ42" s="222" t="str">
        <f>IF('LEDGER GANJIL'!AJ42="","",AVERAGE('LEDGER GANJIL'!AJ42,'LEDGER GENAP2'!AJ42))</f>
        <v/>
      </c>
      <c r="AK42" s="767"/>
      <c r="AL42" s="231">
        <f t="shared" si="0"/>
        <v>0</v>
      </c>
      <c r="AM42" s="755"/>
      <c r="AN42" s="757"/>
      <c r="AO42" s="748"/>
      <c r="AP42" s="750"/>
      <c r="AQ42" s="751"/>
    </row>
    <row r="43" spans="1:43" ht="15">
      <c r="A43" s="711">
        <v>17</v>
      </c>
      <c r="B43" s="752" t="str">
        <f>IF('Data Identitas'!B25="","",'Data Identitas'!B25)</f>
        <v>siswa17</v>
      </c>
      <c r="C43" s="232" t="s">
        <v>422</v>
      </c>
      <c r="D43" s="222" t="str">
        <f>IF('LEDGER GANJIL'!D43="","",AVERAGE('LEDGER GANJIL'!D43,'LEDGER GENAP2'!D43))</f>
        <v/>
      </c>
      <c r="E43" s="764" t="str">
        <f t="shared" ref="E43" si="315">IF(D43="","NK",IF(OR(D43&lt;$D$9,D44&lt;$D$9),"NK","L"))</f>
        <v>NK</v>
      </c>
      <c r="F43" s="222" t="str">
        <f>IF('LEDGER GANJIL'!F43="","",AVERAGE('LEDGER GANJIL'!F43,'LEDGER GENAP2'!F43))</f>
        <v/>
      </c>
      <c r="G43" s="764" t="str">
        <f t="shared" ref="G43" si="316">IF(F43="","NK",IF(OR(F43&lt;$F$9,F44&lt;$F$9),"NK","L"))</f>
        <v>NK</v>
      </c>
      <c r="H43" s="222" t="str">
        <f>IF('LEDGER GANJIL'!H43="","",AVERAGE('LEDGER GANJIL'!H43,'LEDGER GENAP2'!H43))</f>
        <v/>
      </c>
      <c r="I43" s="764" t="str">
        <f t="shared" ref="I43" si="317">IF(H43="","NK",IF(OR(H43&lt;$H$9,H44&lt;$H$9),"NK","L"))</f>
        <v>NK</v>
      </c>
      <c r="J43" s="222" t="str">
        <f>IF('LEDGER GANJIL'!J43="","",AVERAGE('LEDGER GANJIL'!J43,'LEDGER GENAP2'!J43))</f>
        <v/>
      </c>
      <c r="K43" s="764" t="str">
        <f t="shared" ref="K43" si="318">IF(J43="","NK",IF(OR(J43&lt;$J$9,J44&lt;$J$9),"NK","L"))</f>
        <v>NK</v>
      </c>
      <c r="L43" s="222" t="str">
        <f>IF('LEDGER GANJIL'!L43="","",AVERAGE('LEDGER GANJIL'!L43,'LEDGER GENAP2'!L43))</f>
        <v/>
      </c>
      <c r="M43" s="764" t="str">
        <f t="shared" ref="M43" si="319">IF(L43="","NK",IF(OR(L43&lt;$L$9,L44&lt;$L$9),"NK","L"))</f>
        <v>NK</v>
      </c>
      <c r="N43" s="222" t="str">
        <f>IF('LEDGER GANJIL'!N43="","",AVERAGE('LEDGER GANJIL'!N43,'LEDGER GENAP2'!N43))</f>
        <v/>
      </c>
      <c r="O43" s="764" t="str">
        <f t="shared" ref="O43" si="320">IF(N43="","NK",IF(OR(N43&lt;$N$9,N44&lt;$N$9),"NK","L"))</f>
        <v>NK</v>
      </c>
      <c r="P43" s="222" t="str">
        <f>IF('LEDGER GANJIL'!P43="","",AVERAGE('LEDGER GANJIL'!P43,'LEDGER GENAP2'!P43))</f>
        <v/>
      </c>
      <c r="Q43" s="764" t="str">
        <f t="shared" ref="Q43" si="321">IF(P43="","NK",IF(OR(P43&lt;$P$9,P44&lt;$P$9),"NK","L"))</f>
        <v>NK</v>
      </c>
      <c r="R43" s="222" t="str">
        <f>IF('LEDGER GANJIL'!R43="","",AVERAGE('LEDGER GANJIL'!R43,'LEDGER GENAP2'!R43))</f>
        <v/>
      </c>
      <c r="S43" s="764" t="str">
        <f t="shared" ref="S43" si="322">IF(R43="","NK",IF(OR(R43&lt;$R$9,R44&lt;$R$9),"NK","L"))</f>
        <v>NK</v>
      </c>
      <c r="T43" s="222" t="str">
        <f>IF('LEDGER GANJIL'!T43="","",AVERAGE('LEDGER GANJIL'!T43,'LEDGER GENAP2'!T43))</f>
        <v/>
      </c>
      <c r="U43" s="764" t="str">
        <f t="shared" ref="U43" si="323">IF(T43="","NK",IF(OR(T43&lt;$T$9,T44&lt;$T$9),"NK","L"))</f>
        <v>NK</v>
      </c>
      <c r="V43" s="222" t="str">
        <f>IF('LEDGER GANJIL'!V43="","",AVERAGE('LEDGER GANJIL'!V43,'LEDGER GENAP2'!V43))</f>
        <v/>
      </c>
      <c r="W43" s="764" t="str">
        <f t="shared" ref="W43" si="324">IF(V43="","NK",IF(OR(V43&lt;$V$9,V44&lt;$V$9),"NK","L"))</f>
        <v>NK</v>
      </c>
      <c r="X43" s="222" t="str">
        <f>IF('LEDGER GANJIL'!X43="","",AVERAGE('LEDGER GANJIL'!X43,'LEDGER GENAP2'!X43))</f>
        <v/>
      </c>
      <c r="Y43" s="764" t="str">
        <f t="shared" ref="Y43" si="325">IF(X43="","NK",IF(OR(X43&lt;$X$9,X44&lt;$X$9),"NK","L"))</f>
        <v>NK</v>
      </c>
      <c r="Z43" s="222" t="str">
        <f>IF('LEDGER GANJIL'!Z43="","",AVERAGE('LEDGER GANJIL'!Z43,'LEDGER GENAP2'!Z43))</f>
        <v/>
      </c>
      <c r="AA43" s="764" t="str">
        <f t="shared" ref="AA43" si="326">IF(Z43="","NK",IF(OR(Z43&lt;$Z$9,Z44&lt;$Z$9),"NK","L"))</f>
        <v>NK</v>
      </c>
      <c r="AB43" s="222" t="str">
        <f>IF('LEDGER GANJIL'!AB43="","",AVERAGE('LEDGER GANJIL'!AB43,'LEDGER GENAP2'!AB43))</f>
        <v/>
      </c>
      <c r="AC43" s="764" t="str">
        <f t="shared" ref="AC43" si="327">IF(AB43="","NK",IF(OR(AB43&lt;$AB$9,AB44&lt;$AB$9),"NK","L"))</f>
        <v>NK</v>
      </c>
      <c r="AD43" s="222" t="str">
        <f>IF('LEDGER GANJIL'!AD43="","",AVERAGE('LEDGER GANJIL'!AD43,'LEDGER GENAP2'!AD43))</f>
        <v/>
      </c>
      <c r="AE43" s="764" t="str">
        <f t="shared" ref="AE43" si="328">IF(AD43="","NK",IF(OR(AD43&lt;$AD$9,AD44&lt;$AD$9),"NK","L"))</f>
        <v>NK</v>
      </c>
      <c r="AF43" s="222" t="str">
        <f>IF('LEDGER GANJIL'!AF43="","",AVERAGE('LEDGER GANJIL'!AF43,'LEDGER GENAP2'!AF43))</f>
        <v/>
      </c>
      <c r="AG43" s="764" t="str">
        <f t="shared" ref="AG43" si="329">IF(AF43="","NK",IF(OR(AF43&lt;$AF$9,AF44&lt;$AF$9),"NK","L"))</f>
        <v>NK</v>
      </c>
      <c r="AH43" s="222" t="str">
        <f>IF('LEDGER GANJIL'!AH43="","",AVERAGE('LEDGER GANJIL'!AH43,'LEDGER GENAP2'!AH43))</f>
        <v/>
      </c>
      <c r="AI43" s="766" t="str">
        <f t="shared" ref="AI43" si="330">IF(AH43="","",IF(OR(AH43&lt;$AH$9,AH44&lt;$AH$9),"NK","L"))</f>
        <v/>
      </c>
      <c r="AJ43" s="222" t="str">
        <f>IF('LEDGER GANJIL'!AJ43="","",AVERAGE('LEDGER GANJIL'!AJ43,'LEDGER GENAP2'!AJ43))</f>
        <v/>
      </c>
      <c r="AK43" s="766" t="str">
        <f t="shared" ref="AK43" si="331">IF(AJ43="","",IF(OR(AJ43&lt;$AJ$9,AJ44&lt;$AJ$9),"NK","L"))</f>
        <v/>
      </c>
      <c r="AL43" s="231">
        <f t="shared" si="0"/>
        <v>0</v>
      </c>
      <c r="AM43" s="754" t="str">
        <f>IFERROR(DESKRIPSI2!EW27,"")</f>
        <v/>
      </c>
      <c r="AN43" s="756">
        <f t="shared" ref="AN43" si="332">IF(AL43="","",AL43+AL44)</f>
        <v>0</v>
      </c>
      <c r="AO43" s="747" t="str">
        <f t="shared" ref="AO43" si="333">IF(AL43=0,"",COUNTIF(D43:AK44,"NK"))</f>
        <v/>
      </c>
      <c r="AP43" s="749" t="str">
        <f t="shared" ref="AP43" si="334">IF(OR(AO43="",AM43=""),"",IF(AND(AO43&lt;=$AO$3,AM43&gt;=3),"Naik","Tidak Naik"))</f>
        <v/>
      </c>
      <c r="AQ43" s="751" t="str">
        <f t="shared" ref="AQ43" si="335">IF(AP43="","",RANK(AN43,$AN$11:$AN$106,0))</f>
        <v/>
      </c>
    </row>
    <row r="44" spans="1:43" ht="15">
      <c r="A44" s="713"/>
      <c r="B44" s="753"/>
      <c r="C44" s="232" t="s">
        <v>423</v>
      </c>
      <c r="D44" s="222" t="str">
        <f>IF('LEDGER GANJIL'!D44="","",AVERAGE('LEDGER GANJIL'!D44,'LEDGER GENAP2'!D44))</f>
        <v/>
      </c>
      <c r="E44" s="765"/>
      <c r="F44" s="222" t="str">
        <f>IF('LEDGER GANJIL'!F44="","",AVERAGE('LEDGER GANJIL'!F44,'LEDGER GENAP2'!F44))</f>
        <v/>
      </c>
      <c r="G44" s="765"/>
      <c r="H44" s="222" t="str">
        <f>IF('LEDGER GANJIL'!H44="","",AVERAGE('LEDGER GANJIL'!H44,'LEDGER GENAP2'!H44))</f>
        <v/>
      </c>
      <c r="I44" s="765"/>
      <c r="J44" s="222" t="str">
        <f>IF('LEDGER GANJIL'!J44="","",AVERAGE('LEDGER GANJIL'!J44,'LEDGER GENAP2'!J44))</f>
        <v/>
      </c>
      <c r="K44" s="765"/>
      <c r="L44" s="222" t="str">
        <f>IF('LEDGER GANJIL'!L44="","",AVERAGE('LEDGER GANJIL'!L44,'LEDGER GENAP2'!L44))</f>
        <v/>
      </c>
      <c r="M44" s="765"/>
      <c r="N44" s="222" t="str">
        <f>IF('LEDGER GANJIL'!N44="","",AVERAGE('LEDGER GANJIL'!N44,'LEDGER GENAP2'!N44))</f>
        <v/>
      </c>
      <c r="O44" s="765"/>
      <c r="P44" s="222" t="str">
        <f>IF('LEDGER GANJIL'!P44="","",AVERAGE('LEDGER GANJIL'!P44,'LEDGER GENAP2'!P44))</f>
        <v/>
      </c>
      <c r="Q44" s="765"/>
      <c r="R44" s="222" t="str">
        <f>IF('LEDGER GANJIL'!R44="","",AVERAGE('LEDGER GANJIL'!R44,'LEDGER GENAP2'!R44))</f>
        <v/>
      </c>
      <c r="S44" s="765"/>
      <c r="T44" s="222" t="str">
        <f>IF('LEDGER GANJIL'!T44="","",AVERAGE('LEDGER GANJIL'!T44,'LEDGER GENAP2'!T44))</f>
        <v/>
      </c>
      <c r="U44" s="765"/>
      <c r="V44" s="222" t="str">
        <f>IF('LEDGER GANJIL'!V44="","",AVERAGE('LEDGER GANJIL'!V44,'LEDGER GENAP2'!V44))</f>
        <v/>
      </c>
      <c r="W44" s="765"/>
      <c r="X44" s="222" t="str">
        <f>IF('LEDGER GANJIL'!X44="","",AVERAGE('LEDGER GANJIL'!X44,'LEDGER GENAP2'!X44))</f>
        <v/>
      </c>
      <c r="Y44" s="765"/>
      <c r="Z44" s="222" t="str">
        <f>IF('LEDGER GANJIL'!Z44="","",AVERAGE('LEDGER GANJIL'!Z44,'LEDGER GENAP2'!Z44))</f>
        <v/>
      </c>
      <c r="AA44" s="765"/>
      <c r="AB44" s="222" t="str">
        <f>IF('LEDGER GANJIL'!AB44="","",AVERAGE('LEDGER GANJIL'!AB44,'LEDGER GENAP2'!AB44))</f>
        <v/>
      </c>
      <c r="AC44" s="765"/>
      <c r="AD44" s="222" t="str">
        <f>IF('LEDGER GANJIL'!AD44="","",AVERAGE('LEDGER GANJIL'!AD44,'LEDGER GENAP2'!AD44))</f>
        <v/>
      </c>
      <c r="AE44" s="765"/>
      <c r="AF44" s="222" t="str">
        <f>IF('LEDGER GANJIL'!AF44="","",AVERAGE('LEDGER GANJIL'!AF44,'LEDGER GENAP2'!AF44))</f>
        <v/>
      </c>
      <c r="AG44" s="765"/>
      <c r="AH44" s="222" t="str">
        <f>IF('LEDGER GANJIL'!AH44="","",AVERAGE('LEDGER GANJIL'!AH44,'LEDGER GENAP2'!AH44))</f>
        <v/>
      </c>
      <c r="AI44" s="767"/>
      <c r="AJ44" s="222" t="str">
        <f>IF('LEDGER GANJIL'!AJ44="","",AVERAGE('LEDGER GANJIL'!AJ44,'LEDGER GENAP2'!AJ44))</f>
        <v/>
      </c>
      <c r="AK44" s="767"/>
      <c r="AL44" s="231">
        <f t="shared" si="0"/>
        <v>0</v>
      </c>
      <c r="AM44" s="755"/>
      <c r="AN44" s="757"/>
      <c r="AO44" s="748"/>
      <c r="AP44" s="750"/>
      <c r="AQ44" s="751"/>
    </row>
    <row r="45" spans="1:43" ht="15">
      <c r="A45" s="711">
        <v>18</v>
      </c>
      <c r="B45" s="752" t="str">
        <f>IF('Data Identitas'!B26="","",'Data Identitas'!B26)</f>
        <v>siswa18</v>
      </c>
      <c r="C45" s="232" t="s">
        <v>422</v>
      </c>
      <c r="D45" s="222" t="str">
        <f>IF('LEDGER GANJIL'!D45="","",AVERAGE('LEDGER GANJIL'!D45,'LEDGER GENAP2'!D45))</f>
        <v/>
      </c>
      <c r="E45" s="764" t="str">
        <f t="shared" ref="E45" si="336">IF(D45="","NK",IF(OR(D45&lt;$D$9,D46&lt;$D$9),"NK","L"))</f>
        <v>NK</v>
      </c>
      <c r="F45" s="222" t="str">
        <f>IF('LEDGER GANJIL'!F45="","",AVERAGE('LEDGER GANJIL'!F45,'LEDGER GENAP2'!F45))</f>
        <v/>
      </c>
      <c r="G45" s="764" t="str">
        <f t="shared" ref="G45" si="337">IF(F45="","NK",IF(OR(F45&lt;$F$9,F46&lt;$F$9),"NK","L"))</f>
        <v>NK</v>
      </c>
      <c r="H45" s="222" t="str">
        <f>IF('LEDGER GANJIL'!H45="","",AVERAGE('LEDGER GANJIL'!H45,'LEDGER GENAP2'!H45))</f>
        <v/>
      </c>
      <c r="I45" s="764" t="str">
        <f t="shared" ref="I45" si="338">IF(H45="","NK",IF(OR(H45&lt;$H$9,H46&lt;$H$9),"NK","L"))</f>
        <v>NK</v>
      </c>
      <c r="J45" s="222" t="str">
        <f>IF('LEDGER GANJIL'!J45="","",AVERAGE('LEDGER GANJIL'!J45,'LEDGER GENAP2'!J45))</f>
        <v/>
      </c>
      <c r="K45" s="764" t="str">
        <f t="shared" ref="K45" si="339">IF(J45="","NK",IF(OR(J45&lt;$J$9,J46&lt;$J$9),"NK","L"))</f>
        <v>NK</v>
      </c>
      <c r="L45" s="222" t="str">
        <f>IF('LEDGER GANJIL'!L45="","",AVERAGE('LEDGER GANJIL'!L45,'LEDGER GENAP2'!L45))</f>
        <v/>
      </c>
      <c r="M45" s="764" t="str">
        <f t="shared" ref="M45" si="340">IF(L45="","NK",IF(OR(L45&lt;$L$9,L46&lt;$L$9),"NK","L"))</f>
        <v>NK</v>
      </c>
      <c r="N45" s="222" t="str">
        <f>IF('LEDGER GANJIL'!N45="","",AVERAGE('LEDGER GANJIL'!N45,'LEDGER GENAP2'!N45))</f>
        <v/>
      </c>
      <c r="O45" s="764" t="str">
        <f t="shared" ref="O45" si="341">IF(N45="","NK",IF(OR(N45&lt;$N$9,N46&lt;$N$9),"NK","L"))</f>
        <v>NK</v>
      </c>
      <c r="P45" s="222" t="str">
        <f>IF('LEDGER GANJIL'!P45="","",AVERAGE('LEDGER GANJIL'!P45,'LEDGER GENAP2'!P45))</f>
        <v/>
      </c>
      <c r="Q45" s="764" t="str">
        <f t="shared" ref="Q45" si="342">IF(P45="","NK",IF(OR(P45&lt;$P$9,P46&lt;$P$9),"NK","L"))</f>
        <v>NK</v>
      </c>
      <c r="R45" s="222" t="str">
        <f>IF('LEDGER GANJIL'!R45="","",AVERAGE('LEDGER GANJIL'!R45,'LEDGER GENAP2'!R45))</f>
        <v/>
      </c>
      <c r="S45" s="764" t="str">
        <f t="shared" ref="S45" si="343">IF(R45="","NK",IF(OR(R45&lt;$R$9,R46&lt;$R$9),"NK","L"))</f>
        <v>NK</v>
      </c>
      <c r="T45" s="222" t="str">
        <f>IF('LEDGER GANJIL'!T45="","",AVERAGE('LEDGER GANJIL'!T45,'LEDGER GENAP2'!T45))</f>
        <v/>
      </c>
      <c r="U45" s="764" t="str">
        <f t="shared" ref="U45" si="344">IF(T45="","NK",IF(OR(T45&lt;$T$9,T46&lt;$T$9),"NK","L"))</f>
        <v>NK</v>
      </c>
      <c r="V45" s="222" t="str">
        <f>IF('LEDGER GANJIL'!V45="","",AVERAGE('LEDGER GANJIL'!V45,'LEDGER GENAP2'!V45))</f>
        <v/>
      </c>
      <c r="W45" s="764" t="str">
        <f t="shared" ref="W45" si="345">IF(V45="","NK",IF(OR(V45&lt;$V$9,V46&lt;$V$9),"NK","L"))</f>
        <v>NK</v>
      </c>
      <c r="X45" s="222" t="str">
        <f>IF('LEDGER GANJIL'!X45="","",AVERAGE('LEDGER GANJIL'!X45,'LEDGER GENAP2'!X45))</f>
        <v/>
      </c>
      <c r="Y45" s="764" t="str">
        <f t="shared" ref="Y45" si="346">IF(X45="","NK",IF(OR(X45&lt;$X$9,X46&lt;$X$9),"NK","L"))</f>
        <v>NK</v>
      </c>
      <c r="Z45" s="222" t="str">
        <f>IF('LEDGER GANJIL'!Z45="","",AVERAGE('LEDGER GANJIL'!Z45,'LEDGER GENAP2'!Z45))</f>
        <v/>
      </c>
      <c r="AA45" s="764" t="str">
        <f t="shared" ref="AA45" si="347">IF(Z45="","NK",IF(OR(Z45&lt;$Z$9,Z46&lt;$Z$9),"NK","L"))</f>
        <v>NK</v>
      </c>
      <c r="AB45" s="222" t="str">
        <f>IF('LEDGER GANJIL'!AB45="","",AVERAGE('LEDGER GANJIL'!AB45,'LEDGER GENAP2'!AB45))</f>
        <v/>
      </c>
      <c r="AC45" s="764" t="str">
        <f t="shared" ref="AC45" si="348">IF(AB45="","NK",IF(OR(AB45&lt;$AB$9,AB46&lt;$AB$9),"NK","L"))</f>
        <v>NK</v>
      </c>
      <c r="AD45" s="222" t="str">
        <f>IF('LEDGER GANJIL'!AD45="","",AVERAGE('LEDGER GANJIL'!AD45,'LEDGER GENAP2'!AD45))</f>
        <v/>
      </c>
      <c r="AE45" s="764" t="str">
        <f t="shared" ref="AE45" si="349">IF(AD45="","NK",IF(OR(AD45&lt;$AD$9,AD46&lt;$AD$9),"NK","L"))</f>
        <v>NK</v>
      </c>
      <c r="AF45" s="222" t="str">
        <f>IF('LEDGER GANJIL'!AF45="","",AVERAGE('LEDGER GANJIL'!AF45,'LEDGER GENAP2'!AF45))</f>
        <v/>
      </c>
      <c r="AG45" s="764" t="str">
        <f t="shared" ref="AG45" si="350">IF(AF45="","NK",IF(OR(AF45&lt;$AF$9,AF46&lt;$AF$9),"NK","L"))</f>
        <v>NK</v>
      </c>
      <c r="AH45" s="222" t="str">
        <f>IF('LEDGER GANJIL'!AH45="","",AVERAGE('LEDGER GANJIL'!AH45,'LEDGER GENAP2'!AH45))</f>
        <v/>
      </c>
      <c r="AI45" s="766" t="str">
        <f t="shared" ref="AI45" si="351">IF(AH45="","",IF(OR(AH45&lt;$AH$9,AH46&lt;$AH$9),"NK","L"))</f>
        <v/>
      </c>
      <c r="AJ45" s="222" t="str">
        <f>IF('LEDGER GANJIL'!AJ45="","",AVERAGE('LEDGER GANJIL'!AJ45,'LEDGER GENAP2'!AJ45))</f>
        <v/>
      </c>
      <c r="AK45" s="766" t="str">
        <f t="shared" ref="AK45" si="352">IF(AJ45="","",IF(OR(AJ45&lt;$AJ$9,AJ46&lt;$AJ$9),"NK","L"))</f>
        <v/>
      </c>
      <c r="AL45" s="231">
        <f t="shared" si="0"/>
        <v>0</v>
      </c>
      <c r="AM45" s="754" t="str">
        <f>IFERROR(DESKRIPSI2!EW28,"")</f>
        <v/>
      </c>
      <c r="AN45" s="756">
        <f t="shared" ref="AN45" si="353">IF(AL45="","",AL45+AL46)</f>
        <v>0</v>
      </c>
      <c r="AO45" s="747" t="str">
        <f t="shared" ref="AO45" si="354">IF(AL45=0,"",COUNTIF(D45:AK46,"NK"))</f>
        <v/>
      </c>
      <c r="AP45" s="749" t="str">
        <f t="shared" ref="AP45" si="355">IF(OR(AO45="",AM45=""),"",IF(AND(AO45&lt;=$AO$3,AM45&gt;=3),"Naik","Tidak Naik"))</f>
        <v/>
      </c>
      <c r="AQ45" s="751" t="str">
        <f t="shared" ref="AQ45" si="356">IF(AP45="","",RANK(AN45,$AN$11:$AN$106,0))</f>
        <v/>
      </c>
    </row>
    <row r="46" spans="1:43" ht="15">
      <c r="A46" s="713"/>
      <c r="B46" s="753"/>
      <c r="C46" s="232" t="s">
        <v>423</v>
      </c>
      <c r="D46" s="222" t="str">
        <f>IF('LEDGER GANJIL'!D46="","",AVERAGE('LEDGER GANJIL'!D46,'LEDGER GENAP2'!D46))</f>
        <v/>
      </c>
      <c r="E46" s="765"/>
      <c r="F46" s="222" t="str">
        <f>IF('LEDGER GANJIL'!F46="","",AVERAGE('LEDGER GANJIL'!F46,'LEDGER GENAP2'!F46))</f>
        <v/>
      </c>
      <c r="G46" s="765"/>
      <c r="H46" s="222" t="str">
        <f>IF('LEDGER GANJIL'!H46="","",AVERAGE('LEDGER GANJIL'!H46,'LEDGER GENAP2'!H46))</f>
        <v/>
      </c>
      <c r="I46" s="765"/>
      <c r="J46" s="222" t="str">
        <f>IF('LEDGER GANJIL'!J46="","",AVERAGE('LEDGER GANJIL'!J46,'LEDGER GENAP2'!J46))</f>
        <v/>
      </c>
      <c r="K46" s="765"/>
      <c r="L46" s="222" t="str">
        <f>IF('LEDGER GANJIL'!L46="","",AVERAGE('LEDGER GANJIL'!L46,'LEDGER GENAP2'!L46))</f>
        <v/>
      </c>
      <c r="M46" s="765"/>
      <c r="N46" s="222" t="str">
        <f>IF('LEDGER GANJIL'!N46="","",AVERAGE('LEDGER GANJIL'!N46,'LEDGER GENAP2'!N46))</f>
        <v/>
      </c>
      <c r="O46" s="765"/>
      <c r="P46" s="222" t="str">
        <f>IF('LEDGER GANJIL'!P46="","",AVERAGE('LEDGER GANJIL'!P46,'LEDGER GENAP2'!P46))</f>
        <v/>
      </c>
      <c r="Q46" s="765"/>
      <c r="R46" s="222" t="str">
        <f>IF('LEDGER GANJIL'!R46="","",AVERAGE('LEDGER GANJIL'!R46,'LEDGER GENAP2'!R46))</f>
        <v/>
      </c>
      <c r="S46" s="765"/>
      <c r="T46" s="222" t="str">
        <f>IF('LEDGER GANJIL'!T46="","",AVERAGE('LEDGER GANJIL'!T46,'LEDGER GENAP2'!T46))</f>
        <v/>
      </c>
      <c r="U46" s="765"/>
      <c r="V46" s="222" t="str">
        <f>IF('LEDGER GANJIL'!V46="","",AVERAGE('LEDGER GANJIL'!V46,'LEDGER GENAP2'!V46))</f>
        <v/>
      </c>
      <c r="W46" s="765"/>
      <c r="X46" s="222" t="str">
        <f>IF('LEDGER GANJIL'!X46="","",AVERAGE('LEDGER GANJIL'!X46,'LEDGER GENAP2'!X46))</f>
        <v/>
      </c>
      <c r="Y46" s="765"/>
      <c r="Z46" s="222" t="str">
        <f>IF('LEDGER GANJIL'!Z46="","",AVERAGE('LEDGER GANJIL'!Z46,'LEDGER GENAP2'!Z46))</f>
        <v/>
      </c>
      <c r="AA46" s="765"/>
      <c r="AB46" s="222" t="str">
        <f>IF('LEDGER GANJIL'!AB46="","",AVERAGE('LEDGER GANJIL'!AB46,'LEDGER GENAP2'!AB46))</f>
        <v/>
      </c>
      <c r="AC46" s="765"/>
      <c r="AD46" s="222" t="str">
        <f>IF('LEDGER GANJIL'!AD46="","",AVERAGE('LEDGER GANJIL'!AD46,'LEDGER GENAP2'!AD46))</f>
        <v/>
      </c>
      <c r="AE46" s="765"/>
      <c r="AF46" s="222" t="str">
        <f>IF('LEDGER GANJIL'!AF46="","",AVERAGE('LEDGER GANJIL'!AF46,'LEDGER GENAP2'!AF46))</f>
        <v/>
      </c>
      <c r="AG46" s="765"/>
      <c r="AH46" s="222" t="str">
        <f>IF('LEDGER GANJIL'!AH46="","",AVERAGE('LEDGER GANJIL'!AH46,'LEDGER GENAP2'!AH46))</f>
        <v/>
      </c>
      <c r="AI46" s="767"/>
      <c r="AJ46" s="222" t="str">
        <f>IF('LEDGER GANJIL'!AJ46="","",AVERAGE('LEDGER GANJIL'!AJ46,'LEDGER GENAP2'!AJ46))</f>
        <v/>
      </c>
      <c r="AK46" s="767"/>
      <c r="AL46" s="231">
        <f t="shared" si="0"/>
        <v>0</v>
      </c>
      <c r="AM46" s="755"/>
      <c r="AN46" s="757"/>
      <c r="AO46" s="748"/>
      <c r="AP46" s="750"/>
      <c r="AQ46" s="751"/>
    </row>
    <row r="47" spans="1:43" ht="15">
      <c r="A47" s="711">
        <v>19</v>
      </c>
      <c r="B47" s="752" t="str">
        <f>IF('Data Identitas'!B27="","",'Data Identitas'!B27)</f>
        <v>siswa19</v>
      </c>
      <c r="C47" s="232" t="s">
        <v>422</v>
      </c>
      <c r="D47" s="222" t="str">
        <f>IF('LEDGER GANJIL'!D47="","",AVERAGE('LEDGER GANJIL'!D47,'LEDGER GENAP2'!D47))</f>
        <v/>
      </c>
      <c r="E47" s="764" t="str">
        <f t="shared" ref="E47" si="357">IF(D47="","NK",IF(OR(D47&lt;$D$9,D48&lt;$D$9),"NK","L"))</f>
        <v>NK</v>
      </c>
      <c r="F47" s="222" t="str">
        <f>IF('LEDGER GANJIL'!F47="","",AVERAGE('LEDGER GANJIL'!F47,'LEDGER GENAP2'!F47))</f>
        <v/>
      </c>
      <c r="G47" s="764" t="str">
        <f t="shared" ref="G47" si="358">IF(F47="","NK",IF(OR(F47&lt;$F$9,F48&lt;$F$9),"NK","L"))</f>
        <v>NK</v>
      </c>
      <c r="H47" s="222" t="str">
        <f>IF('LEDGER GANJIL'!H47="","",AVERAGE('LEDGER GANJIL'!H47,'LEDGER GENAP2'!H47))</f>
        <v/>
      </c>
      <c r="I47" s="764" t="str">
        <f t="shared" ref="I47" si="359">IF(H47="","NK",IF(OR(H47&lt;$H$9,H48&lt;$H$9),"NK","L"))</f>
        <v>NK</v>
      </c>
      <c r="J47" s="222" t="str">
        <f>IF('LEDGER GANJIL'!J47="","",AVERAGE('LEDGER GANJIL'!J47,'LEDGER GENAP2'!J47))</f>
        <v/>
      </c>
      <c r="K47" s="764" t="str">
        <f t="shared" ref="K47" si="360">IF(J47="","NK",IF(OR(J47&lt;$J$9,J48&lt;$J$9),"NK","L"))</f>
        <v>NK</v>
      </c>
      <c r="L47" s="222" t="str">
        <f>IF('LEDGER GANJIL'!L47="","",AVERAGE('LEDGER GANJIL'!L47,'LEDGER GENAP2'!L47))</f>
        <v/>
      </c>
      <c r="M47" s="764" t="str">
        <f t="shared" ref="M47" si="361">IF(L47="","NK",IF(OR(L47&lt;$L$9,L48&lt;$L$9),"NK","L"))</f>
        <v>NK</v>
      </c>
      <c r="N47" s="222" t="str">
        <f>IF('LEDGER GANJIL'!N47="","",AVERAGE('LEDGER GANJIL'!N47,'LEDGER GENAP2'!N47))</f>
        <v/>
      </c>
      <c r="O47" s="764" t="str">
        <f t="shared" ref="O47" si="362">IF(N47="","NK",IF(OR(N47&lt;$N$9,N48&lt;$N$9),"NK","L"))</f>
        <v>NK</v>
      </c>
      <c r="P47" s="222" t="str">
        <f>IF('LEDGER GANJIL'!P47="","",AVERAGE('LEDGER GANJIL'!P47,'LEDGER GENAP2'!P47))</f>
        <v/>
      </c>
      <c r="Q47" s="764" t="str">
        <f t="shared" ref="Q47" si="363">IF(P47="","NK",IF(OR(P47&lt;$P$9,P48&lt;$P$9),"NK","L"))</f>
        <v>NK</v>
      </c>
      <c r="R47" s="222" t="str">
        <f>IF('LEDGER GANJIL'!R47="","",AVERAGE('LEDGER GANJIL'!R47,'LEDGER GENAP2'!R47))</f>
        <v/>
      </c>
      <c r="S47" s="764" t="str">
        <f t="shared" ref="S47" si="364">IF(R47="","NK",IF(OR(R47&lt;$R$9,R48&lt;$R$9),"NK","L"))</f>
        <v>NK</v>
      </c>
      <c r="T47" s="222" t="str">
        <f>IF('LEDGER GANJIL'!T47="","",AVERAGE('LEDGER GANJIL'!T47,'LEDGER GENAP2'!T47))</f>
        <v/>
      </c>
      <c r="U47" s="764" t="str">
        <f t="shared" ref="U47" si="365">IF(T47="","NK",IF(OR(T47&lt;$T$9,T48&lt;$T$9),"NK","L"))</f>
        <v>NK</v>
      </c>
      <c r="V47" s="222" t="str">
        <f>IF('LEDGER GANJIL'!V47="","",AVERAGE('LEDGER GANJIL'!V47,'LEDGER GENAP2'!V47))</f>
        <v/>
      </c>
      <c r="W47" s="764" t="str">
        <f t="shared" ref="W47" si="366">IF(V47="","NK",IF(OR(V47&lt;$V$9,V48&lt;$V$9),"NK","L"))</f>
        <v>NK</v>
      </c>
      <c r="X47" s="222" t="str">
        <f>IF('LEDGER GANJIL'!X47="","",AVERAGE('LEDGER GANJIL'!X47,'LEDGER GENAP2'!X47))</f>
        <v/>
      </c>
      <c r="Y47" s="764" t="str">
        <f t="shared" ref="Y47" si="367">IF(X47="","NK",IF(OR(X47&lt;$X$9,X48&lt;$X$9),"NK","L"))</f>
        <v>NK</v>
      </c>
      <c r="Z47" s="222" t="str">
        <f>IF('LEDGER GANJIL'!Z47="","",AVERAGE('LEDGER GANJIL'!Z47,'LEDGER GENAP2'!Z47))</f>
        <v/>
      </c>
      <c r="AA47" s="764" t="str">
        <f t="shared" ref="AA47" si="368">IF(Z47="","NK",IF(OR(Z47&lt;$Z$9,Z48&lt;$Z$9),"NK","L"))</f>
        <v>NK</v>
      </c>
      <c r="AB47" s="222" t="str">
        <f>IF('LEDGER GANJIL'!AB47="","",AVERAGE('LEDGER GANJIL'!AB47,'LEDGER GENAP2'!AB47))</f>
        <v/>
      </c>
      <c r="AC47" s="764" t="str">
        <f t="shared" ref="AC47" si="369">IF(AB47="","NK",IF(OR(AB47&lt;$AB$9,AB48&lt;$AB$9),"NK","L"))</f>
        <v>NK</v>
      </c>
      <c r="AD47" s="222" t="str">
        <f>IF('LEDGER GANJIL'!AD47="","",AVERAGE('LEDGER GANJIL'!AD47,'LEDGER GENAP2'!AD47))</f>
        <v/>
      </c>
      <c r="AE47" s="764" t="str">
        <f t="shared" ref="AE47" si="370">IF(AD47="","NK",IF(OR(AD47&lt;$AD$9,AD48&lt;$AD$9),"NK","L"))</f>
        <v>NK</v>
      </c>
      <c r="AF47" s="222" t="str">
        <f>IF('LEDGER GANJIL'!AF47="","",AVERAGE('LEDGER GANJIL'!AF47,'LEDGER GENAP2'!AF47))</f>
        <v/>
      </c>
      <c r="AG47" s="764" t="str">
        <f t="shared" ref="AG47" si="371">IF(AF47="","NK",IF(OR(AF47&lt;$AF$9,AF48&lt;$AF$9),"NK","L"))</f>
        <v>NK</v>
      </c>
      <c r="AH47" s="222" t="str">
        <f>IF('LEDGER GANJIL'!AH47="","",AVERAGE('LEDGER GANJIL'!AH47,'LEDGER GENAP2'!AH47))</f>
        <v/>
      </c>
      <c r="AI47" s="766" t="str">
        <f t="shared" ref="AI47" si="372">IF(AH47="","",IF(OR(AH47&lt;$AH$9,AH48&lt;$AH$9),"NK","L"))</f>
        <v/>
      </c>
      <c r="AJ47" s="222" t="str">
        <f>IF('LEDGER GANJIL'!AJ47="","",AVERAGE('LEDGER GANJIL'!AJ47,'LEDGER GENAP2'!AJ47))</f>
        <v/>
      </c>
      <c r="AK47" s="766" t="str">
        <f t="shared" ref="AK47" si="373">IF(AJ47="","",IF(OR(AJ47&lt;$AJ$9,AJ48&lt;$AJ$9),"NK","L"))</f>
        <v/>
      </c>
      <c r="AL47" s="231">
        <f t="shared" si="0"/>
        <v>0</v>
      </c>
      <c r="AM47" s="754" t="str">
        <f>IFERROR(DESKRIPSI2!EW29,"")</f>
        <v/>
      </c>
      <c r="AN47" s="756">
        <f t="shared" ref="AN47" si="374">IF(AL47="","",AL47+AL48)</f>
        <v>0</v>
      </c>
      <c r="AO47" s="747" t="str">
        <f t="shared" ref="AO47" si="375">IF(AL47=0,"",COUNTIF(D47:AK48,"NK"))</f>
        <v/>
      </c>
      <c r="AP47" s="749" t="str">
        <f t="shared" ref="AP47" si="376">IF(OR(AO47="",AM47=""),"",IF(AND(AO47&lt;=$AO$3,AM47&gt;=3),"Naik","Tidak Naik"))</f>
        <v/>
      </c>
      <c r="AQ47" s="751" t="str">
        <f t="shared" ref="AQ47" si="377">IF(AP47="","",RANK(AN47,$AN$11:$AN$106,0))</f>
        <v/>
      </c>
    </row>
    <row r="48" spans="1:43" ht="15">
      <c r="A48" s="713"/>
      <c r="B48" s="753"/>
      <c r="C48" s="232" t="s">
        <v>423</v>
      </c>
      <c r="D48" s="222" t="str">
        <f>IF('LEDGER GANJIL'!D48="","",AVERAGE('LEDGER GANJIL'!D48,'LEDGER GENAP2'!D48))</f>
        <v/>
      </c>
      <c r="E48" s="765"/>
      <c r="F48" s="222" t="str">
        <f>IF('LEDGER GANJIL'!F48="","",AVERAGE('LEDGER GANJIL'!F48,'LEDGER GENAP2'!F48))</f>
        <v/>
      </c>
      <c r="G48" s="765"/>
      <c r="H48" s="222" t="str">
        <f>IF('LEDGER GANJIL'!H48="","",AVERAGE('LEDGER GANJIL'!H48,'LEDGER GENAP2'!H48))</f>
        <v/>
      </c>
      <c r="I48" s="765"/>
      <c r="J48" s="222" t="str">
        <f>IF('LEDGER GANJIL'!J48="","",AVERAGE('LEDGER GANJIL'!J48,'LEDGER GENAP2'!J48))</f>
        <v/>
      </c>
      <c r="K48" s="765"/>
      <c r="L48" s="222" t="str">
        <f>IF('LEDGER GANJIL'!L48="","",AVERAGE('LEDGER GANJIL'!L48,'LEDGER GENAP2'!L48))</f>
        <v/>
      </c>
      <c r="M48" s="765"/>
      <c r="N48" s="222" t="str">
        <f>IF('LEDGER GANJIL'!N48="","",AVERAGE('LEDGER GANJIL'!N48,'LEDGER GENAP2'!N48))</f>
        <v/>
      </c>
      <c r="O48" s="765"/>
      <c r="P48" s="222" t="str">
        <f>IF('LEDGER GANJIL'!P48="","",AVERAGE('LEDGER GANJIL'!P48,'LEDGER GENAP2'!P48))</f>
        <v/>
      </c>
      <c r="Q48" s="765"/>
      <c r="R48" s="222" t="str">
        <f>IF('LEDGER GANJIL'!R48="","",AVERAGE('LEDGER GANJIL'!R48,'LEDGER GENAP2'!R48))</f>
        <v/>
      </c>
      <c r="S48" s="765"/>
      <c r="T48" s="222" t="str">
        <f>IF('LEDGER GANJIL'!T48="","",AVERAGE('LEDGER GANJIL'!T48,'LEDGER GENAP2'!T48))</f>
        <v/>
      </c>
      <c r="U48" s="765"/>
      <c r="V48" s="222" t="str">
        <f>IF('LEDGER GANJIL'!V48="","",AVERAGE('LEDGER GANJIL'!V48,'LEDGER GENAP2'!V48))</f>
        <v/>
      </c>
      <c r="W48" s="765"/>
      <c r="X48" s="222" t="str">
        <f>IF('LEDGER GANJIL'!X48="","",AVERAGE('LEDGER GANJIL'!X48,'LEDGER GENAP2'!X48))</f>
        <v/>
      </c>
      <c r="Y48" s="765"/>
      <c r="Z48" s="222" t="str">
        <f>IF('LEDGER GANJIL'!Z48="","",AVERAGE('LEDGER GANJIL'!Z48,'LEDGER GENAP2'!Z48))</f>
        <v/>
      </c>
      <c r="AA48" s="765"/>
      <c r="AB48" s="222" t="str">
        <f>IF('LEDGER GANJIL'!AB48="","",AVERAGE('LEDGER GANJIL'!AB48,'LEDGER GENAP2'!AB48))</f>
        <v/>
      </c>
      <c r="AC48" s="765"/>
      <c r="AD48" s="222" t="str">
        <f>IF('LEDGER GANJIL'!AD48="","",AVERAGE('LEDGER GANJIL'!AD48,'LEDGER GENAP2'!AD48))</f>
        <v/>
      </c>
      <c r="AE48" s="765"/>
      <c r="AF48" s="222" t="str">
        <f>IF('LEDGER GANJIL'!AF48="","",AVERAGE('LEDGER GANJIL'!AF48,'LEDGER GENAP2'!AF48))</f>
        <v/>
      </c>
      <c r="AG48" s="765"/>
      <c r="AH48" s="222" t="str">
        <f>IF('LEDGER GANJIL'!AH48="","",AVERAGE('LEDGER GANJIL'!AH48,'LEDGER GENAP2'!AH48))</f>
        <v/>
      </c>
      <c r="AI48" s="767"/>
      <c r="AJ48" s="222" t="str">
        <f>IF('LEDGER GANJIL'!AJ48="","",AVERAGE('LEDGER GANJIL'!AJ48,'LEDGER GENAP2'!AJ48))</f>
        <v/>
      </c>
      <c r="AK48" s="767"/>
      <c r="AL48" s="231">
        <f t="shared" si="0"/>
        <v>0</v>
      </c>
      <c r="AM48" s="755"/>
      <c r="AN48" s="757"/>
      <c r="AO48" s="748"/>
      <c r="AP48" s="750"/>
      <c r="AQ48" s="751"/>
    </row>
    <row r="49" spans="1:43" ht="15">
      <c r="A49" s="711">
        <v>20</v>
      </c>
      <c r="B49" s="752" t="str">
        <f>IF('Data Identitas'!B28="","",'Data Identitas'!B28)</f>
        <v>siswa20</v>
      </c>
      <c r="C49" s="232" t="s">
        <v>422</v>
      </c>
      <c r="D49" s="222" t="str">
        <f>IF('LEDGER GANJIL'!D49="","",AVERAGE('LEDGER GANJIL'!D49,'LEDGER GENAP2'!D49))</f>
        <v/>
      </c>
      <c r="E49" s="764" t="str">
        <f t="shared" ref="E49" si="378">IF(D49="","NK",IF(OR(D49&lt;$D$9,D50&lt;$D$9),"NK","L"))</f>
        <v>NK</v>
      </c>
      <c r="F49" s="222" t="str">
        <f>IF('LEDGER GANJIL'!F49="","",AVERAGE('LEDGER GANJIL'!F49,'LEDGER GENAP2'!F49))</f>
        <v/>
      </c>
      <c r="G49" s="764" t="str">
        <f t="shared" ref="G49" si="379">IF(F49="","NK",IF(OR(F49&lt;$F$9,F50&lt;$F$9),"NK","L"))</f>
        <v>NK</v>
      </c>
      <c r="H49" s="222" t="str">
        <f>IF('LEDGER GANJIL'!H49="","",AVERAGE('LEDGER GANJIL'!H49,'LEDGER GENAP2'!H49))</f>
        <v/>
      </c>
      <c r="I49" s="764" t="str">
        <f t="shared" ref="I49" si="380">IF(H49="","NK",IF(OR(H49&lt;$H$9,H50&lt;$H$9),"NK","L"))</f>
        <v>NK</v>
      </c>
      <c r="J49" s="222" t="str">
        <f>IF('LEDGER GANJIL'!J49="","",AVERAGE('LEDGER GANJIL'!J49,'LEDGER GENAP2'!J49))</f>
        <v/>
      </c>
      <c r="K49" s="764" t="str">
        <f t="shared" ref="K49" si="381">IF(J49="","NK",IF(OR(J49&lt;$J$9,J50&lt;$J$9),"NK","L"))</f>
        <v>NK</v>
      </c>
      <c r="L49" s="222" t="str">
        <f>IF('LEDGER GANJIL'!L49="","",AVERAGE('LEDGER GANJIL'!L49,'LEDGER GENAP2'!L49))</f>
        <v/>
      </c>
      <c r="M49" s="764" t="str">
        <f t="shared" ref="M49" si="382">IF(L49="","NK",IF(OR(L49&lt;$L$9,L50&lt;$L$9),"NK","L"))</f>
        <v>NK</v>
      </c>
      <c r="N49" s="222" t="str">
        <f>IF('LEDGER GANJIL'!N49="","",AVERAGE('LEDGER GANJIL'!N49,'LEDGER GENAP2'!N49))</f>
        <v/>
      </c>
      <c r="O49" s="764" t="str">
        <f t="shared" ref="O49" si="383">IF(N49="","NK",IF(OR(N49&lt;$N$9,N50&lt;$N$9),"NK","L"))</f>
        <v>NK</v>
      </c>
      <c r="P49" s="222" t="str">
        <f>IF('LEDGER GANJIL'!P49="","",AVERAGE('LEDGER GANJIL'!P49,'LEDGER GENAP2'!P49))</f>
        <v/>
      </c>
      <c r="Q49" s="764" t="str">
        <f t="shared" ref="Q49" si="384">IF(P49="","NK",IF(OR(P49&lt;$P$9,P50&lt;$P$9),"NK","L"))</f>
        <v>NK</v>
      </c>
      <c r="R49" s="222" t="str">
        <f>IF('LEDGER GANJIL'!R49="","",AVERAGE('LEDGER GANJIL'!R49,'LEDGER GENAP2'!R49))</f>
        <v/>
      </c>
      <c r="S49" s="764" t="str">
        <f t="shared" ref="S49" si="385">IF(R49="","NK",IF(OR(R49&lt;$R$9,R50&lt;$R$9),"NK","L"))</f>
        <v>NK</v>
      </c>
      <c r="T49" s="222" t="str">
        <f>IF('LEDGER GANJIL'!T49="","",AVERAGE('LEDGER GANJIL'!T49,'LEDGER GENAP2'!T49))</f>
        <v/>
      </c>
      <c r="U49" s="764" t="str">
        <f t="shared" ref="U49" si="386">IF(T49="","NK",IF(OR(T49&lt;$T$9,T50&lt;$T$9),"NK","L"))</f>
        <v>NK</v>
      </c>
      <c r="V49" s="222" t="str">
        <f>IF('LEDGER GANJIL'!V49="","",AVERAGE('LEDGER GANJIL'!V49,'LEDGER GENAP2'!V49))</f>
        <v/>
      </c>
      <c r="W49" s="764" t="str">
        <f t="shared" ref="W49" si="387">IF(V49="","NK",IF(OR(V49&lt;$V$9,V50&lt;$V$9),"NK","L"))</f>
        <v>NK</v>
      </c>
      <c r="X49" s="222" t="str">
        <f>IF('LEDGER GANJIL'!X49="","",AVERAGE('LEDGER GANJIL'!X49,'LEDGER GENAP2'!X49))</f>
        <v/>
      </c>
      <c r="Y49" s="764" t="str">
        <f t="shared" ref="Y49" si="388">IF(X49="","NK",IF(OR(X49&lt;$X$9,X50&lt;$X$9),"NK","L"))</f>
        <v>NK</v>
      </c>
      <c r="Z49" s="222" t="str">
        <f>IF('LEDGER GANJIL'!Z49="","",AVERAGE('LEDGER GANJIL'!Z49,'LEDGER GENAP2'!Z49))</f>
        <v/>
      </c>
      <c r="AA49" s="764" t="str">
        <f t="shared" ref="AA49" si="389">IF(Z49="","NK",IF(OR(Z49&lt;$Z$9,Z50&lt;$Z$9),"NK","L"))</f>
        <v>NK</v>
      </c>
      <c r="AB49" s="222" t="str">
        <f>IF('LEDGER GANJIL'!AB49="","",AVERAGE('LEDGER GANJIL'!AB49,'LEDGER GENAP2'!AB49))</f>
        <v/>
      </c>
      <c r="AC49" s="764" t="str">
        <f t="shared" ref="AC49" si="390">IF(AB49="","NK",IF(OR(AB49&lt;$AB$9,AB50&lt;$AB$9),"NK","L"))</f>
        <v>NK</v>
      </c>
      <c r="AD49" s="222" t="str">
        <f>IF('LEDGER GANJIL'!AD49="","",AVERAGE('LEDGER GANJIL'!AD49,'LEDGER GENAP2'!AD49))</f>
        <v/>
      </c>
      <c r="AE49" s="764" t="str">
        <f t="shared" ref="AE49" si="391">IF(AD49="","NK",IF(OR(AD49&lt;$AD$9,AD50&lt;$AD$9),"NK","L"))</f>
        <v>NK</v>
      </c>
      <c r="AF49" s="222" t="str">
        <f>IF('LEDGER GANJIL'!AF49="","",AVERAGE('LEDGER GANJIL'!AF49,'LEDGER GENAP2'!AF49))</f>
        <v/>
      </c>
      <c r="AG49" s="764" t="str">
        <f t="shared" ref="AG49" si="392">IF(AF49="","NK",IF(OR(AF49&lt;$AF$9,AF50&lt;$AF$9),"NK","L"))</f>
        <v>NK</v>
      </c>
      <c r="AH49" s="222" t="str">
        <f>IF('LEDGER GANJIL'!AH49="","",AVERAGE('LEDGER GANJIL'!AH49,'LEDGER GENAP2'!AH49))</f>
        <v/>
      </c>
      <c r="AI49" s="766" t="str">
        <f t="shared" ref="AI49" si="393">IF(AH49="","",IF(OR(AH49&lt;$AH$9,AH50&lt;$AH$9),"NK","L"))</f>
        <v/>
      </c>
      <c r="AJ49" s="222" t="str">
        <f>IF('LEDGER GANJIL'!AJ49="","",AVERAGE('LEDGER GANJIL'!AJ49,'LEDGER GENAP2'!AJ49))</f>
        <v/>
      </c>
      <c r="AK49" s="766" t="str">
        <f t="shared" ref="AK49" si="394">IF(AJ49="","",IF(OR(AJ49&lt;$AJ$9,AJ50&lt;$AJ$9),"NK","L"))</f>
        <v/>
      </c>
      <c r="AL49" s="231">
        <f t="shared" si="0"/>
        <v>0</v>
      </c>
      <c r="AM49" s="754" t="str">
        <f>IFERROR(DESKRIPSI2!EW30,"")</f>
        <v/>
      </c>
      <c r="AN49" s="756">
        <f t="shared" ref="AN49" si="395">IF(AL49="","",AL49+AL50)</f>
        <v>0</v>
      </c>
      <c r="AO49" s="747" t="str">
        <f t="shared" ref="AO49" si="396">IF(AL49=0,"",COUNTIF(D49:AK50,"NK"))</f>
        <v/>
      </c>
      <c r="AP49" s="749" t="str">
        <f t="shared" ref="AP49" si="397">IF(OR(AO49="",AM49=""),"",IF(AND(AO49&lt;=$AO$3,AM49&gt;=3),"Naik","Tidak Naik"))</f>
        <v/>
      </c>
      <c r="AQ49" s="751" t="str">
        <f t="shared" ref="AQ49" si="398">IF(AP49="","",RANK(AN49,$AN$11:$AN$106,0))</f>
        <v/>
      </c>
    </row>
    <row r="50" spans="1:43" ht="15">
      <c r="A50" s="713"/>
      <c r="B50" s="753"/>
      <c r="C50" s="232" t="s">
        <v>423</v>
      </c>
      <c r="D50" s="222" t="str">
        <f>IF('LEDGER GANJIL'!D50="","",AVERAGE('LEDGER GANJIL'!D50,'LEDGER GENAP2'!D50))</f>
        <v/>
      </c>
      <c r="E50" s="765"/>
      <c r="F50" s="222" t="str">
        <f>IF('LEDGER GANJIL'!F50="","",AVERAGE('LEDGER GANJIL'!F50,'LEDGER GENAP2'!F50))</f>
        <v/>
      </c>
      <c r="G50" s="765"/>
      <c r="H50" s="222" t="str">
        <f>IF('LEDGER GANJIL'!H50="","",AVERAGE('LEDGER GANJIL'!H50,'LEDGER GENAP2'!H50))</f>
        <v/>
      </c>
      <c r="I50" s="765"/>
      <c r="J50" s="222" t="str">
        <f>IF('LEDGER GANJIL'!J50="","",AVERAGE('LEDGER GANJIL'!J50,'LEDGER GENAP2'!J50))</f>
        <v/>
      </c>
      <c r="K50" s="765"/>
      <c r="L50" s="222" t="str">
        <f>IF('LEDGER GANJIL'!L50="","",AVERAGE('LEDGER GANJIL'!L50,'LEDGER GENAP2'!L50))</f>
        <v/>
      </c>
      <c r="M50" s="765"/>
      <c r="N50" s="222" t="str">
        <f>IF('LEDGER GANJIL'!N50="","",AVERAGE('LEDGER GANJIL'!N50,'LEDGER GENAP2'!N50))</f>
        <v/>
      </c>
      <c r="O50" s="765"/>
      <c r="P50" s="222" t="str">
        <f>IF('LEDGER GANJIL'!P50="","",AVERAGE('LEDGER GANJIL'!P50,'LEDGER GENAP2'!P50))</f>
        <v/>
      </c>
      <c r="Q50" s="765"/>
      <c r="R50" s="222" t="str">
        <f>IF('LEDGER GANJIL'!R50="","",AVERAGE('LEDGER GANJIL'!R50,'LEDGER GENAP2'!R50))</f>
        <v/>
      </c>
      <c r="S50" s="765"/>
      <c r="T50" s="222" t="str">
        <f>IF('LEDGER GANJIL'!T50="","",AVERAGE('LEDGER GANJIL'!T50,'LEDGER GENAP2'!T50))</f>
        <v/>
      </c>
      <c r="U50" s="765"/>
      <c r="V50" s="222" t="str">
        <f>IF('LEDGER GANJIL'!V50="","",AVERAGE('LEDGER GANJIL'!V50,'LEDGER GENAP2'!V50))</f>
        <v/>
      </c>
      <c r="W50" s="765"/>
      <c r="X50" s="222" t="str">
        <f>IF('LEDGER GANJIL'!X50="","",AVERAGE('LEDGER GANJIL'!X50,'LEDGER GENAP2'!X50))</f>
        <v/>
      </c>
      <c r="Y50" s="765"/>
      <c r="Z50" s="222" t="str">
        <f>IF('LEDGER GANJIL'!Z50="","",AVERAGE('LEDGER GANJIL'!Z50,'LEDGER GENAP2'!Z50))</f>
        <v/>
      </c>
      <c r="AA50" s="765"/>
      <c r="AB50" s="222" t="str">
        <f>IF('LEDGER GANJIL'!AB50="","",AVERAGE('LEDGER GANJIL'!AB50,'LEDGER GENAP2'!AB50))</f>
        <v/>
      </c>
      <c r="AC50" s="765"/>
      <c r="AD50" s="222" t="str">
        <f>IF('LEDGER GANJIL'!AD50="","",AVERAGE('LEDGER GANJIL'!AD50,'LEDGER GENAP2'!AD50))</f>
        <v/>
      </c>
      <c r="AE50" s="765"/>
      <c r="AF50" s="222" t="str">
        <f>IF('LEDGER GANJIL'!AF50="","",AVERAGE('LEDGER GANJIL'!AF50,'LEDGER GENAP2'!AF50))</f>
        <v/>
      </c>
      <c r="AG50" s="765"/>
      <c r="AH50" s="222" t="str">
        <f>IF('LEDGER GANJIL'!AH50="","",AVERAGE('LEDGER GANJIL'!AH50,'LEDGER GENAP2'!AH50))</f>
        <v/>
      </c>
      <c r="AI50" s="767"/>
      <c r="AJ50" s="222" t="str">
        <f>IF('LEDGER GANJIL'!AJ50="","",AVERAGE('LEDGER GANJIL'!AJ50,'LEDGER GENAP2'!AJ50))</f>
        <v/>
      </c>
      <c r="AK50" s="767"/>
      <c r="AL50" s="231">
        <f t="shared" si="0"/>
        <v>0</v>
      </c>
      <c r="AM50" s="755"/>
      <c r="AN50" s="757"/>
      <c r="AO50" s="748"/>
      <c r="AP50" s="750"/>
      <c r="AQ50" s="751"/>
    </row>
    <row r="51" spans="1:43" ht="15">
      <c r="A51" s="711">
        <v>21</v>
      </c>
      <c r="B51" s="752" t="str">
        <f>IF('Data Identitas'!B29="","",'Data Identitas'!B29)</f>
        <v>siswa21</v>
      </c>
      <c r="C51" s="232" t="s">
        <v>422</v>
      </c>
      <c r="D51" s="222" t="str">
        <f>IF('LEDGER GANJIL'!D51="","",AVERAGE('LEDGER GANJIL'!D51,'LEDGER GENAP2'!D51))</f>
        <v/>
      </c>
      <c r="E51" s="764" t="str">
        <f t="shared" ref="E51" si="399">IF(D51="","NK",IF(OR(D51&lt;$D$9,D52&lt;$D$9),"NK","L"))</f>
        <v>NK</v>
      </c>
      <c r="F51" s="222" t="str">
        <f>IF('LEDGER GANJIL'!F51="","",AVERAGE('LEDGER GANJIL'!F51,'LEDGER GENAP2'!F51))</f>
        <v/>
      </c>
      <c r="G51" s="764" t="str">
        <f t="shared" ref="G51" si="400">IF(F51="","NK",IF(OR(F51&lt;$F$9,F52&lt;$F$9),"NK","L"))</f>
        <v>NK</v>
      </c>
      <c r="H51" s="222" t="str">
        <f>IF('LEDGER GANJIL'!H51="","",AVERAGE('LEDGER GANJIL'!H51,'LEDGER GENAP2'!H51))</f>
        <v/>
      </c>
      <c r="I51" s="764" t="str">
        <f t="shared" ref="I51" si="401">IF(H51="","NK",IF(OR(H51&lt;$H$9,H52&lt;$H$9),"NK","L"))</f>
        <v>NK</v>
      </c>
      <c r="J51" s="222" t="str">
        <f>IF('LEDGER GANJIL'!J51="","",AVERAGE('LEDGER GANJIL'!J51,'LEDGER GENAP2'!J51))</f>
        <v/>
      </c>
      <c r="K51" s="764" t="str">
        <f t="shared" ref="K51" si="402">IF(J51="","NK",IF(OR(J51&lt;$J$9,J52&lt;$J$9),"NK","L"))</f>
        <v>NK</v>
      </c>
      <c r="L51" s="222" t="str">
        <f>IF('LEDGER GANJIL'!L51="","",AVERAGE('LEDGER GANJIL'!L51,'LEDGER GENAP2'!L51))</f>
        <v/>
      </c>
      <c r="M51" s="764" t="str">
        <f t="shared" ref="M51" si="403">IF(L51="","NK",IF(OR(L51&lt;$L$9,L52&lt;$L$9),"NK","L"))</f>
        <v>NK</v>
      </c>
      <c r="N51" s="222" t="str">
        <f>IF('LEDGER GANJIL'!N51="","",AVERAGE('LEDGER GANJIL'!N51,'LEDGER GENAP2'!N51))</f>
        <v/>
      </c>
      <c r="O51" s="764" t="str">
        <f t="shared" ref="O51" si="404">IF(N51="","NK",IF(OR(N51&lt;$N$9,N52&lt;$N$9),"NK","L"))</f>
        <v>NK</v>
      </c>
      <c r="P51" s="222" t="str">
        <f>IF('LEDGER GANJIL'!P51="","",AVERAGE('LEDGER GANJIL'!P51,'LEDGER GENAP2'!P51))</f>
        <v/>
      </c>
      <c r="Q51" s="764" t="str">
        <f t="shared" ref="Q51" si="405">IF(P51="","NK",IF(OR(P51&lt;$P$9,P52&lt;$P$9),"NK","L"))</f>
        <v>NK</v>
      </c>
      <c r="R51" s="222" t="str">
        <f>IF('LEDGER GANJIL'!R51="","",AVERAGE('LEDGER GANJIL'!R51,'LEDGER GENAP2'!R51))</f>
        <v/>
      </c>
      <c r="S51" s="764" t="str">
        <f t="shared" ref="S51" si="406">IF(R51="","NK",IF(OR(R51&lt;$R$9,R52&lt;$R$9),"NK","L"))</f>
        <v>NK</v>
      </c>
      <c r="T51" s="222" t="str">
        <f>IF('LEDGER GANJIL'!T51="","",AVERAGE('LEDGER GANJIL'!T51,'LEDGER GENAP2'!T51))</f>
        <v/>
      </c>
      <c r="U51" s="764" t="str">
        <f t="shared" ref="U51" si="407">IF(T51="","NK",IF(OR(T51&lt;$T$9,T52&lt;$T$9),"NK","L"))</f>
        <v>NK</v>
      </c>
      <c r="V51" s="222" t="str">
        <f>IF('LEDGER GANJIL'!V51="","",AVERAGE('LEDGER GANJIL'!V51,'LEDGER GENAP2'!V51))</f>
        <v/>
      </c>
      <c r="W51" s="764" t="str">
        <f t="shared" ref="W51" si="408">IF(V51="","NK",IF(OR(V51&lt;$V$9,V52&lt;$V$9),"NK","L"))</f>
        <v>NK</v>
      </c>
      <c r="X51" s="222" t="str">
        <f>IF('LEDGER GANJIL'!X51="","",AVERAGE('LEDGER GANJIL'!X51,'LEDGER GENAP2'!X51))</f>
        <v/>
      </c>
      <c r="Y51" s="764" t="str">
        <f t="shared" ref="Y51" si="409">IF(X51="","NK",IF(OR(X51&lt;$X$9,X52&lt;$X$9),"NK","L"))</f>
        <v>NK</v>
      </c>
      <c r="Z51" s="222" t="str">
        <f>IF('LEDGER GANJIL'!Z51="","",AVERAGE('LEDGER GANJIL'!Z51,'LEDGER GENAP2'!Z51))</f>
        <v/>
      </c>
      <c r="AA51" s="764" t="str">
        <f t="shared" ref="AA51" si="410">IF(Z51="","NK",IF(OR(Z51&lt;$Z$9,Z52&lt;$Z$9),"NK","L"))</f>
        <v>NK</v>
      </c>
      <c r="AB51" s="222" t="str">
        <f>IF('LEDGER GANJIL'!AB51="","",AVERAGE('LEDGER GANJIL'!AB51,'LEDGER GENAP2'!AB51))</f>
        <v/>
      </c>
      <c r="AC51" s="764" t="str">
        <f t="shared" ref="AC51" si="411">IF(AB51="","NK",IF(OR(AB51&lt;$AB$9,AB52&lt;$AB$9),"NK","L"))</f>
        <v>NK</v>
      </c>
      <c r="AD51" s="222" t="str">
        <f>IF('LEDGER GANJIL'!AD51="","",AVERAGE('LEDGER GANJIL'!AD51,'LEDGER GENAP2'!AD51))</f>
        <v/>
      </c>
      <c r="AE51" s="764" t="str">
        <f t="shared" ref="AE51" si="412">IF(AD51="","NK",IF(OR(AD51&lt;$AD$9,AD52&lt;$AD$9),"NK","L"))</f>
        <v>NK</v>
      </c>
      <c r="AF51" s="222" t="str">
        <f>IF('LEDGER GANJIL'!AF51="","",AVERAGE('LEDGER GANJIL'!AF51,'LEDGER GENAP2'!AF51))</f>
        <v/>
      </c>
      <c r="AG51" s="764" t="str">
        <f t="shared" ref="AG51" si="413">IF(AF51="","NK",IF(OR(AF51&lt;$AF$9,AF52&lt;$AF$9),"NK","L"))</f>
        <v>NK</v>
      </c>
      <c r="AH51" s="222" t="str">
        <f>IF('LEDGER GANJIL'!AH51="","",AVERAGE('LEDGER GANJIL'!AH51,'LEDGER GENAP2'!AH51))</f>
        <v/>
      </c>
      <c r="AI51" s="766" t="str">
        <f t="shared" ref="AI51" si="414">IF(AH51="","",IF(OR(AH51&lt;$AH$9,AH52&lt;$AH$9),"NK","L"))</f>
        <v/>
      </c>
      <c r="AJ51" s="222" t="str">
        <f>IF('LEDGER GANJIL'!AJ51="","",AVERAGE('LEDGER GANJIL'!AJ51,'LEDGER GENAP2'!AJ51))</f>
        <v/>
      </c>
      <c r="AK51" s="766" t="str">
        <f t="shared" ref="AK51" si="415">IF(AJ51="","",IF(OR(AJ51&lt;$AJ$9,AJ52&lt;$AJ$9),"NK","L"))</f>
        <v/>
      </c>
      <c r="AL51" s="231">
        <f t="shared" si="0"/>
        <v>0</v>
      </c>
      <c r="AM51" s="754" t="str">
        <f>IFERROR(DESKRIPSI2!EW31,"")</f>
        <v/>
      </c>
      <c r="AN51" s="756">
        <f t="shared" ref="AN51" si="416">IF(AL51="","",AL51+AL52)</f>
        <v>0</v>
      </c>
      <c r="AO51" s="747" t="str">
        <f t="shared" ref="AO51" si="417">IF(AL51=0,"",COUNTIF(D51:AK52,"NK"))</f>
        <v/>
      </c>
      <c r="AP51" s="749" t="str">
        <f t="shared" ref="AP51" si="418">IF(OR(AO51="",AM51=""),"",IF(AND(AO51&lt;=$AO$3,AM51&gt;=3),"Naik","Tidak Naik"))</f>
        <v/>
      </c>
      <c r="AQ51" s="751" t="str">
        <f t="shared" ref="AQ51" si="419">IF(AP51="","",RANK(AN51,$AN$11:$AN$106,0))</f>
        <v/>
      </c>
    </row>
    <row r="52" spans="1:43" ht="15">
      <c r="A52" s="713"/>
      <c r="B52" s="753"/>
      <c r="C52" s="232" t="s">
        <v>423</v>
      </c>
      <c r="D52" s="222" t="str">
        <f>IF('LEDGER GANJIL'!D52="","",AVERAGE('LEDGER GANJIL'!D52,'LEDGER GENAP2'!D52))</f>
        <v/>
      </c>
      <c r="E52" s="765"/>
      <c r="F52" s="222" t="str">
        <f>IF('LEDGER GANJIL'!F52="","",AVERAGE('LEDGER GANJIL'!F52,'LEDGER GENAP2'!F52))</f>
        <v/>
      </c>
      <c r="G52" s="765"/>
      <c r="H52" s="222" t="str">
        <f>IF('LEDGER GANJIL'!H52="","",AVERAGE('LEDGER GANJIL'!H52,'LEDGER GENAP2'!H52))</f>
        <v/>
      </c>
      <c r="I52" s="765"/>
      <c r="J52" s="222" t="str">
        <f>IF('LEDGER GANJIL'!J52="","",AVERAGE('LEDGER GANJIL'!J52,'LEDGER GENAP2'!J52))</f>
        <v/>
      </c>
      <c r="K52" s="765"/>
      <c r="L52" s="222" t="str">
        <f>IF('LEDGER GANJIL'!L52="","",AVERAGE('LEDGER GANJIL'!L52,'LEDGER GENAP2'!L52))</f>
        <v/>
      </c>
      <c r="M52" s="765"/>
      <c r="N52" s="222" t="str">
        <f>IF('LEDGER GANJIL'!N52="","",AVERAGE('LEDGER GANJIL'!N52,'LEDGER GENAP2'!N52))</f>
        <v/>
      </c>
      <c r="O52" s="765"/>
      <c r="P52" s="222" t="str">
        <f>IF('LEDGER GANJIL'!P52="","",AVERAGE('LEDGER GANJIL'!P52,'LEDGER GENAP2'!P52))</f>
        <v/>
      </c>
      <c r="Q52" s="765"/>
      <c r="R52" s="222" t="str">
        <f>IF('LEDGER GANJIL'!R52="","",AVERAGE('LEDGER GANJIL'!R52,'LEDGER GENAP2'!R52))</f>
        <v/>
      </c>
      <c r="S52" s="765"/>
      <c r="T52" s="222" t="str">
        <f>IF('LEDGER GANJIL'!T52="","",AVERAGE('LEDGER GANJIL'!T52,'LEDGER GENAP2'!T52))</f>
        <v/>
      </c>
      <c r="U52" s="765"/>
      <c r="V52" s="222" t="str">
        <f>IF('LEDGER GANJIL'!V52="","",AVERAGE('LEDGER GANJIL'!V52,'LEDGER GENAP2'!V52))</f>
        <v/>
      </c>
      <c r="W52" s="765"/>
      <c r="X52" s="222" t="str">
        <f>IF('LEDGER GANJIL'!X52="","",AVERAGE('LEDGER GANJIL'!X52,'LEDGER GENAP2'!X52))</f>
        <v/>
      </c>
      <c r="Y52" s="765"/>
      <c r="Z52" s="222" t="str">
        <f>IF('LEDGER GANJIL'!Z52="","",AVERAGE('LEDGER GANJIL'!Z52,'LEDGER GENAP2'!Z52))</f>
        <v/>
      </c>
      <c r="AA52" s="765"/>
      <c r="AB52" s="222" t="str">
        <f>IF('LEDGER GANJIL'!AB52="","",AVERAGE('LEDGER GANJIL'!AB52,'LEDGER GENAP2'!AB52))</f>
        <v/>
      </c>
      <c r="AC52" s="765"/>
      <c r="AD52" s="222" t="str">
        <f>IF('LEDGER GANJIL'!AD52="","",AVERAGE('LEDGER GANJIL'!AD52,'LEDGER GENAP2'!AD52))</f>
        <v/>
      </c>
      <c r="AE52" s="765"/>
      <c r="AF52" s="222" t="str">
        <f>IF('LEDGER GANJIL'!AF52="","",AVERAGE('LEDGER GANJIL'!AF52,'LEDGER GENAP2'!AF52))</f>
        <v/>
      </c>
      <c r="AG52" s="765"/>
      <c r="AH52" s="222" t="str">
        <f>IF('LEDGER GANJIL'!AH52="","",AVERAGE('LEDGER GANJIL'!AH52,'LEDGER GENAP2'!AH52))</f>
        <v/>
      </c>
      <c r="AI52" s="767"/>
      <c r="AJ52" s="222" t="str">
        <f>IF('LEDGER GANJIL'!AJ52="","",AVERAGE('LEDGER GANJIL'!AJ52,'LEDGER GENAP2'!AJ52))</f>
        <v/>
      </c>
      <c r="AK52" s="767"/>
      <c r="AL52" s="231">
        <f t="shared" si="0"/>
        <v>0</v>
      </c>
      <c r="AM52" s="755"/>
      <c r="AN52" s="757"/>
      <c r="AO52" s="748"/>
      <c r="AP52" s="750"/>
      <c r="AQ52" s="751"/>
    </row>
    <row r="53" spans="1:43" ht="15">
      <c r="A53" s="711">
        <v>22</v>
      </c>
      <c r="B53" s="752" t="str">
        <f>IF('Data Identitas'!B30="","",'Data Identitas'!B30)</f>
        <v>siswa22</v>
      </c>
      <c r="C53" s="232" t="s">
        <v>422</v>
      </c>
      <c r="D53" s="222" t="str">
        <f>IF('LEDGER GANJIL'!D53="","",AVERAGE('LEDGER GANJIL'!D53,'LEDGER GENAP2'!D53))</f>
        <v/>
      </c>
      <c r="E53" s="764" t="str">
        <f t="shared" ref="E53" si="420">IF(D53="","NK",IF(OR(D53&lt;$D$9,D54&lt;$D$9),"NK","L"))</f>
        <v>NK</v>
      </c>
      <c r="F53" s="222" t="str">
        <f>IF('LEDGER GANJIL'!F53="","",AVERAGE('LEDGER GANJIL'!F53,'LEDGER GENAP2'!F53))</f>
        <v/>
      </c>
      <c r="G53" s="764" t="str">
        <f t="shared" ref="G53" si="421">IF(F53="","NK",IF(OR(F53&lt;$F$9,F54&lt;$F$9),"NK","L"))</f>
        <v>NK</v>
      </c>
      <c r="H53" s="222" t="str">
        <f>IF('LEDGER GANJIL'!H53="","",AVERAGE('LEDGER GANJIL'!H53,'LEDGER GENAP2'!H53))</f>
        <v/>
      </c>
      <c r="I53" s="764" t="str">
        <f t="shared" ref="I53" si="422">IF(H53="","NK",IF(OR(H53&lt;$H$9,H54&lt;$H$9),"NK","L"))</f>
        <v>NK</v>
      </c>
      <c r="J53" s="222" t="str">
        <f>IF('LEDGER GANJIL'!J53="","",AVERAGE('LEDGER GANJIL'!J53,'LEDGER GENAP2'!J53))</f>
        <v/>
      </c>
      <c r="K53" s="764" t="str">
        <f t="shared" ref="K53" si="423">IF(J53="","NK",IF(OR(J53&lt;$J$9,J54&lt;$J$9),"NK","L"))</f>
        <v>NK</v>
      </c>
      <c r="L53" s="222" t="str">
        <f>IF('LEDGER GANJIL'!L53="","",AVERAGE('LEDGER GANJIL'!L53,'LEDGER GENAP2'!L53))</f>
        <v/>
      </c>
      <c r="M53" s="764" t="str">
        <f t="shared" ref="M53" si="424">IF(L53="","NK",IF(OR(L53&lt;$L$9,L54&lt;$L$9),"NK","L"))</f>
        <v>NK</v>
      </c>
      <c r="N53" s="222" t="str">
        <f>IF('LEDGER GANJIL'!N53="","",AVERAGE('LEDGER GANJIL'!N53,'LEDGER GENAP2'!N53))</f>
        <v/>
      </c>
      <c r="O53" s="764" t="str">
        <f t="shared" ref="O53" si="425">IF(N53="","NK",IF(OR(N53&lt;$N$9,N54&lt;$N$9),"NK","L"))</f>
        <v>NK</v>
      </c>
      <c r="P53" s="222" t="str">
        <f>IF('LEDGER GANJIL'!P53="","",AVERAGE('LEDGER GANJIL'!P53,'LEDGER GENAP2'!P53))</f>
        <v/>
      </c>
      <c r="Q53" s="764" t="str">
        <f t="shared" ref="Q53" si="426">IF(P53="","NK",IF(OR(P53&lt;$P$9,P54&lt;$P$9),"NK","L"))</f>
        <v>NK</v>
      </c>
      <c r="R53" s="222" t="str">
        <f>IF('LEDGER GANJIL'!R53="","",AVERAGE('LEDGER GANJIL'!R53,'LEDGER GENAP2'!R53))</f>
        <v/>
      </c>
      <c r="S53" s="764" t="str">
        <f t="shared" ref="S53" si="427">IF(R53="","NK",IF(OR(R53&lt;$R$9,R54&lt;$R$9),"NK","L"))</f>
        <v>NK</v>
      </c>
      <c r="T53" s="222" t="str">
        <f>IF('LEDGER GANJIL'!T53="","",AVERAGE('LEDGER GANJIL'!T53,'LEDGER GENAP2'!T53))</f>
        <v/>
      </c>
      <c r="U53" s="764" t="str">
        <f t="shared" ref="U53" si="428">IF(T53="","NK",IF(OR(T53&lt;$T$9,T54&lt;$T$9),"NK","L"))</f>
        <v>NK</v>
      </c>
      <c r="V53" s="222" t="str">
        <f>IF('LEDGER GANJIL'!V53="","",AVERAGE('LEDGER GANJIL'!V53,'LEDGER GENAP2'!V53))</f>
        <v/>
      </c>
      <c r="W53" s="764" t="str">
        <f t="shared" ref="W53" si="429">IF(V53="","NK",IF(OR(V53&lt;$V$9,V54&lt;$V$9),"NK","L"))</f>
        <v>NK</v>
      </c>
      <c r="X53" s="222" t="str">
        <f>IF('LEDGER GANJIL'!X53="","",AVERAGE('LEDGER GANJIL'!X53,'LEDGER GENAP2'!X53))</f>
        <v/>
      </c>
      <c r="Y53" s="764" t="str">
        <f t="shared" ref="Y53" si="430">IF(X53="","NK",IF(OR(X53&lt;$X$9,X54&lt;$X$9),"NK","L"))</f>
        <v>NK</v>
      </c>
      <c r="Z53" s="222" t="str">
        <f>IF('LEDGER GANJIL'!Z53="","",AVERAGE('LEDGER GANJIL'!Z53,'LEDGER GENAP2'!Z53))</f>
        <v/>
      </c>
      <c r="AA53" s="764" t="str">
        <f t="shared" ref="AA53" si="431">IF(Z53="","NK",IF(OR(Z53&lt;$Z$9,Z54&lt;$Z$9),"NK","L"))</f>
        <v>NK</v>
      </c>
      <c r="AB53" s="222" t="str">
        <f>IF('LEDGER GANJIL'!AB53="","",AVERAGE('LEDGER GANJIL'!AB53,'LEDGER GENAP2'!AB53))</f>
        <v/>
      </c>
      <c r="AC53" s="764" t="str">
        <f t="shared" ref="AC53" si="432">IF(AB53="","NK",IF(OR(AB53&lt;$AB$9,AB54&lt;$AB$9),"NK","L"))</f>
        <v>NK</v>
      </c>
      <c r="AD53" s="222" t="str">
        <f>IF('LEDGER GANJIL'!AD53="","",AVERAGE('LEDGER GANJIL'!AD53,'LEDGER GENAP2'!AD53))</f>
        <v/>
      </c>
      <c r="AE53" s="764" t="str">
        <f t="shared" ref="AE53" si="433">IF(AD53="","NK",IF(OR(AD53&lt;$AD$9,AD54&lt;$AD$9),"NK","L"))</f>
        <v>NK</v>
      </c>
      <c r="AF53" s="222" t="str">
        <f>IF('LEDGER GANJIL'!AF53="","",AVERAGE('LEDGER GANJIL'!AF53,'LEDGER GENAP2'!AF53))</f>
        <v/>
      </c>
      <c r="AG53" s="764" t="str">
        <f t="shared" ref="AG53" si="434">IF(AF53="","NK",IF(OR(AF53&lt;$AF$9,AF54&lt;$AF$9),"NK","L"))</f>
        <v>NK</v>
      </c>
      <c r="AH53" s="222" t="str">
        <f>IF('LEDGER GANJIL'!AH53="","",AVERAGE('LEDGER GANJIL'!AH53,'LEDGER GENAP2'!AH53))</f>
        <v/>
      </c>
      <c r="AI53" s="766" t="str">
        <f t="shared" ref="AI53" si="435">IF(AH53="","",IF(OR(AH53&lt;$AH$9,AH54&lt;$AH$9),"NK","L"))</f>
        <v/>
      </c>
      <c r="AJ53" s="222" t="str">
        <f>IF('LEDGER GANJIL'!AJ53="","",AVERAGE('LEDGER GANJIL'!AJ53,'LEDGER GENAP2'!AJ53))</f>
        <v/>
      </c>
      <c r="AK53" s="766" t="str">
        <f t="shared" ref="AK53" si="436">IF(AJ53="","",IF(OR(AJ53&lt;$AJ$9,AJ54&lt;$AJ$9),"NK","L"))</f>
        <v/>
      </c>
      <c r="AL53" s="231">
        <f t="shared" si="0"/>
        <v>0</v>
      </c>
      <c r="AM53" s="754" t="str">
        <f>IFERROR(DESKRIPSI2!EW32,"")</f>
        <v/>
      </c>
      <c r="AN53" s="756">
        <f t="shared" ref="AN53" si="437">IF(AL53="","",AL53+AL54)</f>
        <v>0</v>
      </c>
      <c r="AO53" s="747" t="str">
        <f t="shared" ref="AO53" si="438">IF(AL53=0,"",COUNTIF(D53:AK54,"NK"))</f>
        <v/>
      </c>
      <c r="AP53" s="749" t="str">
        <f t="shared" ref="AP53" si="439">IF(OR(AO53="",AM53=""),"",IF(AND(AO53&lt;=$AO$3,AM53&gt;=3),"Naik","Tidak Naik"))</f>
        <v/>
      </c>
      <c r="AQ53" s="751" t="str">
        <f t="shared" ref="AQ53" si="440">IF(AP53="","",RANK(AN53,$AN$11:$AN$106,0))</f>
        <v/>
      </c>
    </row>
    <row r="54" spans="1:43" ht="15">
      <c r="A54" s="713"/>
      <c r="B54" s="753"/>
      <c r="C54" s="232" t="s">
        <v>423</v>
      </c>
      <c r="D54" s="222" t="str">
        <f>IF('LEDGER GANJIL'!D54="","",AVERAGE('LEDGER GANJIL'!D54,'LEDGER GENAP2'!D54))</f>
        <v/>
      </c>
      <c r="E54" s="765"/>
      <c r="F54" s="222" t="str">
        <f>IF('LEDGER GANJIL'!F54="","",AVERAGE('LEDGER GANJIL'!F54,'LEDGER GENAP2'!F54))</f>
        <v/>
      </c>
      <c r="G54" s="765"/>
      <c r="H54" s="222" t="str">
        <f>IF('LEDGER GANJIL'!H54="","",AVERAGE('LEDGER GANJIL'!H54,'LEDGER GENAP2'!H54))</f>
        <v/>
      </c>
      <c r="I54" s="765"/>
      <c r="J54" s="222" t="str">
        <f>IF('LEDGER GANJIL'!J54="","",AVERAGE('LEDGER GANJIL'!J54,'LEDGER GENAP2'!J54))</f>
        <v/>
      </c>
      <c r="K54" s="765"/>
      <c r="L54" s="222" t="str">
        <f>IF('LEDGER GANJIL'!L54="","",AVERAGE('LEDGER GANJIL'!L54,'LEDGER GENAP2'!L54))</f>
        <v/>
      </c>
      <c r="M54" s="765"/>
      <c r="N54" s="222" t="str">
        <f>IF('LEDGER GANJIL'!N54="","",AVERAGE('LEDGER GANJIL'!N54,'LEDGER GENAP2'!N54))</f>
        <v/>
      </c>
      <c r="O54" s="765"/>
      <c r="P54" s="222" t="str">
        <f>IF('LEDGER GANJIL'!P54="","",AVERAGE('LEDGER GANJIL'!P54,'LEDGER GENAP2'!P54))</f>
        <v/>
      </c>
      <c r="Q54" s="765"/>
      <c r="R54" s="222" t="str">
        <f>IF('LEDGER GANJIL'!R54="","",AVERAGE('LEDGER GANJIL'!R54,'LEDGER GENAP2'!R54))</f>
        <v/>
      </c>
      <c r="S54" s="765"/>
      <c r="T54" s="222" t="str">
        <f>IF('LEDGER GANJIL'!T54="","",AVERAGE('LEDGER GANJIL'!T54,'LEDGER GENAP2'!T54))</f>
        <v/>
      </c>
      <c r="U54" s="765"/>
      <c r="V54" s="222" t="str">
        <f>IF('LEDGER GANJIL'!V54="","",AVERAGE('LEDGER GANJIL'!V54,'LEDGER GENAP2'!V54))</f>
        <v/>
      </c>
      <c r="W54" s="765"/>
      <c r="X54" s="222" t="str">
        <f>IF('LEDGER GANJIL'!X54="","",AVERAGE('LEDGER GANJIL'!X54,'LEDGER GENAP2'!X54))</f>
        <v/>
      </c>
      <c r="Y54" s="765"/>
      <c r="Z54" s="222" t="str">
        <f>IF('LEDGER GANJIL'!Z54="","",AVERAGE('LEDGER GANJIL'!Z54,'LEDGER GENAP2'!Z54))</f>
        <v/>
      </c>
      <c r="AA54" s="765"/>
      <c r="AB54" s="222" t="str">
        <f>IF('LEDGER GANJIL'!AB54="","",AVERAGE('LEDGER GANJIL'!AB54,'LEDGER GENAP2'!AB54))</f>
        <v/>
      </c>
      <c r="AC54" s="765"/>
      <c r="AD54" s="222" t="str">
        <f>IF('LEDGER GANJIL'!AD54="","",AVERAGE('LEDGER GANJIL'!AD54,'LEDGER GENAP2'!AD54))</f>
        <v/>
      </c>
      <c r="AE54" s="765"/>
      <c r="AF54" s="222" t="str">
        <f>IF('LEDGER GANJIL'!AF54="","",AVERAGE('LEDGER GANJIL'!AF54,'LEDGER GENAP2'!AF54))</f>
        <v/>
      </c>
      <c r="AG54" s="765"/>
      <c r="AH54" s="222" t="str">
        <f>IF('LEDGER GANJIL'!AH54="","",AVERAGE('LEDGER GANJIL'!AH54,'LEDGER GENAP2'!AH54))</f>
        <v/>
      </c>
      <c r="AI54" s="767"/>
      <c r="AJ54" s="222" t="str">
        <f>IF('LEDGER GANJIL'!AJ54="","",AVERAGE('LEDGER GANJIL'!AJ54,'LEDGER GENAP2'!AJ54))</f>
        <v/>
      </c>
      <c r="AK54" s="767"/>
      <c r="AL54" s="231">
        <f t="shared" si="0"/>
        <v>0</v>
      </c>
      <c r="AM54" s="755"/>
      <c r="AN54" s="757"/>
      <c r="AO54" s="748"/>
      <c r="AP54" s="750"/>
      <c r="AQ54" s="751"/>
    </row>
    <row r="55" spans="1:43" ht="15">
      <c r="A55" s="711">
        <v>23</v>
      </c>
      <c r="B55" s="752" t="str">
        <f>IF('Data Identitas'!B31="","",'Data Identitas'!B31)</f>
        <v>siswa23</v>
      </c>
      <c r="C55" s="232" t="s">
        <v>422</v>
      </c>
      <c r="D55" s="222" t="str">
        <f>IF('LEDGER GANJIL'!D55="","",AVERAGE('LEDGER GANJIL'!D55,'LEDGER GENAP2'!D55))</f>
        <v/>
      </c>
      <c r="E55" s="764" t="str">
        <f t="shared" ref="E55" si="441">IF(D55="","NK",IF(OR(D55&lt;$D$9,D56&lt;$D$9),"NK","L"))</f>
        <v>NK</v>
      </c>
      <c r="F55" s="222" t="str">
        <f>IF('LEDGER GANJIL'!F55="","",AVERAGE('LEDGER GANJIL'!F55,'LEDGER GENAP2'!F55))</f>
        <v/>
      </c>
      <c r="G55" s="764" t="str">
        <f t="shared" ref="G55" si="442">IF(F55="","NK",IF(OR(F55&lt;$F$9,F56&lt;$F$9),"NK","L"))</f>
        <v>NK</v>
      </c>
      <c r="H55" s="222" t="str">
        <f>IF('LEDGER GANJIL'!H55="","",AVERAGE('LEDGER GANJIL'!H55,'LEDGER GENAP2'!H55))</f>
        <v/>
      </c>
      <c r="I55" s="764" t="str">
        <f t="shared" ref="I55" si="443">IF(H55="","NK",IF(OR(H55&lt;$H$9,H56&lt;$H$9),"NK","L"))</f>
        <v>NK</v>
      </c>
      <c r="J55" s="222" t="str">
        <f>IF('LEDGER GANJIL'!J55="","",AVERAGE('LEDGER GANJIL'!J55,'LEDGER GENAP2'!J55))</f>
        <v/>
      </c>
      <c r="K55" s="764" t="str">
        <f t="shared" ref="K55" si="444">IF(J55="","NK",IF(OR(J55&lt;$J$9,J56&lt;$J$9),"NK","L"))</f>
        <v>NK</v>
      </c>
      <c r="L55" s="222" t="str">
        <f>IF('LEDGER GANJIL'!L55="","",AVERAGE('LEDGER GANJIL'!L55,'LEDGER GENAP2'!L55))</f>
        <v/>
      </c>
      <c r="M55" s="764" t="str">
        <f t="shared" ref="M55" si="445">IF(L55="","NK",IF(OR(L55&lt;$L$9,L56&lt;$L$9),"NK","L"))</f>
        <v>NK</v>
      </c>
      <c r="N55" s="222" t="str">
        <f>IF('LEDGER GANJIL'!N55="","",AVERAGE('LEDGER GANJIL'!N55,'LEDGER GENAP2'!N55))</f>
        <v/>
      </c>
      <c r="O55" s="764" t="str">
        <f t="shared" ref="O55" si="446">IF(N55="","NK",IF(OR(N55&lt;$N$9,N56&lt;$N$9),"NK","L"))</f>
        <v>NK</v>
      </c>
      <c r="P55" s="222" t="str">
        <f>IF('LEDGER GANJIL'!P55="","",AVERAGE('LEDGER GANJIL'!P55,'LEDGER GENAP2'!P55))</f>
        <v/>
      </c>
      <c r="Q55" s="764" t="str">
        <f t="shared" ref="Q55" si="447">IF(P55="","NK",IF(OR(P55&lt;$P$9,P56&lt;$P$9),"NK","L"))</f>
        <v>NK</v>
      </c>
      <c r="R55" s="222" t="str">
        <f>IF('LEDGER GANJIL'!R55="","",AVERAGE('LEDGER GANJIL'!R55,'LEDGER GENAP2'!R55))</f>
        <v/>
      </c>
      <c r="S55" s="764" t="str">
        <f t="shared" ref="S55" si="448">IF(R55="","NK",IF(OR(R55&lt;$R$9,R56&lt;$R$9),"NK","L"))</f>
        <v>NK</v>
      </c>
      <c r="T55" s="222" t="str">
        <f>IF('LEDGER GANJIL'!T55="","",AVERAGE('LEDGER GANJIL'!T55,'LEDGER GENAP2'!T55))</f>
        <v/>
      </c>
      <c r="U55" s="764" t="str">
        <f t="shared" ref="U55" si="449">IF(T55="","NK",IF(OR(T55&lt;$T$9,T56&lt;$T$9),"NK","L"))</f>
        <v>NK</v>
      </c>
      <c r="V55" s="222" t="str">
        <f>IF('LEDGER GANJIL'!V55="","",AVERAGE('LEDGER GANJIL'!V55,'LEDGER GENAP2'!V55))</f>
        <v/>
      </c>
      <c r="W55" s="764" t="str">
        <f t="shared" ref="W55" si="450">IF(V55="","NK",IF(OR(V55&lt;$V$9,V56&lt;$V$9),"NK","L"))</f>
        <v>NK</v>
      </c>
      <c r="X55" s="222" t="str">
        <f>IF('LEDGER GANJIL'!X55="","",AVERAGE('LEDGER GANJIL'!X55,'LEDGER GENAP2'!X55))</f>
        <v/>
      </c>
      <c r="Y55" s="764" t="str">
        <f t="shared" ref="Y55" si="451">IF(X55="","NK",IF(OR(X55&lt;$X$9,X56&lt;$X$9),"NK","L"))</f>
        <v>NK</v>
      </c>
      <c r="Z55" s="222" t="str">
        <f>IF('LEDGER GANJIL'!Z55="","",AVERAGE('LEDGER GANJIL'!Z55,'LEDGER GENAP2'!Z55))</f>
        <v/>
      </c>
      <c r="AA55" s="764" t="str">
        <f t="shared" ref="AA55" si="452">IF(Z55="","NK",IF(OR(Z55&lt;$Z$9,Z56&lt;$Z$9),"NK","L"))</f>
        <v>NK</v>
      </c>
      <c r="AB55" s="222" t="str">
        <f>IF('LEDGER GANJIL'!AB55="","",AVERAGE('LEDGER GANJIL'!AB55,'LEDGER GENAP2'!AB55))</f>
        <v/>
      </c>
      <c r="AC55" s="764" t="str">
        <f t="shared" ref="AC55" si="453">IF(AB55="","NK",IF(OR(AB55&lt;$AB$9,AB56&lt;$AB$9),"NK","L"))</f>
        <v>NK</v>
      </c>
      <c r="AD55" s="222" t="str">
        <f>IF('LEDGER GANJIL'!AD55="","",AVERAGE('LEDGER GANJIL'!AD55,'LEDGER GENAP2'!AD55))</f>
        <v/>
      </c>
      <c r="AE55" s="764" t="str">
        <f t="shared" ref="AE55" si="454">IF(AD55="","NK",IF(OR(AD55&lt;$AD$9,AD56&lt;$AD$9),"NK","L"))</f>
        <v>NK</v>
      </c>
      <c r="AF55" s="222" t="str">
        <f>IF('LEDGER GANJIL'!AF55="","",AVERAGE('LEDGER GANJIL'!AF55,'LEDGER GENAP2'!AF55))</f>
        <v/>
      </c>
      <c r="AG55" s="764" t="str">
        <f t="shared" ref="AG55" si="455">IF(AF55="","NK",IF(OR(AF55&lt;$AF$9,AF56&lt;$AF$9),"NK","L"))</f>
        <v>NK</v>
      </c>
      <c r="AH55" s="222" t="str">
        <f>IF('LEDGER GANJIL'!AH55="","",AVERAGE('LEDGER GANJIL'!AH55,'LEDGER GENAP2'!AH55))</f>
        <v/>
      </c>
      <c r="AI55" s="766" t="str">
        <f t="shared" ref="AI55" si="456">IF(AH55="","",IF(OR(AH55&lt;$AH$9,AH56&lt;$AH$9),"NK","L"))</f>
        <v/>
      </c>
      <c r="AJ55" s="222" t="str">
        <f>IF('LEDGER GANJIL'!AJ55="","",AVERAGE('LEDGER GANJIL'!AJ55,'LEDGER GENAP2'!AJ55))</f>
        <v/>
      </c>
      <c r="AK55" s="766" t="str">
        <f t="shared" ref="AK55" si="457">IF(AJ55="","",IF(OR(AJ55&lt;$AJ$9,AJ56&lt;$AJ$9),"NK","L"))</f>
        <v/>
      </c>
      <c r="AL55" s="231">
        <f t="shared" si="0"/>
        <v>0</v>
      </c>
      <c r="AM55" s="754" t="str">
        <f>IFERROR(DESKRIPSI2!EW33,"")</f>
        <v/>
      </c>
      <c r="AN55" s="756">
        <f t="shared" ref="AN55" si="458">IF(AL55="","",AL55+AL56)</f>
        <v>0</v>
      </c>
      <c r="AO55" s="747" t="str">
        <f t="shared" ref="AO55" si="459">IF(AL55=0,"",COUNTIF(D55:AK56,"NK"))</f>
        <v/>
      </c>
      <c r="AP55" s="749" t="str">
        <f t="shared" ref="AP55" si="460">IF(OR(AO55="",AM55=""),"",IF(AND(AO55&lt;=$AO$3,AM55&gt;=3),"Naik","Tidak Naik"))</f>
        <v/>
      </c>
      <c r="AQ55" s="751" t="str">
        <f t="shared" ref="AQ55" si="461">IF(AP55="","",RANK(AN55,$AN$11:$AN$106,0))</f>
        <v/>
      </c>
    </row>
    <row r="56" spans="1:43" ht="15">
      <c r="A56" s="713"/>
      <c r="B56" s="753"/>
      <c r="C56" s="232" t="s">
        <v>423</v>
      </c>
      <c r="D56" s="222" t="str">
        <f>IF('LEDGER GANJIL'!D56="","",AVERAGE('LEDGER GANJIL'!D56,'LEDGER GENAP2'!D56))</f>
        <v/>
      </c>
      <c r="E56" s="765"/>
      <c r="F56" s="222" t="str">
        <f>IF('LEDGER GANJIL'!F56="","",AVERAGE('LEDGER GANJIL'!F56,'LEDGER GENAP2'!F56))</f>
        <v/>
      </c>
      <c r="G56" s="765"/>
      <c r="H56" s="222" t="str">
        <f>IF('LEDGER GANJIL'!H56="","",AVERAGE('LEDGER GANJIL'!H56,'LEDGER GENAP2'!H56))</f>
        <v/>
      </c>
      <c r="I56" s="765"/>
      <c r="J56" s="222" t="str">
        <f>IF('LEDGER GANJIL'!J56="","",AVERAGE('LEDGER GANJIL'!J56,'LEDGER GENAP2'!J56))</f>
        <v/>
      </c>
      <c r="K56" s="765"/>
      <c r="L56" s="222" t="str">
        <f>IF('LEDGER GANJIL'!L56="","",AVERAGE('LEDGER GANJIL'!L56,'LEDGER GENAP2'!L56))</f>
        <v/>
      </c>
      <c r="M56" s="765"/>
      <c r="N56" s="222" t="str">
        <f>IF('LEDGER GANJIL'!N56="","",AVERAGE('LEDGER GANJIL'!N56,'LEDGER GENAP2'!N56))</f>
        <v/>
      </c>
      <c r="O56" s="765"/>
      <c r="P56" s="222" t="str">
        <f>IF('LEDGER GANJIL'!P56="","",AVERAGE('LEDGER GANJIL'!P56,'LEDGER GENAP2'!P56))</f>
        <v/>
      </c>
      <c r="Q56" s="765"/>
      <c r="R56" s="222" t="str">
        <f>IF('LEDGER GANJIL'!R56="","",AVERAGE('LEDGER GANJIL'!R56,'LEDGER GENAP2'!R56))</f>
        <v/>
      </c>
      <c r="S56" s="765"/>
      <c r="T56" s="222" t="str">
        <f>IF('LEDGER GANJIL'!T56="","",AVERAGE('LEDGER GANJIL'!T56,'LEDGER GENAP2'!T56))</f>
        <v/>
      </c>
      <c r="U56" s="765"/>
      <c r="V56" s="222" t="str">
        <f>IF('LEDGER GANJIL'!V56="","",AVERAGE('LEDGER GANJIL'!V56,'LEDGER GENAP2'!V56))</f>
        <v/>
      </c>
      <c r="W56" s="765"/>
      <c r="X56" s="222" t="str">
        <f>IF('LEDGER GANJIL'!X56="","",AVERAGE('LEDGER GANJIL'!X56,'LEDGER GENAP2'!X56))</f>
        <v/>
      </c>
      <c r="Y56" s="765"/>
      <c r="Z56" s="222" t="str">
        <f>IF('LEDGER GANJIL'!Z56="","",AVERAGE('LEDGER GANJIL'!Z56,'LEDGER GENAP2'!Z56))</f>
        <v/>
      </c>
      <c r="AA56" s="765"/>
      <c r="AB56" s="222" t="str">
        <f>IF('LEDGER GANJIL'!AB56="","",AVERAGE('LEDGER GANJIL'!AB56,'LEDGER GENAP2'!AB56))</f>
        <v/>
      </c>
      <c r="AC56" s="765"/>
      <c r="AD56" s="222" t="str">
        <f>IF('LEDGER GANJIL'!AD56="","",AVERAGE('LEDGER GANJIL'!AD56,'LEDGER GENAP2'!AD56))</f>
        <v/>
      </c>
      <c r="AE56" s="765"/>
      <c r="AF56" s="222" t="str">
        <f>IF('LEDGER GANJIL'!AF56="","",AVERAGE('LEDGER GANJIL'!AF56,'LEDGER GENAP2'!AF56))</f>
        <v/>
      </c>
      <c r="AG56" s="765"/>
      <c r="AH56" s="222" t="str">
        <f>IF('LEDGER GANJIL'!AH56="","",AVERAGE('LEDGER GANJIL'!AH56,'LEDGER GENAP2'!AH56))</f>
        <v/>
      </c>
      <c r="AI56" s="767"/>
      <c r="AJ56" s="222" t="str">
        <f>IF('LEDGER GANJIL'!AJ56="","",AVERAGE('LEDGER GANJIL'!AJ56,'LEDGER GENAP2'!AJ56))</f>
        <v/>
      </c>
      <c r="AK56" s="767"/>
      <c r="AL56" s="231">
        <f t="shared" si="0"/>
        <v>0</v>
      </c>
      <c r="AM56" s="755"/>
      <c r="AN56" s="757"/>
      <c r="AO56" s="748"/>
      <c r="AP56" s="750"/>
      <c r="AQ56" s="751"/>
    </row>
    <row r="57" spans="1:43" ht="15">
      <c r="A57" s="711">
        <v>24</v>
      </c>
      <c r="B57" s="752" t="str">
        <f>IF('Data Identitas'!B32="","",'Data Identitas'!B32)</f>
        <v>siswa24</v>
      </c>
      <c r="C57" s="232" t="s">
        <v>422</v>
      </c>
      <c r="D57" s="222" t="str">
        <f>IF('LEDGER GANJIL'!D57="","",AVERAGE('LEDGER GANJIL'!D57,'LEDGER GENAP2'!D57))</f>
        <v/>
      </c>
      <c r="E57" s="764" t="str">
        <f t="shared" ref="E57" si="462">IF(D57="","NK",IF(OR(D57&lt;$D$9,D58&lt;$D$9),"NK","L"))</f>
        <v>NK</v>
      </c>
      <c r="F57" s="222" t="str">
        <f>IF('LEDGER GANJIL'!F57="","",AVERAGE('LEDGER GANJIL'!F57,'LEDGER GENAP2'!F57))</f>
        <v/>
      </c>
      <c r="G57" s="764" t="str">
        <f t="shared" ref="G57" si="463">IF(F57="","NK",IF(OR(F57&lt;$F$9,F58&lt;$F$9),"NK","L"))</f>
        <v>NK</v>
      </c>
      <c r="H57" s="222" t="str">
        <f>IF('LEDGER GANJIL'!H57="","",AVERAGE('LEDGER GANJIL'!H57,'LEDGER GENAP2'!H57))</f>
        <v/>
      </c>
      <c r="I57" s="764" t="str">
        <f t="shared" ref="I57" si="464">IF(H57="","NK",IF(OR(H57&lt;$H$9,H58&lt;$H$9),"NK","L"))</f>
        <v>NK</v>
      </c>
      <c r="J57" s="222" t="str">
        <f>IF('LEDGER GANJIL'!J57="","",AVERAGE('LEDGER GANJIL'!J57,'LEDGER GENAP2'!J57))</f>
        <v/>
      </c>
      <c r="K57" s="764" t="str">
        <f t="shared" ref="K57" si="465">IF(J57="","NK",IF(OR(J57&lt;$J$9,J58&lt;$J$9),"NK","L"))</f>
        <v>NK</v>
      </c>
      <c r="L57" s="222" t="str">
        <f>IF('LEDGER GANJIL'!L57="","",AVERAGE('LEDGER GANJIL'!L57,'LEDGER GENAP2'!L57))</f>
        <v/>
      </c>
      <c r="M57" s="764" t="str">
        <f t="shared" ref="M57" si="466">IF(L57="","NK",IF(OR(L57&lt;$L$9,L58&lt;$L$9),"NK","L"))</f>
        <v>NK</v>
      </c>
      <c r="N57" s="222" t="str">
        <f>IF('LEDGER GANJIL'!N57="","",AVERAGE('LEDGER GANJIL'!N57,'LEDGER GENAP2'!N57))</f>
        <v/>
      </c>
      <c r="O57" s="764" t="str">
        <f t="shared" ref="O57" si="467">IF(N57="","NK",IF(OR(N57&lt;$N$9,N58&lt;$N$9),"NK","L"))</f>
        <v>NK</v>
      </c>
      <c r="P57" s="222" t="str">
        <f>IF('LEDGER GANJIL'!P57="","",AVERAGE('LEDGER GANJIL'!P57,'LEDGER GENAP2'!P57))</f>
        <v/>
      </c>
      <c r="Q57" s="764" t="str">
        <f t="shared" ref="Q57" si="468">IF(P57="","NK",IF(OR(P57&lt;$P$9,P58&lt;$P$9),"NK","L"))</f>
        <v>NK</v>
      </c>
      <c r="R57" s="222" t="str">
        <f>IF('LEDGER GANJIL'!R57="","",AVERAGE('LEDGER GANJIL'!R57,'LEDGER GENAP2'!R57))</f>
        <v/>
      </c>
      <c r="S57" s="764" t="str">
        <f t="shared" ref="S57" si="469">IF(R57="","NK",IF(OR(R57&lt;$R$9,R58&lt;$R$9),"NK","L"))</f>
        <v>NK</v>
      </c>
      <c r="T57" s="222" t="str">
        <f>IF('LEDGER GANJIL'!T57="","",AVERAGE('LEDGER GANJIL'!T57,'LEDGER GENAP2'!T57))</f>
        <v/>
      </c>
      <c r="U57" s="764" t="str">
        <f t="shared" ref="U57" si="470">IF(T57="","NK",IF(OR(T57&lt;$T$9,T58&lt;$T$9),"NK","L"))</f>
        <v>NK</v>
      </c>
      <c r="V57" s="222" t="str">
        <f>IF('LEDGER GANJIL'!V57="","",AVERAGE('LEDGER GANJIL'!V57,'LEDGER GENAP2'!V57))</f>
        <v/>
      </c>
      <c r="W57" s="764" t="str">
        <f t="shared" ref="W57" si="471">IF(V57="","NK",IF(OR(V57&lt;$V$9,V58&lt;$V$9),"NK","L"))</f>
        <v>NK</v>
      </c>
      <c r="X57" s="222" t="str">
        <f>IF('LEDGER GANJIL'!X57="","",AVERAGE('LEDGER GANJIL'!X57,'LEDGER GENAP2'!X57))</f>
        <v/>
      </c>
      <c r="Y57" s="764" t="str">
        <f t="shared" ref="Y57" si="472">IF(X57="","NK",IF(OR(X57&lt;$X$9,X58&lt;$X$9),"NK","L"))</f>
        <v>NK</v>
      </c>
      <c r="Z57" s="222" t="str">
        <f>IF('LEDGER GANJIL'!Z57="","",AVERAGE('LEDGER GANJIL'!Z57,'LEDGER GENAP2'!Z57))</f>
        <v/>
      </c>
      <c r="AA57" s="764" t="str">
        <f t="shared" ref="AA57" si="473">IF(Z57="","NK",IF(OR(Z57&lt;$Z$9,Z58&lt;$Z$9),"NK","L"))</f>
        <v>NK</v>
      </c>
      <c r="AB57" s="222" t="str">
        <f>IF('LEDGER GANJIL'!AB57="","",AVERAGE('LEDGER GANJIL'!AB57,'LEDGER GENAP2'!AB57))</f>
        <v/>
      </c>
      <c r="AC57" s="764" t="str">
        <f t="shared" ref="AC57" si="474">IF(AB57="","NK",IF(OR(AB57&lt;$AB$9,AB58&lt;$AB$9),"NK","L"))</f>
        <v>NK</v>
      </c>
      <c r="AD57" s="222" t="str">
        <f>IF('LEDGER GANJIL'!AD57="","",AVERAGE('LEDGER GANJIL'!AD57,'LEDGER GENAP2'!AD57))</f>
        <v/>
      </c>
      <c r="AE57" s="764" t="str">
        <f t="shared" ref="AE57" si="475">IF(AD57="","NK",IF(OR(AD57&lt;$AD$9,AD58&lt;$AD$9),"NK","L"))</f>
        <v>NK</v>
      </c>
      <c r="AF57" s="222" t="str">
        <f>IF('LEDGER GANJIL'!AF57="","",AVERAGE('LEDGER GANJIL'!AF57,'LEDGER GENAP2'!AF57))</f>
        <v/>
      </c>
      <c r="AG57" s="764" t="str">
        <f t="shared" ref="AG57" si="476">IF(AF57="","NK",IF(OR(AF57&lt;$AF$9,AF58&lt;$AF$9),"NK","L"))</f>
        <v>NK</v>
      </c>
      <c r="AH57" s="222" t="str">
        <f>IF('LEDGER GANJIL'!AH57="","",AVERAGE('LEDGER GANJIL'!AH57,'LEDGER GENAP2'!AH57))</f>
        <v/>
      </c>
      <c r="AI57" s="766" t="str">
        <f t="shared" ref="AI57" si="477">IF(AH57="","",IF(OR(AH57&lt;$AH$9,AH58&lt;$AH$9),"NK","L"))</f>
        <v/>
      </c>
      <c r="AJ57" s="222" t="str">
        <f>IF('LEDGER GANJIL'!AJ57="","",AVERAGE('LEDGER GANJIL'!AJ57,'LEDGER GENAP2'!AJ57))</f>
        <v/>
      </c>
      <c r="AK57" s="766" t="str">
        <f t="shared" ref="AK57" si="478">IF(AJ57="","",IF(OR(AJ57&lt;$AJ$9,AJ58&lt;$AJ$9),"NK","L"))</f>
        <v/>
      </c>
      <c r="AL57" s="231">
        <f t="shared" si="0"/>
        <v>0</v>
      </c>
      <c r="AM57" s="754" t="str">
        <f>IFERROR(DESKRIPSI2!EW34,"")</f>
        <v/>
      </c>
      <c r="AN57" s="756">
        <f t="shared" ref="AN57" si="479">IF(AL57="","",AL57+AL58)</f>
        <v>0</v>
      </c>
      <c r="AO57" s="747" t="str">
        <f t="shared" ref="AO57" si="480">IF(AL57=0,"",COUNTIF(D57:AK58,"NK"))</f>
        <v/>
      </c>
      <c r="AP57" s="749" t="str">
        <f t="shared" ref="AP57" si="481">IF(OR(AO57="",AM57=""),"",IF(AND(AO57&lt;=$AO$3,AM57&gt;=3),"Naik","Tidak Naik"))</f>
        <v/>
      </c>
      <c r="AQ57" s="751" t="str">
        <f t="shared" ref="AQ57" si="482">IF(AP57="","",RANK(AN57,$AN$11:$AN$106,0))</f>
        <v/>
      </c>
    </row>
    <row r="58" spans="1:43" ht="15">
      <c r="A58" s="713"/>
      <c r="B58" s="753"/>
      <c r="C58" s="232" t="s">
        <v>423</v>
      </c>
      <c r="D58" s="222" t="str">
        <f>IF('LEDGER GANJIL'!D58="","",AVERAGE('LEDGER GANJIL'!D58,'LEDGER GENAP2'!D58))</f>
        <v/>
      </c>
      <c r="E58" s="765"/>
      <c r="F58" s="222" t="str">
        <f>IF('LEDGER GANJIL'!F58="","",AVERAGE('LEDGER GANJIL'!F58,'LEDGER GENAP2'!F58))</f>
        <v/>
      </c>
      <c r="G58" s="765"/>
      <c r="H58" s="222" t="str">
        <f>IF('LEDGER GANJIL'!H58="","",AVERAGE('LEDGER GANJIL'!H58,'LEDGER GENAP2'!H58))</f>
        <v/>
      </c>
      <c r="I58" s="765"/>
      <c r="J58" s="222" t="str">
        <f>IF('LEDGER GANJIL'!J58="","",AVERAGE('LEDGER GANJIL'!J58,'LEDGER GENAP2'!J58))</f>
        <v/>
      </c>
      <c r="K58" s="765"/>
      <c r="L58" s="222" t="str">
        <f>IF('LEDGER GANJIL'!L58="","",AVERAGE('LEDGER GANJIL'!L58,'LEDGER GENAP2'!L58))</f>
        <v/>
      </c>
      <c r="M58" s="765"/>
      <c r="N58" s="222" t="str">
        <f>IF('LEDGER GANJIL'!N58="","",AVERAGE('LEDGER GANJIL'!N58,'LEDGER GENAP2'!N58))</f>
        <v/>
      </c>
      <c r="O58" s="765"/>
      <c r="P58" s="222" t="str">
        <f>IF('LEDGER GANJIL'!P58="","",AVERAGE('LEDGER GANJIL'!P58,'LEDGER GENAP2'!P58))</f>
        <v/>
      </c>
      <c r="Q58" s="765"/>
      <c r="R58" s="222" t="str">
        <f>IF('LEDGER GANJIL'!R58="","",AVERAGE('LEDGER GANJIL'!R58,'LEDGER GENAP2'!R58))</f>
        <v/>
      </c>
      <c r="S58" s="765"/>
      <c r="T58" s="222" t="str">
        <f>IF('LEDGER GANJIL'!T58="","",AVERAGE('LEDGER GANJIL'!T58,'LEDGER GENAP2'!T58))</f>
        <v/>
      </c>
      <c r="U58" s="765"/>
      <c r="V58" s="222" t="str">
        <f>IF('LEDGER GANJIL'!V58="","",AVERAGE('LEDGER GANJIL'!V58,'LEDGER GENAP2'!V58))</f>
        <v/>
      </c>
      <c r="W58" s="765"/>
      <c r="X58" s="222" t="str">
        <f>IF('LEDGER GANJIL'!X58="","",AVERAGE('LEDGER GANJIL'!X58,'LEDGER GENAP2'!X58))</f>
        <v/>
      </c>
      <c r="Y58" s="765"/>
      <c r="Z58" s="222" t="str">
        <f>IF('LEDGER GANJIL'!Z58="","",AVERAGE('LEDGER GANJIL'!Z58,'LEDGER GENAP2'!Z58))</f>
        <v/>
      </c>
      <c r="AA58" s="765"/>
      <c r="AB58" s="222" t="str">
        <f>IF('LEDGER GANJIL'!AB58="","",AVERAGE('LEDGER GANJIL'!AB58,'LEDGER GENAP2'!AB58))</f>
        <v/>
      </c>
      <c r="AC58" s="765"/>
      <c r="AD58" s="222" t="str">
        <f>IF('LEDGER GANJIL'!AD58="","",AVERAGE('LEDGER GANJIL'!AD58,'LEDGER GENAP2'!AD58))</f>
        <v/>
      </c>
      <c r="AE58" s="765"/>
      <c r="AF58" s="222" t="str">
        <f>IF('LEDGER GANJIL'!AF58="","",AVERAGE('LEDGER GANJIL'!AF58,'LEDGER GENAP2'!AF58))</f>
        <v/>
      </c>
      <c r="AG58" s="765"/>
      <c r="AH58" s="222" t="str">
        <f>IF('LEDGER GANJIL'!AH58="","",AVERAGE('LEDGER GANJIL'!AH58,'LEDGER GENAP2'!AH58))</f>
        <v/>
      </c>
      <c r="AI58" s="767"/>
      <c r="AJ58" s="222" t="str">
        <f>IF('LEDGER GANJIL'!AJ58="","",AVERAGE('LEDGER GANJIL'!AJ58,'LEDGER GENAP2'!AJ58))</f>
        <v/>
      </c>
      <c r="AK58" s="767"/>
      <c r="AL58" s="231">
        <f t="shared" si="0"/>
        <v>0</v>
      </c>
      <c r="AM58" s="755"/>
      <c r="AN58" s="757"/>
      <c r="AO58" s="748"/>
      <c r="AP58" s="750"/>
      <c r="AQ58" s="751"/>
    </row>
    <row r="59" spans="1:43" ht="15" customHeight="1">
      <c r="A59" s="711">
        <v>25</v>
      </c>
      <c r="B59" s="752" t="str">
        <f>IF('Data Identitas'!B33="","",'Data Identitas'!B33)</f>
        <v>siswa25</v>
      </c>
      <c r="C59" s="232" t="s">
        <v>422</v>
      </c>
      <c r="D59" s="222" t="str">
        <f>IF('LEDGER GANJIL'!D59="","",AVERAGE('LEDGER GANJIL'!D59,'LEDGER GENAP2'!D59))</f>
        <v/>
      </c>
      <c r="E59" s="764" t="str">
        <f t="shared" ref="E59" si="483">IF(D59="","NK",IF(OR(D59&lt;$D$9,D60&lt;$D$9),"NK","L"))</f>
        <v>NK</v>
      </c>
      <c r="F59" s="222" t="str">
        <f>IF('LEDGER GANJIL'!F59="","",AVERAGE('LEDGER GANJIL'!F59,'LEDGER GENAP2'!F59))</f>
        <v/>
      </c>
      <c r="G59" s="764" t="str">
        <f t="shared" ref="G59" si="484">IF(F59="","NK",IF(OR(F59&lt;$F$9,F60&lt;$F$9),"NK","L"))</f>
        <v>NK</v>
      </c>
      <c r="H59" s="222" t="str">
        <f>IF('LEDGER GANJIL'!H59="","",AVERAGE('LEDGER GANJIL'!H59,'LEDGER GENAP2'!H59))</f>
        <v/>
      </c>
      <c r="I59" s="764" t="str">
        <f t="shared" ref="I59" si="485">IF(H59="","NK",IF(OR(H59&lt;$H$9,H60&lt;$H$9),"NK","L"))</f>
        <v>NK</v>
      </c>
      <c r="J59" s="222" t="str">
        <f>IF('LEDGER GANJIL'!J59="","",AVERAGE('LEDGER GANJIL'!J59,'LEDGER GENAP2'!J59))</f>
        <v/>
      </c>
      <c r="K59" s="764" t="str">
        <f t="shared" ref="K59" si="486">IF(J59="","NK",IF(OR(J59&lt;$J$9,J60&lt;$J$9),"NK","L"))</f>
        <v>NK</v>
      </c>
      <c r="L59" s="222" t="str">
        <f>IF('LEDGER GANJIL'!L59="","",AVERAGE('LEDGER GANJIL'!L59,'LEDGER GENAP2'!L59))</f>
        <v/>
      </c>
      <c r="M59" s="764" t="str">
        <f t="shared" ref="M59" si="487">IF(L59="","NK",IF(OR(L59&lt;$L$9,L60&lt;$L$9),"NK","L"))</f>
        <v>NK</v>
      </c>
      <c r="N59" s="222" t="str">
        <f>IF('LEDGER GANJIL'!N59="","",AVERAGE('LEDGER GANJIL'!N59,'LEDGER GENAP2'!N59))</f>
        <v/>
      </c>
      <c r="O59" s="764" t="str">
        <f t="shared" ref="O59" si="488">IF(N59="","NK",IF(OR(N59&lt;$N$9,N60&lt;$N$9),"NK","L"))</f>
        <v>NK</v>
      </c>
      <c r="P59" s="222" t="str">
        <f>IF('LEDGER GANJIL'!P59="","",AVERAGE('LEDGER GANJIL'!P59,'LEDGER GENAP2'!P59))</f>
        <v/>
      </c>
      <c r="Q59" s="764" t="str">
        <f t="shared" ref="Q59" si="489">IF(P59="","NK",IF(OR(P59&lt;$P$9,P60&lt;$P$9),"NK","L"))</f>
        <v>NK</v>
      </c>
      <c r="R59" s="222" t="str">
        <f>IF('LEDGER GANJIL'!R59="","",AVERAGE('LEDGER GANJIL'!R59,'LEDGER GENAP2'!R59))</f>
        <v/>
      </c>
      <c r="S59" s="764" t="str">
        <f t="shared" ref="S59" si="490">IF(R59="","NK",IF(OR(R59&lt;$R$9,R60&lt;$R$9),"NK","L"))</f>
        <v>NK</v>
      </c>
      <c r="T59" s="222" t="str">
        <f>IF('LEDGER GANJIL'!T59="","",AVERAGE('LEDGER GANJIL'!T59,'LEDGER GENAP2'!T59))</f>
        <v/>
      </c>
      <c r="U59" s="764" t="str">
        <f t="shared" ref="U59" si="491">IF(T59="","NK",IF(OR(T59&lt;$T$9,T60&lt;$T$9),"NK","L"))</f>
        <v>NK</v>
      </c>
      <c r="V59" s="222" t="str">
        <f>IF('LEDGER GANJIL'!V59="","",AVERAGE('LEDGER GANJIL'!V59,'LEDGER GENAP2'!V59))</f>
        <v/>
      </c>
      <c r="W59" s="764" t="str">
        <f t="shared" ref="W59" si="492">IF(V59="","NK",IF(OR(V59&lt;$V$9,V60&lt;$V$9),"NK","L"))</f>
        <v>NK</v>
      </c>
      <c r="X59" s="222" t="str">
        <f>IF('LEDGER GANJIL'!X59="","",AVERAGE('LEDGER GANJIL'!X59,'LEDGER GENAP2'!X59))</f>
        <v/>
      </c>
      <c r="Y59" s="764" t="str">
        <f t="shared" ref="Y59" si="493">IF(X59="","NK",IF(OR(X59&lt;$X$9,X60&lt;$X$9),"NK","L"))</f>
        <v>NK</v>
      </c>
      <c r="Z59" s="222" t="str">
        <f>IF('LEDGER GANJIL'!Z59="","",AVERAGE('LEDGER GANJIL'!Z59,'LEDGER GENAP2'!Z59))</f>
        <v/>
      </c>
      <c r="AA59" s="764" t="str">
        <f t="shared" ref="AA59" si="494">IF(Z59="","NK",IF(OR(Z59&lt;$Z$9,Z60&lt;$Z$9),"NK","L"))</f>
        <v>NK</v>
      </c>
      <c r="AB59" s="222" t="str">
        <f>IF('LEDGER GANJIL'!AB59="","",AVERAGE('LEDGER GANJIL'!AB59,'LEDGER GENAP2'!AB59))</f>
        <v/>
      </c>
      <c r="AC59" s="764" t="str">
        <f t="shared" ref="AC59" si="495">IF(AB59="","NK",IF(OR(AB59&lt;$AB$9,AB60&lt;$AB$9),"NK","L"))</f>
        <v>NK</v>
      </c>
      <c r="AD59" s="222" t="str">
        <f>IF('LEDGER GANJIL'!AD59="","",AVERAGE('LEDGER GANJIL'!AD59,'LEDGER GENAP2'!AD59))</f>
        <v/>
      </c>
      <c r="AE59" s="764" t="str">
        <f t="shared" ref="AE59" si="496">IF(AD59="","NK",IF(OR(AD59&lt;$AD$9,AD60&lt;$AD$9),"NK","L"))</f>
        <v>NK</v>
      </c>
      <c r="AF59" s="222" t="str">
        <f>IF('LEDGER GANJIL'!AF59="","",AVERAGE('LEDGER GANJIL'!AF59,'LEDGER GENAP2'!AF59))</f>
        <v/>
      </c>
      <c r="AG59" s="764" t="str">
        <f t="shared" ref="AG59" si="497">IF(AF59="","NK",IF(OR(AF59&lt;$AF$9,AF60&lt;$AF$9),"NK","L"))</f>
        <v>NK</v>
      </c>
      <c r="AH59" s="222" t="str">
        <f>IF('LEDGER GANJIL'!AH59="","",AVERAGE('LEDGER GANJIL'!AH59,'LEDGER GENAP2'!AH59))</f>
        <v/>
      </c>
      <c r="AI59" s="766" t="str">
        <f t="shared" ref="AI59" si="498">IF(AH59="","",IF(OR(AH59&lt;$AH$9,AH60&lt;$AH$9),"NK","L"))</f>
        <v/>
      </c>
      <c r="AJ59" s="222" t="str">
        <f>IF('LEDGER GANJIL'!AJ59="","",AVERAGE('LEDGER GANJIL'!AJ59,'LEDGER GENAP2'!AJ59))</f>
        <v/>
      </c>
      <c r="AK59" s="766" t="str">
        <f t="shared" ref="AK59" si="499">IF(AJ59="","",IF(OR(AJ59&lt;$AJ$9,AJ60&lt;$AJ$9),"NK","L"))</f>
        <v/>
      </c>
      <c r="AL59" s="231">
        <f t="shared" si="0"/>
        <v>0</v>
      </c>
      <c r="AM59" s="754" t="str">
        <f>IFERROR(DESKRIPSI2!EW35,"")</f>
        <v/>
      </c>
      <c r="AN59" s="756">
        <f t="shared" ref="AN59" si="500">IF(AL59="","",AL59+AL60)</f>
        <v>0</v>
      </c>
      <c r="AO59" s="747" t="str">
        <f t="shared" ref="AO59" si="501">IF(AL59=0,"",COUNTIF(D59:AK60,"NK"))</f>
        <v/>
      </c>
      <c r="AP59" s="749" t="str">
        <f t="shared" ref="AP59" si="502">IF(OR(AO59="",AM59=""),"",IF(AND(AO59&lt;=$AO$3,AM59&gt;=3),"Naik","Tidak Naik"))</f>
        <v/>
      </c>
      <c r="AQ59" s="751" t="str">
        <f t="shared" ref="AQ59" si="503">IF(AP59="","",RANK(AN59,$AN$11:$AN$106,0))</f>
        <v/>
      </c>
    </row>
    <row r="60" spans="1:43" ht="15">
      <c r="A60" s="713"/>
      <c r="B60" s="753"/>
      <c r="C60" s="232" t="s">
        <v>423</v>
      </c>
      <c r="D60" s="222" t="str">
        <f>IF('LEDGER GANJIL'!D60="","",AVERAGE('LEDGER GANJIL'!D60,'LEDGER GENAP2'!D60))</f>
        <v/>
      </c>
      <c r="E60" s="765"/>
      <c r="F60" s="222" t="str">
        <f>IF('LEDGER GANJIL'!F60="","",AVERAGE('LEDGER GANJIL'!F60,'LEDGER GENAP2'!F60))</f>
        <v/>
      </c>
      <c r="G60" s="765"/>
      <c r="H60" s="222" t="str">
        <f>IF('LEDGER GANJIL'!H60="","",AVERAGE('LEDGER GANJIL'!H60,'LEDGER GENAP2'!H60))</f>
        <v/>
      </c>
      <c r="I60" s="765"/>
      <c r="J60" s="222" t="str">
        <f>IF('LEDGER GANJIL'!J60="","",AVERAGE('LEDGER GANJIL'!J60,'LEDGER GENAP2'!J60))</f>
        <v/>
      </c>
      <c r="K60" s="765"/>
      <c r="L60" s="222" t="str">
        <f>IF('LEDGER GANJIL'!L60="","",AVERAGE('LEDGER GANJIL'!L60,'LEDGER GENAP2'!L60))</f>
        <v/>
      </c>
      <c r="M60" s="765"/>
      <c r="N60" s="222" t="str">
        <f>IF('LEDGER GANJIL'!N60="","",AVERAGE('LEDGER GANJIL'!N60,'LEDGER GENAP2'!N60))</f>
        <v/>
      </c>
      <c r="O60" s="765"/>
      <c r="P60" s="222" t="str">
        <f>IF('LEDGER GANJIL'!P60="","",AVERAGE('LEDGER GANJIL'!P60,'LEDGER GENAP2'!P60))</f>
        <v/>
      </c>
      <c r="Q60" s="765"/>
      <c r="R60" s="222" t="str">
        <f>IF('LEDGER GANJIL'!R60="","",AVERAGE('LEDGER GANJIL'!R60,'LEDGER GENAP2'!R60))</f>
        <v/>
      </c>
      <c r="S60" s="765"/>
      <c r="T60" s="222" t="str">
        <f>IF('LEDGER GANJIL'!T60="","",AVERAGE('LEDGER GANJIL'!T60,'LEDGER GENAP2'!T60))</f>
        <v/>
      </c>
      <c r="U60" s="765"/>
      <c r="V60" s="222" t="str">
        <f>IF('LEDGER GANJIL'!V60="","",AVERAGE('LEDGER GANJIL'!V60,'LEDGER GENAP2'!V60))</f>
        <v/>
      </c>
      <c r="W60" s="765"/>
      <c r="X60" s="222" t="str">
        <f>IF('LEDGER GANJIL'!X60="","",AVERAGE('LEDGER GANJIL'!X60,'LEDGER GENAP2'!X60))</f>
        <v/>
      </c>
      <c r="Y60" s="765"/>
      <c r="Z60" s="222" t="str">
        <f>IF('LEDGER GANJIL'!Z60="","",AVERAGE('LEDGER GANJIL'!Z60,'LEDGER GENAP2'!Z60))</f>
        <v/>
      </c>
      <c r="AA60" s="765"/>
      <c r="AB60" s="222" t="str">
        <f>IF('LEDGER GANJIL'!AB60="","",AVERAGE('LEDGER GANJIL'!AB60,'LEDGER GENAP2'!AB60))</f>
        <v/>
      </c>
      <c r="AC60" s="765"/>
      <c r="AD60" s="222" t="str">
        <f>IF('LEDGER GANJIL'!AD60="","",AVERAGE('LEDGER GANJIL'!AD60,'LEDGER GENAP2'!AD60))</f>
        <v/>
      </c>
      <c r="AE60" s="765"/>
      <c r="AF60" s="222" t="str">
        <f>IF('LEDGER GANJIL'!AF60="","",AVERAGE('LEDGER GANJIL'!AF60,'LEDGER GENAP2'!AF60))</f>
        <v/>
      </c>
      <c r="AG60" s="765"/>
      <c r="AH60" s="222" t="str">
        <f>IF('LEDGER GANJIL'!AH60="","",AVERAGE('LEDGER GANJIL'!AH60,'LEDGER GENAP2'!AH60))</f>
        <v/>
      </c>
      <c r="AI60" s="767"/>
      <c r="AJ60" s="222" t="str">
        <f>IF('LEDGER GANJIL'!AJ60="","",AVERAGE('LEDGER GANJIL'!AJ60,'LEDGER GENAP2'!AJ60))</f>
        <v/>
      </c>
      <c r="AK60" s="767"/>
      <c r="AL60" s="231">
        <f t="shared" si="0"/>
        <v>0</v>
      </c>
      <c r="AM60" s="755"/>
      <c r="AN60" s="757"/>
      <c r="AO60" s="748"/>
      <c r="AP60" s="750"/>
      <c r="AQ60" s="751"/>
    </row>
    <row r="61" spans="1:43" ht="15">
      <c r="A61" s="711">
        <v>26</v>
      </c>
      <c r="B61" s="752" t="str">
        <f>IF('Data Identitas'!B34="","",'Data Identitas'!B34)</f>
        <v>siswa26</v>
      </c>
      <c r="C61" s="232" t="s">
        <v>422</v>
      </c>
      <c r="D61" s="222" t="str">
        <f>IF('LEDGER GANJIL'!D61="","",AVERAGE('LEDGER GANJIL'!D61,'LEDGER GENAP2'!D61))</f>
        <v/>
      </c>
      <c r="E61" s="764" t="str">
        <f t="shared" ref="E61" si="504">IF(D61="","NK",IF(OR(D61&lt;$D$9,D62&lt;$D$9),"NK","L"))</f>
        <v>NK</v>
      </c>
      <c r="F61" s="222" t="str">
        <f>IF('LEDGER GANJIL'!F61="","",AVERAGE('LEDGER GANJIL'!F61,'LEDGER GENAP2'!F61))</f>
        <v/>
      </c>
      <c r="G61" s="764" t="str">
        <f t="shared" ref="G61" si="505">IF(F61="","NK",IF(OR(F61&lt;$F$9,F62&lt;$F$9),"NK","L"))</f>
        <v>NK</v>
      </c>
      <c r="H61" s="222" t="str">
        <f>IF('LEDGER GANJIL'!H61="","",AVERAGE('LEDGER GANJIL'!H61,'LEDGER GENAP2'!H61))</f>
        <v/>
      </c>
      <c r="I61" s="764" t="str">
        <f t="shared" ref="I61" si="506">IF(H61="","NK",IF(OR(H61&lt;$H$9,H62&lt;$H$9),"NK","L"))</f>
        <v>NK</v>
      </c>
      <c r="J61" s="222" t="str">
        <f>IF('LEDGER GANJIL'!J61="","",AVERAGE('LEDGER GANJIL'!J61,'LEDGER GENAP2'!J61))</f>
        <v/>
      </c>
      <c r="K61" s="764" t="str">
        <f t="shared" ref="K61" si="507">IF(J61="","NK",IF(OR(J61&lt;$J$9,J62&lt;$J$9),"NK","L"))</f>
        <v>NK</v>
      </c>
      <c r="L61" s="222" t="str">
        <f>IF('LEDGER GANJIL'!L61="","",AVERAGE('LEDGER GANJIL'!L61,'LEDGER GENAP2'!L61))</f>
        <v/>
      </c>
      <c r="M61" s="764" t="str">
        <f t="shared" ref="M61" si="508">IF(L61="","NK",IF(OR(L61&lt;$L$9,L62&lt;$L$9),"NK","L"))</f>
        <v>NK</v>
      </c>
      <c r="N61" s="222" t="str">
        <f>IF('LEDGER GANJIL'!N61="","",AVERAGE('LEDGER GANJIL'!N61,'LEDGER GENAP2'!N61))</f>
        <v/>
      </c>
      <c r="O61" s="764" t="str">
        <f t="shared" ref="O61" si="509">IF(N61="","NK",IF(OR(N61&lt;$N$9,N62&lt;$N$9),"NK","L"))</f>
        <v>NK</v>
      </c>
      <c r="P61" s="222" t="str">
        <f>IF('LEDGER GANJIL'!P61="","",AVERAGE('LEDGER GANJIL'!P61,'LEDGER GENAP2'!P61))</f>
        <v/>
      </c>
      <c r="Q61" s="764" t="str">
        <f t="shared" ref="Q61" si="510">IF(P61="","NK",IF(OR(P61&lt;$P$9,P62&lt;$P$9),"NK","L"))</f>
        <v>NK</v>
      </c>
      <c r="R61" s="222" t="str">
        <f>IF('LEDGER GANJIL'!R61="","",AVERAGE('LEDGER GANJIL'!R61,'LEDGER GENAP2'!R61))</f>
        <v/>
      </c>
      <c r="S61" s="764" t="str">
        <f t="shared" ref="S61" si="511">IF(R61="","NK",IF(OR(R61&lt;$R$9,R62&lt;$R$9),"NK","L"))</f>
        <v>NK</v>
      </c>
      <c r="T61" s="222" t="str">
        <f>IF('LEDGER GANJIL'!T61="","",AVERAGE('LEDGER GANJIL'!T61,'LEDGER GENAP2'!T61))</f>
        <v/>
      </c>
      <c r="U61" s="764" t="str">
        <f t="shared" ref="U61" si="512">IF(T61="","NK",IF(OR(T61&lt;$T$9,T62&lt;$T$9),"NK","L"))</f>
        <v>NK</v>
      </c>
      <c r="V61" s="222" t="str">
        <f>IF('LEDGER GANJIL'!V61="","",AVERAGE('LEDGER GANJIL'!V61,'LEDGER GENAP2'!V61))</f>
        <v/>
      </c>
      <c r="W61" s="764" t="str">
        <f t="shared" ref="W61" si="513">IF(V61="","NK",IF(OR(V61&lt;$V$9,V62&lt;$V$9),"NK","L"))</f>
        <v>NK</v>
      </c>
      <c r="X61" s="222" t="str">
        <f>IF('LEDGER GANJIL'!X61="","",AVERAGE('LEDGER GANJIL'!X61,'LEDGER GENAP2'!X61))</f>
        <v/>
      </c>
      <c r="Y61" s="764" t="str">
        <f t="shared" ref="Y61" si="514">IF(X61="","NK",IF(OR(X61&lt;$X$9,X62&lt;$X$9),"NK","L"))</f>
        <v>NK</v>
      </c>
      <c r="Z61" s="222" t="str">
        <f>IF('LEDGER GANJIL'!Z61="","",AVERAGE('LEDGER GANJIL'!Z61,'LEDGER GENAP2'!Z61))</f>
        <v/>
      </c>
      <c r="AA61" s="764" t="str">
        <f t="shared" ref="AA61" si="515">IF(Z61="","NK",IF(OR(Z61&lt;$Z$9,Z62&lt;$Z$9),"NK","L"))</f>
        <v>NK</v>
      </c>
      <c r="AB61" s="222" t="str">
        <f>IF('LEDGER GANJIL'!AB61="","",AVERAGE('LEDGER GANJIL'!AB61,'LEDGER GENAP2'!AB61))</f>
        <v/>
      </c>
      <c r="AC61" s="764" t="str">
        <f t="shared" ref="AC61" si="516">IF(AB61="","NK",IF(OR(AB61&lt;$AB$9,AB62&lt;$AB$9),"NK","L"))</f>
        <v>NK</v>
      </c>
      <c r="AD61" s="222" t="str">
        <f>IF('LEDGER GANJIL'!AD61="","",AVERAGE('LEDGER GANJIL'!AD61,'LEDGER GENAP2'!AD61))</f>
        <v/>
      </c>
      <c r="AE61" s="764" t="str">
        <f t="shared" ref="AE61" si="517">IF(AD61="","NK",IF(OR(AD61&lt;$AD$9,AD62&lt;$AD$9),"NK","L"))</f>
        <v>NK</v>
      </c>
      <c r="AF61" s="222" t="str">
        <f>IF('LEDGER GANJIL'!AF61="","",AVERAGE('LEDGER GANJIL'!AF61,'LEDGER GENAP2'!AF61))</f>
        <v/>
      </c>
      <c r="AG61" s="764" t="str">
        <f t="shared" ref="AG61" si="518">IF(AF61="","NK",IF(OR(AF61&lt;$AF$9,AF62&lt;$AF$9),"NK","L"))</f>
        <v>NK</v>
      </c>
      <c r="AH61" s="222" t="str">
        <f>IF('LEDGER GANJIL'!AH61="","",AVERAGE('LEDGER GANJIL'!AH61,'LEDGER GENAP2'!AH61))</f>
        <v/>
      </c>
      <c r="AI61" s="766" t="str">
        <f t="shared" ref="AI61" si="519">IF(AH61="","",IF(OR(AH61&lt;$AH$9,AH62&lt;$AH$9),"NK","L"))</f>
        <v/>
      </c>
      <c r="AJ61" s="222" t="str">
        <f>IF('LEDGER GANJIL'!AJ61="","",AVERAGE('LEDGER GANJIL'!AJ61,'LEDGER GENAP2'!AJ61))</f>
        <v/>
      </c>
      <c r="AK61" s="766" t="str">
        <f t="shared" ref="AK61" si="520">IF(AJ61="","",IF(OR(AJ61&lt;$AJ$9,AJ62&lt;$AJ$9),"NK","L"))</f>
        <v/>
      </c>
      <c r="AL61" s="231">
        <f t="shared" si="0"/>
        <v>0</v>
      </c>
      <c r="AM61" s="754" t="str">
        <f>IFERROR(DESKRIPSI2!EW36,"")</f>
        <v/>
      </c>
      <c r="AN61" s="756">
        <f t="shared" ref="AN61" si="521">IF(AL61="","",AL61+AL62)</f>
        <v>0</v>
      </c>
      <c r="AO61" s="747" t="str">
        <f t="shared" ref="AO61" si="522">IF(AL61=0,"",COUNTIF(D61:AK62,"NK"))</f>
        <v/>
      </c>
      <c r="AP61" s="749" t="str">
        <f t="shared" ref="AP61" si="523">IF(OR(AO61="",AM61=""),"",IF(AND(AO61&lt;=$AO$3,AM61&gt;=3),"Naik","Tidak Naik"))</f>
        <v/>
      </c>
      <c r="AQ61" s="751" t="str">
        <f t="shared" ref="AQ61" si="524">IF(AP61="","",RANK(AN61,$AN$11:$AN$106,0))</f>
        <v/>
      </c>
    </row>
    <row r="62" spans="1:43" ht="15">
      <c r="A62" s="713"/>
      <c r="B62" s="753"/>
      <c r="C62" s="232" t="s">
        <v>423</v>
      </c>
      <c r="D62" s="222" t="str">
        <f>IF('LEDGER GANJIL'!D62="","",AVERAGE('LEDGER GANJIL'!D62,'LEDGER GENAP2'!D62))</f>
        <v/>
      </c>
      <c r="E62" s="765"/>
      <c r="F62" s="222" t="str">
        <f>IF('LEDGER GANJIL'!F62="","",AVERAGE('LEDGER GANJIL'!F62,'LEDGER GENAP2'!F62))</f>
        <v/>
      </c>
      <c r="G62" s="765"/>
      <c r="H62" s="222" t="str">
        <f>IF('LEDGER GANJIL'!H62="","",AVERAGE('LEDGER GANJIL'!H62,'LEDGER GENAP2'!H62))</f>
        <v/>
      </c>
      <c r="I62" s="765"/>
      <c r="J62" s="222" t="str">
        <f>IF('LEDGER GANJIL'!J62="","",AVERAGE('LEDGER GANJIL'!J62,'LEDGER GENAP2'!J62))</f>
        <v/>
      </c>
      <c r="K62" s="765"/>
      <c r="L62" s="222" t="str">
        <f>IF('LEDGER GANJIL'!L62="","",AVERAGE('LEDGER GANJIL'!L62,'LEDGER GENAP2'!L62))</f>
        <v/>
      </c>
      <c r="M62" s="765"/>
      <c r="N62" s="222" t="str">
        <f>IF('LEDGER GANJIL'!N62="","",AVERAGE('LEDGER GANJIL'!N62,'LEDGER GENAP2'!N62))</f>
        <v/>
      </c>
      <c r="O62" s="765"/>
      <c r="P62" s="222" t="str">
        <f>IF('LEDGER GANJIL'!P62="","",AVERAGE('LEDGER GANJIL'!P62,'LEDGER GENAP2'!P62))</f>
        <v/>
      </c>
      <c r="Q62" s="765"/>
      <c r="R62" s="222" t="str">
        <f>IF('LEDGER GANJIL'!R62="","",AVERAGE('LEDGER GANJIL'!R62,'LEDGER GENAP2'!R62))</f>
        <v/>
      </c>
      <c r="S62" s="765"/>
      <c r="T62" s="222" t="str">
        <f>IF('LEDGER GANJIL'!T62="","",AVERAGE('LEDGER GANJIL'!T62,'LEDGER GENAP2'!T62))</f>
        <v/>
      </c>
      <c r="U62" s="765"/>
      <c r="V62" s="222" t="str">
        <f>IF('LEDGER GANJIL'!V62="","",AVERAGE('LEDGER GANJIL'!V62,'LEDGER GENAP2'!V62))</f>
        <v/>
      </c>
      <c r="W62" s="765"/>
      <c r="X62" s="222" t="str">
        <f>IF('LEDGER GANJIL'!X62="","",AVERAGE('LEDGER GANJIL'!X62,'LEDGER GENAP2'!X62))</f>
        <v/>
      </c>
      <c r="Y62" s="765"/>
      <c r="Z62" s="222" t="str">
        <f>IF('LEDGER GANJIL'!Z62="","",AVERAGE('LEDGER GANJIL'!Z62,'LEDGER GENAP2'!Z62))</f>
        <v/>
      </c>
      <c r="AA62" s="765"/>
      <c r="AB62" s="222" t="str">
        <f>IF('LEDGER GANJIL'!AB62="","",AVERAGE('LEDGER GANJIL'!AB62,'LEDGER GENAP2'!AB62))</f>
        <v/>
      </c>
      <c r="AC62" s="765"/>
      <c r="AD62" s="222" t="str">
        <f>IF('LEDGER GANJIL'!AD62="","",AVERAGE('LEDGER GANJIL'!AD62,'LEDGER GENAP2'!AD62))</f>
        <v/>
      </c>
      <c r="AE62" s="765"/>
      <c r="AF62" s="222" t="str">
        <f>IF('LEDGER GANJIL'!AF62="","",AVERAGE('LEDGER GANJIL'!AF62,'LEDGER GENAP2'!AF62))</f>
        <v/>
      </c>
      <c r="AG62" s="765"/>
      <c r="AH62" s="222" t="str">
        <f>IF('LEDGER GANJIL'!AH62="","",AVERAGE('LEDGER GANJIL'!AH62,'LEDGER GENAP2'!AH62))</f>
        <v/>
      </c>
      <c r="AI62" s="767"/>
      <c r="AJ62" s="222" t="str">
        <f>IF('LEDGER GANJIL'!AJ62="","",AVERAGE('LEDGER GANJIL'!AJ62,'LEDGER GENAP2'!AJ62))</f>
        <v/>
      </c>
      <c r="AK62" s="767"/>
      <c r="AL62" s="231">
        <f t="shared" si="0"/>
        <v>0</v>
      </c>
      <c r="AM62" s="755"/>
      <c r="AN62" s="757"/>
      <c r="AO62" s="748"/>
      <c r="AP62" s="750"/>
      <c r="AQ62" s="751"/>
    </row>
    <row r="63" spans="1:43" ht="15">
      <c r="A63" s="711">
        <v>27</v>
      </c>
      <c r="B63" s="752" t="str">
        <f>IF('Data Identitas'!B35="","",'Data Identitas'!B35)</f>
        <v>siswa27</v>
      </c>
      <c r="C63" s="232" t="s">
        <v>422</v>
      </c>
      <c r="D63" s="222" t="str">
        <f>IF('LEDGER GANJIL'!D63="","",AVERAGE('LEDGER GANJIL'!D63,'LEDGER GENAP2'!D63))</f>
        <v/>
      </c>
      <c r="E63" s="764" t="str">
        <f t="shared" ref="E63" si="525">IF(D63="","NK",IF(OR(D63&lt;$D$9,D64&lt;$D$9),"NK","L"))</f>
        <v>NK</v>
      </c>
      <c r="F63" s="222" t="str">
        <f>IF('LEDGER GANJIL'!F63="","",AVERAGE('LEDGER GANJIL'!F63,'LEDGER GENAP2'!F63))</f>
        <v/>
      </c>
      <c r="G63" s="764" t="str">
        <f t="shared" ref="G63" si="526">IF(F63="","NK",IF(OR(F63&lt;$F$9,F64&lt;$F$9),"NK","L"))</f>
        <v>NK</v>
      </c>
      <c r="H63" s="222" t="str">
        <f>IF('LEDGER GANJIL'!H63="","",AVERAGE('LEDGER GANJIL'!H63,'LEDGER GENAP2'!H63))</f>
        <v/>
      </c>
      <c r="I63" s="764" t="str">
        <f t="shared" ref="I63" si="527">IF(H63="","NK",IF(OR(H63&lt;$H$9,H64&lt;$H$9),"NK","L"))</f>
        <v>NK</v>
      </c>
      <c r="J63" s="222" t="str">
        <f>IF('LEDGER GANJIL'!J63="","",AVERAGE('LEDGER GANJIL'!J63,'LEDGER GENAP2'!J63))</f>
        <v/>
      </c>
      <c r="K63" s="764" t="str">
        <f t="shared" ref="K63" si="528">IF(J63="","NK",IF(OR(J63&lt;$J$9,J64&lt;$J$9),"NK","L"))</f>
        <v>NK</v>
      </c>
      <c r="L63" s="222" t="str">
        <f>IF('LEDGER GANJIL'!L63="","",AVERAGE('LEDGER GANJIL'!L63,'LEDGER GENAP2'!L63))</f>
        <v/>
      </c>
      <c r="M63" s="764" t="str">
        <f t="shared" ref="M63" si="529">IF(L63="","NK",IF(OR(L63&lt;$L$9,L64&lt;$L$9),"NK","L"))</f>
        <v>NK</v>
      </c>
      <c r="N63" s="222" t="str">
        <f>IF('LEDGER GANJIL'!N63="","",AVERAGE('LEDGER GANJIL'!N63,'LEDGER GENAP2'!N63))</f>
        <v/>
      </c>
      <c r="O63" s="764" t="str">
        <f t="shared" ref="O63" si="530">IF(N63="","NK",IF(OR(N63&lt;$N$9,N64&lt;$N$9),"NK","L"))</f>
        <v>NK</v>
      </c>
      <c r="P63" s="222" t="str">
        <f>IF('LEDGER GANJIL'!P63="","",AVERAGE('LEDGER GANJIL'!P63,'LEDGER GENAP2'!P63))</f>
        <v/>
      </c>
      <c r="Q63" s="764" t="str">
        <f t="shared" ref="Q63" si="531">IF(P63="","NK",IF(OR(P63&lt;$P$9,P64&lt;$P$9),"NK","L"))</f>
        <v>NK</v>
      </c>
      <c r="R63" s="222" t="str">
        <f>IF('LEDGER GANJIL'!R63="","",AVERAGE('LEDGER GANJIL'!R63,'LEDGER GENAP2'!R63))</f>
        <v/>
      </c>
      <c r="S63" s="764" t="str">
        <f t="shared" ref="S63" si="532">IF(R63="","NK",IF(OR(R63&lt;$R$9,R64&lt;$R$9),"NK","L"))</f>
        <v>NK</v>
      </c>
      <c r="T63" s="222" t="str">
        <f>IF('LEDGER GANJIL'!T63="","",AVERAGE('LEDGER GANJIL'!T63,'LEDGER GENAP2'!T63))</f>
        <v/>
      </c>
      <c r="U63" s="764" t="str">
        <f t="shared" ref="U63" si="533">IF(T63="","NK",IF(OR(T63&lt;$T$9,T64&lt;$T$9),"NK","L"))</f>
        <v>NK</v>
      </c>
      <c r="V63" s="222" t="str">
        <f>IF('LEDGER GANJIL'!V63="","",AVERAGE('LEDGER GANJIL'!V63,'LEDGER GENAP2'!V63))</f>
        <v/>
      </c>
      <c r="W63" s="764" t="str">
        <f t="shared" ref="W63" si="534">IF(V63="","NK",IF(OR(V63&lt;$V$9,V64&lt;$V$9),"NK","L"))</f>
        <v>NK</v>
      </c>
      <c r="X63" s="222" t="str">
        <f>IF('LEDGER GANJIL'!X63="","",AVERAGE('LEDGER GANJIL'!X63,'LEDGER GENAP2'!X63))</f>
        <v/>
      </c>
      <c r="Y63" s="764" t="str">
        <f t="shared" ref="Y63" si="535">IF(X63="","NK",IF(OR(X63&lt;$X$9,X64&lt;$X$9),"NK","L"))</f>
        <v>NK</v>
      </c>
      <c r="Z63" s="222" t="str">
        <f>IF('LEDGER GANJIL'!Z63="","",AVERAGE('LEDGER GANJIL'!Z63,'LEDGER GENAP2'!Z63))</f>
        <v/>
      </c>
      <c r="AA63" s="764" t="str">
        <f t="shared" ref="AA63" si="536">IF(Z63="","NK",IF(OR(Z63&lt;$Z$9,Z64&lt;$Z$9),"NK","L"))</f>
        <v>NK</v>
      </c>
      <c r="AB63" s="222" t="str">
        <f>IF('LEDGER GANJIL'!AB63="","",AVERAGE('LEDGER GANJIL'!AB63,'LEDGER GENAP2'!AB63))</f>
        <v/>
      </c>
      <c r="AC63" s="764" t="str">
        <f t="shared" ref="AC63" si="537">IF(AB63="","NK",IF(OR(AB63&lt;$AB$9,AB64&lt;$AB$9),"NK","L"))</f>
        <v>NK</v>
      </c>
      <c r="AD63" s="222" t="str">
        <f>IF('LEDGER GANJIL'!AD63="","",AVERAGE('LEDGER GANJIL'!AD63,'LEDGER GENAP2'!AD63))</f>
        <v/>
      </c>
      <c r="AE63" s="764" t="str">
        <f t="shared" ref="AE63" si="538">IF(AD63="","NK",IF(OR(AD63&lt;$AD$9,AD64&lt;$AD$9),"NK","L"))</f>
        <v>NK</v>
      </c>
      <c r="AF63" s="222" t="str">
        <f>IF('LEDGER GANJIL'!AF63="","",AVERAGE('LEDGER GANJIL'!AF63,'LEDGER GENAP2'!AF63))</f>
        <v/>
      </c>
      <c r="AG63" s="764" t="str">
        <f t="shared" ref="AG63" si="539">IF(AF63="","NK",IF(OR(AF63&lt;$AF$9,AF64&lt;$AF$9),"NK","L"))</f>
        <v>NK</v>
      </c>
      <c r="AH63" s="222" t="str">
        <f>IF('LEDGER GANJIL'!AH63="","",AVERAGE('LEDGER GANJIL'!AH63,'LEDGER GENAP2'!AH63))</f>
        <v/>
      </c>
      <c r="AI63" s="766" t="str">
        <f t="shared" ref="AI63" si="540">IF(AH63="","",IF(OR(AH63&lt;$AH$9,AH64&lt;$AH$9),"NK","L"))</f>
        <v/>
      </c>
      <c r="AJ63" s="222" t="str">
        <f>IF('LEDGER GANJIL'!AJ63="","",AVERAGE('LEDGER GANJIL'!AJ63,'LEDGER GENAP2'!AJ63))</f>
        <v/>
      </c>
      <c r="AK63" s="766" t="str">
        <f t="shared" ref="AK63" si="541">IF(AJ63="","",IF(OR(AJ63&lt;$AJ$9,AJ64&lt;$AJ$9),"NK","L"))</f>
        <v/>
      </c>
      <c r="AL63" s="231">
        <f t="shared" si="0"/>
        <v>0</v>
      </c>
      <c r="AM63" s="754" t="str">
        <f>IFERROR(DESKRIPSI2!EW37,"")</f>
        <v/>
      </c>
      <c r="AN63" s="756">
        <f t="shared" ref="AN63" si="542">IF(AL63="","",AL63+AL64)</f>
        <v>0</v>
      </c>
      <c r="AO63" s="747" t="str">
        <f t="shared" ref="AO63" si="543">IF(AL63=0,"",COUNTIF(D63:AK64,"NK"))</f>
        <v/>
      </c>
      <c r="AP63" s="749" t="str">
        <f t="shared" ref="AP63" si="544">IF(OR(AO63="",AM63=""),"",IF(AND(AO63&lt;=$AO$3,AM63&gt;=3),"Naik","Tidak Naik"))</f>
        <v/>
      </c>
      <c r="AQ63" s="751" t="str">
        <f t="shared" ref="AQ63" si="545">IF(AP63="","",RANK(AN63,$AN$11:$AN$106,0))</f>
        <v/>
      </c>
    </row>
    <row r="64" spans="1:43" ht="15">
      <c r="A64" s="713"/>
      <c r="B64" s="753"/>
      <c r="C64" s="232" t="s">
        <v>423</v>
      </c>
      <c r="D64" s="222" t="str">
        <f>IF('LEDGER GANJIL'!D64="","",AVERAGE('LEDGER GANJIL'!D64,'LEDGER GENAP2'!D64))</f>
        <v/>
      </c>
      <c r="E64" s="765"/>
      <c r="F64" s="222" t="str">
        <f>IF('LEDGER GANJIL'!F64="","",AVERAGE('LEDGER GANJIL'!F64,'LEDGER GENAP2'!F64))</f>
        <v/>
      </c>
      <c r="G64" s="765"/>
      <c r="H64" s="222" t="str">
        <f>IF('LEDGER GANJIL'!H64="","",AVERAGE('LEDGER GANJIL'!H64,'LEDGER GENAP2'!H64))</f>
        <v/>
      </c>
      <c r="I64" s="765"/>
      <c r="J64" s="222" t="str">
        <f>IF('LEDGER GANJIL'!J64="","",AVERAGE('LEDGER GANJIL'!J64,'LEDGER GENAP2'!J64))</f>
        <v/>
      </c>
      <c r="K64" s="765"/>
      <c r="L64" s="222" t="str">
        <f>IF('LEDGER GANJIL'!L64="","",AVERAGE('LEDGER GANJIL'!L64,'LEDGER GENAP2'!L64))</f>
        <v/>
      </c>
      <c r="M64" s="765"/>
      <c r="N64" s="222" t="str">
        <f>IF('LEDGER GANJIL'!N64="","",AVERAGE('LEDGER GANJIL'!N64,'LEDGER GENAP2'!N64))</f>
        <v/>
      </c>
      <c r="O64" s="765"/>
      <c r="P64" s="222" t="str">
        <f>IF('LEDGER GANJIL'!P64="","",AVERAGE('LEDGER GANJIL'!P64,'LEDGER GENAP2'!P64))</f>
        <v/>
      </c>
      <c r="Q64" s="765"/>
      <c r="R64" s="222" t="str">
        <f>IF('LEDGER GANJIL'!R64="","",AVERAGE('LEDGER GANJIL'!R64,'LEDGER GENAP2'!R64))</f>
        <v/>
      </c>
      <c r="S64" s="765"/>
      <c r="T64" s="222" t="str">
        <f>IF('LEDGER GANJIL'!T64="","",AVERAGE('LEDGER GANJIL'!T64,'LEDGER GENAP2'!T64))</f>
        <v/>
      </c>
      <c r="U64" s="765"/>
      <c r="V64" s="222" t="str">
        <f>IF('LEDGER GANJIL'!V64="","",AVERAGE('LEDGER GANJIL'!V64,'LEDGER GENAP2'!V64))</f>
        <v/>
      </c>
      <c r="W64" s="765"/>
      <c r="X64" s="222" t="str">
        <f>IF('LEDGER GANJIL'!X64="","",AVERAGE('LEDGER GANJIL'!X64,'LEDGER GENAP2'!X64))</f>
        <v/>
      </c>
      <c r="Y64" s="765"/>
      <c r="Z64" s="222" t="str">
        <f>IF('LEDGER GANJIL'!Z64="","",AVERAGE('LEDGER GANJIL'!Z64,'LEDGER GENAP2'!Z64))</f>
        <v/>
      </c>
      <c r="AA64" s="765"/>
      <c r="AB64" s="222" t="str">
        <f>IF('LEDGER GANJIL'!AB64="","",AVERAGE('LEDGER GANJIL'!AB64,'LEDGER GENAP2'!AB64))</f>
        <v/>
      </c>
      <c r="AC64" s="765"/>
      <c r="AD64" s="222" t="str">
        <f>IF('LEDGER GANJIL'!AD64="","",AVERAGE('LEDGER GANJIL'!AD64,'LEDGER GENAP2'!AD64))</f>
        <v/>
      </c>
      <c r="AE64" s="765"/>
      <c r="AF64" s="222" t="str">
        <f>IF('LEDGER GANJIL'!AF64="","",AVERAGE('LEDGER GANJIL'!AF64,'LEDGER GENAP2'!AF64))</f>
        <v/>
      </c>
      <c r="AG64" s="765"/>
      <c r="AH64" s="222" t="str">
        <f>IF('LEDGER GANJIL'!AH64="","",AVERAGE('LEDGER GANJIL'!AH64,'LEDGER GENAP2'!AH64))</f>
        <v/>
      </c>
      <c r="AI64" s="767"/>
      <c r="AJ64" s="222" t="str">
        <f>IF('LEDGER GANJIL'!AJ64="","",AVERAGE('LEDGER GANJIL'!AJ64,'LEDGER GENAP2'!AJ64))</f>
        <v/>
      </c>
      <c r="AK64" s="767"/>
      <c r="AL64" s="231">
        <f t="shared" si="0"/>
        <v>0</v>
      </c>
      <c r="AM64" s="755"/>
      <c r="AN64" s="757"/>
      <c r="AO64" s="748"/>
      <c r="AP64" s="750"/>
      <c r="AQ64" s="751"/>
    </row>
    <row r="65" spans="1:43" ht="15">
      <c r="A65" s="711">
        <v>28</v>
      </c>
      <c r="B65" s="752" t="str">
        <f>IF('Data Identitas'!B36="","",'Data Identitas'!B36)</f>
        <v>siswa28</v>
      </c>
      <c r="C65" s="232" t="s">
        <v>422</v>
      </c>
      <c r="D65" s="222" t="str">
        <f>IF('LEDGER GANJIL'!D65="","",AVERAGE('LEDGER GANJIL'!D65,'LEDGER GENAP2'!D65))</f>
        <v/>
      </c>
      <c r="E65" s="764" t="str">
        <f t="shared" ref="E65" si="546">IF(D65="","NK",IF(OR(D65&lt;$D$9,D66&lt;$D$9),"NK","L"))</f>
        <v>NK</v>
      </c>
      <c r="F65" s="222" t="str">
        <f>IF('LEDGER GANJIL'!F65="","",AVERAGE('LEDGER GANJIL'!F65,'LEDGER GENAP2'!F65))</f>
        <v/>
      </c>
      <c r="G65" s="764" t="str">
        <f t="shared" ref="G65" si="547">IF(F65="","NK",IF(OR(F65&lt;$F$9,F66&lt;$F$9),"NK","L"))</f>
        <v>NK</v>
      </c>
      <c r="H65" s="222" t="str">
        <f>IF('LEDGER GANJIL'!H65="","",AVERAGE('LEDGER GANJIL'!H65,'LEDGER GENAP2'!H65))</f>
        <v/>
      </c>
      <c r="I65" s="764" t="str">
        <f t="shared" ref="I65" si="548">IF(H65="","NK",IF(OR(H65&lt;$H$9,H66&lt;$H$9),"NK","L"))</f>
        <v>NK</v>
      </c>
      <c r="J65" s="222" t="str">
        <f>IF('LEDGER GANJIL'!J65="","",AVERAGE('LEDGER GANJIL'!J65,'LEDGER GENAP2'!J65))</f>
        <v/>
      </c>
      <c r="K65" s="764" t="str">
        <f t="shared" ref="K65" si="549">IF(J65="","NK",IF(OR(J65&lt;$J$9,J66&lt;$J$9),"NK","L"))</f>
        <v>NK</v>
      </c>
      <c r="L65" s="222" t="str">
        <f>IF('LEDGER GANJIL'!L65="","",AVERAGE('LEDGER GANJIL'!L65,'LEDGER GENAP2'!L65))</f>
        <v/>
      </c>
      <c r="M65" s="764" t="str">
        <f t="shared" ref="M65" si="550">IF(L65="","NK",IF(OR(L65&lt;$L$9,L66&lt;$L$9),"NK","L"))</f>
        <v>NK</v>
      </c>
      <c r="N65" s="222" t="str">
        <f>IF('LEDGER GANJIL'!N65="","",AVERAGE('LEDGER GANJIL'!N65,'LEDGER GENAP2'!N65))</f>
        <v/>
      </c>
      <c r="O65" s="764" t="str">
        <f t="shared" ref="O65" si="551">IF(N65="","NK",IF(OR(N65&lt;$N$9,N66&lt;$N$9),"NK","L"))</f>
        <v>NK</v>
      </c>
      <c r="P65" s="222" t="str">
        <f>IF('LEDGER GANJIL'!P65="","",AVERAGE('LEDGER GANJIL'!P65,'LEDGER GENAP2'!P65))</f>
        <v/>
      </c>
      <c r="Q65" s="764" t="str">
        <f t="shared" ref="Q65" si="552">IF(P65="","NK",IF(OR(P65&lt;$P$9,P66&lt;$P$9),"NK","L"))</f>
        <v>NK</v>
      </c>
      <c r="R65" s="222" t="str">
        <f>IF('LEDGER GANJIL'!R65="","",AVERAGE('LEDGER GANJIL'!R65,'LEDGER GENAP2'!R65))</f>
        <v/>
      </c>
      <c r="S65" s="764" t="str">
        <f t="shared" ref="S65" si="553">IF(R65="","NK",IF(OR(R65&lt;$R$9,R66&lt;$R$9),"NK","L"))</f>
        <v>NK</v>
      </c>
      <c r="T65" s="222" t="str">
        <f>IF('LEDGER GANJIL'!T65="","",AVERAGE('LEDGER GANJIL'!T65,'LEDGER GENAP2'!T65))</f>
        <v/>
      </c>
      <c r="U65" s="764" t="str">
        <f t="shared" ref="U65" si="554">IF(T65="","NK",IF(OR(T65&lt;$T$9,T66&lt;$T$9),"NK","L"))</f>
        <v>NK</v>
      </c>
      <c r="V65" s="222" t="str">
        <f>IF('LEDGER GANJIL'!V65="","",AVERAGE('LEDGER GANJIL'!V65,'LEDGER GENAP2'!V65))</f>
        <v/>
      </c>
      <c r="W65" s="764" t="str">
        <f t="shared" ref="W65" si="555">IF(V65="","NK",IF(OR(V65&lt;$V$9,V66&lt;$V$9),"NK","L"))</f>
        <v>NK</v>
      </c>
      <c r="X65" s="222" t="str">
        <f>IF('LEDGER GANJIL'!X65="","",AVERAGE('LEDGER GANJIL'!X65,'LEDGER GENAP2'!X65))</f>
        <v/>
      </c>
      <c r="Y65" s="764" t="str">
        <f t="shared" ref="Y65" si="556">IF(X65="","NK",IF(OR(X65&lt;$X$9,X66&lt;$X$9),"NK","L"))</f>
        <v>NK</v>
      </c>
      <c r="Z65" s="222" t="str">
        <f>IF('LEDGER GANJIL'!Z65="","",AVERAGE('LEDGER GANJIL'!Z65,'LEDGER GENAP2'!Z65))</f>
        <v/>
      </c>
      <c r="AA65" s="764" t="str">
        <f t="shared" ref="AA65" si="557">IF(Z65="","NK",IF(OR(Z65&lt;$Z$9,Z66&lt;$Z$9),"NK","L"))</f>
        <v>NK</v>
      </c>
      <c r="AB65" s="222" t="str">
        <f>IF('LEDGER GANJIL'!AB65="","",AVERAGE('LEDGER GANJIL'!AB65,'LEDGER GENAP2'!AB65))</f>
        <v/>
      </c>
      <c r="AC65" s="764" t="str">
        <f t="shared" ref="AC65" si="558">IF(AB65="","NK",IF(OR(AB65&lt;$AB$9,AB66&lt;$AB$9),"NK","L"))</f>
        <v>NK</v>
      </c>
      <c r="AD65" s="222" t="str">
        <f>IF('LEDGER GANJIL'!AD65="","",AVERAGE('LEDGER GANJIL'!AD65,'LEDGER GENAP2'!AD65))</f>
        <v/>
      </c>
      <c r="AE65" s="764" t="str">
        <f t="shared" ref="AE65" si="559">IF(AD65="","NK",IF(OR(AD65&lt;$AD$9,AD66&lt;$AD$9),"NK","L"))</f>
        <v>NK</v>
      </c>
      <c r="AF65" s="222" t="str">
        <f>IF('LEDGER GANJIL'!AF65="","",AVERAGE('LEDGER GANJIL'!AF65,'LEDGER GENAP2'!AF65))</f>
        <v/>
      </c>
      <c r="AG65" s="764" t="str">
        <f t="shared" ref="AG65" si="560">IF(AF65="","NK",IF(OR(AF65&lt;$AF$9,AF66&lt;$AF$9),"NK","L"))</f>
        <v>NK</v>
      </c>
      <c r="AH65" s="222" t="str">
        <f>IF('LEDGER GANJIL'!AH65="","",AVERAGE('LEDGER GANJIL'!AH65,'LEDGER GENAP2'!AH65))</f>
        <v/>
      </c>
      <c r="AI65" s="766" t="str">
        <f t="shared" ref="AI65" si="561">IF(AH65="","",IF(OR(AH65&lt;$AH$9,AH66&lt;$AH$9),"NK","L"))</f>
        <v/>
      </c>
      <c r="AJ65" s="222" t="str">
        <f>IF('LEDGER GANJIL'!AJ65="","",AVERAGE('LEDGER GANJIL'!AJ65,'LEDGER GENAP2'!AJ65))</f>
        <v/>
      </c>
      <c r="AK65" s="766" t="str">
        <f t="shared" ref="AK65" si="562">IF(AJ65="","",IF(OR(AJ65&lt;$AJ$9,AJ66&lt;$AJ$9),"NK","L"))</f>
        <v/>
      </c>
      <c r="AL65" s="231">
        <f t="shared" si="0"/>
        <v>0</v>
      </c>
      <c r="AM65" s="754" t="str">
        <f>IFERROR(DESKRIPSI2!EW38,"")</f>
        <v/>
      </c>
      <c r="AN65" s="756">
        <f t="shared" ref="AN65" si="563">IF(AL65="","",AL65+AL66)</f>
        <v>0</v>
      </c>
      <c r="AO65" s="747" t="str">
        <f t="shared" ref="AO65" si="564">IF(AL65=0,"",COUNTIF(D65:AK66,"NK"))</f>
        <v/>
      </c>
      <c r="AP65" s="749" t="str">
        <f t="shared" ref="AP65" si="565">IF(OR(AO65="",AM65=""),"",IF(AND(AO65&lt;=$AO$3,AM65&gt;=3),"Naik","Tidak Naik"))</f>
        <v/>
      </c>
      <c r="AQ65" s="751" t="str">
        <f t="shared" ref="AQ65" si="566">IF(AP65="","",RANK(AN65,$AN$11:$AN$106,0))</f>
        <v/>
      </c>
    </row>
    <row r="66" spans="1:43" ht="15">
      <c r="A66" s="713"/>
      <c r="B66" s="753"/>
      <c r="C66" s="232" t="s">
        <v>423</v>
      </c>
      <c r="D66" s="222" t="str">
        <f>IF('LEDGER GANJIL'!D66="","",AVERAGE('LEDGER GANJIL'!D66,'LEDGER GENAP2'!D66))</f>
        <v/>
      </c>
      <c r="E66" s="765"/>
      <c r="F66" s="222" t="str">
        <f>IF('LEDGER GANJIL'!F66="","",AVERAGE('LEDGER GANJIL'!F66,'LEDGER GENAP2'!F66))</f>
        <v/>
      </c>
      <c r="G66" s="765"/>
      <c r="H66" s="222" t="str">
        <f>IF('LEDGER GANJIL'!H66="","",AVERAGE('LEDGER GANJIL'!H66,'LEDGER GENAP2'!H66))</f>
        <v/>
      </c>
      <c r="I66" s="765"/>
      <c r="J66" s="222" t="str">
        <f>IF('LEDGER GANJIL'!J66="","",AVERAGE('LEDGER GANJIL'!J66,'LEDGER GENAP2'!J66))</f>
        <v/>
      </c>
      <c r="K66" s="765"/>
      <c r="L66" s="222" t="str">
        <f>IF('LEDGER GANJIL'!L66="","",AVERAGE('LEDGER GANJIL'!L66,'LEDGER GENAP2'!L66))</f>
        <v/>
      </c>
      <c r="M66" s="765"/>
      <c r="N66" s="222" t="str">
        <f>IF('LEDGER GANJIL'!N66="","",AVERAGE('LEDGER GANJIL'!N66,'LEDGER GENAP2'!N66))</f>
        <v/>
      </c>
      <c r="O66" s="765"/>
      <c r="P66" s="222" t="str">
        <f>IF('LEDGER GANJIL'!P66="","",AVERAGE('LEDGER GANJIL'!P66,'LEDGER GENAP2'!P66))</f>
        <v/>
      </c>
      <c r="Q66" s="765"/>
      <c r="R66" s="222" t="str">
        <f>IF('LEDGER GANJIL'!R66="","",AVERAGE('LEDGER GANJIL'!R66,'LEDGER GENAP2'!R66))</f>
        <v/>
      </c>
      <c r="S66" s="765"/>
      <c r="T66" s="222" t="str">
        <f>IF('LEDGER GANJIL'!T66="","",AVERAGE('LEDGER GANJIL'!T66,'LEDGER GENAP2'!T66))</f>
        <v/>
      </c>
      <c r="U66" s="765"/>
      <c r="V66" s="222" t="str">
        <f>IF('LEDGER GANJIL'!V66="","",AVERAGE('LEDGER GANJIL'!V66,'LEDGER GENAP2'!V66))</f>
        <v/>
      </c>
      <c r="W66" s="765"/>
      <c r="X66" s="222" t="str">
        <f>IF('LEDGER GANJIL'!X66="","",AVERAGE('LEDGER GANJIL'!X66,'LEDGER GENAP2'!X66))</f>
        <v/>
      </c>
      <c r="Y66" s="765"/>
      <c r="Z66" s="222" t="str">
        <f>IF('LEDGER GANJIL'!Z66="","",AVERAGE('LEDGER GANJIL'!Z66,'LEDGER GENAP2'!Z66))</f>
        <v/>
      </c>
      <c r="AA66" s="765"/>
      <c r="AB66" s="222" t="str">
        <f>IF('LEDGER GANJIL'!AB66="","",AVERAGE('LEDGER GANJIL'!AB66,'LEDGER GENAP2'!AB66))</f>
        <v/>
      </c>
      <c r="AC66" s="765"/>
      <c r="AD66" s="222" t="str">
        <f>IF('LEDGER GANJIL'!AD66="","",AVERAGE('LEDGER GANJIL'!AD66,'LEDGER GENAP2'!AD66))</f>
        <v/>
      </c>
      <c r="AE66" s="765"/>
      <c r="AF66" s="222" t="str">
        <f>IF('LEDGER GANJIL'!AF66="","",AVERAGE('LEDGER GANJIL'!AF66,'LEDGER GENAP2'!AF66))</f>
        <v/>
      </c>
      <c r="AG66" s="765"/>
      <c r="AH66" s="222" t="str">
        <f>IF('LEDGER GANJIL'!AH66="","",AVERAGE('LEDGER GANJIL'!AH66,'LEDGER GENAP2'!AH66))</f>
        <v/>
      </c>
      <c r="AI66" s="767"/>
      <c r="AJ66" s="222" t="str">
        <f>IF('LEDGER GANJIL'!AJ66="","",AVERAGE('LEDGER GANJIL'!AJ66,'LEDGER GENAP2'!AJ66))</f>
        <v/>
      </c>
      <c r="AK66" s="767"/>
      <c r="AL66" s="231">
        <f t="shared" si="0"/>
        <v>0</v>
      </c>
      <c r="AM66" s="755"/>
      <c r="AN66" s="757"/>
      <c r="AO66" s="748"/>
      <c r="AP66" s="750"/>
      <c r="AQ66" s="751"/>
    </row>
    <row r="67" spans="1:43" ht="15">
      <c r="A67" s="711">
        <v>29</v>
      </c>
      <c r="B67" s="752" t="str">
        <f>IF('Data Identitas'!B37="","",'Data Identitas'!B37)</f>
        <v>siswa29</v>
      </c>
      <c r="C67" s="232" t="s">
        <v>422</v>
      </c>
      <c r="D67" s="222" t="str">
        <f>IF('LEDGER GANJIL'!D67="","",AVERAGE('LEDGER GANJIL'!D67,'LEDGER GENAP2'!D67))</f>
        <v/>
      </c>
      <c r="E67" s="764" t="str">
        <f t="shared" ref="E67" si="567">IF(D67="","NK",IF(OR(D67&lt;$D$9,D68&lt;$D$9),"NK","L"))</f>
        <v>NK</v>
      </c>
      <c r="F67" s="222" t="str">
        <f>IF('LEDGER GANJIL'!F67="","",AVERAGE('LEDGER GANJIL'!F67,'LEDGER GENAP2'!F67))</f>
        <v/>
      </c>
      <c r="G67" s="764" t="str">
        <f t="shared" ref="G67" si="568">IF(F67="","NK",IF(OR(F67&lt;$F$9,F68&lt;$F$9),"NK","L"))</f>
        <v>NK</v>
      </c>
      <c r="H67" s="222" t="str">
        <f>IF('LEDGER GANJIL'!H67="","",AVERAGE('LEDGER GANJIL'!H67,'LEDGER GENAP2'!H67))</f>
        <v/>
      </c>
      <c r="I67" s="764" t="str">
        <f t="shared" ref="I67" si="569">IF(H67="","NK",IF(OR(H67&lt;$H$9,H68&lt;$H$9),"NK","L"))</f>
        <v>NK</v>
      </c>
      <c r="J67" s="222" t="str">
        <f>IF('LEDGER GANJIL'!J67="","",AVERAGE('LEDGER GANJIL'!J67,'LEDGER GENAP2'!J67))</f>
        <v/>
      </c>
      <c r="K67" s="764" t="str">
        <f t="shared" ref="K67" si="570">IF(J67="","NK",IF(OR(J67&lt;$J$9,J68&lt;$J$9),"NK","L"))</f>
        <v>NK</v>
      </c>
      <c r="L67" s="222" t="str">
        <f>IF('LEDGER GANJIL'!L67="","",AVERAGE('LEDGER GANJIL'!L67,'LEDGER GENAP2'!L67))</f>
        <v/>
      </c>
      <c r="M67" s="764" t="str">
        <f t="shared" ref="M67" si="571">IF(L67="","NK",IF(OR(L67&lt;$L$9,L68&lt;$L$9),"NK","L"))</f>
        <v>NK</v>
      </c>
      <c r="N67" s="222" t="str">
        <f>IF('LEDGER GANJIL'!N67="","",AVERAGE('LEDGER GANJIL'!N67,'LEDGER GENAP2'!N67))</f>
        <v/>
      </c>
      <c r="O67" s="764" t="str">
        <f t="shared" ref="O67" si="572">IF(N67="","NK",IF(OR(N67&lt;$N$9,N68&lt;$N$9),"NK","L"))</f>
        <v>NK</v>
      </c>
      <c r="P67" s="222" t="str">
        <f>IF('LEDGER GANJIL'!P67="","",AVERAGE('LEDGER GANJIL'!P67,'LEDGER GENAP2'!P67))</f>
        <v/>
      </c>
      <c r="Q67" s="764" t="str">
        <f t="shared" ref="Q67" si="573">IF(P67="","NK",IF(OR(P67&lt;$P$9,P68&lt;$P$9),"NK","L"))</f>
        <v>NK</v>
      </c>
      <c r="R67" s="222" t="str">
        <f>IF('LEDGER GANJIL'!R67="","",AVERAGE('LEDGER GANJIL'!R67,'LEDGER GENAP2'!R67))</f>
        <v/>
      </c>
      <c r="S67" s="764" t="str">
        <f t="shared" ref="S67" si="574">IF(R67="","NK",IF(OR(R67&lt;$R$9,R68&lt;$R$9),"NK","L"))</f>
        <v>NK</v>
      </c>
      <c r="T67" s="222" t="str">
        <f>IF('LEDGER GANJIL'!T67="","",AVERAGE('LEDGER GANJIL'!T67,'LEDGER GENAP2'!T67))</f>
        <v/>
      </c>
      <c r="U67" s="764" t="str">
        <f t="shared" ref="U67" si="575">IF(T67="","NK",IF(OR(T67&lt;$T$9,T68&lt;$T$9),"NK","L"))</f>
        <v>NK</v>
      </c>
      <c r="V67" s="222" t="str">
        <f>IF('LEDGER GANJIL'!V67="","",AVERAGE('LEDGER GANJIL'!V67,'LEDGER GENAP2'!V67))</f>
        <v/>
      </c>
      <c r="W67" s="764" t="str">
        <f t="shared" ref="W67" si="576">IF(V67="","NK",IF(OR(V67&lt;$V$9,V68&lt;$V$9),"NK","L"))</f>
        <v>NK</v>
      </c>
      <c r="X67" s="222" t="str">
        <f>IF('LEDGER GANJIL'!X67="","",AVERAGE('LEDGER GANJIL'!X67,'LEDGER GENAP2'!X67))</f>
        <v/>
      </c>
      <c r="Y67" s="764" t="str">
        <f t="shared" ref="Y67" si="577">IF(X67="","NK",IF(OR(X67&lt;$X$9,X68&lt;$X$9),"NK","L"))</f>
        <v>NK</v>
      </c>
      <c r="Z67" s="222" t="str">
        <f>IF('LEDGER GANJIL'!Z67="","",AVERAGE('LEDGER GANJIL'!Z67,'LEDGER GENAP2'!Z67))</f>
        <v/>
      </c>
      <c r="AA67" s="764" t="str">
        <f t="shared" ref="AA67" si="578">IF(Z67="","NK",IF(OR(Z67&lt;$Z$9,Z68&lt;$Z$9),"NK","L"))</f>
        <v>NK</v>
      </c>
      <c r="AB67" s="222" t="str">
        <f>IF('LEDGER GANJIL'!AB67="","",AVERAGE('LEDGER GANJIL'!AB67,'LEDGER GENAP2'!AB67))</f>
        <v/>
      </c>
      <c r="AC67" s="764" t="str">
        <f t="shared" ref="AC67" si="579">IF(AB67="","NK",IF(OR(AB67&lt;$AB$9,AB68&lt;$AB$9),"NK","L"))</f>
        <v>NK</v>
      </c>
      <c r="AD67" s="222" t="str">
        <f>IF('LEDGER GANJIL'!AD67="","",AVERAGE('LEDGER GANJIL'!AD67,'LEDGER GENAP2'!AD67))</f>
        <v/>
      </c>
      <c r="AE67" s="764" t="str">
        <f t="shared" ref="AE67" si="580">IF(AD67="","NK",IF(OR(AD67&lt;$AD$9,AD68&lt;$AD$9),"NK","L"))</f>
        <v>NK</v>
      </c>
      <c r="AF67" s="222" t="str">
        <f>IF('LEDGER GANJIL'!AF67="","",AVERAGE('LEDGER GANJIL'!AF67,'LEDGER GENAP2'!AF67))</f>
        <v/>
      </c>
      <c r="AG67" s="764" t="str">
        <f t="shared" ref="AG67" si="581">IF(AF67="","NK",IF(OR(AF67&lt;$AF$9,AF68&lt;$AF$9),"NK","L"))</f>
        <v>NK</v>
      </c>
      <c r="AH67" s="222" t="str">
        <f>IF('LEDGER GANJIL'!AH67="","",AVERAGE('LEDGER GANJIL'!AH67,'LEDGER GENAP2'!AH67))</f>
        <v/>
      </c>
      <c r="AI67" s="766" t="str">
        <f t="shared" ref="AI67" si="582">IF(AH67="","",IF(OR(AH67&lt;$AH$9,AH68&lt;$AH$9),"NK","L"))</f>
        <v/>
      </c>
      <c r="AJ67" s="222" t="str">
        <f>IF('LEDGER GANJIL'!AJ67="","",AVERAGE('LEDGER GANJIL'!AJ67,'LEDGER GENAP2'!AJ67))</f>
        <v/>
      </c>
      <c r="AK67" s="766" t="str">
        <f t="shared" ref="AK67" si="583">IF(AJ67="","",IF(OR(AJ67&lt;$AJ$9,AJ68&lt;$AJ$9),"NK","L"))</f>
        <v/>
      </c>
      <c r="AL67" s="231">
        <f t="shared" si="0"/>
        <v>0</v>
      </c>
      <c r="AM67" s="754" t="str">
        <f>IFERROR(DESKRIPSI2!EW39,"")</f>
        <v/>
      </c>
      <c r="AN67" s="756">
        <f t="shared" ref="AN67" si="584">IF(AL67="","",AL67+AL68)</f>
        <v>0</v>
      </c>
      <c r="AO67" s="747" t="str">
        <f t="shared" ref="AO67" si="585">IF(AL67=0,"",COUNTIF(D67:AK68,"NK"))</f>
        <v/>
      </c>
      <c r="AP67" s="749" t="str">
        <f t="shared" ref="AP67" si="586">IF(OR(AO67="",AM67=""),"",IF(AND(AO67&lt;=$AO$3,AM67&gt;=3),"Naik","Tidak Naik"))</f>
        <v/>
      </c>
      <c r="AQ67" s="751" t="str">
        <f t="shared" ref="AQ67" si="587">IF(AP67="","",RANK(AN67,$AN$11:$AN$106,0))</f>
        <v/>
      </c>
    </row>
    <row r="68" spans="1:43" ht="15">
      <c r="A68" s="713"/>
      <c r="B68" s="753"/>
      <c r="C68" s="232" t="s">
        <v>423</v>
      </c>
      <c r="D68" s="222" t="str">
        <f>IF('LEDGER GANJIL'!D68="","",AVERAGE('LEDGER GANJIL'!D68,'LEDGER GENAP2'!D68))</f>
        <v/>
      </c>
      <c r="E68" s="765"/>
      <c r="F68" s="222" t="str">
        <f>IF('LEDGER GANJIL'!F68="","",AVERAGE('LEDGER GANJIL'!F68,'LEDGER GENAP2'!F68))</f>
        <v/>
      </c>
      <c r="G68" s="765"/>
      <c r="H68" s="222" t="str">
        <f>IF('LEDGER GANJIL'!H68="","",AVERAGE('LEDGER GANJIL'!H68,'LEDGER GENAP2'!H68))</f>
        <v/>
      </c>
      <c r="I68" s="765"/>
      <c r="J68" s="222" t="str">
        <f>IF('LEDGER GANJIL'!J68="","",AVERAGE('LEDGER GANJIL'!J68,'LEDGER GENAP2'!J68))</f>
        <v/>
      </c>
      <c r="K68" s="765"/>
      <c r="L68" s="222" t="str">
        <f>IF('LEDGER GANJIL'!L68="","",AVERAGE('LEDGER GANJIL'!L68,'LEDGER GENAP2'!L68))</f>
        <v/>
      </c>
      <c r="M68" s="765"/>
      <c r="N68" s="222" t="str">
        <f>IF('LEDGER GANJIL'!N68="","",AVERAGE('LEDGER GANJIL'!N68,'LEDGER GENAP2'!N68))</f>
        <v/>
      </c>
      <c r="O68" s="765"/>
      <c r="P68" s="222" t="str">
        <f>IF('LEDGER GANJIL'!P68="","",AVERAGE('LEDGER GANJIL'!P68,'LEDGER GENAP2'!P68))</f>
        <v/>
      </c>
      <c r="Q68" s="765"/>
      <c r="R68" s="222" t="str">
        <f>IF('LEDGER GANJIL'!R68="","",AVERAGE('LEDGER GANJIL'!R68,'LEDGER GENAP2'!R68))</f>
        <v/>
      </c>
      <c r="S68" s="765"/>
      <c r="T68" s="222" t="str">
        <f>IF('LEDGER GANJIL'!T68="","",AVERAGE('LEDGER GANJIL'!T68,'LEDGER GENAP2'!T68))</f>
        <v/>
      </c>
      <c r="U68" s="765"/>
      <c r="V68" s="222" t="str">
        <f>IF('LEDGER GANJIL'!V68="","",AVERAGE('LEDGER GANJIL'!V68,'LEDGER GENAP2'!V68))</f>
        <v/>
      </c>
      <c r="W68" s="765"/>
      <c r="X68" s="222" t="str">
        <f>IF('LEDGER GANJIL'!X68="","",AVERAGE('LEDGER GANJIL'!X68,'LEDGER GENAP2'!X68))</f>
        <v/>
      </c>
      <c r="Y68" s="765"/>
      <c r="Z68" s="222" t="str">
        <f>IF('LEDGER GANJIL'!Z68="","",AVERAGE('LEDGER GANJIL'!Z68,'LEDGER GENAP2'!Z68))</f>
        <v/>
      </c>
      <c r="AA68" s="765"/>
      <c r="AB68" s="222" t="str">
        <f>IF('LEDGER GANJIL'!AB68="","",AVERAGE('LEDGER GANJIL'!AB68,'LEDGER GENAP2'!AB68))</f>
        <v/>
      </c>
      <c r="AC68" s="765"/>
      <c r="AD68" s="222" t="str">
        <f>IF('LEDGER GANJIL'!AD68="","",AVERAGE('LEDGER GANJIL'!AD68,'LEDGER GENAP2'!AD68))</f>
        <v/>
      </c>
      <c r="AE68" s="765"/>
      <c r="AF68" s="222" t="str">
        <f>IF('LEDGER GANJIL'!AF68="","",AVERAGE('LEDGER GANJIL'!AF68,'LEDGER GENAP2'!AF68))</f>
        <v/>
      </c>
      <c r="AG68" s="765"/>
      <c r="AH68" s="222" t="str">
        <f>IF('LEDGER GANJIL'!AH68="","",AVERAGE('LEDGER GANJIL'!AH68,'LEDGER GENAP2'!AH68))</f>
        <v/>
      </c>
      <c r="AI68" s="767"/>
      <c r="AJ68" s="222" t="str">
        <f>IF('LEDGER GANJIL'!AJ68="","",AVERAGE('LEDGER GANJIL'!AJ68,'LEDGER GENAP2'!AJ68))</f>
        <v/>
      </c>
      <c r="AK68" s="767"/>
      <c r="AL68" s="231">
        <f t="shared" si="0"/>
        <v>0</v>
      </c>
      <c r="AM68" s="755"/>
      <c r="AN68" s="757"/>
      <c r="AO68" s="748"/>
      <c r="AP68" s="750"/>
      <c r="AQ68" s="751"/>
    </row>
    <row r="69" spans="1:43" ht="15" customHeight="1">
      <c r="A69" s="711">
        <v>30</v>
      </c>
      <c r="B69" s="752" t="str">
        <f>IF('Data Identitas'!B38="","",'Data Identitas'!B38)</f>
        <v>siswa30</v>
      </c>
      <c r="C69" s="232" t="s">
        <v>422</v>
      </c>
      <c r="D69" s="222" t="str">
        <f>IF('LEDGER GANJIL'!D69="","",AVERAGE('LEDGER GANJIL'!D69,'LEDGER GENAP2'!D69))</f>
        <v/>
      </c>
      <c r="E69" s="764" t="str">
        <f t="shared" ref="E69" si="588">IF(D69="","NK",IF(OR(D69&lt;$D$9,D70&lt;$D$9),"NK","L"))</f>
        <v>NK</v>
      </c>
      <c r="F69" s="222" t="str">
        <f>IF('LEDGER GANJIL'!F69="","",AVERAGE('LEDGER GANJIL'!F69,'LEDGER GENAP2'!F69))</f>
        <v/>
      </c>
      <c r="G69" s="764" t="str">
        <f t="shared" ref="G69" si="589">IF(F69="","NK",IF(OR(F69&lt;$F$9,F70&lt;$F$9),"NK","L"))</f>
        <v>NK</v>
      </c>
      <c r="H69" s="222" t="str">
        <f>IF('LEDGER GANJIL'!H69="","",AVERAGE('LEDGER GANJIL'!H69,'LEDGER GENAP2'!H69))</f>
        <v/>
      </c>
      <c r="I69" s="764" t="str">
        <f t="shared" ref="I69" si="590">IF(H69="","NK",IF(OR(H69&lt;$H$9,H70&lt;$H$9),"NK","L"))</f>
        <v>NK</v>
      </c>
      <c r="J69" s="222" t="str">
        <f>IF('LEDGER GANJIL'!J69="","",AVERAGE('LEDGER GANJIL'!J69,'LEDGER GENAP2'!J69))</f>
        <v/>
      </c>
      <c r="K69" s="764" t="str">
        <f t="shared" ref="K69" si="591">IF(J69="","NK",IF(OR(J69&lt;$J$9,J70&lt;$J$9),"NK","L"))</f>
        <v>NK</v>
      </c>
      <c r="L69" s="222" t="str">
        <f>IF('LEDGER GANJIL'!L69="","",AVERAGE('LEDGER GANJIL'!L69,'LEDGER GENAP2'!L69))</f>
        <v/>
      </c>
      <c r="M69" s="764" t="str">
        <f t="shared" ref="M69" si="592">IF(L69="","NK",IF(OR(L69&lt;$L$9,L70&lt;$L$9),"NK","L"))</f>
        <v>NK</v>
      </c>
      <c r="N69" s="222" t="str">
        <f>IF('LEDGER GANJIL'!N69="","",AVERAGE('LEDGER GANJIL'!N69,'LEDGER GENAP2'!N69))</f>
        <v/>
      </c>
      <c r="O69" s="764" t="str">
        <f t="shared" ref="O69" si="593">IF(N69="","NK",IF(OR(N69&lt;$N$9,N70&lt;$N$9),"NK","L"))</f>
        <v>NK</v>
      </c>
      <c r="P69" s="222" t="str">
        <f>IF('LEDGER GANJIL'!P69="","",AVERAGE('LEDGER GANJIL'!P69,'LEDGER GENAP2'!P69))</f>
        <v/>
      </c>
      <c r="Q69" s="764" t="str">
        <f t="shared" ref="Q69" si="594">IF(P69="","NK",IF(OR(P69&lt;$P$9,P70&lt;$P$9),"NK","L"))</f>
        <v>NK</v>
      </c>
      <c r="R69" s="222" t="str">
        <f>IF('LEDGER GANJIL'!R69="","",AVERAGE('LEDGER GANJIL'!R69,'LEDGER GENAP2'!R69))</f>
        <v/>
      </c>
      <c r="S69" s="764" t="str">
        <f t="shared" ref="S69" si="595">IF(R69="","NK",IF(OR(R69&lt;$R$9,R70&lt;$R$9),"NK","L"))</f>
        <v>NK</v>
      </c>
      <c r="T69" s="222" t="str">
        <f>IF('LEDGER GANJIL'!T69="","",AVERAGE('LEDGER GANJIL'!T69,'LEDGER GENAP2'!T69))</f>
        <v/>
      </c>
      <c r="U69" s="764" t="str">
        <f t="shared" ref="U69" si="596">IF(T69="","NK",IF(OR(T69&lt;$T$9,T70&lt;$T$9),"NK","L"))</f>
        <v>NK</v>
      </c>
      <c r="V69" s="222" t="str">
        <f>IF('LEDGER GANJIL'!V69="","",AVERAGE('LEDGER GANJIL'!V69,'LEDGER GENAP2'!V69))</f>
        <v/>
      </c>
      <c r="W69" s="764" t="str">
        <f t="shared" ref="W69" si="597">IF(V69="","NK",IF(OR(V69&lt;$V$9,V70&lt;$V$9),"NK","L"))</f>
        <v>NK</v>
      </c>
      <c r="X69" s="222" t="str">
        <f>IF('LEDGER GANJIL'!X69="","",AVERAGE('LEDGER GANJIL'!X69,'LEDGER GENAP2'!X69))</f>
        <v/>
      </c>
      <c r="Y69" s="764" t="str">
        <f t="shared" ref="Y69" si="598">IF(X69="","NK",IF(OR(X69&lt;$X$9,X70&lt;$X$9),"NK","L"))</f>
        <v>NK</v>
      </c>
      <c r="Z69" s="222" t="str">
        <f>IF('LEDGER GANJIL'!Z69="","",AVERAGE('LEDGER GANJIL'!Z69,'LEDGER GENAP2'!Z69))</f>
        <v/>
      </c>
      <c r="AA69" s="764" t="str">
        <f t="shared" ref="AA69" si="599">IF(Z69="","NK",IF(OR(Z69&lt;$Z$9,Z70&lt;$Z$9),"NK","L"))</f>
        <v>NK</v>
      </c>
      <c r="AB69" s="222" t="str">
        <f>IF('LEDGER GANJIL'!AB69="","",AVERAGE('LEDGER GANJIL'!AB69,'LEDGER GENAP2'!AB69))</f>
        <v/>
      </c>
      <c r="AC69" s="764" t="str">
        <f t="shared" ref="AC69" si="600">IF(AB69="","NK",IF(OR(AB69&lt;$AB$9,AB70&lt;$AB$9),"NK","L"))</f>
        <v>NK</v>
      </c>
      <c r="AD69" s="222" t="str">
        <f>IF('LEDGER GANJIL'!AD69="","",AVERAGE('LEDGER GANJIL'!AD69,'LEDGER GENAP2'!AD69))</f>
        <v/>
      </c>
      <c r="AE69" s="764" t="str">
        <f t="shared" ref="AE69" si="601">IF(AD69="","NK",IF(OR(AD69&lt;$AD$9,AD70&lt;$AD$9),"NK","L"))</f>
        <v>NK</v>
      </c>
      <c r="AF69" s="222" t="str">
        <f>IF('LEDGER GANJIL'!AF69="","",AVERAGE('LEDGER GANJIL'!AF69,'LEDGER GENAP2'!AF69))</f>
        <v/>
      </c>
      <c r="AG69" s="764" t="str">
        <f t="shared" ref="AG69" si="602">IF(AF69="","NK",IF(OR(AF69&lt;$AF$9,AF70&lt;$AF$9),"NK","L"))</f>
        <v>NK</v>
      </c>
      <c r="AH69" s="222" t="str">
        <f>IF('LEDGER GANJIL'!AH69="","",AVERAGE('LEDGER GANJIL'!AH69,'LEDGER GENAP2'!AH69))</f>
        <v/>
      </c>
      <c r="AI69" s="766" t="str">
        <f t="shared" ref="AI69" si="603">IF(AH69="","",IF(OR(AH69&lt;$AH$9,AH70&lt;$AH$9),"NK","L"))</f>
        <v/>
      </c>
      <c r="AJ69" s="222" t="str">
        <f>IF('LEDGER GANJIL'!AJ69="","",AVERAGE('LEDGER GANJIL'!AJ69,'LEDGER GENAP2'!AJ69))</f>
        <v/>
      </c>
      <c r="AK69" s="766" t="str">
        <f t="shared" ref="AK69" si="604">IF(AJ69="","",IF(OR(AJ69&lt;$AJ$9,AJ70&lt;$AJ$9),"NK","L"))</f>
        <v/>
      </c>
      <c r="AL69" s="231">
        <f t="shared" si="0"/>
        <v>0</v>
      </c>
      <c r="AM69" s="754" t="str">
        <f>IFERROR(DESKRIPSI2!EW40,"")</f>
        <v/>
      </c>
      <c r="AN69" s="756">
        <f t="shared" ref="AN69" si="605">IF(AL69="","",AL69+AL70)</f>
        <v>0</v>
      </c>
      <c r="AO69" s="747" t="str">
        <f t="shared" ref="AO69" si="606">IF(AL69=0,"",COUNTIF(D69:AK70,"NK"))</f>
        <v/>
      </c>
      <c r="AP69" s="749" t="str">
        <f t="shared" ref="AP69" si="607">IF(OR(AO69="",AM69=""),"",IF(AND(AO69&lt;=$AO$3,AM69&gt;=3),"Naik","Tidak Naik"))</f>
        <v/>
      </c>
      <c r="AQ69" s="751" t="str">
        <f t="shared" ref="AQ69" si="608">IF(AP69="","",RANK(AN69,$AN$11:$AN$106,0))</f>
        <v/>
      </c>
    </row>
    <row r="70" spans="1:43" ht="15">
      <c r="A70" s="713"/>
      <c r="B70" s="753"/>
      <c r="C70" s="232" t="s">
        <v>423</v>
      </c>
      <c r="D70" s="222" t="str">
        <f>IF('LEDGER GANJIL'!D70="","",AVERAGE('LEDGER GANJIL'!D70,'LEDGER GENAP2'!D70))</f>
        <v/>
      </c>
      <c r="E70" s="765"/>
      <c r="F70" s="222" t="str">
        <f>IF('LEDGER GANJIL'!F70="","",AVERAGE('LEDGER GANJIL'!F70,'LEDGER GENAP2'!F70))</f>
        <v/>
      </c>
      <c r="G70" s="765"/>
      <c r="H70" s="222" t="str">
        <f>IF('LEDGER GANJIL'!H70="","",AVERAGE('LEDGER GANJIL'!H70,'LEDGER GENAP2'!H70))</f>
        <v/>
      </c>
      <c r="I70" s="765"/>
      <c r="J70" s="222" t="str">
        <f>IF('LEDGER GANJIL'!J70="","",AVERAGE('LEDGER GANJIL'!J70,'LEDGER GENAP2'!J70))</f>
        <v/>
      </c>
      <c r="K70" s="765"/>
      <c r="L70" s="222" t="str">
        <f>IF('LEDGER GANJIL'!L70="","",AVERAGE('LEDGER GANJIL'!L70,'LEDGER GENAP2'!L70))</f>
        <v/>
      </c>
      <c r="M70" s="765"/>
      <c r="N70" s="222" t="str">
        <f>IF('LEDGER GANJIL'!N70="","",AVERAGE('LEDGER GANJIL'!N70,'LEDGER GENAP2'!N70))</f>
        <v/>
      </c>
      <c r="O70" s="765"/>
      <c r="P70" s="222" t="str">
        <f>IF('LEDGER GANJIL'!P70="","",AVERAGE('LEDGER GANJIL'!P70,'LEDGER GENAP2'!P70))</f>
        <v/>
      </c>
      <c r="Q70" s="765"/>
      <c r="R70" s="222" t="str">
        <f>IF('LEDGER GANJIL'!R70="","",AVERAGE('LEDGER GANJIL'!R70,'LEDGER GENAP2'!R70))</f>
        <v/>
      </c>
      <c r="S70" s="765"/>
      <c r="T70" s="222" t="str">
        <f>IF('LEDGER GANJIL'!T70="","",AVERAGE('LEDGER GANJIL'!T70,'LEDGER GENAP2'!T70))</f>
        <v/>
      </c>
      <c r="U70" s="765"/>
      <c r="V70" s="222" t="str">
        <f>IF('LEDGER GANJIL'!V70="","",AVERAGE('LEDGER GANJIL'!V70,'LEDGER GENAP2'!V70))</f>
        <v/>
      </c>
      <c r="W70" s="765"/>
      <c r="X70" s="222" t="str">
        <f>IF('LEDGER GANJIL'!X70="","",AVERAGE('LEDGER GANJIL'!X70,'LEDGER GENAP2'!X70))</f>
        <v/>
      </c>
      <c r="Y70" s="765"/>
      <c r="Z70" s="222" t="str">
        <f>IF('LEDGER GANJIL'!Z70="","",AVERAGE('LEDGER GANJIL'!Z70,'LEDGER GENAP2'!Z70))</f>
        <v/>
      </c>
      <c r="AA70" s="765"/>
      <c r="AB70" s="222" t="str">
        <f>IF('LEDGER GANJIL'!AB70="","",AVERAGE('LEDGER GANJIL'!AB70,'LEDGER GENAP2'!AB70))</f>
        <v/>
      </c>
      <c r="AC70" s="765"/>
      <c r="AD70" s="222" t="str">
        <f>IF('LEDGER GANJIL'!AD70="","",AVERAGE('LEDGER GANJIL'!AD70,'LEDGER GENAP2'!AD70))</f>
        <v/>
      </c>
      <c r="AE70" s="765"/>
      <c r="AF70" s="222" t="str">
        <f>IF('LEDGER GANJIL'!AF70="","",AVERAGE('LEDGER GANJIL'!AF70,'LEDGER GENAP2'!AF70))</f>
        <v/>
      </c>
      <c r="AG70" s="765"/>
      <c r="AH70" s="222" t="str">
        <f>IF('LEDGER GANJIL'!AH70="","",AVERAGE('LEDGER GANJIL'!AH70,'LEDGER GENAP2'!AH70))</f>
        <v/>
      </c>
      <c r="AI70" s="767"/>
      <c r="AJ70" s="222" t="str">
        <f>IF('LEDGER GANJIL'!AJ70="","",AVERAGE('LEDGER GANJIL'!AJ70,'LEDGER GENAP2'!AJ70))</f>
        <v/>
      </c>
      <c r="AK70" s="767"/>
      <c r="AL70" s="231">
        <f t="shared" si="0"/>
        <v>0</v>
      </c>
      <c r="AM70" s="755"/>
      <c r="AN70" s="757"/>
      <c r="AO70" s="748"/>
      <c r="AP70" s="750"/>
      <c r="AQ70" s="751"/>
    </row>
    <row r="71" spans="1:43" ht="15">
      <c r="A71" s="711">
        <v>31</v>
      </c>
      <c r="B71" s="752" t="str">
        <f>IF('Data Identitas'!B39="","",'Data Identitas'!B39)</f>
        <v>siswa31</v>
      </c>
      <c r="C71" s="232" t="s">
        <v>422</v>
      </c>
      <c r="D71" s="222" t="str">
        <f>IF('LEDGER GANJIL'!D71="","",AVERAGE('LEDGER GANJIL'!D71,'LEDGER GENAP2'!D71))</f>
        <v/>
      </c>
      <c r="E71" s="764" t="str">
        <f t="shared" ref="E71" si="609">IF(D71="","NK",IF(OR(D71&lt;$D$9,D72&lt;$D$9),"NK","L"))</f>
        <v>NK</v>
      </c>
      <c r="F71" s="222" t="str">
        <f>IF('LEDGER GANJIL'!F71="","",AVERAGE('LEDGER GANJIL'!F71,'LEDGER GENAP2'!F71))</f>
        <v/>
      </c>
      <c r="G71" s="764" t="str">
        <f t="shared" ref="G71" si="610">IF(F71="","NK",IF(OR(F71&lt;$F$9,F72&lt;$F$9),"NK","L"))</f>
        <v>NK</v>
      </c>
      <c r="H71" s="222" t="str">
        <f>IF('LEDGER GANJIL'!H71="","",AVERAGE('LEDGER GANJIL'!H71,'LEDGER GENAP2'!H71))</f>
        <v/>
      </c>
      <c r="I71" s="764" t="str">
        <f t="shared" ref="I71" si="611">IF(H71="","NK",IF(OR(H71&lt;$H$9,H72&lt;$H$9),"NK","L"))</f>
        <v>NK</v>
      </c>
      <c r="J71" s="222" t="str">
        <f>IF('LEDGER GANJIL'!J71="","",AVERAGE('LEDGER GANJIL'!J71,'LEDGER GENAP2'!J71))</f>
        <v/>
      </c>
      <c r="K71" s="764" t="str">
        <f t="shared" ref="K71" si="612">IF(J71="","NK",IF(OR(J71&lt;$J$9,J72&lt;$J$9),"NK","L"))</f>
        <v>NK</v>
      </c>
      <c r="L71" s="222" t="str">
        <f>IF('LEDGER GANJIL'!L71="","",AVERAGE('LEDGER GANJIL'!L71,'LEDGER GENAP2'!L71))</f>
        <v/>
      </c>
      <c r="M71" s="764" t="str">
        <f t="shared" ref="M71" si="613">IF(L71="","NK",IF(OR(L71&lt;$L$9,L72&lt;$L$9),"NK","L"))</f>
        <v>NK</v>
      </c>
      <c r="N71" s="222" t="str">
        <f>IF('LEDGER GANJIL'!N71="","",AVERAGE('LEDGER GANJIL'!N71,'LEDGER GENAP2'!N71))</f>
        <v/>
      </c>
      <c r="O71" s="764" t="str">
        <f t="shared" ref="O71" si="614">IF(N71="","NK",IF(OR(N71&lt;$N$9,N72&lt;$N$9),"NK","L"))</f>
        <v>NK</v>
      </c>
      <c r="P71" s="222" t="str">
        <f>IF('LEDGER GANJIL'!P71="","",AVERAGE('LEDGER GANJIL'!P71,'LEDGER GENAP2'!P71))</f>
        <v/>
      </c>
      <c r="Q71" s="764" t="str">
        <f t="shared" ref="Q71" si="615">IF(P71="","NK",IF(OR(P71&lt;$P$9,P72&lt;$P$9),"NK","L"))</f>
        <v>NK</v>
      </c>
      <c r="R71" s="222" t="str">
        <f>IF('LEDGER GANJIL'!R71="","",AVERAGE('LEDGER GANJIL'!R71,'LEDGER GENAP2'!R71))</f>
        <v/>
      </c>
      <c r="S71" s="764" t="str">
        <f t="shared" ref="S71" si="616">IF(R71="","NK",IF(OR(R71&lt;$R$9,R72&lt;$R$9),"NK","L"))</f>
        <v>NK</v>
      </c>
      <c r="T71" s="222" t="str">
        <f>IF('LEDGER GANJIL'!T71="","",AVERAGE('LEDGER GANJIL'!T71,'LEDGER GENAP2'!T71))</f>
        <v/>
      </c>
      <c r="U71" s="764" t="str">
        <f t="shared" ref="U71" si="617">IF(T71="","NK",IF(OR(T71&lt;$T$9,T72&lt;$T$9),"NK","L"))</f>
        <v>NK</v>
      </c>
      <c r="V71" s="222" t="str">
        <f>IF('LEDGER GANJIL'!V71="","",AVERAGE('LEDGER GANJIL'!V71,'LEDGER GENAP2'!V71))</f>
        <v/>
      </c>
      <c r="W71" s="764" t="str">
        <f t="shared" ref="W71" si="618">IF(V71="","NK",IF(OR(V71&lt;$V$9,V72&lt;$V$9),"NK","L"))</f>
        <v>NK</v>
      </c>
      <c r="X71" s="222" t="str">
        <f>IF('LEDGER GANJIL'!X71="","",AVERAGE('LEDGER GANJIL'!X71,'LEDGER GENAP2'!X71))</f>
        <v/>
      </c>
      <c r="Y71" s="764" t="str">
        <f t="shared" ref="Y71" si="619">IF(X71="","NK",IF(OR(X71&lt;$X$9,X72&lt;$X$9),"NK","L"))</f>
        <v>NK</v>
      </c>
      <c r="Z71" s="222" t="str">
        <f>IF('LEDGER GANJIL'!Z71="","",AVERAGE('LEDGER GANJIL'!Z71,'LEDGER GENAP2'!Z71))</f>
        <v/>
      </c>
      <c r="AA71" s="764" t="str">
        <f t="shared" ref="AA71" si="620">IF(Z71="","NK",IF(OR(Z71&lt;$Z$9,Z72&lt;$Z$9),"NK","L"))</f>
        <v>NK</v>
      </c>
      <c r="AB71" s="222" t="str">
        <f>IF('LEDGER GANJIL'!AB71="","",AVERAGE('LEDGER GANJIL'!AB71,'LEDGER GENAP2'!AB71))</f>
        <v/>
      </c>
      <c r="AC71" s="764" t="str">
        <f t="shared" ref="AC71" si="621">IF(AB71="","NK",IF(OR(AB71&lt;$AB$9,AB72&lt;$AB$9),"NK","L"))</f>
        <v>NK</v>
      </c>
      <c r="AD71" s="222" t="str">
        <f>IF('LEDGER GANJIL'!AD71="","",AVERAGE('LEDGER GANJIL'!AD71,'LEDGER GENAP2'!AD71))</f>
        <v/>
      </c>
      <c r="AE71" s="764" t="str">
        <f t="shared" ref="AE71" si="622">IF(AD71="","NK",IF(OR(AD71&lt;$AD$9,AD72&lt;$AD$9),"NK","L"))</f>
        <v>NK</v>
      </c>
      <c r="AF71" s="222" t="str">
        <f>IF('LEDGER GANJIL'!AF71="","",AVERAGE('LEDGER GANJIL'!AF71,'LEDGER GENAP2'!AF71))</f>
        <v/>
      </c>
      <c r="AG71" s="764" t="str">
        <f t="shared" ref="AG71" si="623">IF(AF71="","NK",IF(OR(AF71&lt;$AF$9,AF72&lt;$AF$9),"NK","L"))</f>
        <v>NK</v>
      </c>
      <c r="AH71" s="222" t="str">
        <f>IF('LEDGER GANJIL'!AH71="","",AVERAGE('LEDGER GANJIL'!AH71,'LEDGER GENAP2'!AH71))</f>
        <v/>
      </c>
      <c r="AI71" s="766" t="str">
        <f t="shared" ref="AI71" si="624">IF(AH71="","",IF(OR(AH71&lt;$AH$9,AH72&lt;$AH$9),"NK","L"))</f>
        <v/>
      </c>
      <c r="AJ71" s="222" t="str">
        <f>IF('LEDGER GANJIL'!AJ71="","",AVERAGE('LEDGER GANJIL'!AJ71,'LEDGER GENAP2'!AJ71))</f>
        <v/>
      </c>
      <c r="AK71" s="766" t="str">
        <f t="shared" ref="AK71" si="625">IF(AJ71="","",IF(OR(AJ71&lt;$AJ$9,AJ72&lt;$AJ$9),"NK","L"))</f>
        <v/>
      </c>
      <c r="AL71" s="231">
        <f t="shared" si="0"/>
        <v>0</v>
      </c>
      <c r="AM71" s="754" t="str">
        <f>IFERROR(DESKRIPSI2!EW41,"")</f>
        <v/>
      </c>
      <c r="AN71" s="756">
        <f t="shared" ref="AN71" si="626">IF(AL71="","",AL71+AL72)</f>
        <v>0</v>
      </c>
      <c r="AO71" s="747" t="str">
        <f t="shared" ref="AO71" si="627">IF(AL71=0,"",COUNTIF(D71:AK72,"NK"))</f>
        <v/>
      </c>
      <c r="AP71" s="749" t="str">
        <f t="shared" ref="AP71" si="628">IF(OR(AO71="",AM71=""),"",IF(AND(AO71&lt;=$AO$3,AM71&gt;=3),"Naik","Tidak Naik"))</f>
        <v/>
      </c>
      <c r="AQ71" s="751" t="str">
        <f t="shared" ref="AQ71" si="629">IF(AP71="","",RANK(AN71,$AN$11:$AN$106,0))</f>
        <v/>
      </c>
    </row>
    <row r="72" spans="1:43" ht="15">
      <c r="A72" s="713"/>
      <c r="B72" s="753"/>
      <c r="C72" s="232" t="s">
        <v>423</v>
      </c>
      <c r="D72" s="222" t="str">
        <f>IF('LEDGER GANJIL'!D72="","",AVERAGE('LEDGER GANJIL'!D72,'LEDGER GENAP2'!D72))</f>
        <v/>
      </c>
      <c r="E72" s="765"/>
      <c r="F72" s="222" t="str">
        <f>IF('LEDGER GANJIL'!F72="","",AVERAGE('LEDGER GANJIL'!F72,'LEDGER GENAP2'!F72))</f>
        <v/>
      </c>
      <c r="G72" s="765"/>
      <c r="H72" s="222" t="str">
        <f>IF('LEDGER GANJIL'!H72="","",AVERAGE('LEDGER GANJIL'!H72,'LEDGER GENAP2'!H72))</f>
        <v/>
      </c>
      <c r="I72" s="765"/>
      <c r="J72" s="222" t="str">
        <f>IF('LEDGER GANJIL'!J72="","",AVERAGE('LEDGER GANJIL'!J72,'LEDGER GENAP2'!J72))</f>
        <v/>
      </c>
      <c r="K72" s="765"/>
      <c r="L72" s="222" t="str">
        <f>IF('LEDGER GANJIL'!L72="","",AVERAGE('LEDGER GANJIL'!L72,'LEDGER GENAP2'!L72))</f>
        <v/>
      </c>
      <c r="M72" s="765"/>
      <c r="N72" s="222" t="str">
        <f>IF('LEDGER GANJIL'!N72="","",AVERAGE('LEDGER GANJIL'!N72,'LEDGER GENAP2'!N72))</f>
        <v/>
      </c>
      <c r="O72" s="765"/>
      <c r="P72" s="222" t="str">
        <f>IF('LEDGER GANJIL'!P72="","",AVERAGE('LEDGER GANJIL'!P72,'LEDGER GENAP2'!P72))</f>
        <v/>
      </c>
      <c r="Q72" s="765"/>
      <c r="R72" s="222" t="str">
        <f>IF('LEDGER GANJIL'!R72="","",AVERAGE('LEDGER GANJIL'!R72,'LEDGER GENAP2'!R72))</f>
        <v/>
      </c>
      <c r="S72" s="765"/>
      <c r="T72" s="222" t="str">
        <f>IF('LEDGER GANJIL'!T72="","",AVERAGE('LEDGER GANJIL'!T72,'LEDGER GENAP2'!T72))</f>
        <v/>
      </c>
      <c r="U72" s="765"/>
      <c r="V72" s="222" t="str">
        <f>IF('LEDGER GANJIL'!V72="","",AVERAGE('LEDGER GANJIL'!V72,'LEDGER GENAP2'!V72))</f>
        <v/>
      </c>
      <c r="W72" s="765"/>
      <c r="X72" s="222" t="str">
        <f>IF('LEDGER GANJIL'!X72="","",AVERAGE('LEDGER GANJIL'!X72,'LEDGER GENAP2'!X72))</f>
        <v/>
      </c>
      <c r="Y72" s="765"/>
      <c r="Z72" s="222" t="str">
        <f>IF('LEDGER GANJIL'!Z72="","",AVERAGE('LEDGER GANJIL'!Z72,'LEDGER GENAP2'!Z72))</f>
        <v/>
      </c>
      <c r="AA72" s="765"/>
      <c r="AB72" s="222" t="str">
        <f>IF('LEDGER GANJIL'!AB72="","",AVERAGE('LEDGER GANJIL'!AB72,'LEDGER GENAP2'!AB72))</f>
        <v/>
      </c>
      <c r="AC72" s="765"/>
      <c r="AD72" s="222" t="str">
        <f>IF('LEDGER GANJIL'!AD72="","",AVERAGE('LEDGER GANJIL'!AD72,'LEDGER GENAP2'!AD72))</f>
        <v/>
      </c>
      <c r="AE72" s="765"/>
      <c r="AF72" s="222" t="str">
        <f>IF('LEDGER GANJIL'!AF72="","",AVERAGE('LEDGER GANJIL'!AF72,'LEDGER GENAP2'!AF72))</f>
        <v/>
      </c>
      <c r="AG72" s="765"/>
      <c r="AH72" s="222" t="str">
        <f>IF('LEDGER GANJIL'!AH72="","",AVERAGE('LEDGER GANJIL'!AH72,'LEDGER GENAP2'!AH72))</f>
        <v/>
      </c>
      <c r="AI72" s="767"/>
      <c r="AJ72" s="222" t="str">
        <f>IF('LEDGER GANJIL'!AJ72="","",AVERAGE('LEDGER GANJIL'!AJ72,'LEDGER GENAP2'!AJ72))</f>
        <v/>
      </c>
      <c r="AK72" s="767"/>
      <c r="AL72" s="231">
        <f t="shared" si="0"/>
        <v>0</v>
      </c>
      <c r="AM72" s="755"/>
      <c r="AN72" s="757"/>
      <c r="AO72" s="748"/>
      <c r="AP72" s="750"/>
      <c r="AQ72" s="751"/>
    </row>
    <row r="73" spans="1:43" ht="15">
      <c r="A73" s="711">
        <v>32</v>
      </c>
      <c r="B73" s="752" t="str">
        <f>IF('Data Identitas'!B40="","",'Data Identitas'!B40)</f>
        <v>siswa32</v>
      </c>
      <c r="C73" s="232" t="s">
        <v>422</v>
      </c>
      <c r="D73" s="222" t="str">
        <f>IF('LEDGER GANJIL'!D73="","",AVERAGE('LEDGER GANJIL'!D73,'LEDGER GENAP2'!D73))</f>
        <v/>
      </c>
      <c r="E73" s="764" t="str">
        <f t="shared" ref="E73" si="630">IF(D73="","NK",IF(OR(D73&lt;$D$9,D74&lt;$D$9),"NK","L"))</f>
        <v>NK</v>
      </c>
      <c r="F73" s="222" t="str">
        <f>IF('LEDGER GANJIL'!F73="","",AVERAGE('LEDGER GANJIL'!F73,'LEDGER GENAP2'!F73))</f>
        <v/>
      </c>
      <c r="G73" s="764" t="str">
        <f t="shared" ref="G73" si="631">IF(F73="","NK",IF(OR(F73&lt;$F$9,F74&lt;$F$9),"NK","L"))</f>
        <v>NK</v>
      </c>
      <c r="H73" s="222" t="str">
        <f>IF('LEDGER GANJIL'!H73="","",AVERAGE('LEDGER GANJIL'!H73,'LEDGER GENAP2'!H73))</f>
        <v/>
      </c>
      <c r="I73" s="764" t="str">
        <f t="shared" ref="I73" si="632">IF(H73="","NK",IF(OR(H73&lt;$H$9,H74&lt;$H$9),"NK","L"))</f>
        <v>NK</v>
      </c>
      <c r="J73" s="222" t="str">
        <f>IF('LEDGER GANJIL'!J73="","",AVERAGE('LEDGER GANJIL'!J73,'LEDGER GENAP2'!J73))</f>
        <v/>
      </c>
      <c r="K73" s="764" t="str">
        <f t="shared" ref="K73" si="633">IF(J73="","NK",IF(OR(J73&lt;$J$9,J74&lt;$J$9),"NK","L"))</f>
        <v>NK</v>
      </c>
      <c r="L73" s="222" t="str">
        <f>IF('LEDGER GANJIL'!L73="","",AVERAGE('LEDGER GANJIL'!L73,'LEDGER GENAP2'!L73))</f>
        <v/>
      </c>
      <c r="M73" s="764" t="str">
        <f t="shared" ref="M73" si="634">IF(L73="","NK",IF(OR(L73&lt;$L$9,L74&lt;$L$9),"NK","L"))</f>
        <v>NK</v>
      </c>
      <c r="N73" s="222" t="str">
        <f>IF('LEDGER GANJIL'!N73="","",AVERAGE('LEDGER GANJIL'!N73,'LEDGER GENAP2'!N73))</f>
        <v/>
      </c>
      <c r="O73" s="764" t="str">
        <f t="shared" ref="O73" si="635">IF(N73="","NK",IF(OR(N73&lt;$N$9,N74&lt;$N$9),"NK","L"))</f>
        <v>NK</v>
      </c>
      <c r="P73" s="222" t="str">
        <f>IF('LEDGER GANJIL'!P73="","",AVERAGE('LEDGER GANJIL'!P73,'LEDGER GENAP2'!P73))</f>
        <v/>
      </c>
      <c r="Q73" s="764" t="str">
        <f t="shared" ref="Q73" si="636">IF(P73="","NK",IF(OR(P73&lt;$P$9,P74&lt;$P$9),"NK","L"))</f>
        <v>NK</v>
      </c>
      <c r="R73" s="222" t="str">
        <f>IF('LEDGER GANJIL'!R73="","",AVERAGE('LEDGER GANJIL'!R73,'LEDGER GENAP2'!R73))</f>
        <v/>
      </c>
      <c r="S73" s="764" t="str">
        <f t="shared" ref="S73" si="637">IF(R73="","NK",IF(OR(R73&lt;$R$9,R74&lt;$R$9),"NK","L"))</f>
        <v>NK</v>
      </c>
      <c r="T73" s="222" t="str">
        <f>IF('LEDGER GANJIL'!T73="","",AVERAGE('LEDGER GANJIL'!T73,'LEDGER GENAP2'!T73))</f>
        <v/>
      </c>
      <c r="U73" s="764" t="str">
        <f t="shared" ref="U73" si="638">IF(T73="","NK",IF(OR(T73&lt;$T$9,T74&lt;$T$9),"NK","L"))</f>
        <v>NK</v>
      </c>
      <c r="V73" s="222" t="str">
        <f>IF('LEDGER GANJIL'!V73="","",AVERAGE('LEDGER GANJIL'!V73,'LEDGER GENAP2'!V73))</f>
        <v/>
      </c>
      <c r="W73" s="764" t="str">
        <f t="shared" ref="W73" si="639">IF(V73="","NK",IF(OR(V73&lt;$V$9,V74&lt;$V$9),"NK","L"))</f>
        <v>NK</v>
      </c>
      <c r="X73" s="222" t="str">
        <f>IF('LEDGER GANJIL'!X73="","",AVERAGE('LEDGER GANJIL'!X73,'LEDGER GENAP2'!X73))</f>
        <v/>
      </c>
      <c r="Y73" s="764" t="str">
        <f t="shared" ref="Y73" si="640">IF(X73="","NK",IF(OR(X73&lt;$X$9,X74&lt;$X$9),"NK","L"))</f>
        <v>NK</v>
      </c>
      <c r="Z73" s="222" t="str">
        <f>IF('LEDGER GANJIL'!Z73="","",AVERAGE('LEDGER GANJIL'!Z73,'LEDGER GENAP2'!Z73))</f>
        <v/>
      </c>
      <c r="AA73" s="764" t="str">
        <f t="shared" ref="AA73" si="641">IF(Z73="","NK",IF(OR(Z73&lt;$Z$9,Z74&lt;$Z$9),"NK","L"))</f>
        <v>NK</v>
      </c>
      <c r="AB73" s="222" t="str">
        <f>IF('LEDGER GANJIL'!AB73="","",AVERAGE('LEDGER GANJIL'!AB73,'LEDGER GENAP2'!AB73))</f>
        <v/>
      </c>
      <c r="AC73" s="764" t="str">
        <f t="shared" ref="AC73" si="642">IF(AB73="","NK",IF(OR(AB73&lt;$AB$9,AB74&lt;$AB$9),"NK","L"))</f>
        <v>NK</v>
      </c>
      <c r="AD73" s="222" t="str">
        <f>IF('LEDGER GANJIL'!AD73="","",AVERAGE('LEDGER GANJIL'!AD73,'LEDGER GENAP2'!AD73))</f>
        <v/>
      </c>
      <c r="AE73" s="764" t="str">
        <f t="shared" ref="AE73" si="643">IF(AD73="","NK",IF(OR(AD73&lt;$AD$9,AD74&lt;$AD$9),"NK","L"))</f>
        <v>NK</v>
      </c>
      <c r="AF73" s="222" t="str">
        <f>IF('LEDGER GANJIL'!AF73="","",AVERAGE('LEDGER GANJIL'!AF73,'LEDGER GENAP2'!AF73))</f>
        <v/>
      </c>
      <c r="AG73" s="764" t="str">
        <f t="shared" ref="AG73" si="644">IF(AF73="","NK",IF(OR(AF73&lt;$AF$9,AF74&lt;$AF$9),"NK","L"))</f>
        <v>NK</v>
      </c>
      <c r="AH73" s="222" t="str">
        <f>IF('LEDGER GANJIL'!AH73="","",AVERAGE('LEDGER GANJIL'!AH73,'LEDGER GENAP2'!AH73))</f>
        <v/>
      </c>
      <c r="AI73" s="766" t="str">
        <f t="shared" ref="AI73" si="645">IF(AH73="","",IF(OR(AH73&lt;$AH$9,AH74&lt;$AH$9),"NK","L"))</f>
        <v/>
      </c>
      <c r="AJ73" s="222" t="str">
        <f>IF('LEDGER GANJIL'!AJ73="","",AVERAGE('LEDGER GANJIL'!AJ73,'LEDGER GENAP2'!AJ73))</f>
        <v/>
      </c>
      <c r="AK73" s="766" t="str">
        <f t="shared" ref="AK73" si="646">IF(AJ73="","",IF(OR(AJ73&lt;$AJ$9,AJ74&lt;$AJ$9),"NK","L"))</f>
        <v/>
      </c>
      <c r="AL73" s="231">
        <f t="shared" si="0"/>
        <v>0</v>
      </c>
      <c r="AM73" s="754" t="str">
        <f>IFERROR(DESKRIPSI2!EW42,"")</f>
        <v/>
      </c>
      <c r="AN73" s="756">
        <f t="shared" ref="AN73" si="647">IF(AL73="","",AL73+AL74)</f>
        <v>0</v>
      </c>
      <c r="AO73" s="747" t="str">
        <f t="shared" ref="AO73" si="648">IF(AL73=0,"",COUNTIF(D73:AK74,"NK"))</f>
        <v/>
      </c>
      <c r="AP73" s="749" t="str">
        <f t="shared" ref="AP73" si="649">IF(OR(AO73="",AM73=""),"",IF(AND(AO73&lt;=$AO$3,AM73&gt;=3),"Naik","Tidak Naik"))</f>
        <v/>
      </c>
      <c r="AQ73" s="751" t="str">
        <f t="shared" ref="AQ73" si="650">IF(AP73="","",RANK(AN73,$AN$11:$AN$106,0))</f>
        <v/>
      </c>
    </row>
    <row r="74" spans="1:43" ht="15">
      <c r="A74" s="713"/>
      <c r="B74" s="753"/>
      <c r="C74" s="232" t="s">
        <v>423</v>
      </c>
      <c r="D74" s="222" t="str">
        <f>IF('LEDGER GANJIL'!D74="","",AVERAGE('LEDGER GANJIL'!D74,'LEDGER GENAP2'!D74))</f>
        <v/>
      </c>
      <c r="E74" s="765"/>
      <c r="F74" s="222" t="str">
        <f>IF('LEDGER GANJIL'!F74="","",AVERAGE('LEDGER GANJIL'!F74,'LEDGER GENAP2'!F74))</f>
        <v/>
      </c>
      <c r="G74" s="765"/>
      <c r="H74" s="222" t="str">
        <f>IF('LEDGER GANJIL'!H74="","",AVERAGE('LEDGER GANJIL'!H74,'LEDGER GENAP2'!H74))</f>
        <v/>
      </c>
      <c r="I74" s="765"/>
      <c r="J74" s="222" t="str">
        <f>IF('LEDGER GANJIL'!J74="","",AVERAGE('LEDGER GANJIL'!J74,'LEDGER GENAP2'!J74))</f>
        <v/>
      </c>
      <c r="K74" s="765"/>
      <c r="L74" s="222" t="str">
        <f>IF('LEDGER GANJIL'!L74="","",AVERAGE('LEDGER GANJIL'!L74,'LEDGER GENAP2'!L74))</f>
        <v/>
      </c>
      <c r="M74" s="765"/>
      <c r="N74" s="222" t="str">
        <f>IF('LEDGER GANJIL'!N74="","",AVERAGE('LEDGER GANJIL'!N74,'LEDGER GENAP2'!N74))</f>
        <v/>
      </c>
      <c r="O74" s="765"/>
      <c r="P74" s="222" t="str">
        <f>IF('LEDGER GANJIL'!P74="","",AVERAGE('LEDGER GANJIL'!P74,'LEDGER GENAP2'!P74))</f>
        <v/>
      </c>
      <c r="Q74" s="765"/>
      <c r="R74" s="222" t="str">
        <f>IF('LEDGER GANJIL'!R74="","",AVERAGE('LEDGER GANJIL'!R74,'LEDGER GENAP2'!R74))</f>
        <v/>
      </c>
      <c r="S74" s="765"/>
      <c r="T74" s="222" t="str">
        <f>IF('LEDGER GANJIL'!T74="","",AVERAGE('LEDGER GANJIL'!T74,'LEDGER GENAP2'!T74))</f>
        <v/>
      </c>
      <c r="U74" s="765"/>
      <c r="V74" s="222" t="str">
        <f>IF('LEDGER GANJIL'!V74="","",AVERAGE('LEDGER GANJIL'!V74,'LEDGER GENAP2'!V74))</f>
        <v/>
      </c>
      <c r="W74" s="765"/>
      <c r="X74" s="222" t="str">
        <f>IF('LEDGER GANJIL'!X74="","",AVERAGE('LEDGER GANJIL'!X74,'LEDGER GENAP2'!X74))</f>
        <v/>
      </c>
      <c r="Y74" s="765"/>
      <c r="Z74" s="222" t="str">
        <f>IF('LEDGER GANJIL'!Z74="","",AVERAGE('LEDGER GANJIL'!Z74,'LEDGER GENAP2'!Z74))</f>
        <v/>
      </c>
      <c r="AA74" s="765"/>
      <c r="AB74" s="222" t="str">
        <f>IF('LEDGER GANJIL'!AB74="","",AVERAGE('LEDGER GANJIL'!AB74,'LEDGER GENAP2'!AB74))</f>
        <v/>
      </c>
      <c r="AC74" s="765"/>
      <c r="AD74" s="222" t="str">
        <f>IF('LEDGER GANJIL'!AD74="","",AVERAGE('LEDGER GANJIL'!AD74,'LEDGER GENAP2'!AD74))</f>
        <v/>
      </c>
      <c r="AE74" s="765"/>
      <c r="AF74" s="222" t="str">
        <f>IF('LEDGER GANJIL'!AF74="","",AVERAGE('LEDGER GANJIL'!AF74,'LEDGER GENAP2'!AF74))</f>
        <v/>
      </c>
      <c r="AG74" s="765"/>
      <c r="AH74" s="222" t="str">
        <f>IF('LEDGER GANJIL'!AH74="","",AVERAGE('LEDGER GANJIL'!AH74,'LEDGER GENAP2'!AH74))</f>
        <v/>
      </c>
      <c r="AI74" s="767"/>
      <c r="AJ74" s="222" t="str">
        <f>IF('LEDGER GANJIL'!AJ74="","",AVERAGE('LEDGER GANJIL'!AJ74,'LEDGER GENAP2'!AJ74))</f>
        <v/>
      </c>
      <c r="AK74" s="767"/>
      <c r="AL74" s="231">
        <f t="shared" si="0"/>
        <v>0</v>
      </c>
      <c r="AM74" s="755"/>
      <c r="AN74" s="757"/>
      <c r="AO74" s="748"/>
      <c r="AP74" s="750"/>
      <c r="AQ74" s="751"/>
    </row>
    <row r="75" spans="1:43" ht="15">
      <c r="A75" s="711">
        <v>33</v>
      </c>
      <c r="B75" s="752" t="str">
        <f>IF('Data Identitas'!B41="","",'Data Identitas'!B41)</f>
        <v>siswa33</v>
      </c>
      <c r="C75" s="232" t="s">
        <v>422</v>
      </c>
      <c r="D75" s="222" t="str">
        <f>IF('LEDGER GANJIL'!D75="","",AVERAGE('LEDGER GANJIL'!D75,'LEDGER GENAP2'!D75))</f>
        <v/>
      </c>
      <c r="E75" s="764" t="str">
        <f t="shared" ref="E75" si="651">IF(D75="","NK",IF(OR(D75&lt;$D$9,D76&lt;$D$9),"NK","L"))</f>
        <v>NK</v>
      </c>
      <c r="F75" s="222" t="str">
        <f>IF('LEDGER GANJIL'!F75="","",AVERAGE('LEDGER GANJIL'!F75,'LEDGER GENAP2'!F75))</f>
        <v/>
      </c>
      <c r="G75" s="764" t="str">
        <f t="shared" ref="G75" si="652">IF(F75="","NK",IF(OR(F75&lt;$F$9,F76&lt;$F$9),"NK","L"))</f>
        <v>NK</v>
      </c>
      <c r="H75" s="222" t="str">
        <f>IF('LEDGER GANJIL'!H75="","",AVERAGE('LEDGER GANJIL'!H75,'LEDGER GENAP2'!H75))</f>
        <v/>
      </c>
      <c r="I75" s="764" t="str">
        <f t="shared" ref="I75" si="653">IF(H75="","NK",IF(OR(H75&lt;$H$9,H76&lt;$H$9),"NK","L"))</f>
        <v>NK</v>
      </c>
      <c r="J75" s="222" t="str">
        <f>IF('LEDGER GANJIL'!J75="","",AVERAGE('LEDGER GANJIL'!J75,'LEDGER GENAP2'!J75))</f>
        <v/>
      </c>
      <c r="K75" s="764" t="str">
        <f t="shared" ref="K75" si="654">IF(J75="","NK",IF(OR(J75&lt;$J$9,J76&lt;$J$9),"NK","L"))</f>
        <v>NK</v>
      </c>
      <c r="L75" s="222" t="str">
        <f>IF('LEDGER GANJIL'!L75="","",AVERAGE('LEDGER GANJIL'!L75,'LEDGER GENAP2'!L75))</f>
        <v/>
      </c>
      <c r="M75" s="764" t="str">
        <f t="shared" ref="M75" si="655">IF(L75="","NK",IF(OR(L75&lt;$L$9,L76&lt;$L$9),"NK","L"))</f>
        <v>NK</v>
      </c>
      <c r="N75" s="222" t="str">
        <f>IF('LEDGER GANJIL'!N75="","",AVERAGE('LEDGER GANJIL'!N75,'LEDGER GENAP2'!N75))</f>
        <v/>
      </c>
      <c r="O75" s="764" t="str">
        <f t="shared" ref="O75" si="656">IF(N75="","NK",IF(OR(N75&lt;$N$9,N76&lt;$N$9),"NK","L"))</f>
        <v>NK</v>
      </c>
      <c r="P75" s="222" t="str">
        <f>IF('LEDGER GANJIL'!P75="","",AVERAGE('LEDGER GANJIL'!P75,'LEDGER GENAP2'!P75))</f>
        <v/>
      </c>
      <c r="Q75" s="764" t="str">
        <f t="shared" ref="Q75" si="657">IF(P75="","NK",IF(OR(P75&lt;$P$9,P76&lt;$P$9),"NK","L"))</f>
        <v>NK</v>
      </c>
      <c r="R75" s="222" t="str">
        <f>IF('LEDGER GANJIL'!R75="","",AVERAGE('LEDGER GANJIL'!R75,'LEDGER GENAP2'!R75))</f>
        <v/>
      </c>
      <c r="S75" s="764" t="str">
        <f t="shared" ref="S75" si="658">IF(R75="","NK",IF(OR(R75&lt;$R$9,R76&lt;$R$9),"NK","L"))</f>
        <v>NK</v>
      </c>
      <c r="T75" s="222" t="str">
        <f>IF('LEDGER GANJIL'!T75="","",AVERAGE('LEDGER GANJIL'!T75,'LEDGER GENAP2'!T75))</f>
        <v/>
      </c>
      <c r="U75" s="764" t="str">
        <f t="shared" ref="U75" si="659">IF(T75="","NK",IF(OR(T75&lt;$T$9,T76&lt;$T$9),"NK","L"))</f>
        <v>NK</v>
      </c>
      <c r="V75" s="222" t="str">
        <f>IF('LEDGER GANJIL'!V75="","",AVERAGE('LEDGER GANJIL'!V75,'LEDGER GENAP2'!V75))</f>
        <v/>
      </c>
      <c r="W75" s="764" t="str">
        <f t="shared" ref="W75" si="660">IF(V75="","NK",IF(OR(V75&lt;$V$9,V76&lt;$V$9),"NK","L"))</f>
        <v>NK</v>
      </c>
      <c r="X75" s="222" t="str">
        <f>IF('LEDGER GANJIL'!X75="","",AVERAGE('LEDGER GANJIL'!X75,'LEDGER GENAP2'!X75))</f>
        <v/>
      </c>
      <c r="Y75" s="764" t="str">
        <f t="shared" ref="Y75" si="661">IF(X75="","NK",IF(OR(X75&lt;$X$9,X76&lt;$X$9),"NK","L"))</f>
        <v>NK</v>
      </c>
      <c r="Z75" s="222" t="str">
        <f>IF('LEDGER GANJIL'!Z75="","",AVERAGE('LEDGER GANJIL'!Z75,'LEDGER GENAP2'!Z75))</f>
        <v/>
      </c>
      <c r="AA75" s="764" t="str">
        <f t="shared" ref="AA75" si="662">IF(Z75="","NK",IF(OR(Z75&lt;$Z$9,Z76&lt;$Z$9),"NK","L"))</f>
        <v>NK</v>
      </c>
      <c r="AB75" s="222" t="str">
        <f>IF('LEDGER GANJIL'!AB75="","",AVERAGE('LEDGER GANJIL'!AB75,'LEDGER GENAP2'!AB75))</f>
        <v/>
      </c>
      <c r="AC75" s="764" t="str">
        <f t="shared" ref="AC75" si="663">IF(AB75="","NK",IF(OR(AB75&lt;$AB$9,AB76&lt;$AB$9),"NK","L"))</f>
        <v>NK</v>
      </c>
      <c r="AD75" s="222" t="str">
        <f>IF('LEDGER GANJIL'!AD75="","",AVERAGE('LEDGER GANJIL'!AD75,'LEDGER GENAP2'!AD75))</f>
        <v/>
      </c>
      <c r="AE75" s="764" t="str">
        <f t="shared" ref="AE75" si="664">IF(AD75="","NK",IF(OR(AD75&lt;$AD$9,AD76&lt;$AD$9),"NK","L"))</f>
        <v>NK</v>
      </c>
      <c r="AF75" s="222" t="str">
        <f>IF('LEDGER GANJIL'!AF75="","",AVERAGE('LEDGER GANJIL'!AF75,'LEDGER GENAP2'!AF75))</f>
        <v/>
      </c>
      <c r="AG75" s="764" t="str">
        <f t="shared" ref="AG75" si="665">IF(AF75="","NK",IF(OR(AF75&lt;$AF$9,AF76&lt;$AF$9),"NK","L"))</f>
        <v>NK</v>
      </c>
      <c r="AH75" s="222" t="str">
        <f>IF('LEDGER GANJIL'!AH75="","",AVERAGE('LEDGER GANJIL'!AH75,'LEDGER GENAP2'!AH75))</f>
        <v/>
      </c>
      <c r="AI75" s="766" t="str">
        <f t="shared" ref="AI75" si="666">IF(AH75="","",IF(OR(AH75&lt;$AH$9,AH76&lt;$AH$9),"NK","L"))</f>
        <v/>
      </c>
      <c r="AJ75" s="222" t="str">
        <f>IF('LEDGER GANJIL'!AJ75="","",AVERAGE('LEDGER GANJIL'!AJ75,'LEDGER GENAP2'!AJ75))</f>
        <v/>
      </c>
      <c r="AK75" s="766" t="str">
        <f t="shared" ref="AK75" si="667">IF(AJ75="","",IF(OR(AJ75&lt;$AJ$9,AJ76&lt;$AJ$9),"NK","L"))</f>
        <v/>
      </c>
      <c r="AL75" s="231">
        <f t="shared" ref="AL75:AL106" si="668">SUM(D75,F75,H75,J75,L75,N75,P75,R75,T75,V75,X75,Z75,AB75,AD75,AF75,AH75,AJ75)</f>
        <v>0</v>
      </c>
      <c r="AM75" s="754" t="str">
        <f>IFERROR(DESKRIPSI2!EW43,"")</f>
        <v/>
      </c>
      <c r="AN75" s="756">
        <f t="shared" ref="AN75" si="669">IF(AL75="","",AL75+AL76)</f>
        <v>0</v>
      </c>
      <c r="AO75" s="747" t="str">
        <f t="shared" ref="AO75" si="670">IF(AL75=0,"",COUNTIF(D75:AK76,"NK"))</f>
        <v/>
      </c>
      <c r="AP75" s="749" t="str">
        <f t="shared" ref="AP75" si="671">IF(OR(AO75="",AM75=""),"",IF(AND(AO75&lt;=$AO$3,AM75&gt;=3),"Naik","Tidak Naik"))</f>
        <v/>
      </c>
      <c r="AQ75" s="751" t="str">
        <f t="shared" ref="AQ75" si="672">IF(AP75="","",RANK(AN75,$AN$11:$AN$106,0))</f>
        <v/>
      </c>
    </row>
    <row r="76" spans="1:43" ht="15">
      <c r="A76" s="713"/>
      <c r="B76" s="753"/>
      <c r="C76" s="232" t="s">
        <v>423</v>
      </c>
      <c r="D76" s="222" t="str">
        <f>IF('LEDGER GANJIL'!D76="","",AVERAGE('LEDGER GANJIL'!D76,'LEDGER GENAP2'!D76))</f>
        <v/>
      </c>
      <c r="E76" s="765"/>
      <c r="F76" s="222" t="str">
        <f>IF('LEDGER GANJIL'!F76="","",AVERAGE('LEDGER GANJIL'!F76,'LEDGER GENAP2'!F76))</f>
        <v/>
      </c>
      <c r="G76" s="765"/>
      <c r="H76" s="222" t="str">
        <f>IF('LEDGER GANJIL'!H76="","",AVERAGE('LEDGER GANJIL'!H76,'LEDGER GENAP2'!H76))</f>
        <v/>
      </c>
      <c r="I76" s="765"/>
      <c r="J76" s="222" t="str">
        <f>IF('LEDGER GANJIL'!J76="","",AVERAGE('LEDGER GANJIL'!J76,'LEDGER GENAP2'!J76))</f>
        <v/>
      </c>
      <c r="K76" s="765"/>
      <c r="L76" s="222" t="str">
        <f>IF('LEDGER GANJIL'!L76="","",AVERAGE('LEDGER GANJIL'!L76,'LEDGER GENAP2'!L76))</f>
        <v/>
      </c>
      <c r="M76" s="765"/>
      <c r="N76" s="222" t="str">
        <f>IF('LEDGER GANJIL'!N76="","",AVERAGE('LEDGER GANJIL'!N76,'LEDGER GENAP2'!N76))</f>
        <v/>
      </c>
      <c r="O76" s="765"/>
      <c r="P76" s="222" t="str">
        <f>IF('LEDGER GANJIL'!P76="","",AVERAGE('LEDGER GANJIL'!P76,'LEDGER GENAP2'!P76))</f>
        <v/>
      </c>
      <c r="Q76" s="765"/>
      <c r="R76" s="222" t="str">
        <f>IF('LEDGER GANJIL'!R76="","",AVERAGE('LEDGER GANJIL'!R76,'LEDGER GENAP2'!R76))</f>
        <v/>
      </c>
      <c r="S76" s="765"/>
      <c r="T76" s="222" t="str">
        <f>IF('LEDGER GANJIL'!T76="","",AVERAGE('LEDGER GANJIL'!T76,'LEDGER GENAP2'!T76))</f>
        <v/>
      </c>
      <c r="U76" s="765"/>
      <c r="V76" s="222" t="str">
        <f>IF('LEDGER GANJIL'!V76="","",AVERAGE('LEDGER GANJIL'!V76,'LEDGER GENAP2'!V76))</f>
        <v/>
      </c>
      <c r="W76" s="765"/>
      <c r="X76" s="222" t="str">
        <f>IF('LEDGER GANJIL'!X76="","",AVERAGE('LEDGER GANJIL'!X76,'LEDGER GENAP2'!X76))</f>
        <v/>
      </c>
      <c r="Y76" s="765"/>
      <c r="Z76" s="222" t="str">
        <f>IF('LEDGER GANJIL'!Z76="","",AVERAGE('LEDGER GANJIL'!Z76,'LEDGER GENAP2'!Z76))</f>
        <v/>
      </c>
      <c r="AA76" s="765"/>
      <c r="AB76" s="222" t="str">
        <f>IF('LEDGER GANJIL'!AB76="","",AVERAGE('LEDGER GANJIL'!AB76,'LEDGER GENAP2'!AB76))</f>
        <v/>
      </c>
      <c r="AC76" s="765"/>
      <c r="AD76" s="222" t="str">
        <f>IF('LEDGER GANJIL'!AD76="","",AVERAGE('LEDGER GANJIL'!AD76,'LEDGER GENAP2'!AD76))</f>
        <v/>
      </c>
      <c r="AE76" s="765"/>
      <c r="AF76" s="222" t="str">
        <f>IF('LEDGER GANJIL'!AF76="","",AVERAGE('LEDGER GANJIL'!AF76,'LEDGER GENAP2'!AF76))</f>
        <v/>
      </c>
      <c r="AG76" s="765"/>
      <c r="AH76" s="222" t="str">
        <f>IF('LEDGER GANJIL'!AH76="","",AVERAGE('LEDGER GANJIL'!AH76,'LEDGER GENAP2'!AH76))</f>
        <v/>
      </c>
      <c r="AI76" s="767"/>
      <c r="AJ76" s="222" t="str">
        <f>IF('LEDGER GANJIL'!AJ76="","",AVERAGE('LEDGER GANJIL'!AJ76,'LEDGER GENAP2'!AJ76))</f>
        <v/>
      </c>
      <c r="AK76" s="767"/>
      <c r="AL76" s="231">
        <f t="shared" si="668"/>
        <v>0</v>
      </c>
      <c r="AM76" s="755"/>
      <c r="AN76" s="757"/>
      <c r="AO76" s="748"/>
      <c r="AP76" s="750"/>
      <c r="AQ76" s="751"/>
    </row>
    <row r="77" spans="1:43" ht="15">
      <c r="A77" s="711">
        <v>34</v>
      </c>
      <c r="B77" s="752" t="str">
        <f>IF('Data Identitas'!B42="","",'Data Identitas'!B42)</f>
        <v>siswa34</v>
      </c>
      <c r="C77" s="232" t="s">
        <v>422</v>
      </c>
      <c r="D77" s="222" t="str">
        <f>IF('LEDGER GANJIL'!D77="","",AVERAGE('LEDGER GANJIL'!D77,'LEDGER GENAP2'!D77))</f>
        <v/>
      </c>
      <c r="E77" s="764" t="str">
        <f t="shared" ref="E77" si="673">IF(D77="","NK",IF(OR(D77&lt;$D$9,D78&lt;$D$9),"NK","L"))</f>
        <v>NK</v>
      </c>
      <c r="F77" s="222" t="str">
        <f>IF('LEDGER GANJIL'!F77="","",AVERAGE('LEDGER GANJIL'!F77,'LEDGER GENAP2'!F77))</f>
        <v/>
      </c>
      <c r="G77" s="764" t="str">
        <f t="shared" ref="G77" si="674">IF(F77="","NK",IF(OR(F77&lt;$F$9,F78&lt;$F$9),"NK","L"))</f>
        <v>NK</v>
      </c>
      <c r="H77" s="222" t="str">
        <f>IF('LEDGER GANJIL'!H77="","",AVERAGE('LEDGER GANJIL'!H77,'LEDGER GENAP2'!H77))</f>
        <v/>
      </c>
      <c r="I77" s="764" t="str">
        <f t="shared" ref="I77" si="675">IF(H77="","NK",IF(OR(H77&lt;$H$9,H78&lt;$H$9),"NK","L"))</f>
        <v>NK</v>
      </c>
      <c r="J77" s="222" t="str">
        <f>IF('LEDGER GANJIL'!J77="","",AVERAGE('LEDGER GANJIL'!J77,'LEDGER GENAP2'!J77))</f>
        <v/>
      </c>
      <c r="K77" s="764" t="str">
        <f t="shared" ref="K77" si="676">IF(J77="","NK",IF(OR(J77&lt;$J$9,J78&lt;$J$9),"NK","L"))</f>
        <v>NK</v>
      </c>
      <c r="L77" s="222" t="str">
        <f>IF('LEDGER GANJIL'!L77="","",AVERAGE('LEDGER GANJIL'!L77,'LEDGER GENAP2'!L77))</f>
        <v/>
      </c>
      <c r="M77" s="764" t="str">
        <f t="shared" ref="M77" si="677">IF(L77="","NK",IF(OR(L77&lt;$L$9,L78&lt;$L$9),"NK","L"))</f>
        <v>NK</v>
      </c>
      <c r="N77" s="222" t="str">
        <f>IF('LEDGER GANJIL'!N77="","",AVERAGE('LEDGER GANJIL'!N77,'LEDGER GENAP2'!N77))</f>
        <v/>
      </c>
      <c r="O77" s="764" t="str">
        <f t="shared" ref="O77" si="678">IF(N77="","NK",IF(OR(N77&lt;$N$9,N78&lt;$N$9),"NK","L"))</f>
        <v>NK</v>
      </c>
      <c r="P77" s="222" t="str">
        <f>IF('LEDGER GANJIL'!P77="","",AVERAGE('LEDGER GANJIL'!P77,'LEDGER GENAP2'!P77))</f>
        <v/>
      </c>
      <c r="Q77" s="764" t="str">
        <f t="shared" ref="Q77" si="679">IF(P77="","NK",IF(OR(P77&lt;$P$9,P78&lt;$P$9),"NK","L"))</f>
        <v>NK</v>
      </c>
      <c r="R77" s="222" t="str">
        <f>IF('LEDGER GANJIL'!R77="","",AVERAGE('LEDGER GANJIL'!R77,'LEDGER GENAP2'!R77))</f>
        <v/>
      </c>
      <c r="S77" s="764" t="str">
        <f t="shared" ref="S77" si="680">IF(R77="","NK",IF(OR(R77&lt;$R$9,R78&lt;$R$9),"NK","L"))</f>
        <v>NK</v>
      </c>
      <c r="T77" s="222" t="str">
        <f>IF('LEDGER GANJIL'!T77="","",AVERAGE('LEDGER GANJIL'!T77,'LEDGER GENAP2'!T77))</f>
        <v/>
      </c>
      <c r="U77" s="764" t="str">
        <f t="shared" ref="U77" si="681">IF(T77="","NK",IF(OR(T77&lt;$T$9,T78&lt;$T$9),"NK","L"))</f>
        <v>NK</v>
      </c>
      <c r="V77" s="222" t="str">
        <f>IF('LEDGER GANJIL'!V77="","",AVERAGE('LEDGER GANJIL'!V77,'LEDGER GENAP2'!V77))</f>
        <v/>
      </c>
      <c r="W77" s="764" t="str">
        <f t="shared" ref="W77" si="682">IF(V77="","NK",IF(OR(V77&lt;$V$9,V78&lt;$V$9),"NK","L"))</f>
        <v>NK</v>
      </c>
      <c r="X77" s="222" t="str">
        <f>IF('LEDGER GANJIL'!X77="","",AVERAGE('LEDGER GANJIL'!X77,'LEDGER GENAP2'!X77))</f>
        <v/>
      </c>
      <c r="Y77" s="764" t="str">
        <f t="shared" ref="Y77" si="683">IF(X77="","NK",IF(OR(X77&lt;$X$9,X78&lt;$X$9),"NK","L"))</f>
        <v>NK</v>
      </c>
      <c r="Z77" s="222" t="str">
        <f>IF('LEDGER GANJIL'!Z77="","",AVERAGE('LEDGER GANJIL'!Z77,'LEDGER GENAP2'!Z77))</f>
        <v/>
      </c>
      <c r="AA77" s="764" t="str">
        <f t="shared" ref="AA77" si="684">IF(Z77="","NK",IF(OR(Z77&lt;$Z$9,Z78&lt;$Z$9),"NK","L"))</f>
        <v>NK</v>
      </c>
      <c r="AB77" s="222" t="str">
        <f>IF('LEDGER GANJIL'!AB77="","",AVERAGE('LEDGER GANJIL'!AB77,'LEDGER GENAP2'!AB77))</f>
        <v/>
      </c>
      <c r="AC77" s="764" t="str">
        <f t="shared" ref="AC77" si="685">IF(AB77="","NK",IF(OR(AB77&lt;$AB$9,AB78&lt;$AB$9),"NK","L"))</f>
        <v>NK</v>
      </c>
      <c r="AD77" s="222" t="str">
        <f>IF('LEDGER GANJIL'!AD77="","",AVERAGE('LEDGER GANJIL'!AD77,'LEDGER GENAP2'!AD77))</f>
        <v/>
      </c>
      <c r="AE77" s="764" t="str">
        <f t="shared" ref="AE77" si="686">IF(AD77="","NK",IF(OR(AD77&lt;$AD$9,AD78&lt;$AD$9),"NK","L"))</f>
        <v>NK</v>
      </c>
      <c r="AF77" s="222" t="str">
        <f>IF('LEDGER GANJIL'!AF77="","",AVERAGE('LEDGER GANJIL'!AF77,'LEDGER GENAP2'!AF77))</f>
        <v/>
      </c>
      <c r="AG77" s="764" t="str">
        <f t="shared" ref="AG77" si="687">IF(AF77="","NK",IF(OR(AF77&lt;$AF$9,AF78&lt;$AF$9),"NK","L"))</f>
        <v>NK</v>
      </c>
      <c r="AH77" s="222" t="str">
        <f>IF('LEDGER GANJIL'!AH77="","",AVERAGE('LEDGER GANJIL'!AH77,'LEDGER GENAP2'!AH77))</f>
        <v/>
      </c>
      <c r="AI77" s="766" t="str">
        <f t="shared" ref="AI77" si="688">IF(AH77="","",IF(OR(AH77&lt;$AH$9,AH78&lt;$AH$9),"NK","L"))</f>
        <v/>
      </c>
      <c r="AJ77" s="222" t="str">
        <f>IF('LEDGER GANJIL'!AJ77="","",AVERAGE('LEDGER GANJIL'!AJ77,'LEDGER GENAP2'!AJ77))</f>
        <v/>
      </c>
      <c r="AK77" s="766" t="str">
        <f t="shared" ref="AK77" si="689">IF(AJ77="","",IF(OR(AJ77&lt;$AJ$9,AJ78&lt;$AJ$9),"NK","L"))</f>
        <v/>
      </c>
      <c r="AL77" s="231">
        <f t="shared" si="668"/>
        <v>0</v>
      </c>
      <c r="AM77" s="754" t="str">
        <f>IFERROR(DESKRIPSI2!EW44,"")</f>
        <v/>
      </c>
      <c r="AN77" s="756">
        <f t="shared" ref="AN77" si="690">IF(AL77="","",AL77+AL78)</f>
        <v>0</v>
      </c>
      <c r="AO77" s="747" t="str">
        <f t="shared" ref="AO77" si="691">IF(AL77=0,"",COUNTIF(D77:AK78,"NK"))</f>
        <v/>
      </c>
      <c r="AP77" s="749" t="str">
        <f t="shared" ref="AP77" si="692">IF(OR(AO77="",AM77=""),"",IF(AND(AO77&lt;=$AO$3,AM77&gt;=3),"Naik","Tidak Naik"))</f>
        <v/>
      </c>
      <c r="AQ77" s="751" t="str">
        <f t="shared" ref="AQ77" si="693">IF(AP77="","",RANK(AN77,$AN$11:$AN$106,0))</f>
        <v/>
      </c>
    </row>
    <row r="78" spans="1:43" ht="15">
      <c r="A78" s="713"/>
      <c r="B78" s="753"/>
      <c r="C78" s="232" t="s">
        <v>423</v>
      </c>
      <c r="D78" s="222" t="str">
        <f>IF('LEDGER GANJIL'!D78="","",AVERAGE('LEDGER GANJIL'!D78,'LEDGER GENAP2'!D78))</f>
        <v/>
      </c>
      <c r="E78" s="765"/>
      <c r="F78" s="222" t="str">
        <f>IF('LEDGER GANJIL'!F78="","",AVERAGE('LEDGER GANJIL'!F78,'LEDGER GENAP2'!F78))</f>
        <v/>
      </c>
      <c r="G78" s="765"/>
      <c r="H78" s="222" t="str">
        <f>IF('LEDGER GANJIL'!H78="","",AVERAGE('LEDGER GANJIL'!H78,'LEDGER GENAP2'!H78))</f>
        <v/>
      </c>
      <c r="I78" s="765"/>
      <c r="J78" s="222" t="str">
        <f>IF('LEDGER GANJIL'!J78="","",AVERAGE('LEDGER GANJIL'!J78,'LEDGER GENAP2'!J78))</f>
        <v/>
      </c>
      <c r="K78" s="765"/>
      <c r="L78" s="222" t="str">
        <f>IF('LEDGER GANJIL'!L78="","",AVERAGE('LEDGER GANJIL'!L78,'LEDGER GENAP2'!L78))</f>
        <v/>
      </c>
      <c r="M78" s="765"/>
      <c r="N78" s="222" t="str">
        <f>IF('LEDGER GANJIL'!N78="","",AVERAGE('LEDGER GANJIL'!N78,'LEDGER GENAP2'!N78))</f>
        <v/>
      </c>
      <c r="O78" s="765"/>
      <c r="P78" s="222" t="str">
        <f>IF('LEDGER GANJIL'!P78="","",AVERAGE('LEDGER GANJIL'!P78,'LEDGER GENAP2'!P78))</f>
        <v/>
      </c>
      <c r="Q78" s="765"/>
      <c r="R78" s="222" t="str">
        <f>IF('LEDGER GANJIL'!R78="","",AVERAGE('LEDGER GANJIL'!R78,'LEDGER GENAP2'!R78))</f>
        <v/>
      </c>
      <c r="S78" s="765"/>
      <c r="T78" s="222" t="str">
        <f>IF('LEDGER GANJIL'!T78="","",AVERAGE('LEDGER GANJIL'!T78,'LEDGER GENAP2'!T78))</f>
        <v/>
      </c>
      <c r="U78" s="765"/>
      <c r="V78" s="222" t="str">
        <f>IF('LEDGER GANJIL'!V78="","",AVERAGE('LEDGER GANJIL'!V78,'LEDGER GENAP2'!V78))</f>
        <v/>
      </c>
      <c r="W78" s="765"/>
      <c r="X78" s="222" t="str">
        <f>IF('LEDGER GANJIL'!X78="","",AVERAGE('LEDGER GANJIL'!X78,'LEDGER GENAP2'!X78))</f>
        <v/>
      </c>
      <c r="Y78" s="765"/>
      <c r="Z78" s="222" t="str">
        <f>IF('LEDGER GANJIL'!Z78="","",AVERAGE('LEDGER GANJIL'!Z78,'LEDGER GENAP2'!Z78))</f>
        <v/>
      </c>
      <c r="AA78" s="765"/>
      <c r="AB78" s="222" t="str">
        <f>IF('LEDGER GANJIL'!AB78="","",AVERAGE('LEDGER GANJIL'!AB78,'LEDGER GENAP2'!AB78))</f>
        <v/>
      </c>
      <c r="AC78" s="765"/>
      <c r="AD78" s="222" t="str">
        <f>IF('LEDGER GANJIL'!AD78="","",AVERAGE('LEDGER GANJIL'!AD78,'LEDGER GENAP2'!AD78))</f>
        <v/>
      </c>
      <c r="AE78" s="765"/>
      <c r="AF78" s="222" t="str">
        <f>IF('LEDGER GANJIL'!AF78="","",AVERAGE('LEDGER GANJIL'!AF78,'LEDGER GENAP2'!AF78))</f>
        <v/>
      </c>
      <c r="AG78" s="765"/>
      <c r="AH78" s="222" t="str">
        <f>IF('LEDGER GANJIL'!AH78="","",AVERAGE('LEDGER GANJIL'!AH78,'LEDGER GENAP2'!AH78))</f>
        <v/>
      </c>
      <c r="AI78" s="767"/>
      <c r="AJ78" s="222" t="str">
        <f>IF('LEDGER GANJIL'!AJ78="","",AVERAGE('LEDGER GANJIL'!AJ78,'LEDGER GENAP2'!AJ78))</f>
        <v/>
      </c>
      <c r="AK78" s="767"/>
      <c r="AL78" s="231">
        <f t="shared" si="668"/>
        <v>0</v>
      </c>
      <c r="AM78" s="755"/>
      <c r="AN78" s="757"/>
      <c r="AO78" s="748"/>
      <c r="AP78" s="750"/>
      <c r="AQ78" s="751"/>
    </row>
    <row r="79" spans="1:43" ht="15">
      <c r="A79" s="711">
        <v>35</v>
      </c>
      <c r="B79" s="752" t="str">
        <f>IF('Data Identitas'!B43="","",'Data Identitas'!B43)</f>
        <v>siswa35</v>
      </c>
      <c r="C79" s="232" t="s">
        <v>422</v>
      </c>
      <c r="D79" s="222" t="str">
        <f>IF('LEDGER GANJIL'!D79="","",AVERAGE('LEDGER GANJIL'!D79,'LEDGER GENAP2'!D79))</f>
        <v/>
      </c>
      <c r="E79" s="764" t="str">
        <f t="shared" ref="E79" si="694">IF(D79="","NK",IF(OR(D79&lt;$D$9,D80&lt;$D$9),"NK","L"))</f>
        <v>NK</v>
      </c>
      <c r="F79" s="222" t="str">
        <f>IF('LEDGER GANJIL'!F79="","",AVERAGE('LEDGER GANJIL'!F79,'LEDGER GENAP2'!F79))</f>
        <v/>
      </c>
      <c r="G79" s="764" t="str">
        <f t="shared" ref="G79" si="695">IF(F79="","NK",IF(OR(F79&lt;$F$9,F80&lt;$F$9),"NK","L"))</f>
        <v>NK</v>
      </c>
      <c r="H79" s="222" t="str">
        <f>IF('LEDGER GANJIL'!H79="","",AVERAGE('LEDGER GANJIL'!H79,'LEDGER GENAP2'!H79))</f>
        <v/>
      </c>
      <c r="I79" s="764" t="str">
        <f t="shared" ref="I79" si="696">IF(H79="","NK",IF(OR(H79&lt;$H$9,H80&lt;$H$9),"NK","L"))</f>
        <v>NK</v>
      </c>
      <c r="J79" s="222" t="str">
        <f>IF('LEDGER GANJIL'!J79="","",AVERAGE('LEDGER GANJIL'!J79,'LEDGER GENAP2'!J79))</f>
        <v/>
      </c>
      <c r="K79" s="764" t="str">
        <f t="shared" ref="K79" si="697">IF(J79="","NK",IF(OR(J79&lt;$J$9,J80&lt;$J$9),"NK","L"))</f>
        <v>NK</v>
      </c>
      <c r="L79" s="222" t="str">
        <f>IF('LEDGER GANJIL'!L79="","",AVERAGE('LEDGER GANJIL'!L79,'LEDGER GENAP2'!L79))</f>
        <v/>
      </c>
      <c r="M79" s="764" t="str">
        <f t="shared" ref="M79" si="698">IF(L79="","NK",IF(OR(L79&lt;$L$9,L80&lt;$L$9),"NK","L"))</f>
        <v>NK</v>
      </c>
      <c r="N79" s="222" t="str">
        <f>IF('LEDGER GANJIL'!N79="","",AVERAGE('LEDGER GANJIL'!N79,'LEDGER GENAP2'!N79))</f>
        <v/>
      </c>
      <c r="O79" s="764" t="str">
        <f t="shared" ref="O79" si="699">IF(N79="","NK",IF(OR(N79&lt;$N$9,N80&lt;$N$9),"NK","L"))</f>
        <v>NK</v>
      </c>
      <c r="P79" s="222" t="str">
        <f>IF('LEDGER GANJIL'!P79="","",AVERAGE('LEDGER GANJIL'!P79,'LEDGER GENAP2'!P79))</f>
        <v/>
      </c>
      <c r="Q79" s="764" t="str">
        <f t="shared" ref="Q79" si="700">IF(P79="","NK",IF(OR(P79&lt;$P$9,P80&lt;$P$9),"NK","L"))</f>
        <v>NK</v>
      </c>
      <c r="R79" s="222" t="str">
        <f>IF('LEDGER GANJIL'!R79="","",AVERAGE('LEDGER GANJIL'!R79,'LEDGER GENAP2'!R79))</f>
        <v/>
      </c>
      <c r="S79" s="764" t="str">
        <f t="shared" ref="S79" si="701">IF(R79="","NK",IF(OR(R79&lt;$R$9,R80&lt;$R$9),"NK","L"))</f>
        <v>NK</v>
      </c>
      <c r="T79" s="222" t="str">
        <f>IF('LEDGER GANJIL'!T79="","",AVERAGE('LEDGER GANJIL'!T79,'LEDGER GENAP2'!T79))</f>
        <v/>
      </c>
      <c r="U79" s="764" t="str">
        <f t="shared" ref="U79" si="702">IF(T79="","NK",IF(OR(T79&lt;$T$9,T80&lt;$T$9),"NK","L"))</f>
        <v>NK</v>
      </c>
      <c r="V79" s="222" t="str">
        <f>IF('LEDGER GANJIL'!V79="","",AVERAGE('LEDGER GANJIL'!V79,'LEDGER GENAP2'!V79))</f>
        <v/>
      </c>
      <c r="W79" s="764" t="str">
        <f t="shared" ref="W79" si="703">IF(V79="","NK",IF(OR(V79&lt;$V$9,V80&lt;$V$9),"NK","L"))</f>
        <v>NK</v>
      </c>
      <c r="X79" s="222" t="str">
        <f>IF('LEDGER GANJIL'!X79="","",AVERAGE('LEDGER GANJIL'!X79,'LEDGER GENAP2'!X79))</f>
        <v/>
      </c>
      <c r="Y79" s="764" t="str">
        <f t="shared" ref="Y79" si="704">IF(X79="","NK",IF(OR(X79&lt;$X$9,X80&lt;$X$9),"NK","L"))</f>
        <v>NK</v>
      </c>
      <c r="Z79" s="222" t="str">
        <f>IF('LEDGER GANJIL'!Z79="","",AVERAGE('LEDGER GANJIL'!Z79,'LEDGER GENAP2'!Z79))</f>
        <v/>
      </c>
      <c r="AA79" s="764" t="str">
        <f t="shared" ref="AA79" si="705">IF(Z79="","NK",IF(OR(Z79&lt;$Z$9,Z80&lt;$Z$9),"NK","L"))</f>
        <v>NK</v>
      </c>
      <c r="AB79" s="222" t="str">
        <f>IF('LEDGER GANJIL'!AB79="","",AVERAGE('LEDGER GANJIL'!AB79,'LEDGER GENAP2'!AB79))</f>
        <v/>
      </c>
      <c r="AC79" s="764" t="str">
        <f t="shared" ref="AC79" si="706">IF(AB79="","NK",IF(OR(AB79&lt;$AB$9,AB80&lt;$AB$9),"NK","L"))</f>
        <v>NK</v>
      </c>
      <c r="AD79" s="222" t="str">
        <f>IF('LEDGER GANJIL'!AD79="","",AVERAGE('LEDGER GANJIL'!AD79,'LEDGER GENAP2'!AD79))</f>
        <v/>
      </c>
      <c r="AE79" s="764" t="str">
        <f t="shared" ref="AE79" si="707">IF(AD79="","NK",IF(OR(AD79&lt;$AD$9,AD80&lt;$AD$9),"NK","L"))</f>
        <v>NK</v>
      </c>
      <c r="AF79" s="222" t="str">
        <f>IF('LEDGER GANJIL'!AF79="","",AVERAGE('LEDGER GANJIL'!AF79,'LEDGER GENAP2'!AF79))</f>
        <v/>
      </c>
      <c r="AG79" s="764" t="str">
        <f t="shared" ref="AG79" si="708">IF(AF79="","NK",IF(OR(AF79&lt;$AF$9,AF80&lt;$AF$9),"NK","L"))</f>
        <v>NK</v>
      </c>
      <c r="AH79" s="222" t="str">
        <f>IF('LEDGER GANJIL'!AH79="","",AVERAGE('LEDGER GANJIL'!AH79,'LEDGER GENAP2'!AH79))</f>
        <v/>
      </c>
      <c r="AI79" s="766" t="str">
        <f t="shared" ref="AI79" si="709">IF(AH79="","",IF(OR(AH79&lt;$AH$9,AH80&lt;$AH$9),"NK","L"))</f>
        <v/>
      </c>
      <c r="AJ79" s="222" t="str">
        <f>IF('LEDGER GANJIL'!AJ79="","",AVERAGE('LEDGER GANJIL'!AJ79,'LEDGER GENAP2'!AJ79))</f>
        <v/>
      </c>
      <c r="AK79" s="766" t="str">
        <f t="shared" ref="AK79" si="710">IF(AJ79="","",IF(OR(AJ79&lt;$AJ$9,AJ80&lt;$AJ$9),"NK","L"))</f>
        <v/>
      </c>
      <c r="AL79" s="231">
        <f t="shared" si="668"/>
        <v>0</v>
      </c>
      <c r="AM79" s="754" t="str">
        <f>IFERROR(DESKRIPSI2!EW45,"")</f>
        <v/>
      </c>
      <c r="AN79" s="756">
        <f t="shared" ref="AN79" si="711">IF(AL79="","",AL79+AL80)</f>
        <v>0</v>
      </c>
      <c r="AO79" s="747" t="str">
        <f t="shared" ref="AO79" si="712">IF(AL79=0,"",COUNTIF(D79:AK80,"NK"))</f>
        <v/>
      </c>
      <c r="AP79" s="749" t="str">
        <f t="shared" ref="AP79" si="713">IF(OR(AO79="",AM79=""),"",IF(AND(AO79&lt;=$AO$3,AM79&gt;=3),"Naik","Tidak Naik"))</f>
        <v/>
      </c>
      <c r="AQ79" s="751" t="str">
        <f t="shared" ref="AQ79" si="714">IF(AP79="","",RANK(AN79,$AN$11:$AN$106,0))</f>
        <v/>
      </c>
    </row>
    <row r="80" spans="1:43" ht="15">
      <c r="A80" s="713"/>
      <c r="B80" s="753"/>
      <c r="C80" s="232" t="s">
        <v>423</v>
      </c>
      <c r="D80" s="222" t="str">
        <f>IF('LEDGER GANJIL'!D80="","",AVERAGE('LEDGER GANJIL'!D80,'LEDGER GENAP2'!D80))</f>
        <v/>
      </c>
      <c r="E80" s="765"/>
      <c r="F80" s="222" t="str">
        <f>IF('LEDGER GANJIL'!F80="","",AVERAGE('LEDGER GANJIL'!F80,'LEDGER GENAP2'!F80))</f>
        <v/>
      </c>
      <c r="G80" s="765"/>
      <c r="H80" s="222" t="str">
        <f>IF('LEDGER GANJIL'!H80="","",AVERAGE('LEDGER GANJIL'!H80,'LEDGER GENAP2'!H80))</f>
        <v/>
      </c>
      <c r="I80" s="765"/>
      <c r="J80" s="222" t="str">
        <f>IF('LEDGER GANJIL'!J80="","",AVERAGE('LEDGER GANJIL'!J80,'LEDGER GENAP2'!J80))</f>
        <v/>
      </c>
      <c r="K80" s="765"/>
      <c r="L80" s="222" t="str">
        <f>IF('LEDGER GANJIL'!L80="","",AVERAGE('LEDGER GANJIL'!L80,'LEDGER GENAP2'!L80))</f>
        <v/>
      </c>
      <c r="M80" s="765"/>
      <c r="N80" s="222" t="str">
        <f>IF('LEDGER GANJIL'!N80="","",AVERAGE('LEDGER GANJIL'!N80,'LEDGER GENAP2'!N80))</f>
        <v/>
      </c>
      <c r="O80" s="765"/>
      <c r="P80" s="222" t="str">
        <f>IF('LEDGER GANJIL'!P80="","",AVERAGE('LEDGER GANJIL'!P80,'LEDGER GENAP2'!P80))</f>
        <v/>
      </c>
      <c r="Q80" s="765"/>
      <c r="R80" s="222" t="str">
        <f>IF('LEDGER GANJIL'!R80="","",AVERAGE('LEDGER GANJIL'!R80,'LEDGER GENAP2'!R80))</f>
        <v/>
      </c>
      <c r="S80" s="765"/>
      <c r="T80" s="222" t="str">
        <f>IF('LEDGER GANJIL'!T80="","",AVERAGE('LEDGER GANJIL'!T80,'LEDGER GENAP2'!T80))</f>
        <v/>
      </c>
      <c r="U80" s="765"/>
      <c r="V80" s="222" t="str">
        <f>IF('LEDGER GANJIL'!V80="","",AVERAGE('LEDGER GANJIL'!V80,'LEDGER GENAP2'!V80))</f>
        <v/>
      </c>
      <c r="W80" s="765"/>
      <c r="X80" s="222" t="str">
        <f>IF('LEDGER GANJIL'!X80="","",AVERAGE('LEDGER GANJIL'!X80,'LEDGER GENAP2'!X80))</f>
        <v/>
      </c>
      <c r="Y80" s="765"/>
      <c r="Z80" s="222" t="str">
        <f>IF('LEDGER GANJIL'!Z80="","",AVERAGE('LEDGER GANJIL'!Z80,'LEDGER GENAP2'!Z80))</f>
        <v/>
      </c>
      <c r="AA80" s="765"/>
      <c r="AB80" s="222" t="str">
        <f>IF('LEDGER GANJIL'!AB80="","",AVERAGE('LEDGER GANJIL'!AB80,'LEDGER GENAP2'!AB80))</f>
        <v/>
      </c>
      <c r="AC80" s="765"/>
      <c r="AD80" s="222" t="str">
        <f>IF('LEDGER GANJIL'!AD80="","",AVERAGE('LEDGER GANJIL'!AD80,'LEDGER GENAP2'!AD80))</f>
        <v/>
      </c>
      <c r="AE80" s="765"/>
      <c r="AF80" s="222" t="str">
        <f>IF('LEDGER GANJIL'!AF80="","",AVERAGE('LEDGER GANJIL'!AF80,'LEDGER GENAP2'!AF80))</f>
        <v/>
      </c>
      <c r="AG80" s="765"/>
      <c r="AH80" s="222" t="str">
        <f>IF('LEDGER GANJIL'!AH80="","",AVERAGE('LEDGER GANJIL'!AH80,'LEDGER GENAP2'!AH80))</f>
        <v/>
      </c>
      <c r="AI80" s="767"/>
      <c r="AJ80" s="222" t="str">
        <f>IF('LEDGER GANJIL'!AJ80="","",AVERAGE('LEDGER GANJIL'!AJ80,'LEDGER GENAP2'!AJ80))</f>
        <v/>
      </c>
      <c r="AK80" s="767"/>
      <c r="AL80" s="231">
        <f t="shared" si="668"/>
        <v>0</v>
      </c>
      <c r="AM80" s="755"/>
      <c r="AN80" s="757"/>
      <c r="AO80" s="748"/>
      <c r="AP80" s="750"/>
      <c r="AQ80" s="751"/>
    </row>
    <row r="81" spans="1:43" ht="15">
      <c r="A81" s="711">
        <v>36</v>
      </c>
      <c r="B81" s="752" t="str">
        <f>IF('Data Identitas'!B44="","",'Data Identitas'!B44)</f>
        <v>siswa36</v>
      </c>
      <c r="C81" s="232" t="s">
        <v>422</v>
      </c>
      <c r="D81" s="222" t="str">
        <f>IF('LEDGER GANJIL'!D81="","",AVERAGE('LEDGER GANJIL'!D81,'LEDGER GENAP2'!D81))</f>
        <v/>
      </c>
      <c r="E81" s="764" t="str">
        <f t="shared" ref="E81" si="715">IF(D81="","NK",IF(OR(D81&lt;$D$9,D82&lt;$D$9),"NK","L"))</f>
        <v>NK</v>
      </c>
      <c r="F81" s="222" t="str">
        <f>IF('LEDGER GANJIL'!F81="","",AVERAGE('LEDGER GANJIL'!F81,'LEDGER GENAP2'!F81))</f>
        <v/>
      </c>
      <c r="G81" s="764" t="str">
        <f t="shared" ref="G81" si="716">IF(F81="","NK",IF(OR(F81&lt;$F$9,F82&lt;$F$9),"NK","L"))</f>
        <v>NK</v>
      </c>
      <c r="H81" s="222" t="str">
        <f>IF('LEDGER GANJIL'!H81="","",AVERAGE('LEDGER GANJIL'!H81,'LEDGER GENAP2'!H81))</f>
        <v/>
      </c>
      <c r="I81" s="764" t="str">
        <f t="shared" ref="I81" si="717">IF(H81="","NK",IF(OR(H81&lt;$H$9,H82&lt;$H$9),"NK","L"))</f>
        <v>NK</v>
      </c>
      <c r="J81" s="222" t="str">
        <f>IF('LEDGER GANJIL'!J81="","",AVERAGE('LEDGER GANJIL'!J81,'LEDGER GENAP2'!J81))</f>
        <v/>
      </c>
      <c r="K81" s="764" t="str">
        <f t="shared" ref="K81" si="718">IF(J81="","NK",IF(OR(J81&lt;$J$9,J82&lt;$J$9),"NK","L"))</f>
        <v>NK</v>
      </c>
      <c r="L81" s="222" t="str">
        <f>IF('LEDGER GANJIL'!L81="","",AVERAGE('LEDGER GANJIL'!L81,'LEDGER GENAP2'!L81))</f>
        <v/>
      </c>
      <c r="M81" s="764" t="str">
        <f t="shared" ref="M81" si="719">IF(L81="","NK",IF(OR(L81&lt;$L$9,L82&lt;$L$9),"NK","L"))</f>
        <v>NK</v>
      </c>
      <c r="N81" s="222" t="str">
        <f>IF('LEDGER GANJIL'!N81="","",AVERAGE('LEDGER GANJIL'!N81,'LEDGER GENAP2'!N81))</f>
        <v/>
      </c>
      <c r="O81" s="764" t="str">
        <f t="shared" ref="O81" si="720">IF(N81="","NK",IF(OR(N81&lt;$N$9,N82&lt;$N$9),"NK","L"))</f>
        <v>NK</v>
      </c>
      <c r="P81" s="222" t="str">
        <f>IF('LEDGER GANJIL'!P81="","",AVERAGE('LEDGER GANJIL'!P81,'LEDGER GENAP2'!P81))</f>
        <v/>
      </c>
      <c r="Q81" s="764" t="str">
        <f t="shared" ref="Q81" si="721">IF(P81="","NK",IF(OR(P81&lt;$P$9,P82&lt;$P$9),"NK","L"))</f>
        <v>NK</v>
      </c>
      <c r="R81" s="222" t="str">
        <f>IF('LEDGER GANJIL'!R81="","",AVERAGE('LEDGER GANJIL'!R81,'LEDGER GENAP2'!R81))</f>
        <v/>
      </c>
      <c r="S81" s="764" t="str">
        <f t="shared" ref="S81" si="722">IF(R81="","NK",IF(OR(R81&lt;$R$9,R82&lt;$R$9),"NK","L"))</f>
        <v>NK</v>
      </c>
      <c r="T81" s="222" t="str">
        <f>IF('LEDGER GANJIL'!T81="","",AVERAGE('LEDGER GANJIL'!T81,'LEDGER GENAP2'!T81))</f>
        <v/>
      </c>
      <c r="U81" s="764" t="str">
        <f t="shared" ref="U81" si="723">IF(T81="","NK",IF(OR(T81&lt;$T$9,T82&lt;$T$9),"NK","L"))</f>
        <v>NK</v>
      </c>
      <c r="V81" s="222" t="str">
        <f>IF('LEDGER GANJIL'!V81="","",AVERAGE('LEDGER GANJIL'!V81,'LEDGER GENAP2'!V81))</f>
        <v/>
      </c>
      <c r="W81" s="764" t="str">
        <f t="shared" ref="W81" si="724">IF(V81="","NK",IF(OR(V81&lt;$V$9,V82&lt;$V$9),"NK","L"))</f>
        <v>NK</v>
      </c>
      <c r="X81" s="222" t="str">
        <f>IF('LEDGER GANJIL'!X81="","",AVERAGE('LEDGER GANJIL'!X81,'LEDGER GENAP2'!X81))</f>
        <v/>
      </c>
      <c r="Y81" s="764" t="str">
        <f t="shared" ref="Y81" si="725">IF(X81="","NK",IF(OR(X81&lt;$X$9,X82&lt;$X$9),"NK","L"))</f>
        <v>NK</v>
      </c>
      <c r="Z81" s="222" t="str">
        <f>IF('LEDGER GANJIL'!Z81="","",AVERAGE('LEDGER GANJIL'!Z81,'LEDGER GENAP2'!Z81))</f>
        <v/>
      </c>
      <c r="AA81" s="764" t="str">
        <f t="shared" ref="AA81" si="726">IF(Z81="","NK",IF(OR(Z81&lt;$Z$9,Z82&lt;$Z$9),"NK","L"))</f>
        <v>NK</v>
      </c>
      <c r="AB81" s="222" t="str">
        <f>IF('LEDGER GANJIL'!AB81="","",AVERAGE('LEDGER GANJIL'!AB81,'LEDGER GENAP2'!AB81))</f>
        <v/>
      </c>
      <c r="AC81" s="764" t="str">
        <f t="shared" ref="AC81" si="727">IF(AB81="","NK",IF(OR(AB81&lt;$AB$9,AB82&lt;$AB$9),"NK","L"))</f>
        <v>NK</v>
      </c>
      <c r="AD81" s="222" t="str">
        <f>IF('LEDGER GANJIL'!AD81="","",AVERAGE('LEDGER GANJIL'!AD81,'LEDGER GENAP2'!AD81))</f>
        <v/>
      </c>
      <c r="AE81" s="764" t="str">
        <f t="shared" ref="AE81" si="728">IF(AD81="","NK",IF(OR(AD81&lt;$AD$9,AD82&lt;$AD$9),"NK","L"))</f>
        <v>NK</v>
      </c>
      <c r="AF81" s="222" t="str">
        <f>IF('LEDGER GANJIL'!AF81="","",AVERAGE('LEDGER GANJIL'!AF81,'LEDGER GENAP2'!AF81))</f>
        <v/>
      </c>
      <c r="AG81" s="764" t="str">
        <f t="shared" ref="AG81" si="729">IF(AF81="","NK",IF(OR(AF81&lt;$AF$9,AF82&lt;$AF$9),"NK","L"))</f>
        <v>NK</v>
      </c>
      <c r="AH81" s="222" t="str">
        <f>IF('LEDGER GANJIL'!AH81="","",AVERAGE('LEDGER GANJIL'!AH81,'LEDGER GENAP2'!AH81))</f>
        <v/>
      </c>
      <c r="AI81" s="766" t="str">
        <f t="shared" ref="AI81" si="730">IF(AH81="","",IF(OR(AH81&lt;$AH$9,AH82&lt;$AH$9),"NK","L"))</f>
        <v/>
      </c>
      <c r="AJ81" s="222" t="str">
        <f>IF('LEDGER GANJIL'!AJ81="","",AVERAGE('LEDGER GANJIL'!AJ81,'LEDGER GENAP2'!AJ81))</f>
        <v/>
      </c>
      <c r="AK81" s="766" t="str">
        <f t="shared" ref="AK81" si="731">IF(AJ81="","",IF(OR(AJ81&lt;$AJ$9,AJ82&lt;$AJ$9),"NK","L"))</f>
        <v/>
      </c>
      <c r="AL81" s="231">
        <f t="shared" si="668"/>
        <v>0</v>
      </c>
      <c r="AM81" s="754" t="str">
        <f>IFERROR(DESKRIPSI2!EW46,"")</f>
        <v/>
      </c>
      <c r="AN81" s="756">
        <f t="shared" ref="AN81" si="732">IF(AL81="","",AL81+AL82)</f>
        <v>0</v>
      </c>
      <c r="AO81" s="747" t="str">
        <f t="shared" ref="AO81" si="733">IF(AL81=0,"",COUNTIF(D81:AK82,"NK"))</f>
        <v/>
      </c>
      <c r="AP81" s="749" t="str">
        <f t="shared" ref="AP81" si="734">IF(OR(AO81="",AM81=""),"",IF(AND(AO81&lt;=$AO$3,AM81&gt;=3),"Naik","Tidak Naik"))</f>
        <v/>
      </c>
      <c r="AQ81" s="751" t="str">
        <f t="shared" ref="AQ81" si="735">IF(AP81="","",RANK(AN81,$AN$11:$AN$106,0))</f>
        <v/>
      </c>
    </row>
    <row r="82" spans="1:43" ht="15">
      <c r="A82" s="713"/>
      <c r="B82" s="753"/>
      <c r="C82" s="232" t="s">
        <v>423</v>
      </c>
      <c r="D82" s="222" t="str">
        <f>IF('LEDGER GANJIL'!D82="","",AVERAGE('LEDGER GANJIL'!D82,'LEDGER GENAP2'!D82))</f>
        <v/>
      </c>
      <c r="E82" s="765"/>
      <c r="F82" s="222" t="str">
        <f>IF('LEDGER GANJIL'!F82="","",AVERAGE('LEDGER GANJIL'!F82,'LEDGER GENAP2'!F82))</f>
        <v/>
      </c>
      <c r="G82" s="765"/>
      <c r="H82" s="222" t="str">
        <f>IF('LEDGER GANJIL'!H82="","",AVERAGE('LEDGER GANJIL'!H82,'LEDGER GENAP2'!H82))</f>
        <v/>
      </c>
      <c r="I82" s="765"/>
      <c r="J82" s="222" t="str">
        <f>IF('LEDGER GANJIL'!J82="","",AVERAGE('LEDGER GANJIL'!J82,'LEDGER GENAP2'!J82))</f>
        <v/>
      </c>
      <c r="K82" s="765"/>
      <c r="L82" s="222" t="str">
        <f>IF('LEDGER GANJIL'!L82="","",AVERAGE('LEDGER GANJIL'!L82,'LEDGER GENAP2'!L82))</f>
        <v/>
      </c>
      <c r="M82" s="765"/>
      <c r="N82" s="222" t="str">
        <f>IF('LEDGER GANJIL'!N82="","",AVERAGE('LEDGER GANJIL'!N82,'LEDGER GENAP2'!N82))</f>
        <v/>
      </c>
      <c r="O82" s="765"/>
      <c r="P82" s="222" t="str">
        <f>IF('LEDGER GANJIL'!P82="","",AVERAGE('LEDGER GANJIL'!P82,'LEDGER GENAP2'!P82))</f>
        <v/>
      </c>
      <c r="Q82" s="765"/>
      <c r="R82" s="222" t="str">
        <f>IF('LEDGER GANJIL'!R82="","",AVERAGE('LEDGER GANJIL'!R82,'LEDGER GENAP2'!R82))</f>
        <v/>
      </c>
      <c r="S82" s="765"/>
      <c r="T82" s="222" t="str">
        <f>IF('LEDGER GANJIL'!T82="","",AVERAGE('LEDGER GANJIL'!T82,'LEDGER GENAP2'!T82))</f>
        <v/>
      </c>
      <c r="U82" s="765"/>
      <c r="V82" s="222" t="str">
        <f>IF('LEDGER GANJIL'!V82="","",AVERAGE('LEDGER GANJIL'!V82,'LEDGER GENAP2'!V82))</f>
        <v/>
      </c>
      <c r="W82" s="765"/>
      <c r="X82" s="222" t="str">
        <f>IF('LEDGER GANJIL'!X82="","",AVERAGE('LEDGER GANJIL'!X82,'LEDGER GENAP2'!X82))</f>
        <v/>
      </c>
      <c r="Y82" s="765"/>
      <c r="Z82" s="222" t="str">
        <f>IF('LEDGER GANJIL'!Z82="","",AVERAGE('LEDGER GANJIL'!Z82,'LEDGER GENAP2'!Z82))</f>
        <v/>
      </c>
      <c r="AA82" s="765"/>
      <c r="AB82" s="222" t="str">
        <f>IF('LEDGER GANJIL'!AB82="","",AVERAGE('LEDGER GANJIL'!AB82,'LEDGER GENAP2'!AB82))</f>
        <v/>
      </c>
      <c r="AC82" s="765"/>
      <c r="AD82" s="222" t="str">
        <f>IF('LEDGER GANJIL'!AD82="","",AVERAGE('LEDGER GANJIL'!AD82,'LEDGER GENAP2'!AD82))</f>
        <v/>
      </c>
      <c r="AE82" s="765"/>
      <c r="AF82" s="222" t="str">
        <f>IF('LEDGER GANJIL'!AF82="","",AVERAGE('LEDGER GANJIL'!AF82,'LEDGER GENAP2'!AF82))</f>
        <v/>
      </c>
      <c r="AG82" s="765"/>
      <c r="AH82" s="222" t="str">
        <f>IF('LEDGER GANJIL'!AH82="","",AVERAGE('LEDGER GANJIL'!AH82,'LEDGER GENAP2'!AH82))</f>
        <v/>
      </c>
      <c r="AI82" s="767"/>
      <c r="AJ82" s="222" t="str">
        <f>IF('LEDGER GANJIL'!AJ82="","",AVERAGE('LEDGER GANJIL'!AJ82,'LEDGER GENAP2'!AJ82))</f>
        <v/>
      </c>
      <c r="AK82" s="767"/>
      <c r="AL82" s="231">
        <f t="shared" si="668"/>
        <v>0</v>
      </c>
      <c r="AM82" s="755"/>
      <c r="AN82" s="757"/>
      <c r="AO82" s="748"/>
      <c r="AP82" s="750"/>
      <c r="AQ82" s="751"/>
    </row>
    <row r="83" spans="1:43" ht="15">
      <c r="A83" s="711">
        <v>37</v>
      </c>
      <c r="B83" s="752" t="str">
        <f>IF('Data Identitas'!B45="","",'Data Identitas'!B45)</f>
        <v>siswa37</v>
      </c>
      <c r="C83" s="232" t="s">
        <v>422</v>
      </c>
      <c r="D83" s="222" t="str">
        <f>IF('LEDGER GANJIL'!D83="","",AVERAGE('LEDGER GANJIL'!D83,'LEDGER GENAP2'!D83))</f>
        <v/>
      </c>
      <c r="E83" s="764" t="str">
        <f t="shared" ref="E83" si="736">IF(D83="","NK",IF(OR(D83&lt;$D$9,D84&lt;$D$9),"NK","L"))</f>
        <v>NK</v>
      </c>
      <c r="F83" s="222" t="str">
        <f>IF('LEDGER GANJIL'!F83="","",AVERAGE('LEDGER GANJIL'!F83,'LEDGER GENAP2'!F83))</f>
        <v/>
      </c>
      <c r="G83" s="764" t="str">
        <f t="shared" ref="G83" si="737">IF(F83="","NK",IF(OR(F83&lt;$F$9,F84&lt;$F$9),"NK","L"))</f>
        <v>NK</v>
      </c>
      <c r="H83" s="222" t="str">
        <f>IF('LEDGER GANJIL'!H83="","",AVERAGE('LEDGER GANJIL'!H83,'LEDGER GENAP2'!H83))</f>
        <v/>
      </c>
      <c r="I83" s="764" t="str">
        <f t="shared" ref="I83" si="738">IF(H83="","NK",IF(OR(H83&lt;$H$9,H84&lt;$H$9),"NK","L"))</f>
        <v>NK</v>
      </c>
      <c r="J83" s="222" t="str">
        <f>IF('LEDGER GANJIL'!J83="","",AVERAGE('LEDGER GANJIL'!J83,'LEDGER GENAP2'!J83))</f>
        <v/>
      </c>
      <c r="K83" s="764" t="str">
        <f t="shared" ref="K83" si="739">IF(J83="","NK",IF(OR(J83&lt;$J$9,J84&lt;$J$9),"NK","L"))</f>
        <v>NK</v>
      </c>
      <c r="L83" s="222" t="str">
        <f>IF('LEDGER GANJIL'!L83="","",AVERAGE('LEDGER GANJIL'!L83,'LEDGER GENAP2'!L83))</f>
        <v/>
      </c>
      <c r="M83" s="764" t="str">
        <f t="shared" ref="M83" si="740">IF(L83="","NK",IF(OR(L83&lt;$L$9,L84&lt;$L$9),"NK","L"))</f>
        <v>NK</v>
      </c>
      <c r="N83" s="222" t="str">
        <f>IF('LEDGER GANJIL'!N83="","",AVERAGE('LEDGER GANJIL'!N83,'LEDGER GENAP2'!N83))</f>
        <v/>
      </c>
      <c r="O83" s="764" t="str">
        <f t="shared" ref="O83" si="741">IF(N83="","NK",IF(OR(N83&lt;$N$9,N84&lt;$N$9),"NK","L"))</f>
        <v>NK</v>
      </c>
      <c r="P83" s="222" t="str">
        <f>IF('LEDGER GANJIL'!P83="","",AVERAGE('LEDGER GANJIL'!P83,'LEDGER GENAP2'!P83))</f>
        <v/>
      </c>
      <c r="Q83" s="764" t="str">
        <f t="shared" ref="Q83" si="742">IF(P83="","NK",IF(OR(P83&lt;$P$9,P84&lt;$P$9),"NK","L"))</f>
        <v>NK</v>
      </c>
      <c r="R83" s="222" t="str">
        <f>IF('LEDGER GANJIL'!R83="","",AVERAGE('LEDGER GANJIL'!R83,'LEDGER GENAP2'!R83))</f>
        <v/>
      </c>
      <c r="S83" s="764" t="str">
        <f t="shared" ref="S83" si="743">IF(R83="","NK",IF(OR(R83&lt;$R$9,R84&lt;$R$9),"NK","L"))</f>
        <v>NK</v>
      </c>
      <c r="T83" s="222" t="str">
        <f>IF('LEDGER GANJIL'!T83="","",AVERAGE('LEDGER GANJIL'!T83,'LEDGER GENAP2'!T83))</f>
        <v/>
      </c>
      <c r="U83" s="764" t="str">
        <f t="shared" ref="U83" si="744">IF(T83="","NK",IF(OR(T83&lt;$T$9,T84&lt;$T$9),"NK","L"))</f>
        <v>NK</v>
      </c>
      <c r="V83" s="222" t="str">
        <f>IF('LEDGER GANJIL'!V83="","",AVERAGE('LEDGER GANJIL'!V83,'LEDGER GENAP2'!V83))</f>
        <v/>
      </c>
      <c r="W83" s="764" t="str">
        <f t="shared" ref="W83" si="745">IF(V83="","NK",IF(OR(V83&lt;$V$9,V84&lt;$V$9),"NK","L"))</f>
        <v>NK</v>
      </c>
      <c r="X83" s="222" t="str">
        <f>IF('LEDGER GANJIL'!X83="","",AVERAGE('LEDGER GANJIL'!X83,'LEDGER GENAP2'!X83))</f>
        <v/>
      </c>
      <c r="Y83" s="764" t="str">
        <f t="shared" ref="Y83" si="746">IF(X83="","NK",IF(OR(X83&lt;$X$9,X84&lt;$X$9),"NK","L"))</f>
        <v>NK</v>
      </c>
      <c r="Z83" s="222" t="str">
        <f>IF('LEDGER GANJIL'!Z83="","",AVERAGE('LEDGER GANJIL'!Z83,'LEDGER GENAP2'!Z83))</f>
        <v/>
      </c>
      <c r="AA83" s="764" t="str">
        <f t="shared" ref="AA83" si="747">IF(Z83="","NK",IF(OR(Z83&lt;$Z$9,Z84&lt;$Z$9),"NK","L"))</f>
        <v>NK</v>
      </c>
      <c r="AB83" s="222" t="str">
        <f>IF('LEDGER GANJIL'!AB83="","",AVERAGE('LEDGER GANJIL'!AB83,'LEDGER GENAP2'!AB83))</f>
        <v/>
      </c>
      <c r="AC83" s="764" t="str">
        <f t="shared" ref="AC83" si="748">IF(AB83="","NK",IF(OR(AB83&lt;$AB$9,AB84&lt;$AB$9),"NK","L"))</f>
        <v>NK</v>
      </c>
      <c r="AD83" s="222" t="str">
        <f>IF('LEDGER GANJIL'!AD83="","",AVERAGE('LEDGER GANJIL'!AD83,'LEDGER GENAP2'!AD83))</f>
        <v/>
      </c>
      <c r="AE83" s="764" t="str">
        <f t="shared" ref="AE83" si="749">IF(AD83="","NK",IF(OR(AD83&lt;$AD$9,AD84&lt;$AD$9),"NK","L"))</f>
        <v>NK</v>
      </c>
      <c r="AF83" s="222" t="str">
        <f>IF('LEDGER GANJIL'!AF83="","",AVERAGE('LEDGER GANJIL'!AF83,'LEDGER GENAP2'!AF83))</f>
        <v/>
      </c>
      <c r="AG83" s="764" t="str">
        <f t="shared" ref="AG83" si="750">IF(AF83="","NK",IF(OR(AF83&lt;$AF$9,AF84&lt;$AF$9),"NK","L"))</f>
        <v>NK</v>
      </c>
      <c r="AH83" s="222" t="str">
        <f>IF('LEDGER GANJIL'!AH83="","",AVERAGE('LEDGER GANJIL'!AH83,'LEDGER GENAP2'!AH83))</f>
        <v/>
      </c>
      <c r="AI83" s="766" t="str">
        <f t="shared" ref="AI83" si="751">IF(AH83="","",IF(OR(AH83&lt;$AH$9,AH84&lt;$AH$9),"NK","L"))</f>
        <v/>
      </c>
      <c r="AJ83" s="222" t="str">
        <f>IF('LEDGER GANJIL'!AJ83="","",AVERAGE('LEDGER GANJIL'!AJ83,'LEDGER GENAP2'!AJ83))</f>
        <v/>
      </c>
      <c r="AK83" s="766" t="str">
        <f t="shared" ref="AK83" si="752">IF(AJ83="","",IF(OR(AJ83&lt;$AJ$9,AJ84&lt;$AJ$9),"NK","L"))</f>
        <v/>
      </c>
      <c r="AL83" s="231">
        <f t="shared" si="668"/>
        <v>0</v>
      </c>
      <c r="AM83" s="754" t="str">
        <f>IFERROR(DESKRIPSI2!EW47,"")</f>
        <v/>
      </c>
      <c r="AN83" s="756">
        <f t="shared" ref="AN83" si="753">IF(AL83="","",AL83+AL84)</f>
        <v>0</v>
      </c>
      <c r="AO83" s="747" t="str">
        <f t="shared" ref="AO83" si="754">IF(AL83=0,"",COUNTIF(D83:AK84,"NK"))</f>
        <v/>
      </c>
      <c r="AP83" s="749" t="str">
        <f t="shared" ref="AP83" si="755">IF(OR(AO83="",AM83=""),"",IF(AND(AO83&lt;=$AO$3,AM83&gt;=3),"Naik","Tidak Naik"))</f>
        <v/>
      </c>
      <c r="AQ83" s="751" t="str">
        <f t="shared" ref="AQ83" si="756">IF(AP83="","",RANK(AN83,$AN$11:$AN$106,0))</f>
        <v/>
      </c>
    </row>
    <row r="84" spans="1:43" ht="15">
      <c r="A84" s="713"/>
      <c r="B84" s="753"/>
      <c r="C84" s="232" t="s">
        <v>423</v>
      </c>
      <c r="D84" s="222" t="str">
        <f>IF('LEDGER GANJIL'!D84="","",AVERAGE('LEDGER GANJIL'!D84,'LEDGER GENAP2'!D84))</f>
        <v/>
      </c>
      <c r="E84" s="765"/>
      <c r="F84" s="222" t="str">
        <f>IF('LEDGER GANJIL'!F84="","",AVERAGE('LEDGER GANJIL'!F84,'LEDGER GENAP2'!F84))</f>
        <v/>
      </c>
      <c r="G84" s="765"/>
      <c r="H84" s="222" t="str">
        <f>IF('LEDGER GANJIL'!H84="","",AVERAGE('LEDGER GANJIL'!H84,'LEDGER GENAP2'!H84))</f>
        <v/>
      </c>
      <c r="I84" s="765"/>
      <c r="J84" s="222" t="str">
        <f>IF('LEDGER GANJIL'!J84="","",AVERAGE('LEDGER GANJIL'!J84,'LEDGER GENAP2'!J84))</f>
        <v/>
      </c>
      <c r="K84" s="765"/>
      <c r="L84" s="222" t="str">
        <f>IF('LEDGER GANJIL'!L84="","",AVERAGE('LEDGER GANJIL'!L84,'LEDGER GENAP2'!L84))</f>
        <v/>
      </c>
      <c r="M84" s="765"/>
      <c r="N84" s="222" t="str">
        <f>IF('LEDGER GANJIL'!N84="","",AVERAGE('LEDGER GANJIL'!N84,'LEDGER GENAP2'!N84))</f>
        <v/>
      </c>
      <c r="O84" s="765"/>
      <c r="P84" s="222" t="str">
        <f>IF('LEDGER GANJIL'!P84="","",AVERAGE('LEDGER GANJIL'!P84,'LEDGER GENAP2'!P84))</f>
        <v/>
      </c>
      <c r="Q84" s="765"/>
      <c r="R84" s="222" t="str">
        <f>IF('LEDGER GANJIL'!R84="","",AVERAGE('LEDGER GANJIL'!R84,'LEDGER GENAP2'!R84))</f>
        <v/>
      </c>
      <c r="S84" s="765"/>
      <c r="T84" s="222" t="str">
        <f>IF('LEDGER GANJIL'!T84="","",AVERAGE('LEDGER GANJIL'!T84,'LEDGER GENAP2'!T84))</f>
        <v/>
      </c>
      <c r="U84" s="765"/>
      <c r="V84" s="222" t="str">
        <f>IF('LEDGER GANJIL'!V84="","",AVERAGE('LEDGER GANJIL'!V84,'LEDGER GENAP2'!V84))</f>
        <v/>
      </c>
      <c r="W84" s="765"/>
      <c r="X84" s="222" t="str">
        <f>IF('LEDGER GANJIL'!X84="","",AVERAGE('LEDGER GANJIL'!X84,'LEDGER GENAP2'!X84))</f>
        <v/>
      </c>
      <c r="Y84" s="765"/>
      <c r="Z84" s="222" t="str">
        <f>IF('LEDGER GANJIL'!Z84="","",AVERAGE('LEDGER GANJIL'!Z84,'LEDGER GENAP2'!Z84))</f>
        <v/>
      </c>
      <c r="AA84" s="765"/>
      <c r="AB84" s="222" t="str">
        <f>IF('LEDGER GANJIL'!AB84="","",AVERAGE('LEDGER GANJIL'!AB84,'LEDGER GENAP2'!AB84))</f>
        <v/>
      </c>
      <c r="AC84" s="765"/>
      <c r="AD84" s="222" t="str">
        <f>IF('LEDGER GANJIL'!AD84="","",AVERAGE('LEDGER GANJIL'!AD84,'LEDGER GENAP2'!AD84))</f>
        <v/>
      </c>
      <c r="AE84" s="765"/>
      <c r="AF84" s="222" t="str">
        <f>IF('LEDGER GANJIL'!AF84="","",AVERAGE('LEDGER GANJIL'!AF84,'LEDGER GENAP2'!AF84))</f>
        <v/>
      </c>
      <c r="AG84" s="765"/>
      <c r="AH84" s="222" t="str">
        <f>IF('LEDGER GANJIL'!AH84="","",AVERAGE('LEDGER GANJIL'!AH84,'LEDGER GENAP2'!AH84))</f>
        <v/>
      </c>
      <c r="AI84" s="767"/>
      <c r="AJ84" s="222" t="str">
        <f>IF('LEDGER GANJIL'!AJ84="","",AVERAGE('LEDGER GANJIL'!AJ84,'LEDGER GENAP2'!AJ84))</f>
        <v/>
      </c>
      <c r="AK84" s="767"/>
      <c r="AL84" s="231">
        <f t="shared" si="668"/>
        <v>0</v>
      </c>
      <c r="AM84" s="755"/>
      <c r="AN84" s="757"/>
      <c r="AO84" s="748"/>
      <c r="AP84" s="750"/>
      <c r="AQ84" s="751"/>
    </row>
    <row r="85" spans="1:43" ht="15">
      <c r="A85" s="711">
        <v>38</v>
      </c>
      <c r="B85" s="752" t="str">
        <f>IF('Data Identitas'!B46="","",'Data Identitas'!B46)</f>
        <v>siswa38</v>
      </c>
      <c r="C85" s="232" t="s">
        <v>422</v>
      </c>
      <c r="D85" s="222" t="str">
        <f>IF('LEDGER GANJIL'!D85="","",AVERAGE('LEDGER GANJIL'!D85,'LEDGER GENAP2'!D85))</f>
        <v/>
      </c>
      <c r="E85" s="764" t="str">
        <f t="shared" ref="E85" si="757">IF(D85="","NK",IF(OR(D85&lt;$D$9,D86&lt;$D$9),"NK","L"))</f>
        <v>NK</v>
      </c>
      <c r="F85" s="222" t="str">
        <f>IF('LEDGER GANJIL'!F85="","",AVERAGE('LEDGER GANJIL'!F85,'LEDGER GENAP2'!F85))</f>
        <v/>
      </c>
      <c r="G85" s="764" t="str">
        <f t="shared" ref="G85" si="758">IF(F85="","NK",IF(OR(F85&lt;$F$9,F86&lt;$F$9),"NK","L"))</f>
        <v>NK</v>
      </c>
      <c r="H85" s="222" t="str">
        <f>IF('LEDGER GANJIL'!H85="","",AVERAGE('LEDGER GANJIL'!H85,'LEDGER GENAP2'!H85))</f>
        <v/>
      </c>
      <c r="I85" s="764" t="str">
        <f t="shared" ref="I85" si="759">IF(H85="","NK",IF(OR(H85&lt;$H$9,H86&lt;$H$9),"NK","L"))</f>
        <v>NK</v>
      </c>
      <c r="J85" s="222" t="str">
        <f>IF('LEDGER GANJIL'!J85="","",AVERAGE('LEDGER GANJIL'!J85,'LEDGER GENAP2'!J85))</f>
        <v/>
      </c>
      <c r="K85" s="764" t="str">
        <f t="shared" ref="K85" si="760">IF(J85="","NK",IF(OR(J85&lt;$J$9,J86&lt;$J$9),"NK","L"))</f>
        <v>NK</v>
      </c>
      <c r="L85" s="222" t="str">
        <f>IF('LEDGER GANJIL'!L85="","",AVERAGE('LEDGER GANJIL'!L85,'LEDGER GENAP2'!L85))</f>
        <v/>
      </c>
      <c r="M85" s="764" t="str">
        <f t="shared" ref="M85" si="761">IF(L85="","NK",IF(OR(L85&lt;$L$9,L86&lt;$L$9),"NK","L"))</f>
        <v>NK</v>
      </c>
      <c r="N85" s="222" t="str">
        <f>IF('LEDGER GANJIL'!N85="","",AVERAGE('LEDGER GANJIL'!N85,'LEDGER GENAP2'!N85))</f>
        <v/>
      </c>
      <c r="O85" s="764" t="str">
        <f t="shared" ref="O85" si="762">IF(N85="","NK",IF(OR(N85&lt;$N$9,N86&lt;$N$9),"NK","L"))</f>
        <v>NK</v>
      </c>
      <c r="P85" s="222" t="str">
        <f>IF('LEDGER GANJIL'!P85="","",AVERAGE('LEDGER GANJIL'!P85,'LEDGER GENAP2'!P85))</f>
        <v/>
      </c>
      <c r="Q85" s="764" t="str">
        <f t="shared" ref="Q85" si="763">IF(P85="","NK",IF(OR(P85&lt;$P$9,P86&lt;$P$9),"NK","L"))</f>
        <v>NK</v>
      </c>
      <c r="R85" s="222" t="str">
        <f>IF('LEDGER GANJIL'!R85="","",AVERAGE('LEDGER GANJIL'!R85,'LEDGER GENAP2'!R85))</f>
        <v/>
      </c>
      <c r="S85" s="764" t="str">
        <f t="shared" ref="S85" si="764">IF(R85="","NK",IF(OR(R85&lt;$R$9,R86&lt;$R$9),"NK","L"))</f>
        <v>NK</v>
      </c>
      <c r="T85" s="222" t="str">
        <f>IF('LEDGER GANJIL'!T85="","",AVERAGE('LEDGER GANJIL'!T85,'LEDGER GENAP2'!T85))</f>
        <v/>
      </c>
      <c r="U85" s="764" t="str">
        <f t="shared" ref="U85" si="765">IF(T85="","NK",IF(OR(T85&lt;$T$9,T86&lt;$T$9),"NK","L"))</f>
        <v>NK</v>
      </c>
      <c r="V85" s="222" t="str">
        <f>IF('LEDGER GANJIL'!V85="","",AVERAGE('LEDGER GANJIL'!V85,'LEDGER GENAP2'!V85))</f>
        <v/>
      </c>
      <c r="W85" s="764" t="str">
        <f t="shared" ref="W85" si="766">IF(V85="","NK",IF(OR(V85&lt;$V$9,V86&lt;$V$9),"NK","L"))</f>
        <v>NK</v>
      </c>
      <c r="X85" s="222" t="str">
        <f>IF('LEDGER GANJIL'!X85="","",AVERAGE('LEDGER GANJIL'!X85,'LEDGER GENAP2'!X85))</f>
        <v/>
      </c>
      <c r="Y85" s="764" t="str">
        <f t="shared" ref="Y85" si="767">IF(X85="","NK",IF(OR(X85&lt;$X$9,X86&lt;$X$9),"NK","L"))</f>
        <v>NK</v>
      </c>
      <c r="Z85" s="222" t="str">
        <f>IF('LEDGER GANJIL'!Z85="","",AVERAGE('LEDGER GANJIL'!Z85,'LEDGER GENAP2'!Z85))</f>
        <v/>
      </c>
      <c r="AA85" s="764" t="str">
        <f t="shared" ref="AA85" si="768">IF(Z85="","NK",IF(OR(Z85&lt;$Z$9,Z86&lt;$Z$9),"NK","L"))</f>
        <v>NK</v>
      </c>
      <c r="AB85" s="222" t="str">
        <f>IF('LEDGER GANJIL'!AB85="","",AVERAGE('LEDGER GANJIL'!AB85,'LEDGER GENAP2'!AB85))</f>
        <v/>
      </c>
      <c r="AC85" s="764" t="str">
        <f t="shared" ref="AC85" si="769">IF(AB85="","NK",IF(OR(AB85&lt;$AB$9,AB86&lt;$AB$9),"NK","L"))</f>
        <v>NK</v>
      </c>
      <c r="AD85" s="222" t="str">
        <f>IF('LEDGER GANJIL'!AD85="","",AVERAGE('LEDGER GANJIL'!AD85,'LEDGER GENAP2'!AD85))</f>
        <v/>
      </c>
      <c r="AE85" s="764" t="str">
        <f t="shared" ref="AE85" si="770">IF(AD85="","NK",IF(OR(AD85&lt;$AD$9,AD86&lt;$AD$9),"NK","L"))</f>
        <v>NK</v>
      </c>
      <c r="AF85" s="222" t="str">
        <f>IF('LEDGER GANJIL'!AF85="","",AVERAGE('LEDGER GANJIL'!AF85,'LEDGER GENAP2'!AF85))</f>
        <v/>
      </c>
      <c r="AG85" s="764" t="str">
        <f t="shared" ref="AG85" si="771">IF(AF85="","NK",IF(OR(AF85&lt;$AF$9,AF86&lt;$AF$9),"NK","L"))</f>
        <v>NK</v>
      </c>
      <c r="AH85" s="222" t="str">
        <f>IF('LEDGER GANJIL'!AH85="","",AVERAGE('LEDGER GANJIL'!AH85,'LEDGER GENAP2'!AH85))</f>
        <v/>
      </c>
      <c r="AI85" s="766" t="str">
        <f t="shared" ref="AI85" si="772">IF(AH85="","",IF(OR(AH85&lt;$AH$9,AH86&lt;$AH$9),"NK","L"))</f>
        <v/>
      </c>
      <c r="AJ85" s="222" t="str">
        <f>IF('LEDGER GANJIL'!AJ85="","",AVERAGE('LEDGER GANJIL'!AJ85,'LEDGER GENAP2'!AJ85))</f>
        <v/>
      </c>
      <c r="AK85" s="766" t="str">
        <f t="shared" ref="AK85" si="773">IF(AJ85="","",IF(OR(AJ85&lt;$AJ$9,AJ86&lt;$AJ$9),"NK","L"))</f>
        <v/>
      </c>
      <c r="AL85" s="231">
        <f t="shared" si="668"/>
        <v>0</v>
      </c>
      <c r="AM85" s="754" t="str">
        <f>IFERROR(DESKRIPSI2!EW48,"")</f>
        <v/>
      </c>
      <c r="AN85" s="756">
        <f t="shared" ref="AN85" si="774">IF(AL85="","",AL85+AL86)</f>
        <v>0</v>
      </c>
      <c r="AO85" s="747" t="str">
        <f t="shared" ref="AO85" si="775">IF(AL85=0,"",COUNTIF(D85:AK86,"NK"))</f>
        <v/>
      </c>
      <c r="AP85" s="749" t="str">
        <f t="shared" ref="AP85" si="776">IF(OR(AO85="",AM85=""),"",IF(AND(AO85&lt;=$AO$3,AM85&gt;=3),"Naik","Tidak Naik"))</f>
        <v/>
      </c>
      <c r="AQ85" s="751" t="str">
        <f t="shared" ref="AQ85" si="777">IF(AP85="","",RANK(AN85,$AN$11:$AN$106,0))</f>
        <v/>
      </c>
    </row>
    <row r="86" spans="1:43" ht="15">
      <c r="A86" s="713"/>
      <c r="B86" s="753"/>
      <c r="C86" s="232" t="s">
        <v>423</v>
      </c>
      <c r="D86" s="222" t="str">
        <f>IF('LEDGER GANJIL'!D86="","",AVERAGE('LEDGER GANJIL'!D86,'LEDGER GENAP2'!D86))</f>
        <v/>
      </c>
      <c r="E86" s="765"/>
      <c r="F86" s="222" t="str">
        <f>IF('LEDGER GANJIL'!F86="","",AVERAGE('LEDGER GANJIL'!F86,'LEDGER GENAP2'!F86))</f>
        <v/>
      </c>
      <c r="G86" s="765"/>
      <c r="H86" s="222" t="str">
        <f>IF('LEDGER GANJIL'!H86="","",AVERAGE('LEDGER GANJIL'!H86,'LEDGER GENAP2'!H86))</f>
        <v/>
      </c>
      <c r="I86" s="765"/>
      <c r="J86" s="222" t="str">
        <f>IF('LEDGER GANJIL'!J86="","",AVERAGE('LEDGER GANJIL'!J86,'LEDGER GENAP2'!J86))</f>
        <v/>
      </c>
      <c r="K86" s="765"/>
      <c r="L86" s="222" t="str">
        <f>IF('LEDGER GANJIL'!L86="","",AVERAGE('LEDGER GANJIL'!L86,'LEDGER GENAP2'!L86))</f>
        <v/>
      </c>
      <c r="M86" s="765"/>
      <c r="N86" s="222" t="str">
        <f>IF('LEDGER GANJIL'!N86="","",AVERAGE('LEDGER GANJIL'!N86,'LEDGER GENAP2'!N86))</f>
        <v/>
      </c>
      <c r="O86" s="765"/>
      <c r="P86" s="222" t="str">
        <f>IF('LEDGER GANJIL'!P86="","",AVERAGE('LEDGER GANJIL'!P86,'LEDGER GENAP2'!P86))</f>
        <v/>
      </c>
      <c r="Q86" s="765"/>
      <c r="R86" s="222" t="str">
        <f>IF('LEDGER GANJIL'!R86="","",AVERAGE('LEDGER GANJIL'!R86,'LEDGER GENAP2'!R86))</f>
        <v/>
      </c>
      <c r="S86" s="765"/>
      <c r="T86" s="222" t="str">
        <f>IF('LEDGER GANJIL'!T86="","",AVERAGE('LEDGER GANJIL'!T86,'LEDGER GENAP2'!T86))</f>
        <v/>
      </c>
      <c r="U86" s="765"/>
      <c r="V86" s="222" t="str">
        <f>IF('LEDGER GANJIL'!V86="","",AVERAGE('LEDGER GANJIL'!V86,'LEDGER GENAP2'!V86))</f>
        <v/>
      </c>
      <c r="W86" s="765"/>
      <c r="X86" s="222" t="str">
        <f>IF('LEDGER GANJIL'!X86="","",AVERAGE('LEDGER GANJIL'!X86,'LEDGER GENAP2'!X86))</f>
        <v/>
      </c>
      <c r="Y86" s="765"/>
      <c r="Z86" s="222" t="str">
        <f>IF('LEDGER GANJIL'!Z86="","",AVERAGE('LEDGER GANJIL'!Z86,'LEDGER GENAP2'!Z86))</f>
        <v/>
      </c>
      <c r="AA86" s="765"/>
      <c r="AB86" s="222" t="str">
        <f>IF('LEDGER GANJIL'!AB86="","",AVERAGE('LEDGER GANJIL'!AB86,'LEDGER GENAP2'!AB86))</f>
        <v/>
      </c>
      <c r="AC86" s="765"/>
      <c r="AD86" s="222" t="str">
        <f>IF('LEDGER GANJIL'!AD86="","",AVERAGE('LEDGER GANJIL'!AD86,'LEDGER GENAP2'!AD86))</f>
        <v/>
      </c>
      <c r="AE86" s="765"/>
      <c r="AF86" s="222" t="str">
        <f>IF('LEDGER GANJIL'!AF86="","",AVERAGE('LEDGER GANJIL'!AF86,'LEDGER GENAP2'!AF86))</f>
        <v/>
      </c>
      <c r="AG86" s="765"/>
      <c r="AH86" s="222" t="str">
        <f>IF('LEDGER GANJIL'!AH86="","",AVERAGE('LEDGER GANJIL'!AH86,'LEDGER GENAP2'!AH86))</f>
        <v/>
      </c>
      <c r="AI86" s="767"/>
      <c r="AJ86" s="222" t="str">
        <f>IF('LEDGER GANJIL'!AJ86="","",AVERAGE('LEDGER GANJIL'!AJ86,'LEDGER GENAP2'!AJ86))</f>
        <v/>
      </c>
      <c r="AK86" s="767"/>
      <c r="AL86" s="231">
        <f t="shared" si="668"/>
        <v>0</v>
      </c>
      <c r="AM86" s="755"/>
      <c r="AN86" s="757"/>
      <c r="AO86" s="748"/>
      <c r="AP86" s="750"/>
      <c r="AQ86" s="751"/>
    </row>
    <row r="87" spans="1:43" ht="15">
      <c r="A87" s="711">
        <v>39</v>
      </c>
      <c r="B87" s="752" t="str">
        <f>IF('Data Identitas'!B47="","",'Data Identitas'!B47)</f>
        <v>siswa39</v>
      </c>
      <c r="C87" s="232" t="s">
        <v>422</v>
      </c>
      <c r="D87" s="222" t="str">
        <f>IF('LEDGER GANJIL'!D87="","",AVERAGE('LEDGER GANJIL'!D87,'LEDGER GENAP2'!D87))</f>
        <v/>
      </c>
      <c r="E87" s="764" t="str">
        <f t="shared" ref="E87" si="778">IF(D87="","NK",IF(OR(D87&lt;$D$9,D88&lt;$D$9),"NK","L"))</f>
        <v>NK</v>
      </c>
      <c r="F87" s="222" t="str">
        <f>IF('LEDGER GANJIL'!F87="","",AVERAGE('LEDGER GANJIL'!F87,'LEDGER GENAP2'!F87))</f>
        <v/>
      </c>
      <c r="G87" s="764" t="str">
        <f t="shared" ref="G87" si="779">IF(F87="","NK",IF(OR(F87&lt;$F$9,F88&lt;$F$9),"NK","L"))</f>
        <v>NK</v>
      </c>
      <c r="H87" s="222" t="str">
        <f>IF('LEDGER GANJIL'!H87="","",AVERAGE('LEDGER GANJIL'!H87,'LEDGER GENAP2'!H87))</f>
        <v/>
      </c>
      <c r="I87" s="764" t="str">
        <f t="shared" ref="I87" si="780">IF(H87="","NK",IF(OR(H87&lt;$H$9,H88&lt;$H$9),"NK","L"))</f>
        <v>NK</v>
      </c>
      <c r="J87" s="222" t="str">
        <f>IF('LEDGER GANJIL'!J87="","",AVERAGE('LEDGER GANJIL'!J87,'LEDGER GENAP2'!J87))</f>
        <v/>
      </c>
      <c r="K87" s="764" t="str">
        <f t="shared" ref="K87" si="781">IF(J87="","NK",IF(OR(J87&lt;$J$9,J88&lt;$J$9),"NK","L"))</f>
        <v>NK</v>
      </c>
      <c r="L87" s="222" t="str">
        <f>IF('LEDGER GANJIL'!L87="","",AVERAGE('LEDGER GANJIL'!L87,'LEDGER GENAP2'!L87))</f>
        <v/>
      </c>
      <c r="M87" s="764" t="str">
        <f t="shared" ref="M87" si="782">IF(L87="","NK",IF(OR(L87&lt;$L$9,L88&lt;$L$9),"NK","L"))</f>
        <v>NK</v>
      </c>
      <c r="N87" s="222" t="str">
        <f>IF('LEDGER GANJIL'!N87="","",AVERAGE('LEDGER GANJIL'!N87,'LEDGER GENAP2'!N87))</f>
        <v/>
      </c>
      <c r="O87" s="764" t="str">
        <f t="shared" ref="O87" si="783">IF(N87="","NK",IF(OR(N87&lt;$N$9,N88&lt;$N$9),"NK","L"))</f>
        <v>NK</v>
      </c>
      <c r="P87" s="222" t="str">
        <f>IF('LEDGER GANJIL'!P87="","",AVERAGE('LEDGER GANJIL'!P87,'LEDGER GENAP2'!P87))</f>
        <v/>
      </c>
      <c r="Q87" s="764" t="str">
        <f t="shared" ref="Q87" si="784">IF(P87="","NK",IF(OR(P87&lt;$P$9,P88&lt;$P$9),"NK","L"))</f>
        <v>NK</v>
      </c>
      <c r="R87" s="222" t="str">
        <f>IF('LEDGER GANJIL'!R87="","",AVERAGE('LEDGER GANJIL'!R87,'LEDGER GENAP2'!R87))</f>
        <v/>
      </c>
      <c r="S87" s="764" t="str">
        <f t="shared" ref="S87" si="785">IF(R87="","NK",IF(OR(R87&lt;$R$9,R88&lt;$R$9),"NK","L"))</f>
        <v>NK</v>
      </c>
      <c r="T87" s="222" t="str">
        <f>IF('LEDGER GANJIL'!T87="","",AVERAGE('LEDGER GANJIL'!T87,'LEDGER GENAP2'!T87))</f>
        <v/>
      </c>
      <c r="U87" s="764" t="str">
        <f t="shared" ref="U87" si="786">IF(T87="","NK",IF(OR(T87&lt;$T$9,T88&lt;$T$9),"NK","L"))</f>
        <v>NK</v>
      </c>
      <c r="V87" s="222" t="str">
        <f>IF('LEDGER GANJIL'!V87="","",AVERAGE('LEDGER GANJIL'!V87,'LEDGER GENAP2'!V87))</f>
        <v/>
      </c>
      <c r="W87" s="764" t="str">
        <f t="shared" ref="W87" si="787">IF(V87="","NK",IF(OR(V87&lt;$V$9,V88&lt;$V$9),"NK","L"))</f>
        <v>NK</v>
      </c>
      <c r="X87" s="222" t="str">
        <f>IF('LEDGER GANJIL'!X87="","",AVERAGE('LEDGER GANJIL'!X87,'LEDGER GENAP2'!X87))</f>
        <v/>
      </c>
      <c r="Y87" s="764" t="str">
        <f t="shared" ref="Y87" si="788">IF(X87="","NK",IF(OR(X87&lt;$X$9,X88&lt;$X$9),"NK","L"))</f>
        <v>NK</v>
      </c>
      <c r="Z87" s="222" t="str">
        <f>IF('LEDGER GANJIL'!Z87="","",AVERAGE('LEDGER GANJIL'!Z87,'LEDGER GENAP2'!Z87))</f>
        <v/>
      </c>
      <c r="AA87" s="764" t="str">
        <f t="shared" ref="AA87" si="789">IF(Z87="","NK",IF(OR(Z87&lt;$Z$9,Z88&lt;$Z$9),"NK","L"))</f>
        <v>NK</v>
      </c>
      <c r="AB87" s="222" t="str">
        <f>IF('LEDGER GANJIL'!AB87="","",AVERAGE('LEDGER GANJIL'!AB87,'LEDGER GENAP2'!AB87))</f>
        <v/>
      </c>
      <c r="AC87" s="764" t="str">
        <f t="shared" ref="AC87" si="790">IF(AB87="","NK",IF(OR(AB87&lt;$AB$9,AB88&lt;$AB$9),"NK","L"))</f>
        <v>NK</v>
      </c>
      <c r="AD87" s="222" t="str">
        <f>IF('LEDGER GANJIL'!AD87="","",AVERAGE('LEDGER GANJIL'!AD87,'LEDGER GENAP2'!AD87))</f>
        <v/>
      </c>
      <c r="AE87" s="764" t="str">
        <f t="shared" ref="AE87" si="791">IF(AD87="","NK",IF(OR(AD87&lt;$AD$9,AD88&lt;$AD$9),"NK","L"))</f>
        <v>NK</v>
      </c>
      <c r="AF87" s="222" t="str">
        <f>IF('LEDGER GANJIL'!AF87="","",AVERAGE('LEDGER GANJIL'!AF87,'LEDGER GENAP2'!AF87))</f>
        <v/>
      </c>
      <c r="AG87" s="764" t="str">
        <f t="shared" ref="AG87" si="792">IF(AF87="","NK",IF(OR(AF87&lt;$AF$9,AF88&lt;$AF$9),"NK","L"))</f>
        <v>NK</v>
      </c>
      <c r="AH87" s="222" t="str">
        <f>IF('LEDGER GANJIL'!AH87="","",AVERAGE('LEDGER GANJIL'!AH87,'LEDGER GENAP2'!AH87))</f>
        <v/>
      </c>
      <c r="AI87" s="766" t="str">
        <f t="shared" ref="AI87" si="793">IF(AH87="","",IF(OR(AH87&lt;$AH$9,AH88&lt;$AH$9),"NK","L"))</f>
        <v/>
      </c>
      <c r="AJ87" s="222" t="str">
        <f>IF('LEDGER GANJIL'!AJ87="","",AVERAGE('LEDGER GANJIL'!AJ87,'LEDGER GENAP2'!AJ87))</f>
        <v/>
      </c>
      <c r="AK87" s="766" t="str">
        <f t="shared" ref="AK87" si="794">IF(AJ87="","",IF(OR(AJ87&lt;$AJ$9,AJ88&lt;$AJ$9),"NK","L"))</f>
        <v/>
      </c>
      <c r="AL87" s="231">
        <f t="shared" si="668"/>
        <v>0</v>
      </c>
      <c r="AM87" s="754" t="str">
        <f>IFERROR(DESKRIPSI2!EW49,"")</f>
        <v/>
      </c>
      <c r="AN87" s="756">
        <f t="shared" ref="AN87" si="795">IF(AL87="","",AL87+AL88)</f>
        <v>0</v>
      </c>
      <c r="AO87" s="747" t="str">
        <f t="shared" ref="AO87" si="796">IF(AL87=0,"",COUNTIF(D87:AK88,"NK"))</f>
        <v/>
      </c>
      <c r="AP87" s="749" t="str">
        <f t="shared" ref="AP87" si="797">IF(OR(AO87="",AM87=""),"",IF(AND(AO87&lt;=$AO$3,AM87&gt;=3),"Naik","Tidak Naik"))</f>
        <v/>
      </c>
      <c r="AQ87" s="751" t="str">
        <f t="shared" ref="AQ87" si="798">IF(AP87="","",RANK(AN87,$AN$11:$AN$106,0))</f>
        <v/>
      </c>
    </row>
    <row r="88" spans="1:43" ht="15">
      <c r="A88" s="713"/>
      <c r="B88" s="753"/>
      <c r="C88" s="232" t="s">
        <v>423</v>
      </c>
      <c r="D88" s="222" t="str">
        <f>IF('LEDGER GANJIL'!D88="","",AVERAGE('LEDGER GANJIL'!D88,'LEDGER GENAP2'!D88))</f>
        <v/>
      </c>
      <c r="E88" s="765"/>
      <c r="F88" s="222" t="str">
        <f>IF('LEDGER GANJIL'!F88="","",AVERAGE('LEDGER GANJIL'!F88,'LEDGER GENAP2'!F88))</f>
        <v/>
      </c>
      <c r="G88" s="765"/>
      <c r="H88" s="222" t="str">
        <f>IF('LEDGER GANJIL'!H88="","",AVERAGE('LEDGER GANJIL'!H88,'LEDGER GENAP2'!H88))</f>
        <v/>
      </c>
      <c r="I88" s="765"/>
      <c r="J88" s="222" t="str">
        <f>IF('LEDGER GANJIL'!J88="","",AVERAGE('LEDGER GANJIL'!J88,'LEDGER GENAP2'!J88))</f>
        <v/>
      </c>
      <c r="K88" s="765"/>
      <c r="L88" s="222" t="str">
        <f>IF('LEDGER GANJIL'!L88="","",AVERAGE('LEDGER GANJIL'!L88,'LEDGER GENAP2'!L88))</f>
        <v/>
      </c>
      <c r="M88" s="765"/>
      <c r="N88" s="222" t="str">
        <f>IF('LEDGER GANJIL'!N88="","",AVERAGE('LEDGER GANJIL'!N88,'LEDGER GENAP2'!N88))</f>
        <v/>
      </c>
      <c r="O88" s="765"/>
      <c r="P88" s="222" t="str">
        <f>IF('LEDGER GANJIL'!P88="","",AVERAGE('LEDGER GANJIL'!P88,'LEDGER GENAP2'!P88))</f>
        <v/>
      </c>
      <c r="Q88" s="765"/>
      <c r="R88" s="222" t="str">
        <f>IF('LEDGER GANJIL'!R88="","",AVERAGE('LEDGER GANJIL'!R88,'LEDGER GENAP2'!R88))</f>
        <v/>
      </c>
      <c r="S88" s="765"/>
      <c r="T88" s="222" t="str">
        <f>IF('LEDGER GANJIL'!T88="","",AVERAGE('LEDGER GANJIL'!T88,'LEDGER GENAP2'!T88))</f>
        <v/>
      </c>
      <c r="U88" s="765"/>
      <c r="V88" s="222" t="str">
        <f>IF('LEDGER GANJIL'!V88="","",AVERAGE('LEDGER GANJIL'!V88,'LEDGER GENAP2'!V88))</f>
        <v/>
      </c>
      <c r="W88" s="765"/>
      <c r="X88" s="222" t="str">
        <f>IF('LEDGER GANJIL'!X88="","",AVERAGE('LEDGER GANJIL'!X88,'LEDGER GENAP2'!X88))</f>
        <v/>
      </c>
      <c r="Y88" s="765"/>
      <c r="Z88" s="222" t="str">
        <f>IF('LEDGER GANJIL'!Z88="","",AVERAGE('LEDGER GANJIL'!Z88,'LEDGER GENAP2'!Z88))</f>
        <v/>
      </c>
      <c r="AA88" s="765"/>
      <c r="AB88" s="222" t="str">
        <f>IF('LEDGER GANJIL'!AB88="","",AVERAGE('LEDGER GANJIL'!AB88,'LEDGER GENAP2'!AB88))</f>
        <v/>
      </c>
      <c r="AC88" s="765"/>
      <c r="AD88" s="222" t="str">
        <f>IF('LEDGER GANJIL'!AD88="","",AVERAGE('LEDGER GANJIL'!AD88,'LEDGER GENAP2'!AD88))</f>
        <v/>
      </c>
      <c r="AE88" s="765"/>
      <c r="AF88" s="222" t="str">
        <f>IF('LEDGER GANJIL'!AF88="","",AVERAGE('LEDGER GANJIL'!AF88,'LEDGER GENAP2'!AF88))</f>
        <v/>
      </c>
      <c r="AG88" s="765"/>
      <c r="AH88" s="222" t="str">
        <f>IF('LEDGER GANJIL'!AH88="","",AVERAGE('LEDGER GANJIL'!AH88,'LEDGER GENAP2'!AH88))</f>
        <v/>
      </c>
      <c r="AI88" s="767"/>
      <c r="AJ88" s="222" t="str">
        <f>IF('LEDGER GANJIL'!AJ88="","",AVERAGE('LEDGER GANJIL'!AJ88,'LEDGER GENAP2'!AJ88))</f>
        <v/>
      </c>
      <c r="AK88" s="767"/>
      <c r="AL88" s="231">
        <f t="shared" si="668"/>
        <v>0</v>
      </c>
      <c r="AM88" s="755"/>
      <c r="AN88" s="757"/>
      <c r="AO88" s="748"/>
      <c r="AP88" s="750"/>
      <c r="AQ88" s="751"/>
    </row>
    <row r="89" spans="1:43" ht="15">
      <c r="A89" s="711">
        <v>40</v>
      </c>
      <c r="B89" s="752" t="str">
        <f>IF('Data Identitas'!B48="","",'Data Identitas'!B48)</f>
        <v>siswa40</v>
      </c>
      <c r="C89" s="232" t="s">
        <v>422</v>
      </c>
      <c r="D89" s="222" t="str">
        <f>IF('LEDGER GANJIL'!D89="","",AVERAGE('LEDGER GANJIL'!D89,'LEDGER GENAP2'!D89))</f>
        <v/>
      </c>
      <c r="E89" s="764" t="str">
        <f t="shared" ref="E89" si="799">IF(D89="","NK",IF(OR(D89&lt;$D$9,D90&lt;$D$9),"NK","L"))</f>
        <v>NK</v>
      </c>
      <c r="F89" s="222" t="str">
        <f>IF('LEDGER GANJIL'!F89="","",AVERAGE('LEDGER GANJIL'!F89,'LEDGER GENAP2'!F89))</f>
        <v/>
      </c>
      <c r="G89" s="764" t="str">
        <f t="shared" ref="G89" si="800">IF(F89="","NK",IF(OR(F89&lt;$F$9,F90&lt;$F$9),"NK","L"))</f>
        <v>NK</v>
      </c>
      <c r="H89" s="222" t="str">
        <f>IF('LEDGER GANJIL'!H89="","",AVERAGE('LEDGER GANJIL'!H89,'LEDGER GENAP2'!H89))</f>
        <v/>
      </c>
      <c r="I89" s="764" t="str">
        <f t="shared" ref="I89" si="801">IF(H89="","NK",IF(OR(H89&lt;$H$9,H90&lt;$H$9),"NK","L"))</f>
        <v>NK</v>
      </c>
      <c r="J89" s="222" t="str">
        <f>IF('LEDGER GANJIL'!J89="","",AVERAGE('LEDGER GANJIL'!J89,'LEDGER GENAP2'!J89))</f>
        <v/>
      </c>
      <c r="K89" s="764" t="str">
        <f t="shared" ref="K89" si="802">IF(J89="","NK",IF(OR(J89&lt;$J$9,J90&lt;$J$9),"NK","L"))</f>
        <v>NK</v>
      </c>
      <c r="L89" s="222" t="str">
        <f>IF('LEDGER GANJIL'!L89="","",AVERAGE('LEDGER GANJIL'!L89,'LEDGER GENAP2'!L89))</f>
        <v/>
      </c>
      <c r="M89" s="764" t="str">
        <f t="shared" ref="M89" si="803">IF(L89="","NK",IF(OR(L89&lt;$L$9,L90&lt;$L$9),"NK","L"))</f>
        <v>NK</v>
      </c>
      <c r="N89" s="222" t="str">
        <f>IF('LEDGER GANJIL'!N89="","",AVERAGE('LEDGER GANJIL'!N89,'LEDGER GENAP2'!N89))</f>
        <v/>
      </c>
      <c r="O89" s="764" t="str">
        <f t="shared" ref="O89" si="804">IF(N89="","NK",IF(OR(N89&lt;$N$9,N90&lt;$N$9),"NK","L"))</f>
        <v>NK</v>
      </c>
      <c r="P89" s="222" t="str">
        <f>IF('LEDGER GANJIL'!P89="","",AVERAGE('LEDGER GANJIL'!P89,'LEDGER GENAP2'!P89))</f>
        <v/>
      </c>
      <c r="Q89" s="764" t="str">
        <f t="shared" ref="Q89" si="805">IF(P89="","NK",IF(OR(P89&lt;$P$9,P90&lt;$P$9),"NK","L"))</f>
        <v>NK</v>
      </c>
      <c r="R89" s="222" t="str">
        <f>IF('LEDGER GANJIL'!R89="","",AVERAGE('LEDGER GANJIL'!R89,'LEDGER GENAP2'!R89))</f>
        <v/>
      </c>
      <c r="S89" s="764" t="str">
        <f t="shared" ref="S89" si="806">IF(R89="","NK",IF(OR(R89&lt;$R$9,R90&lt;$R$9),"NK","L"))</f>
        <v>NK</v>
      </c>
      <c r="T89" s="222" t="str">
        <f>IF('LEDGER GANJIL'!T89="","",AVERAGE('LEDGER GANJIL'!T89,'LEDGER GENAP2'!T89))</f>
        <v/>
      </c>
      <c r="U89" s="764" t="str">
        <f t="shared" ref="U89" si="807">IF(T89="","NK",IF(OR(T89&lt;$T$9,T90&lt;$T$9),"NK","L"))</f>
        <v>NK</v>
      </c>
      <c r="V89" s="222" t="str">
        <f>IF('LEDGER GANJIL'!V89="","",AVERAGE('LEDGER GANJIL'!V89,'LEDGER GENAP2'!V89))</f>
        <v/>
      </c>
      <c r="W89" s="764" t="str">
        <f t="shared" ref="W89" si="808">IF(V89="","NK",IF(OR(V89&lt;$V$9,V90&lt;$V$9),"NK","L"))</f>
        <v>NK</v>
      </c>
      <c r="X89" s="222" t="str">
        <f>IF('LEDGER GANJIL'!X89="","",AVERAGE('LEDGER GANJIL'!X89,'LEDGER GENAP2'!X89))</f>
        <v/>
      </c>
      <c r="Y89" s="764" t="str">
        <f t="shared" ref="Y89" si="809">IF(X89="","NK",IF(OR(X89&lt;$X$9,X90&lt;$X$9),"NK","L"))</f>
        <v>NK</v>
      </c>
      <c r="Z89" s="222" t="str">
        <f>IF('LEDGER GANJIL'!Z89="","",AVERAGE('LEDGER GANJIL'!Z89,'LEDGER GENAP2'!Z89))</f>
        <v/>
      </c>
      <c r="AA89" s="764" t="str">
        <f t="shared" ref="AA89" si="810">IF(Z89="","NK",IF(OR(Z89&lt;$Z$9,Z90&lt;$Z$9),"NK","L"))</f>
        <v>NK</v>
      </c>
      <c r="AB89" s="222" t="str">
        <f>IF('LEDGER GANJIL'!AB89="","",AVERAGE('LEDGER GANJIL'!AB89,'LEDGER GENAP2'!AB89))</f>
        <v/>
      </c>
      <c r="AC89" s="764" t="str">
        <f t="shared" ref="AC89" si="811">IF(AB89="","NK",IF(OR(AB89&lt;$AB$9,AB90&lt;$AB$9),"NK","L"))</f>
        <v>NK</v>
      </c>
      <c r="AD89" s="222" t="str">
        <f>IF('LEDGER GANJIL'!AD89="","",AVERAGE('LEDGER GANJIL'!AD89,'LEDGER GENAP2'!AD89))</f>
        <v/>
      </c>
      <c r="AE89" s="764" t="str">
        <f t="shared" ref="AE89" si="812">IF(AD89="","NK",IF(OR(AD89&lt;$AD$9,AD90&lt;$AD$9),"NK","L"))</f>
        <v>NK</v>
      </c>
      <c r="AF89" s="222" t="str">
        <f>IF('LEDGER GANJIL'!AF89="","",AVERAGE('LEDGER GANJIL'!AF89,'LEDGER GENAP2'!AF89))</f>
        <v/>
      </c>
      <c r="AG89" s="764" t="str">
        <f t="shared" ref="AG89" si="813">IF(AF89="","NK",IF(OR(AF89&lt;$AF$9,AF90&lt;$AF$9),"NK","L"))</f>
        <v>NK</v>
      </c>
      <c r="AH89" s="222" t="str">
        <f>IF('LEDGER GANJIL'!AH89="","",AVERAGE('LEDGER GANJIL'!AH89,'LEDGER GENAP2'!AH89))</f>
        <v/>
      </c>
      <c r="AI89" s="766" t="str">
        <f t="shared" ref="AI89" si="814">IF(AH89="","",IF(OR(AH89&lt;$AH$9,AH90&lt;$AH$9),"NK","L"))</f>
        <v/>
      </c>
      <c r="AJ89" s="222" t="str">
        <f>IF('LEDGER GANJIL'!AJ89="","",AVERAGE('LEDGER GANJIL'!AJ89,'LEDGER GENAP2'!AJ89))</f>
        <v/>
      </c>
      <c r="AK89" s="766" t="str">
        <f t="shared" ref="AK89" si="815">IF(AJ89="","",IF(OR(AJ89&lt;$AJ$9,AJ90&lt;$AJ$9),"NK","L"))</f>
        <v/>
      </c>
      <c r="AL89" s="231">
        <f t="shared" si="668"/>
        <v>0</v>
      </c>
      <c r="AM89" s="754" t="str">
        <f>IFERROR(DESKRIPSI2!EW50,"")</f>
        <v/>
      </c>
      <c r="AN89" s="756">
        <f t="shared" ref="AN89" si="816">IF(AL89="","",AL89+AL90)</f>
        <v>0</v>
      </c>
      <c r="AO89" s="747" t="str">
        <f t="shared" ref="AO89" si="817">IF(AL89=0,"",COUNTIF(D89:AK90,"NK"))</f>
        <v/>
      </c>
      <c r="AP89" s="749" t="str">
        <f t="shared" ref="AP89" si="818">IF(OR(AO89="",AM89=""),"",IF(AND(AO89&lt;=$AO$3,AM89&gt;=3),"Naik","Tidak Naik"))</f>
        <v/>
      </c>
      <c r="AQ89" s="751" t="str">
        <f t="shared" ref="AQ89" si="819">IF(AP89="","",RANK(AN89,$AN$11:$AN$106,0))</f>
        <v/>
      </c>
    </row>
    <row r="90" spans="1:43" ht="15">
      <c r="A90" s="713"/>
      <c r="B90" s="753"/>
      <c r="C90" s="232" t="s">
        <v>423</v>
      </c>
      <c r="D90" s="222" t="str">
        <f>IF('LEDGER GANJIL'!D90="","",AVERAGE('LEDGER GANJIL'!D90,'LEDGER GENAP2'!D90))</f>
        <v/>
      </c>
      <c r="E90" s="765"/>
      <c r="F90" s="222" t="str">
        <f>IF('LEDGER GANJIL'!F90="","",AVERAGE('LEDGER GANJIL'!F90,'LEDGER GENAP2'!F90))</f>
        <v/>
      </c>
      <c r="G90" s="765"/>
      <c r="H90" s="222" t="str">
        <f>IF('LEDGER GANJIL'!H90="","",AVERAGE('LEDGER GANJIL'!H90,'LEDGER GENAP2'!H90))</f>
        <v/>
      </c>
      <c r="I90" s="765"/>
      <c r="J90" s="222" t="str">
        <f>IF('LEDGER GANJIL'!J90="","",AVERAGE('LEDGER GANJIL'!J90,'LEDGER GENAP2'!J90))</f>
        <v/>
      </c>
      <c r="K90" s="765"/>
      <c r="L90" s="222" t="str">
        <f>IF('LEDGER GANJIL'!L90="","",AVERAGE('LEDGER GANJIL'!L90,'LEDGER GENAP2'!L90))</f>
        <v/>
      </c>
      <c r="M90" s="765"/>
      <c r="N90" s="222" t="str">
        <f>IF('LEDGER GANJIL'!N90="","",AVERAGE('LEDGER GANJIL'!N90,'LEDGER GENAP2'!N90))</f>
        <v/>
      </c>
      <c r="O90" s="765"/>
      <c r="P90" s="222" t="str">
        <f>IF('LEDGER GANJIL'!P90="","",AVERAGE('LEDGER GANJIL'!P90,'LEDGER GENAP2'!P90))</f>
        <v/>
      </c>
      <c r="Q90" s="765"/>
      <c r="R90" s="222" t="str">
        <f>IF('LEDGER GANJIL'!R90="","",AVERAGE('LEDGER GANJIL'!R90,'LEDGER GENAP2'!R90))</f>
        <v/>
      </c>
      <c r="S90" s="765"/>
      <c r="T90" s="222" t="str">
        <f>IF('LEDGER GANJIL'!T90="","",AVERAGE('LEDGER GANJIL'!T90,'LEDGER GENAP2'!T90))</f>
        <v/>
      </c>
      <c r="U90" s="765"/>
      <c r="V90" s="222" t="str">
        <f>IF('LEDGER GANJIL'!V90="","",AVERAGE('LEDGER GANJIL'!V90,'LEDGER GENAP2'!V90))</f>
        <v/>
      </c>
      <c r="W90" s="765"/>
      <c r="X90" s="222" t="str">
        <f>IF('LEDGER GANJIL'!X90="","",AVERAGE('LEDGER GANJIL'!X90,'LEDGER GENAP2'!X90))</f>
        <v/>
      </c>
      <c r="Y90" s="765"/>
      <c r="Z90" s="222" t="str">
        <f>IF('LEDGER GANJIL'!Z90="","",AVERAGE('LEDGER GANJIL'!Z90,'LEDGER GENAP2'!Z90))</f>
        <v/>
      </c>
      <c r="AA90" s="765"/>
      <c r="AB90" s="222" t="str">
        <f>IF('LEDGER GANJIL'!AB90="","",AVERAGE('LEDGER GANJIL'!AB90,'LEDGER GENAP2'!AB90))</f>
        <v/>
      </c>
      <c r="AC90" s="765"/>
      <c r="AD90" s="222" t="str">
        <f>IF('LEDGER GANJIL'!AD90="","",AVERAGE('LEDGER GANJIL'!AD90,'LEDGER GENAP2'!AD90))</f>
        <v/>
      </c>
      <c r="AE90" s="765"/>
      <c r="AF90" s="222" t="str">
        <f>IF('LEDGER GANJIL'!AF90="","",AVERAGE('LEDGER GANJIL'!AF90,'LEDGER GENAP2'!AF90))</f>
        <v/>
      </c>
      <c r="AG90" s="765"/>
      <c r="AH90" s="222" t="str">
        <f>IF('LEDGER GANJIL'!AH90="","",AVERAGE('LEDGER GANJIL'!AH90,'LEDGER GENAP2'!AH90))</f>
        <v/>
      </c>
      <c r="AI90" s="767"/>
      <c r="AJ90" s="222" t="str">
        <f>IF('LEDGER GANJIL'!AJ90="","",AVERAGE('LEDGER GANJIL'!AJ90,'LEDGER GENAP2'!AJ90))</f>
        <v/>
      </c>
      <c r="AK90" s="767"/>
      <c r="AL90" s="231">
        <f t="shared" si="668"/>
        <v>0</v>
      </c>
      <c r="AM90" s="755"/>
      <c r="AN90" s="757"/>
      <c r="AO90" s="748"/>
      <c r="AP90" s="750"/>
      <c r="AQ90" s="751"/>
    </row>
    <row r="91" spans="1:43" ht="15">
      <c r="A91" s="711">
        <v>41</v>
      </c>
      <c r="B91" s="752" t="str">
        <f>IF('Data Identitas'!B49="","",'Data Identitas'!B49)</f>
        <v>siswa41</v>
      </c>
      <c r="C91" s="232" t="s">
        <v>422</v>
      </c>
      <c r="D91" s="222" t="str">
        <f>IF('LEDGER GANJIL'!D91="","",AVERAGE('LEDGER GANJIL'!D91,'LEDGER GENAP2'!D91))</f>
        <v/>
      </c>
      <c r="E91" s="764" t="str">
        <f t="shared" ref="E91" si="820">IF(D91="","NK",IF(OR(D91&lt;$D$9,D92&lt;$D$9),"NK","L"))</f>
        <v>NK</v>
      </c>
      <c r="F91" s="222" t="str">
        <f>IF('LEDGER GANJIL'!F91="","",AVERAGE('LEDGER GANJIL'!F91,'LEDGER GENAP2'!F91))</f>
        <v/>
      </c>
      <c r="G91" s="764" t="str">
        <f t="shared" ref="G91" si="821">IF(F91="","NK",IF(OR(F91&lt;$F$9,F92&lt;$F$9),"NK","L"))</f>
        <v>NK</v>
      </c>
      <c r="H91" s="222" t="str">
        <f>IF('LEDGER GANJIL'!H91="","",AVERAGE('LEDGER GANJIL'!H91,'LEDGER GENAP2'!H91))</f>
        <v/>
      </c>
      <c r="I91" s="764" t="str">
        <f t="shared" ref="I91" si="822">IF(H91="","NK",IF(OR(H91&lt;$H$9,H92&lt;$H$9),"NK","L"))</f>
        <v>NK</v>
      </c>
      <c r="J91" s="222" t="str">
        <f>IF('LEDGER GANJIL'!J91="","",AVERAGE('LEDGER GANJIL'!J91,'LEDGER GENAP2'!J91))</f>
        <v/>
      </c>
      <c r="K91" s="764" t="str">
        <f t="shared" ref="K91" si="823">IF(J91="","NK",IF(OR(J91&lt;$J$9,J92&lt;$J$9),"NK","L"))</f>
        <v>NK</v>
      </c>
      <c r="L91" s="222" t="str">
        <f>IF('LEDGER GANJIL'!L91="","",AVERAGE('LEDGER GANJIL'!L91,'LEDGER GENAP2'!L91))</f>
        <v/>
      </c>
      <c r="M91" s="764" t="str">
        <f t="shared" ref="M91" si="824">IF(L91="","NK",IF(OR(L91&lt;$L$9,L92&lt;$L$9),"NK","L"))</f>
        <v>NK</v>
      </c>
      <c r="N91" s="222" t="str">
        <f>IF('LEDGER GANJIL'!N91="","",AVERAGE('LEDGER GANJIL'!N91,'LEDGER GENAP2'!N91))</f>
        <v/>
      </c>
      <c r="O91" s="764" t="str">
        <f t="shared" ref="O91" si="825">IF(N91="","NK",IF(OR(N91&lt;$N$9,N92&lt;$N$9),"NK","L"))</f>
        <v>NK</v>
      </c>
      <c r="P91" s="222" t="str">
        <f>IF('LEDGER GANJIL'!P91="","",AVERAGE('LEDGER GANJIL'!P91,'LEDGER GENAP2'!P91))</f>
        <v/>
      </c>
      <c r="Q91" s="764" t="str">
        <f t="shared" ref="Q91" si="826">IF(P91="","NK",IF(OR(P91&lt;$P$9,P92&lt;$P$9),"NK","L"))</f>
        <v>NK</v>
      </c>
      <c r="R91" s="222" t="str">
        <f>IF('LEDGER GANJIL'!R91="","",AVERAGE('LEDGER GANJIL'!R91,'LEDGER GENAP2'!R91))</f>
        <v/>
      </c>
      <c r="S91" s="764" t="str">
        <f t="shared" ref="S91" si="827">IF(R91="","NK",IF(OR(R91&lt;$R$9,R92&lt;$R$9),"NK","L"))</f>
        <v>NK</v>
      </c>
      <c r="T91" s="222" t="str">
        <f>IF('LEDGER GANJIL'!T91="","",AVERAGE('LEDGER GANJIL'!T91,'LEDGER GENAP2'!T91))</f>
        <v/>
      </c>
      <c r="U91" s="764" t="str">
        <f t="shared" ref="U91" si="828">IF(T91="","NK",IF(OR(T91&lt;$T$9,T92&lt;$T$9),"NK","L"))</f>
        <v>NK</v>
      </c>
      <c r="V91" s="222" t="str">
        <f>IF('LEDGER GANJIL'!V91="","",AVERAGE('LEDGER GANJIL'!V91,'LEDGER GENAP2'!V91))</f>
        <v/>
      </c>
      <c r="W91" s="764" t="str">
        <f t="shared" ref="W91" si="829">IF(V91="","NK",IF(OR(V91&lt;$V$9,V92&lt;$V$9),"NK","L"))</f>
        <v>NK</v>
      </c>
      <c r="X91" s="222" t="str">
        <f>IF('LEDGER GANJIL'!X91="","",AVERAGE('LEDGER GANJIL'!X91,'LEDGER GENAP2'!X91))</f>
        <v/>
      </c>
      <c r="Y91" s="764" t="str">
        <f t="shared" ref="Y91" si="830">IF(X91="","NK",IF(OR(X91&lt;$X$9,X92&lt;$X$9),"NK","L"))</f>
        <v>NK</v>
      </c>
      <c r="Z91" s="222" t="str">
        <f>IF('LEDGER GANJIL'!Z91="","",AVERAGE('LEDGER GANJIL'!Z91,'LEDGER GENAP2'!Z91))</f>
        <v/>
      </c>
      <c r="AA91" s="764" t="str">
        <f t="shared" ref="AA91" si="831">IF(Z91="","NK",IF(OR(Z91&lt;$Z$9,Z92&lt;$Z$9),"NK","L"))</f>
        <v>NK</v>
      </c>
      <c r="AB91" s="222" t="str">
        <f>IF('LEDGER GANJIL'!AB91="","",AVERAGE('LEDGER GANJIL'!AB91,'LEDGER GENAP2'!AB91))</f>
        <v/>
      </c>
      <c r="AC91" s="764" t="str">
        <f t="shared" ref="AC91" si="832">IF(AB91="","NK",IF(OR(AB91&lt;$AB$9,AB92&lt;$AB$9),"NK","L"))</f>
        <v>NK</v>
      </c>
      <c r="AD91" s="222" t="str">
        <f>IF('LEDGER GANJIL'!AD91="","",AVERAGE('LEDGER GANJIL'!AD91,'LEDGER GENAP2'!AD91))</f>
        <v/>
      </c>
      <c r="AE91" s="764" t="str">
        <f t="shared" ref="AE91" si="833">IF(AD91="","NK",IF(OR(AD91&lt;$AD$9,AD92&lt;$AD$9),"NK","L"))</f>
        <v>NK</v>
      </c>
      <c r="AF91" s="222" t="str">
        <f>IF('LEDGER GANJIL'!AF91="","",AVERAGE('LEDGER GANJIL'!AF91,'LEDGER GENAP2'!AF91))</f>
        <v/>
      </c>
      <c r="AG91" s="764" t="str">
        <f t="shared" ref="AG91" si="834">IF(AF91="","NK",IF(OR(AF91&lt;$AF$9,AF92&lt;$AF$9),"NK","L"))</f>
        <v>NK</v>
      </c>
      <c r="AH91" s="222" t="str">
        <f>IF('LEDGER GANJIL'!AH91="","",AVERAGE('LEDGER GANJIL'!AH91,'LEDGER GENAP2'!AH91))</f>
        <v/>
      </c>
      <c r="AI91" s="766" t="str">
        <f t="shared" ref="AI91" si="835">IF(AH91="","",IF(OR(AH91&lt;$AH$9,AH92&lt;$AH$9),"NK","L"))</f>
        <v/>
      </c>
      <c r="AJ91" s="222" t="str">
        <f>IF('LEDGER GANJIL'!AJ91="","",AVERAGE('LEDGER GANJIL'!AJ91,'LEDGER GENAP2'!AJ91))</f>
        <v/>
      </c>
      <c r="AK91" s="766" t="str">
        <f t="shared" ref="AK91" si="836">IF(AJ91="","",IF(OR(AJ91&lt;$AJ$9,AJ92&lt;$AJ$9),"NK","L"))</f>
        <v/>
      </c>
      <c r="AL91" s="231">
        <f t="shared" si="668"/>
        <v>0</v>
      </c>
      <c r="AM91" s="754" t="str">
        <f>IFERROR(DESKRIPSI2!EW51,"")</f>
        <v/>
      </c>
      <c r="AN91" s="756">
        <f t="shared" ref="AN91" si="837">IF(AL91="","",AL91+AL92)</f>
        <v>0</v>
      </c>
      <c r="AO91" s="747" t="str">
        <f t="shared" ref="AO91" si="838">IF(AL91=0,"",COUNTIF(D91:AK92,"NK"))</f>
        <v/>
      </c>
      <c r="AP91" s="749" t="str">
        <f t="shared" ref="AP91" si="839">IF(OR(AO91="",AM91=""),"",IF(AND(AO91&lt;=$AO$3,AM91&gt;=3),"Naik","Tidak Naik"))</f>
        <v/>
      </c>
      <c r="AQ91" s="751" t="str">
        <f t="shared" ref="AQ91" si="840">IF(AP91="","",RANK(AN91,$AN$11:$AN$106,0))</f>
        <v/>
      </c>
    </row>
    <row r="92" spans="1:43" ht="15">
      <c r="A92" s="713"/>
      <c r="B92" s="753"/>
      <c r="C92" s="232" t="s">
        <v>423</v>
      </c>
      <c r="D92" s="222" t="str">
        <f>IF('LEDGER GANJIL'!D92="","",AVERAGE('LEDGER GANJIL'!D92,'LEDGER GENAP2'!D92))</f>
        <v/>
      </c>
      <c r="E92" s="765"/>
      <c r="F92" s="222" t="str">
        <f>IF('LEDGER GANJIL'!F92="","",AVERAGE('LEDGER GANJIL'!F92,'LEDGER GENAP2'!F92))</f>
        <v/>
      </c>
      <c r="G92" s="765"/>
      <c r="H92" s="222" t="str">
        <f>IF('LEDGER GANJIL'!H92="","",AVERAGE('LEDGER GANJIL'!H92,'LEDGER GENAP2'!H92))</f>
        <v/>
      </c>
      <c r="I92" s="765"/>
      <c r="J92" s="222" t="str">
        <f>IF('LEDGER GANJIL'!J92="","",AVERAGE('LEDGER GANJIL'!J92,'LEDGER GENAP2'!J92))</f>
        <v/>
      </c>
      <c r="K92" s="765"/>
      <c r="L92" s="222" t="str">
        <f>IF('LEDGER GANJIL'!L92="","",AVERAGE('LEDGER GANJIL'!L92,'LEDGER GENAP2'!L92))</f>
        <v/>
      </c>
      <c r="M92" s="765"/>
      <c r="N92" s="222" t="str">
        <f>IF('LEDGER GANJIL'!N92="","",AVERAGE('LEDGER GANJIL'!N92,'LEDGER GENAP2'!N92))</f>
        <v/>
      </c>
      <c r="O92" s="765"/>
      <c r="P92" s="222" t="str">
        <f>IF('LEDGER GANJIL'!P92="","",AVERAGE('LEDGER GANJIL'!P92,'LEDGER GENAP2'!P92))</f>
        <v/>
      </c>
      <c r="Q92" s="765"/>
      <c r="R92" s="222" t="str">
        <f>IF('LEDGER GANJIL'!R92="","",AVERAGE('LEDGER GANJIL'!R92,'LEDGER GENAP2'!R92))</f>
        <v/>
      </c>
      <c r="S92" s="765"/>
      <c r="T92" s="222" t="str">
        <f>IF('LEDGER GANJIL'!T92="","",AVERAGE('LEDGER GANJIL'!T92,'LEDGER GENAP2'!T92))</f>
        <v/>
      </c>
      <c r="U92" s="765"/>
      <c r="V92" s="222" t="str">
        <f>IF('LEDGER GANJIL'!V92="","",AVERAGE('LEDGER GANJIL'!V92,'LEDGER GENAP2'!V92))</f>
        <v/>
      </c>
      <c r="W92" s="765"/>
      <c r="X92" s="222" t="str">
        <f>IF('LEDGER GANJIL'!X92="","",AVERAGE('LEDGER GANJIL'!X92,'LEDGER GENAP2'!X92))</f>
        <v/>
      </c>
      <c r="Y92" s="765"/>
      <c r="Z92" s="222" t="str">
        <f>IF('LEDGER GANJIL'!Z92="","",AVERAGE('LEDGER GANJIL'!Z92,'LEDGER GENAP2'!Z92))</f>
        <v/>
      </c>
      <c r="AA92" s="765"/>
      <c r="AB92" s="222" t="str">
        <f>IF('LEDGER GANJIL'!AB92="","",AVERAGE('LEDGER GANJIL'!AB92,'LEDGER GENAP2'!AB92))</f>
        <v/>
      </c>
      <c r="AC92" s="765"/>
      <c r="AD92" s="222" t="str">
        <f>IF('LEDGER GANJIL'!AD92="","",AVERAGE('LEDGER GANJIL'!AD92,'LEDGER GENAP2'!AD92))</f>
        <v/>
      </c>
      <c r="AE92" s="765"/>
      <c r="AF92" s="222" t="str">
        <f>IF('LEDGER GANJIL'!AF92="","",AVERAGE('LEDGER GANJIL'!AF92,'LEDGER GENAP2'!AF92))</f>
        <v/>
      </c>
      <c r="AG92" s="765"/>
      <c r="AH92" s="222" t="str">
        <f>IF('LEDGER GANJIL'!AH92="","",AVERAGE('LEDGER GANJIL'!AH92,'LEDGER GENAP2'!AH92))</f>
        <v/>
      </c>
      <c r="AI92" s="767"/>
      <c r="AJ92" s="222" t="str">
        <f>IF('LEDGER GANJIL'!AJ92="","",AVERAGE('LEDGER GANJIL'!AJ92,'LEDGER GENAP2'!AJ92))</f>
        <v/>
      </c>
      <c r="AK92" s="767"/>
      <c r="AL92" s="231">
        <f t="shared" si="668"/>
        <v>0</v>
      </c>
      <c r="AM92" s="755"/>
      <c r="AN92" s="757"/>
      <c r="AO92" s="748"/>
      <c r="AP92" s="750"/>
      <c r="AQ92" s="751"/>
    </row>
    <row r="93" spans="1:43" ht="15">
      <c r="A93" s="711">
        <v>42</v>
      </c>
      <c r="B93" s="752" t="str">
        <f>IF('Data Identitas'!B50="","",'Data Identitas'!B50)</f>
        <v>siswa42</v>
      </c>
      <c r="C93" s="232" t="s">
        <v>422</v>
      </c>
      <c r="D93" s="222" t="str">
        <f>IF('LEDGER GANJIL'!D93="","",AVERAGE('LEDGER GANJIL'!D93,'LEDGER GENAP2'!D93))</f>
        <v/>
      </c>
      <c r="E93" s="764" t="str">
        <f t="shared" ref="E93" si="841">IF(D93="","NK",IF(OR(D93&lt;$D$9,D94&lt;$D$9),"NK","L"))</f>
        <v>NK</v>
      </c>
      <c r="F93" s="222" t="str">
        <f>IF('LEDGER GANJIL'!F93="","",AVERAGE('LEDGER GANJIL'!F93,'LEDGER GENAP2'!F93))</f>
        <v/>
      </c>
      <c r="G93" s="764" t="str">
        <f t="shared" ref="G93" si="842">IF(F93="","NK",IF(OR(F93&lt;$F$9,F94&lt;$F$9),"NK","L"))</f>
        <v>NK</v>
      </c>
      <c r="H93" s="222" t="str">
        <f>IF('LEDGER GANJIL'!H93="","",AVERAGE('LEDGER GANJIL'!H93,'LEDGER GENAP2'!H93))</f>
        <v/>
      </c>
      <c r="I93" s="764" t="str">
        <f t="shared" ref="I93" si="843">IF(H93="","NK",IF(OR(H93&lt;$H$9,H94&lt;$H$9),"NK","L"))</f>
        <v>NK</v>
      </c>
      <c r="J93" s="222" t="str">
        <f>IF('LEDGER GANJIL'!J93="","",AVERAGE('LEDGER GANJIL'!J93,'LEDGER GENAP2'!J93))</f>
        <v/>
      </c>
      <c r="K93" s="764" t="str">
        <f t="shared" ref="K93" si="844">IF(J93="","NK",IF(OR(J93&lt;$J$9,J94&lt;$J$9),"NK","L"))</f>
        <v>NK</v>
      </c>
      <c r="L93" s="222" t="str">
        <f>IF('LEDGER GANJIL'!L93="","",AVERAGE('LEDGER GANJIL'!L93,'LEDGER GENAP2'!L93))</f>
        <v/>
      </c>
      <c r="M93" s="764" t="str">
        <f t="shared" ref="M93" si="845">IF(L93="","NK",IF(OR(L93&lt;$L$9,L94&lt;$L$9),"NK","L"))</f>
        <v>NK</v>
      </c>
      <c r="N93" s="222" t="str">
        <f>IF('LEDGER GANJIL'!N93="","",AVERAGE('LEDGER GANJIL'!N93,'LEDGER GENAP2'!N93))</f>
        <v/>
      </c>
      <c r="O93" s="764" t="str">
        <f t="shared" ref="O93" si="846">IF(N93="","NK",IF(OR(N93&lt;$N$9,N94&lt;$N$9),"NK","L"))</f>
        <v>NK</v>
      </c>
      <c r="P93" s="222" t="str">
        <f>IF('LEDGER GANJIL'!P93="","",AVERAGE('LEDGER GANJIL'!P93,'LEDGER GENAP2'!P93))</f>
        <v/>
      </c>
      <c r="Q93" s="764" t="str">
        <f t="shared" ref="Q93" si="847">IF(P93="","NK",IF(OR(P93&lt;$P$9,P94&lt;$P$9),"NK","L"))</f>
        <v>NK</v>
      </c>
      <c r="R93" s="222" t="str">
        <f>IF('LEDGER GANJIL'!R93="","",AVERAGE('LEDGER GANJIL'!R93,'LEDGER GENAP2'!R93))</f>
        <v/>
      </c>
      <c r="S93" s="764" t="str">
        <f t="shared" ref="S93" si="848">IF(R93="","NK",IF(OR(R93&lt;$R$9,R94&lt;$R$9),"NK","L"))</f>
        <v>NK</v>
      </c>
      <c r="T93" s="222" t="str">
        <f>IF('LEDGER GANJIL'!T93="","",AVERAGE('LEDGER GANJIL'!T93,'LEDGER GENAP2'!T93))</f>
        <v/>
      </c>
      <c r="U93" s="764" t="str">
        <f t="shared" ref="U93" si="849">IF(T93="","NK",IF(OR(T93&lt;$T$9,T94&lt;$T$9),"NK","L"))</f>
        <v>NK</v>
      </c>
      <c r="V93" s="222" t="str">
        <f>IF('LEDGER GANJIL'!V93="","",AVERAGE('LEDGER GANJIL'!V93,'LEDGER GENAP2'!V93))</f>
        <v/>
      </c>
      <c r="W93" s="764" t="str">
        <f t="shared" ref="W93" si="850">IF(V93="","NK",IF(OR(V93&lt;$V$9,V94&lt;$V$9),"NK","L"))</f>
        <v>NK</v>
      </c>
      <c r="X93" s="222" t="str">
        <f>IF('LEDGER GANJIL'!X93="","",AVERAGE('LEDGER GANJIL'!X93,'LEDGER GENAP2'!X93))</f>
        <v/>
      </c>
      <c r="Y93" s="764" t="str">
        <f t="shared" ref="Y93" si="851">IF(X93="","NK",IF(OR(X93&lt;$X$9,X94&lt;$X$9),"NK","L"))</f>
        <v>NK</v>
      </c>
      <c r="Z93" s="222" t="str">
        <f>IF('LEDGER GANJIL'!Z93="","",AVERAGE('LEDGER GANJIL'!Z93,'LEDGER GENAP2'!Z93))</f>
        <v/>
      </c>
      <c r="AA93" s="764" t="str">
        <f t="shared" ref="AA93" si="852">IF(Z93="","NK",IF(OR(Z93&lt;$Z$9,Z94&lt;$Z$9),"NK","L"))</f>
        <v>NK</v>
      </c>
      <c r="AB93" s="222" t="str">
        <f>IF('LEDGER GANJIL'!AB93="","",AVERAGE('LEDGER GANJIL'!AB93,'LEDGER GENAP2'!AB93))</f>
        <v/>
      </c>
      <c r="AC93" s="764" t="str">
        <f t="shared" ref="AC93" si="853">IF(AB93="","NK",IF(OR(AB93&lt;$AB$9,AB94&lt;$AB$9),"NK","L"))</f>
        <v>NK</v>
      </c>
      <c r="AD93" s="222" t="str">
        <f>IF('LEDGER GANJIL'!AD93="","",AVERAGE('LEDGER GANJIL'!AD93,'LEDGER GENAP2'!AD93))</f>
        <v/>
      </c>
      <c r="AE93" s="764" t="str">
        <f t="shared" ref="AE93" si="854">IF(AD93="","NK",IF(OR(AD93&lt;$AD$9,AD94&lt;$AD$9),"NK","L"))</f>
        <v>NK</v>
      </c>
      <c r="AF93" s="222" t="str">
        <f>IF('LEDGER GANJIL'!AF93="","",AVERAGE('LEDGER GANJIL'!AF93,'LEDGER GENAP2'!AF93))</f>
        <v/>
      </c>
      <c r="AG93" s="764" t="str">
        <f t="shared" ref="AG93" si="855">IF(AF93="","NK",IF(OR(AF93&lt;$AF$9,AF94&lt;$AF$9),"NK","L"))</f>
        <v>NK</v>
      </c>
      <c r="AH93" s="222" t="str">
        <f>IF('LEDGER GANJIL'!AH93="","",AVERAGE('LEDGER GANJIL'!AH93,'LEDGER GENAP2'!AH93))</f>
        <v/>
      </c>
      <c r="AI93" s="766" t="str">
        <f t="shared" ref="AI93" si="856">IF(AH93="","",IF(OR(AH93&lt;$AH$9,AH94&lt;$AH$9),"NK","L"))</f>
        <v/>
      </c>
      <c r="AJ93" s="222" t="str">
        <f>IF('LEDGER GANJIL'!AJ93="","",AVERAGE('LEDGER GANJIL'!AJ93,'LEDGER GENAP2'!AJ93))</f>
        <v/>
      </c>
      <c r="AK93" s="766" t="str">
        <f t="shared" ref="AK93" si="857">IF(AJ93="","",IF(OR(AJ93&lt;$AJ$9,AJ94&lt;$AJ$9),"NK","L"))</f>
        <v/>
      </c>
      <c r="AL93" s="231">
        <f t="shared" si="668"/>
        <v>0</v>
      </c>
      <c r="AM93" s="754" t="str">
        <f>IFERROR(DESKRIPSI2!EW52,"")</f>
        <v/>
      </c>
      <c r="AN93" s="756">
        <f t="shared" ref="AN93" si="858">IF(AL93="","",AL93+AL94)</f>
        <v>0</v>
      </c>
      <c r="AO93" s="747" t="str">
        <f t="shared" ref="AO93" si="859">IF(AL93=0,"",COUNTIF(D93:AK94,"NK"))</f>
        <v/>
      </c>
      <c r="AP93" s="749" t="str">
        <f t="shared" ref="AP93" si="860">IF(OR(AO93="",AM93=""),"",IF(AND(AO93&lt;=$AO$3,AM93&gt;=3),"Naik","Tidak Naik"))</f>
        <v/>
      </c>
      <c r="AQ93" s="751" t="str">
        <f t="shared" ref="AQ93" si="861">IF(AP93="","",RANK(AN93,$AN$11:$AN$106,0))</f>
        <v/>
      </c>
    </row>
    <row r="94" spans="1:43" ht="15">
      <c r="A94" s="713"/>
      <c r="B94" s="753"/>
      <c r="C94" s="232" t="s">
        <v>423</v>
      </c>
      <c r="D94" s="222" t="str">
        <f>IF('LEDGER GANJIL'!D94="","",AVERAGE('LEDGER GANJIL'!D94,'LEDGER GENAP2'!D94))</f>
        <v/>
      </c>
      <c r="E94" s="765"/>
      <c r="F94" s="222" t="str">
        <f>IF('LEDGER GANJIL'!F94="","",AVERAGE('LEDGER GANJIL'!F94,'LEDGER GENAP2'!F94))</f>
        <v/>
      </c>
      <c r="G94" s="765"/>
      <c r="H94" s="222" t="str">
        <f>IF('LEDGER GANJIL'!H94="","",AVERAGE('LEDGER GANJIL'!H94,'LEDGER GENAP2'!H94))</f>
        <v/>
      </c>
      <c r="I94" s="765"/>
      <c r="J94" s="222" t="str">
        <f>IF('LEDGER GANJIL'!J94="","",AVERAGE('LEDGER GANJIL'!J94,'LEDGER GENAP2'!J94))</f>
        <v/>
      </c>
      <c r="K94" s="765"/>
      <c r="L94" s="222" t="str">
        <f>IF('LEDGER GANJIL'!L94="","",AVERAGE('LEDGER GANJIL'!L94,'LEDGER GENAP2'!L94))</f>
        <v/>
      </c>
      <c r="M94" s="765"/>
      <c r="N94" s="222" t="str">
        <f>IF('LEDGER GANJIL'!N94="","",AVERAGE('LEDGER GANJIL'!N94,'LEDGER GENAP2'!N94))</f>
        <v/>
      </c>
      <c r="O94" s="765"/>
      <c r="P94" s="222" t="str">
        <f>IF('LEDGER GANJIL'!P94="","",AVERAGE('LEDGER GANJIL'!P94,'LEDGER GENAP2'!P94))</f>
        <v/>
      </c>
      <c r="Q94" s="765"/>
      <c r="R94" s="222" t="str">
        <f>IF('LEDGER GANJIL'!R94="","",AVERAGE('LEDGER GANJIL'!R94,'LEDGER GENAP2'!R94))</f>
        <v/>
      </c>
      <c r="S94" s="765"/>
      <c r="T94" s="222" t="str">
        <f>IF('LEDGER GANJIL'!T94="","",AVERAGE('LEDGER GANJIL'!T94,'LEDGER GENAP2'!T94))</f>
        <v/>
      </c>
      <c r="U94" s="765"/>
      <c r="V94" s="222" t="str">
        <f>IF('LEDGER GANJIL'!V94="","",AVERAGE('LEDGER GANJIL'!V94,'LEDGER GENAP2'!V94))</f>
        <v/>
      </c>
      <c r="W94" s="765"/>
      <c r="X94" s="222" t="str">
        <f>IF('LEDGER GANJIL'!X94="","",AVERAGE('LEDGER GANJIL'!X94,'LEDGER GENAP2'!X94))</f>
        <v/>
      </c>
      <c r="Y94" s="765"/>
      <c r="Z94" s="222" t="str">
        <f>IF('LEDGER GANJIL'!Z94="","",AVERAGE('LEDGER GANJIL'!Z94,'LEDGER GENAP2'!Z94))</f>
        <v/>
      </c>
      <c r="AA94" s="765"/>
      <c r="AB94" s="222" t="str">
        <f>IF('LEDGER GANJIL'!AB94="","",AVERAGE('LEDGER GANJIL'!AB94,'LEDGER GENAP2'!AB94))</f>
        <v/>
      </c>
      <c r="AC94" s="765"/>
      <c r="AD94" s="222" t="str">
        <f>IF('LEDGER GANJIL'!AD94="","",AVERAGE('LEDGER GANJIL'!AD94,'LEDGER GENAP2'!AD94))</f>
        <v/>
      </c>
      <c r="AE94" s="765"/>
      <c r="AF94" s="222" t="str">
        <f>IF('LEDGER GANJIL'!AF94="","",AVERAGE('LEDGER GANJIL'!AF94,'LEDGER GENAP2'!AF94))</f>
        <v/>
      </c>
      <c r="AG94" s="765"/>
      <c r="AH94" s="222" t="str">
        <f>IF('LEDGER GANJIL'!AH94="","",AVERAGE('LEDGER GANJIL'!AH94,'LEDGER GENAP2'!AH94))</f>
        <v/>
      </c>
      <c r="AI94" s="767"/>
      <c r="AJ94" s="222" t="str">
        <f>IF('LEDGER GANJIL'!AJ94="","",AVERAGE('LEDGER GANJIL'!AJ94,'LEDGER GENAP2'!AJ94))</f>
        <v/>
      </c>
      <c r="AK94" s="767"/>
      <c r="AL94" s="231">
        <f t="shared" si="668"/>
        <v>0</v>
      </c>
      <c r="AM94" s="755"/>
      <c r="AN94" s="757"/>
      <c r="AO94" s="748"/>
      <c r="AP94" s="750"/>
      <c r="AQ94" s="751"/>
    </row>
    <row r="95" spans="1:43" ht="15">
      <c r="A95" s="711">
        <v>43</v>
      </c>
      <c r="B95" s="752" t="str">
        <f>IF('Data Identitas'!B51="","",'Data Identitas'!B51)</f>
        <v>siswa43</v>
      </c>
      <c r="C95" s="232" t="s">
        <v>422</v>
      </c>
      <c r="D95" s="222" t="str">
        <f>IF('LEDGER GANJIL'!D95="","",AVERAGE('LEDGER GANJIL'!D95,'LEDGER GENAP2'!D95))</f>
        <v/>
      </c>
      <c r="E95" s="764" t="str">
        <f t="shared" ref="E95" si="862">IF(D95="","NK",IF(OR(D95&lt;$D$9,D96&lt;$D$9),"NK","L"))</f>
        <v>NK</v>
      </c>
      <c r="F95" s="222" t="str">
        <f>IF('LEDGER GANJIL'!F95="","",AVERAGE('LEDGER GANJIL'!F95,'LEDGER GENAP2'!F95))</f>
        <v/>
      </c>
      <c r="G95" s="764" t="str">
        <f t="shared" ref="G95" si="863">IF(F95="","NK",IF(OR(F95&lt;$F$9,F96&lt;$F$9),"NK","L"))</f>
        <v>NK</v>
      </c>
      <c r="H95" s="222" t="str">
        <f>IF('LEDGER GANJIL'!H95="","",AVERAGE('LEDGER GANJIL'!H95,'LEDGER GENAP2'!H95))</f>
        <v/>
      </c>
      <c r="I95" s="764" t="str">
        <f t="shared" ref="I95" si="864">IF(H95="","NK",IF(OR(H95&lt;$H$9,H96&lt;$H$9),"NK","L"))</f>
        <v>NK</v>
      </c>
      <c r="J95" s="222" t="str">
        <f>IF('LEDGER GANJIL'!J95="","",AVERAGE('LEDGER GANJIL'!J95,'LEDGER GENAP2'!J95))</f>
        <v/>
      </c>
      <c r="K95" s="764" t="str">
        <f t="shared" ref="K95" si="865">IF(J95="","NK",IF(OR(J95&lt;$J$9,J96&lt;$J$9),"NK","L"))</f>
        <v>NK</v>
      </c>
      <c r="L95" s="222" t="str">
        <f>IF('LEDGER GANJIL'!L95="","",AVERAGE('LEDGER GANJIL'!L95,'LEDGER GENAP2'!L95))</f>
        <v/>
      </c>
      <c r="M95" s="764" t="str">
        <f t="shared" ref="M95" si="866">IF(L95="","NK",IF(OR(L95&lt;$L$9,L96&lt;$L$9),"NK","L"))</f>
        <v>NK</v>
      </c>
      <c r="N95" s="222" t="str">
        <f>IF('LEDGER GANJIL'!N95="","",AVERAGE('LEDGER GANJIL'!N95,'LEDGER GENAP2'!N95))</f>
        <v/>
      </c>
      <c r="O95" s="764" t="str">
        <f t="shared" ref="O95" si="867">IF(N95="","NK",IF(OR(N95&lt;$N$9,N96&lt;$N$9),"NK","L"))</f>
        <v>NK</v>
      </c>
      <c r="P95" s="222" t="str">
        <f>IF('LEDGER GANJIL'!P95="","",AVERAGE('LEDGER GANJIL'!P95,'LEDGER GENAP2'!P95))</f>
        <v/>
      </c>
      <c r="Q95" s="764" t="str">
        <f t="shared" ref="Q95" si="868">IF(P95="","NK",IF(OR(P95&lt;$P$9,P96&lt;$P$9),"NK","L"))</f>
        <v>NK</v>
      </c>
      <c r="R95" s="222" t="str">
        <f>IF('LEDGER GANJIL'!R95="","",AVERAGE('LEDGER GANJIL'!R95,'LEDGER GENAP2'!R95))</f>
        <v/>
      </c>
      <c r="S95" s="764" t="str">
        <f t="shared" ref="S95" si="869">IF(R95="","NK",IF(OR(R95&lt;$R$9,R96&lt;$R$9),"NK","L"))</f>
        <v>NK</v>
      </c>
      <c r="T95" s="222" t="str">
        <f>IF('LEDGER GANJIL'!T95="","",AVERAGE('LEDGER GANJIL'!T95,'LEDGER GENAP2'!T95))</f>
        <v/>
      </c>
      <c r="U95" s="764" t="str">
        <f t="shared" ref="U95" si="870">IF(T95="","NK",IF(OR(T95&lt;$T$9,T96&lt;$T$9),"NK","L"))</f>
        <v>NK</v>
      </c>
      <c r="V95" s="222" t="str">
        <f>IF('LEDGER GANJIL'!V95="","",AVERAGE('LEDGER GANJIL'!V95,'LEDGER GENAP2'!V95))</f>
        <v/>
      </c>
      <c r="W95" s="764" t="str">
        <f t="shared" ref="W95" si="871">IF(V95="","NK",IF(OR(V95&lt;$V$9,V96&lt;$V$9),"NK","L"))</f>
        <v>NK</v>
      </c>
      <c r="X95" s="222" t="str">
        <f>IF('LEDGER GANJIL'!X95="","",AVERAGE('LEDGER GANJIL'!X95,'LEDGER GENAP2'!X95))</f>
        <v/>
      </c>
      <c r="Y95" s="764" t="str">
        <f t="shared" ref="Y95" si="872">IF(X95="","NK",IF(OR(X95&lt;$X$9,X96&lt;$X$9),"NK","L"))</f>
        <v>NK</v>
      </c>
      <c r="Z95" s="222" t="str">
        <f>IF('LEDGER GANJIL'!Z95="","",AVERAGE('LEDGER GANJIL'!Z95,'LEDGER GENAP2'!Z95))</f>
        <v/>
      </c>
      <c r="AA95" s="764" t="str">
        <f t="shared" ref="AA95" si="873">IF(Z95="","NK",IF(OR(Z95&lt;$Z$9,Z96&lt;$Z$9),"NK","L"))</f>
        <v>NK</v>
      </c>
      <c r="AB95" s="222" t="str">
        <f>IF('LEDGER GANJIL'!AB95="","",AVERAGE('LEDGER GANJIL'!AB95,'LEDGER GENAP2'!AB95))</f>
        <v/>
      </c>
      <c r="AC95" s="764" t="str">
        <f t="shared" ref="AC95" si="874">IF(AB95="","NK",IF(OR(AB95&lt;$AB$9,AB96&lt;$AB$9),"NK","L"))</f>
        <v>NK</v>
      </c>
      <c r="AD95" s="222" t="str">
        <f>IF('LEDGER GANJIL'!AD95="","",AVERAGE('LEDGER GANJIL'!AD95,'LEDGER GENAP2'!AD95))</f>
        <v/>
      </c>
      <c r="AE95" s="764" t="str">
        <f t="shared" ref="AE95" si="875">IF(AD95="","NK",IF(OR(AD95&lt;$AD$9,AD96&lt;$AD$9),"NK","L"))</f>
        <v>NK</v>
      </c>
      <c r="AF95" s="222" t="str">
        <f>IF('LEDGER GANJIL'!AF95="","",AVERAGE('LEDGER GANJIL'!AF95,'LEDGER GENAP2'!AF95))</f>
        <v/>
      </c>
      <c r="AG95" s="764" t="str">
        <f t="shared" ref="AG95" si="876">IF(AF95="","NK",IF(OR(AF95&lt;$AF$9,AF96&lt;$AF$9),"NK","L"))</f>
        <v>NK</v>
      </c>
      <c r="AH95" s="222" t="str">
        <f>IF('LEDGER GANJIL'!AH95="","",AVERAGE('LEDGER GANJIL'!AH95,'LEDGER GENAP2'!AH95))</f>
        <v/>
      </c>
      <c r="AI95" s="766" t="str">
        <f t="shared" ref="AI95" si="877">IF(AH95="","",IF(OR(AH95&lt;$AH$9,AH96&lt;$AH$9),"NK","L"))</f>
        <v/>
      </c>
      <c r="AJ95" s="222" t="str">
        <f>IF('LEDGER GANJIL'!AJ95="","",AVERAGE('LEDGER GANJIL'!AJ95,'LEDGER GENAP2'!AJ95))</f>
        <v/>
      </c>
      <c r="AK95" s="766" t="str">
        <f t="shared" ref="AK95" si="878">IF(AJ95="","",IF(OR(AJ95&lt;$AJ$9,AJ96&lt;$AJ$9),"NK","L"))</f>
        <v/>
      </c>
      <c r="AL95" s="231">
        <f t="shared" si="668"/>
        <v>0</v>
      </c>
      <c r="AM95" s="754" t="str">
        <f>IFERROR(DESKRIPSI2!EW53,"")</f>
        <v/>
      </c>
      <c r="AN95" s="756">
        <f t="shared" ref="AN95" si="879">IF(AL95="","",AL95+AL96)</f>
        <v>0</v>
      </c>
      <c r="AO95" s="747" t="str">
        <f t="shared" ref="AO95" si="880">IF(AL95=0,"",COUNTIF(D95:AK96,"NK"))</f>
        <v/>
      </c>
      <c r="AP95" s="749" t="str">
        <f t="shared" ref="AP95" si="881">IF(OR(AO95="",AM95=""),"",IF(AND(AO95&lt;=$AO$3,AM95&gt;=3),"Naik","Tidak Naik"))</f>
        <v/>
      </c>
      <c r="AQ95" s="751" t="str">
        <f t="shared" ref="AQ95" si="882">IF(AP95="","",RANK(AN95,$AN$11:$AN$106,0))</f>
        <v/>
      </c>
    </row>
    <row r="96" spans="1:43" ht="15">
      <c r="A96" s="713"/>
      <c r="B96" s="753"/>
      <c r="C96" s="232" t="s">
        <v>423</v>
      </c>
      <c r="D96" s="222" t="str">
        <f>IF('LEDGER GANJIL'!D96="","",AVERAGE('LEDGER GANJIL'!D96,'LEDGER GENAP2'!D96))</f>
        <v/>
      </c>
      <c r="E96" s="765"/>
      <c r="F96" s="222" t="str">
        <f>IF('LEDGER GANJIL'!F96="","",AVERAGE('LEDGER GANJIL'!F96,'LEDGER GENAP2'!F96))</f>
        <v/>
      </c>
      <c r="G96" s="765"/>
      <c r="H96" s="222" t="str">
        <f>IF('LEDGER GANJIL'!H96="","",AVERAGE('LEDGER GANJIL'!H96,'LEDGER GENAP2'!H96))</f>
        <v/>
      </c>
      <c r="I96" s="765"/>
      <c r="J96" s="222" t="str">
        <f>IF('LEDGER GANJIL'!J96="","",AVERAGE('LEDGER GANJIL'!J96,'LEDGER GENAP2'!J96))</f>
        <v/>
      </c>
      <c r="K96" s="765"/>
      <c r="L96" s="222" t="str">
        <f>IF('LEDGER GANJIL'!L96="","",AVERAGE('LEDGER GANJIL'!L96,'LEDGER GENAP2'!L96))</f>
        <v/>
      </c>
      <c r="M96" s="765"/>
      <c r="N96" s="222" t="str">
        <f>IF('LEDGER GANJIL'!N96="","",AVERAGE('LEDGER GANJIL'!N96,'LEDGER GENAP2'!N96))</f>
        <v/>
      </c>
      <c r="O96" s="765"/>
      <c r="P96" s="222" t="str">
        <f>IF('LEDGER GANJIL'!P96="","",AVERAGE('LEDGER GANJIL'!P96,'LEDGER GENAP2'!P96))</f>
        <v/>
      </c>
      <c r="Q96" s="765"/>
      <c r="R96" s="222" t="str">
        <f>IF('LEDGER GANJIL'!R96="","",AVERAGE('LEDGER GANJIL'!R96,'LEDGER GENAP2'!R96))</f>
        <v/>
      </c>
      <c r="S96" s="765"/>
      <c r="T96" s="222" t="str">
        <f>IF('LEDGER GANJIL'!T96="","",AVERAGE('LEDGER GANJIL'!T96,'LEDGER GENAP2'!T96))</f>
        <v/>
      </c>
      <c r="U96" s="765"/>
      <c r="V96" s="222" t="str">
        <f>IF('LEDGER GANJIL'!V96="","",AVERAGE('LEDGER GANJIL'!V96,'LEDGER GENAP2'!V96))</f>
        <v/>
      </c>
      <c r="W96" s="765"/>
      <c r="X96" s="222" t="str">
        <f>IF('LEDGER GANJIL'!X96="","",AVERAGE('LEDGER GANJIL'!X96,'LEDGER GENAP2'!X96))</f>
        <v/>
      </c>
      <c r="Y96" s="765"/>
      <c r="Z96" s="222" t="str">
        <f>IF('LEDGER GANJIL'!Z96="","",AVERAGE('LEDGER GANJIL'!Z96,'LEDGER GENAP2'!Z96))</f>
        <v/>
      </c>
      <c r="AA96" s="765"/>
      <c r="AB96" s="222" t="str">
        <f>IF('LEDGER GANJIL'!AB96="","",AVERAGE('LEDGER GANJIL'!AB96,'LEDGER GENAP2'!AB96))</f>
        <v/>
      </c>
      <c r="AC96" s="765"/>
      <c r="AD96" s="222" t="str">
        <f>IF('LEDGER GANJIL'!AD96="","",AVERAGE('LEDGER GANJIL'!AD96,'LEDGER GENAP2'!AD96))</f>
        <v/>
      </c>
      <c r="AE96" s="765"/>
      <c r="AF96" s="222" t="str">
        <f>IF('LEDGER GANJIL'!AF96="","",AVERAGE('LEDGER GANJIL'!AF96,'LEDGER GENAP2'!AF96))</f>
        <v/>
      </c>
      <c r="AG96" s="765"/>
      <c r="AH96" s="222" t="str">
        <f>IF('LEDGER GANJIL'!AH96="","",AVERAGE('LEDGER GANJIL'!AH96,'LEDGER GENAP2'!AH96))</f>
        <v/>
      </c>
      <c r="AI96" s="767"/>
      <c r="AJ96" s="222" t="str">
        <f>IF('LEDGER GANJIL'!AJ96="","",AVERAGE('LEDGER GANJIL'!AJ96,'LEDGER GENAP2'!AJ96))</f>
        <v/>
      </c>
      <c r="AK96" s="767"/>
      <c r="AL96" s="231">
        <f t="shared" si="668"/>
        <v>0</v>
      </c>
      <c r="AM96" s="755"/>
      <c r="AN96" s="757"/>
      <c r="AO96" s="748"/>
      <c r="AP96" s="750"/>
      <c r="AQ96" s="751"/>
    </row>
    <row r="97" spans="1:43" ht="15">
      <c r="A97" s="711">
        <v>44</v>
      </c>
      <c r="B97" s="752" t="str">
        <f>IF('Data Identitas'!B52="","",'Data Identitas'!B52)</f>
        <v>siswa44</v>
      </c>
      <c r="C97" s="232" t="s">
        <v>422</v>
      </c>
      <c r="D97" s="222" t="str">
        <f>IF('LEDGER GANJIL'!D97="","",AVERAGE('LEDGER GANJIL'!D97,'LEDGER GENAP2'!D97))</f>
        <v/>
      </c>
      <c r="E97" s="764" t="str">
        <f t="shared" ref="E97" si="883">IF(D97="","NK",IF(OR(D97&lt;$D$9,D98&lt;$D$9),"NK","L"))</f>
        <v>NK</v>
      </c>
      <c r="F97" s="222" t="str">
        <f>IF('LEDGER GANJIL'!F97="","",AVERAGE('LEDGER GANJIL'!F97,'LEDGER GENAP2'!F97))</f>
        <v/>
      </c>
      <c r="G97" s="764" t="str">
        <f t="shared" ref="G97" si="884">IF(F97="","NK",IF(OR(F97&lt;$F$9,F98&lt;$F$9),"NK","L"))</f>
        <v>NK</v>
      </c>
      <c r="H97" s="222" t="str">
        <f>IF('LEDGER GANJIL'!H97="","",AVERAGE('LEDGER GANJIL'!H97,'LEDGER GENAP2'!H97))</f>
        <v/>
      </c>
      <c r="I97" s="764" t="str">
        <f t="shared" ref="I97" si="885">IF(H97="","NK",IF(OR(H97&lt;$H$9,H98&lt;$H$9),"NK","L"))</f>
        <v>NK</v>
      </c>
      <c r="J97" s="222" t="str">
        <f>IF('LEDGER GANJIL'!J97="","",AVERAGE('LEDGER GANJIL'!J97,'LEDGER GENAP2'!J97))</f>
        <v/>
      </c>
      <c r="K97" s="764" t="str">
        <f t="shared" ref="K97" si="886">IF(J97="","NK",IF(OR(J97&lt;$J$9,J98&lt;$J$9),"NK","L"))</f>
        <v>NK</v>
      </c>
      <c r="L97" s="222" t="str">
        <f>IF('LEDGER GANJIL'!L97="","",AVERAGE('LEDGER GANJIL'!L97,'LEDGER GENAP2'!L97))</f>
        <v/>
      </c>
      <c r="M97" s="764" t="str">
        <f t="shared" ref="M97" si="887">IF(L97="","NK",IF(OR(L97&lt;$L$9,L98&lt;$L$9),"NK","L"))</f>
        <v>NK</v>
      </c>
      <c r="N97" s="222" t="str">
        <f>IF('LEDGER GANJIL'!N97="","",AVERAGE('LEDGER GANJIL'!N97,'LEDGER GENAP2'!N97))</f>
        <v/>
      </c>
      <c r="O97" s="764" t="str">
        <f t="shared" ref="O97" si="888">IF(N97="","NK",IF(OR(N97&lt;$N$9,N98&lt;$N$9),"NK","L"))</f>
        <v>NK</v>
      </c>
      <c r="P97" s="222" t="str">
        <f>IF('LEDGER GANJIL'!P97="","",AVERAGE('LEDGER GANJIL'!P97,'LEDGER GENAP2'!P97))</f>
        <v/>
      </c>
      <c r="Q97" s="764" t="str">
        <f t="shared" ref="Q97" si="889">IF(P97="","NK",IF(OR(P97&lt;$P$9,P98&lt;$P$9),"NK","L"))</f>
        <v>NK</v>
      </c>
      <c r="R97" s="222" t="str">
        <f>IF('LEDGER GANJIL'!R97="","",AVERAGE('LEDGER GANJIL'!R97,'LEDGER GENAP2'!R97))</f>
        <v/>
      </c>
      <c r="S97" s="764" t="str">
        <f t="shared" ref="S97" si="890">IF(R97="","NK",IF(OR(R97&lt;$R$9,R98&lt;$R$9),"NK","L"))</f>
        <v>NK</v>
      </c>
      <c r="T97" s="222" t="str">
        <f>IF('LEDGER GANJIL'!T97="","",AVERAGE('LEDGER GANJIL'!T97,'LEDGER GENAP2'!T97))</f>
        <v/>
      </c>
      <c r="U97" s="764" t="str">
        <f t="shared" ref="U97" si="891">IF(T97="","NK",IF(OR(T97&lt;$T$9,T98&lt;$T$9),"NK","L"))</f>
        <v>NK</v>
      </c>
      <c r="V97" s="222" t="str">
        <f>IF('LEDGER GANJIL'!V97="","",AVERAGE('LEDGER GANJIL'!V97,'LEDGER GENAP2'!V97))</f>
        <v/>
      </c>
      <c r="W97" s="764" t="str">
        <f t="shared" ref="W97" si="892">IF(V97="","NK",IF(OR(V97&lt;$V$9,V98&lt;$V$9),"NK","L"))</f>
        <v>NK</v>
      </c>
      <c r="X97" s="222" t="str">
        <f>IF('LEDGER GANJIL'!X97="","",AVERAGE('LEDGER GANJIL'!X97,'LEDGER GENAP2'!X97))</f>
        <v/>
      </c>
      <c r="Y97" s="764" t="str">
        <f t="shared" ref="Y97" si="893">IF(X97="","NK",IF(OR(X97&lt;$X$9,X98&lt;$X$9),"NK","L"))</f>
        <v>NK</v>
      </c>
      <c r="Z97" s="222" t="str">
        <f>IF('LEDGER GANJIL'!Z97="","",AVERAGE('LEDGER GANJIL'!Z97,'LEDGER GENAP2'!Z97))</f>
        <v/>
      </c>
      <c r="AA97" s="764" t="str">
        <f t="shared" ref="AA97" si="894">IF(Z97="","NK",IF(OR(Z97&lt;$Z$9,Z98&lt;$Z$9),"NK","L"))</f>
        <v>NK</v>
      </c>
      <c r="AB97" s="222" t="str">
        <f>IF('LEDGER GANJIL'!AB97="","",AVERAGE('LEDGER GANJIL'!AB97,'LEDGER GENAP2'!AB97))</f>
        <v/>
      </c>
      <c r="AC97" s="764" t="str">
        <f t="shared" ref="AC97" si="895">IF(AB97="","NK",IF(OR(AB97&lt;$AB$9,AB98&lt;$AB$9),"NK","L"))</f>
        <v>NK</v>
      </c>
      <c r="AD97" s="222" t="str">
        <f>IF('LEDGER GANJIL'!AD97="","",AVERAGE('LEDGER GANJIL'!AD97,'LEDGER GENAP2'!AD97))</f>
        <v/>
      </c>
      <c r="AE97" s="764" t="str">
        <f t="shared" ref="AE97" si="896">IF(AD97="","NK",IF(OR(AD97&lt;$AD$9,AD98&lt;$AD$9),"NK","L"))</f>
        <v>NK</v>
      </c>
      <c r="AF97" s="222" t="str">
        <f>IF('LEDGER GANJIL'!AF97="","",AVERAGE('LEDGER GANJIL'!AF97,'LEDGER GENAP2'!AF97))</f>
        <v/>
      </c>
      <c r="AG97" s="764" t="str">
        <f t="shared" ref="AG97" si="897">IF(AF97="","NK",IF(OR(AF97&lt;$AF$9,AF98&lt;$AF$9),"NK","L"))</f>
        <v>NK</v>
      </c>
      <c r="AH97" s="222" t="str">
        <f>IF('LEDGER GANJIL'!AH97="","",AVERAGE('LEDGER GANJIL'!AH97,'LEDGER GENAP2'!AH97))</f>
        <v/>
      </c>
      <c r="AI97" s="766" t="str">
        <f t="shared" ref="AI97" si="898">IF(AH97="","",IF(OR(AH97&lt;$AH$9,AH98&lt;$AH$9),"NK","L"))</f>
        <v/>
      </c>
      <c r="AJ97" s="222" t="str">
        <f>IF('LEDGER GANJIL'!AJ97="","",AVERAGE('LEDGER GANJIL'!AJ97,'LEDGER GENAP2'!AJ97))</f>
        <v/>
      </c>
      <c r="AK97" s="766" t="str">
        <f t="shared" ref="AK97" si="899">IF(AJ97="","",IF(OR(AJ97&lt;$AJ$9,AJ98&lt;$AJ$9),"NK","L"))</f>
        <v/>
      </c>
      <c r="AL97" s="231">
        <f t="shared" si="668"/>
        <v>0</v>
      </c>
      <c r="AM97" s="754" t="str">
        <f>IFERROR(DESKRIPSI2!EW54,"")</f>
        <v/>
      </c>
      <c r="AN97" s="756">
        <f t="shared" ref="AN97" si="900">IF(AL97="","",AL97+AL98)</f>
        <v>0</v>
      </c>
      <c r="AO97" s="747" t="str">
        <f t="shared" ref="AO97" si="901">IF(AL97=0,"",COUNTIF(D97:AK98,"NK"))</f>
        <v/>
      </c>
      <c r="AP97" s="749" t="str">
        <f t="shared" ref="AP97" si="902">IF(OR(AO97="",AM97=""),"",IF(AND(AO97&lt;=$AO$3,AM97&gt;=3),"Naik","Tidak Naik"))</f>
        <v/>
      </c>
      <c r="AQ97" s="751" t="str">
        <f t="shared" ref="AQ97" si="903">IF(AP97="","",RANK(AN97,$AN$11:$AN$106,0))</f>
        <v/>
      </c>
    </row>
    <row r="98" spans="1:43" ht="15">
      <c r="A98" s="713"/>
      <c r="B98" s="753"/>
      <c r="C98" s="232" t="s">
        <v>423</v>
      </c>
      <c r="D98" s="222" t="str">
        <f>IF('LEDGER GANJIL'!D98="","",AVERAGE('LEDGER GANJIL'!D98,'LEDGER GENAP2'!D98))</f>
        <v/>
      </c>
      <c r="E98" s="765"/>
      <c r="F98" s="222" t="str">
        <f>IF('LEDGER GANJIL'!F98="","",AVERAGE('LEDGER GANJIL'!F98,'LEDGER GENAP2'!F98))</f>
        <v/>
      </c>
      <c r="G98" s="765"/>
      <c r="H98" s="222" t="str">
        <f>IF('LEDGER GANJIL'!H98="","",AVERAGE('LEDGER GANJIL'!H98,'LEDGER GENAP2'!H98))</f>
        <v/>
      </c>
      <c r="I98" s="765"/>
      <c r="J98" s="222" t="str">
        <f>IF('LEDGER GANJIL'!J98="","",AVERAGE('LEDGER GANJIL'!J98,'LEDGER GENAP2'!J98))</f>
        <v/>
      </c>
      <c r="K98" s="765"/>
      <c r="L98" s="222" t="str">
        <f>IF('LEDGER GANJIL'!L98="","",AVERAGE('LEDGER GANJIL'!L98,'LEDGER GENAP2'!L98))</f>
        <v/>
      </c>
      <c r="M98" s="765"/>
      <c r="N98" s="222" t="str">
        <f>IF('LEDGER GANJIL'!N98="","",AVERAGE('LEDGER GANJIL'!N98,'LEDGER GENAP2'!N98))</f>
        <v/>
      </c>
      <c r="O98" s="765"/>
      <c r="P98" s="222" t="str">
        <f>IF('LEDGER GANJIL'!P98="","",AVERAGE('LEDGER GANJIL'!P98,'LEDGER GENAP2'!P98))</f>
        <v/>
      </c>
      <c r="Q98" s="765"/>
      <c r="R98" s="222" t="str">
        <f>IF('LEDGER GANJIL'!R98="","",AVERAGE('LEDGER GANJIL'!R98,'LEDGER GENAP2'!R98))</f>
        <v/>
      </c>
      <c r="S98" s="765"/>
      <c r="T98" s="222" t="str">
        <f>IF('LEDGER GANJIL'!T98="","",AVERAGE('LEDGER GANJIL'!T98,'LEDGER GENAP2'!T98))</f>
        <v/>
      </c>
      <c r="U98" s="765"/>
      <c r="V98" s="222" t="str">
        <f>IF('LEDGER GANJIL'!V98="","",AVERAGE('LEDGER GANJIL'!V98,'LEDGER GENAP2'!V98))</f>
        <v/>
      </c>
      <c r="W98" s="765"/>
      <c r="X98" s="222" t="str">
        <f>IF('LEDGER GANJIL'!X98="","",AVERAGE('LEDGER GANJIL'!X98,'LEDGER GENAP2'!X98))</f>
        <v/>
      </c>
      <c r="Y98" s="765"/>
      <c r="Z98" s="222" t="str">
        <f>IF('LEDGER GANJIL'!Z98="","",AVERAGE('LEDGER GANJIL'!Z98,'LEDGER GENAP2'!Z98))</f>
        <v/>
      </c>
      <c r="AA98" s="765"/>
      <c r="AB98" s="222" t="str">
        <f>IF('LEDGER GANJIL'!AB98="","",AVERAGE('LEDGER GANJIL'!AB98,'LEDGER GENAP2'!AB98))</f>
        <v/>
      </c>
      <c r="AC98" s="765"/>
      <c r="AD98" s="222" t="str">
        <f>IF('LEDGER GANJIL'!AD98="","",AVERAGE('LEDGER GANJIL'!AD98,'LEDGER GENAP2'!AD98))</f>
        <v/>
      </c>
      <c r="AE98" s="765"/>
      <c r="AF98" s="222" t="str">
        <f>IF('LEDGER GANJIL'!AF98="","",AVERAGE('LEDGER GANJIL'!AF98,'LEDGER GENAP2'!AF98))</f>
        <v/>
      </c>
      <c r="AG98" s="765"/>
      <c r="AH98" s="222" t="str">
        <f>IF('LEDGER GANJIL'!AH98="","",AVERAGE('LEDGER GANJIL'!AH98,'LEDGER GENAP2'!AH98))</f>
        <v/>
      </c>
      <c r="AI98" s="767"/>
      <c r="AJ98" s="222" t="str">
        <f>IF('LEDGER GANJIL'!AJ98="","",AVERAGE('LEDGER GANJIL'!AJ98,'LEDGER GENAP2'!AJ98))</f>
        <v/>
      </c>
      <c r="AK98" s="767"/>
      <c r="AL98" s="231">
        <f t="shared" si="668"/>
        <v>0</v>
      </c>
      <c r="AM98" s="755"/>
      <c r="AN98" s="757"/>
      <c r="AO98" s="748"/>
      <c r="AP98" s="750"/>
      <c r="AQ98" s="751"/>
    </row>
    <row r="99" spans="1:43" ht="15">
      <c r="A99" s="711">
        <v>45</v>
      </c>
      <c r="B99" s="752" t="str">
        <f>IF('Data Identitas'!B53="","",'Data Identitas'!B53)</f>
        <v>siswa45</v>
      </c>
      <c r="C99" s="232" t="s">
        <v>422</v>
      </c>
      <c r="D99" s="222" t="str">
        <f>IF('LEDGER GANJIL'!D99="","",AVERAGE('LEDGER GANJIL'!D99,'LEDGER GENAP2'!D99))</f>
        <v/>
      </c>
      <c r="E99" s="764" t="str">
        <f t="shared" ref="E99" si="904">IF(D99="","NK",IF(OR(D99&lt;$D$9,D100&lt;$D$9),"NK","L"))</f>
        <v>NK</v>
      </c>
      <c r="F99" s="222" t="str">
        <f>IF('LEDGER GANJIL'!F99="","",AVERAGE('LEDGER GANJIL'!F99,'LEDGER GENAP2'!F99))</f>
        <v/>
      </c>
      <c r="G99" s="764" t="str">
        <f t="shared" ref="G99" si="905">IF(F99="","NK",IF(OR(F99&lt;$F$9,F100&lt;$F$9),"NK","L"))</f>
        <v>NK</v>
      </c>
      <c r="H99" s="222" t="str">
        <f>IF('LEDGER GANJIL'!H99="","",AVERAGE('LEDGER GANJIL'!H99,'LEDGER GENAP2'!H99))</f>
        <v/>
      </c>
      <c r="I99" s="764" t="str">
        <f t="shared" ref="I99" si="906">IF(H99="","NK",IF(OR(H99&lt;$H$9,H100&lt;$H$9),"NK","L"))</f>
        <v>NK</v>
      </c>
      <c r="J99" s="222" t="str">
        <f>IF('LEDGER GANJIL'!J99="","",AVERAGE('LEDGER GANJIL'!J99,'LEDGER GENAP2'!J99))</f>
        <v/>
      </c>
      <c r="K99" s="764" t="str">
        <f t="shared" ref="K99" si="907">IF(J99="","NK",IF(OR(J99&lt;$J$9,J100&lt;$J$9),"NK","L"))</f>
        <v>NK</v>
      </c>
      <c r="L99" s="222" t="str">
        <f>IF('LEDGER GANJIL'!L99="","",AVERAGE('LEDGER GANJIL'!L99,'LEDGER GENAP2'!L99))</f>
        <v/>
      </c>
      <c r="M99" s="764" t="str">
        <f t="shared" ref="M99" si="908">IF(L99="","NK",IF(OR(L99&lt;$L$9,L100&lt;$L$9),"NK","L"))</f>
        <v>NK</v>
      </c>
      <c r="N99" s="222" t="str">
        <f>IF('LEDGER GANJIL'!N99="","",AVERAGE('LEDGER GANJIL'!N99,'LEDGER GENAP2'!N99))</f>
        <v/>
      </c>
      <c r="O99" s="764" t="str">
        <f t="shared" ref="O99" si="909">IF(N99="","NK",IF(OR(N99&lt;$N$9,N100&lt;$N$9),"NK","L"))</f>
        <v>NK</v>
      </c>
      <c r="P99" s="222" t="str">
        <f>IF('LEDGER GANJIL'!P99="","",AVERAGE('LEDGER GANJIL'!P99,'LEDGER GENAP2'!P99))</f>
        <v/>
      </c>
      <c r="Q99" s="764" t="str">
        <f t="shared" ref="Q99" si="910">IF(P99="","NK",IF(OR(P99&lt;$P$9,P100&lt;$P$9),"NK","L"))</f>
        <v>NK</v>
      </c>
      <c r="R99" s="222" t="str">
        <f>IF('LEDGER GANJIL'!R99="","",AVERAGE('LEDGER GANJIL'!R99,'LEDGER GENAP2'!R99))</f>
        <v/>
      </c>
      <c r="S99" s="764" t="str">
        <f t="shared" ref="S99" si="911">IF(R99="","NK",IF(OR(R99&lt;$R$9,R100&lt;$R$9),"NK","L"))</f>
        <v>NK</v>
      </c>
      <c r="T99" s="222" t="str">
        <f>IF('LEDGER GANJIL'!T99="","",AVERAGE('LEDGER GANJIL'!T99,'LEDGER GENAP2'!T99))</f>
        <v/>
      </c>
      <c r="U99" s="764" t="str">
        <f t="shared" ref="U99" si="912">IF(T99="","NK",IF(OR(T99&lt;$T$9,T100&lt;$T$9),"NK","L"))</f>
        <v>NK</v>
      </c>
      <c r="V99" s="222" t="str">
        <f>IF('LEDGER GANJIL'!V99="","",AVERAGE('LEDGER GANJIL'!V99,'LEDGER GENAP2'!V99))</f>
        <v/>
      </c>
      <c r="W99" s="764" t="str">
        <f t="shared" ref="W99" si="913">IF(V99="","NK",IF(OR(V99&lt;$V$9,V100&lt;$V$9),"NK","L"))</f>
        <v>NK</v>
      </c>
      <c r="X99" s="222" t="str">
        <f>IF('LEDGER GANJIL'!X99="","",AVERAGE('LEDGER GANJIL'!X99,'LEDGER GENAP2'!X99))</f>
        <v/>
      </c>
      <c r="Y99" s="764" t="str">
        <f t="shared" ref="Y99" si="914">IF(X99="","NK",IF(OR(X99&lt;$X$9,X100&lt;$X$9),"NK","L"))</f>
        <v>NK</v>
      </c>
      <c r="Z99" s="222" t="str">
        <f>IF('LEDGER GANJIL'!Z99="","",AVERAGE('LEDGER GANJIL'!Z99,'LEDGER GENAP2'!Z99))</f>
        <v/>
      </c>
      <c r="AA99" s="764" t="str">
        <f t="shared" ref="AA99" si="915">IF(Z99="","NK",IF(OR(Z99&lt;$Z$9,Z100&lt;$Z$9),"NK","L"))</f>
        <v>NK</v>
      </c>
      <c r="AB99" s="222" t="str">
        <f>IF('LEDGER GANJIL'!AB99="","",AVERAGE('LEDGER GANJIL'!AB99,'LEDGER GENAP2'!AB99))</f>
        <v/>
      </c>
      <c r="AC99" s="764" t="str">
        <f t="shared" ref="AC99" si="916">IF(AB99="","NK",IF(OR(AB99&lt;$AB$9,AB100&lt;$AB$9),"NK","L"))</f>
        <v>NK</v>
      </c>
      <c r="AD99" s="222" t="str">
        <f>IF('LEDGER GANJIL'!AD99="","",AVERAGE('LEDGER GANJIL'!AD99,'LEDGER GENAP2'!AD99))</f>
        <v/>
      </c>
      <c r="AE99" s="764" t="str">
        <f t="shared" ref="AE99" si="917">IF(AD99="","NK",IF(OR(AD99&lt;$AD$9,AD100&lt;$AD$9),"NK","L"))</f>
        <v>NK</v>
      </c>
      <c r="AF99" s="222" t="str">
        <f>IF('LEDGER GANJIL'!AF99="","",AVERAGE('LEDGER GANJIL'!AF99,'LEDGER GENAP2'!AF99))</f>
        <v/>
      </c>
      <c r="AG99" s="764" t="str">
        <f t="shared" ref="AG99" si="918">IF(AF99="","NK",IF(OR(AF99&lt;$AF$9,AF100&lt;$AF$9),"NK","L"))</f>
        <v>NK</v>
      </c>
      <c r="AH99" s="222" t="str">
        <f>IF('LEDGER GANJIL'!AH99="","",AVERAGE('LEDGER GANJIL'!AH99,'LEDGER GENAP2'!AH99))</f>
        <v/>
      </c>
      <c r="AI99" s="766" t="str">
        <f t="shared" ref="AI99" si="919">IF(AH99="","",IF(OR(AH99&lt;$AH$9,AH100&lt;$AH$9),"NK","L"))</f>
        <v/>
      </c>
      <c r="AJ99" s="222" t="str">
        <f>IF('LEDGER GANJIL'!AJ99="","",AVERAGE('LEDGER GANJIL'!AJ99,'LEDGER GENAP2'!AJ99))</f>
        <v/>
      </c>
      <c r="AK99" s="766" t="str">
        <f t="shared" ref="AK99" si="920">IF(AJ99="","",IF(OR(AJ99&lt;$AJ$9,AJ100&lt;$AJ$9),"NK","L"))</f>
        <v/>
      </c>
      <c r="AL99" s="231">
        <f t="shared" si="668"/>
        <v>0</v>
      </c>
      <c r="AM99" s="754" t="str">
        <f>IFERROR(DESKRIPSI2!EW55,"")</f>
        <v/>
      </c>
      <c r="AN99" s="756">
        <f t="shared" ref="AN99" si="921">IF(AL99="","",AL99+AL100)</f>
        <v>0</v>
      </c>
      <c r="AO99" s="747" t="str">
        <f t="shared" ref="AO99" si="922">IF(AL99=0,"",COUNTIF(D99:AK100,"NK"))</f>
        <v/>
      </c>
      <c r="AP99" s="749" t="str">
        <f t="shared" ref="AP99" si="923">IF(OR(AO99="",AM99=""),"",IF(AND(AO99&lt;=$AO$3,AM99&gt;=3),"Naik","Tidak Naik"))</f>
        <v/>
      </c>
      <c r="AQ99" s="751" t="str">
        <f t="shared" ref="AQ99" si="924">IF(AP99="","",RANK(AN99,$AN$11:$AN$106,0))</f>
        <v/>
      </c>
    </row>
    <row r="100" spans="1:43" ht="15">
      <c r="A100" s="713"/>
      <c r="B100" s="753"/>
      <c r="C100" s="232" t="s">
        <v>423</v>
      </c>
      <c r="D100" s="222" t="str">
        <f>IF('LEDGER GANJIL'!D100="","",AVERAGE('LEDGER GANJIL'!D100,'LEDGER GENAP2'!D100))</f>
        <v/>
      </c>
      <c r="E100" s="765"/>
      <c r="F100" s="222" t="str">
        <f>IF('LEDGER GANJIL'!F100="","",AVERAGE('LEDGER GANJIL'!F100,'LEDGER GENAP2'!F100))</f>
        <v/>
      </c>
      <c r="G100" s="765"/>
      <c r="H100" s="222" t="str">
        <f>IF('LEDGER GANJIL'!H100="","",AVERAGE('LEDGER GANJIL'!H100,'LEDGER GENAP2'!H100))</f>
        <v/>
      </c>
      <c r="I100" s="765"/>
      <c r="J100" s="222" t="str">
        <f>IF('LEDGER GANJIL'!J100="","",AVERAGE('LEDGER GANJIL'!J100,'LEDGER GENAP2'!J100))</f>
        <v/>
      </c>
      <c r="K100" s="765"/>
      <c r="L100" s="222" t="str">
        <f>IF('LEDGER GANJIL'!L100="","",AVERAGE('LEDGER GANJIL'!L100,'LEDGER GENAP2'!L100))</f>
        <v/>
      </c>
      <c r="M100" s="765"/>
      <c r="N100" s="222" t="str">
        <f>IF('LEDGER GANJIL'!N100="","",AVERAGE('LEDGER GANJIL'!N100,'LEDGER GENAP2'!N100))</f>
        <v/>
      </c>
      <c r="O100" s="765"/>
      <c r="P100" s="222" t="str">
        <f>IF('LEDGER GANJIL'!P100="","",AVERAGE('LEDGER GANJIL'!P100,'LEDGER GENAP2'!P100))</f>
        <v/>
      </c>
      <c r="Q100" s="765"/>
      <c r="R100" s="222" t="str">
        <f>IF('LEDGER GANJIL'!R100="","",AVERAGE('LEDGER GANJIL'!R100,'LEDGER GENAP2'!R100))</f>
        <v/>
      </c>
      <c r="S100" s="765"/>
      <c r="T100" s="222" t="str">
        <f>IF('LEDGER GANJIL'!T100="","",AVERAGE('LEDGER GANJIL'!T100,'LEDGER GENAP2'!T100))</f>
        <v/>
      </c>
      <c r="U100" s="765"/>
      <c r="V100" s="222" t="str">
        <f>IF('LEDGER GANJIL'!V100="","",AVERAGE('LEDGER GANJIL'!V100,'LEDGER GENAP2'!V100))</f>
        <v/>
      </c>
      <c r="W100" s="765"/>
      <c r="X100" s="222" t="str">
        <f>IF('LEDGER GANJIL'!X100="","",AVERAGE('LEDGER GANJIL'!X100,'LEDGER GENAP2'!X100))</f>
        <v/>
      </c>
      <c r="Y100" s="765"/>
      <c r="Z100" s="222" t="str">
        <f>IF('LEDGER GANJIL'!Z100="","",AVERAGE('LEDGER GANJIL'!Z100,'LEDGER GENAP2'!Z100))</f>
        <v/>
      </c>
      <c r="AA100" s="765"/>
      <c r="AB100" s="222" t="str">
        <f>IF('LEDGER GANJIL'!AB100="","",AVERAGE('LEDGER GANJIL'!AB100,'LEDGER GENAP2'!AB100))</f>
        <v/>
      </c>
      <c r="AC100" s="765"/>
      <c r="AD100" s="222" t="str">
        <f>IF('LEDGER GANJIL'!AD100="","",AVERAGE('LEDGER GANJIL'!AD100,'LEDGER GENAP2'!AD100))</f>
        <v/>
      </c>
      <c r="AE100" s="765"/>
      <c r="AF100" s="222" t="str">
        <f>IF('LEDGER GANJIL'!AF100="","",AVERAGE('LEDGER GANJIL'!AF100,'LEDGER GENAP2'!AF100))</f>
        <v/>
      </c>
      <c r="AG100" s="765"/>
      <c r="AH100" s="222" t="str">
        <f>IF('LEDGER GANJIL'!AH100="","",AVERAGE('LEDGER GANJIL'!AH100,'LEDGER GENAP2'!AH100))</f>
        <v/>
      </c>
      <c r="AI100" s="767"/>
      <c r="AJ100" s="222" t="str">
        <f>IF('LEDGER GANJIL'!AJ100="","",AVERAGE('LEDGER GANJIL'!AJ100,'LEDGER GENAP2'!AJ100))</f>
        <v/>
      </c>
      <c r="AK100" s="767"/>
      <c r="AL100" s="231">
        <f t="shared" si="668"/>
        <v>0</v>
      </c>
      <c r="AM100" s="755"/>
      <c r="AN100" s="757"/>
      <c r="AO100" s="748"/>
      <c r="AP100" s="750"/>
      <c r="AQ100" s="751"/>
    </row>
    <row r="101" spans="1:43" ht="15">
      <c r="A101" s="711">
        <v>46</v>
      </c>
      <c r="B101" s="752" t="str">
        <f>IF('Data Identitas'!B54="","",'Data Identitas'!B54)</f>
        <v>siswa46</v>
      </c>
      <c r="C101" s="232" t="s">
        <v>422</v>
      </c>
      <c r="D101" s="222" t="str">
        <f>IF('LEDGER GANJIL'!D101="","",AVERAGE('LEDGER GANJIL'!D101,'LEDGER GENAP2'!D101))</f>
        <v/>
      </c>
      <c r="E101" s="764" t="str">
        <f t="shared" ref="E101" si="925">IF(D101="","NK",IF(OR(D101&lt;$D$9,D102&lt;$D$9),"NK","L"))</f>
        <v>NK</v>
      </c>
      <c r="F101" s="222" t="str">
        <f>IF('LEDGER GANJIL'!F101="","",AVERAGE('LEDGER GANJIL'!F101,'LEDGER GENAP2'!F101))</f>
        <v/>
      </c>
      <c r="G101" s="764" t="str">
        <f t="shared" ref="G101" si="926">IF(F101="","NK",IF(OR(F101&lt;$F$9,F102&lt;$F$9),"NK","L"))</f>
        <v>NK</v>
      </c>
      <c r="H101" s="222" t="str">
        <f>IF('LEDGER GANJIL'!H101="","",AVERAGE('LEDGER GANJIL'!H101,'LEDGER GENAP2'!H101))</f>
        <v/>
      </c>
      <c r="I101" s="764" t="str">
        <f t="shared" ref="I101" si="927">IF(H101="","NK",IF(OR(H101&lt;$H$9,H102&lt;$H$9),"NK","L"))</f>
        <v>NK</v>
      </c>
      <c r="J101" s="222" t="str">
        <f>IF('LEDGER GANJIL'!J101="","",AVERAGE('LEDGER GANJIL'!J101,'LEDGER GENAP2'!J101))</f>
        <v/>
      </c>
      <c r="K101" s="764" t="str">
        <f t="shared" ref="K101" si="928">IF(J101="","NK",IF(OR(J101&lt;$J$9,J102&lt;$J$9),"NK","L"))</f>
        <v>NK</v>
      </c>
      <c r="L101" s="222" t="str">
        <f>IF('LEDGER GANJIL'!L101="","",AVERAGE('LEDGER GANJIL'!L101,'LEDGER GENAP2'!L101))</f>
        <v/>
      </c>
      <c r="M101" s="764" t="str">
        <f t="shared" ref="M101" si="929">IF(L101="","NK",IF(OR(L101&lt;$L$9,L102&lt;$L$9),"NK","L"))</f>
        <v>NK</v>
      </c>
      <c r="N101" s="222" t="str">
        <f>IF('LEDGER GANJIL'!N101="","",AVERAGE('LEDGER GANJIL'!N101,'LEDGER GENAP2'!N101))</f>
        <v/>
      </c>
      <c r="O101" s="764" t="str">
        <f t="shared" ref="O101" si="930">IF(N101="","NK",IF(OR(N101&lt;$N$9,N102&lt;$N$9),"NK","L"))</f>
        <v>NK</v>
      </c>
      <c r="P101" s="222" t="str">
        <f>IF('LEDGER GANJIL'!P101="","",AVERAGE('LEDGER GANJIL'!P101,'LEDGER GENAP2'!P101))</f>
        <v/>
      </c>
      <c r="Q101" s="764" t="str">
        <f t="shared" ref="Q101" si="931">IF(P101="","NK",IF(OR(P101&lt;$P$9,P102&lt;$P$9),"NK","L"))</f>
        <v>NK</v>
      </c>
      <c r="R101" s="222" t="str">
        <f>IF('LEDGER GANJIL'!R101="","",AVERAGE('LEDGER GANJIL'!R101,'LEDGER GENAP2'!R101))</f>
        <v/>
      </c>
      <c r="S101" s="764" t="str">
        <f t="shared" ref="S101" si="932">IF(R101="","NK",IF(OR(R101&lt;$R$9,R102&lt;$R$9),"NK","L"))</f>
        <v>NK</v>
      </c>
      <c r="T101" s="222" t="str">
        <f>IF('LEDGER GANJIL'!T101="","",AVERAGE('LEDGER GANJIL'!T101,'LEDGER GENAP2'!T101))</f>
        <v/>
      </c>
      <c r="U101" s="764" t="str">
        <f t="shared" ref="U101" si="933">IF(T101="","NK",IF(OR(T101&lt;$T$9,T102&lt;$T$9),"NK","L"))</f>
        <v>NK</v>
      </c>
      <c r="V101" s="222" t="str">
        <f>IF('LEDGER GANJIL'!V101="","",AVERAGE('LEDGER GANJIL'!V101,'LEDGER GENAP2'!V101))</f>
        <v/>
      </c>
      <c r="W101" s="764" t="str">
        <f t="shared" ref="W101" si="934">IF(V101="","NK",IF(OR(V101&lt;$V$9,V102&lt;$V$9),"NK","L"))</f>
        <v>NK</v>
      </c>
      <c r="X101" s="222" t="str">
        <f>IF('LEDGER GANJIL'!X101="","",AVERAGE('LEDGER GANJIL'!X101,'LEDGER GENAP2'!X101))</f>
        <v/>
      </c>
      <c r="Y101" s="764" t="str">
        <f t="shared" ref="Y101" si="935">IF(X101="","NK",IF(OR(X101&lt;$X$9,X102&lt;$X$9),"NK","L"))</f>
        <v>NK</v>
      </c>
      <c r="Z101" s="222" t="str">
        <f>IF('LEDGER GANJIL'!Z101="","",AVERAGE('LEDGER GANJIL'!Z101,'LEDGER GENAP2'!Z101))</f>
        <v/>
      </c>
      <c r="AA101" s="764" t="str">
        <f t="shared" ref="AA101" si="936">IF(Z101="","NK",IF(OR(Z101&lt;$Z$9,Z102&lt;$Z$9),"NK","L"))</f>
        <v>NK</v>
      </c>
      <c r="AB101" s="222" t="str">
        <f>IF('LEDGER GANJIL'!AB101="","",AVERAGE('LEDGER GANJIL'!AB101,'LEDGER GENAP2'!AB101))</f>
        <v/>
      </c>
      <c r="AC101" s="764" t="str">
        <f t="shared" ref="AC101" si="937">IF(AB101="","NK",IF(OR(AB101&lt;$AB$9,AB102&lt;$AB$9),"NK","L"))</f>
        <v>NK</v>
      </c>
      <c r="AD101" s="222" t="str">
        <f>IF('LEDGER GANJIL'!AD101="","",AVERAGE('LEDGER GANJIL'!AD101,'LEDGER GENAP2'!AD101))</f>
        <v/>
      </c>
      <c r="AE101" s="764" t="str">
        <f t="shared" ref="AE101" si="938">IF(AD101="","NK",IF(OR(AD101&lt;$AD$9,AD102&lt;$AD$9),"NK","L"))</f>
        <v>NK</v>
      </c>
      <c r="AF101" s="222" t="str">
        <f>IF('LEDGER GANJIL'!AF101="","",AVERAGE('LEDGER GANJIL'!AF101,'LEDGER GENAP2'!AF101))</f>
        <v/>
      </c>
      <c r="AG101" s="764" t="str">
        <f t="shared" ref="AG101" si="939">IF(AF101="","NK",IF(OR(AF101&lt;$AF$9,AF102&lt;$AF$9),"NK","L"))</f>
        <v>NK</v>
      </c>
      <c r="AH101" s="222" t="str">
        <f>IF('LEDGER GANJIL'!AH101="","",AVERAGE('LEDGER GANJIL'!AH101,'LEDGER GENAP2'!AH101))</f>
        <v/>
      </c>
      <c r="AI101" s="766" t="str">
        <f t="shared" ref="AI101" si="940">IF(AH101="","",IF(OR(AH101&lt;$AH$9,AH102&lt;$AH$9),"NK","L"))</f>
        <v/>
      </c>
      <c r="AJ101" s="222" t="str">
        <f>IF('LEDGER GANJIL'!AJ101="","",AVERAGE('LEDGER GANJIL'!AJ101,'LEDGER GENAP2'!AJ101))</f>
        <v/>
      </c>
      <c r="AK101" s="766" t="str">
        <f t="shared" ref="AK101" si="941">IF(AJ101="","",IF(OR(AJ101&lt;$AJ$9,AJ102&lt;$AJ$9),"NK","L"))</f>
        <v/>
      </c>
      <c r="AL101" s="231">
        <f t="shared" si="668"/>
        <v>0</v>
      </c>
      <c r="AM101" s="754" t="str">
        <f>IFERROR(DESKRIPSI2!EW56,"")</f>
        <v/>
      </c>
      <c r="AN101" s="756">
        <f t="shared" ref="AN101" si="942">IF(AL101="","",AL101+AL102)</f>
        <v>0</v>
      </c>
      <c r="AO101" s="747" t="str">
        <f t="shared" ref="AO101" si="943">IF(AL101=0,"",COUNTIF(D101:AK102,"NK"))</f>
        <v/>
      </c>
      <c r="AP101" s="749" t="str">
        <f t="shared" ref="AP101" si="944">IF(OR(AO101="",AM101=""),"",IF(AND(AO101&lt;=$AO$3,AM101&gt;=3),"Naik","Tidak Naik"))</f>
        <v/>
      </c>
      <c r="AQ101" s="751" t="str">
        <f t="shared" ref="AQ101" si="945">IF(AP101="","",RANK(AN101,$AN$11:$AN$106,0))</f>
        <v/>
      </c>
    </row>
    <row r="102" spans="1:43" ht="15">
      <c r="A102" s="713"/>
      <c r="B102" s="753"/>
      <c r="C102" s="232" t="s">
        <v>423</v>
      </c>
      <c r="D102" s="222" t="str">
        <f>IF('LEDGER GANJIL'!D102="","",AVERAGE('LEDGER GANJIL'!D102,'LEDGER GENAP2'!D102))</f>
        <v/>
      </c>
      <c r="E102" s="765"/>
      <c r="F102" s="222" t="str">
        <f>IF('LEDGER GANJIL'!F102="","",AVERAGE('LEDGER GANJIL'!F102,'LEDGER GENAP2'!F102))</f>
        <v/>
      </c>
      <c r="G102" s="765"/>
      <c r="H102" s="222" t="str">
        <f>IF('LEDGER GANJIL'!H102="","",AVERAGE('LEDGER GANJIL'!H102,'LEDGER GENAP2'!H102))</f>
        <v/>
      </c>
      <c r="I102" s="765"/>
      <c r="J102" s="222" t="str">
        <f>IF('LEDGER GANJIL'!J102="","",AVERAGE('LEDGER GANJIL'!J102,'LEDGER GENAP2'!J102))</f>
        <v/>
      </c>
      <c r="K102" s="765"/>
      <c r="L102" s="222" t="str">
        <f>IF('LEDGER GANJIL'!L102="","",AVERAGE('LEDGER GANJIL'!L102,'LEDGER GENAP2'!L102))</f>
        <v/>
      </c>
      <c r="M102" s="765"/>
      <c r="N102" s="222" t="str">
        <f>IF('LEDGER GANJIL'!N102="","",AVERAGE('LEDGER GANJIL'!N102,'LEDGER GENAP2'!N102))</f>
        <v/>
      </c>
      <c r="O102" s="765"/>
      <c r="P102" s="222" t="str">
        <f>IF('LEDGER GANJIL'!P102="","",AVERAGE('LEDGER GANJIL'!P102,'LEDGER GENAP2'!P102))</f>
        <v/>
      </c>
      <c r="Q102" s="765"/>
      <c r="R102" s="222" t="str">
        <f>IF('LEDGER GANJIL'!R102="","",AVERAGE('LEDGER GANJIL'!R102,'LEDGER GENAP2'!R102))</f>
        <v/>
      </c>
      <c r="S102" s="765"/>
      <c r="T102" s="222" t="str">
        <f>IF('LEDGER GANJIL'!T102="","",AVERAGE('LEDGER GANJIL'!T102,'LEDGER GENAP2'!T102))</f>
        <v/>
      </c>
      <c r="U102" s="765"/>
      <c r="V102" s="222" t="str">
        <f>IF('LEDGER GANJIL'!V102="","",AVERAGE('LEDGER GANJIL'!V102,'LEDGER GENAP2'!V102))</f>
        <v/>
      </c>
      <c r="W102" s="765"/>
      <c r="X102" s="222" t="str">
        <f>IF('LEDGER GANJIL'!X102="","",AVERAGE('LEDGER GANJIL'!X102,'LEDGER GENAP2'!X102))</f>
        <v/>
      </c>
      <c r="Y102" s="765"/>
      <c r="Z102" s="222" t="str">
        <f>IF('LEDGER GANJIL'!Z102="","",AVERAGE('LEDGER GANJIL'!Z102,'LEDGER GENAP2'!Z102))</f>
        <v/>
      </c>
      <c r="AA102" s="765"/>
      <c r="AB102" s="222" t="str">
        <f>IF('LEDGER GANJIL'!AB102="","",AVERAGE('LEDGER GANJIL'!AB102,'LEDGER GENAP2'!AB102))</f>
        <v/>
      </c>
      <c r="AC102" s="765"/>
      <c r="AD102" s="222" t="str">
        <f>IF('LEDGER GANJIL'!AD102="","",AVERAGE('LEDGER GANJIL'!AD102,'LEDGER GENAP2'!AD102))</f>
        <v/>
      </c>
      <c r="AE102" s="765"/>
      <c r="AF102" s="222" t="str">
        <f>IF('LEDGER GANJIL'!AF102="","",AVERAGE('LEDGER GANJIL'!AF102,'LEDGER GENAP2'!AF102))</f>
        <v/>
      </c>
      <c r="AG102" s="765"/>
      <c r="AH102" s="222" t="str">
        <f>IF('LEDGER GANJIL'!AH102="","",AVERAGE('LEDGER GANJIL'!AH102,'LEDGER GENAP2'!AH102))</f>
        <v/>
      </c>
      <c r="AI102" s="767"/>
      <c r="AJ102" s="222" t="str">
        <f>IF('LEDGER GANJIL'!AJ102="","",AVERAGE('LEDGER GANJIL'!AJ102,'LEDGER GENAP2'!AJ102))</f>
        <v/>
      </c>
      <c r="AK102" s="767"/>
      <c r="AL102" s="231">
        <f t="shared" si="668"/>
        <v>0</v>
      </c>
      <c r="AM102" s="755"/>
      <c r="AN102" s="757"/>
      <c r="AO102" s="748"/>
      <c r="AP102" s="750"/>
      <c r="AQ102" s="751"/>
    </row>
    <row r="103" spans="1:43" ht="15">
      <c r="A103" s="711">
        <v>47</v>
      </c>
      <c r="B103" s="752" t="str">
        <f>IF('Data Identitas'!B55="","",'Data Identitas'!B55)</f>
        <v>siswa47</v>
      </c>
      <c r="C103" s="232" t="s">
        <v>422</v>
      </c>
      <c r="D103" s="222" t="str">
        <f>IF('LEDGER GANJIL'!D103="","",AVERAGE('LEDGER GANJIL'!D103,'LEDGER GENAP2'!D103))</f>
        <v/>
      </c>
      <c r="E103" s="764" t="str">
        <f t="shared" ref="E103" si="946">IF(D103="","NK",IF(OR(D103&lt;$D$9,D104&lt;$D$9),"NK","L"))</f>
        <v>NK</v>
      </c>
      <c r="F103" s="222" t="str">
        <f>IF('LEDGER GANJIL'!F103="","",AVERAGE('LEDGER GANJIL'!F103,'LEDGER GENAP2'!F103))</f>
        <v/>
      </c>
      <c r="G103" s="764" t="str">
        <f t="shared" ref="G103" si="947">IF(F103="","NK",IF(OR(F103&lt;$F$9,F104&lt;$F$9),"NK","L"))</f>
        <v>NK</v>
      </c>
      <c r="H103" s="222" t="str">
        <f>IF('LEDGER GANJIL'!H103="","",AVERAGE('LEDGER GANJIL'!H103,'LEDGER GENAP2'!H103))</f>
        <v/>
      </c>
      <c r="I103" s="764" t="str">
        <f t="shared" ref="I103" si="948">IF(H103="","NK",IF(OR(H103&lt;$H$9,H104&lt;$H$9),"NK","L"))</f>
        <v>NK</v>
      </c>
      <c r="J103" s="222" t="str">
        <f>IF('LEDGER GANJIL'!J103="","",AVERAGE('LEDGER GANJIL'!J103,'LEDGER GENAP2'!J103))</f>
        <v/>
      </c>
      <c r="K103" s="764" t="str">
        <f t="shared" ref="K103" si="949">IF(J103="","NK",IF(OR(J103&lt;$J$9,J104&lt;$J$9),"NK","L"))</f>
        <v>NK</v>
      </c>
      <c r="L103" s="222" t="str">
        <f>IF('LEDGER GANJIL'!L103="","",AVERAGE('LEDGER GANJIL'!L103,'LEDGER GENAP2'!L103))</f>
        <v/>
      </c>
      <c r="M103" s="764" t="str">
        <f t="shared" ref="M103" si="950">IF(L103="","NK",IF(OR(L103&lt;$L$9,L104&lt;$L$9),"NK","L"))</f>
        <v>NK</v>
      </c>
      <c r="N103" s="222" t="str">
        <f>IF('LEDGER GANJIL'!N103="","",AVERAGE('LEDGER GANJIL'!N103,'LEDGER GENAP2'!N103))</f>
        <v/>
      </c>
      <c r="O103" s="764" t="str">
        <f t="shared" ref="O103" si="951">IF(N103="","NK",IF(OR(N103&lt;$N$9,N104&lt;$N$9),"NK","L"))</f>
        <v>NK</v>
      </c>
      <c r="P103" s="222" t="str">
        <f>IF('LEDGER GANJIL'!P103="","",AVERAGE('LEDGER GANJIL'!P103,'LEDGER GENAP2'!P103))</f>
        <v/>
      </c>
      <c r="Q103" s="764" t="str">
        <f t="shared" ref="Q103" si="952">IF(P103="","NK",IF(OR(P103&lt;$P$9,P104&lt;$P$9),"NK","L"))</f>
        <v>NK</v>
      </c>
      <c r="R103" s="222" t="str">
        <f>IF('LEDGER GANJIL'!R103="","",AVERAGE('LEDGER GANJIL'!R103,'LEDGER GENAP2'!R103))</f>
        <v/>
      </c>
      <c r="S103" s="764" t="str">
        <f t="shared" ref="S103" si="953">IF(R103="","NK",IF(OR(R103&lt;$R$9,R104&lt;$R$9),"NK","L"))</f>
        <v>NK</v>
      </c>
      <c r="T103" s="222" t="str">
        <f>IF('LEDGER GANJIL'!T103="","",AVERAGE('LEDGER GANJIL'!T103,'LEDGER GENAP2'!T103))</f>
        <v/>
      </c>
      <c r="U103" s="764" t="str">
        <f t="shared" ref="U103" si="954">IF(T103="","NK",IF(OR(T103&lt;$T$9,T104&lt;$T$9),"NK","L"))</f>
        <v>NK</v>
      </c>
      <c r="V103" s="222" t="str">
        <f>IF('LEDGER GANJIL'!V103="","",AVERAGE('LEDGER GANJIL'!V103,'LEDGER GENAP2'!V103))</f>
        <v/>
      </c>
      <c r="W103" s="764" t="str">
        <f t="shared" ref="W103" si="955">IF(V103="","NK",IF(OR(V103&lt;$V$9,V104&lt;$V$9),"NK","L"))</f>
        <v>NK</v>
      </c>
      <c r="X103" s="222" t="str">
        <f>IF('LEDGER GANJIL'!X103="","",AVERAGE('LEDGER GANJIL'!X103,'LEDGER GENAP2'!X103))</f>
        <v/>
      </c>
      <c r="Y103" s="764" t="str">
        <f t="shared" ref="Y103" si="956">IF(X103="","NK",IF(OR(X103&lt;$X$9,X104&lt;$X$9),"NK","L"))</f>
        <v>NK</v>
      </c>
      <c r="Z103" s="222" t="str">
        <f>IF('LEDGER GANJIL'!Z103="","",AVERAGE('LEDGER GANJIL'!Z103,'LEDGER GENAP2'!Z103))</f>
        <v/>
      </c>
      <c r="AA103" s="764" t="str">
        <f t="shared" ref="AA103" si="957">IF(Z103="","NK",IF(OR(Z103&lt;$Z$9,Z104&lt;$Z$9),"NK","L"))</f>
        <v>NK</v>
      </c>
      <c r="AB103" s="222" t="str">
        <f>IF('LEDGER GANJIL'!AB103="","",AVERAGE('LEDGER GANJIL'!AB103,'LEDGER GENAP2'!AB103))</f>
        <v/>
      </c>
      <c r="AC103" s="764" t="str">
        <f t="shared" ref="AC103" si="958">IF(AB103="","NK",IF(OR(AB103&lt;$AB$9,AB104&lt;$AB$9),"NK","L"))</f>
        <v>NK</v>
      </c>
      <c r="AD103" s="222" t="str">
        <f>IF('LEDGER GANJIL'!AD103="","",AVERAGE('LEDGER GANJIL'!AD103,'LEDGER GENAP2'!AD103))</f>
        <v/>
      </c>
      <c r="AE103" s="764" t="str">
        <f t="shared" ref="AE103" si="959">IF(AD103="","NK",IF(OR(AD103&lt;$AD$9,AD104&lt;$AD$9),"NK","L"))</f>
        <v>NK</v>
      </c>
      <c r="AF103" s="222" t="str">
        <f>IF('LEDGER GANJIL'!AF103="","",AVERAGE('LEDGER GANJIL'!AF103,'LEDGER GENAP2'!AF103))</f>
        <v/>
      </c>
      <c r="AG103" s="764" t="str">
        <f t="shared" ref="AG103" si="960">IF(AF103="","NK",IF(OR(AF103&lt;$AF$9,AF104&lt;$AF$9),"NK","L"))</f>
        <v>NK</v>
      </c>
      <c r="AH103" s="222" t="str">
        <f>IF('LEDGER GANJIL'!AH103="","",AVERAGE('LEDGER GANJIL'!AH103,'LEDGER GENAP2'!AH103))</f>
        <v/>
      </c>
      <c r="AI103" s="766" t="str">
        <f t="shared" ref="AI103" si="961">IF(AH103="","",IF(OR(AH103&lt;$AH$9,AH104&lt;$AH$9),"NK","L"))</f>
        <v/>
      </c>
      <c r="AJ103" s="222" t="str">
        <f>IF('LEDGER GANJIL'!AJ103="","",AVERAGE('LEDGER GANJIL'!AJ103,'LEDGER GENAP2'!AJ103))</f>
        <v/>
      </c>
      <c r="AK103" s="766" t="str">
        <f t="shared" ref="AK103" si="962">IF(AJ103="","",IF(OR(AJ103&lt;$AJ$9,AJ104&lt;$AJ$9),"NK","L"))</f>
        <v/>
      </c>
      <c r="AL103" s="231">
        <f t="shared" si="668"/>
        <v>0</v>
      </c>
      <c r="AM103" s="754" t="str">
        <f>IFERROR(DESKRIPSI2!EW57,"")</f>
        <v/>
      </c>
      <c r="AN103" s="756">
        <f t="shared" ref="AN103" si="963">IF(AL103="","",AL103+AL104)</f>
        <v>0</v>
      </c>
      <c r="AO103" s="747" t="str">
        <f t="shared" ref="AO103" si="964">IF(AL103=0,"",COUNTIF(D103:AK104,"NK"))</f>
        <v/>
      </c>
      <c r="AP103" s="749" t="str">
        <f t="shared" ref="AP103" si="965">IF(OR(AO103="",AM103=""),"",IF(AND(AO103&lt;=$AO$3,AM103&gt;=3),"Naik","Tidak Naik"))</f>
        <v/>
      </c>
      <c r="AQ103" s="751" t="str">
        <f t="shared" ref="AQ103" si="966">IF(AP103="","",RANK(AN103,$AN$11:$AN$106,0))</f>
        <v/>
      </c>
    </row>
    <row r="104" spans="1:43" ht="15">
      <c r="A104" s="713"/>
      <c r="B104" s="753"/>
      <c r="C104" s="232" t="s">
        <v>423</v>
      </c>
      <c r="D104" s="222" t="str">
        <f>IF('LEDGER GANJIL'!D104="","",AVERAGE('LEDGER GANJIL'!D104,'LEDGER GENAP2'!D104))</f>
        <v/>
      </c>
      <c r="E104" s="765"/>
      <c r="F104" s="222" t="str">
        <f>IF('LEDGER GANJIL'!F104="","",AVERAGE('LEDGER GANJIL'!F104,'LEDGER GENAP2'!F104))</f>
        <v/>
      </c>
      <c r="G104" s="765"/>
      <c r="H104" s="222" t="str">
        <f>IF('LEDGER GANJIL'!H104="","",AVERAGE('LEDGER GANJIL'!H104,'LEDGER GENAP2'!H104))</f>
        <v/>
      </c>
      <c r="I104" s="765"/>
      <c r="J104" s="222" t="str">
        <f>IF('LEDGER GANJIL'!J104="","",AVERAGE('LEDGER GANJIL'!J104,'LEDGER GENAP2'!J104))</f>
        <v/>
      </c>
      <c r="K104" s="765"/>
      <c r="L104" s="222" t="str">
        <f>IF('LEDGER GANJIL'!L104="","",AVERAGE('LEDGER GANJIL'!L104,'LEDGER GENAP2'!L104))</f>
        <v/>
      </c>
      <c r="M104" s="765"/>
      <c r="N104" s="222" t="str">
        <f>IF('LEDGER GANJIL'!N104="","",AVERAGE('LEDGER GANJIL'!N104,'LEDGER GENAP2'!N104))</f>
        <v/>
      </c>
      <c r="O104" s="765"/>
      <c r="P104" s="222" t="str">
        <f>IF('LEDGER GANJIL'!P104="","",AVERAGE('LEDGER GANJIL'!P104,'LEDGER GENAP2'!P104))</f>
        <v/>
      </c>
      <c r="Q104" s="765"/>
      <c r="R104" s="222" t="str">
        <f>IF('LEDGER GANJIL'!R104="","",AVERAGE('LEDGER GANJIL'!R104,'LEDGER GENAP2'!R104))</f>
        <v/>
      </c>
      <c r="S104" s="765"/>
      <c r="T104" s="222" t="str">
        <f>IF('LEDGER GANJIL'!T104="","",AVERAGE('LEDGER GANJIL'!T104,'LEDGER GENAP2'!T104))</f>
        <v/>
      </c>
      <c r="U104" s="765"/>
      <c r="V104" s="222" t="str">
        <f>IF('LEDGER GANJIL'!V104="","",AVERAGE('LEDGER GANJIL'!V104,'LEDGER GENAP2'!V104))</f>
        <v/>
      </c>
      <c r="W104" s="765"/>
      <c r="X104" s="222" t="str">
        <f>IF('LEDGER GANJIL'!X104="","",AVERAGE('LEDGER GANJIL'!X104,'LEDGER GENAP2'!X104))</f>
        <v/>
      </c>
      <c r="Y104" s="765"/>
      <c r="Z104" s="222" t="str">
        <f>IF('LEDGER GANJIL'!Z104="","",AVERAGE('LEDGER GANJIL'!Z104,'LEDGER GENAP2'!Z104))</f>
        <v/>
      </c>
      <c r="AA104" s="765"/>
      <c r="AB104" s="222" t="str">
        <f>IF('LEDGER GANJIL'!AB104="","",AVERAGE('LEDGER GANJIL'!AB104,'LEDGER GENAP2'!AB104))</f>
        <v/>
      </c>
      <c r="AC104" s="765"/>
      <c r="AD104" s="222" t="str">
        <f>IF('LEDGER GANJIL'!AD104="","",AVERAGE('LEDGER GANJIL'!AD104,'LEDGER GENAP2'!AD104))</f>
        <v/>
      </c>
      <c r="AE104" s="765"/>
      <c r="AF104" s="222" t="str">
        <f>IF('LEDGER GANJIL'!AF104="","",AVERAGE('LEDGER GANJIL'!AF104,'LEDGER GENAP2'!AF104))</f>
        <v/>
      </c>
      <c r="AG104" s="765"/>
      <c r="AH104" s="222" t="str">
        <f>IF('LEDGER GANJIL'!AH104="","",AVERAGE('LEDGER GANJIL'!AH104,'LEDGER GENAP2'!AH104))</f>
        <v/>
      </c>
      <c r="AI104" s="767"/>
      <c r="AJ104" s="222" t="str">
        <f>IF('LEDGER GANJIL'!AJ104="","",AVERAGE('LEDGER GANJIL'!AJ104,'LEDGER GENAP2'!AJ104))</f>
        <v/>
      </c>
      <c r="AK104" s="767"/>
      <c r="AL104" s="231">
        <f t="shared" si="668"/>
        <v>0</v>
      </c>
      <c r="AM104" s="755"/>
      <c r="AN104" s="757"/>
      <c r="AO104" s="748"/>
      <c r="AP104" s="750"/>
      <c r="AQ104" s="751"/>
    </row>
    <row r="105" spans="1:43" ht="15">
      <c r="A105" s="711">
        <v>48</v>
      </c>
      <c r="B105" s="752" t="str">
        <f>IF('Data Identitas'!B56="","",'Data Identitas'!B56)</f>
        <v>siswa48</v>
      </c>
      <c r="C105" s="232" t="s">
        <v>422</v>
      </c>
      <c r="D105" s="222" t="str">
        <f>IF('LEDGER GANJIL'!D105="","",AVERAGE('LEDGER GANJIL'!D105,'LEDGER GENAP2'!D105))</f>
        <v/>
      </c>
      <c r="E105" s="764" t="str">
        <f t="shared" ref="E105" si="967">IF(D105="","NK",IF(OR(D105&lt;$D$9,D106&lt;$D$9),"NK","L"))</f>
        <v>NK</v>
      </c>
      <c r="F105" s="222" t="str">
        <f>IF('LEDGER GANJIL'!F105="","",AVERAGE('LEDGER GANJIL'!F105,'LEDGER GENAP2'!F105))</f>
        <v/>
      </c>
      <c r="G105" s="764" t="str">
        <f t="shared" ref="G105" si="968">IF(F105="","NK",IF(OR(F105&lt;$F$9,F106&lt;$F$9),"NK","L"))</f>
        <v>NK</v>
      </c>
      <c r="H105" s="222" t="str">
        <f>IF('LEDGER GANJIL'!H105="","",AVERAGE('LEDGER GANJIL'!H105,'LEDGER GENAP2'!H105))</f>
        <v/>
      </c>
      <c r="I105" s="764" t="str">
        <f t="shared" ref="I105" si="969">IF(H105="","NK",IF(OR(H105&lt;$H$9,H106&lt;$H$9),"NK","L"))</f>
        <v>NK</v>
      </c>
      <c r="J105" s="222" t="str">
        <f>IF('LEDGER GANJIL'!J105="","",AVERAGE('LEDGER GANJIL'!J105,'LEDGER GENAP2'!J105))</f>
        <v/>
      </c>
      <c r="K105" s="764" t="str">
        <f t="shared" ref="K105" si="970">IF(J105="","NK",IF(OR(J105&lt;$J$9,J106&lt;$J$9),"NK","L"))</f>
        <v>NK</v>
      </c>
      <c r="L105" s="222" t="str">
        <f>IF('LEDGER GANJIL'!L105="","",AVERAGE('LEDGER GANJIL'!L105,'LEDGER GENAP2'!L105))</f>
        <v/>
      </c>
      <c r="M105" s="764" t="str">
        <f t="shared" ref="M105" si="971">IF(L105="","NK",IF(OR(L105&lt;$L$9,L106&lt;$L$9),"NK","L"))</f>
        <v>NK</v>
      </c>
      <c r="N105" s="222" t="str">
        <f>IF('LEDGER GANJIL'!N105="","",AVERAGE('LEDGER GANJIL'!N105,'LEDGER GENAP2'!N105))</f>
        <v/>
      </c>
      <c r="O105" s="764" t="str">
        <f t="shared" ref="O105" si="972">IF(N105="","NK",IF(OR(N105&lt;$N$9,N106&lt;$N$9),"NK","L"))</f>
        <v>NK</v>
      </c>
      <c r="P105" s="222" t="str">
        <f>IF('LEDGER GANJIL'!P105="","",AVERAGE('LEDGER GANJIL'!P105,'LEDGER GENAP2'!P105))</f>
        <v/>
      </c>
      <c r="Q105" s="764" t="str">
        <f t="shared" ref="Q105" si="973">IF(P105="","NK",IF(OR(P105&lt;$P$9,P106&lt;$P$9),"NK","L"))</f>
        <v>NK</v>
      </c>
      <c r="R105" s="222" t="str">
        <f>IF('LEDGER GANJIL'!R105="","",AVERAGE('LEDGER GANJIL'!R105,'LEDGER GENAP2'!R105))</f>
        <v/>
      </c>
      <c r="S105" s="764" t="str">
        <f t="shared" ref="S105" si="974">IF(R105="","NK",IF(OR(R105&lt;$R$9,R106&lt;$R$9),"NK","L"))</f>
        <v>NK</v>
      </c>
      <c r="T105" s="222" t="str">
        <f>IF('LEDGER GANJIL'!T105="","",AVERAGE('LEDGER GANJIL'!T105,'LEDGER GENAP2'!T105))</f>
        <v/>
      </c>
      <c r="U105" s="764" t="str">
        <f t="shared" ref="U105" si="975">IF(T105="","NK",IF(OR(T105&lt;$T$9,T106&lt;$T$9),"NK","L"))</f>
        <v>NK</v>
      </c>
      <c r="V105" s="222" t="str">
        <f>IF('LEDGER GANJIL'!V105="","",AVERAGE('LEDGER GANJIL'!V105,'LEDGER GENAP2'!V105))</f>
        <v/>
      </c>
      <c r="W105" s="764" t="str">
        <f t="shared" ref="W105" si="976">IF(V105="","NK",IF(OR(V105&lt;$V$9,V106&lt;$V$9),"NK","L"))</f>
        <v>NK</v>
      </c>
      <c r="X105" s="222" t="str">
        <f>IF('LEDGER GANJIL'!X105="","",AVERAGE('LEDGER GANJIL'!X105,'LEDGER GENAP2'!X105))</f>
        <v/>
      </c>
      <c r="Y105" s="764" t="str">
        <f t="shared" ref="Y105" si="977">IF(X105="","NK",IF(OR(X105&lt;$X$9,X106&lt;$X$9),"NK","L"))</f>
        <v>NK</v>
      </c>
      <c r="Z105" s="222" t="str">
        <f>IF('LEDGER GANJIL'!Z105="","",AVERAGE('LEDGER GANJIL'!Z105,'LEDGER GENAP2'!Z105))</f>
        <v/>
      </c>
      <c r="AA105" s="764" t="str">
        <f t="shared" ref="AA105" si="978">IF(Z105="","NK",IF(OR(Z105&lt;$Z$9,Z106&lt;$Z$9),"NK","L"))</f>
        <v>NK</v>
      </c>
      <c r="AB105" s="222" t="str">
        <f>IF('LEDGER GANJIL'!AB105="","",AVERAGE('LEDGER GANJIL'!AB105,'LEDGER GENAP2'!AB105))</f>
        <v/>
      </c>
      <c r="AC105" s="764" t="str">
        <f t="shared" ref="AC105" si="979">IF(AB105="","NK",IF(OR(AB105&lt;$AB$9,AB106&lt;$AB$9),"NK","L"))</f>
        <v>NK</v>
      </c>
      <c r="AD105" s="222" t="str">
        <f>IF('LEDGER GANJIL'!AD105="","",AVERAGE('LEDGER GANJIL'!AD105,'LEDGER GENAP2'!AD105))</f>
        <v/>
      </c>
      <c r="AE105" s="764" t="str">
        <f t="shared" ref="AE105" si="980">IF(AD105="","NK",IF(OR(AD105&lt;$AD$9,AD106&lt;$AD$9),"NK","L"))</f>
        <v>NK</v>
      </c>
      <c r="AF105" s="222" t="str">
        <f>IF('LEDGER GANJIL'!AF105="","",AVERAGE('LEDGER GANJIL'!AF105,'LEDGER GENAP2'!AF105))</f>
        <v/>
      </c>
      <c r="AG105" s="764" t="str">
        <f t="shared" ref="AG105" si="981">IF(AF105="","NK",IF(OR(AF105&lt;$AF$9,AF106&lt;$AF$9),"NK","L"))</f>
        <v>NK</v>
      </c>
      <c r="AH105" s="222" t="str">
        <f>IF('LEDGER GANJIL'!AH105="","",AVERAGE('LEDGER GANJIL'!AH105,'LEDGER GENAP2'!AH105))</f>
        <v/>
      </c>
      <c r="AI105" s="766" t="str">
        <f t="shared" ref="AI105" si="982">IF(AH105="","",IF(OR(AH105&lt;$AH$9,AH106&lt;$AH$9),"NK","L"))</f>
        <v/>
      </c>
      <c r="AJ105" s="222" t="str">
        <f>IF('LEDGER GANJIL'!AJ105="","",AVERAGE('LEDGER GANJIL'!AJ105,'LEDGER GENAP2'!AJ105))</f>
        <v/>
      </c>
      <c r="AK105" s="766" t="str">
        <f t="shared" ref="AK105" si="983">IF(AJ105="","",IF(OR(AJ105&lt;$AJ$9,AJ106&lt;$AJ$9),"NK","L"))</f>
        <v/>
      </c>
      <c r="AL105" s="231">
        <f t="shared" si="668"/>
        <v>0</v>
      </c>
      <c r="AM105" s="754" t="str">
        <f>IFERROR(DESKRIPSI2!EW58,"")</f>
        <v/>
      </c>
      <c r="AN105" s="756">
        <f t="shared" ref="AN105" si="984">IF(AL105="","",AL105+AL106)</f>
        <v>0</v>
      </c>
      <c r="AO105" s="747" t="str">
        <f t="shared" ref="AO105" si="985">IF(AL105=0,"",COUNTIF(D105:AK106,"NK"))</f>
        <v/>
      </c>
      <c r="AP105" s="749" t="str">
        <f t="shared" ref="AP105" si="986">IF(OR(AO105="",AM105=""),"",IF(AND(AO105&lt;=$AO$3,AM105&gt;=3),"Naik","Tidak Naik"))</f>
        <v/>
      </c>
      <c r="AQ105" s="751" t="str">
        <f t="shared" ref="AQ105" si="987">IF(AP105="","",RANK(AN105,$AN$11:$AN$106,0))</f>
        <v/>
      </c>
    </row>
    <row r="106" spans="1:43" ht="15">
      <c r="A106" s="713"/>
      <c r="B106" s="753"/>
      <c r="C106" s="232" t="s">
        <v>423</v>
      </c>
      <c r="D106" s="222" t="str">
        <f>IF('LEDGER GANJIL'!D106="","",AVERAGE('LEDGER GANJIL'!D106,'LEDGER GENAP2'!D106))</f>
        <v/>
      </c>
      <c r="E106" s="765"/>
      <c r="F106" s="222" t="str">
        <f>IF('LEDGER GANJIL'!F106="","",AVERAGE('LEDGER GANJIL'!F106,'LEDGER GENAP2'!F106))</f>
        <v/>
      </c>
      <c r="G106" s="765"/>
      <c r="H106" s="222" t="str">
        <f>IF('LEDGER GANJIL'!H106="","",AVERAGE('LEDGER GANJIL'!H106,'LEDGER GENAP2'!H106))</f>
        <v/>
      </c>
      <c r="I106" s="765"/>
      <c r="J106" s="222" t="str">
        <f>IF('LEDGER GANJIL'!J106="","",AVERAGE('LEDGER GANJIL'!J106,'LEDGER GENAP2'!J106))</f>
        <v/>
      </c>
      <c r="K106" s="765"/>
      <c r="L106" s="222" t="str">
        <f>IF('LEDGER GANJIL'!L106="","",AVERAGE('LEDGER GANJIL'!L106,'LEDGER GENAP2'!L106))</f>
        <v/>
      </c>
      <c r="M106" s="765"/>
      <c r="N106" s="222" t="str">
        <f>IF('LEDGER GANJIL'!N106="","",AVERAGE('LEDGER GANJIL'!N106,'LEDGER GENAP2'!N106))</f>
        <v/>
      </c>
      <c r="O106" s="765"/>
      <c r="P106" s="222" t="str">
        <f>IF('LEDGER GANJIL'!P106="","",AVERAGE('LEDGER GANJIL'!P106,'LEDGER GENAP2'!P106))</f>
        <v/>
      </c>
      <c r="Q106" s="765"/>
      <c r="R106" s="222" t="str">
        <f>IF('LEDGER GANJIL'!R106="","",AVERAGE('LEDGER GANJIL'!R106,'LEDGER GENAP2'!R106))</f>
        <v/>
      </c>
      <c r="S106" s="765"/>
      <c r="T106" s="222" t="str">
        <f>IF('LEDGER GANJIL'!T106="","",AVERAGE('LEDGER GANJIL'!T106,'LEDGER GENAP2'!T106))</f>
        <v/>
      </c>
      <c r="U106" s="765"/>
      <c r="V106" s="222" t="str">
        <f>IF('LEDGER GANJIL'!V106="","",AVERAGE('LEDGER GANJIL'!V106,'LEDGER GENAP2'!V106))</f>
        <v/>
      </c>
      <c r="W106" s="765"/>
      <c r="X106" s="222" t="str">
        <f>IF('LEDGER GANJIL'!X106="","",AVERAGE('LEDGER GANJIL'!X106,'LEDGER GENAP2'!X106))</f>
        <v/>
      </c>
      <c r="Y106" s="765"/>
      <c r="Z106" s="222" t="str">
        <f>IF('LEDGER GANJIL'!Z106="","",AVERAGE('LEDGER GANJIL'!Z106,'LEDGER GENAP2'!Z106))</f>
        <v/>
      </c>
      <c r="AA106" s="765"/>
      <c r="AB106" s="222" t="str">
        <f>IF('LEDGER GANJIL'!AB106="","",AVERAGE('LEDGER GANJIL'!AB106,'LEDGER GENAP2'!AB106))</f>
        <v/>
      </c>
      <c r="AC106" s="765"/>
      <c r="AD106" s="222" t="str">
        <f>IF('LEDGER GANJIL'!AD106="","",AVERAGE('LEDGER GANJIL'!AD106,'LEDGER GENAP2'!AD106))</f>
        <v/>
      </c>
      <c r="AE106" s="765"/>
      <c r="AF106" s="222" t="str">
        <f>IF('LEDGER GANJIL'!AF106="","",AVERAGE('LEDGER GANJIL'!AF106,'LEDGER GENAP2'!AF106))</f>
        <v/>
      </c>
      <c r="AG106" s="765"/>
      <c r="AH106" s="222" t="str">
        <f>IF('LEDGER GANJIL'!AH106="","",AVERAGE('LEDGER GANJIL'!AH106,'LEDGER GENAP2'!AH106))</f>
        <v/>
      </c>
      <c r="AI106" s="767"/>
      <c r="AJ106" s="222" t="str">
        <f>IF('LEDGER GANJIL'!AJ106="","",AVERAGE('LEDGER GANJIL'!AJ106,'LEDGER GENAP2'!AJ106))</f>
        <v/>
      </c>
      <c r="AK106" s="767"/>
      <c r="AL106" s="231">
        <f t="shared" si="668"/>
        <v>0</v>
      </c>
      <c r="AM106" s="755"/>
      <c r="AN106" s="757"/>
      <c r="AO106" s="748"/>
      <c r="AP106" s="750"/>
      <c r="AQ106" s="751"/>
    </row>
    <row r="107" spans="1:43" ht="15">
      <c r="A107" s="711"/>
      <c r="B107" s="752"/>
      <c r="C107" s="232"/>
      <c r="D107" s="222"/>
      <c r="E107" s="223"/>
      <c r="F107" s="222"/>
      <c r="G107" s="223"/>
      <c r="H107" s="222"/>
      <c r="I107" s="223"/>
      <c r="J107" s="222"/>
      <c r="K107" s="223"/>
      <c r="L107" s="222"/>
      <c r="M107" s="223"/>
      <c r="N107" s="222"/>
      <c r="O107" s="223"/>
      <c r="P107" s="222"/>
      <c r="Q107" s="223"/>
      <c r="R107" s="222"/>
      <c r="S107" s="223"/>
      <c r="T107" s="222"/>
      <c r="U107" s="223"/>
      <c r="V107" s="222"/>
      <c r="W107" s="223"/>
      <c r="X107" s="222"/>
      <c r="Y107" s="223"/>
      <c r="Z107" s="222"/>
      <c r="AA107" s="223"/>
      <c r="AB107" s="222"/>
      <c r="AC107" s="223"/>
      <c r="AD107" s="222"/>
      <c r="AE107" s="223"/>
      <c r="AF107" s="222"/>
      <c r="AG107" s="223"/>
      <c r="AH107" s="222"/>
      <c r="AI107" s="230"/>
      <c r="AJ107" s="222"/>
      <c r="AK107" s="230"/>
      <c r="AL107" s="231"/>
      <c r="AM107" s="754"/>
      <c r="AN107" s="756"/>
      <c r="AO107" s="747"/>
      <c r="AP107" s="749"/>
      <c r="AQ107" s="751"/>
    </row>
    <row r="108" spans="1:43" ht="15">
      <c r="A108" s="713"/>
      <c r="B108" s="753"/>
      <c r="C108" s="232"/>
      <c r="D108" s="222"/>
      <c r="E108" s="223"/>
      <c r="F108" s="222"/>
      <c r="G108" s="223"/>
      <c r="H108" s="222"/>
      <c r="I108" s="223"/>
      <c r="J108" s="222"/>
      <c r="K108" s="223"/>
      <c r="L108" s="222"/>
      <c r="M108" s="223"/>
      <c r="N108" s="222"/>
      <c r="O108" s="223"/>
      <c r="P108" s="222"/>
      <c r="Q108" s="223"/>
      <c r="R108" s="222"/>
      <c r="S108" s="223"/>
      <c r="T108" s="222"/>
      <c r="U108" s="223"/>
      <c r="V108" s="222"/>
      <c r="W108" s="223"/>
      <c r="X108" s="222"/>
      <c r="Y108" s="223"/>
      <c r="Z108" s="222"/>
      <c r="AA108" s="223"/>
      <c r="AB108" s="222"/>
      <c r="AC108" s="223"/>
      <c r="AD108" s="222"/>
      <c r="AE108" s="223"/>
      <c r="AF108" s="222"/>
      <c r="AG108" s="223"/>
      <c r="AH108" s="222"/>
      <c r="AI108" s="230"/>
      <c r="AJ108" s="222"/>
      <c r="AK108" s="230"/>
      <c r="AL108" s="231"/>
      <c r="AM108" s="755"/>
      <c r="AN108" s="757"/>
      <c r="AO108" s="748"/>
      <c r="AP108" s="750"/>
      <c r="AQ108" s="751"/>
    </row>
    <row r="109" spans="1:43"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F110" si="988">IFERROR(AVERAGE(F11,F13,F15,F17,F19,F21,F23,F25,F27,F29,F31,F33,F35,F37,F39,F41,F43,F45,F47,F49,F51,F53,F55,F57,F59,F61,F63,F65,F67,F69,F71,F73,F75,F77,F79,F81,F83,F85,F87,F89,F91,F93,F95,F97,F99,F101,F103,F105,F107),"")</f>
        <v/>
      </c>
      <c r="G109" s="304"/>
      <c r="H109" s="222" t="str">
        <f t="shared" ref="H109:H110" si="989">IFERROR(AVERAGE(H11,H13,H15,H17,H19,H21,H23,H25,H27,H29,H31,H33,H35,H37,H39,H41,H43,H45,H47,H49,H51,H53,H55,H57,H59,H61,H63,H65,H67,H69,H71,H73,H75,H77,H79,H81,H83,H85,H87,H89,H91,H93,H95,H97,H99,H101,H103,H105,H107),"")</f>
        <v/>
      </c>
      <c r="I109" s="304"/>
      <c r="J109" s="222" t="str">
        <f t="shared" ref="J109:J110" si="990">IFERROR(AVERAGE(J11,J13,J15,J17,J19,J21,J23,J25,J27,J29,J31,J33,J35,J37,J39,J41,J43,J45,J47,J49,J51,J53,J55,J57,J59,J61,J63,J65,J67,J69,J71,J73,J75,J77,J79,J81,J83,J85,J87,J89,J91,J93,J95,J97,J99,J101,J103,J105,J107),"")</f>
        <v/>
      </c>
      <c r="K109" s="304"/>
      <c r="L109" s="222" t="str">
        <f t="shared" ref="L109:L110" si="991">IFERROR(AVERAGE(L11,L13,L15,L17,L19,L21,L23,L25,L27,L29,L31,L33,L35,L37,L39,L41,L43,L45,L47,L49,L51,L53,L55,L57,L59,L61,L63,L65,L67,L69,L71,L73,L75,L77,L79,L81,L83,L85,L87,L89,L91,L93,L95,L97,L99,L101,L103,L105,L107),"")</f>
        <v/>
      </c>
      <c r="M109" s="304"/>
      <c r="N109" s="222" t="str">
        <f t="shared" ref="N109:N110" si="992">IFERROR(AVERAGE(N11,N13,N15,N17,N19,N21,N23,N25,N27,N29,N31,N33,N35,N37,N39,N41,N43,N45,N47,N49,N51,N53,N55,N57,N59,N61,N63,N65,N67,N69,N71,N73,N75,N77,N79,N81,N83,N85,N87,N89,N91,N93,N95,N97,N99,N101,N103,N105,N107),"")</f>
        <v/>
      </c>
      <c r="O109" s="304"/>
      <c r="P109" s="222" t="str">
        <f t="shared" ref="P109:P110" si="993">IFERROR(AVERAGE(P11,P13,P15,P17,P19,P21,P23,P25,P27,P29,P31,P33,P35,P37,P39,P41,P43,P45,P47,P49,P51,P53,P55,P57,P59,P61,P63,P65,P67,P69,P71,P73,P75,P77,P79,P81,P83,P85,P87,P89,P91,P93,P95,P97,P99,P101,P103,P105,P107),"")</f>
        <v/>
      </c>
      <c r="Q109" s="304"/>
      <c r="R109" s="222" t="str">
        <f t="shared" ref="R109:R110" si="994">IFERROR(AVERAGE(R11,R13,R15,R17,R19,R21,R23,R25,R27,R29,R31,R33,R35,R37,R39,R41,R43,R45,R47,R49,R51,R53,R55,R57,R59,R61,R63,R65,R67,R69,R71,R73,R75,R77,R79,R81,R83,R85,R87,R89,R91,R93,R95,R97,R99,R101,R103,R105,R107),"")</f>
        <v/>
      </c>
      <c r="S109" s="304"/>
      <c r="T109" s="222" t="str">
        <f t="shared" ref="T109:T110" si="995">IFERROR(AVERAGE(T11,T13,T15,T17,T19,T21,T23,T25,T27,T29,T31,T33,T35,T37,T39,T41,T43,T45,T47,T49,T51,T53,T55,T57,T59,T61,T63,T65,T67,T69,T71,T73,T75,T77,T79,T81,T83,T85,T87,T89,T91,T93,T95,T97,T99,T101,T103,T105,T107),"")</f>
        <v/>
      </c>
      <c r="U109" s="304"/>
      <c r="V109" s="222" t="str">
        <f t="shared" ref="V109:V110" si="996">IFERROR(AVERAGE(V11,V13,V15,V17,V19,V21,V23,V25,V27,V29,V31,V33,V35,V37,V39,V41,V43,V45,V47,V49,V51,V53,V55,V57,V59,V61,V63,V65,V67,V69,V71,V73,V75,V77,V79,V81,V83,V85,V87,V89,V91,V93,V95,V97,V99,V101,V103,V105,V107),"")</f>
        <v/>
      </c>
      <c r="W109" s="304"/>
      <c r="X109" s="222" t="str">
        <f t="shared" ref="X109:X110" si="997">IFERROR(AVERAGE(X11,X13,X15,X17,X19,X21,X23,X25,X27,X29,X31,X33,X35,X37,X39,X41,X43,X45,X47,X49,X51,X53,X55,X57,X59,X61,X63,X65,X67,X69,X71,X73,X75,X77,X79,X81,X83,X85,X87,X89,X91,X93,X95,X97,X99,X101,X103,X105,X107),"")</f>
        <v/>
      </c>
      <c r="Y109" s="304"/>
      <c r="Z109" s="222" t="str">
        <f t="shared" ref="Z109:Z110" si="998">IFERROR(AVERAGE(Z11,Z13,Z15,Z17,Z19,Z21,Z23,Z25,Z27,Z29,Z31,Z33,Z35,Z37,Z39,Z41,Z43,Z45,Z47,Z49,Z51,Z53,Z55,Z57,Z59,Z61,Z63,Z65,Z67,Z69,Z71,Z73,Z75,Z77,Z79,Z81,Z83,Z85,Z87,Z89,Z91,Z93,Z95,Z97,Z99,Z101,Z103,Z105,Z107),"")</f>
        <v/>
      </c>
      <c r="AA109" s="304"/>
      <c r="AB109" s="222" t="str">
        <f t="shared" ref="AB109:AB110" si="999">IFERROR(AVERAGE(AB11,AB13,AB15,AB17,AB19,AB21,AB23,AB25,AB27,AB29,AB31,AB33,AB35,AB37,AB39,AB41,AB43,AB45,AB47,AB49,AB51,AB53,AB55,AB57,AB59,AB61,AB63,AB65,AB67,AB69,AB71,AB73,AB75,AB77,AB79,AB81,AB83,AB85,AB87,AB89,AB91,AB93,AB95,AB97,AB99,AB101,AB103,AB105,AB107),"")</f>
        <v/>
      </c>
      <c r="AC109" s="304"/>
      <c r="AD109" s="222" t="str">
        <f t="shared" ref="AD109:AD110" si="1000">IFERROR(AVERAGE(AD11,AD13,AD15,AD17,AD19,AD21,AD23,AD25,AD27,AD29,AD31,AD33,AD35,AD37,AD39,AD41,AD43,AD45,AD47,AD49,AD51,AD53,AD55,AD57,AD59,AD61,AD63,AD65,AD67,AD69,AD71,AD73,AD75,AD77,AD79,AD81,AD83,AD85,AD87,AD89,AD91,AD93,AD95,AD97,AD99,AD101,AD103,AD105,AD107),"")</f>
        <v/>
      </c>
      <c r="AE109" s="304"/>
      <c r="AF109" s="222" t="str">
        <f t="shared" ref="AF109:AF110" si="1001">IFERROR(AVERAGE(AF11,AF13,AF15,AF17,AF19,AF21,AF23,AF25,AF27,AF29,AF31,AF33,AF35,AF37,AF39,AF41,AF43,AF45,AF47,AF49,AF51,AF53,AF55,AF57,AF59,AF61,AF63,AF65,AF67,AF69,AF71,AF73,AF75,AF77,AF79,AF81,AF83,AF85,AF87,AF89,AF91,AF93,AF95,AF97,AF99,AF101,AF103,AF105,AF107),"")</f>
        <v/>
      </c>
      <c r="AG109" s="304"/>
      <c r="AH109" s="222" t="str">
        <f t="shared" ref="AH109:AH110" si="1002">IFERROR(AVERAGE(AH11,AH13,AH15,AH17,AH19,AH21,AH23,AH25,AH27,AH29,AH31,AH33,AH35,AH37,AH39,AH41,AH43,AH45,AH47,AH49,AH51,AH53,AH55,AH57,AH59,AH61,AH63,AH65,AH67,AH69,AH71,AH73,AH75,AH77,AH79,AH81,AH83,AH85,AH87,AH89,AH91,AH93,AH95,AH97,AH99,AH101,AH103,AH105,AH107),"")</f>
        <v/>
      </c>
      <c r="AI109" s="304"/>
      <c r="AJ109" s="222" t="str">
        <f t="shared" ref="AJ109:AJ110" si="1003">IFERROR(AVERAGE(AJ11,AJ13,AJ15,AJ17,AJ19,AJ21,AJ23,AJ25,AJ27,AJ29,AJ31,AJ33,AJ35,AJ37,AJ39,AJ41,AJ43,AJ45,AJ47,AJ49,AJ51,AJ53,AJ55,AJ57,AJ59,AJ61,AJ63,AJ65,AJ67,AJ69,AJ71,AJ73,AJ75,AJ77,AJ79,AJ81,AJ83,AJ85,AJ87,AJ89,AJ91,AJ93,AJ95,AJ97,AJ99,AJ101,AJ103,AJ105,AJ107),"")</f>
        <v/>
      </c>
      <c r="AK109" s="304"/>
      <c r="AL109" s="332">
        <f t="shared" ref="AL109:AN109" si="1004">IFERROR(AVERAGE(AL11:AL107),"")</f>
        <v>0</v>
      </c>
      <c r="AM109" s="754" t="str">
        <f t="shared" si="1004"/>
        <v/>
      </c>
      <c r="AN109" s="758">
        <f t="shared" si="1004"/>
        <v>0</v>
      </c>
      <c r="AO109" s="263"/>
      <c r="AP109" s="263"/>
      <c r="AQ109" s="141"/>
    </row>
    <row r="110" spans="1:43" ht="16.5">
      <c r="A110" s="376"/>
      <c r="B110" s="221" t="s">
        <v>421</v>
      </c>
      <c r="C110" s="65"/>
      <c r="D110" s="222" t="str">
        <f>IFERROR(AVERAGE(D12,D14,D16,D18,D20,D22,D24,D26,D28,D30,D32,D34,D36,D38,D40,D42,D44,D46,D48,D50,D52,D54,D56,D58,D60,D62,D64,D66,D68,D70,D72,D74,D76,D78,D80,D82,D84,D86,D88,D90,D92,D94,D96,D98,D100,D102,D104,D106,D108),"")</f>
        <v/>
      </c>
      <c r="E110" s="304"/>
      <c r="F110" s="222" t="str">
        <f t="shared" si="988"/>
        <v/>
      </c>
      <c r="G110" s="304"/>
      <c r="H110" s="222" t="str">
        <f t="shared" si="989"/>
        <v/>
      </c>
      <c r="I110" s="304"/>
      <c r="J110" s="222" t="str">
        <f t="shared" si="990"/>
        <v/>
      </c>
      <c r="K110" s="304"/>
      <c r="L110" s="222" t="str">
        <f t="shared" si="991"/>
        <v/>
      </c>
      <c r="M110" s="304"/>
      <c r="N110" s="222" t="str">
        <f t="shared" si="992"/>
        <v/>
      </c>
      <c r="O110" s="304"/>
      <c r="P110" s="222" t="str">
        <f t="shared" si="993"/>
        <v/>
      </c>
      <c r="Q110" s="304"/>
      <c r="R110" s="222" t="str">
        <f t="shared" si="994"/>
        <v/>
      </c>
      <c r="S110" s="304"/>
      <c r="T110" s="222" t="str">
        <f t="shared" si="995"/>
        <v/>
      </c>
      <c r="U110" s="304"/>
      <c r="V110" s="222" t="str">
        <f t="shared" si="996"/>
        <v/>
      </c>
      <c r="W110" s="304"/>
      <c r="X110" s="222" t="str">
        <f t="shared" si="997"/>
        <v/>
      </c>
      <c r="Y110" s="304"/>
      <c r="Z110" s="222" t="str">
        <f t="shared" si="998"/>
        <v/>
      </c>
      <c r="AA110" s="304"/>
      <c r="AB110" s="222" t="str">
        <f t="shared" si="999"/>
        <v/>
      </c>
      <c r="AC110" s="304"/>
      <c r="AD110" s="222" t="str">
        <f t="shared" si="1000"/>
        <v/>
      </c>
      <c r="AE110" s="304"/>
      <c r="AF110" s="222" t="str">
        <f t="shared" si="1001"/>
        <v/>
      </c>
      <c r="AG110" s="304"/>
      <c r="AH110" s="222" t="str">
        <f t="shared" si="1002"/>
        <v/>
      </c>
      <c r="AI110" s="304"/>
      <c r="AJ110" s="222" t="str">
        <f t="shared" si="1003"/>
        <v/>
      </c>
      <c r="AK110" s="304"/>
      <c r="AL110" s="77" t="str">
        <f>IFERROR(AVERAGE(#REF!),"")</f>
        <v/>
      </c>
      <c r="AM110" s="755"/>
      <c r="AN110" s="759"/>
      <c r="AO110" s="264"/>
      <c r="AP110" s="264"/>
      <c r="AQ110" s="65"/>
    </row>
    <row r="111" spans="1:43" ht="15"/>
    <row r="112" spans="1:43" ht="15"/>
    <row r="113" ht="15"/>
    <row r="114" ht="15"/>
    <row r="115" ht="15"/>
  </sheetData>
  <sheetProtection password="DB03" sheet="1" objects="1" scenarios="1" formatCells="0" formatColumns="0" formatRows="0"/>
  <mergeCells count="1210">
    <mergeCell ref="AK99:AK100"/>
    <mergeCell ref="AK101:AK102"/>
    <mergeCell ref="AK103:AK104"/>
    <mergeCell ref="AK105:AK106"/>
    <mergeCell ref="AK75:AK76"/>
    <mergeCell ref="AK77:AK78"/>
    <mergeCell ref="AK79:AK80"/>
    <mergeCell ref="AK81:AK82"/>
    <mergeCell ref="AK83:AK84"/>
    <mergeCell ref="AK85:AK86"/>
    <mergeCell ref="AK87:AK88"/>
    <mergeCell ref="AK89:AK90"/>
    <mergeCell ref="AK91:AK92"/>
    <mergeCell ref="AK57:AK58"/>
    <mergeCell ref="AK59:AK60"/>
    <mergeCell ref="AK61:AK62"/>
    <mergeCell ref="AK63:AK64"/>
    <mergeCell ref="AK65:AK66"/>
    <mergeCell ref="AK67:AK68"/>
    <mergeCell ref="AK69:AK70"/>
    <mergeCell ref="AK71:AK72"/>
    <mergeCell ref="AK73:AK74"/>
    <mergeCell ref="AI57:AI58"/>
    <mergeCell ref="AI59:AI60"/>
    <mergeCell ref="AI61:AI62"/>
    <mergeCell ref="AI63:AI64"/>
    <mergeCell ref="AI65:AI66"/>
    <mergeCell ref="AI103:AI104"/>
    <mergeCell ref="AI105:AI106"/>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I85:AI86"/>
    <mergeCell ref="AI87:AI88"/>
    <mergeCell ref="AI89:AI90"/>
    <mergeCell ref="AG95:AG96"/>
    <mergeCell ref="AI101:AI102"/>
    <mergeCell ref="AI67:AI68"/>
    <mergeCell ref="AI69:AI70"/>
    <mergeCell ref="AI71:AI72"/>
    <mergeCell ref="AI73:AI74"/>
    <mergeCell ref="AI75:AI76"/>
    <mergeCell ref="AI77:AI78"/>
    <mergeCell ref="AI79:AI80"/>
    <mergeCell ref="AI81:AI82"/>
    <mergeCell ref="AI83:AI84"/>
    <mergeCell ref="AI91:AI92"/>
    <mergeCell ref="AI93:AI94"/>
    <mergeCell ref="AI95:AI96"/>
    <mergeCell ref="AI97:AI98"/>
    <mergeCell ref="AI99:AI100"/>
    <mergeCell ref="AG79:AG80"/>
    <mergeCell ref="AG55:AG56"/>
    <mergeCell ref="AG57:AG58"/>
    <mergeCell ref="AG59:AG60"/>
    <mergeCell ref="AG61:AG62"/>
    <mergeCell ref="AG99:AG100"/>
    <mergeCell ref="AG101:AG102"/>
    <mergeCell ref="AG103:AG104"/>
    <mergeCell ref="AG105:AG106"/>
    <mergeCell ref="AI11:AI12"/>
    <mergeCell ref="AK11:AK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G81:AG82"/>
    <mergeCell ref="AG83:AG84"/>
    <mergeCell ref="AG85:AG86"/>
    <mergeCell ref="AG87:AG88"/>
    <mergeCell ref="AG89:AG90"/>
    <mergeCell ref="AG91:AG92"/>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E73:AE74"/>
    <mergeCell ref="AE75:AE76"/>
    <mergeCell ref="AE77:AE78"/>
    <mergeCell ref="AE79:AE80"/>
    <mergeCell ref="AE81:AE82"/>
    <mergeCell ref="AE83:AE84"/>
    <mergeCell ref="AE85:AE86"/>
    <mergeCell ref="AE87:AE88"/>
    <mergeCell ref="AG97:AG98"/>
    <mergeCell ref="AG63:AG64"/>
    <mergeCell ref="AG65:AG66"/>
    <mergeCell ref="AG67:AG68"/>
    <mergeCell ref="AG69:AG70"/>
    <mergeCell ref="AG71:AG72"/>
    <mergeCell ref="AE61:AE62"/>
    <mergeCell ref="AE63:AE64"/>
    <mergeCell ref="AE65:AE66"/>
    <mergeCell ref="AE67:AE68"/>
    <mergeCell ref="AE69:AE70"/>
    <mergeCell ref="AE71:AE7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91:AE92"/>
    <mergeCell ref="AE93:AE94"/>
    <mergeCell ref="AE95:AE96"/>
    <mergeCell ref="AE97:AE98"/>
    <mergeCell ref="AC61:AC62"/>
    <mergeCell ref="AC63:AC64"/>
    <mergeCell ref="AC65:AC66"/>
    <mergeCell ref="AA91:AA92"/>
    <mergeCell ref="AA93:AA94"/>
    <mergeCell ref="AA95:AA96"/>
    <mergeCell ref="AA97:AA98"/>
    <mergeCell ref="AA99:AA100"/>
    <mergeCell ref="AA101:AA102"/>
    <mergeCell ref="AA103:AA104"/>
    <mergeCell ref="AA105:AA106"/>
    <mergeCell ref="AA75:AA76"/>
    <mergeCell ref="AA77:AA78"/>
    <mergeCell ref="AA79:AA80"/>
    <mergeCell ref="AA81:AA82"/>
    <mergeCell ref="AA83:AA84"/>
    <mergeCell ref="AA85:AA86"/>
    <mergeCell ref="AA87:AA88"/>
    <mergeCell ref="AA89:AA90"/>
    <mergeCell ref="AC85:AC86"/>
    <mergeCell ref="AC87:AC88"/>
    <mergeCell ref="AC89:AC90"/>
    <mergeCell ref="AC91:AC92"/>
    <mergeCell ref="AC93:AC94"/>
    <mergeCell ref="AC95:AC96"/>
    <mergeCell ref="AC97:AC98"/>
    <mergeCell ref="AC99:AC100"/>
    <mergeCell ref="AC101:AC102"/>
    <mergeCell ref="AC67:AC68"/>
    <mergeCell ref="AC69:AC70"/>
    <mergeCell ref="AC71:AC72"/>
    <mergeCell ref="AC73:AC74"/>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A73:AA74"/>
    <mergeCell ref="AA55:AA56"/>
    <mergeCell ref="AA57:AA58"/>
    <mergeCell ref="AA59:AA60"/>
    <mergeCell ref="AA61:AA62"/>
    <mergeCell ref="AA63:AA64"/>
    <mergeCell ref="AA65:AA66"/>
    <mergeCell ref="AA67:AA68"/>
    <mergeCell ref="AA69:AA70"/>
    <mergeCell ref="AA71:AA72"/>
    <mergeCell ref="AC49:AC50"/>
    <mergeCell ref="AC51:AC52"/>
    <mergeCell ref="AC53:AC54"/>
    <mergeCell ref="AC55:AC56"/>
    <mergeCell ref="AC57:AC58"/>
    <mergeCell ref="AC59:AC60"/>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Y85:Y86"/>
    <mergeCell ref="Y87:Y88"/>
    <mergeCell ref="Y89:Y90"/>
    <mergeCell ref="Y91:Y92"/>
    <mergeCell ref="Y93:Y94"/>
    <mergeCell ref="Y95:Y96"/>
    <mergeCell ref="Y97:Y98"/>
    <mergeCell ref="Y99:Y100"/>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W73:W74"/>
    <mergeCell ref="Y67:Y68"/>
    <mergeCell ref="Y69:Y70"/>
    <mergeCell ref="Y71:Y72"/>
    <mergeCell ref="Y73:Y74"/>
    <mergeCell ref="Y49:Y50"/>
    <mergeCell ref="Y51:Y52"/>
    <mergeCell ref="Y53:Y54"/>
    <mergeCell ref="Y55:Y56"/>
    <mergeCell ref="Y57:Y58"/>
    <mergeCell ref="Y59:Y60"/>
    <mergeCell ref="Y61:Y62"/>
    <mergeCell ref="Y63:Y64"/>
    <mergeCell ref="Y65:Y66"/>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91:W92"/>
    <mergeCell ref="W93:W94"/>
    <mergeCell ref="W95:W96"/>
    <mergeCell ref="W97:W98"/>
    <mergeCell ref="W99:W100"/>
    <mergeCell ref="W101:W102"/>
    <mergeCell ref="W103:W104"/>
    <mergeCell ref="W105:W106"/>
    <mergeCell ref="W75:W76"/>
    <mergeCell ref="W77:W78"/>
    <mergeCell ref="S103:S104"/>
    <mergeCell ref="S105:S106"/>
    <mergeCell ref="S75:S76"/>
    <mergeCell ref="S77:S78"/>
    <mergeCell ref="S79:S80"/>
    <mergeCell ref="S81:S82"/>
    <mergeCell ref="S83:S84"/>
    <mergeCell ref="S85:S86"/>
    <mergeCell ref="S87:S88"/>
    <mergeCell ref="S89:S90"/>
    <mergeCell ref="W51:W52"/>
    <mergeCell ref="W53:W54"/>
    <mergeCell ref="U85:U86"/>
    <mergeCell ref="U87:U88"/>
    <mergeCell ref="U89:U90"/>
    <mergeCell ref="U91:U92"/>
    <mergeCell ref="U93:U94"/>
    <mergeCell ref="U95:U96"/>
    <mergeCell ref="U97:U98"/>
    <mergeCell ref="U99:U100"/>
    <mergeCell ref="U101:U102"/>
    <mergeCell ref="U67:U68"/>
    <mergeCell ref="U69:U70"/>
    <mergeCell ref="U71:U72"/>
    <mergeCell ref="U73:U74"/>
    <mergeCell ref="U75:U76"/>
    <mergeCell ref="U77:U78"/>
    <mergeCell ref="U79:U80"/>
    <mergeCell ref="U81:U82"/>
    <mergeCell ref="U83:U84"/>
    <mergeCell ref="W89:W90"/>
    <mergeCell ref="W55:W56"/>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S73:S74"/>
    <mergeCell ref="S55:S56"/>
    <mergeCell ref="S57:S58"/>
    <mergeCell ref="S59:S60"/>
    <mergeCell ref="S61:S62"/>
    <mergeCell ref="S63:S64"/>
    <mergeCell ref="S65:S66"/>
    <mergeCell ref="S67:S68"/>
    <mergeCell ref="S69:S70"/>
    <mergeCell ref="S71:S72"/>
    <mergeCell ref="U49:U50"/>
    <mergeCell ref="U51:U52"/>
    <mergeCell ref="U53:U54"/>
    <mergeCell ref="U55:U56"/>
    <mergeCell ref="U57:U58"/>
    <mergeCell ref="U59:U60"/>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Q85:Q86"/>
    <mergeCell ref="Q87:Q88"/>
    <mergeCell ref="Q89:Q90"/>
    <mergeCell ref="Q91:Q92"/>
    <mergeCell ref="Q93:Q94"/>
    <mergeCell ref="Q95:Q96"/>
    <mergeCell ref="Q97:Q98"/>
    <mergeCell ref="Q99:Q100"/>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O73:O74"/>
    <mergeCell ref="O75:O76"/>
    <mergeCell ref="O77:O78"/>
    <mergeCell ref="O79:O80"/>
    <mergeCell ref="O81:O82"/>
    <mergeCell ref="O83:O84"/>
    <mergeCell ref="O85:O86"/>
    <mergeCell ref="O87:O88"/>
    <mergeCell ref="Q101:Q102"/>
    <mergeCell ref="Q67:Q68"/>
    <mergeCell ref="Q69:Q70"/>
    <mergeCell ref="Q71:Q72"/>
    <mergeCell ref="Q73:Q74"/>
    <mergeCell ref="Q75:Q76"/>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97:M98"/>
    <mergeCell ref="M99:M100"/>
    <mergeCell ref="M101:M102"/>
    <mergeCell ref="M103:M104"/>
    <mergeCell ref="M105:M106"/>
    <mergeCell ref="K11:K12"/>
    <mergeCell ref="K13:K14"/>
    <mergeCell ref="K15:K16"/>
    <mergeCell ref="K17:K18"/>
    <mergeCell ref="K19:K20"/>
    <mergeCell ref="K21:K22"/>
    <mergeCell ref="K23:K24"/>
    <mergeCell ref="K25:K26"/>
    <mergeCell ref="K27:K28"/>
    <mergeCell ref="K29:K30"/>
    <mergeCell ref="K31:K32"/>
    <mergeCell ref="K33:K34"/>
    <mergeCell ref="K35:K36"/>
    <mergeCell ref="K37:K38"/>
    <mergeCell ref="K39:K40"/>
    <mergeCell ref="K41:K42"/>
    <mergeCell ref="K43:K44"/>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I97:I98"/>
    <mergeCell ref="I99:I100"/>
    <mergeCell ref="I101:I102"/>
    <mergeCell ref="I103:I104"/>
    <mergeCell ref="I105:I106"/>
    <mergeCell ref="E105:E106"/>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E11:E12"/>
    <mergeCell ref="E13:E14"/>
    <mergeCell ref="E15:E16"/>
    <mergeCell ref="E17:E18"/>
    <mergeCell ref="E19:E20"/>
    <mergeCell ref="E21:E22"/>
    <mergeCell ref="E23:E24"/>
    <mergeCell ref="E25:E26"/>
    <mergeCell ref="G97:G98"/>
    <mergeCell ref="AO3:AP6"/>
    <mergeCell ref="AM109:AM110"/>
    <mergeCell ref="AN109:AN110"/>
    <mergeCell ref="AQ105:AQ106"/>
    <mergeCell ref="A107:A108"/>
    <mergeCell ref="B107:B108"/>
    <mergeCell ref="AM107:AM108"/>
    <mergeCell ref="AN107:AN108"/>
    <mergeCell ref="AO107:AO108"/>
    <mergeCell ref="AP107:AP108"/>
    <mergeCell ref="AQ107:AQ108"/>
    <mergeCell ref="A105:A106"/>
    <mergeCell ref="B105:B106"/>
    <mergeCell ref="AM105:AM106"/>
    <mergeCell ref="AN105:AN106"/>
    <mergeCell ref="AO105:AO106"/>
    <mergeCell ref="AP105:AP106"/>
    <mergeCell ref="AQ101:AQ102"/>
    <mergeCell ref="A103:A104"/>
    <mergeCell ref="B103:B104"/>
    <mergeCell ref="AM103:AM104"/>
    <mergeCell ref="AN103:AN104"/>
    <mergeCell ref="AO103:AO104"/>
    <mergeCell ref="AP103:AP104"/>
    <mergeCell ref="AQ103:AQ104"/>
    <mergeCell ref="A101:A102"/>
    <mergeCell ref="B101:B102"/>
    <mergeCell ref="AM101:AM102"/>
    <mergeCell ref="AN101:AN102"/>
    <mergeCell ref="AO101:AO102"/>
    <mergeCell ref="AP101:AP102"/>
    <mergeCell ref="E103:E104"/>
    <mergeCell ref="AQ97:AQ98"/>
    <mergeCell ref="A99:A100"/>
    <mergeCell ref="B99:B100"/>
    <mergeCell ref="AM99:AM100"/>
    <mergeCell ref="AN99:AN100"/>
    <mergeCell ref="AO99:AO100"/>
    <mergeCell ref="AP99:AP100"/>
    <mergeCell ref="AQ99:AQ100"/>
    <mergeCell ref="A97:A98"/>
    <mergeCell ref="B97:B98"/>
    <mergeCell ref="AM97:AM98"/>
    <mergeCell ref="AN97:AN98"/>
    <mergeCell ref="AO97:AO98"/>
    <mergeCell ref="AP97:AP98"/>
    <mergeCell ref="E97:E98"/>
    <mergeCell ref="E99:E100"/>
    <mergeCell ref="E101:E102"/>
    <mergeCell ref="G99:G100"/>
    <mergeCell ref="G101:G102"/>
    <mergeCell ref="K97:K98"/>
    <mergeCell ref="K99:K100"/>
    <mergeCell ref="K101:K102"/>
    <mergeCell ref="O97:O98"/>
    <mergeCell ref="O99:O100"/>
    <mergeCell ref="O101:O102"/>
    <mergeCell ref="S97:S98"/>
    <mergeCell ref="S99:S100"/>
    <mergeCell ref="S101:S102"/>
    <mergeCell ref="Y101:Y102"/>
    <mergeCell ref="AE99:AE100"/>
    <mergeCell ref="AE101:AE102"/>
    <mergeCell ref="AK97:AK98"/>
    <mergeCell ref="AQ93:AQ94"/>
    <mergeCell ref="A95:A96"/>
    <mergeCell ref="B95:B96"/>
    <mergeCell ref="AM95:AM96"/>
    <mergeCell ref="AN95:AN96"/>
    <mergeCell ref="AO95:AO96"/>
    <mergeCell ref="AP95:AP96"/>
    <mergeCell ref="AQ95:AQ96"/>
    <mergeCell ref="A93:A94"/>
    <mergeCell ref="B93:B94"/>
    <mergeCell ref="AM93:AM94"/>
    <mergeCell ref="AN93:AN94"/>
    <mergeCell ref="AO93:AO94"/>
    <mergeCell ref="AP93:AP94"/>
    <mergeCell ref="E93:E94"/>
    <mergeCell ref="E95:E96"/>
    <mergeCell ref="G93:G94"/>
    <mergeCell ref="G95:G96"/>
    <mergeCell ref="I93:I94"/>
    <mergeCell ref="I95:I96"/>
    <mergeCell ref="K93:K94"/>
    <mergeCell ref="K95:K96"/>
    <mergeCell ref="M93:M94"/>
    <mergeCell ref="M95:M96"/>
    <mergeCell ref="O93:O94"/>
    <mergeCell ref="O95:O96"/>
    <mergeCell ref="S93:S94"/>
    <mergeCell ref="S95:S96"/>
    <mergeCell ref="AK93:AK94"/>
    <mergeCell ref="AK95:AK96"/>
    <mergeCell ref="AQ89:AQ90"/>
    <mergeCell ref="A91:A92"/>
    <mergeCell ref="B91:B92"/>
    <mergeCell ref="AM91:AM92"/>
    <mergeCell ref="AN91:AN92"/>
    <mergeCell ref="AO91:AO92"/>
    <mergeCell ref="AP91:AP92"/>
    <mergeCell ref="AQ91:AQ92"/>
    <mergeCell ref="A89:A90"/>
    <mergeCell ref="B89:B90"/>
    <mergeCell ref="AM89:AM90"/>
    <mergeCell ref="AN89:AN90"/>
    <mergeCell ref="AO89:AO90"/>
    <mergeCell ref="AP89:AP90"/>
    <mergeCell ref="E89:E90"/>
    <mergeCell ref="E91:E92"/>
    <mergeCell ref="G89:G90"/>
    <mergeCell ref="G91:G92"/>
    <mergeCell ref="I89:I90"/>
    <mergeCell ref="I91:I92"/>
    <mergeCell ref="K89:K90"/>
    <mergeCell ref="K91:K92"/>
    <mergeCell ref="M89:M90"/>
    <mergeCell ref="M91:M92"/>
    <mergeCell ref="O89:O90"/>
    <mergeCell ref="O91:O92"/>
    <mergeCell ref="S91:S92"/>
    <mergeCell ref="AE89:AE90"/>
    <mergeCell ref="AG93:AG94"/>
    <mergeCell ref="AQ85:AQ86"/>
    <mergeCell ref="A87:A88"/>
    <mergeCell ref="B87:B88"/>
    <mergeCell ref="AM87:AM88"/>
    <mergeCell ref="AN87:AN88"/>
    <mergeCell ref="AO87:AO88"/>
    <mergeCell ref="AP87:AP88"/>
    <mergeCell ref="AQ87:AQ88"/>
    <mergeCell ref="A85:A86"/>
    <mergeCell ref="B85:B86"/>
    <mergeCell ref="AM85:AM86"/>
    <mergeCell ref="AN85:AN86"/>
    <mergeCell ref="AO85:AO86"/>
    <mergeCell ref="AP85:AP86"/>
    <mergeCell ref="E85:E86"/>
    <mergeCell ref="E87:E88"/>
    <mergeCell ref="G85:G86"/>
    <mergeCell ref="G87:G88"/>
    <mergeCell ref="I85:I86"/>
    <mergeCell ref="I87:I88"/>
    <mergeCell ref="K85:K86"/>
    <mergeCell ref="K87:K88"/>
    <mergeCell ref="M85:M86"/>
    <mergeCell ref="M87:M88"/>
    <mergeCell ref="W85:W86"/>
    <mergeCell ref="W87:W88"/>
    <mergeCell ref="AQ81:AQ82"/>
    <mergeCell ref="A83:A84"/>
    <mergeCell ref="B83:B84"/>
    <mergeCell ref="AM83:AM84"/>
    <mergeCell ref="AN83:AN84"/>
    <mergeCell ref="AO83:AO84"/>
    <mergeCell ref="AP83:AP84"/>
    <mergeCell ref="AQ83:AQ84"/>
    <mergeCell ref="A81:A82"/>
    <mergeCell ref="B81:B82"/>
    <mergeCell ref="AM81:AM82"/>
    <mergeCell ref="AN81:AN82"/>
    <mergeCell ref="AO81:AO82"/>
    <mergeCell ref="AP81:AP82"/>
    <mergeCell ref="E81:E82"/>
    <mergeCell ref="E83:E84"/>
    <mergeCell ref="G81:G82"/>
    <mergeCell ref="G83:G84"/>
    <mergeCell ref="I81:I82"/>
    <mergeCell ref="I83:I84"/>
    <mergeCell ref="K81:K82"/>
    <mergeCell ref="K83:K84"/>
    <mergeCell ref="M81:M82"/>
    <mergeCell ref="M83:M84"/>
    <mergeCell ref="Q81:Q82"/>
    <mergeCell ref="Q83:Q84"/>
    <mergeCell ref="W81:W82"/>
    <mergeCell ref="W83:W84"/>
    <mergeCell ref="Y81:Y82"/>
    <mergeCell ref="Y83:Y84"/>
    <mergeCell ref="AC81:AC82"/>
    <mergeCell ref="AC83:AC84"/>
    <mergeCell ref="AQ77:AQ78"/>
    <mergeCell ref="A79:A80"/>
    <mergeCell ref="B79:B80"/>
    <mergeCell ref="AM79:AM80"/>
    <mergeCell ref="AN79:AN80"/>
    <mergeCell ref="AO79:AO80"/>
    <mergeCell ref="AP79:AP80"/>
    <mergeCell ref="AQ79:AQ80"/>
    <mergeCell ref="A77:A78"/>
    <mergeCell ref="B77:B78"/>
    <mergeCell ref="AM77:AM78"/>
    <mergeCell ref="AN77:AN78"/>
    <mergeCell ref="AO77:AO78"/>
    <mergeCell ref="AP77:AP78"/>
    <mergeCell ref="E77:E78"/>
    <mergeCell ref="E79:E80"/>
    <mergeCell ref="G77:G78"/>
    <mergeCell ref="G79:G80"/>
    <mergeCell ref="I77:I78"/>
    <mergeCell ref="I79:I80"/>
    <mergeCell ref="K77:K78"/>
    <mergeCell ref="K79:K80"/>
    <mergeCell ref="M77:M78"/>
    <mergeCell ref="M79:M80"/>
    <mergeCell ref="Q77:Q78"/>
    <mergeCell ref="Q79:Q80"/>
    <mergeCell ref="W79:W80"/>
    <mergeCell ref="Y77:Y78"/>
    <mergeCell ref="Y79:Y80"/>
    <mergeCell ref="AC77:AC78"/>
    <mergeCell ref="AC79:AC80"/>
    <mergeCell ref="AG77:AG78"/>
    <mergeCell ref="AQ73:AQ74"/>
    <mergeCell ref="A75:A76"/>
    <mergeCell ref="B75:B76"/>
    <mergeCell ref="AM75:AM76"/>
    <mergeCell ref="AN75:AN76"/>
    <mergeCell ref="AO75:AO76"/>
    <mergeCell ref="AP75:AP76"/>
    <mergeCell ref="AQ75:AQ76"/>
    <mergeCell ref="A73:A74"/>
    <mergeCell ref="B73:B74"/>
    <mergeCell ref="AM73:AM74"/>
    <mergeCell ref="AN73:AN74"/>
    <mergeCell ref="AO73:AO74"/>
    <mergeCell ref="AP73:AP74"/>
    <mergeCell ref="E73:E74"/>
    <mergeCell ref="E75:E76"/>
    <mergeCell ref="G73:G74"/>
    <mergeCell ref="G75:G76"/>
    <mergeCell ref="I73:I74"/>
    <mergeCell ref="I75:I76"/>
    <mergeCell ref="K73:K74"/>
    <mergeCell ref="K75:K76"/>
    <mergeCell ref="M73:M74"/>
    <mergeCell ref="M75:M76"/>
    <mergeCell ref="Y75:Y76"/>
    <mergeCell ref="AC75:AC76"/>
    <mergeCell ref="AG73:AG74"/>
    <mergeCell ref="AG75:AG76"/>
    <mergeCell ref="AQ69:AQ70"/>
    <mergeCell ref="A71:A72"/>
    <mergeCell ref="B71:B72"/>
    <mergeCell ref="AM71:AM72"/>
    <mergeCell ref="AN71:AN72"/>
    <mergeCell ref="AO71:AO72"/>
    <mergeCell ref="AP71:AP72"/>
    <mergeCell ref="AQ71:AQ72"/>
    <mergeCell ref="A69:A70"/>
    <mergeCell ref="B69:B70"/>
    <mergeCell ref="AM69:AM70"/>
    <mergeCell ref="AN69:AN70"/>
    <mergeCell ref="AO69:AO70"/>
    <mergeCell ref="AP69:AP70"/>
    <mergeCell ref="E69:E70"/>
    <mergeCell ref="E71:E72"/>
    <mergeCell ref="G69:G70"/>
    <mergeCell ref="G71:G72"/>
    <mergeCell ref="I69:I70"/>
    <mergeCell ref="I71:I72"/>
    <mergeCell ref="K69:K70"/>
    <mergeCell ref="K71:K72"/>
    <mergeCell ref="M69:M70"/>
    <mergeCell ref="M71:M72"/>
    <mergeCell ref="O69:O70"/>
    <mergeCell ref="O71:O72"/>
    <mergeCell ref="W69:W70"/>
    <mergeCell ref="W71:W72"/>
    <mergeCell ref="AQ65:AQ66"/>
    <mergeCell ref="A67:A68"/>
    <mergeCell ref="B67:B68"/>
    <mergeCell ref="AM67:AM68"/>
    <mergeCell ref="AN67:AN68"/>
    <mergeCell ref="AO67:AO68"/>
    <mergeCell ref="AP67:AP68"/>
    <mergeCell ref="AQ67:AQ68"/>
    <mergeCell ref="A65:A66"/>
    <mergeCell ref="B65:B66"/>
    <mergeCell ref="AM65:AM66"/>
    <mergeCell ref="AN65:AN66"/>
    <mergeCell ref="AO65:AO66"/>
    <mergeCell ref="AP65:AP66"/>
    <mergeCell ref="E65:E66"/>
    <mergeCell ref="E67:E68"/>
    <mergeCell ref="G65:G66"/>
    <mergeCell ref="G67:G68"/>
    <mergeCell ref="I65:I66"/>
    <mergeCell ref="I67:I68"/>
    <mergeCell ref="K65:K66"/>
    <mergeCell ref="K67:K68"/>
    <mergeCell ref="M65:M66"/>
    <mergeCell ref="M67:M68"/>
    <mergeCell ref="O65:O66"/>
    <mergeCell ref="O67:O68"/>
    <mergeCell ref="Q65:Q66"/>
    <mergeCell ref="U65:U66"/>
    <mergeCell ref="W65:W66"/>
    <mergeCell ref="W67:W68"/>
    <mergeCell ref="AQ61:AQ62"/>
    <mergeCell ref="A63:A64"/>
    <mergeCell ref="B63:B64"/>
    <mergeCell ref="AM63:AM64"/>
    <mergeCell ref="AN63:AN64"/>
    <mergeCell ref="AO63:AO64"/>
    <mergeCell ref="AP63:AP64"/>
    <mergeCell ref="AQ63:AQ64"/>
    <mergeCell ref="A61:A62"/>
    <mergeCell ref="B61:B62"/>
    <mergeCell ref="AM61:AM62"/>
    <mergeCell ref="AN61:AN62"/>
    <mergeCell ref="AO61:AO62"/>
    <mergeCell ref="AP61:AP62"/>
    <mergeCell ref="E61:E62"/>
    <mergeCell ref="E63:E64"/>
    <mergeCell ref="G61:G62"/>
    <mergeCell ref="G63:G64"/>
    <mergeCell ref="I61:I62"/>
    <mergeCell ref="I63:I64"/>
    <mergeCell ref="K61:K62"/>
    <mergeCell ref="K63:K64"/>
    <mergeCell ref="M61:M62"/>
    <mergeCell ref="M63:M64"/>
    <mergeCell ref="O61:O62"/>
    <mergeCell ref="O63:O64"/>
    <mergeCell ref="Q61:Q62"/>
    <mergeCell ref="Q63:Q64"/>
    <mergeCell ref="U61:U62"/>
    <mergeCell ref="U63:U64"/>
    <mergeCell ref="W61:W62"/>
    <mergeCell ref="W63:W64"/>
    <mergeCell ref="AQ57:AQ58"/>
    <mergeCell ref="A59:A60"/>
    <mergeCell ref="B59:B60"/>
    <mergeCell ref="AM59:AM60"/>
    <mergeCell ref="AN59:AN60"/>
    <mergeCell ref="AO59:AO60"/>
    <mergeCell ref="AP59:AP60"/>
    <mergeCell ref="AQ59:AQ60"/>
    <mergeCell ref="A57:A58"/>
    <mergeCell ref="B57:B58"/>
    <mergeCell ref="AM57:AM58"/>
    <mergeCell ref="AN57:AN58"/>
    <mergeCell ref="AO57:AO58"/>
    <mergeCell ref="AP57:AP58"/>
    <mergeCell ref="E57:E58"/>
    <mergeCell ref="E59:E60"/>
    <mergeCell ref="G57:G58"/>
    <mergeCell ref="G59:G60"/>
    <mergeCell ref="I57:I58"/>
    <mergeCell ref="I59:I60"/>
    <mergeCell ref="K57:K58"/>
    <mergeCell ref="K59:K60"/>
    <mergeCell ref="M57:M58"/>
    <mergeCell ref="M59:M60"/>
    <mergeCell ref="O57:O58"/>
    <mergeCell ref="O59:O60"/>
    <mergeCell ref="Q57:Q58"/>
    <mergeCell ref="Q59:Q60"/>
    <mergeCell ref="W57:W58"/>
    <mergeCell ref="W59:W60"/>
    <mergeCell ref="AE57:AE58"/>
    <mergeCell ref="AE59:AE60"/>
    <mergeCell ref="AQ53:AQ54"/>
    <mergeCell ref="A55:A56"/>
    <mergeCell ref="B55:B56"/>
    <mergeCell ref="AM55:AM56"/>
    <mergeCell ref="AN55:AN56"/>
    <mergeCell ref="AO55:AO56"/>
    <mergeCell ref="AP55:AP56"/>
    <mergeCell ref="AQ55:AQ56"/>
    <mergeCell ref="A53:A54"/>
    <mergeCell ref="B53:B54"/>
    <mergeCell ref="AM53:AM54"/>
    <mergeCell ref="AN53:AN54"/>
    <mergeCell ref="AO53:AO54"/>
    <mergeCell ref="AP53:AP54"/>
    <mergeCell ref="E53:E54"/>
    <mergeCell ref="E55:E56"/>
    <mergeCell ref="G55:G56"/>
    <mergeCell ref="I53:I54"/>
    <mergeCell ref="I55:I56"/>
    <mergeCell ref="K53:K54"/>
    <mergeCell ref="K55:K56"/>
    <mergeCell ref="M53:M54"/>
    <mergeCell ref="M55:M56"/>
    <mergeCell ref="O53:O54"/>
    <mergeCell ref="O55:O56"/>
    <mergeCell ref="Q53:Q54"/>
    <mergeCell ref="Q55:Q56"/>
    <mergeCell ref="AE53:AE54"/>
    <mergeCell ref="AE55:AE56"/>
    <mergeCell ref="AI53:AI54"/>
    <mergeCell ref="AI55:AI56"/>
    <mergeCell ref="AG53:AG54"/>
    <mergeCell ref="AQ49:AQ50"/>
    <mergeCell ref="A51:A52"/>
    <mergeCell ref="B51:B52"/>
    <mergeCell ref="AM51:AM52"/>
    <mergeCell ref="AN51:AN52"/>
    <mergeCell ref="AO51:AO52"/>
    <mergeCell ref="AP51:AP52"/>
    <mergeCell ref="AQ51:AQ52"/>
    <mergeCell ref="A49:A50"/>
    <mergeCell ref="B49:B50"/>
    <mergeCell ref="AM49:AM50"/>
    <mergeCell ref="AN49:AN50"/>
    <mergeCell ref="AO49:AO50"/>
    <mergeCell ref="AP49:AP50"/>
    <mergeCell ref="E49:E50"/>
    <mergeCell ref="E51:E52"/>
    <mergeCell ref="I49:I50"/>
    <mergeCell ref="I51:I52"/>
    <mergeCell ref="K49:K50"/>
    <mergeCell ref="K51:K52"/>
    <mergeCell ref="M49:M50"/>
    <mergeCell ref="M51:M52"/>
    <mergeCell ref="O49:O50"/>
    <mergeCell ref="O51:O52"/>
    <mergeCell ref="Q49:Q50"/>
    <mergeCell ref="Q51:Q52"/>
    <mergeCell ref="AE51:AE52"/>
    <mergeCell ref="AI49:AI50"/>
    <mergeCell ref="AI51:AI52"/>
    <mergeCell ref="AG49:AG50"/>
    <mergeCell ref="AG51:AG52"/>
    <mergeCell ref="AQ45:AQ46"/>
    <mergeCell ref="A47:A48"/>
    <mergeCell ref="B47:B48"/>
    <mergeCell ref="AM47:AM48"/>
    <mergeCell ref="AN47:AN48"/>
    <mergeCell ref="AO47:AO48"/>
    <mergeCell ref="AP47:AP48"/>
    <mergeCell ref="AQ47:AQ48"/>
    <mergeCell ref="A45:A46"/>
    <mergeCell ref="B45:B46"/>
    <mergeCell ref="AM45:AM46"/>
    <mergeCell ref="AN45:AN46"/>
    <mergeCell ref="AO45:AO46"/>
    <mergeCell ref="AP45:AP46"/>
    <mergeCell ref="E45:E46"/>
    <mergeCell ref="E47:E48"/>
    <mergeCell ref="Q45:Q46"/>
    <mergeCell ref="Q47:Q48"/>
    <mergeCell ref="U45:U46"/>
    <mergeCell ref="U47:U48"/>
    <mergeCell ref="Y45:Y46"/>
    <mergeCell ref="Y47:Y48"/>
    <mergeCell ref="AC45:AC46"/>
    <mergeCell ref="AC47:AC48"/>
    <mergeCell ref="K45:K46"/>
    <mergeCell ref="K47:K48"/>
    <mergeCell ref="O45:O46"/>
    <mergeCell ref="O47:O48"/>
    <mergeCell ref="AI45:AI46"/>
    <mergeCell ref="AI47:AI48"/>
    <mergeCell ref="AG45:AG46"/>
    <mergeCell ref="AG47:AG48"/>
    <mergeCell ref="AQ41:AQ42"/>
    <mergeCell ref="A43:A44"/>
    <mergeCell ref="B43:B44"/>
    <mergeCell ref="AM43:AM44"/>
    <mergeCell ref="AN43:AN44"/>
    <mergeCell ref="AO43:AO44"/>
    <mergeCell ref="AP43:AP44"/>
    <mergeCell ref="AQ43:AQ44"/>
    <mergeCell ref="A41:A42"/>
    <mergeCell ref="B41:B42"/>
    <mergeCell ref="AM41:AM42"/>
    <mergeCell ref="AN41:AN42"/>
    <mergeCell ref="AO41:AO42"/>
    <mergeCell ref="AP41:AP42"/>
    <mergeCell ref="E41:E42"/>
    <mergeCell ref="E43:E44"/>
    <mergeCell ref="Q43:Q44"/>
    <mergeCell ref="U43:U44"/>
    <mergeCell ref="Y43:Y44"/>
    <mergeCell ref="AC43:AC44"/>
    <mergeCell ref="AG43:AG44"/>
    <mergeCell ref="AQ37:AQ38"/>
    <mergeCell ref="A39:A40"/>
    <mergeCell ref="B39:B40"/>
    <mergeCell ref="AM39:AM40"/>
    <mergeCell ref="AN39:AN40"/>
    <mergeCell ref="AO39:AO40"/>
    <mergeCell ref="AP39:AP40"/>
    <mergeCell ref="AQ39:AQ40"/>
    <mergeCell ref="A37:A38"/>
    <mergeCell ref="B37:B38"/>
    <mergeCell ref="AM37:AM38"/>
    <mergeCell ref="AN37:AN38"/>
    <mergeCell ref="AO37:AO38"/>
    <mergeCell ref="AP37:AP38"/>
    <mergeCell ref="E37:E38"/>
    <mergeCell ref="E39:E40"/>
    <mergeCell ref="AQ33:AQ34"/>
    <mergeCell ref="A35:A36"/>
    <mergeCell ref="B35:B36"/>
    <mergeCell ref="AM35:AM36"/>
    <mergeCell ref="AN35:AN36"/>
    <mergeCell ref="AO35:AO36"/>
    <mergeCell ref="AP35:AP36"/>
    <mergeCell ref="AQ35:AQ36"/>
    <mergeCell ref="A33:A34"/>
    <mergeCell ref="B33:B34"/>
    <mergeCell ref="AM33:AM34"/>
    <mergeCell ref="AN33:AN34"/>
    <mergeCell ref="AO33:AO34"/>
    <mergeCell ref="AP33:AP34"/>
    <mergeCell ref="E33:E34"/>
    <mergeCell ref="E35:E36"/>
    <mergeCell ref="AP17:AP18"/>
    <mergeCell ref="AQ29:AQ30"/>
    <mergeCell ref="A31:A32"/>
    <mergeCell ref="B31:B32"/>
    <mergeCell ref="AM31:AM32"/>
    <mergeCell ref="AN31:AN32"/>
    <mergeCell ref="AO31:AO32"/>
    <mergeCell ref="AP31:AP32"/>
    <mergeCell ref="AQ31:AQ32"/>
    <mergeCell ref="A29:A30"/>
    <mergeCell ref="B29:B30"/>
    <mergeCell ref="AM29:AM30"/>
    <mergeCell ref="AN29:AN30"/>
    <mergeCell ref="AO29:AO30"/>
    <mergeCell ref="AP29:AP30"/>
    <mergeCell ref="E29:E30"/>
    <mergeCell ref="E31:E32"/>
    <mergeCell ref="AQ25:AQ26"/>
    <mergeCell ref="A27:A28"/>
    <mergeCell ref="B27:B28"/>
    <mergeCell ref="AM27:AM28"/>
    <mergeCell ref="AN27:AN28"/>
    <mergeCell ref="AO27:AO28"/>
    <mergeCell ref="AP27:AP28"/>
    <mergeCell ref="AQ27:AQ28"/>
    <mergeCell ref="A25:A26"/>
    <mergeCell ref="B25:B26"/>
    <mergeCell ref="AM25:AM26"/>
    <mergeCell ref="AN25:AN26"/>
    <mergeCell ref="AO25:AO26"/>
    <mergeCell ref="AP25:AP26"/>
    <mergeCell ref="E27:E28"/>
    <mergeCell ref="AP8:AP10"/>
    <mergeCell ref="X8:Y8"/>
    <mergeCell ref="Z8:AA8"/>
    <mergeCell ref="AB8:AC8"/>
    <mergeCell ref="AD8:AE8"/>
    <mergeCell ref="AQ21:AQ22"/>
    <mergeCell ref="A23:A24"/>
    <mergeCell ref="B23:B24"/>
    <mergeCell ref="AM23:AM24"/>
    <mergeCell ref="AN23:AN24"/>
    <mergeCell ref="AO23:AO24"/>
    <mergeCell ref="AP23:AP24"/>
    <mergeCell ref="AQ23:AQ24"/>
    <mergeCell ref="A21:A22"/>
    <mergeCell ref="B21:B22"/>
    <mergeCell ref="AM21:AM22"/>
    <mergeCell ref="AN21:AN22"/>
    <mergeCell ref="AO21:AO22"/>
    <mergeCell ref="AP21:AP22"/>
    <mergeCell ref="AQ17:AQ18"/>
    <mergeCell ref="A19:A20"/>
    <mergeCell ref="B19:B20"/>
    <mergeCell ref="AM19:AM20"/>
    <mergeCell ref="AN19:AN20"/>
    <mergeCell ref="AO19:AO20"/>
    <mergeCell ref="AP19:AP20"/>
    <mergeCell ref="AQ19:AQ20"/>
    <mergeCell ref="A17:A18"/>
    <mergeCell ref="B17:B18"/>
    <mergeCell ref="AM17:AM18"/>
    <mergeCell ref="AN17:AN18"/>
    <mergeCell ref="AO17:AO18"/>
    <mergeCell ref="AH8:AI8"/>
    <mergeCell ref="L8:M8"/>
    <mergeCell ref="N8:O8"/>
    <mergeCell ref="J9:K9"/>
    <mergeCell ref="L9:M9"/>
    <mergeCell ref="AQ13:AQ14"/>
    <mergeCell ref="A15:A16"/>
    <mergeCell ref="B15:B16"/>
    <mergeCell ref="AM15:AM16"/>
    <mergeCell ref="AN15:AN16"/>
    <mergeCell ref="AO15:AO16"/>
    <mergeCell ref="AP15:AP16"/>
    <mergeCell ref="AQ15:AQ16"/>
    <mergeCell ref="A13:A14"/>
    <mergeCell ref="B13:B14"/>
    <mergeCell ref="AM13:AM14"/>
    <mergeCell ref="AN13:AN14"/>
    <mergeCell ref="AO13:AO14"/>
    <mergeCell ref="AP13:AP14"/>
    <mergeCell ref="AQ8:AQ10"/>
    <mergeCell ref="A11:A12"/>
    <mergeCell ref="B11:B12"/>
    <mergeCell ref="AM11:AM12"/>
    <mergeCell ref="AN11:AN12"/>
    <mergeCell ref="AO11:AO12"/>
    <mergeCell ref="AP11:AP12"/>
    <mergeCell ref="AQ11:AQ12"/>
    <mergeCell ref="AJ8:AK8"/>
    <mergeCell ref="AL8:AL10"/>
    <mergeCell ref="AM8:AM10"/>
    <mergeCell ref="AN8:AN10"/>
    <mergeCell ref="AO8:AO10"/>
    <mergeCell ref="D1:U1"/>
    <mergeCell ref="A2:AJ2"/>
    <mergeCell ref="X9:Y9"/>
    <mergeCell ref="Z9:AA9"/>
    <mergeCell ref="AB9:AC9"/>
    <mergeCell ref="AD9:AE9"/>
    <mergeCell ref="AF9:AG9"/>
    <mergeCell ref="AH9:AI9"/>
    <mergeCell ref="AJ9:AK9"/>
    <mergeCell ref="AL2:AM2"/>
    <mergeCell ref="A3:AK3"/>
    <mergeCell ref="AL3:AM6"/>
    <mergeCell ref="A5:AJ5"/>
    <mergeCell ref="T8:U8"/>
    <mergeCell ref="V8:W8"/>
    <mergeCell ref="A8:A10"/>
    <mergeCell ref="B8:B10"/>
    <mergeCell ref="D8:E8"/>
    <mergeCell ref="F8:G8"/>
    <mergeCell ref="H8:I8"/>
    <mergeCell ref="J8:K8"/>
    <mergeCell ref="P8:Q8"/>
    <mergeCell ref="R8:S8"/>
    <mergeCell ref="D9:E9"/>
    <mergeCell ref="F9:G9"/>
    <mergeCell ref="H9:I9"/>
    <mergeCell ref="N9:O9"/>
    <mergeCell ref="P9:Q9"/>
    <mergeCell ref="R9:S9"/>
    <mergeCell ref="T9:U9"/>
    <mergeCell ref="V9:W9"/>
    <mergeCell ref="AF8:AG8"/>
  </mergeCells>
  <conditionalFormatting sqref="D11:D108 E11 E13:E108 F11:S108 U11:AK108">
    <cfRule type="containsText" dxfId="129" priority="22" operator="containsText" text="NK">
      <formula>NOT(ISERROR(SEARCH("NK",D11)))</formula>
    </cfRule>
    <cfRule type="cellIs" dxfId="128" priority="23" operator="lessThan">
      <formula>$AL$3</formula>
    </cfRule>
  </conditionalFormatting>
  <conditionalFormatting sqref="AO11:AO108">
    <cfRule type="cellIs" dxfId="127" priority="21" operator="greaterThan">
      <formula>$AO$3</formula>
    </cfRule>
  </conditionalFormatting>
  <conditionalFormatting sqref="AP11:AP108">
    <cfRule type="containsText" dxfId="126" priority="20" operator="containsText" text="Tidak Naik">
      <formula>NOT(ISERROR(SEARCH("Tidak Naik",AP11)))</formula>
    </cfRule>
  </conditionalFormatting>
  <conditionalFormatting sqref="D86:D110">
    <cfRule type="cellIs" dxfId="125" priority="19" operator="lessThan">
      <formula>$D$9</formula>
    </cfRule>
  </conditionalFormatting>
  <conditionalFormatting sqref="F11:F110">
    <cfRule type="cellIs" dxfId="124" priority="18" operator="lessThan">
      <formula>$F$9</formula>
    </cfRule>
  </conditionalFormatting>
  <conditionalFormatting sqref="H11:H110">
    <cfRule type="cellIs" dxfId="123" priority="17" operator="lessThan">
      <formula>$H$9</formula>
    </cfRule>
  </conditionalFormatting>
  <conditionalFormatting sqref="J11:J110">
    <cfRule type="cellIs" dxfId="122" priority="16" operator="lessThan">
      <formula>$J$9</formula>
    </cfRule>
  </conditionalFormatting>
  <conditionalFormatting sqref="L11:L110">
    <cfRule type="cellIs" dxfId="121" priority="15" operator="lessThan">
      <formula>$L$9</formula>
    </cfRule>
  </conditionalFormatting>
  <conditionalFormatting sqref="N11:N110">
    <cfRule type="cellIs" dxfId="120" priority="14" operator="lessThan">
      <formula>$N$9</formula>
    </cfRule>
  </conditionalFormatting>
  <conditionalFormatting sqref="P11:P110">
    <cfRule type="cellIs" dxfId="119" priority="13" operator="lessThan">
      <formula>$P$9</formula>
    </cfRule>
  </conditionalFormatting>
  <conditionalFormatting sqref="R11:R110">
    <cfRule type="cellIs" dxfId="118" priority="12" operator="lessThan">
      <formula>$R$9</formula>
    </cfRule>
  </conditionalFormatting>
  <conditionalFormatting sqref="V11:V110">
    <cfRule type="cellIs" dxfId="117" priority="10" operator="lessThan">
      <formula>$V$9</formula>
    </cfRule>
  </conditionalFormatting>
  <conditionalFormatting sqref="T11:T110">
    <cfRule type="cellIs" dxfId="116" priority="8" operator="lessThan">
      <formula>$T$9</formula>
    </cfRule>
  </conditionalFormatting>
  <conditionalFormatting sqref="X11:X110">
    <cfRule type="cellIs" dxfId="115" priority="7" operator="lessThan">
      <formula>$X$9</formula>
    </cfRule>
  </conditionalFormatting>
  <conditionalFormatting sqref="Z11:Z110">
    <cfRule type="cellIs" dxfId="114" priority="6" operator="lessThan">
      <formula>$Z$9</formula>
    </cfRule>
  </conditionalFormatting>
  <conditionalFormatting sqref="AB11:AB110">
    <cfRule type="cellIs" dxfId="113" priority="5" operator="lessThan">
      <formula>$AB$9</formula>
    </cfRule>
  </conditionalFormatting>
  <conditionalFormatting sqref="AD11:AD110">
    <cfRule type="cellIs" dxfId="112" priority="4" operator="lessThan">
      <formula>$AD$9</formula>
    </cfRule>
  </conditionalFormatting>
  <conditionalFormatting sqref="AF11:AF110">
    <cfRule type="cellIs" dxfId="111" priority="3" operator="lessThan">
      <formula>$AF$9</formula>
    </cfRule>
  </conditionalFormatting>
  <conditionalFormatting sqref="AH11:AH110">
    <cfRule type="cellIs" dxfId="110" priority="2" operator="lessThan">
      <formula>$AH$9</formula>
    </cfRule>
  </conditionalFormatting>
  <conditionalFormatting sqref="AJ11:AJ110">
    <cfRule type="cellIs" dxfId="109"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1.xml><?xml version="1.0" encoding="utf-8"?>
<worksheet xmlns="http://schemas.openxmlformats.org/spreadsheetml/2006/main" xmlns:r="http://schemas.openxmlformats.org/officeDocument/2006/relationships">
  <sheetPr codeName="Sheet54">
    <tabColor rgb="FF0000CC"/>
  </sheetPr>
  <dimension ref="A1:AV115"/>
  <sheetViews>
    <sheetView showGridLines="0" workbookViewId="0">
      <pane xSplit="2" ySplit="10" topLeftCell="C11" activePane="bottomRight" state="frozen"/>
      <selection pane="topRight"/>
      <selection pane="bottomLeft"/>
      <selection pane="bottomRight"/>
    </sheetView>
  </sheetViews>
  <sheetFormatPr defaultColWidth="9.140625" defaultRowHeight="0" customHeight="1" zeroHeight="1"/>
  <cols>
    <col min="1" max="1" width="4.7109375" style="27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44" width="5.7109375" style="58" customWidth="1"/>
    <col min="45" max="116" width="9.140625" style="58" customWidth="1"/>
    <col min="117" max="16384" width="9.140625" style="58"/>
  </cols>
  <sheetData>
    <row r="1" spans="1:48" ht="6.75" customHeight="1">
      <c r="D1" s="714"/>
      <c r="E1" s="714"/>
      <c r="F1" s="714"/>
      <c r="G1" s="714"/>
      <c r="H1" s="714"/>
      <c r="I1" s="714"/>
      <c r="J1" s="714"/>
      <c r="K1" s="714"/>
      <c r="L1" s="714"/>
      <c r="M1" s="714"/>
      <c r="N1" s="714"/>
      <c r="O1" s="714"/>
      <c r="P1" s="714"/>
      <c r="Q1" s="714"/>
      <c r="R1" s="714"/>
      <c r="S1" s="714"/>
      <c r="T1" s="714"/>
      <c r="U1" s="714"/>
    </row>
    <row r="2" spans="1:48" s="259" customFormat="1" ht="21.75" customHeight="1" thickBo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673"/>
      <c r="AM2" s="673"/>
      <c r="AO2" s="333" t="s">
        <v>445</v>
      </c>
    </row>
    <row r="3" spans="1:48" s="259" customFormat="1" ht="19.5" customHeight="1">
      <c r="A3" s="734" t="str">
        <f>UTAMA!D22</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84"/>
      <c r="AM3" s="785"/>
      <c r="AO3" s="778">
        <v>2</v>
      </c>
      <c r="AP3" s="779"/>
    </row>
    <row r="4" spans="1:48" ht="5.25" customHeight="1">
      <c r="AL4" s="785"/>
      <c r="AM4" s="785"/>
      <c r="AO4" s="780"/>
      <c r="AP4" s="781"/>
    </row>
    <row r="5" spans="1:48" s="260" customFormat="1" ht="18.75">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85"/>
      <c r="AM5" s="785"/>
      <c r="AO5" s="780"/>
      <c r="AP5" s="781"/>
    </row>
    <row r="6" spans="1:48" ht="15.75" thickBot="1">
      <c r="C6" s="270" t="s">
        <v>65</v>
      </c>
      <c r="D6" s="379">
        <f>UTAMA!D16</f>
        <v>7</v>
      </c>
      <c r="E6" s="270"/>
      <c r="F6" s="266"/>
      <c r="G6" s="266"/>
      <c r="H6" s="266"/>
      <c r="I6" s="266"/>
      <c r="J6" s="266"/>
      <c r="K6" s="266"/>
      <c r="L6" s="151" t="s">
        <v>66</v>
      </c>
      <c r="M6" s="151"/>
      <c r="O6" s="278" t="s">
        <v>430</v>
      </c>
      <c r="P6" s="227"/>
      <c r="Q6" s="227"/>
      <c r="R6" s="227"/>
      <c r="V6" s="58" t="s">
        <v>9</v>
      </c>
      <c r="AA6" s="380" t="str">
        <f>UTAMA!D20</f>
        <v>2017/2018</v>
      </c>
      <c r="AL6" s="785"/>
      <c r="AM6" s="785"/>
      <c r="AO6" s="782"/>
      <c r="AP6" s="783"/>
    </row>
    <row r="7" spans="1:48" ht="15"/>
    <row r="8" spans="1:48" ht="42.75" customHeight="1">
      <c r="A8" s="711" t="s">
        <v>51</v>
      </c>
      <c r="B8" s="711" t="s">
        <v>2</v>
      </c>
      <c r="C8" s="267"/>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8" t="s">
        <v>54</v>
      </c>
      <c r="AM8" s="741" t="s">
        <v>428</v>
      </c>
      <c r="AN8" s="744" t="s">
        <v>68</v>
      </c>
      <c r="AO8" s="744" t="s">
        <v>426</v>
      </c>
      <c r="AP8" s="744" t="s">
        <v>425</v>
      </c>
      <c r="AQ8" s="737" t="s">
        <v>69</v>
      </c>
      <c r="AR8" s="667" t="s">
        <v>523</v>
      </c>
    </row>
    <row r="9" spans="1:48" ht="21" customHeight="1">
      <c r="A9" s="712"/>
      <c r="B9" s="712"/>
      <c r="C9" s="362"/>
      <c r="D9" s="776" t="str">
        <f>IF('QH2'!S14="","",'QH2'!S14)</f>
        <v/>
      </c>
      <c r="E9" s="777"/>
      <c r="F9" s="776" t="str">
        <f>IF('AA2'!S14="","",'AA2'!S14)</f>
        <v/>
      </c>
      <c r="G9" s="777"/>
      <c r="H9" s="776" t="str">
        <f>IF(FIQIH2!S14="","",FIQIH2!S14)</f>
        <v/>
      </c>
      <c r="I9" s="777"/>
      <c r="J9" s="776" t="str">
        <f>IF('SKI2'!S14="","",'SKI2'!S14)</f>
        <v/>
      </c>
      <c r="K9" s="777"/>
      <c r="L9" s="776" t="str">
        <f>IF(PPKn2!S14="","",PPKn2!S14)</f>
        <v/>
      </c>
      <c r="M9" s="777"/>
      <c r="N9" s="776" t="str">
        <f>IF(B.Ind2!S14="","",B.Ind2!S14)</f>
        <v/>
      </c>
      <c r="O9" s="777"/>
      <c r="P9" s="776" t="str">
        <f>IF(B.ARAB2!S14="","",B.ARAB2!S14)</f>
        <v/>
      </c>
      <c r="Q9" s="777"/>
      <c r="R9" s="776" t="str">
        <f>IF('MAT2'!S14="","",'MAT2'!S14)</f>
        <v/>
      </c>
      <c r="S9" s="777"/>
      <c r="T9" s="776" t="str">
        <f>IF('IPA2'!S14="","",'IPA2'!S14)</f>
        <v/>
      </c>
      <c r="U9" s="777"/>
      <c r="V9" s="776" t="str">
        <f>IF('IPS2'!S14="","",'IPS2'!S14)</f>
        <v/>
      </c>
      <c r="W9" s="777"/>
      <c r="X9" s="776" t="str">
        <f>IF(BIng2!S14="","",BIng2!S14)</f>
        <v/>
      </c>
      <c r="Y9" s="777"/>
      <c r="Z9" s="776" t="str">
        <f>IF('SBd2'!S14="","",'SBd2'!S14)</f>
        <v/>
      </c>
      <c r="AA9" s="777"/>
      <c r="AB9" s="776" t="str">
        <f>IF('Pjk2'!S14="","",'Pjk2'!S14)</f>
        <v/>
      </c>
      <c r="AC9" s="777"/>
      <c r="AD9" s="776" t="str">
        <f>IF('Prk2'!S14="","",'Prk2'!S14)</f>
        <v/>
      </c>
      <c r="AE9" s="777"/>
      <c r="AF9" s="776" t="str">
        <f>IF(BADER2!S14="","",BADER2!S14)</f>
        <v/>
      </c>
      <c r="AG9" s="777"/>
      <c r="AH9" s="776" t="str">
        <f>IF(TAMB12!S14="","",TAMB12!S14)</f>
        <v/>
      </c>
      <c r="AI9" s="777"/>
      <c r="AJ9" s="776" t="str">
        <f>IF(TAMB22!S14="","",TAMB22!S14)</f>
        <v/>
      </c>
      <c r="AK9" s="777"/>
      <c r="AL9" s="739"/>
      <c r="AM9" s="742"/>
      <c r="AN9" s="745"/>
      <c r="AO9" s="745"/>
      <c r="AP9" s="745"/>
      <c r="AQ9" s="737"/>
      <c r="AR9" s="667"/>
    </row>
    <row r="10" spans="1:48" ht="15">
      <c r="A10" s="713"/>
      <c r="B10" s="713"/>
      <c r="C10" s="268"/>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40"/>
      <c r="AM10" s="743"/>
      <c r="AN10" s="746"/>
      <c r="AO10" s="746"/>
      <c r="AP10" s="746"/>
      <c r="AQ10" s="737"/>
      <c r="AR10" s="667"/>
      <c r="AS10" s="71"/>
      <c r="AT10" s="71"/>
      <c r="AU10" s="71"/>
      <c r="AV10" s="71"/>
    </row>
    <row r="11" spans="1:48" ht="15">
      <c r="A11" s="711">
        <v>1</v>
      </c>
      <c r="B11" s="752" t="str">
        <f>IF('Data Raport2'!B4="","",'Data Raport2'!B4)</f>
        <v>ROFIAH</v>
      </c>
      <c r="C11" s="232" t="s">
        <v>422</v>
      </c>
      <c r="D11" s="222" t="str">
        <f>IF('QH2'!C14="","",'QH2'!C14)</f>
        <v/>
      </c>
      <c r="E11" s="223" t="str">
        <f>IF('QH2'!D14="","",'QH2'!D14)</f>
        <v/>
      </c>
      <c r="F11" s="223" t="str">
        <f>IF('AA2'!C14="","",'AA2'!C14)</f>
        <v/>
      </c>
      <c r="G11" s="223" t="str">
        <f>IF('AA2'!D14="","",'AA2'!D14)</f>
        <v/>
      </c>
      <c r="H11" s="223" t="str">
        <f>IF(FIQIH2!C14="","",FIQIH2!C14)</f>
        <v/>
      </c>
      <c r="I11" s="223" t="str">
        <f>IF(FIQIH2!D14="","",FIQIH2!D14)</f>
        <v/>
      </c>
      <c r="J11" s="223" t="str">
        <f>IF('SKI2'!C14="","",'SKI2'!C14)</f>
        <v/>
      </c>
      <c r="K11" s="223" t="str">
        <f>IF('SKI2'!D14="","",'SKI2'!D14)</f>
        <v/>
      </c>
      <c r="L11" s="222" t="str">
        <f>IF(PPKn2!C14="","",PPKn2!C14)</f>
        <v/>
      </c>
      <c r="M11" s="223" t="str">
        <f>IF(PPKn2!D14="","",PPKn2!D14)</f>
        <v/>
      </c>
      <c r="N11" s="224" t="str">
        <f>IF(B.Ind2!C14="","",B.Ind2!C14)</f>
        <v/>
      </c>
      <c r="O11" s="224" t="str">
        <f>IF(B.Ind2!D14="","",B.Ind2!D14)</f>
        <v/>
      </c>
      <c r="P11" s="224" t="str">
        <f>IF(B.ARAB2!C14="","",B.ARAB2!C14)</f>
        <v/>
      </c>
      <c r="Q11" s="224" t="str">
        <f>IF(B.ARAB2!D14="","",B.ARAB2!D14)</f>
        <v/>
      </c>
      <c r="R11" s="224" t="str">
        <f>IF('MAT2'!C14="","",'MAT2'!C14)</f>
        <v/>
      </c>
      <c r="S11" s="224" t="str">
        <f>IF('MAT2'!D14="","",'MAT2'!D14)</f>
        <v/>
      </c>
      <c r="T11" s="224" t="str">
        <f>IF('IPA2'!C14="","",'IPA2'!C14)</f>
        <v/>
      </c>
      <c r="U11" s="224" t="str">
        <f>IF('IPA2'!D14="","",'IPA2'!D14)</f>
        <v/>
      </c>
      <c r="V11" s="224" t="str">
        <f>IF('IPS2'!C14="","",'IPS2'!C14)</f>
        <v/>
      </c>
      <c r="W11" s="224" t="str">
        <f>IF('IPS2'!D14="","",'IPS2'!D14)</f>
        <v/>
      </c>
      <c r="X11" s="224" t="str">
        <f>IF(BIng2!C14="","",BIng2!C14)</f>
        <v/>
      </c>
      <c r="Y11" s="224" t="str">
        <f>IF(BIng2!D14="","",BIng2!D14)</f>
        <v/>
      </c>
      <c r="Z11" s="224" t="str">
        <f>IF('SBd2'!C14="","",'SBd2'!C14)</f>
        <v/>
      </c>
      <c r="AA11" s="224" t="str">
        <f>IF('SBd2'!D14="","",'SBd2'!D14)</f>
        <v/>
      </c>
      <c r="AB11" s="224" t="str">
        <f>IF('Pjk2'!C14="","",'Pjk2'!C14)</f>
        <v/>
      </c>
      <c r="AC11" s="224" t="str">
        <f>IF('Pjk2'!D14="","",'Pjk2'!D14)</f>
        <v/>
      </c>
      <c r="AD11" s="224" t="str">
        <f>IF('Prk2'!C14="","",'Prk2'!C14)</f>
        <v/>
      </c>
      <c r="AE11" s="224" t="str">
        <f>IF('Prk2'!D14="","",'Prk2'!D14)</f>
        <v/>
      </c>
      <c r="AF11" s="224" t="str">
        <f>IF(BADER2!C14="","",BADER2!C14)</f>
        <v/>
      </c>
      <c r="AG11" s="224" t="str">
        <f>IF(BADER2!D14="","",BADER2!D14)</f>
        <v/>
      </c>
      <c r="AH11" s="224" t="str">
        <f>IF(TAMB12!C14="","",TAMB12!C14)</f>
        <v/>
      </c>
      <c r="AI11" s="224" t="str">
        <f>IF(TAMB12!D14="","",TAMB12!D14)</f>
        <v/>
      </c>
      <c r="AJ11" s="224" t="str">
        <f>IF(TAMB22!C14="","",TAMB22!C14)</f>
        <v/>
      </c>
      <c r="AK11" s="224" t="str">
        <f>IF(TAMB22!D14="","",TAMB22!D14)</f>
        <v/>
      </c>
      <c r="AL11" s="225">
        <f t="shared" ref="AL11:AL74" si="0">SUM(D11,F11,H11,J11,L11,N11,P11,R11,T11,V11,X11,Z11,AB11,AD11,AF11,AH11,AJ11)</f>
        <v>0</v>
      </c>
      <c r="AM11" s="754" t="str">
        <f>IFERROR(DESKRIPSI2!EW11,"")</f>
        <v/>
      </c>
      <c r="AN11" s="756">
        <f>IF(AL11="","",AL11+AL12)</f>
        <v>0</v>
      </c>
      <c r="AO11" s="747" t="str">
        <f>IF('NK2'!AO11="","",'NK2'!AO11)</f>
        <v/>
      </c>
      <c r="AP11" s="749" t="str">
        <f>IF(OR(AO11="",AM11="",UTAMA!$D$16=""),"",IF(AND(AO11&lt;=$AO$3,AM11&gt;=3,UTAMA!$D$16=9),"Lulus",IF(AND(AO11&gt;$AO$3,AM11&gt;=3,UTAMA!$D$16=9),"Tidak Lulus",IF(AND(AO11&lt;=$AO$3,AM11&gt;=3,UTAMA!$D$16=8),"Naik",IF(AND(AO11&lt;=$AO$3,AM11&gt;=3,UTAMA!$D$16=7),"Naik","Tidak Naik")))))</f>
        <v/>
      </c>
      <c r="AQ11" s="751" t="str">
        <f>IF(AP11="","",RANK(AN11,$AN$11:$AN$105,0))</f>
        <v/>
      </c>
      <c r="AR11" s="774" t="str">
        <f>IF(OR(AO11="",AM11="",UTAMA!$D$16=""),"",IF(AND(AO11&lt;=$AO$3,AM11&gt;=3,UTAMA!$D$16=9),"LLS",IF(AND(AO11&gt;$AO$3,AM11&gt;=3,UTAMA!$D$16=9),"TLLS",IF(AND(AO11&lt;=$AO$3,AM11&gt;=3,UTAMA!$D$16=8),"NK",IF(AND(AO11&lt;=$AO$3,AM11&gt;=3,UTAMA!$D$16=7),"NK","TNK")))))</f>
        <v/>
      </c>
    </row>
    <row r="12" spans="1:48" ht="15">
      <c r="A12" s="713"/>
      <c r="B12" s="753"/>
      <c r="C12" s="232" t="s">
        <v>423</v>
      </c>
      <c r="D12" s="228" t="str">
        <f>IF('QH2'!F14="","",'QH2'!F14)</f>
        <v/>
      </c>
      <c r="E12" s="229" t="str">
        <f>IF('QH2'!G14="","",'QH2'!G14)</f>
        <v/>
      </c>
      <c r="F12" s="229" t="str">
        <f>IF('AA2'!F14="","",'AA2'!F14)</f>
        <v/>
      </c>
      <c r="G12" s="229" t="str">
        <f>IF('AA2'!G14="","",'AA2'!G14)</f>
        <v/>
      </c>
      <c r="H12" s="229" t="str">
        <f>IF(FIQIH2!F14="","",FIQIH2!F14)</f>
        <v/>
      </c>
      <c r="I12" s="229" t="str">
        <f>IF(FIQIH2!G14="","",FIQIH2!G14)</f>
        <v/>
      </c>
      <c r="J12" s="229" t="str">
        <f>IF('SKI2'!F14="","",'SKI2'!F14)</f>
        <v/>
      </c>
      <c r="K12" s="229" t="str">
        <f>IF('SKI2'!G14="","",'SKI2'!G14)</f>
        <v/>
      </c>
      <c r="L12" s="228" t="str">
        <f>IF(PPKn2!F14="","",PPKn2!F14)</f>
        <v/>
      </c>
      <c r="M12" s="229" t="str">
        <f>IF(PPKn2!G14="","",PPKn2!G14)</f>
        <v/>
      </c>
      <c r="N12" s="230" t="str">
        <f>IF(B.Ind2!F14="","",B.Ind2!F14)</f>
        <v/>
      </c>
      <c r="O12" s="230" t="str">
        <f>IF(B.Ind2!G14="","",B.Ind2!G14)</f>
        <v/>
      </c>
      <c r="P12" s="230" t="str">
        <f>IF(B.ARAB2!F14="","",B.ARAB2!F14)</f>
        <v/>
      </c>
      <c r="Q12" s="230" t="str">
        <f>IF(B.ARAB2!G14="","",B.ARAB2!G14)</f>
        <v/>
      </c>
      <c r="R12" s="230" t="str">
        <f>IF('MAT2'!F14="","",'MAT2'!F14)</f>
        <v/>
      </c>
      <c r="S12" s="230" t="str">
        <f>IF('MAT2'!G14="","",'MAT2'!G14)</f>
        <v/>
      </c>
      <c r="T12" s="230" t="str">
        <f>IF('IPA2'!F14="","",'IPA2'!F14)</f>
        <v/>
      </c>
      <c r="U12" s="230" t="str">
        <f>IF('IPA2'!G14="","",'IPA2'!G14)</f>
        <v/>
      </c>
      <c r="V12" s="230" t="str">
        <f>IF('IPS2'!F14="","",'IPS2'!F14)</f>
        <v/>
      </c>
      <c r="W12" s="230" t="str">
        <f>IF('IPS2'!G14="","",'IPS2'!G14)</f>
        <v/>
      </c>
      <c r="X12" s="230" t="str">
        <f>IF(BIng2!F14="","",BIng2!F14)</f>
        <v/>
      </c>
      <c r="Y12" s="230" t="str">
        <f>IF(BIng2!G14="","",BIng2!G14)</f>
        <v/>
      </c>
      <c r="Z12" s="230" t="str">
        <f>IF('SBd2'!F14="","",'SBd2'!F14)</f>
        <v/>
      </c>
      <c r="AA12" s="230" t="str">
        <f>IF('SBd2'!G14="","",'SBd2'!G14)</f>
        <v/>
      </c>
      <c r="AB12" s="230" t="str">
        <f>IF('Pjk2'!F14="","",'Pjk2'!F14)</f>
        <v/>
      </c>
      <c r="AC12" s="230" t="str">
        <f>IF('Pjk2'!G14="","",'Pjk2'!G14)</f>
        <v/>
      </c>
      <c r="AD12" s="230" t="str">
        <f>IF('Prk2'!F14="","",'Prk2'!F14)</f>
        <v/>
      </c>
      <c r="AE12" s="230" t="str">
        <f>IF('Prk2'!G14="","",'Prk2'!G14)</f>
        <v/>
      </c>
      <c r="AF12" s="230" t="str">
        <f>IF(BADER2!F14="","",BADER2!F14)</f>
        <v/>
      </c>
      <c r="AG12" s="230" t="str">
        <f>IF(BADER2!G14="","",BADER2!G14)</f>
        <v/>
      </c>
      <c r="AH12" s="230" t="str">
        <f>IF(TAMB12!F14="","",TAMB12!F14)</f>
        <v/>
      </c>
      <c r="AI12" s="230" t="str">
        <f>IF(TAMB12!G14="","",TAMB12!G14)</f>
        <v/>
      </c>
      <c r="AJ12" s="230" t="str">
        <f>IF(TAMB22!F14="","",TAMB22!F14)</f>
        <v/>
      </c>
      <c r="AK12" s="230" t="str">
        <f>IF(TAMB22!G14="","",TAMB22!G14)</f>
        <v/>
      </c>
      <c r="AL12" s="231">
        <f t="shared" si="0"/>
        <v>0</v>
      </c>
      <c r="AM12" s="755"/>
      <c r="AN12" s="757"/>
      <c r="AO12" s="748"/>
      <c r="AP12" s="750"/>
      <c r="AQ12" s="751"/>
      <c r="AR12" s="775"/>
    </row>
    <row r="13" spans="1:48" ht="15">
      <c r="A13" s="711">
        <v>2</v>
      </c>
      <c r="B13" s="752" t="str">
        <f>IF('Data Raport2'!B5="","",'Data Raport2'!B5)</f>
        <v>siswa2</v>
      </c>
      <c r="C13" s="232" t="s">
        <v>422</v>
      </c>
      <c r="D13" s="228" t="str">
        <f>IF('QH2'!C15="","",'QH2'!C15)</f>
        <v/>
      </c>
      <c r="E13" s="229" t="str">
        <f>IF('QH2'!D15="","",'QH2'!D15)</f>
        <v/>
      </c>
      <c r="F13" s="229" t="str">
        <f>IF('AA2'!C15="","",'AA2'!C15)</f>
        <v/>
      </c>
      <c r="G13" s="229" t="str">
        <f>IF('AA2'!D15="","",'AA2'!D15)</f>
        <v/>
      </c>
      <c r="H13" s="229" t="str">
        <f>IF(FIQIH2!C15="","",FIQIH2!C15)</f>
        <v/>
      </c>
      <c r="I13" s="229" t="str">
        <f>IF(FIQIH2!D15="","",FIQIH2!D15)</f>
        <v/>
      </c>
      <c r="J13" s="229" t="str">
        <f>IF('SKI2'!C15="","",'SKI2'!C15)</f>
        <v/>
      </c>
      <c r="K13" s="229" t="str">
        <f>IF('SKI2'!D15="","",'SKI2'!D15)</f>
        <v/>
      </c>
      <c r="L13" s="228" t="str">
        <f>IF(PPKn2!C15="","",PPKn2!C15)</f>
        <v/>
      </c>
      <c r="M13" s="229" t="str">
        <f>IF(PPKn2!D15="","",PPKn2!D15)</f>
        <v/>
      </c>
      <c r="N13" s="230" t="str">
        <f>IF(B.Ind2!C15="","",B.Ind2!C15)</f>
        <v/>
      </c>
      <c r="O13" s="230" t="str">
        <f>IF(B.Ind2!D15="","",B.Ind2!D15)</f>
        <v/>
      </c>
      <c r="P13" s="230" t="str">
        <f>IF(B.ARAB2!C15="","",B.ARAB2!C15)</f>
        <v/>
      </c>
      <c r="Q13" s="230" t="str">
        <f>IF(B.ARAB2!D15="","",B.ARAB2!D15)</f>
        <v/>
      </c>
      <c r="R13" s="230" t="str">
        <f>IF('MAT2'!C15="","",'MAT2'!C15)</f>
        <v/>
      </c>
      <c r="S13" s="230" t="str">
        <f>IF('MAT2'!D15="","",'MAT2'!D15)</f>
        <v/>
      </c>
      <c r="T13" s="230" t="str">
        <f>IF('IPA2'!C15="","",'IPA2'!C15)</f>
        <v/>
      </c>
      <c r="U13" s="230" t="str">
        <f>IF('IPA2'!D15="","",'IPA2'!D15)</f>
        <v/>
      </c>
      <c r="V13" s="230" t="str">
        <f>IF('IPS2'!C15="","",'IPS2'!C15)</f>
        <v/>
      </c>
      <c r="W13" s="230" t="str">
        <f>IF('IPS2'!D15="","",'IPS2'!D15)</f>
        <v/>
      </c>
      <c r="X13" s="230" t="str">
        <f>IF(BIng2!C15="","",BIng2!C15)</f>
        <v/>
      </c>
      <c r="Y13" s="230" t="str">
        <f>IF(BIng2!D15="","",BIng2!D15)</f>
        <v/>
      </c>
      <c r="Z13" s="230" t="str">
        <f>IF('SBd2'!C15="","",'SBd2'!C15)</f>
        <v/>
      </c>
      <c r="AA13" s="230" t="str">
        <f>IF('SBd2'!D15="","",'SBd2'!D15)</f>
        <v/>
      </c>
      <c r="AB13" s="230" t="str">
        <f>IF('Pjk2'!C15="","",'Pjk2'!C15)</f>
        <v/>
      </c>
      <c r="AC13" s="230" t="str">
        <f>IF('Pjk2'!D15="","",'Pjk2'!D15)</f>
        <v/>
      </c>
      <c r="AD13" s="230" t="str">
        <f>IF('Prk2'!C15="","",'Prk2'!C15)</f>
        <v/>
      </c>
      <c r="AE13" s="230" t="str">
        <f>IF('Prk2'!D15="","",'Prk2'!D15)</f>
        <v/>
      </c>
      <c r="AF13" s="230" t="str">
        <f>IF(BADER2!C15="","",BADER2!C15)</f>
        <v/>
      </c>
      <c r="AG13" s="230" t="str">
        <f>IF(BADER2!D15="","",BADER2!D15)</f>
        <v/>
      </c>
      <c r="AH13" s="230" t="str">
        <f>IF(TAMB12!C15="","",TAMB12!C15)</f>
        <v/>
      </c>
      <c r="AI13" s="230" t="str">
        <f>IF(TAMB12!D15="","",TAMB12!D15)</f>
        <v/>
      </c>
      <c r="AJ13" s="230" t="str">
        <f>IF(TAMB22!C15="","",TAMB22!C15)</f>
        <v/>
      </c>
      <c r="AK13" s="230" t="str">
        <f>IF(TAMB22!D15="","",TAMB22!D15)</f>
        <v/>
      </c>
      <c r="AL13" s="231">
        <f t="shared" si="0"/>
        <v>0</v>
      </c>
      <c r="AM13" s="754" t="str">
        <f>IFERROR(DESKRIPSI2!EW12,"")</f>
        <v/>
      </c>
      <c r="AN13" s="756">
        <f t="shared" ref="AN13" si="1">IF(AL13="","",AL13+AL14)</f>
        <v>0</v>
      </c>
      <c r="AO13" s="747" t="str">
        <f>IF('NK2'!AO13="","",'NK2'!AO13)</f>
        <v/>
      </c>
      <c r="AP13" s="749" t="str">
        <f>IF(OR(AO13="",AM13="",UTAMA!$D$16=""),"",IF(AND(AO13&lt;=$AO$3,AM13&gt;=3,UTAMA!$D$16=9),"Lulus",IF(AND(AO13&gt;$AO$3,AM13&gt;=3,UTAMA!$D$16=9),"Tidak Lulus",IF(AND(AO13&lt;=$AO$3,AM13&gt;=3,UTAMA!$D$16=8),"Naik",IF(AND(AO13&lt;=$AO$3,AM13&gt;=3,UTAMA!$D$16=7),"Naik","Tidak Naik")))))</f>
        <v/>
      </c>
      <c r="AQ13" s="756" t="str">
        <f t="shared" ref="AQ13" si="2">IF(AP13="","",RANK(AN13,$AN$11:$AN$107,0))</f>
        <v/>
      </c>
      <c r="AR13" s="774" t="str">
        <f>IF(OR(AO13="",AM13="",UTAMA!$D$16=""),"",IF(AND(AO13&lt;=$AO$3,AM13&gt;=3,UTAMA!$D$16=9),"LLS",IF(AND(AO13&gt;$AO$3,AM13&gt;=3,UTAMA!$D$16=9),"TLLS",IF(AND(AO13&lt;=$AO$3,AM13&gt;=3,UTAMA!$D$16=8),"NK",IF(AND(AO13&lt;=$AO$3,AM13&gt;=3,UTAMA!$D$16=7),"NK","TNK")))))</f>
        <v/>
      </c>
    </row>
    <row r="14" spans="1:48" ht="15">
      <c r="A14" s="713"/>
      <c r="B14" s="753"/>
      <c r="C14" s="232" t="s">
        <v>423</v>
      </c>
      <c r="D14" s="228" t="str">
        <f>IF('QH2'!F15="","",'QH2'!F15)</f>
        <v/>
      </c>
      <c r="E14" s="229" t="str">
        <f>IF('QH2'!G15="","",'QH2'!G15)</f>
        <v/>
      </c>
      <c r="F14" s="229" t="str">
        <f>IF('AA2'!F15="","",'AA2'!F15)</f>
        <v/>
      </c>
      <c r="G14" s="229" t="str">
        <f>IF('AA2'!G15="","",'AA2'!G15)</f>
        <v/>
      </c>
      <c r="H14" s="229" t="str">
        <f>IF(FIQIH2!F15="","",FIQIH2!F15)</f>
        <v/>
      </c>
      <c r="I14" s="229" t="str">
        <f>IF(FIQIH2!G15="","",FIQIH2!G15)</f>
        <v/>
      </c>
      <c r="J14" s="229" t="str">
        <f>IF('SKI2'!F15="","",'SKI2'!F15)</f>
        <v/>
      </c>
      <c r="K14" s="229" t="str">
        <f>IF('SKI2'!G15="","",'SKI2'!G15)</f>
        <v/>
      </c>
      <c r="L14" s="228" t="str">
        <f>IF(PPKn2!F15="","",PPKn2!F15)</f>
        <v/>
      </c>
      <c r="M14" s="229" t="str">
        <f>IF(PPKn2!G15="","",PPKn2!G15)</f>
        <v/>
      </c>
      <c r="N14" s="230" t="str">
        <f>IF(B.Ind2!F15="","",B.Ind2!F15)</f>
        <v/>
      </c>
      <c r="O14" s="230" t="str">
        <f>IF(B.Ind2!G15="","",B.Ind2!G15)</f>
        <v/>
      </c>
      <c r="P14" s="230" t="str">
        <f>IF(B.ARAB2!F15="","",B.ARAB2!F15)</f>
        <v/>
      </c>
      <c r="Q14" s="230" t="str">
        <f>IF(B.ARAB2!G15="","",B.ARAB2!G15)</f>
        <v/>
      </c>
      <c r="R14" s="230" t="str">
        <f>IF('MAT2'!F15="","",'MAT2'!F15)</f>
        <v/>
      </c>
      <c r="S14" s="230" t="str">
        <f>IF('MAT2'!G15="","",'MAT2'!G15)</f>
        <v/>
      </c>
      <c r="T14" s="230" t="str">
        <f>IF('IPA2'!F15="","",'IPA2'!F15)</f>
        <v/>
      </c>
      <c r="U14" s="230" t="str">
        <f>IF('IPA2'!G15="","",'IPA2'!G15)</f>
        <v/>
      </c>
      <c r="V14" s="230" t="str">
        <f>IF('IPS2'!F15="","",'IPS2'!F15)</f>
        <v/>
      </c>
      <c r="W14" s="230" t="str">
        <f>IF('IPS2'!G15="","",'IPS2'!G15)</f>
        <v/>
      </c>
      <c r="X14" s="230" t="str">
        <f>IF(BIng2!F15="","",BIng2!F15)</f>
        <v/>
      </c>
      <c r="Y14" s="230" t="str">
        <f>IF(BIng2!G15="","",BIng2!G15)</f>
        <v/>
      </c>
      <c r="Z14" s="230" t="str">
        <f>IF('SBd2'!F15="","",'SBd2'!F15)</f>
        <v/>
      </c>
      <c r="AA14" s="230" t="str">
        <f>IF('SBd2'!G15="","",'SBd2'!G15)</f>
        <v/>
      </c>
      <c r="AB14" s="230" t="str">
        <f>IF('Pjk2'!F15="","",'Pjk2'!F15)</f>
        <v/>
      </c>
      <c r="AC14" s="230" t="str">
        <f>IF('Pjk2'!G15="","",'Pjk2'!G15)</f>
        <v/>
      </c>
      <c r="AD14" s="230" t="str">
        <f>IF('Prk2'!F15="","",'Prk2'!F15)</f>
        <v/>
      </c>
      <c r="AE14" s="230" t="str">
        <f>IF('Prk2'!G15="","",'Prk2'!G15)</f>
        <v/>
      </c>
      <c r="AF14" s="230" t="str">
        <f>IF(BADER2!F15="","",BADER2!F15)</f>
        <v/>
      </c>
      <c r="AG14" s="230" t="str">
        <f>IF(BADER2!G15="","",BADER2!G15)</f>
        <v/>
      </c>
      <c r="AH14" s="230" t="str">
        <f>IF(TAMB12!F15="","",TAMB12!F15)</f>
        <v/>
      </c>
      <c r="AI14" s="230" t="str">
        <f>IF(TAMB12!G15="","",TAMB12!G15)</f>
        <v/>
      </c>
      <c r="AJ14" s="230" t="str">
        <f>IF(TAMB22!F15="","",TAMB22!F15)</f>
        <v/>
      </c>
      <c r="AK14" s="230" t="str">
        <f>IF(TAMB22!G15="","",TAMB22!G15)</f>
        <v/>
      </c>
      <c r="AL14" s="231">
        <f t="shared" si="0"/>
        <v>0</v>
      </c>
      <c r="AM14" s="755"/>
      <c r="AN14" s="757"/>
      <c r="AO14" s="748"/>
      <c r="AP14" s="750"/>
      <c r="AQ14" s="757"/>
      <c r="AR14" s="775"/>
    </row>
    <row r="15" spans="1:48" ht="15" customHeight="1">
      <c r="A15" s="711">
        <v>3</v>
      </c>
      <c r="B15" s="752" t="str">
        <f>IF('Data Raport2'!B6="","",'Data Raport2'!B6)</f>
        <v>siswa3</v>
      </c>
      <c r="C15" s="232" t="s">
        <v>422</v>
      </c>
      <c r="D15" s="228" t="str">
        <f>IF('QH2'!C16="","",'QH2'!C16)</f>
        <v/>
      </c>
      <c r="E15" s="229" t="str">
        <f>IF('QH2'!D16="","",'QH2'!D16)</f>
        <v/>
      </c>
      <c r="F15" s="229" t="str">
        <f>IF('AA2'!C16="","",'AA2'!C16)</f>
        <v/>
      </c>
      <c r="G15" s="229" t="str">
        <f>IF('AA2'!D16="","",'AA2'!D16)</f>
        <v/>
      </c>
      <c r="H15" s="229" t="str">
        <f>IF(FIQIH2!C16="","",FIQIH2!C16)</f>
        <v/>
      </c>
      <c r="I15" s="229" t="str">
        <f>IF(FIQIH2!D16="","",FIQIH2!D16)</f>
        <v/>
      </c>
      <c r="J15" s="229" t="str">
        <f>IF('SKI2'!C16="","",'SKI2'!C16)</f>
        <v/>
      </c>
      <c r="K15" s="229" t="str">
        <f>IF('SKI2'!D16="","",'SKI2'!D16)</f>
        <v/>
      </c>
      <c r="L15" s="228" t="str">
        <f>IF(PPKn2!C16="","",PPKn2!C16)</f>
        <v/>
      </c>
      <c r="M15" s="229" t="str">
        <f>IF(PPKn2!D16="","",PPKn2!D16)</f>
        <v/>
      </c>
      <c r="N15" s="230" t="str">
        <f>IF(B.Ind2!C16="","",B.Ind2!C16)</f>
        <v/>
      </c>
      <c r="O15" s="230" t="str">
        <f>IF(B.Ind2!D16="","",B.Ind2!D16)</f>
        <v/>
      </c>
      <c r="P15" s="230" t="str">
        <f>IF(B.ARAB2!C16="","",B.ARAB2!C16)</f>
        <v/>
      </c>
      <c r="Q15" s="230" t="str">
        <f>IF(B.ARAB2!D16="","",B.ARAB2!D16)</f>
        <v/>
      </c>
      <c r="R15" s="230" t="str">
        <f>IF('MAT2'!C16="","",'MAT2'!C16)</f>
        <v/>
      </c>
      <c r="S15" s="230" t="str">
        <f>IF('MAT2'!D16="","",'MAT2'!D16)</f>
        <v/>
      </c>
      <c r="T15" s="230" t="str">
        <f>IF('IPA2'!C16="","",'IPA2'!C16)</f>
        <v/>
      </c>
      <c r="U15" s="230" t="str">
        <f>IF('IPA2'!D16="","",'IPA2'!D16)</f>
        <v/>
      </c>
      <c r="V15" s="230" t="str">
        <f>IF('IPS2'!C16="","",'IPS2'!C16)</f>
        <v/>
      </c>
      <c r="W15" s="230" t="str">
        <f>IF('IPS2'!D16="","",'IPS2'!D16)</f>
        <v/>
      </c>
      <c r="X15" s="230" t="str">
        <f>IF(BIng2!C16="","",BIng2!C16)</f>
        <v/>
      </c>
      <c r="Y15" s="230" t="str">
        <f>IF(BIng2!D16="","",BIng2!D16)</f>
        <v/>
      </c>
      <c r="Z15" s="230" t="str">
        <f>IF('SBd2'!C16="","",'SBd2'!C16)</f>
        <v/>
      </c>
      <c r="AA15" s="230" t="str">
        <f>IF('SBd2'!D16="","",'SBd2'!D16)</f>
        <v/>
      </c>
      <c r="AB15" s="230" t="str">
        <f>IF('Pjk2'!C16="","",'Pjk2'!C16)</f>
        <v/>
      </c>
      <c r="AC15" s="230" t="str">
        <f>IF('Pjk2'!D16="","",'Pjk2'!D16)</f>
        <v/>
      </c>
      <c r="AD15" s="230" t="str">
        <f>IF('Prk2'!C16="","",'Prk2'!C16)</f>
        <v/>
      </c>
      <c r="AE15" s="230" t="str">
        <f>IF('Prk2'!D16="","",'Prk2'!D16)</f>
        <v/>
      </c>
      <c r="AF15" s="230" t="str">
        <f>IF(BADER2!C16="","",BADER2!C16)</f>
        <v/>
      </c>
      <c r="AG15" s="230" t="str">
        <f>IF(BADER2!D16="","",BADER2!D16)</f>
        <v/>
      </c>
      <c r="AH15" s="230" t="str">
        <f>IF(TAMB12!C16="","",TAMB12!C16)</f>
        <v/>
      </c>
      <c r="AI15" s="230" t="str">
        <f>IF(TAMB12!D16="","",TAMB12!D16)</f>
        <v/>
      </c>
      <c r="AJ15" s="230" t="str">
        <f>IF(TAMB22!C16="","",TAMB22!C16)</f>
        <v/>
      </c>
      <c r="AK15" s="230" t="str">
        <f>IF(TAMB22!D16="","",TAMB22!D16)</f>
        <v/>
      </c>
      <c r="AL15" s="231">
        <f t="shared" si="0"/>
        <v>0</v>
      </c>
      <c r="AM15" s="754" t="str">
        <f>IFERROR(DESKRIPSI2!EW13,"")</f>
        <v/>
      </c>
      <c r="AN15" s="756">
        <f t="shared" ref="AN15" si="3">IF(AL15="","",AL15+AL16)</f>
        <v>0</v>
      </c>
      <c r="AO15" s="747" t="str">
        <f>IF('NK2'!AO15="","",'NK2'!AO15)</f>
        <v/>
      </c>
      <c r="AP15" s="749" t="str">
        <f>IF(OR(AO15="",AM15="",UTAMA!$D$16=""),"",IF(AND(AO15&lt;=$AO$3,AM15&gt;=3,UTAMA!$D$16=9),"Lulus",IF(AND(AO15&gt;$AO$3,AM15&gt;=3,UTAMA!$D$16=9),"Tidak Lulus",IF(AND(AO15&lt;=$AO$3,AM15&gt;=3,UTAMA!$D$16=8),"Naik",IF(AND(AO15&lt;=$AO$3,AM15&gt;=3,UTAMA!$D$16=7),"Naik","Tidak Naik")))))</f>
        <v/>
      </c>
      <c r="AQ15" s="756" t="str">
        <f t="shared" ref="AQ15" si="4">IF(AP15="","",RANK(AN15,$AN$11:$AN$107,0))</f>
        <v/>
      </c>
      <c r="AR15" s="774" t="str">
        <f>IF(OR(AO15="",AM15="",UTAMA!$D$16=""),"",IF(AND(AO15&lt;=$AO$3,AM15&gt;=3,UTAMA!$D$16=9),"LLS",IF(AND(AO15&gt;$AO$3,AM15&gt;=3,UTAMA!$D$16=9),"TLLS",IF(AND(AO15&lt;=$AO$3,AM15&gt;=3,UTAMA!$D$16=8),"NK",IF(AND(AO15&lt;=$AO$3,AM15&gt;=3,UTAMA!$D$16=7),"NK","TNK")))))</f>
        <v/>
      </c>
    </row>
    <row r="16" spans="1:48" ht="15">
      <c r="A16" s="713"/>
      <c r="B16" s="753"/>
      <c r="C16" s="232" t="s">
        <v>423</v>
      </c>
      <c r="D16" s="228" t="str">
        <f>IF('QH2'!F16="","",'QH2'!F16)</f>
        <v/>
      </c>
      <c r="E16" s="229" t="str">
        <f>IF('QH2'!G16="","",'QH2'!G16)</f>
        <v/>
      </c>
      <c r="F16" s="229" t="str">
        <f>IF('AA2'!F16="","",'AA2'!F16)</f>
        <v/>
      </c>
      <c r="G16" s="229" t="str">
        <f>IF('AA2'!G16="","",'AA2'!G16)</f>
        <v/>
      </c>
      <c r="H16" s="229" t="str">
        <f>IF(FIQIH2!F16="","",FIQIH2!F16)</f>
        <v/>
      </c>
      <c r="I16" s="229" t="str">
        <f>IF(FIQIH2!G16="","",FIQIH2!G16)</f>
        <v/>
      </c>
      <c r="J16" s="229" t="str">
        <f>IF('SKI2'!F16="","",'SKI2'!F16)</f>
        <v/>
      </c>
      <c r="K16" s="229" t="str">
        <f>IF('SKI2'!G16="","",'SKI2'!G16)</f>
        <v/>
      </c>
      <c r="L16" s="228" t="str">
        <f>IF(PPKn2!F16="","",PPKn2!F16)</f>
        <v/>
      </c>
      <c r="M16" s="229" t="str">
        <f>IF(PPKn2!G16="","",PPKn2!G16)</f>
        <v/>
      </c>
      <c r="N16" s="230" t="str">
        <f>IF(B.Ind2!F16="","",B.Ind2!F16)</f>
        <v/>
      </c>
      <c r="O16" s="230" t="str">
        <f>IF(B.Ind2!G16="","",B.Ind2!G16)</f>
        <v/>
      </c>
      <c r="P16" s="230" t="str">
        <f>IF(B.ARAB2!F16="","",B.ARAB2!F16)</f>
        <v/>
      </c>
      <c r="Q16" s="230" t="str">
        <f>IF(B.ARAB2!G16="","",B.ARAB2!G16)</f>
        <v/>
      </c>
      <c r="R16" s="230" t="str">
        <f>IF('MAT2'!F16="","",'MAT2'!F16)</f>
        <v/>
      </c>
      <c r="S16" s="230" t="str">
        <f>IF('MAT2'!G16="","",'MAT2'!G16)</f>
        <v/>
      </c>
      <c r="T16" s="230" t="str">
        <f>IF('IPA2'!F16="","",'IPA2'!F16)</f>
        <v/>
      </c>
      <c r="U16" s="230" t="str">
        <f>IF('IPA2'!G16="","",'IPA2'!G16)</f>
        <v/>
      </c>
      <c r="V16" s="230" t="str">
        <f>IF('IPS2'!F16="","",'IPS2'!F16)</f>
        <v/>
      </c>
      <c r="W16" s="230" t="str">
        <f>IF('IPS2'!G16="","",'IPS2'!G16)</f>
        <v/>
      </c>
      <c r="X16" s="230" t="str">
        <f>IF(BIng2!F16="","",BIng2!F16)</f>
        <v/>
      </c>
      <c r="Y16" s="230" t="str">
        <f>IF(BIng2!G16="","",BIng2!G16)</f>
        <v/>
      </c>
      <c r="Z16" s="230" t="str">
        <f>IF('SBd2'!F16="","",'SBd2'!F16)</f>
        <v/>
      </c>
      <c r="AA16" s="230" t="str">
        <f>IF('SBd2'!G16="","",'SBd2'!G16)</f>
        <v/>
      </c>
      <c r="AB16" s="230" t="str">
        <f>IF('Pjk2'!F16="","",'Pjk2'!F16)</f>
        <v/>
      </c>
      <c r="AC16" s="230" t="str">
        <f>IF('Pjk2'!G16="","",'Pjk2'!G16)</f>
        <v/>
      </c>
      <c r="AD16" s="230" t="str">
        <f>IF('Prk2'!F16="","",'Prk2'!F16)</f>
        <v/>
      </c>
      <c r="AE16" s="230" t="str">
        <f>IF('Prk2'!G16="","",'Prk2'!G16)</f>
        <v/>
      </c>
      <c r="AF16" s="230" t="str">
        <f>IF(BADER2!F16="","",BADER2!F16)</f>
        <v/>
      </c>
      <c r="AG16" s="230" t="str">
        <f>IF(BADER2!G16="","",BADER2!G16)</f>
        <v/>
      </c>
      <c r="AH16" s="230" t="str">
        <f>IF(TAMB12!F16="","",TAMB12!F16)</f>
        <v/>
      </c>
      <c r="AI16" s="230" t="str">
        <f>IF(TAMB12!G16="","",TAMB12!G16)</f>
        <v/>
      </c>
      <c r="AJ16" s="230" t="str">
        <f>IF(TAMB22!F16="","",TAMB22!F16)</f>
        <v/>
      </c>
      <c r="AK16" s="230" t="str">
        <f>IF(TAMB22!G16="","",TAMB22!G16)</f>
        <v/>
      </c>
      <c r="AL16" s="231">
        <f t="shared" si="0"/>
        <v>0</v>
      </c>
      <c r="AM16" s="755"/>
      <c r="AN16" s="757"/>
      <c r="AO16" s="748"/>
      <c r="AP16" s="750"/>
      <c r="AQ16" s="757"/>
      <c r="AR16" s="775"/>
    </row>
    <row r="17" spans="1:44" ht="15">
      <c r="A17" s="711">
        <v>4</v>
      </c>
      <c r="B17" s="752" t="str">
        <f>IF('Data Raport2'!B7="","",'Data Raport2'!B7)</f>
        <v>siswa4</v>
      </c>
      <c r="C17" s="232" t="s">
        <v>422</v>
      </c>
      <c r="D17" s="228" t="str">
        <f>IF('QH2'!C17="","",'QH2'!C17)</f>
        <v/>
      </c>
      <c r="E17" s="229" t="str">
        <f>IF('QH2'!D17="","",'QH2'!D17)</f>
        <v/>
      </c>
      <c r="F17" s="229" t="str">
        <f>IF('AA2'!C17="","",'AA2'!C17)</f>
        <v/>
      </c>
      <c r="G17" s="229" t="str">
        <f>IF('AA2'!D17="","",'AA2'!D17)</f>
        <v/>
      </c>
      <c r="H17" s="229" t="str">
        <f>IF(FIQIH2!C17="","",FIQIH2!C17)</f>
        <v/>
      </c>
      <c r="I17" s="229" t="str">
        <f>IF(FIQIH2!D17="","",FIQIH2!D17)</f>
        <v/>
      </c>
      <c r="J17" s="229" t="str">
        <f>IF('SKI2'!C17="","",'SKI2'!C17)</f>
        <v/>
      </c>
      <c r="K17" s="229" t="str">
        <f>IF('SKI2'!D17="","",'SKI2'!D17)</f>
        <v/>
      </c>
      <c r="L17" s="228" t="str">
        <f>IF(PPKn2!C17="","",PPKn2!C17)</f>
        <v/>
      </c>
      <c r="M17" s="229" t="str">
        <f>IF(PPKn2!D17="","",PPKn2!D17)</f>
        <v/>
      </c>
      <c r="N17" s="230" t="str">
        <f>IF(B.Ind2!C17="","",B.Ind2!C17)</f>
        <v/>
      </c>
      <c r="O17" s="230" t="str">
        <f>IF(B.Ind2!D17="","",B.Ind2!D17)</f>
        <v/>
      </c>
      <c r="P17" s="230" t="str">
        <f>IF(B.ARAB2!C17="","",B.ARAB2!C17)</f>
        <v/>
      </c>
      <c r="Q17" s="230" t="str">
        <f>IF(B.ARAB2!D17="","",B.ARAB2!D17)</f>
        <v/>
      </c>
      <c r="R17" s="230" t="str">
        <f>IF('MAT2'!C17="","",'MAT2'!C17)</f>
        <v/>
      </c>
      <c r="S17" s="230" t="str">
        <f>IF('MAT2'!D17="","",'MAT2'!D17)</f>
        <v/>
      </c>
      <c r="T17" s="230" t="str">
        <f>IF('IPA2'!C17="","",'IPA2'!C17)</f>
        <v/>
      </c>
      <c r="U17" s="230" t="str">
        <f>IF('IPA2'!D17="","",'IPA2'!D17)</f>
        <v/>
      </c>
      <c r="V17" s="230" t="str">
        <f>IF('IPS2'!C17="","",'IPS2'!C17)</f>
        <v/>
      </c>
      <c r="W17" s="230" t="str">
        <f>IF('IPS2'!D17="","",'IPS2'!D17)</f>
        <v/>
      </c>
      <c r="X17" s="230" t="str">
        <f>IF(BIng2!C17="","",BIng2!C17)</f>
        <v/>
      </c>
      <c r="Y17" s="230" t="str">
        <f>IF(BIng2!D17="","",BIng2!D17)</f>
        <v/>
      </c>
      <c r="Z17" s="230" t="str">
        <f>IF('SBd2'!C17="","",'SBd2'!C17)</f>
        <v/>
      </c>
      <c r="AA17" s="230" t="str">
        <f>IF('SBd2'!D17="","",'SBd2'!D17)</f>
        <v/>
      </c>
      <c r="AB17" s="230" t="str">
        <f>IF('Pjk2'!C17="","",'Pjk2'!C17)</f>
        <v/>
      </c>
      <c r="AC17" s="230" t="str">
        <f>IF('Pjk2'!D17="","",'Pjk2'!D17)</f>
        <v/>
      </c>
      <c r="AD17" s="230" t="str">
        <f>IF('Prk2'!C17="","",'Prk2'!C17)</f>
        <v/>
      </c>
      <c r="AE17" s="230" t="str">
        <f>IF('Prk2'!D17="","",'Prk2'!D17)</f>
        <v/>
      </c>
      <c r="AF17" s="230" t="str">
        <f>IF(BADER2!C17="","",BADER2!C17)</f>
        <v/>
      </c>
      <c r="AG17" s="230" t="str">
        <f>IF(BADER2!D17="","",BADER2!D17)</f>
        <v/>
      </c>
      <c r="AH17" s="230" t="str">
        <f>IF(TAMB12!C17="","",TAMB12!C17)</f>
        <v/>
      </c>
      <c r="AI17" s="230" t="str">
        <f>IF(TAMB12!D17="","",TAMB12!D17)</f>
        <v/>
      </c>
      <c r="AJ17" s="230" t="str">
        <f>IF(TAMB22!C17="","",TAMB22!C17)</f>
        <v/>
      </c>
      <c r="AK17" s="230" t="str">
        <f>IF(TAMB22!D17="","",TAMB22!D17)</f>
        <v/>
      </c>
      <c r="AL17" s="231">
        <f t="shared" si="0"/>
        <v>0</v>
      </c>
      <c r="AM17" s="754" t="str">
        <f>IFERROR(DESKRIPSI2!EW14,"")</f>
        <v/>
      </c>
      <c r="AN17" s="756">
        <f t="shared" ref="AN17" si="5">IF(AL17="","",AL17+AL18)</f>
        <v>0</v>
      </c>
      <c r="AO17" s="747" t="str">
        <f>IF('NK2'!AO17="","",'NK2'!AO17)</f>
        <v/>
      </c>
      <c r="AP17" s="749" t="str">
        <f>IF(OR(AO17="",AM17="",UTAMA!$D$16=""),"",IF(AND(AO17&lt;=$AO$3,AM17&gt;=3,UTAMA!$D$16=9),"Lulus",IF(AND(AO17&gt;$AO$3,AM17&gt;=3,UTAMA!$D$16=9),"Tidak Lulus",IF(AND(AO17&lt;=$AO$3,AM17&gt;=3,UTAMA!$D$16=8),"Naik",IF(AND(AO17&lt;=$AO$3,AM17&gt;=3,UTAMA!$D$16=7),"Naik","Tidak Naik")))))</f>
        <v/>
      </c>
      <c r="AQ17" s="756" t="str">
        <f t="shared" ref="AQ17" si="6">IF(AP17="","",RANK(AN17,$AN$11:$AN$107,0))</f>
        <v/>
      </c>
      <c r="AR17" s="774" t="str">
        <f>IF(OR(AO17="",AM17="",UTAMA!$D$16=""),"",IF(AND(AO17&lt;=$AO$3,AM17&gt;=3,UTAMA!$D$16=9),"LLS",IF(AND(AO17&gt;$AO$3,AM17&gt;=3,UTAMA!$D$16=9),"TLLS",IF(AND(AO17&lt;=$AO$3,AM17&gt;=3,UTAMA!$D$16=8),"NK",IF(AND(AO17&lt;=$AO$3,AM17&gt;=3,UTAMA!$D$16=7),"NK","TNK")))))</f>
        <v/>
      </c>
    </row>
    <row r="18" spans="1:44" ht="15">
      <c r="A18" s="713"/>
      <c r="B18" s="753"/>
      <c r="C18" s="232" t="s">
        <v>423</v>
      </c>
      <c r="D18" s="228" t="str">
        <f>IF('QH2'!F17="","",'QH2'!F17)</f>
        <v/>
      </c>
      <c r="E18" s="229" t="str">
        <f>IF('QH2'!G17="","",'QH2'!G17)</f>
        <v/>
      </c>
      <c r="F18" s="229" t="str">
        <f>IF('AA2'!F17="","",'AA2'!F17)</f>
        <v/>
      </c>
      <c r="G18" s="229" t="str">
        <f>IF('AA2'!G17="","",'AA2'!G17)</f>
        <v/>
      </c>
      <c r="H18" s="229" t="str">
        <f>IF(FIQIH2!F17="","",FIQIH2!F17)</f>
        <v/>
      </c>
      <c r="I18" s="229" t="str">
        <f>IF(FIQIH2!G17="","",FIQIH2!G17)</f>
        <v/>
      </c>
      <c r="J18" s="229" t="str">
        <f>IF('SKI2'!F17="","",'SKI2'!F17)</f>
        <v/>
      </c>
      <c r="K18" s="229" t="str">
        <f>IF('SKI2'!G17="","",'SKI2'!G17)</f>
        <v/>
      </c>
      <c r="L18" s="228" t="str">
        <f>IF(PPKn2!F17="","",PPKn2!F17)</f>
        <v/>
      </c>
      <c r="M18" s="229" t="str">
        <f>IF(PPKn2!G17="","",PPKn2!G17)</f>
        <v/>
      </c>
      <c r="N18" s="230" t="str">
        <f>IF(B.Ind2!F17="","",B.Ind2!F17)</f>
        <v/>
      </c>
      <c r="O18" s="230" t="str">
        <f>IF(B.Ind2!G17="","",B.Ind2!G17)</f>
        <v/>
      </c>
      <c r="P18" s="230" t="str">
        <f>IF(B.ARAB2!F17="","",B.ARAB2!F17)</f>
        <v/>
      </c>
      <c r="Q18" s="230" t="str">
        <f>IF(B.ARAB2!G17="","",B.ARAB2!G17)</f>
        <v/>
      </c>
      <c r="R18" s="230" t="str">
        <f>IF('MAT2'!F17="","",'MAT2'!F17)</f>
        <v/>
      </c>
      <c r="S18" s="230" t="str">
        <f>IF('MAT2'!G17="","",'MAT2'!G17)</f>
        <v/>
      </c>
      <c r="T18" s="230" t="str">
        <f>IF('IPA2'!F17="","",'IPA2'!F17)</f>
        <v/>
      </c>
      <c r="U18" s="230" t="str">
        <f>IF('IPA2'!G17="","",'IPA2'!G17)</f>
        <v/>
      </c>
      <c r="V18" s="230" t="str">
        <f>IF('IPS2'!F17="","",'IPS2'!F17)</f>
        <v/>
      </c>
      <c r="W18" s="230" t="str">
        <f>IF('IPS2'!G17="","",'IPS2'!G17)</f>
        <v/>
      </c>
      <c r="X18" s="230" t="str">
        <f>IF(BIng2!F17="","",BIng2!F17)</f>
        <v/>
      </c>
      <c r="Y18" s="230" t="str">
        <f>IF(BIng2!G17="","",BIng2!G17)</f>
        <v/>
      </c>
      <c r="Z18" s="230" t="str">
        <f>IF('SBd2'!F17="","",'SBd2'!F17)</f>
        <v/>
      </c>
      <c r="AA18" s="230" t="str">
        <f>IF('SBd2'!G17="","",'SBd2'!G17)</f>
        <v/>
      </c>
      <c r="AB18" s="230" t="str">
        <f>IF('Pjk2'!F17="","",'Pjk2'!F17)</f>
        <v/>
      </c>
      <c r="AC18" s="230" t="str">
        <f>IF('Pjk2'!G17="","",'Pjk2'!G17)</f>
        <v/>
      </c>
      <c r="AD18" s="230" t="str">
        <f>IF('Prk2'!F17="","",'Prk2'!F17)</f>
        <v/>
      </c>
      <c r="AE18" s="230" t="str">
        <f>IF('Prk2'!G17="","",'Prk2'!G17)</f>
        <v/>
      </c>
      <c r="AF18" s="230" t="str">
        <f>IF(BADER2!F17="","",BADER2!F17)</f>
        <v/>
      </c>
      <c r="AG18" s="230" t="str">
        <f>IF(BADER2!G17="","",BADER2!G17)</f>
        <v/>
      </c>
      <c r="AH18" s="230" t="str">
        <f>IF(TAMB12!F17="","",TAMB12!F17)</f>
        <v/>
      </c>
      <c r="AI18" s="230" t="str">
        <f>IF(TAMB12!G17="","",TAMB12!G17)</f>
        <v/>
      </c>
      <c r="AJ18" s="230" t="str">
        <f>IF(TAMB22!F17="","",TAMB22!F17)</f>
        <v/>
      </c>
      <c r="AK18" s="230" t="str">
        <f>IF(TAMB22!G17="","",TAMB22!G17)</f>
        <v/>
      </c>
      <c r="AL18" s="231">
        <f t="shared" si="0"/>
        <v>0</v>
      </c>
      <c r="AM18" s="755"/>
      <c r="AN18" s="757"/>
      <c r="AO18" s="748"/>
      <c r="AP18" s="750"/>
      <c r="AQ18" s="757"/>
      <c r="AR18" s="775"/>
    </row>
    <row r="19" spans="1:44" ht="15">
      <c r="A19" s="711">
        <v>5</v>
      </c>
      <c r="B19" s="752" t="str">
        <f>IF('Data Raport2'!B8="","",'Data Raport2'!B8)</f>
        <v>siswa5</v>
      </c>
      <c r="C19" s="232" t="s">
        <v>422</v>
      </c>
      <c r="D19" s="228" t="str">
        <f>IF('QH2'!C18="","",'QH2'!C18)</f>
        <v/>
      </c>
      <c r="E19" s="229" t="str">
        <f>IF('QH2'!D18="","",'QH2'!D18)</f>
        <v/>
      </c>
      <c r="F19" s="229" t="str">
        <f>IF('AA2'!C18="","",'AA2'!C18)</f>
        <v/>
      </c>
      <c r="G19" s="229" t="str">
        <f>IF('AA2'!D18="","",'AA2'!D18)</f>
        <v/>
      </c>
      <c r="H19" s="229" t="str">
        <f>IF(FIQIH2!C18="","",FIQIH2!C18)</f>
        <v/>
      </c>
      <c r="I19" s="229" t="str">
        <f>IF(FIQIH2!D18="","",FIQIH2!D18)</f>
        <v/>
      </c>
      <c r="J19" s="229" t="str">
        <f>IF('SKI2'!C18="","",'SKI2'!C18)</f>
        <v/>
      </c>
      <c r="K19" s="229" t="str">
        <f>IF('SKI2'!D18="","",'SKI2'!D18)</f>
        <v/>
      </c>
      <c r="L19" s="228" t="str">
        <f>IF(PPKn2!C18="","",PPKn2!C18)</f>
        <v/>
      </c>
      <c r="M19" s="229" t="str">
        <f>IF(PPKn2!D18="","",PPKn2!D18)</f>
        <v/>
      </c>
      <c r="N19" s="230" t="str">
        <f>IF(B.Ind2!C18="","",B.Ind2!C18)</f>
        <v/>
      </c>
      <c r="O19" s="230" t="str">
        <f>IF(B.Ind2!D18="","",B.Ind2!D18)</f>
        <v/>
      </c>
      <c r="P19" s="230" t="str">
        <f>IF(B.ARAB2!C18="","",B.ARAB2!C18)</f>
        <v/>
      </c>
      <c r="Q19" s="230" t="str">
        <f>IF(B.ARAB2!D18="","",B.ARAB2!D18)</f>
        <v/>
      </c>
      <c r="R19" s="230" t="str">
        <f>IF('MAT2'!C18="","",'MAT2'!C18)</f>
        <v/>
      </c>
      <c r="S19" s="230" t="str">
        <f>IF('MAT2'!D18="","",'MAT2'!D18)</f>
        <v/>
      </c>
      <c r="T19" s="230" t="str">
        <f>IF('IPA2'!C18="","",'IPA2'!C18)</f>
        <v/>
      </c>
      <c r="U19" s="230" t="str">
        <f>IF('IPA2'!D18="","",'IPA2'!D18)</f>
        <v/>
      </c>
      <c r="V19" s="230" t="str">
        <f>IF('IPS2'!C18="","",'IPS2'!C18)</f>
        <v/>
      </c>
      <c r="W19" s="230" t="str">
        <f>IF('IPS2'!D18="","",'IPS2'!D18)</f>
        <v/>
      </c>
      <c r="X19" s="230" t="str">
        <f>IF(BIng2!C18="","",BIng2!C18)</f>
        <v/>
      </c>
      <c r="Y19" s="230" t="str">
        <f>IF(BIng2!D18="","",BIng2!D18)</f>
        <v/>
      </c>
      <c r="Z19" s="230" t="str">
        <f>IF('SBd2'!C18="","",'SBd2'!C18)</f>
        <v/>
      </c>
      <c r="AA19" s="230" t="str">
        <f>IF('SBd2'!D18="","",'SBd2'!D18)</f>
        <v/>
      </c>
      <c r="AB19" s="230" t="str">
        <f>IF('Pjk2'!C18="","",'Pjk2'!C18)</f>
        <v/>
      </c>
      <c r="AC19" s="230" t="str">
        <f>IF('Pjk2'!D18="","",'Pjk2'!D18)</f>
        <v/>
      </c>
      <c r="AD19" s="230" t="str">
        <f>IF('Prk2'!C18="","",'Prk2'!C18)</f>
        <v/>
      </c>
      <c r="AE19" s="230" t="str">
        <f>IF('Prk2'!D18="","",'Prk2'!D18)</f>
        <v/>
      </c>
      <c r="AF19" s="230" t="str">
        <f>IF(BADER2!C18="","",BADER2!C18)</f>
        <v/>
      </c>
      <c r="AG19" s="230" t="str">
        <f>IF(BADER2!D18="","",BADER2!D18)</f>
        <v/>
      </c>
      <c r="AH19" s="230" t="str">
        <f>IF(TAMB12!C18="","",TAMB12!C18)</f>
        <v/>
      </c>
      <c r="AI19" s="230" t="str">
        <f>IF(TAMB12!D18="","",TAMB12!D18)</f>
        <v/>
      </c>
      <c r="AJ19" s="230" t="str">
        <f>IF(TAMB22!C18="","",TAMB22!C18)</f>
        <v/>
      </c>
      <c r="AK19" s="230" t="str">
        <f>IF(TAMB22!D18="","",TAMB22!D18)</f>
        <v/>
      </c>
      <c r="AL19" s="231">
        <f t="shared" si="0"/>
        <v>0</v>
      </c>
      <c r="AM19" s="754" t="str">
        <f>IFERROR(DESKRIPSI2!EW15,"")</f>
        <v/>
      </c>
      <c r="AN19" s="756">
        <f t="shared" ref="AN19" si="7">IF(AL19="","",AL19+AL20)</f>
        <v>0</v>
      </c>
      <c r="AO19" s="747" t="str">
        <f>IF('NK2'!AO19="","",'NK2'!AO19)</f>
        <v/>
      </c>
      <c r="AP19" s="749" t="str">
        <f>IF(OR(AO19="",AM19="",UTAMA!$D$16=""),"",IF(AND(AO19&lt;=$AO$3,AM19&gt;=3,UTAMA!$D$16=9),"Lulus",IF(AND(AO19&gt;$AO$3,AM19&gt;=3,UTAMA!$D$16=9),"Tidak Lulus",IF(AND(AO19&lt;=$AO$3,AM19&gt;=3,UTAMA!$D$16=8),"Naik",IF(AND(AO19&lt;=$AO$3,AM19&gt;=3,UTAMA!$D$16=7),"Naik","Tidak Naik")))))</f>
        <v/>
      </c>
      <c r="AQ19" s="756" t="str">
        <f t="shared" ref="AQ19" si="8">IF(AP19="","",RANK(AN19,$AN$11:$AN$107,0))</f>
        <v/>
      </c>
      <c r="AR19" s="774" t="str">
        <f>IF(OR(AO19="",AM19="",UTAMA!$D$16=""),"",IF(AND(AO19&lt;=$AO$3,AM19&gt;=3,UTAMA!$D$16=9),"LLS",IF(AND(AO19&gt;$AO$3,AM19&gt;=3,UTAMA!$D$16=9),"TLLS",IF(AND(AO19&lt;=$AO$3,AM19&gt;=3,UTAMA!$D$16=8),"NK",IF(AND(AO19&lt;=$AO$3,AM19&gt;=3,UTAMA!$D$16=7),"NK","TNK")))))</f>
        <v/>
      </c>
    </row>
    <row r="20" spans="1:44" ht="15">
      <c r="A20" s="713"/>
      <c r="B20" s="753"/>
      <c r="C20" s="232" t="s">
        <v>423</v>
      </c>
      <c r="D20" s="228" t="str">
        <f>IF('QH2'!F18="","",'QH2'!F18)</f>
        <v/>
      </c>
      <c r="E20" s="229" t="str">
        <f>IF('QH2'!G18="","",'QH2'!G18)</f>
        <v/>
      </c>
      <c r="F20" s="229" t="str">
        <f>IF('AA2'!F18="","",'AA2'!F18)</f>
        <v/>
      </c>
      <c r="G20" s="229" t="str">
        <f>IF('AA2'!G18="","",'AA2'!G18)</f>
        <v/>
      </c>
      <c r="H20" s="229" t="str">
        <f>IF(FIQIH2!F18="","",FIQIH2!F18)</f>
        <v/>
      </c>
      <c r="I20" s="229" t="str">
        <f>IF(FIQIH2!G18="","",FIQIH2!G18)</f>
        <v/>
      </c>
      <c r="J20" s="229" t="str">
        <f>IF('SKI2'!F18="","",'SKI2'!F18)</f>
        <v/>
      </c>
      <c r="K20" s="229" t="str">
        <f>IF('SKI2'!G18="","",'SKI2'!G18)</f>
        <v/>
      </c>
      <c r="L20" s="228" t="str">
        <f>IF(PPKn2!F18="","",PPKn2!F18)</f>
        <v/>
      </c>
      <c r="M20" s="229" t="str">
        <f>IF(PPKn2!G18="","",PPKn2!G18)</f>
        <v/>
      </c>
      <c r="N20" s="230" t="str">
        <f>IF(B.Ind2!F18="","",B.Ind2!F18)</f>
        <v/>
      </c>
      <c r="O20" s="230" t="str">
        <f>IF(B.Ind2!G18="","",B.Ind2!G18)</f>
        <v/>
      </c>
      <c r="P20" s="230" t="str">
        <f>IF(B.ARAB2!F18="","",B.ARAB2!F18)</f>
        <v/>
      </c>
      <c r="Q20" s="230" t="str">
        <f>IF(B.ARAB2!G18="","",B.ARAB2!G18)</f>
        <v/>
      </c>
      <c r="R20" s="230" t="str">
        <f>IF('MAT2'!F18="","",'MAT2'!F18)</f>
        <v/>
      </c>
      <c r="S20" s="230" t="str">
        <f>IF('MAT2'!G18="","",'MAT2'!G18)</f>
        <v/>
      </c>
      <c r="T20" s="230" t="str">
        <f>IF('IPA2'!F18="","",'IPA2'!F18)</f>
        <v/>
      </c>
      <c r="U20" s="230" t="str">
        <f>IF('IPA2'!G18="","",'IPA2'!G18)</f>
        <v/>
      </c>
      <c r="V20" s="230" t="str">
        <f>IF('IPS2'!F18="","",'IPS2'!F18)</f>
        <v/>
      </c>
      <c r="W20" s="230" t="str">
        <f>IF('IPS2'!G18="","",'IPS2'!G18)</f>
        <v/>
      </c>
      <c r="X20" s="230" t="str">
        <f>IF(BIng2!F18="","",BIng2!F18)</f>
        <v/>
      </c>
      <c r="Y20" s="230" t="str">
        <f>IF(BIng2!G18="","",BIng2!G18)</f>
        <v/>
      </c>
      <c r="Z20" s="230" t="str">
        <f>IF('SBd2'!F18="","",'SBd2'!F18)</f>
        <v/>
      </c>
      <c r="AA20" s="230" t="str">
        <f>IF('SBd2'!G18="","",'SBd2'!G18)</f>
        <v/>
      </c>
      <c r="AB20" s="230" t="str">
        <f>IF('Pjk2'!F18="","",'Pjk2'!F18)</f>
        <v/>
      </c>
      <c r="AC20" s="230" t="str">
        <f>IF('Pjk2'!G18="","",'Pjk2'!G18)</f>
        <v/>
      </c>
      <c r="AD20" s="230" t="str">
        <f>IF('Prk2'!F18="","",'Prk2'!F18)</f>
        <v/>
      </c>
      <c r="AE20" s="230" t="str">
        <f>IF('Prk2'!G18="","",'Prk2'!G18)</f>
        <v/>
      </c>
      <c r="AF20" s="230" t="str">
        <f>IF(BADER2!F18="","",BADER2!F18)</f>
        <v/>
      </c>
      <c r="AG20" s="230" t="str">
        <f>IF(BADER2!G18="","",BADER2!G18)</f>
        <v/>
      </c>
      <c r="AH20" s="230" t="str">
        <f>IF(TAMB12!F18="","",TAMB12!F18)</f>
        <v/>
      </c>
      <c r="AI20" s="230" t="str">
        <f>IF(TAMB12!G18="","",TAMB12!G18)</f>
        <v/>
      </c>
      <c r="AJ20" s="230" t="str">
        <f>IF(TAMB22!F18="","",TAMB22!F18)</f>
        <v/>
      </c>
      <c r="AK20" s="230" t="str">
        <f>IF(TAMB22!G18="","",TAMB22!G18)</f>
        <v/>
      </c>
      <c r="AL20" s="231">
        <f t="shared" si="0"/>
        <v>0</v>
      </c>
      <c r="AM20" s="755"/>
      <c r="AN20" s="757"/>
      <c r="AO20" s="748"/>
      <c r="AP20" s="750"/>
      <c r="AQ20" s="757"/>
      <c r="AR20" s="775"/>
    </row>
    <row r="21" spans="1:44" ht="15">
      <c r="A21" s="711">
        <v>6</v>
      </c>
      <c r="B21" s="752" t="str">
        <f>IF('Data Raport2'!B9="","",'Data Raport2'!B9)</f>
        <v>siswa6</v>
      </c>
      <c r="C21" s="232" t="s">
        <v>422</v>
      </c>
      <c r="D21" s="228" t="str">
        <f>IF('QH2'!C19="","",'QH2'!C19)</f>
        <v/>
      </c>
      <c r="E21" s="229" t="str">
        <f>IF('QH2'!D19="","",'QH2'!D19)</f>
        <v/>
      </c>
      <c r="F21" s="229" t="str">
        <f>IF('AA2'!C19="","",'AA2'!C19)</f>
        <v/>
      </c>
      <c r="G21" s="229" t="str">
        <f>IF('AA2'!D19="","",'AA2'!D19)</f>
        <v/>
      </c>
      <c r="H21" s="229" t="str">
        <f>IF(FIQIH2!C19="","",FIQIH2!C19)</f>
        <v/>
      </c>
      <c r="I21" s="229" t="str">
        <f>IF(FIQIH2!D19="","",FIQIH2!D19)</f>
        <v/>
      </c>
      <c r="J21" s="229" t="str">
        <f>IF('SKI2'!C19="","",'SKI2'!C19)</f>
        <v/>
      </c>
      <c r="K21" s="229" t="str">
        <f>IF('SKI2'!D19="","",'SKI2'!D19)</f>
        <v/>
      </c>
      <c r="L21" s="228" t="str">
        <f>IF(PPKn2!C19="","",PPKn2!C19)</f>
        <v/>
      </c>
      <c r="M21" s="229" t="str">
        <f>IF(PPKn2!D19="","",PPKn2!D19)</f>
        <v/>
      </c>
      <c r="N21" s="230" t="str">
        <f>IF(B.Ind2!C19="","",B.Ind2!C19)</f>
        <v/>
      </c>
      <c r="O21" s="230" t="str">
        <f>IF(B.Ind2!D19="","",B.Ind2!D19)</f>
        <v/>
      </c>
      <c r="P21" s="230" t="str">
        <f>IF(B.ARAB2!C19="","",B.ARAB2!C19)</f>
        <v/>
      </c>
      <c r="Q21" s="230" t="str">
        <f>IF(B.ARAB2!D19="","",B.ARAB2!D19)</f>
        <v/>
      </c>
      <c r="R21" s="230" t="str">
        <f>IF('MAT2'!C19="","",'MAT2'!C19)</f>
        <v/>
      </c>
      <c r="S21" s="230" t="str">
        <f>IF('MAT2'!D19="","",'MAT2'!D19)</f>
        <v/>
      </c>
      <c r="T21" s="230" t="str">
        <f>IF('IPA2'!C19="","",'IPA2'!C19)</f>
        <v/>
      </c>
      <c r="U21" s="230" t="str">
        <f>IF('IPA2'!D19="","",'IPA2'!D19)</f>
        <v/>
      </c>
      <c r="V21" s="230" t="str">
        <f>IF('IPS2'!C19="","",'IPS2'!C19)</f>
        <v/>
      </c>
      <c r="W21" s="230" t="str">
        <f>IF('IPS2'!D19="","",'IPS2'!D19)</f>
        <v/>
      </c>
      <c r="X21" s="230" t="str">
        <f>IF(BIng2!C19="","",BIng2!C19)</f>
        <v/>
      </c>
      <c r="Y21" s="230" t="str">
        <f>IF(BIng2!D19="","",BIng2!D19)</f>
        <v/>
      </c>
      <c r="Z21" s="230" t="str">
        <f>IF('SBd2'!C19="","",'SBd2'!C19)</f>
        <v/>
      </c>
      <c r="AA21" s="230" t="str">
        <f>IF('SBd2'!D19="","",'SBd2'!D19)</f>
        <v/>
      </c>
      <c r="AB21" s="230" t="str">
        <f>IF('Pjk2'!C19="","",'Pjk2'!C19)</f>
        <v/>
      </c>
      <c r="AC21" s="230" t="str">
        <f>IF('Pjk2'!D19="","",'Pjk2'!D19)</f>
        <v/>
      </c>
      <c r="AD21" s="230" t="str">
        <f>IF('Prk2'!C19="","",'Prk2'!C19)</f>
        <v/>
      </c>
      <c r="AE21" s="230" t="str">
        <f>IF('Prk2'!D19="","",'Prk2'!D19)</f>
        <v/>
      </c>
      <c r="AF21" s="230" t="str">
        <f>IF(BADER2!C19="","",BADER2!C19)</f>
        <v/>
      </c>
      <c r="AG21" s="230" t="str">
        <f>IF(BADER2!D19="","",BADER2!D19)</f>
        <v/>
      </c>
      <c r="AH21" s="230" t="str">
        <f>IF(TAMB12!C19="","",TAMB12!C19)</f>
        <v/>
      </c>
      <c r="AI21" s="230" t="str">
        <f>IF(TAMB12!D19="","",TAMB12!D19)</f>
        <v/>
      </c>
      <c r="AJ21" s="230" t="str">
        <f>IF(TAMB22!C19="","",TAMB22!C19)</f>
        <v/>
      </c>
      <c r="AK21" s="230" t="str">
        <f>IF(TAMB22!D19="","",TAMB22!D19)</f>
        <v/>
      </c>
      <c r="AL21" s="231">
        <f t="shared" si="0"/>
        <v>0</v>
      </c>
      <c r="AM21" s="754" t="str">
        <f>IFERROR(DESKRIPSI2!EW16,"")</f>
        <v/>
      </c>
      <c r="AN21" s="756">
        <f t="shared" ref="AN21" si="9">IF(AL21="","",AL21+AL22)</f>
        <v>0</v>
      </c>
      <c r="AO21" s="747" t="str">
        <f>IF('NK2'!AO21="","",'NK2'!AO21)</f>
        <v/>
      </c>
      <c r="AP21" s="749" t="str">
        <f>IF(OR(AO21="",AM21="",UTAMA!$D$16=""),"",IF(AND(AO21&lt;=$AO$3,AM21&gt;=3,UTAMA!$D$16=9),"Lulus",IF(AND(AO21&gt;$AO$3,AM21&gt;=3,UTAMA!$D$16=9),"Tidak Lulus",IF(AND(AO21&lt;=$AO$3,AM21&gt;=3,UTAMA!$D$16=8),"Naik",IF(AND(AO21&lt;=$AO$3,AM21&gt;=3,UTAMA!$D$16=7),"Naik","Tidak Naik")))))</f>
        <v/>
      </c>
      <c r="AQ21" s="756" t="str">
        <f t="shared" ref="AQ21" si="10">IF(AP21="","",RANK(AN21,$AN$11:$AN$107,0))</f>
        <v/>
      </c>
      <c r="AR21" s="774" t="str">
        <f>IF(OR(AO21="",AM21="",UTAMA!$D$16=""),"",IF(AND(AO21&lt;=$AO$3,AM21&gt;=3,UTAMA!$D$16=9),"LLS",IF(AND(AO21&gt;$AO$3,AM21&gt;=3,UTAMA!$D$16=9),"TLLS",IF(AND(AO21&lt;=$AO$3,AM21&gt;=3,UTAMA!$D$16=8),"NK",IF(AND(AO21&lt;=$AO$3,AM21&gt;=3,UTAMA!$D$16=7),"NK","TNK")))))</f>
        <v/>
      </c>
    </row>
    <row r="22" spans="1:44" ht="15">
      <c r="A22" s="713"/>
      <c r="B22" s="753"/>
      <c r="C22" s="232" t="s">
        <v>423</v>
      </c>
      <c r="D22" s="228" t="str">
        <f>IF('QH2'!F19="","",'QH2'!F19)</f>
        <v/>
      </c>
      <c r="E22" s="229" t="str">
        <f>IF('QH2'!G19="","",'QH2'!G19)</f>
        <v/>
      </c>
      <c r="F22" s="229" t="str">
        <f>IF('AA2'!F19="","",'AA2'!F19)</f>
        <v/>
      </c>
      <c r="G22" s="229" t="str">
        <f>IF('AA2'!G19="","",'AA2'!G19)</f>
        <v/>
      </c>
      <c r="H22" s="229" t="str">
        <f>IF(FIQIH2!F19="","",FIQIH2!F19)</f>
        <v/>
      </c>
      <c r="I22" s="229" t="str">
        <f>IF(FIQIH2!G19="","",FIQIH2!G19)</f>
        <v/>
      </c>
      <c r="J22" s="229" t="str">
        <f>IF('SKI2'!F19="","",'SKI2'!F19)</f>
        <v/>
      </c>
      <c r="K22" s="229" t="str">
        <f>IF('SKI2'!G19="","",'SKI2'!G19)</f>
        <v/>
      </c>
      <c r="L22" s="228" t="str">
        <f>IF(PPKn2!F19="","",PPKn2!F19)</f>
        <v/>
      </c>
      <c r="M22" s="229" t="str">
        <f>IF(PPKn2!G19="","",PPKn2!G19)</f>
        <v/>
      </c>
      <c r="N22" s="230" t="str">
        <f>IF(B.Ind2!F19="","",B.Ind2!F19)</f>
        <v/>
      </c>
      <c r="O22" s="230" t="str">
        <f>IF(B.Ind2!G19="","",B.Ind2!G19)</f>
        <v/>
      </c>
      <c r="P22" s="230" t="str">
        <f>IF(B.ARAB2!F19="","",B.ARAB2!F19)</f>
        <v/>
      </c>
      <c r="Q22" s="230" t="str">
        <f>IF(B.ARAB2!G19="","",B.ARAB2!G19)</f>
        <v/>
      </c>
      <c r="R22" s="230" t="str">
        <f>IF('MAT2'!F19="","",'MAT2'!F19)</f>
        <v/>
      </c>
      <c r="S22" s="230" t="str">
        <f>IF('MAT2'!G19="","",'MAT2'!G19)</f>
        <v/>
      </c>
      <c r="T22" s="230" t="str">
        <f>IF('IPA2'!F19="","",'IPA2'!F19)</f>
        <v/>
      </c>
      <c r="U22" s="230" t="str">
        <f>IF('IPA2'!G19="","",'IPA2'!G19)</f>
        <v/>
      </c>
      <c r="V22" s="230" t="str">
        <f>IF('IPS2'!F19="","",'IPS2'!F19)</f>
        <v/>
      </c>
      <c r="W22" s="230" t="str">
        <f>IF('IPS2'!G19="","",'IPS2'!G19)</f>
        <v/>
      </c>
      <c r="X22" s="230" t="str">
        <f>IF(BIng2!F19="","",BIng2!F19)</f>
        <v/>
      </c>
      <c r="Y22" s="230" t="str">
        <f>IF(BIng2!G19="","",BIng2!G19)</f>
        <v/>
      </c>
      <c r="Z22" s="230" t="str">
        <f>IF('SBd2'!F19="","",'SBd2'!F19)</f>
        <v/>
      </c>
      <c r="AA22" s="230" t="str">
        <f>IF('SBd2'!G19="","",'SBd2'!G19)</f>
        <v/>
      </c>
      <c r="AB22" s="230" t="str">
        <f>IF('Pjk2'!F19="","",'Pjk2'!F19)</f>
        <v/>
      </c>
      <c r="AC22" s="230" t="str">
        <f>IF('Pjk2'!G19="","",'Pjk2'!G19)</f>
        <v/>
      </c>
      <c r="AD22" s="230" t="str">
        <f>IF('Prk2'!F19="","",'Prk2'!F19)</f>
        <v/>
      </c>
      <c r="AE22" s="230" t="str">
        <f>IF('Prk2'!G19="","",'Prk2'!G19)</f>
        <v/>
      </c>
      <c r="AF22" s="230" t="str">
        <f>IF(BADER2!F19="","",BADER2!F19)</f>
        <v/>
      </c>
      <c r="AG22" s="230" t="str">
        <f>IF(BADER2!G19="","",BADER2!G19)</f>
        <v/>
      </c>
      <c r="AH22" s="230" t="str">
        <f>IF(TAMB12!F19="","",TAMB12!F19)</f>
        <v/>
      </c>
      <c r="AI22" s="230" t="str">
        <f>IF(TAMB12!G19="","",TAMB12!G19)</f>
        <v/>
      </c>
      <c r="AJ22" s="230" t="str">
        <f>IF(TAMB22!F19="","",TAMB22!F19)</f>
        <v/>
      </c>
      <c r="AK22" s="230" t="str">
        <f>IF(TAMB22!G19="","",TAMB22!G19)</f>
        <v/>
      </c>
      <c r="AL22" s="231">
        <f t="shared" si="0"/>
        <v>0</v>
      </c>
      <c r="AM22" s="755"/>
      <c r="AN22" s="757"/>
      <c r="AO22" s="748"/>
      <c r="AP22" s="750"/>
      <c r="AQ22" s="757"/>
      <c r="AR22" s="775"/>
    </row>
    <row r="23" spans="1:44" ht="15">
      <c r="A23" s="711">
        <v>7</v>
      </c>
      <c r="B23" s="752" t="str">
        <f>IF('Data Raport2'!B10="","",'Data Raport2'!B10)</f>
        <v>siswa7</v>
      </c>
      <c r="C23" s="232" t="s">
        <v>422</v>
      </c>
      <c r="D23" s="228" t="str">
        <f>IF('QH2'!C20="","",'QH2'!C20)</f>
        <v/>
      </c>
      <c r="E23" s="229" t="str">
        <f>IF('QH2'!D20="","",'QH2'!D20)</f>
        <v/>
      </c>
      <c r="F23" s="229" t="str">
        <f>IF('AA2'!C20="","",'AA2'!C20)</f>
        <v/>
      </c>
      <c r="G23" s="229" t="str">
        <f>IF('AA2'!D20="","",'AA2'!D20)</f>
        <v/>
      </c>
      <c r="H23" s="229" t="str">
        <f>IF(FIQIH2!C20="","",FIQIH2!C20)</f>
        <v/>
      </c>
      <c r="I23" s="229" t="str">
        <f>IF(FIQIH2!D20="","",FIQIH2!D20)</f>
        <v/>
      </c>
      <c r="J23" s="229" t="str">
        <f>IF('SKI2'!C20="","",'SKI2'!C20)</f>
        <v/>
      </c>
      <c r="K23" s="229" t="str">
        <f>IF('SKI2'!D20="","",'SKI2'!D20)</f>
        <v/>
      </c>
      <c r="L23" s="228" t="str">
        <f>IF(PPKn2!C20="","",PPKn2!C20)</f>
        <v/>
      </c>
      <c r="M23" s="229" t="str">
        <f>IF(PPKn2!D20="","",PPKn2!D20)</f>
        <v/>
      </c>
      <c r="N23" s="230" t="str">
        <f>IF(B.Ind2!C20="","",B.Ind2!C20)</f>
        <v/>
      </c>
      <c r="O23" s="230" t="str">
        <f>IF(B.Ind2!D20="","",B.Ind2!D20)</f>
        <v/>
      </c>
      <c r="P23" s="230" t="str">
        <f>IF(B.ARAB2!C20="","",B.ARAB2!C20)</f>
        <v/>
      </c>
      <c r="Q23" s="230" t="str">
        <f>IF(B.ARAB2!D20="","",B.ARAB2!D20)</f>
        <v/>
      </c>
      <c r="R23" s="230" t="str">
        <f>IF('MAT2'!C20="","",'MAT2'!C20)</f>
        <v/>
      </c>
      <c r="S23" s="230" t="str">
        <f>IF('MAT2'!D20="","",'MAT2'!D20)</f>
        <v/>
      </c>
      <c r="T23" s="230" t="str">
        <f>IF('IPA2'!C20="","",'IPA2'!C20)</f>
        <v/>
      </c>
      <c r="U23" s="230" t="str">
        <f>IF('IPA2'!D20="","",'IPA2'!D20)</f>
        <v/>
      </c>
      <c r="V23" s="230" t="str">
        <f>IF('IPS2'!C20="","",'IPS2'!C20)</f>
        <v/>
      </c>
      <c r="W23" s="230" t="str">
        <f>IF('IPS2'!D20="","",'IPS2'!D20)</f>
        <v/>
      </c>
      <c r="X23" s="230" t="str">
        <f>IF(BIng2!C20="","",BIng2!C20)</f>
        <v/>
      </c>
      <c r="Y23" s="230" t="str">
        <f>IF(BIng2!D20="","",BIng2!D20)</f>
        <v/>
      </c>
      <c r="Z23" s="230" t="str">
        <f>IF('SBd2'!C20="","",'SBd2'!C20)</f>
        <v/>
      </c>
      <c r="AA23" s="230" t="str">
        <f>IF('SBd2'!D20="","",'SBd2'!D20)</f>
        <v/>
      </c>
      <c r="AB23" s="230" t="str">
        <f>IF('Pjk2'!C20="","",'Pjk2'!C20)</f>
        <v/>
      </c>
      <c r="AC23" s="230" t="str">
        <f>IF('Pjk2'!D20="","",'Pjk2'!D20)</f>
        <v/>
      </c>
      <c r="AD23" s="230" t="str">
        <f>IF('Prk2'!C20="","",'Prk2'!C20)</f>
        <v/>
      </c>
      <c r="AE23" s="230" t="str">
        <f>IF('Prk2'!D20="","",'Prk2'!D20)</f>
        <v/>
      </c>
      <c r="AF23" s="230" t="str">
        <f>IF(BADER2!C20="","",BADER2!C20)</f>
        <v/>
      </c>
      <c r="AG23" s="230" t="str">
        <f>IF(BADER2!D20="","",BADER2!D20)</f>
        <v/>
      </c>
      <c r="AH23" s="230" t="str">
        <f>IF(TAMB12!C20="","",TAMB12!C20)</f>
        <v/>
      </c>
      <c r="AI23" s="230" t="str">
        <f>IF(TAMB12!D20="","",TAMB12!D20)</f>
        <v/>
      </c>
      <c r="AJ23" s="230" t="str">
        <f>IF(TAMB22!C20="","",TAMB22!C20)</f>
        <v/>
      </c>
      <c r="AK23" s="230" t="str">
        <f>IF(TAMB22!D20="","",TAMB22!D20)</f>
        <v/>
      </c>
      <c r="AL23" s="231">
        <f t="shared" si="0"/>
        <v>0</v>
      </c>
      <c r="AM23" s="754" t="str">
        <f>IFERROR(DESKRIPSI2!EW17,"")</f>
        <v/>
      </c>
      <c r="AN23" s="756">
        <f t="shared" ref="AN23" si="11">IF(AL23="","",AL23+AL24)</f>
        <v>0</v>
      </c>
      <c r="AO23" s="747" t="str">
        <f>IF('NK2'!AO23="","",'NK2'!AO23)</f>
        <v/>
      </c>
      <c r="AP23" s="749" t="str">
        <f>IF(OR(AO23="",AM23="",UTAMA!$D$16=""),"",IF(AND(AO23&lt;=$AO$3,AM23&gt;=3,UTAMA!$D$16=9),"Lulus",IF(AND(AO23&gt;$AO$3,AM23&gt;=3,UTAMA!$D$16=9),"Tidak Lulus",IF(AND(AO23&lt;=$AO$3,AM23&gt;=3,UTAMA!$D$16=8),"Naik",IF(AND(AO23&lt;=$AO$3,AM23&gt;=3,UTAMA!$D$16=7),"Naik","Tidak Naik")))))</f>
        <v/>
      </c>
      <c r="AQ23" s="756" t="str">
        <f t="shared" ref="AQ23" si="12">IF(AP23="","",RANK(AN23,$AN$11:$AN$107,0))</f>
        <v/>
      </c>
      <c r="AR23" s="774" t="str">
        <f>IF(OR(AO23="",AM23="",UTAMA!$D$16=""),"",IF(AND(AO23&lt;=$AO$3,AM23&gt;=3,UTAMA!$D$16=9),"LLS",IF(AND(AO23&gt;$AO$3,AM23&gt;=3,UTAMA!$D$16=9),"TLLS",IF(AND(AO23&lt;=$AO$3,AM23&gt;=3,UTAMA!$D$16=8),"NK",IF(AND(AO23&lt;=$AO$3,AM23&gt;=3,UTAMA!$D$16=7),"NK","TNK")))))</f>
        <v/>
      </c>
    </row>
    <row r="24" spans="1:44" ht="15">
      <c r="A24" s="713"/>
      <c r="B24" s="753"/>
      <c r="C24" s="232" t="s">
        <v>423</v>
      </c>
      <c r="D24" s="228" t="str">
        <f>IF('QH2'!F20="","",'QH2'!F20)</f>
        <v/>
      </c>
      <c r="E24" s="229" t="str">
        <f>IF('QH2'!G20="","",'QH2'!G20)</f>
        <v/>
      </c>
      <c r="F24" s="229" t="str">
        <f>IF('AA2'!F20="","",'AA2'!F20)</f>
        <v/>
      </c>
      <c r="G24" s="229" t="str">
        <f>IF('AA2'!G20="","",'AA2'!G20)</f>
        <v/>
      </c>
      <c r="H24" s="229" t="str">
        <f>IF(FIQIH2!F20="","",FIQIH2!F20)</f>
        <v/>
      </c>
      <c r="I24" s="229" t="str">
        <f>IF(FIQIH2!G20="","",FIQIH2!G20)</f>
        <v/>
      </c>
      <c r="J24" s="229" t="str">
        <f>IF('SKI2'!F20="","",'SKI2'!F20)</f>
        <v/>
      </c>
      <c r="K24" s="229" t="str">
        <f>IF('SKI2'!G20="","",'SKI2'!G20)</f>
        <v/>
      </c>
      <c r="L24" s="228" t="str">
        <f>IF(PPKn2!F20="","",PPKn2!F20)</f>
        <v/>
      </c>
      <c r="M24" s="229" t="str">
        <f>IF(PPKn2!G20="","",PPKn2!G20)</f>
        <v/>
      </c>
      <c r="N24" s="230" t="str">
        <f>IF(B.Ind2!F20="","",B.Ind2!F20)</f>
        <v/>
      </c>
      <c r="O24" s="230" t="str">
        <f>IF(B.Ind2!G20="","",B.Ind2!G20)</f>
        <v/>
      </c>
      <c r="P24" s="230" t="str">
        <f>IF(B.ARAB2!F20="","",B.ARAB2!F20)</f>
        <v/>
      </c>
      <c r="Q24" s="230" t="str">
        <f>IF(B.ARAB2!G20="","",B.ARAB2!G20)</f>
        <v/>
      </c>
      <c r="R24" s="230" t="str">
        <f>IF('MAT2'!F20="","",'MAT2'!F20)</f>
        <v/>
      </c>
      <c r="S24" s="230" t="str">
        <f>IF('MAT2'!G20="","",'MAT2'!G20)</f>
        <v/>
      </c>
      <c r="T24" s="230" t="str">
        <f>IF('IPA2'!F20="","",'IPA2'!F20)</f>
        <v/>
      </c>
      <c r="U24" s="230" t="str">
        <f>IF('IPA2'!G20="","",'IPA2'!G20)</f>
        <v/>
      </c>
      <c r="V24" s="230" t="str">
        <f>IF('IPS2'!F20="","",'IPS2'!F20)</f>
        <v/>
      </c>
      <c r="W24" s="230" t="str">
        <f>IF('IPS2'!G20="","",'IPS2'!G20)</f>
        <v/>
      </c>
      <c r="X24" s="230" t="str">
        <f>IF(BIng2!F20="","",BIng2!F20)</f>
        <v/>
      </c>
      <c r="Y24" s="230" t="str">
        <f>IF(BIng2!G20="","",BIng2!G20)</f>
        <v/>
      </c>
      <c r="Z24" s="230" t="str">
        <f>IF('SBd2'!F20="","",'SBd2'!F20)</f>
        <v/>
      </c>
      <c r="AA24" s="230" t="str">
        <f>IF('SBd2'!G20="","",'SBd2'!G20)</f>
        <v/>
      </c>
      <c r="AB24" s="230" t="str">
        <f>IF('Pjk2'!F20="","",'Pjk2'!F20)</f>
        <v/>
      </c>
      <c r="AC24" s="230" t="str">
        <f>IF('Pjk2'!G20="","",'Pjk2'!G20)</f>
        <v/>
      </c>
      <c r="AD24" s="230" t="str">
        <f>IF('Prk2'!F20="","",'Prk2'!F20)</f>
        <v/>
      </c>
      <c r="AE24" s="230" t="str">
        <f>IF('Prk2'!G20="","",'Prk2'!G20)</f>
        <v/>
      </c>
      <c r="AF24" s="230" t="str">
        <f>IF(BADER2!F20="","",BADER2!F20)</f>
        <v/>
      </c>
      <c r="AG24" s="230" t="str">
        <f>IF(BADER2!G20="","",BADER2!G20)</f>
        <v/>
      </c>
      <c r="AH24" s="230" t="str">
        <f>IF(TAMB12!F20="","",TAMB12!F20)</f>
        <v/>
      </c>
      <c r="AI24" s="230" t="str">
        <f>IF(TAMB12!G20="","",TAMB12!G20)</f>
        <v/>
      </c>
      <c r="AJ24" s="230" t="str">
        <f>IF(TAMB22!F20="","",TAMB22!F20)</f>
        <v/>
      </c>
      <c r="AK24" s="230" t="str">
        <f>IF(TAMB22!G20="","",TAMB22!G20)</f>
        <v/>
      </c>
      <c r="AL24" s="231">
        <f t="shared" si="0"/>
        <v>0</v>
      </c>
      <c r="AM24" s="755"/>
      <c r="AN24" s="757"/>
      <c r="AO24" s="748"/>
      <c r="AP24" s="750"/>
      <c r="AQ24" s="757"/>
      <c r="AR24" s="775"/>
    </row>
    <row r="25" spans="1:44" ht="15">
      <c r="A25" s="711">
        <v>8</v>
      </c>
      <c r="B25" s="752" t="str">
        <f>IF('Data Raport2'!B11="","",'Data Raport2'!B11)</f>
        <v>siswa8</v>
      </c>
      <c r="C25" s="232" t="s">
        <v>422</v>
      </c>
      <c r="D25" s="228" t="str">
        <f>IF('QH2'!C21="","",'QH2'!C21)</f>
        <v/>
      </c>
      <c r="E25" s="229" t="str">
        <f>IF('QH2'!D21="","",'QH2'!D21)</f>
        <v/>
      </c>
      <c r="F25" s="229" t="str">
        <f>IF('AA2'!C21="","",'AA2'!C21)</f>
        <v/>
      </c>
      <c r="G25" s="229" t="str">
        <f>IF('AA2'!D21="","",'AA2'!D21)</f>
        <v/>
      </c>
      <c r="H25" s="229" t="str">
        <f>IF(FIQIH2!C21="","",FIQIH2!C21)</f>
        <v/>
      </c>
      <c r="I25" s="229" t="str">
        <f>IF(FIQIH2!D21="","",FIQIH2!D21)</f>
        <v/>
      </c>
      <c r="J25" s="229" t="str">
        <f>IF('SKI2'!C21="","",'SKI2'!C21)</f>
        <v/>
      </c>
      <c r="K25" s="229" t="str">
        <f>IF('SKI2'!D21="","",'SKI2'!D21)</f>
        <v/>
      </c>
      <c r="L25" s="228" t="str">
        <f>IF(PPKn2!C21="","",PPKn2!C21)</f>
        <v/>
      </c>
      <c r="M25" s="229" t="str">
        <f>IF(PPKn2!D21="","",PPKn2!D21)</f>
        <v/>
      </c>
      <c r="N25" s="230" t="str">
        <f>IF(B.Ind2!C21="","",B.Ind2!C21)</f>
        <v/>
      </c>
      <c r="O25" s="230" t="str">
        <f>IF(B.Ind2!D21="","",B.Ind2!D21)</f>
        <v/>
      </c>
      <c r="P25" s="230" t="str">
        <f>IF(B.ARAB2!C21="","",B.ARAB2!C21)</f>
        <v/>
      </c>
      <c r="Q25" s="230" t="str">
        <f>IF(B.ARAB2!D21="","",B.ARAB2!D21)</f>
        <v/>
      </c>
      <c r="R25" s="230" t="str">
        <f>IF('MAT2'!C21="","",'MAT2'!C21)</f>
        <v/>
      </c>
      <c r="S25" s="230" t="str">
        <f>IF('MAT2'!D21="","",'MAT2'!D21)</f>
        <v/>
      </c>
      <c r="T25" s="230" t="str">
        <f>IF('IPA2'!C21="","",'IPA2'!C21)</f>
        <v/>
      </c>
      <c r="U25" s="230" t="str">
        <f>IF('IPA2'!D21="","",'IPA2'!D21)</f>
        <v/>
      </c>
      <c r="V25" s="230" t="str">
        <f>IF('IPS2'!C21="","",'IPS2'!C21)</f>
        <v/>
      </c>
      <c r="W25" s="230" t="str">
        <f>IF('IPS2'!D21="","",'IPS2'!D21)</f>
        <v/>
      </c>
      <c r="X25" s="230" t="str">
        <f>IF(BIng2!C21="","",BIng2!C21)</f>
        <v/>
      </c>
      <c r="Y25" s="230" t="str">
        <f>IF(BIng2!D21="","",BIng2!D21)</f>
        <v/>
      </c>
      <c r="Z25" s="230" t="str">
        <f>IF('SBd2'!C21="","",'SBd2'!C21)</f>
        <v/>
      </c>
      <c r="AA25" s="230" t="str">
        <f>IF('SBd2'!D21="","",'SBd2'!D21)</f>
        <v/>
      </c>
      <c r="AB25" s="230" t="str">
        <f>IF('Pjk2'!C21="","",'Pjk2'!C21)</f>
        <v/>
      </c>
      <c r="AC25" s="230" t="str">
        <f>IF('Pjk2'!D21="","",'Pjk2'!D21)</f>
        <v/>
      </c>
      <c r="AD25" s="230" t="str">
        <f>IF('Prk2'!C21="","",'Prk2'!C21)</f>
        <v/>
      </c>
      <c r="AE25" s="230" t="str">
        <f>IF('Prk2'!D21="","",'Prk2'!D21)</f>
        <v/>
      </c>
      <c r="AF25" s="230" t="str">
        <f>IF(BADER2!C21="","",BADER2!C21)</f>
        <v/>
      </c>
      <c r="AG25" s="230" t="str">
        <f>IF(BADER2!D21="","",BADER2!D21)</f>
        <v/>
      </c>
      <c r="AH25" s="230" t="str">
        <f>IF(TAMB12!C21="","",TAMB12!C21)</f>
        <v/>
      </c>
      <c r="AI25" s="230" t="str">
        <f>IF(TAMB12!D21="","",TAMB12!D21)</f>
        <v/>
      </c>
      <c r="AJ25" s="230" t="str">
        <f>IF(TAMB22!C21="","",TAMB22!C21)</f>
        <v/>
      </c>
      <c r="AK25" s="230" t="str">
        <f>IF(TAMB22!D21="","",TAMB22!D21)</f>
        <v/>
      </c>
      <c r="AL25" s="231">
        <f t="shared" si="0"/>
        <v>0</v>
      </c>
      <c r="AM25" s="754" t="str">
        <f>IFERROR(DESKRIPSI2!EW18,"")</f>
        <v/>
      </c>
      <c r="AN25" s="756">
        <f t="shared" ref="AN25" si="13">IF(AL25="","",AL25+AL26)</f>
        <v>0</v>
      </c>
      <c r="AO25" s="747" t="str">
        <f>IF('NK2'!AO25="","",'NK2'!AO25)</f>
        <v/>
      </c>
      <c r="AP25" s="749" t="str">
        <f>IF(OR(AO25="",AM25="",UTAMA!$D$16=""),"",IF(AND(AO25&lt;=$AO$3,AM25&gt;=3,UTAMA!$D$16=9),"Lulus",IF(AND(AO25&gt;$AO$3,AM25&gt;=3,UTAMA!$D$16=9),"Tidak Lulus",IF(AND(AO25&lt;=$AO$3,AM25&gt;=3,UTAMA!$D$16=8),"Naik",IF(AND(AO25&lt;=$AO$3,AM25&gt;=3,UTAMA!$D$16=7),"Naik","Tidak Naik")))))</f>
        <v/>
      </c>
      <c r="AQ25" s="756" t="str">
        <f t="shared" ref="AQ25" si="14">IF(AP25="","",RANK(AN25,$AN$11:$AN$107,0))</f>
        <v/>
      </c>
      <c r="AR25" s="774" t="str">
        <f>IF(OR(AO25="",AM25="",UTAMA!$D$16=""),"",IF(AND(AO25&lt;=$AO$3,AM25&gt;=3,UTAMA!$D$16=9),"LLS",IF(AND(AO25&gt;$AO$3,AM25&gt;=3,UTAMA!$D$16=9),"TLLS",IF(AND(AO25&lt;=$AO$3,AM25&gt;=3,UTAMA!$D$16=8),"NK",IF(AND(AO25&lt;=$AO$3,AM25&gt;=3,UTAMA!$D$16=7),"NK","TNK")))))</f>
        <v/>
      </c>
    </row>
    <row r="26" spans="1:44" ht="15">
      <c r="A26" s="713"/>
      <c r="B26" s="753"/>
      <c r="C26" s="232" t="s">
        <v>423</v>
      </c>
      <c r="D26" s="228" t="str">
        <f>IF('QH2'!F21="","",'QH2'!F21)</f>
        <v/>
      </c>
      <c r="E26" s="229" t="str">
        <f>IF('QH2'!G21="","",'QH2'!G21)</f>
        <v/>
      </c>
      <c r="F26" s="229" t="str">
        <f>IF('AA2'!F21="","",'AA2'!F21)</f>
        <v/>
      </c>
      <c r="G26" s="229" t="str">
        <f>IF('AA2'!G21="","",'AA2'!G21)</f>
        <v/>
      </c>
      <c r="H26" s="229" t="str">
        <f>IF(FIQIH2!F21="","",FIQIH2!F21)</f>
        <v/>
      </c>
      <c r="I26" s="229" t="str">
        <f>IF(FIQIH2!G21="","",FIQIH2!G21)</f>
        <v/>
      </c>
      <c r="J26" s="229" t="str">
        <f>IF('SKI2'!F21="","",'SKI2'!F21)</f>
        <v/>
      </c>
      <c r="K26" s="229" t="str">
        <f>IF('SKI2'!G21="","",'SKI2'!G21)</f>
        <v/>
      </c>
      <c r="L26" s="228" t="str">
        <f>IF(PPKn2!F21="","",PPKn2!F21)</f>
        <v/>
      </c>
      <c r="M26" s="229" t="str">
        <f>IF(PPKn2!G21="","",PPKn2!G21)</f>
        <v/>
      </c>
      <c r="N26" s="230" t="str">
        <f>IF(B.Ind2!F21="","",B.Ind2!F21)</f>
        <v/>
      </c>
      <c r="O26" s="230" t="str">
        <f>IF(B.Ind2!G21="","",B.Ind2!G21)</f>
        <v/>
      </c>
      <c r="P26" s="230" t="str">
        <f>IF(B.ARAB2!F21="","",B.ARAB2!F21)</f>
        <v/>
      </c>
      <c r="Q26" s="230" t="str">
        <f>IF(B.ARAB2!G21="","",B.ARAB2!G21)</f>
        <v/>
      </c>
      <c r="R26" s="230" t="str">
        <f>IF('MAT2'!F21="","",'MAT2'!F21)</f>
        <v/>
      </c>
      <c r="S26" s="230" t="str">
        <f>IF('MAT2'!G21="","",'MAT2'!G21)</f>
        <v/>
      </c>
      <c r="T26" s="230" t="str">
        <f>IF('IPA2'!F21="","",'IPA2'!F21)</f>
        <v/>
      </c>
      <c r="U26" s="230" t="str">
        <f>IF('IPA2'!G21="","",'IPA2'!G21)</f>
        <v/>
      </c>
      <c r="V26" s="230" t="str">
        <f>IF('IPS2'!F21="","",'IPS2'!F21)</f>
        <v/>
      </c>
      <c r="W26" s="230" t="str">
        <f>IF('IPS2'!G21="","",'IPS2'!G21)</f>
        <v/>
      </c>
      <c r="X26" s="230" t="str">
        <f>IF(BIng2!F21="","",BIng2!F21)</f>
        <v/>
      </c>
      <c r="Y26" s="230" t="str">
        <f>IF(BIng2!G21="","",BIng2!G21)</f>
        <v/>
      </c>
      <c r="Z26" s="230" t="str">
        <f>IF('SBd2'!F21="","",'SBd2'!F21)</f>
        <v/>
      </c>
      <c r="AA26" s="230" t="str">
        <f>IF('SBd2'!G21="","",'SBd2'!G21)</f>
        <v/>
      </c>
      <c r="AB26" s="230" t="str">
        <f>IF('Pjk2'!F21="","",'Pjk2'!F21)</f>
        <v/>
      </c>
      <c r="AC26" s="230" t="str">
        <f>IF('Pjk2'!G21="","",'Pjk2'!G21)</f>
        <v/>
      </c>
      <c r="AD26" s="230" t="str">
        <f>IF('Prk2'!F21="","",'Prk2'!F21)</f>
        <v/>
      </c>
      <c r="AE26" s="230" t="str">
        <f>IF('Prk2'!G21="","",'Prk2'!G21)</f>
        <v/>
      </c>
      <c r="AF26" s="230" t="str">
        <f>IF(BADER2!F21="","",BADER2!F21)</f>
        <v/>
      </c>
      <c r="AG26" s="230" t="str">
        <f>IF(BADER2!G21="","",BADER2!G21)</f>
        <v/>
      </c>
      <c r="AH26" s="230" t="str">
        <f>IF(TAMB12!F21="","",TAMB12!F21)</f>
        <v/>
      </c>
      <c r="AI26" s="230" t="str">
        <f>IF(TAMB12!G21="","",TAMB12!G21)</f>
        <v/>
      </c>
      <c r="AJ26" s="230" t="str">
        <f>IF(TAMB22!F21="","",TAMB22!F21)</f>
        <v/>
      </c>
      <c r="AK26" s="230" t="str">
        <f>IF(TAMB22!G21="","",TAMB22!G21)</f>
        <v/>
      </c>
      <c r="AL26" s="231">
        <f t="shared" si="0"/>
        <v>0</v>
      </c>
      <c r="AM26" s="755"/>
      <c r="AN26" s="757"/>
      <c r="AO26" s="748"/>
      <c r="AP26" s="750"/>
      <c r="AQ26" s="757"/>
      <c r="AR26" s="775"/>
    </row>
    <row r="27" spans="1:44" ht="15">
      <c r="A27" s="711">
        <v>9</v>
      </c>
      <c r="B27" s="752" t="str">
        <f>IF('Data Raport2'!B12="","",'Data Raport2'!B12)</f>
        <v>siswa9</v>
      </c>
      <c r="C27" s="232" t="s">
        <v>422</v>
      </c>
      <c r="D27" s="228" t="str">
        <f>IF('QH2'!C22="","",'QH2'!C22)</f>
        <v/>
      </c>
      <c r="E27" s="229" t="str">
        <f>IF('QH2'!D22="","",'QH2'!D22)</f>
        <v/>
      </c>
      <c r="F27" s="229" t="str">
        <f>IF('AA2'!C22="","",'AA2'!C22)</f>
        <v/>
      </c>
      <c r="G27" s="229" t="str">
        <f>IF('AA2'!D22="","",'AA2'!D22)</f>
        <v/>
      </c>
      <c r="H27" s="229" t="str">
        <f>IF(FIQIH2!C22="","",FIQIH2!C22)</f>
        <v/>
      </c>
      <c r="I27" s="229" t="str">
        <f>IF(FIQIH2!D22="","",FIQIH2!D22)</f>
        <v/>
      </c>
      <c r="J27" s="229" t="str">
        <f>IF('SKI2'!C22="","",'SKI2'!C22)</f>
        <v/>
      </c>
      <c r="K27" s="229" t="str">
        <f>IF('SKI2'!D22="","",'SKI2'!D22)</f>
        <v/>
      </c>
      <c r="L27" s="228" t="str">
        <f>IF(PPKn2!C22="","",PPKn2!C22)</f>
        <v/>
      </c>
      <c r="M27" s="229" t="str">
        <f>IF(PPKn2!D22="","",PPKn2!D22)</f>
        <v/>
      </c>
      <c r="N27" s="230" t="str">
        <f>IF(B.Ind2!C22="","",B.Ind2!C22)</f>
        <v/>
      </c>
      <c r="O27" s="230" t="str">
        <f>IF(B.Ind2!D22="","",B.Ind2!D22)</f>
        <v/>
      </c>
      <c r="P27" s="230" t="str">
        <f>IF(B.ARAB2!C22="","",B.ARAB2!C22)</f>
        <v/>
      </c>
      <c r="Q27" s="230" t="str">
        <f>IF(B.ARAB2!D22="","",B.ARAB2!D22)</f>
        <v/>
      </c>
      <c r="R27" s="230" t="str">
        <f>IF('MAT2'!C22="","",'MAT2'!C22)</f>
        <v/>
      </c>
      <c r="S27" s="230" t="str">
        <f>IF('MAT2'!D22="","",'MAT2'!D22)</f>
        <v/>
      </c>
      <c r="T27" s="230" t="str">
        <f>IF('IPA2'!C22="","",'IPA2'!C22)</f>
        <v/>
      </c>
      <c r="U27" s="230" t="str">
        <f>IF('IPA2'!D22="","",'IPA2'!D22)</f>
        <v/>
      </c>
      <c r="V27" s="230" t="str">
        <f>IF('IPS2'!C22="","",'IPS2'!C22)</f>
        <v/>
      </c>
      <c r="W27" s="230" t="str">
        <f>IF('IPS2'!D22="","",'IPS2'!D22)</f>
        <v/>
      </c>
      <c r="X27" s="230" t="str">
        <f>IF(BIng2!C22="","",BIng2!C22)</f>
        <v/>
      </c>
      <c r="Y27" s="230" t="str">
        <f>IF(BIng2!D22="","",BIng2!D22)</f>
        <v/>
      </c>
      <c r="Z27" s="230" t="str">
        <f>IF('SBd2'!C22="","",'SBd2'!C22)</f>
        <v/>
      </c>
      <c r="AA27" s="230" t="str">
        <f>IF('SBd2'!D22="","",'SBd2'!D22)</f>
        <v/>
      </c>
      <c r="AB27" s="230" t="str">
        <f>IF('Pjk2'!C22="","",'Pjk2'!C22)</f>
        <v/>
      </c>
      <c r="AC27" s="230" t="str">
        <f>IF('Pjk2'!D22="","",'Pjk2'!D22)</f>
        <v/>
      </c>
      <c r="AD27" s="230" t="str">
        <f>IF('Prk2'!C22="","",'Prk2'!C22)</f>
        <v/>
      </c>
      <c r="AE27" s="230" t="str">
        <f>IF('Prk2'!D22="","",'Prk2'!D22)</f>
        <v/>
      </c>
      <c r="AF27" s="230" t="str">
        <f>IF(BADER2!C22="","",BADER2!C22)</f>
        <v/>
      </c>
      <c r="AG27" s="230" t="str">
        <f>IF(BADER2!D22="","",BADER2!D22)</f>
        <v/>
      </c>
      <c r="AH27" s="230" t="str">
        <f>IF(TAMB12!C22="","",TAMB12!C22)</f>
        <v/>
      </c>
      <c r="AI27" s="230" t="str">
        <f>IF(TAMB12!D22="","",TAMB12!D22)</f>
        <v/>
      </c>
      <c r="AJ27" s="230" t="str">
        <f>IF(TAMB22!C22="","",TAMB22!C22)</f>
        <v/>
      </c>
      <c r="AK27" s="230" t="str">
        <f>IF(TAMB22!D22="","",TAMB22!D22)</f>
        <v/>
      </c>
      <c r="AL27" s="231">
        <f t="shared" si="0"/>
        <v>0</v>
      </c>
      <c r="AM27" s="754" t="str">
        <f>IFERROR(DESKRIPSI2!EW19,"")</f>
        <v/>
      </c>
      <c r="AN27" s="756">
        <f t="shared" ref="AN27" si="15">IF(AL27="","",AL27+AL28)</f>
        <v>0</v>
      </c>
      <c r="AO27" s="747" t="str">
        <f>IF('NK2'!AO27="","",'NK2'!AO27)</f>
        <v/>
      </c>
      <c r="AP27" s="749" t="str">
        <f>IF(OR(AO27="",AM27="",UTAMA!$D$16=""),"",IF(AND(AO27&lt;=$AO$3,AM27&gt;=3,UTAMA!$D$16=9),"Lulus",IF(AND(AO27&gt;$AO$3,AM27&gt;=3,UTAMA!$D$16=9),"Tidak Lulus",IF(AND(AO27&lt;=$AO$3,AM27&gt;=3,UTAMA!$D$16=8),"Naik",IF(AND(AO27&lt;=$AO$3,AM27&gt;=3,UTAMA!$D$16=7),"Naik","Tidak Naik")))))</f>
        <v/>
      </c>
      <c r="AQ27" s="756" t="str">
        <f t="shared" ref="AQ27" si="16">IF(AP27="","",RANK(AN27,$AN$11:$AN$107,0))</f>
        <v/>
      </c>
      <c r="AR27" s="774" t="str">
        <f>IF(OR(AO27="",AM27="",UTAMA!$D$16=""),"",IF(AND(AO27&lt;=$AO$3,AM27&gt;=3,UTAMA!$D$16=9),"LLS",IF(AND(AO27&gt;$AO$3,AM27&gt;=3,UTAMA!$D$16=9),"TLLS",IF(AND(AO27&lt;=$AO$3,AM27&gt;=3,UTAMA!$D$16=8),"NK",IF(AND(AO27&lt;=$AO$3,AM27&gt;=3,UTAMA!$D$16=7),"NK","TNK")))))</f>
        <v/>
      </c>
    </row>
    <row r="28" spans="1:44" ht="15">
      <c r="A28" s="713"/>
      <c r="B28" s="753"/>
      <c r="C28" s="232" t="s">
        <v>423</v>
      </c>
      <c r="D28" s="228" t="str">
        <f>IF('QH2'!F22="","",'QH2'!F22)</f>
        <v/>
      </c>
      <c r="E28" s="229" t="str">
        <f>IF('QH2'!G22="","",'QH2'!G22)</f>
        <v/>
      </c>
      <c r="F28" s="229" t="str">
        <f>IF('AA2'!F22="","",'AA2'!F22)</f>
        <v/>
      </c>
      <c r="G28" s="229" t="str">
        <f>IF('AA2'!G22="","",'AA2'!G22)</f>
        <v/>
      </c>
      <c r="H28" s="229" t="str">
        <f>IF(FIQIH2!F22="","",FIQIH2!F22)</f>
        <v/>
      </c>
      <c r="I28" s="229" t="str">
        <f>IF(FIQIH2!G22="","",FIQIH2!G22)</f>
        <v/>
      </c>
      <c r="J28" s="229" t="str">
        <f>IF('SKI2'!F22="","",'SKI2'!F22)</f>
        <v/>
      </c>
      <c r="K28" s="229" t="str">
        <f>IF('SKI2'!G22="","",'SKI2'!G22)</f>
        <v/>
      </c>
      <c r="L28" s="228" t="str">
        <f>IF(PPKn2!F22="","",PPKn2!F22)</f>
        <v/>
      </c>
      <c r="M28" s="229" t="str">
        <f>IF(PPKn2!G22="","",PPKn2!G22)</f>
        <v/>
      </c>
      <c r="N28" s="230" t="str">
        <f>IF(B.Ind2!F22="","",B.Ind2!F22)</f>
        <v/>
      </c>
      <c r="O28" s="230" t="str">
        <f>IF(B.Ind2!G22="","",B.Ind2!G22)</f>
        <v/>
      </c>
      <c r="P28" s="230" t="str">
        <f>IF(B.ARAB2!F22="","",B.ARAB2!F22)</f>
        <v/>
      </c>
      <c r="Q28" s="230" t="str">
        <f>IF(B.ARAB2!G22="","",B.ARAB2!G22)</f>
        <v/>
      </c>
      <c r="R28" s="230" t="str">
        <f>IF('MAT2'!F22="","",'MAT2'!F22)</f>
        <v/>
      </c>
      <c r="S28" s="230" t="str">
        <f>IF('MAT2'!G22="","",'MAT2'!G22)</f>
        <v/>
      </c>
      <c r="T28" s="230" t="str">
        <f>IF('IPA2'!F22="","",'IPA2'!F22)</f>
        <v/>
      </c>
      <c r="U28" s="230" t="str">
        <f>IF('IPA2'!G22="","",'IPA2'!G22)</f>
        <v/>
      </c>
      <c r="V28" s="230" t="str">
        <f>IF('IPS2'!F22="","",'IPS2'!F22)</f>
        <v/>
      </c>
      <c r="W28" s="230" t="str">
        <f>IF('IPS2'!G22="","",'IPS2'!G22)</f>
        <v/>
      </c>
      <c r="X28" s="230" t="str">
        <f>IF(BIng2!F22="","",BIng2!F22)</f>
        <v/>
      </c>
      <c r="Y28" s="230" t="str">
        <f>IF(BIng2!G22="","",BIng2!G22)</f>
        <v/>
      </c>
      <c r="Z28" s="230" t="str">
        <f>IF('SBd2'!F22="","",'SBd2'!F22)</f>
        <v/>
      </c>
      <c r="AA28" s="230" t="str">
        <f>IF('SBd2'!G22="","",'SBd2'!G22)</f>
        <v/>
      </c>
      <c r="AB28" s="230" t="str">
        <f>IF('Pjk2'!F22="","",'Pjk2'!F22)</f>
        <v/>
      </c>
      <c r="AC28" s="230" t="str">
        <f>IF('Pjk2'!G22="","",'Pjk2'!G22)</f>
        <v/>
      </c>
      <c r="AD28" s="230" t="str">
        <f>IF('Prk2'!F22="","",'Prk2'!F22)</f>
        <v/>
      </c>
      <c r="AE28" s="230" t="str">
        <f>IF('Prk2'!G22="","",'Prk2'!G22)</f>
        <v/>
      </c>
      <c r="AF28" s="230" t="str">
        <f>IF(BADER2!F22="","",BADER2!F22)</f>
        <v/>
      </c>
      <c r="AG28" s="230" t="str">
        <f>IF(BADER2!G22="","",BADER2!G22)</f>
        <v/>
      </c>
      <c r="AH28" s="230" t="str">
        <f>IF(TAMB12!F22="","",TAMB12!F22)</f>
        <v/>
      </c>
      <c r="AI28" s="230" t="str">
        <f>IF(TAMB12!G22="","",TAMB12!G22)</f>
        <v/>
      </c>
      <c r="AJ28" s="230" t="str">
        <f>IF(TAMB22!F22="","",TAMB22!F22)</f>
        <v/>
      </c>
      <c r="AK28" s="230" t="str">
        <f>IF(TAMB22!G22="","",TAMB22!G22)</f>
        <v/>
      </c>
      <c r="AL28" s="231">
        <f t="shared" si="0"/>
        <v>0</v>
      </c>
      <c r="AM28" s="755"/>
      <c r="AN28" s="757"/>
      <c r="AO28" s="748"/>
      <c r="AP28" s="750"/>
      <c r="AQ28" s="757"/>
      <c r="AR28" s="775"/>
    </row>
    <row r="29" spans="1:44" ht="15">
      <c r="A29" s="711">
        <v>10</v>
      </c>
      <c r="B29" s="752" t="str">
        <f>IF('Data Raport2'!B13="","",'Data Raport2'!B13)</f>
        <v>siswa10</v>
      </c>
      <c r="C29" s="232" t="s">
        <v>422</v>
      </c>
      <c r="D29" s="228" t="str">
        <f>IF('QH2'!C23="","",'QH2'!C23)</f>
        <v/>
      </c>
      <c r="E29" s="229" t="str">
        <f>IF('QH2'!D23="","",'QH2'!D23)</f>
        <v/>
      </c>
      <c r="F29" s="229" t="str">
        <f>IF('AA2'!C23="","",'AA2'!C23)</f>
        <v/>
      </c>
      <c r="G29" s="229" t="str">
        <f>IF('AA2'!D23="","",'AA2'!D23)</f>
        <v/>
      </c>
      <c r="H29" s="229" t="str">
        <f>IF(FIQIH2!C23="","",FIQIH2!C23)</f>
        <v/>
      </c>
      <c r="I29" s="229" t="str">
        <f>IF(FIQIH2!D23="","",FIQIH2!D23)</f>
        <v/>
      </c>
      <c r="J29" s="229" t="str">
        <f>IF('SKI2'!C23="","",'SKI2'!C23)</f>
        <v/>
      </c>
      <c r="K29" s="229" t="str">
        <f>IF('SKI2'!D23="","",'SKI2'!D23)</f>
        <v/>
      </c>
      <c r="L29" s="228" t="str">
        <f>IF(PPKn2!C23="","",PPKn2!C23)</f>
        <v/>
      </c>
      <c r="M29" s="229" t="str">
        <f>IF(PPKn2!D23="","",PPKn2!D23)</f>
        <v/>
      </c>
      <c r="N29" s="230" t="str">
        <f>IF(B.Ind2!C23="","",B.Ind2!C23)</f>
        <v/>
      </c>
      <c r="O29" s="230" t="str">
        <f>IF(B.Ind2!D23="","",B.Ind2!D23)</f>
        <v/>
      </c>
      <c r="P29" s="230" t="str">
        <f>IF(B.ARAB2!C23="","",B.ARAB2!C23)</f>
        <v/>
      </c>
      <c r="Q29" s="230" t="str">
        <f>IF(B.ARAB2!D23="","",B.ARAB2!D23)</f>
        <v/>
      </c>
      <c r="R29" s="230" t="str">
        <f>IF('MAT2'!C23="","",'MAT2'!C23)</f>
        <v/>
      </c>
      <c r="S29" s="230" t="str">
        <f>IF('MAT2'!D23="","",'MAT2'!D23)</f>
        <v/>
      </c>
      <c r="T29" s="230" t="str">
        <f>IF('IPA2'!C23="","",'IPA2'!C23)</f>
        <v/>
      </c>
      <c r="U29" s="230" t="str">
        <f>IF('IPA2'!D23="","",'IPA2'!D23)</f>
        <v/>
      </c>
      <c r="V29" s="230" t="str">
        <f>IF('IPS2'!C23="","",'IPS2'!C23)</f>
        <v/>
      </c>
      <c r="W29" s="230" t="str">
        <f>IF('IPS2'!D23="","",'IPS2'!D23)</f>
        <v/>
      </c>
      <c r="X29" s="230" t="str">
        <f>IF(BIng2!C23="","",BIng2!C23)</f>
        <v/>
      </c>
      <c r="Y29" s="230" t="str">
        <f>IF(BIng2!D23="","",BIng2!D23)</f>
        <v/>
      </c>
      <c r="Z29" s="230" t="str">
        <f>IF('SBd2'!C23="","",'SBd2'!C23)</f>
        <v/>
      </c>
      <c r="AA29" s="230" t="str">
        <f>IF('SBd2'!D23="","",'SBd2'!D23)</f>
        <v/>
      </c>
      <c r="AB29" s="230" t="str">
        <f>IF('Pjk2'!C23="","",'Pjk2'!C23)</f>
        <v/>
      </c>
      <c r="AC29" s="230" t="str">
        <f>IF('Pjk2'!D23="","",'Pjk2'!D23)</f>
        <v/>
      </c>
      <c r="AD29" s="230" t="str">
        <f>IF('Prk2'!C23="","",'Prk2'!C23)</f>
        <v/>
      </c>
      <c r="AE29" s="230" t="str">
        <f>IF('Prk2'!D23="","",'Prk2'!D23)</f>
        <v/>
      </c>
      <c r="AF29" s="230" t="str">
        <f>IF(BADER2!C23="","",BADER2!C23)</f>
        <v/>
      </c>
      <c r="AG29" s="230" t="str">
        <f>IF(BADER2!D23="","",BADER2!D23)</f>
        <v/>
      </c>
      <c r="AH29" s="230" t="str">
        <f>IF(TAMB12!C23="","",TAMB12!C23)</f>
        <v/>
      </c>
      <c r="AI29" s="230" t="str">
        <f>IF(TAMB12!D23="","",TAMB12!D23)</f>
        <v/>
      </c>
      <c r="AJ29" s="230" t="str">
        <f>IF(TAMB22!C23="","",TAMB22!C23)</f>
        <v/>
      </c>
      <c r="AK29" s="230" t="str">
        <f>IF(TAMB22!D23="","",TAMB22!D23)</f>
        <v/>
      </c>
      <c r="AL29" s="231">
        <f t="shared" si="0"/>
        <v>0</v>
      </c>
      <c r="AM29" s="754" t="str">
        <f>IFERROR(DESKRIPSI2!EW20,"")</f>
        <v/>
      </c>
      <c r="AN29" s="756">
        <f t="shared" ref="AN29" si="17">IF(AL29="","",AL29+AL30)</f>
        <v>0</v>
      </c>
      <c r="AO29" s="747" t="str">
        <f>IF('NK2'!AO29="","",'NK2'!AO29)</f>
        <v/>
      </c>
      <c r="AP29" s="749" t="str">
        <f>IF(OR(AO29="",AM29="",UTAMA!$D$16=""),"",IF(AND(AO29&lt;=$AO$3,AM29&gt;=3,UTAMA!$D$16=9),"Lulus",IF(AND(AO29&gt;$AO$3,AM29&gt;=3,UTAMA!$D$16=9),"Tidak Lulus",IF(AND(AO29&lt;=$AO$3,AM29&gt;=3,UTAMA!$D$16=8),"Naik",IF(AND(AO29&lt;=$AO$3,AM29&gt;=3,UTAMA!$D$16=7),"Naik","Tidak Naik")))))</f>
        <v/>
      </c>
      <c r="AQ29" s="756" t="str">
        <f t="shared" ref="AQ29" si="18">IF(AP29="","",RANK(AN29,$AN$11:$AN$107,0))</f>
        <v/>
      </c>
      <c r="AR29" s="774" t="str">
        <f>IF(OR(AO29="",AM29="",UTAMA!$D$16=""),"",IF(AND(AO29&lt;=$AO$3,AM29&gt;=3,UTAMA!$D$16=9),"LLS",IF(AND(AO29&gt;$AO$3,AM29&gt;=3,UTAMA!$D$16=9),"TLLS",IF(AND(AO29&lt;=$AO$3,AM29&gt;=3,UTAMA!$D$16=8),"NK",IF(AND(AO29&lt;=$AO$3,AM29&gt;=3,UTAMA!$D$16=7),"NK","TNK")))))</f>
        <v/>
      </c>
    </row>
    <row r="30" spans="1:44" ht="15">
      <c r="A30" s="713"/>
      <c r="B30" s="753"/>
      <c r="C30" s="232" t="s">
        <v>423</v>
      </c>
      <c r="D30" s="228" t="str">
        <f>IF('QH2'!F23="","",'QH2'!F23)</f>
        <v/>
      </c>
      <c r="E30" s="229" t="str">
        <f>IF('QH2'!G23="","",'QH2'!G23)</f>
        <v/>
      </c>
      <c r="F30" s="229" t="str">
        <f>IF('AA2'!F23="","",'AA2'!F23)</f>
        <v/>
      </c>
      <c r="G30" s="229" t="str">
        <f>IF('AA2'!G23="","",'AA2'!G23)</f>
        <v/>
      </c>
      <c r="H30" s="229" t="str">
        <f>IF(FIQIH2!F23="","",FIQIH2!F23)</f>
        <v/>
      </c>
      <c r="I30" s="229" t="str">
        <f>IF(FIQIH2!G23="","",FIQIH2!G23)</f>
        <v/>
      </c>
      <c r="J30" s="229" t="str">
        <f>IF('SKI2'!F23="","",'SKI2'!F23)</f>
        <v/>
      </c>
      <c r="K30" s="229" t="str">
        <f>IF('SKI2'!G23="","",'SKI2'!G23)</f>
        <v/>
      </c>
      <c r="L30" s="228" t="str">
        <f>IF(PPKn2!F23="","",PPKn2!F23)</f>
        <v/>
      </c>
      <c r="M30" s="229" t="str">
        <f>IF(PPKn2!G23="","",PPKn2!G23)</f>
        <v/>
      </c>
      <c r="N30" s="230" t="str">
        <f>IF(B.Ind2!F23="","",B.Ind2!F23)</f>
        <v/>
      </c>
      <c r="O30" s="230" t="str">
        <f>IF(B.Ind2!G23="","",B.Ind2!G23)</f>
        <v/>
      </c>
      <c r="P30" s="230" t="str">
        <f>IF(B.ARAB2!F23="","",B.ARAB2!F23)</f>
        <v/>
      </c>
      <c r="Q30" s="230" t="str">
        <f>IF(B.ARAB2!G23="","",B.ARAB2!G23)</f>
        <v/>
      </c>
      <c r="R30" s="230" t="str">
        <f>IF('MAT2'!F23="","",'MAT2'!F23)</f>
        <v/>
      </c>
      <c r="S30" s="230" t="str">
        <f>IF('MAT2'!G23="","",'MAT2'!G23)</f>
        <v/>
      </c>
      <c r="T30" s="230" t="str">
        <f>IF('IPA2'!F23="","",'IPA2'!F23)</f>
        <v/>
      </c>
      <c r="U30" s="230" t="str">
        <f>IF('IPA2'!G23="","",'IPA2'!G23)</f>
        <v/>
      </c>
      <c r="V30" s="230" t="str">
        <f>IF('IPS2'!F23="","",'IPS2'!F23)</f>
        <v/>
      </c>
      <c r="W30" s="230" t="str">
        <f>IF('IPS2'!G23="","",'IPS2'!G23)</f>
        <v/>
      </c>
      <c r="X30" s="230" t="str">
        <f>IF(BIng2!F23="","",BIng2!F23)</f>
        <v/>
      </c>
      <c r="Y30" s="230" t="str">
        <f>IF(BIng2!G23="","",BIng2!G23)</f>
        <v/>
      </c>
      <c r="Z30" s="230" t="str">
        <f>IF('SBd2'!F23="","",'SBd2'!F23)</f>
        <v/>
      </c>
      <c r="AA30" s="230" t="str">
        <f>IF('SBd2'!G23="","",'SBd2'!G23)</f>
        <v/>
      </c>
      <c r="AB30" s="230" t="str">
        <f>IF('Pjk2'!F23="","",'Pjk2'!F23)</f>
        <v/>
      </c>
      <c r="AC30" s="230" t="str">
        <f>IF('Pjk2'!G23="","",'Pjk2'!G23)</f>
        <v/>
      </c>
      <c r="AD30" s="230" t="str">
        <f>IF('Prk2'!F23="","",'Prk2'!F23)</f>
        <v/>
      </c>
      <c r="AE30" s="230" t="str">
        <f>IF('Prk2'!G23="","",'Prk2'!G23)</f>
        <v/>
      </c>
      <c r="AF30" s="230" t="str">
        <f>IF(BADER2!F23="","",BADER2!F23)</f>
        <v/>
      </c>
      <c r="AG30" s="230" t="str">
        <f>IF(BADER2!G23="","",BADER2!G23)</f>
        <v/>
      </c>
      <c r="AH30" s="230" t="str">
        <f>IF(TAMB12!F23="","",TAMB12!F23)</f>
        <v/>
      </c>
      <c r="AI30" s="230" t="str">
        <f>IF(TAMB12!G23="","",TAMB12!G23)</f>
        <v/>
      </c>
      <c r="AJ30" s="230" t="str">
        <f>IF(TAMB22!F23="","",TAMB22!F23)</f>
        <v/>
      </c>
      <c r="AK30" s="230" t="str">
        <f>IF(TAMB22!G23="","",TAMB22!G23)</f>
        <v/>
      </c>
      <c r="AL30" s="231">
        <f t="shared" si="0"/>
        <v>0</v>
      </c>
      <c r="AM30" s="755"/>
      <c r="AN30" s="757"/>
      <c r="AO30" s="748"/>
      <c r="AP30" s="750"/>
      <c r="AQ30" s="757"/>
      <c r="AR30" s="775"/>
    </row>
    <row r="31" spans="1:44" ht="15">
      <c r="A31" s="711">
        <v>11</v>
      </c>
      <c r="B31" s="752" t="str">
        <f>IF('Data Raport2'!B14="","",'Data Raport2'!B14)</f>
        <v>siswa11</v>
      </c>
      <c r="C31" s="232" t="s">
        <v>422</v>
      </c>
      <c r="D31" s="228" t="str">
        <f>IF('QH2'!C24="","",'QH2'!C24)</f>
        <v/>
      </c>
      <c r="E31" s="229" t="str">
        <f>IF('QH2'!D24="","",'QH2'!D24)</f>
        <v/>
      </c>
      <c r="F31" s="229" t="str">
        <f>IF('AA2'!C24="","",'AA2'!C24)</f>
        <v/>
      </c>
      <c r="G31" s="229" t="str">
        <f>IF('AA2'!D24="","",'AA2'!D24)</f>
        <v/>
      </c>
      <c r="H31" s="229" t="str">
        <f>IF(FIQIH2!C24="","",FIQIH2!C24)</f>
        <v/>
      </c>
      <c r="I31" s="229" t="str">
        <f>IF(FIQIH2!D24="","",FIQIH2!D24)</f>
        <v/>
      </c>
      <c r="J31" s="229" t="str">
        <f>IF('SKI2'!C24="","",'SKI2'!C24)</f>
        <v/>
      </c>
      <c r="K31" s="229" t="str">
        <f>IF('SKI2'!D24="","",'SKI2'!D24)</f>
        <v/>
      </c>
      <c r="L31" s="228" t="str">
        <f>IF(PPKn2!C24="","",PPKn2!C24)</f>
        <v/>
      </c>
      <c r="M31" s="229" t="str">
        <f>IF(PPKn2!D24="","",PPKn2!D24)</f>
        <v/>
      </c>
      <c r="N31" s="230" t="str">
        <f>IF(B.Ind2!C24="","",B.Ind2!C24)</f>
        <v/>
      </c>
      <c r="O31" s="230" t="str">
        <f>IF(B.Ind2!D24="","",B.Ind2!D24)</f>
        <v/>
      </c>
      <c r="P31" s="230" t="str">
        <f>IF(B.ARAB2!C24="","",B.ARAB2!C24)</f>
        <v/>
      </c>
      <c r="Q31" s="230" t="str">
        <f>IF(B.ARAB2!D24="","",B.ARAB2!D24)</f>
        <v/>
      </c>
      <c r="R31" s="230" t="str">
        <f>IF('MAT2'!C24="","",'MAT2'!C24)</f>
        <v/>
      </c>
      <c r="S31" s="230" t="str">
        <f>IF('MAT2'!D24="","",'MAT2'!D24)</f>
        <v/>
      </c>
      <c r="T31" s="230" t="str">
        <f>IF('IPA2'!C24="","",'IPA2'!C24)</f>
        <v/>
      </c>
      <c r="U31" s="230" t="str">
        <f>IF('IPA2'!D24="","",'IPA2'!D24)</f>
        <v/>
      </c>
      <c r="V31" s="230" t="str">
        <f>IF('IPS2'!C24="","",'IPS2'!C24)</f>
        <v/>
      </c>
      <c r="W31" s="230" t="str">
        <f>IF('IPS2'!D24="","",'IPS2'!D24)</f>
        <v/>
      </c>
      <c r="X31" s="230" t="str">
        <f>IF(BIng2!C24="","",BIng2!C24)</f>
        <v/>
      </c>
      <c r="Y31" s="230" t="str">
        <f>IF(BIng2!D24="","",BIng2!D24)</f>
        <v/>
      </c>
      <c r="Z31" s="230" t="str">
        <f>IF('SBd2'!C24="","",'SBd2'!C24)</f>
        <v/>
      </c>
      <c r="AA31" s="230" t="str">
        <f>IF('SBd2'!D24="","",'SBd2'!D24)</f>
        <v/>
      </c>
      <c r="AB31" s="230" t="str">
        <f>IF('Pjk2'!C24="","",'Pjk2'!C24)</f>
        <v/>
      </c>
      <c r="AC31" s="230" t="str">
        <f>IF('Pjk2'!D24="","",'Pjk2'!D24)</f>
        <v/>
      </c>
      <c r="AD31" s="230" t="str">
        <f>IF('Prk2'!C24="","",'Prk2'!C24)</f>
        <v/>
      </c>
      <c r="AE31" s="230" t="str">
        <f>IF('Prk2'!D24="","",'Prk2'!D24)</f>
        <v/>
      </c>
      <c r="AF31" s="230" t="str">
        <f>IF(BADER2!C24="","",BADER2!C24)</f>
        <v/>
      </c>
      <c r="AG31" s="230" t="str">
        <f>IF(BADER2!D24="","",BADER2!D24)</f>
        <v/>
      </c>
      <c r="AH31" s="230" t="str">
        <f>IF(TAMB12!C24="","",TAMB12!C24)</f>
        <v/>
      </c>
      <c r="AI31" s="230" t="str">
        <f>IF(TAMB12!D24="","",TAMB12!D24)</f>
        <v/>
      </c>
      <c r="AJ31" s="230" t="str">
        <f>IF(TAMB22!C24="","",TAMB22!C24)</f>
        <v/>
      </c>
      <c r="AK31" s="230" t="str">
        <f>IF(TAMB22!D24="","",TAMB22!D24)</f>
        <v/>
      </c>
      <c r="AL31" s="231">
        <f t="shared" si="0"/>
        <v>0</v>
      </c>
      <c r="AM31" s="754" t="str">
        <f>IFERROR(DESKRIPSI2!EW21,"")</f>
        <v/>
      </c>
      <c r="AN31" s="756">
        <f t="shared" ref="AN31" si="19">IF(AL31="","",AL31+AL32)</f>
        <v>0</v>
      </c>
      <c r="AO31" s="747" t="str">
        <f>IF('NK2'!AO31="","",'NK2'!AO31)</f>
        <v/>
      </c>
      <c r="AP31" s="749" t="str">
        <f>IF(OR(AO31="",AM31="",UTAMA!$D$16=""),"",IF(AND(AO31&lt;=$AO$3,AM31&gt;=3,UTAMA!$D$16=9),"Lulus",IF(AND(AO31&gt;$AO$3,AM31&gt;=3,UTAMA!$D$16=9),"Tidak Lulus",IF(AND(AO31&lt;=$AO$3,AM31&gt;=3,UTAMA!$D$16=8),"Naik",IF(AND(AO31&lt;=$AO$3,AM31&gt;=3,UTAMA!$D$16=7),"Naik","Tidak Naik")))))</f>
        <v/>
      </c>
      <c r="AQ31" s="756" t="str">
        <f t="shared" ref="AQ31" si="20">IF(AP31="","",RANK(AN31,$AN$11:$AN$107,0))</f>
        <v/>
      </c>
      <c r="AR31" s="774" t="str">
        <f>IF(OR(AO31="",AM31="",UTAMA!$D$16=""),"",IF(AND(AO31&lt;=$AO$3,AM31&gt;=3,UTAMA!$D$16=9),"LLS",IF(AND(AO31&gt;$AO$3,AM31&gt;=3,UTAMA!$D$16=9),"TLLS",IF(AND(AO31&lt;=$AO$3,AM31&gt;=3,UTAMA!$D$16=8),"NK",IF(AND(AO31&lt;=$AO$3,AM31&gt;=3,UTAMA!$D$16=7),"NK","TNK")))))</f>
        <v/>
      </c>
    </row>
    <row r="32" spans="1:44" ht="15">
      <c r="A32" s="713"/>
      <c r="B32" s="753"/>
      <c r="C32" s="232" t="s">
        <v>423</v>
      </c>
      <c r="D32" s="228" t="str">
        <f>IF('QH2'!F24="","",'QH2'!F24)</f>
        <v/>
      </c>
      <c r="E32" s="229" t="str">
        <f>IF('QH2'!G24="","",'QH2'!G24)</f>
        <v/>
      </c>
      <c r="F32" s="229" t="str">
        <f>IF('AA2'!F24="","",'AA2'!F24)</f>
        <v/>
      </c>
      <c r="G32" s="229" t="str">
        <f>IF('AA2'!G24="","",'AA2'!G24)</f>
        <v/>
      </c>
      <c r="H32" s="229" t="str">
        <f>IF(FIQIH2!F24="","",FIQIH2!F24)</f>
        <v/>
      </c>
      <c r="I32" s="229" t="str">
        <f>IF(FIQIH2!G24="","",FIQIH2!G24)</f>
        <v/>
      </c>
      <c r="J32" s="229" t="str">
        <f>IF('SKI2'!F24="","",'SKI2'!F24)</f>
        <v/>
      </c>
      <c r="K32" s="229" t="str">
        <f>IF('SKI2'!G24="","",'SKI2'!G24)</f>
        <v/>
      </c>
      <c r="L32" s="228" t="str">
        <f>IF(PPKn2!F24="","",PPKn2!F24)</f>
        <v/>
      </c>
      <c r="M32" s="229" t="str">
        <f>IF(PPKn2!G24="","",PPKn2!G24)</f>
        <v/>
      </c>
      <c r="N32" s="230" t="str">
        <f>IF(B.Ind2!F24="","",B.Ind2!F24)</f>
        <v/>
      </c>
      <c r="O32" s="230" t="str">
        <f>IF(B.Ind2!G24="","",B.Ind2!G24)</f>
        <v/>
      </c>
      <c r="P32" s="230" t="str">
        <f>IF(B.ARAB2!F24="","",B.ARAB2!F24)</f>
        <v/>
      </c>
      <c r="Q32" s="230" t="str">
        <f>IF(B.ARAB2!G24="","",B.ARAB2!G24)</f>
        <v/>
      </c>
      <c r="R32" s="230" t="str">
        <f>IF('MAT2'!F24="","",'MAT2'!F24)</f>
        <v/>
      </c>
      <c r="S32" s="230" t="str">
        <f>IF('MAT2'!G24="","",'MAT2'!G24)</f>
        <v/>
      </c>
      <c r="T32" s="230" t="str">
        <f>IF('IPA2'!F24="","",'IPA2'!F24)</f>
        <v/>
      </c>
      <c r="U32" s="230" t="str">
        <f>IF('IPA2'!G24="","",'IPA2'!G24)</f>
        <v/>
      </c>
      <c r="V32" s="230" t="str">
        <f>IF('IPS2'!F24="","",'IPS2'!F24)</f>
        <v/>
      </c>
      <c r="W32" s="230" t="str">
        <f>IF('IPS2'!G24="","",'IPS2'!G24)</f>
        <v/>
      </c>
      <c r="X32" s="230" t="str">
        <f>IF(BIng2!F24="","",BIng2!F24)</f>
        <v/>
      </c>
      <c r="Y32" s="230" t="str">
        <f>IF(BIng2!G24="","",BIng2!G24)</f>
        <v/>
      </c>
      <c r="Z32" s="230" t="str">
        <f>IF('SBd2'!F24="","",'SBd2'!F24)</f>
        <v/>
      </c>
      <c r="AA32" s="230" t="str">
        <f>IF('SBd2'!G24="","",'SBd2'!G24)</f>
        <v/>
      </c>
      <c r="AB32" s="230" t="str">
        <f>IF('Pjk2'!F24="","",'Pjk2'!F24)</f>
        <v/>
      </c>
      <c r="AC32" s="230" t="str">
        <f>IF('Pjk2'!G24="","",'Pjk2'!G24)</f>
        <v/>
      </c>
      <c r="AD32" s="230" t="str">
        <f>IF('Prk2'!F24="","",'Prk2'!F24)</f>
        <v/>
      </c>
      <c r="AE32" s="230" t="str">
        <f>IF('Prk2'!G24="","",'Prk2'!G24)</f>
        <v/>
      </c>
      <c r="AF32" s="230" t="str">
        <f>IF(BADER2!F24="","",BADER2!F24)</f>
        <v/>
      </c>
      <c r="AG32" s="230" t="str">
        <f>IF(BADER2!G24="","",BADER2!G24)</f>
        <v/>
      </c>
      <c r="AH32" s="230" t="str">
        <f>IF(TAMB12!F24="","",TAMB12!F24)</f>
        <v/>
      </c>
      <c r="AI32" s="230" t="str">
        <f>IF(TAMB12!G24="","",TAMB12!G24)</f>
        <v/>
      </c>
      <c r="AJ32" s="230" t="str">
        <f>IF(TAMB22!F24="","",TAMB22!F24)</f>
        <v/>
      </c>
      <c r="AK32" s="230" t="str">
        <f>IF(TAMB22!G24="","",TAMB22!G24)</f>
        <v/>
      </c>
      <c r="AL32" s="231">
        <f t="shared" si="0"/>
        <v>0</v>
      </c>
      <c r="AM32" s="755"/>
      <c r="AN32" s="757"/>
      <c r="AO32" s="748"/>
      <c r="AP32" s="750"/>
      <c r="AQ32" s="757"/>
      <c r="AR32" s="775"/>
    </row>
    <row r="33" spans="1:44" ht="15">
      <c r="A33" s="711">
        <v>12</v>
      </c>
      <c r="B33" s="752" t="str">
        <f>IF('Data Raport2'!B15="","",'Data Raport2'!B15)</f>
        <v>dua belas</v>
      </c>
      <c r="C33" s="232" t="s">
        <v>422</v>
      </c>
      <c r="D33" s="228" t="str">
        <f>IF('QH2'!C25="","",'QH2'!C25)</f>
        <v/>
      </c>
      <c r="E33" s="229" t="str">
        <f>IF('QH2'!D25="","",'QH2'!D25)</f>
        <v/>
      </c>
      <c r="F33" s="229" t="str">
        <f>IF('AA2'!C25="","",'AA2'!C25)</f>
        <v/>
      </c>
      <c r="G33" s="229" t="str">
        <f>IF('AA2'!D25="","",'AA2'!D25)</f>
        <v/>
      </c>
      <c r="H33" s="229" t="str">
        <f>IF(FIQIH2!C25="","",FIQIH2!C25)</f>
        <v/>
      </c>
      <c r="I33" s="229" t="str">
        <f>IF(FIQIH2!D25="","",FIQIH2!D25)</f>
        <v/>
      </c>
      <c r="J33" s="229" t="str">
        <f>IF('SKI2'!C25="","",'SKI2'!C25)</f>
        <v/>
      </c>
      <c r="K33" s="229" t="str">
        <f>IF('SKI2'!D25="","",'SKI2'!D25)</f>
        <v/>
      </c>
      <c r="L33" s="228" t="str">
        <f>IF(PPKn2!C25="","",PPKn2!C25)</f>
        <v/>
      </c>
      <c r="M33" s="229" t="str">
        <f>IF(PPKn2!D25="","",PPKn2!D25)</f>
        <v/>
      </c>
      <c r="N33" s="230" t="str">
        <f>IF(B.Ind2!C25="","",B.Ind2!C25)</f>
        <v/>
      </c>
      <c r="O33" s="230" t="str">
        <f>IF(B.Ind2!D25="","",B.Ind2!D25)</f>
        <v/>
      </c>
      <c r="P33" s="230" t="str">
        <f>IF(B.ARAB2!C25="","",B.ARAB2!C25)</f>
        <v/>
      </c>
      <c r="Q33" s="230" t="str">
        <f>IF(B.ARAB2!D25="","",B.ARAB2!D25)</f>
        <v/>
      </c>
      <c r="R33" s="230" t="str">
        <f>IF('MAT2'!C25="","",'MAT2'!C25)</f>
        <v/>
      </c>
      <c r="S33" s="230" t="str">
        <f>IF('MAT2'!D25="","",'MAT2'!D25)</f>
        <v/>
      </c>
      <c r="T33" s="230" t="str">
        <f>IF('IPA2'!C25="","",'IPA2'!C25)</f>
        <v/>
      </c>
      <c r="U33" s="230" t="str">
        <f>IF('IPA2'!D25="","",'IPA2'!D25)</f>
        <v/>
      </c>
      <c r="V33" s="230" t="str">
        <f>IF('IPS2'!C25="","",'IPS2'!C25)</f>
        <v/>
      </c>
      <c r="W33" s="230" t="str">
        <f>IF('IPS2'!D25="","",'IPS2'!D25)</f>
        <v/>
      </c>
      <c r="X33" s="230" t="str">
        <f>IF(BIng2!C25="","",BIng2!C25)</f>
        <v/>
      </c>
      <c r="Y33" s="230" t="str">
        <f>IF(BIng2!D25="","",BIng2!D25)</f>
        <v/>
      </c>
      <c r="Z33" s="230" t="str">
        <f>IF('SBd2'!C25="","",'SBd2'!C25)</f>
        <v/>
      </c>
      <c r="AA33" s="230" t="str">
        <f>IF('SBd2'!D25="","",'SBd2'!D25)</f>
        <v/>
      </c>
      <c r="AB33" s="230" t="str">
        <f>IF('Pjk2'!C25="","",'Pjk2'!C25)</f>
        <v/>
      </c>
      <c r="AC33" s="230" t="str">
        <f>IF('Pjk2'!D25="","",'Pjk2'!D25)</f>
        <v/>
      </c>
      <c r="AD33" s="230" t="str">
        <f>IF('Prk2'!C25="","",'Prk2'!C25)</f>
        <v/>
      </c>
      <c r="AE33" s="230" t="str">
        <f>IF('Prk2'!D25="","",'Prk2'!D25)</f>
        <v/>
      </c>
      <c r="AF33" s="230" t="str">
        <f>IF(BADER2!C25="","",BADER2!C25)</f>
        <v/>
      </c>
      <c r="AG33" s="230" t="str">
        <f>IF(BADER2!D25="","",BADER2!D25)</f>
        <v/>
      </c>
      <c r="AH33" s="230" t="str">
        <f>IF(TAMB12!C25="","",TAMB12!C25)</f>
        <v/>
      </c>
      <c r="AI33" s="230" t="str">
        <f>IF(TAMB12!D25="","",TAMB12!D25)</f>
        <v/>
      </c>
      <c r="AJ33" s="230" t="str">
        <f>IF(TAMB22!C25="","",TAMB22!C25)</f>
        <v/>
      </c>
      <c r="AK33" s="230" t="str">
        <f>IF(TAMB22!D25="","",TAMB22!D25)</f>
        <v/>
      </c>
      <c r="AL33" s="231">
        <f t="shared" si="0"/>
        <v>0</v>
      </c>
      <c r="AM33" s="754" t="str">
        <f>IFERROR(DESKRIPSI2!EW22,"")</f>
        <v/>
      </c>
      <c r="AN33" s="756">
        <f t="shared" ref="AN33" si="21">IF(AL33="","",AL33+AL34)</f>
        <v>0</v>
      </c>
      <c r="AO33" s="747" t="str">
        <f>IF('NK2'!AO33="","",'NK2'!AO33)</f>
        <v/>
      </c>
      <c r="AP33" s="749" t="str">
        <f>IF(OR(AO33="",AM33="",UTAMA!$D$16=""),"",IF(AND(AO33&lt;=$AO$3,AM33&gt;=3,UTAMA!$D$16=9),"Lulus",IF(AND(AO33&gt;$AO$3,AM33&gt;=3,UTAMA!$D$16=9),"Tidak Lulus",IF(AND(AO33&lt;=$AO$3,AM33&gt;=3,UTAMA!$D$16=8),"Naik",IF(AND(AO33&lt;=$AO$3,AM33&gt;=3,UTAMA!$D$16=7),"Naik","Tidak Naik")))))</f>
        <v/>
      </c>
      <c r="AQ33" s="756" t="str">
        <f t="shared" ref="AQ33" si="22">IF(AP33="","",RANK(AN33,$AN$11:$AN$107,0))</f>
        <v/>
      </c>
      <c r="AR33" s="774" t="str">
        <f>IF(OR(AO33="",AM33="",UTAMA!$D$16=""),"",IF(AND(AO33&lt;=$AO$3,AM33&gt;=3,UTAMA!$D$16=9),"LLS",IF(AND(AO33&gt;$AO$3,AM33&gt;=3,UTAMA!$D$16=9),"TLLS",IF(AND(AO33&lt;=$AO$3,AM33&gt;=3,UTAMA!$D$16=8),"NK",IF(AND(AO33&lt;=$AO$3,AM33&gt;=3,UTAMA!$D$16=7),"NK","TNK")))))</f>
        <v/>
      </c>
    </row>
    <row r="34" spans="1:44" ht="15">
      <c r="A34" s="713"/>
      <c r="B34" s="753"/>
      <c r="C34" s="232" t="s">
        <v>423</v>
      </c>
      <c r="D34" s="228" t="str">
        <f>IF('QH2'!F25="","",'QH2'!F25)</f>
        <v/>
      </c>
      <c r="E34" s="229" t="str">
        <f>IF('QH2'!G25="","",'QH2'!G25)</f>
        <v/>
      </c>
      <c r="F34" s="229" t="str">
        <f>IF('AA2'!F25="","",'AA2'!F25)</f>
        <v/>
      </c>
      <c r="G34" s="229" t="str">
        <f>IF('AA2'!G25="","",'AA2'!G25)</f>
        <v/>
      </c>
      <c r="H34" s="229" t="str">
        <f>IF(FIQIH2!F25="","",FIQIH2!F25)</f>
        <v/>
      </c>
      <c r="I34" s="229" t="str">
        <f>IF(FIQIH2!G25="","",FIQIH2!G25)</f>
        <v/>
      </c>
      <c r="J34" s="229" t="str">
        <f>IF('SKI2'!F25="","",'SKI2'!F25)</f>
        <v/>
      </c>
      <c r="K34" s="229" t="str">
        <f>IF('SKI2'!G25="","",'SKI2'!G25)</f>
        <v/>
      </c>
      <c r="L34" s="228" t="str">
        <f>IF(PPKn2!F25="","",PPKn2!F25)</f>
        <v/>
      </c>
      <c r="M34" s="229" t="str">
        <f>IF(PPKn2!G25="","",PPKn2!G25)</f>
        <v/>
      </c>
      <c r="N34" s="230" t="str">
        <f>IF(B.Ind2!F25="","",B.Ind2!F25)</f>
        <v/>
      </c>
      <c r="O34" s="230" t="str">
        <f>IF(B.Ind2!G25="","",B.Ind2!G25)</f>
        <v/>
      </c>
      <c r="P34" s="230" t="str">
        <f>IF(B.ARAB2!F25="","",B.ARAB2!F25)</f>
        <v/>
      </c>
      <c r="Q34" s="230" t="str">
        <f>IF(B.ARAB2!G25="","",B.ARAB2!G25)</f>
        <v/>
      </c>
      <c r="R34" s="230" t="str">
        <f>IF('MAT2'!F25="","",'MAT2'!F25)</f>
        <v/>
      </c>
      <c r="S34" s="230" t="str">
        <f>IF('MAT2'!G25="","",'MAT2'!G25)</f>
        <v/>
      </c>
      <c r="T34" s="230" t="str">
        <f>IF('IPA2'!F25="","",'IPA2'!F25)</f>
        <v/>
      </c>
      <c r="U34" s="230" t="str">
        <f>IF('IPA2'!G25="","",'IPA2'!G25)</f>
        <v/>
      </c>
      <c r="V34" s="230" t="str">
        <f>IF('IPS2'!F25="","",'IPS2'!F25)</f>
        <v/>
      </c>
      <c r="W34" s="230" t="str">
        <f>IF('IPS2'!G25="","",'IPS2'!G25)</f>
        <v/>
      </c>
      <c r="X34" s="230" t="str">
        <f>IF(BIng2!F25="","",BIng2!F25)</f>
        <v/>
      </c>
      <c r="Y34" s="230" t="str">
        <f>IF(BIng2!G25="","",BIng2!G25)</f>
        <v/>
      </c>
      <c r="Z34" s="230" t="str">
        <f>IF('SBd2'!F25="","",'SBd2'!F25)</f>
        <v/>
      </c>
      <c r="AA34" s="230" t="str">
        <f>IF('SBd2'!G25="","",'SBd2'!G25)</f>
        <v/>
      </c>
      <c r="AB34" s="230" t="str">
        <f>IF('Pjk2'!F25="","",'Pjk2'!F25)</f>
        <v/>
      </c>
      <c r="AC34" s="230" t="str">
        <f>IF('Pjk2'!G25="","",'Pjk2'!G25)</f>
        <v/>
      </c>
      <c r="AD34" s="230" t="str">
        <f>IF('Prk2'!F25="","",'Prk2'!F25)</f>
        <v/>
      </c>
      <c r="AE34" s="230" t="str">
        <f>IF('Prk2'!G25="","",'Prk2'!G25)</f>
        <v/>
      </c>
      <c r="AF34" s="230" t="str">
        <f>IF(BADER2!F25="","",BADER2!F25)</f>
        <v/>
      </c>
      <c r="AG34" s="230" t="str">
        <f>IF(BADER2!G25="","",BADER2!G25)</f>
        <v/>
      </c>
      <c r="AH34" s="230" t="str">
        <f>IF(TAMB12!F25="","",TAMB12!F25)</f>
        <v/>
      </c>
      <c r="AI34" s="230" t="str">
        <f>IF(TAMB12!G25="","",TAMB12!G25)</f>
        <v/>
      </c>
      <c r="AJ34" s="230" t="str">
        <f>IF(TAMB22!F25="","",TAMB22!F25)</f>
        <v/>
      </c>
      <c r="AK34" s="230" t="str">
        <f>IF(TAMB22!G25="","",TAMB22!G25)</f>
        <v/>
      </c>
      <c r="AL34" s="231">
        <f t="shared" si="0"/>
        <v>0</v>
      </c>
      <c r="AM34" s="755"/>
      <c r="AN34" s="757"/>
      <c r="AO34" s="748"/>
      <c r="AP34" s="750"/>
      <c r="AQ34" s="757"/>
      <c r="AR34" s="775"/>
    </row>
    <row r="35" spans="1:44" ht="15">
      <c r="A35" s="711">
        <v>13</v>
      </c>
      <c r="B35" s="752" t="str">
        <f>IF('Data Raport2'!B16="","",'Data Raport2'!B16)</f>
        <v>siswa13</v>
      </c>
      <c r="C35" s="232" t="s">
        <v>422</v>
      </c>
      <c r="D35" s="228" t="str">
        <f>IF('QH2'!C26="","",'QH2'!C26)</f>
        <v/>
      </c>
      <c r="E35" s="229" t="str">
        <f>IF('QH2'!D26="","",'QH2'!D26)</f>
        <v/>
      </c>
      <c r="F35" s="229" t="str">
        <f>IF('AA2'!C26="","",'AA2'!C26)</f>
        <v/>
      </c>
      <c r="G35" s="229" t="str">
        <f>IF('AA2'!D26="","",'AA2'!D26)</f>
        <v/>
      </c>
      <c r="H35" s="229" t="str">
        <f>IF(FIQIH2!C26="","",FIQIH2!C26)</f>
        <v/>
      </c>
      <c r="I35" s="229" t="str">
        <f>IF(FIQIH2!D26="","",FIQIH2!D26)</f>
        <v/>
      </c>
      <c r="J35" s="229" t="str">
        <f>IF('SKI2'!C26="","",'SKI2'!C26)</f>
        <v/>
      </c>
      <c r="K35" s="229" t="str">
        <f>IF('SKI2'!D26="","",'SKI2'!D26)</f>
        <v/>
      </c>
      <c r="L35" s="228" t="str">
        <f>IF(PPKn2!C26="","",PPKn2!C26)</f>
        <v/>
      </c>
      <c r="M35" s="229" t="str">
        <f>IF(PPKn2!D26="","",PPKn2!D26)</f>
        <v/>
      </c>
      <c r="N35" s="230" t="str">
        <f>IF(B.Ind2!C26="","",B.Ind2!C26)</f>
        <v/>
      </c>
      <c r="O35" s="230" t="str">
        <f>IF(B.Ind2!D26="","",B.Ind2!D26)</f>
        <v/>
      </c>
      <c r="P35" s="230" t="str">
        <f>IF(B.ARAB2!C26="","",B.ARAB2!C26)</f>
        <v/>
      </c>
      <c r="Q35" s="230" t="str">
        <f>IF(B.ARAB2!D26="","",B.ARAB2!D26)</f>
        <v/>
      </c>
      <c r="R35" s="230" t="str">
        <f>IF('MAT2'!C26="","",'MAT2'!C26)</f>
        <v/>
      </c>
      <c r="S35" s="230" t="str">
        <f>IF('MAT2'!D26="","",'MAT2'!D26)</f>
        <v/>
      </c>
      <c r="T35" s="230" t="str">
        <f>IF('IPA2'!C26="","",'IPA2'!C26)</f>
        <v/>
      </c>
      <c r="U35" s="230" t="str">
        <f>IF('IPA2'!D26="","",'IPA2'!D26)</f>
        <v/>
      </c>
      <c r="V35" s="230" t="str">
        <f>IF('IPS2'!C26="","",'IPS2'!C26)</f>
        <v/>
      </c>
      <c r="W35" s="230" t="str">
        <f>IF('IPS2'!D26="","",'IPS2'!D26)</f>
        <v/>
      </c>
      <c r="X35" s="230" t="str">
        <f>IF(BIng2!C26="","",BIng2!C26)</f>
        <v/>
      </c>
      <c r="Y35" s="230" t="str">
        <f>IF(BIng2!D26="","",BIng2!D26)</f>
        <v/>
      </c>
      <c r="Z35" s="230" t="str">
        <f>IF('SBd2'!C26="","",'SBd2'!C26)</f>
        <v/>
      </c>
      <c r="AA35" s="230" t="str">
        <f>IF('SBd2'!D26="","",'SBd2'!D26)</f>
        <v/>
      </c>
      <c r="AB35" s="230" t="str">
        <f>IF('Pjk2'!C26="","",'Pjk2'!C26)</f>
        <v/>
      </c>
      <c r="AC35" s="230" t="str">
        <f>IF('Pjk2'!D26="","",'Pjk2'!D26)</f>
        <v/>
      </c>
      <c r="AD35" s="230" t="str">
        <f>IF('Prk2'!C26="","",'Prk2'!C26)</f>
        <v/>
      </c>
      <c r="AE35" s="230" t="str">
        <f>IF('Prk2'!D26="","",'Prk2'!D26)</f>
        <v/>
      </c>
      <c r="AF35" s="230" t="str">
        <f>IF(BADER2!C26="","",BADER2!C26)</f>
        <v/>
      </c>
      <c r="AG35" s="230" t="str">
        <f>IF(BADER2!D26="","",BADER2!D26)</f>
        <v/>
      </c>
      <c r="AH35" s="230" t="str">
        <f>IF(TAMB12!C26="","",TAMB12!C26)</f>
        <v/>
      </c>
      <c r="AI35" s="230" t="str">
        <f>IF(TAMB12!D26="","",TAMB12!D26)</f>
        <v/>
      </c>
      <c r="AJ35" s="230" t="str">
        <f>IF(TAMB22!C26="","",TAMB22!C26)</f>
        <v/>
      </c>
      <c r="AK35" s="230" t="str">
        <f>IF(TAMB22!D26="","",TAMB22!D26)</f>
        <v/>
      </c>
      <c r="AL35" s="231">
        <f t="shared" si="0"/>
        <v>0</v>
      </c>
      <c r="AM35" s="754" t="str">
        <f>IFERROR(DESKRIPSI2!EW23,"")</f>
        <v/>
      </c>
      <c r="AN35" s="756">
        <f t="shared" ref="AN35" si="23">IF(AL35="","",AL35+AL36)</f>
        <v>0</v>
      </c>
      <c r="AO35" s="747" t="str">
        <f>IF('NK2'!AO35="","",'NK2'!AO35)</f>
        <v/>
      </c>
      <c r="AP35" s="749" t="str">
        <f>IF(OR(AO35="",AM35="",UTAMA!$D$16=""),"",IF(AND(AO35&lt;=$AO$3,AM35&gt;=3,UTAMA!$D$16=9),"Lulus",IF(AND(AO35&gt;$AO$3,AM35&gt;=3,UTAMA!$D$16=9),"Tidak Lulus",IF(AND(AO35&lt;=$AO$3,AM35&gt;=3,UTAMA!$D$16=8),"Naik",IF(AND(AO35&lt;=$AO$3,AM35&gt;=3,UTAMA!$D$16=7),"Naik","Tidak Naik")))))</f>
        <v/>
      </c>
      <c r="AQ35" s="756" t="str">
        <f t="shared" ref="AQ35" si="24">IF(AP35="","",RANK(AN35,$AN$11:$AN$107,0))</f>
        <v/>
      </c>
      <c r="AR35" s="774" t="str">
        <f>IF(OR(AO35="",AM35="",UTAMA!$D$16=""),"",IF(AND(AO35&lt;=$AO$3,AM35&gt;=3,UTAMA!$D$16=9),"LLS",IF(AND(AO35&gt;$AO$3,AM35&gt;=3,UTAMA!$D$16=9),"TLLS",IF(AND(AO35&lt;=$AO$3,AM35&gt;=3,UTAMA!$D$16=8),"NK",IF(AND(AO35&lt;=$AO$3,AM35&gt;=3,UTAMA!$D$16=7),"NK","TNK")))))</f>
        <v/>
      </c>
    </row>
    <row r="36" spans="1:44" ht="15">
      <c r="A36" s="713"/>
      <c r="B36" s="753"/>
      <c r="C36" s="232" t="s">
        <v>423</v>
      </c>
      <c r="D36" s="228" t="str">
        <f>IF('QH2'!F26="","",'QH2'!F26)</f>
        <v/>
      </c>
      <c r="E36" s="229" t="str">
        <f>IF('QH2'!G26="","",'QH2'!G26)</f>
        <v/>
      </c>
      <c r="F36" s="229" t="str">
        <f>IF('AA2'!F26="","",'AA2'!F26)</f>
        <v/>
      </c>
      <c r="G36" s="229" t="str">
        <f>IF('AA2'!G26="","",'AA2'!G26)</f>
        <v/>
      </c>
      <c r="H36" s="229" t="str">
        <f>IF(FIQIH2!F26="","",FIQIH2!F26)</f>
        <v/>
      </c>
      <c r="I36" s="229" t="str">
        <f>IF(FIQIH2!G26="","",FIQIH2!G26)</f>
        <v/>
      </c>
      <c r="J36" s="229" t="str">
        <f>IF('SKI2'!F26="","",'SKI2'!F26)</f>
        <v/>
      </c>
      <c r="K36" s="229" t="str">
        <f>IF('SKI2'!G26="","",'SKI2'!G26)</f>
        <v/>
      </c>
      <c r="L36" s="228" t="str">
        <f>IF(PPKn2!F26="","",PPKn2!F26)</f>
        <v/>
      </c>
      <c r="M36" s="229" t="str">
        <f>IF(PPKn2!G26="","",PPKn2!G26)</f>
        <v/>
      </c>
      <c r="N36" s="230" t="str">
        <f>IF(B.Ind2!F26="","",B.Ind2!F26)</f>
        <v/>
      </c>
      <c r="O36" s="230" t="str">
        <f>IF(B.Ind2!G26="","",B.Ind2!G26)</f>
        <v/>
      </c>
      <c r="P36" s="230" t="str">
        <f>IF(B.ARAB2!F26="","",B.ARAB2!F26)</f>
        <v/>
      </c>
      <c r="Q36" s="230" t="str">
        <f>IF(B.ARAB2!G26="","",B.ARAB2!G26)</f>
        <v/>
      </c>
      <c r="R36" s="230" t="str">
        <f>IF('MAT2'!F26="","",'MAT2'!F26)</f>
        <v/>
      </c>
      <c r="S36" s="230" t="str">
        <f>IF('MAT2'!G26="","",'MAT2'!G26)</f>
        <v/>
      </c>
      <c r="T36" s="230" t="str">
        <f>IF('IPA2'!F26="","",'IPA2'!F26)</f>
        <v/>
      </c>
      <c r="U36" s="230" t="str">
        <f>IF('IPA2'!G26="","",'IPA2'!G26)</f>
        <v/>
      </c>
      <c r="V36" s="230" t="str">
        <f>IF('IPS2'!F26="","",'IPS2'!F26)</f>
        <v/>
      </c>
      <c r="W36" s="230" t="str">
        <f>IF('IPS2'!G26="","",'IPS2'!G26)</f>
        <v/>
      </c>
      <c r="X36" s="230" t="str">
        <f>IF(BIng2!F26="","",BIng2!F26)</f>
        <v/>
      </c>
      <c r="Y36" s="230" t="str">
        <f>IF(BIng2!G26="","",BIng2!G26)</f>
        <v/>
      </c>
      <c r="Z36" s="230" t="str">
        <f>IF('SBd2'!F26="","",'SBd2'!F26)</f>
        <v/>
      </c>
      <c r="AA36" s="230" t="str">
        <f>IF('SBd2'!G26="","",'SBd2'!G26)</f>
        <v/>
      </c>
      <c r="AB36" s="230" t="str">
        <f>IF('Pjk2'!F26="","",'Pjk2'!F26)</f>
        <v/>
      </c>
      <c r="AC36" s="230" t="str">
        <f>IF('Pjk2'!G26="","",'Pjk2'!G26)</f>
        <v/>
      </c>
      <c r="AD36" s="230" t="str">
        <f>IF('Prk2'!F26="","",'Prk2'!F26)</f>
        <v/>
      </c>
      <c r="AE36" s="230" t="str">
        <f>IF('Prk2'!G26="","",'Prk2'!G26)</f>
        <v/>
      </c>
      <c r="AF36" s="230" t="str">
        <f>IF(BADER2!F26="","",BADER2!F26)</f>
        <v/>
      </c>
      <c r="AG36" s="230" t="str">
        <f>IF(BADER2!G26="","",BADER2!G26)</f>
        <v/>
      </c>
      <c r="AH36" s="230" t="str">
        <f>IF(TAMB12!F26="","",TAMB12!F26)</f>
        <v/>
      </c>
      <c r="AI36" s="230" t="str">
        <f>IF(TAMB12!G26="","",TAMB12!G26)</f>
        <v/>
      </c>
      <c r="AJ36" s="230" t="str">
        <f>IF(TAMB22!F26="","",TAMB22!F26)</f>
        <v/>
      </c>
      <c r="AK36" s="230" t="str">
        <f>IF(TAMB22!G26="","",TAMB22!G26)</f>
        <v/>
      </c>
      <c r="AL36" s="231">
        <f t="shared" si="0"/>
        <v>0</v>
      </c>
      <c r="AM36" s="755"/>
      <c r="AN36" s="757"/>
      <c r="AO36" s="748"/>
      <c r="AP36" s="750"/>
      <c r="AQ36" s="757"/>
      <c r="AR36" s="775"/>
    </row>
    <row r="37" spans="1:44" ht="15">
      <c r="A37" s="711">
        <v>14</v>
      </c>
      <c r="B37" s="752" t="str">
        <f>IF('Data Raport2'!B17="","",'Data Raport2'!B17)</f>
        <v>siswa14</v>
      </c>
      <c r="C37" s="232" t="s">
        <v>422</v>
      </c>
      <c r="D37" s="228" t="str">
        <f>IF('QH2'!C27="","",'QH2'!C27)</f>
        <v/>
      </c>
      <c r="E37" s="229" t="str">
        <f>IF('QH2'!D27="","",'QH2'!D27)</f>
        <v/>
      </c>
      <c r="F37" s="229" t="str">
        <f>IF('AA2'!C27="","",'AA2'!C27)</f>
        <v/>
      </c>
      <c r="G37" s="229" t="str">
        <f>IF('AA2'!D27="","",'AA2'!D27)</f>
        <v/>
      </c>
      <c r="H37" s="229" t="str">
        <f>IF(FIQIH2!C27="","",FIQIH2!C27)</f>
        <v/>
      </c>
      <c r="I37" s="229" t="str">
        <f>IF(FIQIH2!D27="","",FIQIH2!D27)</f>
        <v/>
      </c>
      <c r="J37" s="229" t="str">
        <f>IF('SKI2'!C27="","",'SKI2'!C27)</f>
        <v/>
      </c>
      <c r="K37" s="229" t="str">
        <f>IF('SKI2'!D27="","",'SKI2'!D27)</f>
        <v/>
      </c>
      <c r="L37" s="228" t="str">
        <f>IF(PPKn2!C27="","",PPKn2!C27)</f>
        <v/>
      </c>
      <c r="M37" s="229" t="str">
        <f>IF(PPKn2!D27="","",PPKn2!D27)</f>
        <v/>
      </c>
      <c r="N37" s="230" t="str">
        <f>IF(B.Ind2!C27="","",B.Ind2!C27)</f>
        <v/>
      </c>
      <c r="O37" s="230" t="str">
        <f>IF(B.Ind2!D27="","",B.Ind2!D27)</f>
        <v/>
      </c>
      <c r="P37" s="230" t="str">
        <f>IF(B.ARAB2!C27="","",B.ARAB2!C27)</f>
        <v/>
      </c>
      <c r="Q37" s="230" t="str">
        <f>IF(B.ARAB2!D27="","",B.ARAB2!D27)</f>
        <v/>
      </c>
      <c r="R37" s="230" t="str">
        <f>IF('MAT2'!C27="","",'MAT2'!C27)</f>
        <v/>
      </c>
      <c r="S37" s="230" t="str">
        <f>IF('MAT2'!D27="","",'MAT2'!D27)</f>
        <v/>
      </c>
      <c r="T37" s="230" t="str">
        <f>IF('IPA2'!C27="","",'IPA2'!C27)</f>
        <v/>
      </c>
      <c r="U37" s="230" t="str">
        <f>IF('IPA2'!D27="","",'IPA2'!D27)</f>
        <v/>
      </c>
      <c r="V37" s="230" t="str">
        <f>IF('IPS2'!C27="","",'IPS2'!C27)</f>
        <v/>
      </c>
      <c r="W37" s="230" t="str">
        <f>IF('IPS2'!D27="","",'IPS2'!D27)</f>
        <v/>
      </c>
      <c r="X37" s="230" t="str">
        <f>IF(BIng2!C27="","",BIng2!C27)</f>
        <v/>
      </c>
      <c r="Y37" s="230" t="str">
        <f>IF(BIng2!D27="","",BIng2!D27)</f>
        <v/>
      </c>
      <c r="Z37" s="230" t="str">
        <f>IF('SBd2'!C27="","",'SBd2'!C27)</f>
        <v/>
      </c>
      <c r="AA37" s="230" t="str">
        <f>IF('SBd2'!D27="","",'SBd2'!D27)</f>
        <v/>
      </c>
      <c r="AB37" s="230" t="str">
        <f>IF('Pjk2'!C27="","",'Pjk2'!C27)</f>
        <v/>
      </c>
      <c r="AC37" s="230" t="str">
        <f>IF('Pjk2'!D27="","",'Pjk2'!D27)</f>
        <v/>
      </c>
      <c r="AD37" s="230" t="str">
        <f>IF('Prk2'!C27="","",'Prk2'!C27)</f>
        <v/>
      </c>
      <c r="AE37" s="230" t="str">
        <f>IF('Prk2'!D27="","",'Prk2'!D27)</f>
        <v/>
      </c>
      <c r="AF37" s="230" t="str">
        <f>IF(BADER2!C27="","",BADER2!C27)</f>
        <v/>
      </c>
      <c r="AG37" s="230" t="str">
        <f>IF(BADER2!D27="","",BADER2!D27)</f>
        <v/>
      </c>
      <c r="AH37" s="230" t="str">
        <f>IF(TAMB12!C27="","",TAMB12!C27)</f>
        <v/>
      </c>
      <c r="AI37" s="230" t="str">
        <f>IF(TAMB12!D27="","",TAMB12!D27)</f>
        <v/>
      </c>
      <c r="AJ37" s="230" t="str">
        <f>IF(TAMB22!C27="","",TAMB22!C27)</f>
        <v/>
      </c>
      <c r="AK37" s="230" t="str">
        <f>IF(TAMB22!D27="","",TAMB22!D27)</f>
        <v/>
      </c>
      <c r="AL37" s="231">
        <f t="shared" si="0"/>
        <v>0</v>
      </c>
      <c r="AM37" s="754" t="str">
        <f>IFERROR(DESKRIPSI2!EW24,"")</f>
        <v/>
      </c>
      <c r="AN37" s="756">
        <f t="shared" ref="AN37" si="25">IF(AL37="","",AL37+AL38)</f>
        <v>0</v>
      </c>
      <c r="AO37" s="747" t="str">
        <f>IF('NK2'!AO37="","",'NK2'!AO37)</f>
        <v/>
      </c>
      <c r="AP37" s="749" t="str">
        <f>IF(OR(AO37="",AM37="",UTAMA!$D$16=""),"",IF(AND(AO37&lt;=$AO$3,AM37&gt;=3,UTAMA!$D$16=9),"Lulus",IF(AND(AO37&gt;$AO$3,AM37&gt;=3,UTAMA!$D$16=9),"Tidak Lulus",IF(AND(AO37&lt;=$AO$3,AM37&gt;=3,UTAMA!$D$16=8),"Naik",IF(AND(AO37&lt;=$AO$3,AM37&gt;=3,UTAMA!$D$16=7),"Naik","Tidak Naik")))))</f>
        <v/>
      </c>
      <c r="AQ37" s="756" t="str">
        <f t="shared" ref="AQ37" si="26">IF(AP37="","",RANK(AN37,$AN$11:$AN$107,0))</f>
        <v/>
      </c>
      <c r="AR37" s="774" t="str">
        <f>IF(OR(AO37="",AM37="",UTAMA!$D$16=""),"",IF(AND(AO37&lt;=$AO$3,AM37&gt;=3,UTAMA!$D$16=9),"LLS",IF(AND(AO37&gt;$AO$3,AM37&gt;=3,UTAMA!$D$16=9),"TLLS",IF(AND(AO37&lt;=$AO$3,AM37&gt;=3,UTAMA!$D$16=8),"NK",IF(AND(AO37&lt;=$AO$3,AM37&gt;=3,UTAMA!$D$16=7),"NK","TNK")))))</f>
        <v/>
      </c>
    </row>
    <row r="38" spans="1:44" ht="15">
      <c r="A38" s="713"/>
      <c r="B38" s="753"/>
      <c r="C38" s="232" t="s">
        <v>423</v>
      </c>
      <c r="D38" s="228" t="str">
        <f>IF('QH2'!F27="","",'QH2'!F27)</f>
        <v/>
      </c>
      <c r="E38" s="229" t="str">
        <f>IF('QH2'!G27="","",'QH2'!G27)</f>
        <v/>
      </c>
      <c r="F38" s="229" t="str">
        <f>IF('AA2'!F27="","",'AA2'!F27)</f>
        <v/>
      </c>
      <c r="G38" s="229" t="str">
        <f>IF('AA2'!G27="","",'AA2'!G27)</f>
        <v/>
      </c>
      <c r="H38" s="229" t="str">
        <f>IF(FIQIH2!F27="","",FIQIH2!F27)</f>
        <v/>
      </c>
      <c r="I38" s="229" t="str">
        <f>IF(FIQIH2!G27="","",FIQIH2!G27)</f>
        <v/>
      </c>
      <c r="J38" s="229" t="str">
        <f>IF('SKI2'!F27="","",'SKI2'!F27)</f>
        <v/>
      </c>
      <c r="K38" s="229" t="str">
        <f>IF('SKI2'!G27="","",'SKI2'!G27)</f>
        <v/>
      </c>
      <c r="L38" s="228" t="str">
        <f>IF(PPKn2!F27="","",PPKn2!F27)</f>
        <v/>
      </c>
      <c r="M38" s="229" t="str">
        <f>IF(PPKn2!G27="","",PPKn2!G27)</f>
        <v/>
      </c>
      <c r="N38" s="230" t="str">
        <f>IF(B.Ind2!F27="","",B.Ind2!F27)</f>
        <v/>
      </c>
      <c r="O38" s="230" t="str">
        <f>IF(B.Ind2!G27="","",B.Ind2!G27)</f>
        <v/>
      </c>
      <c r="P38" s="230" t="str">
        <f>IF(B.ARAB2!F27="","",B.ARAB2!F27)</f>
        <v/>
      </c>
      <c r="Q38" s="230" t="str">
        <f>IF(B.ARAB2!G27="","",B.ARAB2!G27)</f>
        <v/>
      </c>
      <c r="R38" s="230" t="str">
        <f>IF('MAT2'!F27="","",'MAT2'!F27)</f>
        <v/>
      </c>
      <c r="S38" s="230" t="str">
        <f>IF('MAT2'!G27="","",'MAT2'!G27)</f>
        <v/>
      </c>
      <c r="T38" s="230" t="str">
        <f>IF('IPA2'!F27="","",'IPA2'!F27)</f>
        <v/>
      </c>
      <c r="U38" s="230" t="str">
        <f>IF('IPA2'!G27="","",'IPA2'!G27)</f>
        <v/>
      </c>
      <c r="V38" s="230" t="str">
        <f>IF('IPS2'!F27="","",'IPS2'!F27)</f>
        <v/>
      </c>
      <c r="W38" s="230" t="str">
        <f>IF('IPS2'!G27="","",'IPS2'!G27)</f>
        <v/>
      </c>
      <c r="X38" s="230" t="str">
        <f>IF(BIng2!F27="","",BIng2!F27)</f>
        <v/>
      </c>
      <c r="Y38" s="230" t="str">
        <f>IF(BIng2!G27="","",BIng2!G27)</f>
        <v/>
      </c>
      <c r="Z38" s="230" t="str">
        <f>IF('SBd2'!F27="","",'SBd2'!F27)</f>
        <v/>
      </c>
      <c r="AA38" s="230" t="str">
        <f>IF('SBd2'!G27="","",'SBd2'!G27)</f>
        <v/>
      </c>
      <c r="AB38" s="230" t="str">
        <f>IF('Pjk2'!F27="","",'Pjk2'!F27)</f>
        <v/>
      </c>
      <c r="AC38" s="230" t="str">
        <f>IF('Pjk2'!G27="","",'Pjk2'!G27)</f>
        <v/>
      </c>
      <c r="AD38" s="230" t="str">
        <f>IF('Prk2'!F27="","",'Prk2'!F27)</f>
        <v/>
      </c>
      <c r="AE38" s="230" t="str">
        <f>IF('Prk2'!G27="","",'Prk2'!G27)</f>
        <v/>
      </c>
      <c r="AF38" s="230" t="str">
        <f>IF(BADER2!F27="","",BADER2!F27)</f>
        <v/>
      </c>
      <c r="AG38" s="230" t="str">
        <f>IF(BADER2!G27="","",BADER2!G27)</f>
        <v/>
      </c>
      <c r="AH38" s="230" t="str">
        <f>IF(TAMB12!F27="","",TAMB12!F27)</f>
        <v/>
      </c>
      <c r="AI38" s="230" t="str">
        <f>IF(TAMB12!G27="","",TAMB12!G27)</f>
        <v/>
      </c>
      <c r="AJ38" s="230" t="str">
        <f>IF(TAMB22!F27="","",TAMB22!F27)</f>
        <v/>
      </c>
      <c r="AK38" s="230" t="str">
        <f>IF(TAMB22!G27="","",TAMB22!G27)</f>
        <v/>
      </c>
      <c r="AL38" s="231">
        <f t="shared" si="0"/>
        <v>0</v>
      </c>
      <c r="AM38" s="755"/>
      <c r="AN38" s="757"/>
      <c r="AO38" s="748"/>
      <c r="AP38" s="750"/>
      <c r="AQ38" s="757"/>
      <c r="AR38" s="775"/>
    </row>
    <row r="39" spans="1:44" ht="15">
      <c r="A39" s="711">
        <v>15</v>
      </c>
      <c r="B39" s="752" t="str">
        <f>IF('Data Raport2'!B18="","",'Data Raport2'!B18)</f>
        <v>siswa15</v>
      </c>
      <c r="C39" s="232" t="s">
        <v>422</v>
      </c>
      <c r="D39" s="228" t="str">
        <f>IF('QH2'!C28="","",'QH2'!C28)</f>
        <v/>
      </c>
      <c r="E39" s="229" t="str">
        <f>IF('QH2'!D28="","",'QH2'!D28)</f>
        <v/>
      </c>
      <c r="F39" s="229" t="str">
        <f>IF('AA2'!C28="","",'AA2'!C28)</f>
        <v/>
      </c>
      <c r="G39" s="229" t="str">
        <f>IF('AA2'!D28="","",'AA2'!D28)</f>
        <v/>
      </c>
      <c r="H39" s="229" t="str">
        <f>IF(FIQIH2!C28="","",FIQIH2!C28)</f>
        <v/>
      </c>
      <c r="I39" s="229" t="str">
        <f>IF(FIQIH2!D28="","",FIQIH2!D28)</f>
        <v/>
      </c>
      <c r="J39" s="229" t="str">
        <f>IF('SKI2'!C28="","",'SKI2'!C28)</f>
        <v/>
      </c>
      <c r="K39" s="229" t="str">
        <f>IF('SKI2'!D28="","",'SKI2'!D28)</f>
        <v/>
      </c>
      <c r="L39" s="228" t="str">
        <f>IF(PPKn2!C28="","",PPKn2!C28)</f>
        <v/>
      </c>
      <c r="M39" s="229" t="str">
        <f>IF(PPKn2!D28="","",PPKn2!D28)</f>
        <v/>
      </c>
      <c r="N39" s="230" t="str">
        <f>IF(B.Ind2!C28="","",B.Ind2!C28)</f>
        <v/>
      </c>
      <c r="O39" s="230" t="str">
        <f>IF(B.Ind2!D28="","",B.Ind2!D28)</f>
        <v/>
      </c>
      <c r="P39" s="230" t="str">
        <f>IF(B.ARAB2!C28="","",B.ARAB2!C28)</f>
        <v/>
      </c>
      <c r="Q39" s="230" t="str">
        <f>IF(B.ARAB2!D28="","",B.ARAB2!D28)</f>
        <v/>
      </c>
      <c r="R39" s="230" t="str">
        <f>IF('MAT2'!C28="","",'MAT2'!C28)</f>
        <v/>
      </c>
      <c r="S39" s="230" t="str">
        <f>IF('MAT2'!D28="","",'MAT2'!D28)</f>
        <v/>
      </c>
      <c r="T39" s="230" t="str">
        <f>IF('IPA2'!C28="","",'IPA2'!C28)</f>
        <v/>
      </c>
      <c r="U39" s="230" t="str">
        <f>IF('IPA2'!D28="","",'IPA2'!D28)</f>
        <v/>
      </c>
      <c r="V39" s="230" t="str">
        <f>IF('IPS2'!C28="","",'IPS2'!C28)</f>
        <v/>
      </c>
      <c r="W39" s="230" t="str">
        <f>IF('IPS2'!D28="","",'IPS2'!D28)</f>
        <v/>
      </c>
      <c r="X39" s="230" t="str">
        <f>IF(BIng2!C28="","",BIng2!C28)</f>
        <v/>
      </c>
      <c r="Y39" s="230" t="str">
        <f>IF(BIng2!D28="","",BIng2!D28)</f>
        <v/>
      </c>
      <c r="Z39" s="230" t="str">
        <f>IF('SBd2'!C28="","",'SBd2'!C28)</f>
        <v/>
      </c>
      <c r="AA39" s="230" t="str">
        <f>IF('SBd2'!D28="","",'SBd2'!D28)</f>
        <v/>
      </c>
      <c r="AB39" s="230" t="str">
        <f>IF('Pjk2'!C28="","",'Pjk2'!C28)</f>
        <v/>
      </c>
      <c r="AC39" s="230" t="str">
        <f>IF('Pjk2'!D28="","",'Pjk2'!D28)</f>
        <v/>
      </c>
      <c r="AD39" s="230" t="str">
        <f>IF('Prk2'!C28="","",'Prk2'!C28)</f>
        <v/>
      </c>
      <c r="AE39" s="230" t="str">
        <f>IF('Prk2'!D28="","",'Prk2'!D28)</f>
        <v/>
      </c>
      <c r="AF39" s="230" t="str">
        <f>IF(BADER2!C28="","",BADER2!C28)</f>
        <v/>
      </c>
      <c r="AG39" s="230" t="str">
        <f>IF(BADER2!D28="","",BADER2!D28)</f>
        <v/>
      </c>
      <c r="AH39" s="230" t="str">
        <f>IF(TAMB12!C28="","",TAMB12!C28)</f>
        <v/>
      </c>
      <c r="AI39" s="230" t="str">
        <f>IF(TAMB12!D28="","",TAMB12!D28)</f>
        <v/>
      </c>
      <c r="AJ39" s="230" t="str">
        <f>IF(TAMB22!C28="","",TAMB22!C28)</f>
        <v/>
      </c>
      <c r="AK39" s="230" t="str">
        <f>IF(TAMB22!D28="","",TAMB22!D28)</f>
        <v/>
      </c>
      <c r="AL39" s="231">
        <f t="shared" si="0"/>
        <v>0</v>
      </c>
      <c r="AM39" s="754" t="str">
        <f>IFERROR(DESKRIPSI2!EW25,"")</f>
        <v/>
      </c>
      <c r="AN39" s="756">
        <f t="shared" ref="AN39" si="27">IF(AL39="","",AL39+AL40)</f>
        <v>0</v>
      </c>
      <c r="AO39" s="747" t="str">
        <f>IF('NK2'!AO39="","",'NK2'!AO39)</f>
        <v/>
      </c>
      <c r="AP39" s="749" t="str">
        <f>IF(OR(AO39="",AM39="",UTAMA!$D$16=""),"",IF(AND(AO39&lt;=$AO$3,AM39&gt;=3,UTAMA!$D$16=9),"Lulus",IF(AND(AO39&gt;$AO$3,AM39&gt;=3,UTAMA!$D$16=9),"Tidak Lulus",IF(AND(AO39&lt;=$AO$3,AM39&gt;=3,UTAMA!$D$16=8),"Naik",IF(AND(AO39&lt;=$AO$3,AM39&gt;=3,UTAMA!$D$16=7),"Naik","Tidak Naik")))))</f>
        <v/>
      </c>
      <c r="AQ39" s="756" t="str">
        <f t="shared" ref="AQ39" si="28">IF(AP39="","",RANK(AN39,$AN$11:$AN$107,0))</f>
        <v/>
      </c>
      <c r="AR39" s="774" t="str">
        <f>IF(OR(AO39="",AM39="",UTAMA!$D$16=""),"",IF(AND(AO39&lt;=$AO$3,AM39&gt;=3,UTAMA!$D$16=9),"LLS",IF(AND(AO39&gt;$AO$3,AM39&gt;=3,UTAMA!$D$16=9),"TLLS",IF(AND(AO39&lt;=$AO$3,AM39&gt;=3,UTAMA!$D$16=8),"NK",IF(AND(AO39&lt;=$AO$3,AM39&gt;=3,UTAMA!$D$16=7),"NK","TNK")))))</f>
        <v/>
      </c>
    </row>
    <row r="40" spans="1:44" ht="15">
      <c r="A40" s="713"/>
      <c r="B40" s="753"/>
      <c r="C40" s="232" t="s">
        <v>423</v>
      </c>
      <c r="D40" s="228" t="str">
        <f>IF('QH2'!F28="","",'QH2'!F28)</f>
        <v/>
      </c>
      <c r="E40" s="229" t="str">
        <f>IF('QH2'!G28="","",'QH2'!G28)</f>
        <v/>
      </c>
      <c r="F40" s="229" t="str">
        <f>IF('AA2'!F28="","",'AA2'!F28)</f>
        <v/>
      </c>
      <c r="G40" s="229" t="str">
        <f>IF('AA2'!G28="","",'AA2'!G28)</f>
        <v/>
      </c>
      <c r="H40" s="229" t="str">
        <f>IF(FIQIH2!F28="","",FIQIH2!F28)</f>
        <v/>
      </c>
      <c r="I40" s="229" t="str">
        <f>IF(FIQIH2!G28="","",FIQIH2!G28)</f>
        <v/>
      </c>
      <c r="J40" s="229" t="str">
        <f>IF('SKI2'!F28="","",'SKI2'!F28)</f>
        <v/>
      </c>
      <c r="K40" s="229" t="str">
        <f>IF('SKI2'!G28="","",'SKI2'!G28)</f>
        <v/>
      </c>
      <c r="L40" s="228" t="str">
        <f>IF(PPKn2!F28="","",PPKn2!F28)</f>
        <v/>
      </c>
      <c r="M40" s="229" t="str">
        <f>IF(PPKn2!G28="","",PPKn2!G28)</f>
        <v/>
      </c>
      <c r="N40" s="230" t="str">
        <f>IF(B.Ind2!F28="","",B.Ind2!F28)</f>
        <v/>
      </c>
      <c r="O40" s="230" t="str">
        <f>IF(B.Ind2!G28="","",B.Ind2!G28)</f>
        <v/>
      </c>
      <c r="P40" s="230" t="str">
        <f>IF(B.ARAB2!F28="","",B.ARAB2!F28)</f>
        <v/>
      </c>
      <c r="Q40" s="230" t="str">
        <f>IF(B.ARAB2!G28="","",B.ARAB2!G28)</f>
        <v/>
      </c>
      <c r="R40" s="230" t="str">
        <f>IF('MAT2'!F28="","",'MAT2'!F28)</f>
        <v/>
      </c>
      <c r="S40" s="230" t="str">
        <f>IF('MAT2'!G28="","",'MAT2'!G28)</f>
        <v/>
      </c>
      <c r="T40" s="230" t="str">
        <f>IF('IPA2'!F28="","",'IPA2'!F28)</f>
        <v/>
      </c>
      <c r="U40" s="230" t="str">
        <f>IF('IPA2'!G28="","",'IPA2'!G28)</f>
        <v/>
      </c>
      <c r="V40" s="230" t="str">
        <f>IF('IPS2'!F28="","",'IPS2'!F28)</f>
        <v/>
      </c>
      <c r="W40" s="230" t="str">
        <f>IF('IPS2'!G28="","",'IPS2'!G28)</f>
        <v/>
      </c>
      <c r="X40" s="230" t="str">
        <f>IF(BIng2!F28="","",BIng2!F28)</f>
        <v/>
      </c>
      <c r="Y40" s="230" t="str">
        <f>IF(BIng2!G28="","",BIng2!G28)</f>
        <v/>
      </c>
      <c r="Z40" s="230" t="str">
        <f>IF('SBd2'!F28="","",'SBd2'!F28)</f>
        <v/>
      </c>
      <c r="AA40" s="230" t="str">
        <f>IF('SBd2'!G28="","",'SBd2'!G28)</f>
        <v/>
      </c>
      <c r="AB40" s="230" t="str">
        <f>IF('Pjk2'!F28="","",'Pjk2'!F28)</f>
        <v/>
      </c>
      <c r="AC40" s="230" t="str">
        <f>IF('Pjk2'!G28="","",'Pjk2'!G28)</f>
        <v/>
      </c>
      <c r="AD40" s="230" t="str">
        <f>IF('Prk2'!F28="","",'Prk2'!F28)</f>
        <v/>
      </c>
      <c r="AE40" s="230" t="str">
        <f>IF('Prk2'!G28="","",'Prk2'!G28)</f>
        <v/>
      </c>
      <c r="AF40" s="230" t="str">
        <f>IF(BADER2!F28="","",BADER2!F28)</f>
        <v/>
      </c>
      <c r="AG40" s="230" t="str">
        <f>IF(BADER2!G28="","",BADER2!G28)</f>
        <v/>
      </c>
      <c r="AH40" s="230" t="str">
        <f>IF(TAMB12!F28="","",TAMB12!F28)</f>
        <v/>
      </c>
      <c r="AI40" s="230" t="str">
        <f>IF(TAMB12!G28="","",TAMB12!G28)</f>
        <v/>
      </c>
      <c r="AJ40" s="230" t="str">
        <f>IF(TAMB22!F28="","",TAMB22!F28)</f>
        <v/>
      </c>
      <c r="AK40" s="230" t="str">
        <f>IF(TAMB22!G28="","",TAMB22!G28)</f>
        <v/>
      </c>
      <c r="AL40" s="231">
        <f t="shared" si="0"/>
        <v>0</v>
      </c>
      <c r="AM40" s="755"/>
      <c r="AN40" s="757"/>
      <c r="AO40" s="748"/>
      <c r="AP40" s="750"/>
      <c r="AQ40" s="757"/>
      <c r="AR40" s="775"/>
    </row>
    <row r="41" spans="1:44" ht="15" customHeight="1">
      <c r="A41" s="711">
        <v>16</v>
      </c>
      <c r="B41" s="752" t="str">
        <f>IF('Data Raport2'!B19="","",'Data Raport2'!B19)</f>
        <v>siswa16</v>
      </c>
      <c r="C41" s="232" t="s">
        <v>422</v>
      </c>
      <c r="D41" s="228" t="str">
        <f>IF('QH2'!C29="","",'QH2'!C29)</f>
        <v/>
      </c>
      <c r="E41" s="229" t="str">
        <f>IF('QH2'!D29="","",'QH2'!D29)</f>
        <v/>
      </c>
      <c r="F41" s="229" t="str">
        <f>IF('AA2'!C29="","",'AA2'!C29)</f>
        <v/>
      </c>
      <c r="G41" s="229" t="str">
        <f>IF('AA2'!D29="","",'AA2'!D29)</f>
        <v/>
      </c>
      <c r="H41" s="229" t="str">
        <f>IF(FIQIH2!C29="","",FIQIH2!C29)</f>
        <v/>
      </c>
      <c r="I41" s="229" t="str">
        <f>IF(FIQIH2!D29="","",FIQIH2!D29)</f>
        <v/>
      </c>
      <c r="J41" s="229" t="str">
        <f>IF('SKI2'!C29="","",'SKI2'!C29)</f>
        <v/>
      </c>
      <c r="K41" s="229" t="str">
        <f>IF('SKI2'!D29="","",'SKI2'!D29)</f>
        <v/>
      </c>
      <c r="L41" s="228" t="str">
        <f>IF(PPKn2!C29="","",PPKn2!C29)</f>
        <v/>
      </c>
      <c r="M41" s="229" t="str">
        <f>IF(PPKn2!D29="","",PPKn2!D29)</f>
        <v/>
      </c>
      <c r="N41" s="230" t="str">
        <f>IF(B.Ind2!C29="","",B.Ind2!C29)</f>
        <v/>
      </c>
      <c r="O41" s="230" t="str">
        <f>IF(B.Ind2!D29="","",B.Ind2!D29)</f>
        <v/>
      </c>
      <c r="P41" s="230" t="str">
        <f>IF(B.ARAB2!C29="","",B.ARAB2!C29)</f>
        <v/>
      </c>
      <c r="Q41" s="230" t="str">
        <f>IF(B.ARAB2!D29="","",B.ARAB2!D29)</f>
        <v/>
      </c>
      <c r="R41" s="230" t="str">
        <f>IF('MAT2'!C29="","",'MAT2'!C29)</f>
        <v/>
      </c>
      <c r="S41" s="230" t="str">
        <f>IF('MAT2'!D29="","",'MAT2'!D29)</f>
        <v/>
      </c>
      <c r="T41" s="230" t="str">
        <f>IF('IPA2'!C29="","",'IPA2'!C29)</f>
        <v/>
      </c>
      <c r="U41" s="230" t="str">
        <f>IF('IPA2'!D29="","",'IPA2'!D29)</f>
        <v/>
      </c>
      <c r="V41" s="230" t="str">
        <f>IF('IPS2'!C29="","",'IPS2'!C29)</f>
        <v/>
      </c>
      <c r="W41" s="230" t="str">
        <f>IF('IPS2'!D29="","",'IPS2'!D29)</f>
        <v/>
      </c>
      <c r="X41" s="230" t="str">
        <f>IF(BIng2!C29="","",BIng2!C29)</f>
        <v/>
      </c>
      <c r="Y41" s="230" t="str">
        <f>IF(BIng2!D29="","",BIng2!D29)</f>
        <v/>
      </c>
      <c r="Z41" s="230" t="str">
        <f>IF('SBd2'!C29="","",'SBd2'!C29)</f>
        <v/>
      </c>
      <c r="AA41" s="230" t="str">
        <f>IF('SBd2'!D29="","",'SBd2'!D29)</f>
        <v/>
      </c>
      <c r="AB41" s="230" t="str">
        <f>IF('Pjk2'!C29="","",'Pjk2'!C29)</f>
        <v/>
      </c>
      <c r="AC41" s="230" t="str">
        <f>IF('Pjk2'!D29="","",'Pjk2'!D29)</f>
        <v/>
      </c>
      <c r="AD41" s="230" t="str">
        <f>IF('Prk2'!C29="","",'Prk2'!C29)</f>
        <v/>
      </c>
      <c r="AE41" s="230" t="str">
        <f>IF('Prk2'!D29="","",'Prk2'!D29)</f>
        <v/>
      </c>
      <c r="AF41" s="230" t="str">
        <f>IF(BADER2!C29="","",BADER2!C29)</f>
        <v/>
      </c>
      <c r="AG41" s="230" t="str">
        <f>IF(BADER2!D29="","",BADER2!D29)</f>
        <v/>
      </c>
      <c r="AH41" s="230" t="str">
        <f>IF(TAMB12!C29="","",TAMB12!C29)</f>
        <v/>
      </c>
      <c r="AI41" s="230" t="str">
        <f>IF(TAMB12!D29="","",TAMB12!D29)</f>
        <v/>
      </c>
      <c r="AJ41" s="230" t="str">
        <f>IF(TAMB22!C29="","",TAMB22!C29)</f>
        <v/>
      </c>
      <c r="AK41" s="230" t="str">
        <f>IF(TAMB22!D29="","",TAMB22!D29)</f>
        <v/>
      </c>
      <c r="AL41" s="231">
        <f t="shared" si="0"/>
        <v>0</v>
      </c>
      <c r="AM41" s="754" t="str">
        <f>IFERROR(DESKRIPSI2!EW26,"")</f>
        <v/>
      </c>
      <c r="AN41" s="756">
        <f t="shared" ref="AN41" si="29">IF(AL41="","",AL41+AL42)</f>
        <v>0</v>
      </c>
      <c r="AO41" s="747" t="str">
        <f>IF('NK2'!AO41="","",'NK2'!AO41)</f>
        <v/>
      </c>
      <c r="AP41" s="749" t="str">
        <f>IF(OR(AO41="",AM41="",UTAMA!$D$16=""),"",IF(AND(AO41&lt;=$AO$3,AM41&gt;=3,UTAMA!$D$16=9),"Lulus",IF(AND(AO41&gt;$AO$3,AM41&gt;=3,UTAMA!$D$16=9),"Tidak Lulus",IF(AND(AO41&lt;=$AO$3,AM41&gt;=3,UTAMA!$D$16=8),"Naik",IF(AND(AO41&lt;=$AO$3,AM41&gt;=3,UTAMA!$D$16=7),"Naik","Tidak Naik")))))</f>
        <v/>
      </c>
      <c r="AQ41" s="756" t="str">
        <f t="shared" ref="AQ41" si="30">IF(AP41="","",RANK(AN41,$AN$11:$AN$107,0))</f>
        <v/>
      </c>
      <c r="AR41" s="774" t="str">
        <f>IF(OR(AO41="",AM41="",UTAMA!$D$16=""),"",IF(AND(AO41&lt;=$AO$3,AM41&gt;=3,UTAMA!$D$16=9),"LLS",IF(AND(AO41&gt;$AO$3,AM41&gt;=3,UTAMA!$D$16=9),"TLLS",IF(AND(AO41&lt;=$AO$3,AM41&gt;=3,UTAMA!$D$16=8),"NK",IF(AND(AO41&lt;=$AO$3,AM41&gt;=3,UTAMA!$D$16=7),"NK","TNK")))))</f>
        <v/>
      </c>
    </row>
    <row r="42" spans="1:44" ht="15">
      <c r="A42" s="713"/>
      <c r="B42" s="753"/>
      <c r="C42" s="232" t="s">
        <v>423</v>
      </c>
      <c r="D42" s="228" t="str">
        <f>IF('QH2'!F29="","",'QH2'!F29)</f>
        <v/>
      </c>
      <c r="E42" s="229" t="str">
        <f>IF('QH2'!G29="","",'QH2'!G29)</f>
        <v/>
      </c>
      <c r="F42" s="229" t="str">
        <f>IF('AA2'!F29="","",'AA2'!F29)</f>
        <v/>
      </c>
      <c r="G42" s="229" t="str">
        <f>IF('AA2'!G29="","",'AA2'!G29)</f>
        <v/>
      </c>
      <c r="H42" s="229" t="str">
        <f>IF(FIQIH2!F29="","",FIQIH2!F29)</f>
        <v/>
      </c>
      <c r="I42" s="229" t="str">
        <f>IF(FIQIH2!G29="","",FIQIH2!G29)</f>
        <v/>
      </c>
      <c r="J42" s="229" t="str">
        <f>IF('SKI2'!F29="","",'SKI2'!F29)</f>
        <v/>
      </c>
      <c r="K42" s="229" t="str">
        <f>IF('SKI2'!G29="","",'SKI2'!G29)</f>
        <v/>
      </c>
      <c r="L42" s="228" t="str">
        <f>IF(PPKn2!F29="","",PPKn2!F29)</f>
        <v/>
      </c>
      <c r="M42" s="229" t="str">
        <f>IF(PPKn2!G29="","",PPKn2!G29)</f>
        <v/>
      </c>
      <c r="N42" s="230" t="str">
        <f>IF(B.Ind2!F29="","",B.Ind2!F29)</f>
        <v/>
      </c>
      <c r="O42" s="230" t="str">
        <f>IF(B.Ind2!G29="","",B.Ind2!G29)</f>
        <v/>
      </c>
      <c r="P42" s="230" t="str">
        <f>IF(B.ARAB2!F29="","",B.ARAB2!F29)</f>
        <v/>
      </c>
      <c r="Q42" s="230" t="str">
        <f>IF(B.ARAB2!G29="","",B.ARAB2!G29)</f>
        <v/>
      </c>
      <c r="R42" s="230" t="str">
        <f>IF('MAT2'!F29="","",'MAT2'!F29)</f>
        <v/>
      </c>
      <c r="S42" s="230" t="str">
        <f>IF('MAT2'!G29="","",'MAT2'!G29)</f>
        <v/>
      </c>
      <c r="T42" s="230" t="str">
        <f>IF('IPA2'!F29="","",'IPA2'!F29)</f>
        <v/>
      </c>
      <c r="U42" s="230" t="str">
        <f>IF('IPA2'!G29="","",'IPA2'!G29)</f>
        <v/>
      </c>
      <c r="V42" s="230" t="str">
        <f>IF('IPS2'!F29="","",'IPS2'!F29)</f>
        <v/>
      </c>
      <c r="W42" s="230" t="str">
        <f>IF('IPS2'!G29="","",'IPS2'!G29)</f>
        <v/>
      </c>
      <c r="X42" s="230" t="str">
        <f>IF(BIng2!F29="","",BIng2!F29)</f>
        <v/>
      </c>
      <c r="Y42" s="230" t="str">
        <f>IF(BIng2!G29="","",BIng2!G29)</f>
        <v/>
      </c>
      <c r="Z42" s="230" t="str">
        <f>IF('SBd2'!F29="","",'SBd2'!F29)</f>
        <v/>
      </c>
      <c r="AA42" s="230" t="str">
        <f>IF('SBd2'!G29="","",'SBd2'!G29)</f>
        <v/>
      </c>
      <c r="AB42" s="230" t="str">
        <f>IF('Pjk2'!F29="","",'Pjk2'!F29)</f>
        <v/>
      </c>
      <c r="AC42" s="230" t="str">
        <f>IF('Pjk2'!G29="","",'Pjk2'!G29)</f>
        <v/>
      </c>
      <c r="AD42" s="230" t="str">
        <f>IF('Prk2'!F29="","",'Prk2'!F29)</f>
        <v/>
      </c>
      <c r="AE42" s="230" t="str">
        <f>IF('Prk2'!G29="","",'Prk2'!G29)</f>
        <v/>
      </c>
      <c r="AF42" s="230" t="str">
        <f>IF(BADER2!F29="","",BADER2!F29)</f>
        <v/>
      </c>
      <c r="AG42" s="230" t="str">
        <f>IF(BADER2!G29="","",BADER2!G29)</f>
        <v/>
      </c>
      <c r="AH42" s="230" t="str">
        <f>IF(TAMB12!F29="","",TAMB12!F29)</f>
        <v/>
      </c>
      <c r="AI42" s="230" t="str">
        <f>IF(TAMB12!G29="","",TAMB12!G29)</f>
        <v/>
      </c>
      <c r="AJ42" s="230" t="str">
        <f>IF(TAMB22!F29="","",TAMB22!F29)</f>
        <v/>
      </c>
      <c r="AK42" s="230" t="str">
        <f>IF(TAMB22!G29="","",TAMB22!G29)</f>
        <v/>
      </c>
      <c r="AL42" s="231">
        <f t="shared" si="0"/>
        <v>0</v>
      </c>
      <c r="AM42" s="755"/>
      <c r="AN42" s="757"/>
      <c r="AO42" s="748"/>
      <c r="AP42" s="750"/>
      <c r="AQ42" s="757"/>
      <c r="AR42" s="775"/>
    </row>
    <row r="43" spans="1:44" ht="15">
      <c r="A43" s="711">
        <v>17</v>
      </c>
      <c r="B43" s="752" t="str">
        <f>IF('Data Raport2'!B20="","",'Data Raport2'!B20)</f>
        <v>siswa17</v>
      </c>
      <c r="C43" s="232" t="s">
        <v>422</v>
      </c>
      <c r="D43" s="228" t="str">
        <f>IF('QH2'!C30="","",'QH2'!C30)</f>
        <v/>
      </c>
      <c r="E43" s="229" t="str">
        <f>IF('QH2'!D30="","",'QH2'!D30)</f>
        <v/>
      </c>
      <c r="F43" s="229" t="str">
        <f>IF('AA2'!C30="","",'AA2'!C30)</f>
        <v/>
      </c>
      <c r="G43" s="229" t="str">
        <f>IF('AA2'!D30="","",'AA2'!D30)</f>
        <v/>
      </c>
      <c r="H43" s="229" t="str">
        <f>IF(FIQIH2!C30="","",FIQIH2!C30)</f>
        <v/>
      </c>
      <c r="I43" s="229" t="str">
        <f>IF(FIQIH2!D30="","",FIQIH2!D30)</f>
        <v/>
      </c>
      <c r="J43" s="229" t="str">
        <f>IF('SKI2'!C30="","",'SKI2'!C30)</f>
        <v/>
      </c>
      <c r="K43" s="229" t="str">
        <f>IF('SKI2'!D30="","",'SKI2'!D30)</f>
        <v/>
      </c>
      <c r="L43" s="228" t="str">
        <f>IF(PPKn2!C30="","",PPKn2!C30)</f>
        <v/>
      </c>
      <c r="M43" s="229" t="str">
        <f>IF(PPKn2!D30="","",PPKn2!D30)</f>
        <v/>
      </c>
      <c r="N43" s="230" t="str">
        <f>IF(B.Ind2!C30="","",B.Ind2!C30)</f>
        <v/>
      </c>
      <c r="O43" s="230" t="str">
        <f>IF(B.Ind2!D30="","",B.Ind2!D30)</f>
        <v/>
      </c>
      <c r="P43" s="230" t="str">
        <f>IF(B.ARAB2!C30="","",B.ARAB2!C30)</f>
        <v/>
      </c>
      <c r="Q43" s="230" t="str">
        <f>IF(B.ARAB2!D30="","",B.ARAB2!D30)</f>
        <v/>
      </c>
      <c r="R43" s="230" t="str">
        <f>IF('MAT2'!C30="","",'MAT2'!C30)</f>
        <v/>
      </c>
      <c r="S43" s="230" t="str">
        <f>IF('MAT2'!D30="","",'MAT2'!D30)</f>
        <v/>
      </c>
      <c r="T43" s="230" t="str">
        <f>IF('IPA2'!C30="","",'IPA2'!C30)</f>
        <v/>
      </c>
      <c r="U43" s="230" t="str">
        <f>IF('IPA2'!D30="","",'IPA2'!D30)</f>
        <v/>
      </c>
      <c r="V43" s="230" t="str">
        <f>IF('IPS2'!C30="","",'IPS2'!C30)</f>
        <v/>
      </c>
      <c r="W43" s="230" t="str">
        <f>IF('IPS2'!D30="","",'IPS2'!D30)</f>
        <v/>
      </c>
      <c r="X43" s="230" t="str">
        <f>IF(BIng2!C30="","",BIng2!C30)</f>
        <v/>
      </c>
      <c r="Y43" s="230" t="str">
        <f>IF(BIng2!D30="","",BIng2!D30)</f>
        <v/>
      </c>
      <c r="Z43" s="230" t="str">
        <f>IF('SBd2'!C30="","",'SBd2'!C30)</f>
        <v/>
      </c>
      <c r="AA43" s="230" t="str">
        <f>IF('SBd2'!D30="","",'SBd2'!D30)</f>
        <v/>
      </c>
      <c r="AB43" s="230" t="str">
        <f>IF('Pjk2'!C30="","",'Pjk2'!C30)</f>
        <v/>
      </c>
      <c r="AC43" s="230" t="str">
        <f>IF('Pjk2'!D30="","",'Pjk2'!D30)</f>
        <v/>
      </c>
      <c r="AD43" s="230" t="str">
        <f>IF('Prk2'!C30="","",'Prk2'!C30)</f>
        <v/>
      </c>
      <c r="AE43" s="230" t="str">
        <f>IF('Prk2'!D30="","",'Prk2'!D30)</f>
        <v/>
      </c>
      <c r="AF43" s="230" t="str">
        <f>IF(BADER2!C30="","",BADER2!C30)</f>
        <v/>
      </c>
      <c r="AG43" s="230" t="str">
        <f>IF(BADER2!D30="","",BADER2!D30)</f>
        <v/>
      </c>
      <c r="AH43" s="230" t="str">
        <f>IF(TAMB12!C30="","",TAMB12!C30)</f>
        <v/>
      </c>
      <c r="AI43" s="230" t="str">
        <f>IF(TAMB12!D30="","",TAMB12!D30)</f>
        <v/>
      </c>
      <c r="AJ43" s="230" t="str">
        <f>IF(TAMB22!C30="","",TAMB22!C30)</f>
        <v/>
      </c>
      <c r="AK43" s="230" t="str">
        <f>IF(TAMB22!D30="","",TAMB22!D30)</f>
        <v/>
      </c>
      <c r="AL43" s="231">
        <f t="shared" si="0"/>
        <v>0</v>
      </c>
      <c r="AM43" s="754" t="str">
        <f>IFERROR(DESKRIPSI2!EW27,"")</f>
        <v/>
      </c>
      <c r="AN43" s="756">
        <f t="shared" ref="AN43" si="31">IF(AL43="","",AL43+AL44)</f>
        <v>0</v>
      </c>
      <c r="AO43" s="747" t="str">
        <f>IF('NK2'!AO43="","",'NK2'!AO43)</f>
        <v/>
      </c>
      <c r="AP43" s="749" t="str">
        <f>IF(OR(AO43="",AM43="",UTAMA!$D$16=""),"",IF(AND(AO43&lt;=$AO$3,AM43&gt;=3,UTAMA!$D$16=9),"Lulus",IF(AND(AO43&gt;$AO$3,AM43&gt;=3,UTAMA!$D$16=9),"Tidak Lulus",IF(AND(AO43&lt;=$AO$3,AM43&gt;=3,UTAMA!$D$16=8),"Naik",IF(AND(AO43&lt;=$AO$3,AM43&gt;=3,UTAMA!$D$16=7),"Naik","Tidak Naik")))))</f>
        <v/>
      </c>
      <c r="AQ43" s="756" t="str">
        <f t="shared" ref="AQ43" si="32">IF(AP43="","",RANK(AN43,$AN$11:$AN$107,0))</f>
        <v/>
      </c>
      <c r="AR43" s="774" t="str">
        <f>IF(OR(AO43="",AM43="",UTAMA!$D$16=""),"",IF(AND(AO43&lt;=$AO$3,AM43&gt;=3,UTAMA!$D$16=9),"LLS",IF(AND(AO43&gt;$AO$3,AM43&gt;=3,UTAMA!$D$16=9),"TLLS",IF(AND(AO43&lt;=$AO$3,AM43&gt;=3,UTAMA!$D$16=8),"NK",IF(AND(AO43&lt;=$AO$3,AM43&gt;=3,UTAMA!$D$16=7),"NK","TNK")))))</f>
        <v/>
      </c>
    </row>
    <row r="44" spans="1:44" ht="15">
      <c r="A44" s="713"/>
      <c r="B44" s="753"/>
      <c r="C44" s="232" t="s">
        <v>423</v>
      </c>
      <c r="D44" s="228" t="str">
        <f>IF('QH2'!F30="","",'QH2'!F30)</f>
        <v/>
      </c>
      <c r="E44" s="229" t="str">
        <f>IF('QH2'!G30="","",'QH2'!G30)</f>
        <v/>
      </c>
      <c r="F44" s="229" t="str">
        <f>IF('AA2'!F30="","",'AA2'!F30)</f>
        <v/>
      </c>
      <c r="G44" s="229" t="str">
        <f>IF('AA2'!G30="","",'AA2'!G30)</f>
        <v/>
      </c>
      <c r="H44" s="229" t="str">
        <f>IF(FIQIH2!F30="","",FIQIH2!F30)</f>
        <v/>
      </c>
      <c r="I44" s="229" t="str">
        <f>IF(FIQIH2!G30="","",FIQIH2!G30)</f>
        <v/>
      </c>
      <c r="J44" s="229" t="str">
        <f>IF('SKI2'!F30="","",'SKI2'!F30)</f>
        <v/>
      </c>
      <c r="K44" s="229" t="str">
        <f>IF('SKI2'!G30="","",'SKI2'!G30)</f>
        <v/>
      </c>
      <c r="L44" s="228" t="str">
        <f>IF(PPKn2!F30="","",PPKn2!F30)</f>
        <v/>
      </c>
      <c r="M44" s="229" t="str">
        <f>IF(PPKn2!G30="","",PPKn2!G30)</f>
        <v/>
      </c>
      <c r="N44" s="230" t="str">
        <f>IF(B.Ind2!F30="","",B.Ind2!F30)</f>
        <v/>
      </c>
      <c r="O44" s="230" t="str">
        <f>IF(B.Ind2!G30="","",B.Ind2!G30)</f>
        <v/>
      </c>
      <c r="P44" s="230" t="str">
        <f>IF(B.ARAB2!F30="","",B.ARAB2!F30)</f>
        <v/>
      </c>
      <c r="Q44" s="230" t="str">
        <f>IF(B.ARAB2!G30="","",B.ARAB2!G30)</f>
        <v/>
      </c>
      <c r="R44" s="230" t="str">
        <f>IF('MAT2'!F30="","",'MAT2'!F30)</f>
        <v/>
      </c>
      <c r="S44" s="230" t="str">
        <f>IF('MAT2'!G30="","",'MAT2'!G30)</f>
        <v/>
      </c>
      <c r="T44" s="230" t="str">
        <f>IF('IPA2'!F30="","",'IPA2'!F30)</f>
        <v/>
      </c>
      <c r="U44" s="230" t="str">
        <f>IF('IPA2'!G30="","",'IPA2'!G30)</f>
        <v/>
      </c>
      <c r="V44" s="230" t="str">
        <f>IF('IPS2'!F30="","",'IPS2'!F30)</f>
        <v/>
      </c>
      <c r="W44" s="230" t="str">
        <f>IF('IPS2'!G30="","",'IPS2'!G30)</f>
        <v/>
      </c>
      <c r="X44" s="230" t="str">
        <f>IF(BIng2!F30="","",BIng2!F30)</f>
        <v/>
      </c>
      <c r="Y44" s="230" t="str">
        <f>IF(BIng2!G30="","",BIng2!G30)</f>
        <v/>
      </c>
      <c r="Z44" s="230" t="str">
        <f>IF('SBd2'!F30="","",'SBd2'!F30)</f>
        <v/>
      </c>
      <c r="AA44" s="230" t="str">
        <f>IF('SBd2'!G30="","",'SBd2'!G30)</f>
        <v/>
      </c>
      <c r="AB44" s="230" t="str">
        <f>IF('Pjk2'!F30="","",'Pjk2'!F30)</f>
        <v/>
      </c>
      <c r="AC44" s="230" t="str">
        <f>IF('Pjk2'!G30="","",'Pjk2'!G30)</f>
        <v/>
      </c>
      <c r="AD44" s="230" t="str">
        <f>IF('Prk2'!F30="","",'Prk2'!F30)</f>
        <v/>
      </c>
      <c r="AE44" s="230" t="str">
        <f>IF('Prk2'!G30="","",'Prk2'!G30)</f>
        <v/>
      </c>
      <c r="AF44" s="230" t="str">
        <f>IF(BADER2!F30="","",BADER2!F30)</f>
        <v/>
      </c>
      <c r="AG44" s="230" t="str">
        <f>IF(BADER2!G30="","",BADER2!G30)</f>
        <v/>
      </c>
      <c r="AH44" s="230" t="str">
        <f>IF(TAMB12!F30="","",TAMB12!F30)</f>
        <v/>
      </c>
      <c r="AI44" s="230" t="str">
        <f>IF(TAMB12!G30="","",TAMB12!G30)</f>
        <v/>
      </c>
      <c r="AJ44" s="230" t="str">
        <f>IF(TAMB22!F30="","",TAMB22!F30)</f>
        <v/>
      </c>
      <c r="AK44" s="230" t="str">
        <f>IF(TAMB22!G30="","",TAMB22!G30)</f>
        <v/>
      </c>
      <c r="AL44" s="231">
        <f t="shared" si="0"/>
        <v>0</v>
      </c>
      <c r="AM44" s="755"/>
      <c r="AN44" s="757"/>
      <c r="AO44" s="748"/>
      <c r="AP44" s="750"/>
      <c r="AQ44" s="757"/>
      <c r="AR44" s="775"/>
    </row>
    <row r="45" spans="1:44" ht="15">
      <c r="A45" s="711">
        <v>18</v>
      </c>
      <c r="B45" s="752" t="str">
        <f>IF('Data Raport2'!B21="","",'Data Raport2'!B21)</f>
        <v>siswa18</v>
      </c>
      <c r="C45" s="232" t="s">
        <v>422</v>
      </c>
      <c r="D45" s="228" t="str">
        <f>IF('QH2'!C31="","",'QH2'!C31)</f>
        <v/>
      </c>
      <c r="E45" s="229" t="str">
        <f>IF('QH2'!D31="","",'QH2'!D31)</f>
        <v/>
      </c>
      <c r="F45" s="229" t="str">
        <f>IF('AA2'!C31="","",'AA2'!C31)</f>
        <v/>
      </c>
      <c r="G45" s="229" t="str">
        <f>IF('AA2'!D31="","",'AA2'!D31)</f>
        <v/>
      </c>
      <c r="H45" s="229" t="str">
        <f>IF(FIQIH2!C31="","",FIQIH2!C31)</f>
        <v/>
      </c>
      <c r="I45" s="229" t="str">
        <f>IF(FIQIH2!D31="","",FIQIH2!D31)</f>
        <v/>
      </c>
      <c r="J45" s="229" t="str">
        <f>IF('SKI2'!C31="","",'SKI2'!C31)</f>
        <v/>
      </c>
      <c r="K45" s="229" t="str">
        <f>IF('SKI2'!D31="","",'SKI2'!D31)</f>
        <v/>
      </c>
      <c r="L45" s="228" t="str">
        <f>IF(PPKn2!C31="","",PPKn2!C31)</f>
        <v/>
      </c>
      <c r="M45" s="229" t="str">
        <f>IF(PPKn2!D31="","",PPKn2!D31)</f>
        <v/>
      </c>
      <c r="N45" s="230" t="str">
        <f>IF(B.Ind2!C31="","",B.Ind2!C31)</f>
        <v/>
      </c>
      <c r="O45" s="230" t="str">
        <f>IF(B.Ind2!D31="","",B.Ind2!D31)</f>
        <v/>
      </c>
      <c r="P45" s="230" t="str">
        <f>IF(B.ARAB2!C31="","",B.ARAB2!C31)</f>
        <v/>
      </c>
      <c r="Q45" s="230" t="str">
        <f>IF(B.ARAB2!D31="","",B.ARAB2!D31)</f>
        <v/>
      </c>
      <c r="R45" s="230" t="str">
        <f>IF('MAT2'!C31="","",'MAT2'!C31)</f>
        <v/>
      </c>
      <c r="S45" s="230" t="str">
        <f>IF('MAT2'!D31="","",'MAT2'!D31)</f>
        <v/>
      </c>
      <c r="T45" s="230" t="str">
        <f>IF('IPA2'!C31="","",'IPA2'!C31)</f>
        <v/>
      </c>
      <c r="U45" s="230" t="str">
        <f>IF('IPA2'!D31="","",'IPA2'!D31)</f>
        <v/>
      </c>
      <c r="V45" s="230" t="str">
        <f>IF('IPS2'!C31="","",'IPS2'!C31)</f>
        <v/>
      </c>
      <c r="W45" s="230" t="str">
        <f>IF('IPS2'!D31="","",'IPS2'!D31)</f>
        <v/>
      </c>
      <c r="X45" s="230" t="str">
        <f>IF(BIng2!C31="","",BIng2!C31)</f>
        <v/>
      </c>
      <c r="Y45" s="230" t="str">
        <f>IF(BIng2!D31="","",BIng2!D31)</f>
        <v/>
      </c>
      <c r="Z45" s="230" t="str">
        <f>IF('SBd2'!C31="","",'SBd2'!C31)</f>
        <v/>
      </c>
      <c r="AA45" s="230" t="str">
        <f>IF('SBd2'!D31="","",'SBd2'!D31)</f>
        <v/>
      </c>
      <c r="AB45" s="230" t="str">
        <f>IF('Pjk2'!C31="","",'Pjk2'!C31)</f>
        <v/>
      </c>
      <c r="AC45" s="230" t="str">
        <f>IF('Pjk2'!D31="","",'Pjk2'!D31)</f>
        <v/>
      </c>
      <c r="AD45" s="230" t="str">
        <f>IF('Prk2'!C31="","",'Prk2'!C31)</f>
        <v/>
      </c>
      <c r="AE45" s="230" t="str">
        <f>IF('Prk2'!D31="","",'Prk2'!D31)</f>
        <v/>
      </c>
      <c r="AF45" s="230" t="str">
        <f>IF(BADER2!C31="","",BADER2!C31)</f>
        <v/>
      </c>
      <c r="AG45" s="230" t="str">
        <f>IF(BADER2!D31="","",BADER2!D31)</f>
        <v/>
      </c>
      <c r="AH45" s="230" t="str">
        <f>IF(TAMB12!C31="","",TAMB12!C31)</f>
        <v/>
      </c>
      <c r="AI45" s="230" t="str">
        <f>IF(TAMB12!D31="","",TAMB12!D31)</f>
        <v/>
      </c>
      <c r="AJ45" s="230" t="str">
        <f>IF(TAMB22!C31="","",TAMB22!C31)</f>
        <v/>
      </c>
      <c r="AK45" s="230" t="str">
        <f>IF(TAMB22!D31="","",TAMB22!D31)</f>
        <v/>
      </c>
      <c r="AL45" s="231">
        <f t="shared" si="0"/>
        <v>0</v>
      </c>
      <c r="AM45" s="754" t="str">
        <f>IFERROR(DESKRIPSI2!EW28,"")</f>
        <v/>
      </c>
      <c r="AN45" s="756">
        <f t="shared" ref="AN45" si="33">IF(AL45="","",AL45+AL46)</f>
        <v>0</v>
      </c>
      <c r="AO45" s="747" t="str">
        <f>IF('NK2'!AO45="","",'NK2'!AO45)</f>
        <v/>
      </c>
      <c r="AP45" s="749" t="str">
        <f>IF(OR(AO45="",AM45="",UTAMA!$D$16=""),"",IF(AND(AO45&lt;=$AO$3,AM45&gt;=3,UTAMA!$D$16=9),"Lulus",IF(AND(AO45&gt;$AO$3,AM45&gt;=3,UTAMA!$D$16=9),"Tidak Lulus",IF(AND(AO45&lt;=$AO$3,AM45&gt;=3,UTAMA!$D$16=8),"Naik",IF(AND(AO45&lt;=$AO$3,AM45&gt;=3,UTAMA!$D$16=7),"Naik","Tidak Naik")))))</f>
        <v/>
      </c>
      <c r="AQ45" s="756" t="str">
        <f t="shared" ref="AQ45" si="34">IF(AP45="","",RANK(AN45,$AN$11:$AN$107,0))</f>
        <v/>
      </c>
      <c r="AR45" s="774" t="str">
        <f>IF(OR(AO45="",AM45="",UTAMA!$D$16=""),"",IF(AND(AO45&lt;=$AO$3,AM45&gt;=3,UTAMA!$D$16=9),"LLS",IF(AND(AO45&gt;$AO$3,AM45&gt;=3,UTAMA!$D$16=9),"TLLS",IF(AND(AO45&lt;=$AO$3,AM45&gt;=3,UTAMA!$D$16=8),"NK",IF(AND(AO45&lt;=$AO$3,AM45&gt;=3,UTAMA!$D$16=7),"NK","TNK")))))</f>
        <v/>
      </c>
    </row>
    <row r="46" spans="1:44" ht="15">
      <c r="A46" s="713"/>
      <c r="B46" s="753"/>
      <c r="C46" s="232" t="s">
        <v>423</v>
      </c>
      <c r="D46" s="228" t="str">
        <f>IF('QH2'!F31="","",'QH2'!F31)</f>
        <v/>
      </c>
      <c r="E46" s="229" t="str">
        <f>IF('QH2'!G31="","",'QH2'!G31)</f>
        <v/>
      </c>
      <c r="F46" s="229" t="str">
        <f>IF('AA2'!F31="","",'AA2'!F31)</f>
        <v/>
      </c>
      <c r="G46" s="229" t="str">
        <f>IF('AA2'!G31="","",'AA2'!G31)</f>
        <v/>
      </c>
      <c r="H46" s="229" t="str">
        <f>IF(FIQIH2!F31="","",FIQIH2!F31)</f>
        <v/>
      </c>
      <c r="I46" s="229" t="str">
        <f>IF(FIQIH2!G31="","",FIQIH2!G31)</f>
        <v/>
      </c>
      <c r="J46" s="229" t="str">
        <f>IF('SKI2'!F31="","",'SKI2'!F31)</f>
        <v/>
      </c>
      <c r="K46" s="229" t="str">
        <f>IF('SKI2'!G31="","",'SKI2'!G31)</f>
        <v/>
      </c>
      <c r="L46" s="228" t="str">
        <f>IF(PPKn2!F31="","",PPKn2!F31)</f>
        <v/>
      </c>
      <c r="M46" s="229" t="str">
        <f>IF(PPKn2!G31="","",PPKn2!G31)</f>
        <v/>
      </c>
      <c r="N46" s="230" t="str">
        <f>IF(B.Ind2!F31="","",B.Ind2!F31)</f>
        <v/>
      </c>
      <c r="O46" s="230" t="str">
        <f>IF(B.Ind2!G31="","",B.Ind2!G31)</f>
        <v/>
      </c>
      <c r="P46" s="230" t="str">
        <f>IF(B.ARAB2!F31="","",B.ARAB2!F31)</f>
        <v/>
      </c>
      <c r="Q46" s="230" t="str">
        <f>IF(B.ARAB2!G31="","",B.ARAB2!G31)</f>
        <v/>
      </c>
      <c r="R46" s="230" t="str">
        <f>IF('MAT2'!F31="","",'MAT2'!F31)</f>
        <v/>
      </c>
      <c r="S46" s="230" t="str">
        <f>IF('MAT2'!G31="","",'MAT2'!G31)</f>
        <v/>
      </c>
      <c r="T46" s="230" t="str">
        <f>IF('IPA2'!F31="","",'IPA2'!F31)</f>
        <v/>
      </c>
      <c r="U46" s="230" t="str">
        <f>IF('IPA2'!G31="","",'IPA2'!G31)</f>
        <v/>
      </c>
      <c r="V46" s="230" t="str">
        <f>IF('IPS2'!F31="","",'IPS2'!F31)</f>
        <v/>
      </c>
      <c r="W46" s="230" t="str">
        <f>IF('IPS2'!G31="","",'IPS2'!G31)</f>
        <v/>
      </c>
      <c r="X46" s="230" t="str">
        <f>IF(BIng2!F31="","",BIng2!F31)</f>
        <v/>
      </c>
      <c r="Y46" s="230" t="str">
        <f>IF(BIng2!G31="","",BIng2!G31)</f>
        <v/>
      </c>
      <c r="Z46" s="230" t="str">
        <f>IF('SBd2'!F31="","",'SBd2'!F31)</f>
        <v/>
      </c>
      <c r="AA46" s="230" t="str">
        <f>IF('SBd2'!G31="","",'SBd2'!G31)</f>
        <v/>
      </c>
      <c r="AB46" s="230" t="str">
        <f>IF('Pjk2'!F31="","",'Pjk2'!F31)</f>
        <v/>
      </c>
      <c r="AC46" s="230" t="str">
        <f>IF('Pjk2'!G31="","",'Pjk2'!G31)</f>
        <v/>
      </c>
      <c r="AD46" s="230" t="str">
        <f>IF('Prk2'!F31="","",'Prk2'!F31)</f>
        <v/>
      </c>
      <c r="AE46" s="230" t="str">
        <f>IF('Prk2'!G31="","",'Prk2'!G31)</f>
        <v/>
      </c>
      <c r="AF46" s="230" t="str">
        <f>IF(BADER2!F31="","",BADER2!F31)</f>
        <v/>
      </c>
      <c r="AG46" s="230" t="str">
        <f>IF(BADER2!G31="","",BADER2!G31)</f>
        <v/>
      </c>
      <c r="AH46" s="230" t="str">
        <f>IF(TAMB12!F31="","",TAMB12!F31)</f>
        <v/>
      </c>
      <c r="AI46" s="230" t="str">
        <f>IF(TAMB12!G31="","",TAMB12!G31)</f>
        <v/>
      </c>
      <c r="AJ46" s="230" t="str">
        <f>IF(TAMB22!F31="","",TAMB22!F31)</f>
        <v/>
      </c>
      <c r="AK46" s="230" t="str">
        <f>IF(TAMB22!G31="","",TAMB22!G31)</f>
        <v/>
      </c>
      <c r="AL46" s="231">
        <f t="shared" si="0"/>
        <v>0</v>
      </c>
      <c r="AM46" s="755"/>
      <c r="AN46" s="757"/>
      <c r="AO46" s="748"/>
      <c r="AP46" s="750"/>
      <c r="AQ46" s="757"/>
      <c r="AR46" s="775"/>
    </row>
    <row r="47" spans="1:44" ht="15">
      <c r="A47" s="711">
        <v>19</v>
      </c>
      <c r="B47" s="752" t="str">
        <f>IF('Data Raport2'!B22="","",'Data Raport2'!B22)</f>
        <v>siswa19</v>
      </c>
      <c r="C47" s="232" t="s">
        <v>422</v>
      </c>
      <c r="D47" s="228" t="str">
        <f>IF('QH2'!C32="","",'QH2'!C32)</f>
        <v/>
      </c>
      <c r="E47" s="229" t="str">
        <f>IF('QH2'!D32="","",'QH2'!D32)</f>
        <v/>
      </c>
      <c r="F47" s="229" t="str">
        <f>IF('AA2'!C32="","",'AA2'!C32)</f>
        <v/>
      </c>
      <c r="G47" s="229" t="str">
        <f>IF('AA2'!D32="","",'AA2'!D32)</f>
        <v/>
      </c>
      <c r="H47" s="229" t="str">
        <f>IF(FIQIH2!C32="","",FIQIH2!C32)</f>
        <v/>
      </c>
      <c r="I47" s="229" t="str">
        <f>IF(FIQIH2!D32="","",FIQIH2!D32)</f>
        <v/>
      </c>
      <c r="J47" s="229" t="str">
        <f>IF('SKI2'!C32="","",'SKI2'!C32)</f>
        <v/>
      </c>
      <c r="K47" s="229" t="str">
        <f>IF('SKI2'!D32="","",'SKI2'!D32)</f>
        <v/>
      </c>
      <c r="L47" s="228" t="str">
        <f>IF(PPKn2!C32="","",PPKn2!C32)</f>
        <v/>
      </c>
      <c r="M47" s="229" t="str">
        <f>IF(PPKn2!D32="","",PPKn2!D32)</f>
        <v/>
      </c>
      <c r="N47" s="230" t="str">
        <f>IF(B.Ind2!C32="","",B.Ind2!C32)</f>
        <v/>
      </c>
      <c r="O47" s="230" t="str">
        <f>IF(B.Ind2!D32="","",B.Ind2!D32)</f>
        <v/>
      </c>
      <c r="P47" s="230" t="str">
        <f>IF(B.ARAB2!C32="","",B.ARAB2!C32)</f>
        <v/>
      </c>
      <c r="Q47" s="230" t="str">
        <f>IF(B.ARAB2!D32="","",B.ARAB2!D32)</f>
        <v/>
      </c>
      <c r="R47" s="230" t="str">
        <f>IF('MAT2'!C32="","",'MAT2'!C32)</f>
        <v/>
      </c>
      <c r="S47" s="230" t="str">
        <f>IF('MAT2'!D32="","",'MAT2'!D32)</f>
        <v/>
      </c>
      <c r="T47" s="230" t="str">
        <f>IF('IPA2'!C32="","",'IPA2'!C32)</f>
        <v/>
      </c>
      <c r="U47" s="230" t="str">
        <f>IF('IPA2'!D32="","",'IPA2'!D32)</f>
        <v/>
      </c>
      <c r="V47" s="230" t="str">
        <f>IF('IPS2'!C32="","",'IPS2'!C32)</f>
        <v/>
      </c>
      <c r="W47" s="230" t="str">
        <f>IF('IPS2'!D32="","",'IPS2'!D32)</f>
        <v/>
      </c>
      <c r="X47" s="230" t="str">
        <f>IF(BIng2!C32="","",BIng2!C32)</f>
        <v/>
      </c>
      <c r="Y47" s="230" t="str">
        <f>IF(BIng2!D32="","",BIng2!D32)</f>
        <v/>
      </c>
      <c r="Z47" s="230" t="str">
        <f>IF('SBd2'!C32="","",'SBd2'!C32)</f>
        <v/>
      </c>
      <c r="AA47" s="230" t="str">
        <f>IF('SBd2'!D32="","",'SBd2'!D32)</f>
        <v/>
      </c>
      <c r="AB47" s="230" t="str">
        <f>IF('Pjk2'!C32="","",'Pjk2'!C32)</f>
        <v/>
      </c>
      <c r="AC47" s="230" t="str">
        <f>IF('Pjk2'!D32="","",'Pjk2'!D32)</f>
        <v/>
      </c>
      <c r="AD47" s="230" t="str">
        <f>IF('Prk2'!C32="","",'Prk2'!C32)</f>
        <v/>
      </c>
      <c r="AE47" s="230" t="str">
        <f>IF('Prk2'!D32="","",'Prk2'!D32)</f>
        <v/>
      </c>
      <c r="AF47" s="230" t="str">
        <f>IF(BADER2!C32="","",BADER2!C32)</f>
        <v/>
      </c>
      <c r="AG47" s="230" t="str">
        <f>IF(BADER2!D32="","",BADER2!D32)</f>
        <v/>
      </c>
      <c r="AH47" s="230" t="str">
        <f>IF(TAMB12!C32="","",TAMB12!C32)</f>
        <v/>
      </c>
      <c r="AI47" s="230" t="str">
        <f>IF(TAMB12!D32="","",TAMB12!D32)</f>
        <v/>
      </c>
      <c r="AJ47" s="230" t="str">
        <f>IF(TAMB22!C32="","",TAMB22!C32)</f>
        <v/>
      </c>
      <c r="AK47" s="230" t="str">
        <f>IF(TAMB22!D32="","",TAMB22!D32)</f>
        <v/>
      </c>
      <c r="AL47" s="231">
        <f t="shared" si="0"/>
        <v>0</v>
      </c>
      <c r="AM47" s="754" t="str">
        <f>IFERROR(DESKRIPSI2!EW29,"")</f>
        <v/>
      </c>
      <c r="AN47" s="756">
        <f t="shared" ref="AN47" si="35">IF(AL47="","",AL47+AL48)</f>
        <v>0</v>
      </c>
      <c r="AO47" s="747" t="str">
        <f>IF('NK2'!AO47="","",'NK2'!AO47)</f>
        <v/>
      </c>
      <c r="AP47" s="749" t="str">
        <f>IF(OR(AO47="",AM47="",UTAMA!$D$16=""),"",IF(AND(AO47&lt;=$AO$3,AM47&gt;=3,UTAMA!$D$16=9),"Lulus",IF(AND(AO47&gt;$AO$3,AM47&gt;=3,UTAMA!$D$16=9),"Tidak Lulus",IF(AND(AO47&lt;=$AO$3,AM47&gt;=3,UTAMA!$D$16=8),"Naik",IF(AND(AO47&lt;=$AO$3,AM47&gt;=3,UTAMA!$D$16=7),"Naik","Tidak Naik")))))</f>
        <v/>
      </c>
      <c r="AQ47" s="756" t="str">
        <f t="shared" ref="AQ47" si="36">IF(AP47="","",RANK(AN47,$AN$11:$AN$107,0))</f>
        <v/>
      </c>
      <c r="AR47" s="774" t="str">
        <f>IF(OR(AO47="",AM47="",UTAMA!$D$16=""),"",IF(AND(AO47&lt;=$AO$3,AM47&gt;=3,UTAMA!$D$16=9),"LLS",IF(AND(AO47&gt;$AO$3,AM47&gt;=3,UTAMA!$D$16=9),"TLLS",IF(AND(AO47&lt;=$AO$3,AM47&gt;=3,UTAMA!$D$16=8),"NK",IF(AND(AO47&lt;=$AO$3,AM47&gt;=3,UTAMA!$D$16=7),"NK","TNK")))))</f>
        <v/>
      </c>
    </row>
    <row r="48" spans="1:44" ht="15">
      <c r="A48" s="713"/>
      <c r="B48" s="753"/>
      <c r="C48" s="232" t="s">
        <v>423</v>
      </c>
      <c r="D48" s="228" t="str">
        <f>IF('QH2'!F32="","",'QH2'!F32)</f>
        <v/>
      </c>
      <c r="E48" s="229" t="str">
        <f>IF('QH2'!G32="","",'QH2'!G32)</f>
        <v/>
      </c>
      <c r="F48" s="229" t="str">
        <f>IF('AA2'!F32="","",'AA2'!F32)</f>
        <v/>
      </c>
      <c r="G48" s="229" t="str">
        <f>IF('AA2'!G32="","",'AA2'!G32)</f>
        <v/>
      </c>
      <c r="H48" s="229" t="str">
        <f>IF(FIQIH2!F32="","",FIQIH2!F32)</f>
        <v/>
      </c>
      <c r="I48" s="229" t="str">
        <f>IF(FIQIH2!G32="","",FIQIH2!G32)</f>
        <v/>
      </c>
      <c r="J48" s="229" t="str">
        <f>IF('SKI2'!F32="","",'SKI2'!F32)</f>
        <v/>
      </c>
      <c r="K48" s="229" t="str">
        <f>IF('SKI2'!G32="","",'SKI2'!G32)</f>
        <v/>
      </c>
      <c r="L48" s="228" t="str">
        <f>IF(PPKn2!F32="","",PPKn2!F32)</f>
        <v/>
      </c>
      <c r="M48" s="229" t="str">
        <f>IF(PPKn2!G32="","",PPKn2!G32)</f>
        <v/>
      </c>
      <c r="N48" s="230" t="str">
        <f>IF(B.Ind2!F32="","",B.Ind2!F32)</f>
        <v/>
      </c>
      <c r="O48" s="230" t="str">
        <f>IF(B.Ind2!G32="","",B.Ind2!G32)</f>
        <v/>
      </c>
      <c r="P48" s="230" t="str">
        <f>IF(B.ARAB2!F32="","",B.ARAB2!F32)</f>
        <v/>
      </c>
      <c r="Q48" s="230" t="str">
        <f>IF(B.ARAB2!G32="","",B.ARAB2!G32)</f>
        <v/>
      </c>
      <c r="R48" s="230" t="str">
        <f>IF('MAT2'!F32="","",'MAT2'!F32)</f>
        <v/>
      </c>
      <c r="S48" s="230" t="str">
        <f>IF('MAT2'!G32="","",'MAT2'!G32)</f>
        <v/>
      </c>
      <c r="T48" s="230" t="str">
        <f>IF('IPA2'!F32="","",'IPA2'!F32)</f>
        <v/>
      </c>
      <c r="U48" s="230" t="str">
        <f>IF('IPA2'!G32="","",'IPA2'!G32)</f>
        <v/>
      </c>
      <c r="V48" s="230" t="str">
        <f>IF('IPS2'!F32="","",'IPS2'!F32)</f>
        <v/>
      </c>
      <c r="W48" s="230" t="str">
        <f>IF('IPS2'!G32="","",'IPS2'!G32)</f>
        <v/>
      </c>
      <c r="X48" s="230" t="str">
        <f>IF(BIng2!F32="","",BIng2!F32)</f>
        <v/>
      </c>
      <c r="Y48" s="230" t="str">
        <f>IF(BIng2!G32="","",BIng2!G32)</f>
        <v/>
      </c>
      <c r="Z48" s="230" t="str">
        <f>IF('SBd2'!F32="","",'SBd2'!F32)</f>
        <v/>
      </c>
      <c r="AA48" s="230" t="str">
        <f>IF('SBd2'!G32="","",'SBd2'!G32)</f>
        <v/>
      </c>
      <c r="AB48" s="230" t="str">
        <f>IF('Pjk2'!F32="","",'Pjk2'!F32)</f>
        <v/>
      </c>
      <c r="AC48" s="230" t="str">
        <f>IF('Pjk2'!G32="","",'Pjk2'!G32)</f>
        <v/>
      </c>
      <c r="AD48" s="230" t="str">
        <f>IF('Prk2'!F32="","",'Prk2'!F32)</f>
        <v/>
      </c>
      <c r="AE48" s="230" t="str">
        <f>IF('Prk2'!G32="","",'Prk2'!G32)</f>
        <v/>
      </c>
      <c r="AF48" s="230" t="str">
        <f>IF(BADER2!F32="","",BADER2!F32)</f>
        <v/>
      </c>
      <c r="AG48" s="230" t="str">
        <f>IF(BADER2!G32="","",BADER2!G32)</f>
        <v/>
      </c>
      <c r="AH48" s="230" t="str">
        <f>IF(TAMB12!F32="","",TAMB12!F32)</f>
        <v/>
      </c>
      <c r="AI48" s="230" t="str">
        <f>IF(TAMB12!G32="","",TAMB12!G32)</f>
        <v/>
      </c>
      <c r="AJ48" s="230" t="str">
        <f>IF(TAMB22!F32="","",TAMB22!F32)</f>
        <v/>
      </c>
      <c r="AK48" s="230" t="str">
        <f>IF(TAMB22!G32="","",TAMB22!G32)</f>
        <v/>
      </c>
      <c r="AL48" s="231">
        <f t="shared" si="0"/>
        <v>0</v>
      </c>
      <c r="AM48" s="755"/>
      <c r="AN48" s="757"/>
      <c r="AO48" s="748"/>
      <c r="AP48" s="750"/>
      <c r="AQ48" s="757"/>
      <c r="AR48" s="775"/>
    </row>
    <row r="49" spans="1:44" ht="15">
      <c r="A49" s="711">
        <v>20</v>
      </c>
      <c r="B49" s="752" t="str">
        <f>IF('Data Raport2'!B23="","",'Data Raport2'!B23)</f>
        <v>siswa20</v>
      </c>
      <c r="C49" s="232" t="s">
        <v>422</v>
      </c>
      <c r="D49" s="228" t="str">
        <f>IF('QH2'!C33="","",'QH2'!C33)</f>
        <v/>
      </c>
      <c r="E49" s="229" t="str">
        <f>IF('QH2'!D33="","",'QH2'!D33)</f>
        <v/>
      </c>
      <c r="F49" s="229" t="str">
        <f>IF('AA2'!C33="","",'AA2'!C33)</f>
        <v/>
      </c>
      <c r="G49" s="229" t="str">
        <f>IF('AA2'!D33="","",'AA2'!D33)</f>
        <v/>
      </c>
      <c r="H49" s="229" t="str">
        <f>IF(FIQIH2!C33="","",FIQIH2!C33)</f>
        <v/>
      </c>
      <c r="I49" s="229" t="str">
        <f>IF(FIQIH2!D33="","",FIQIH2!D33)</f>
        <v/>
      </c>
      <c r="J49" s="229" t="str">
        <f>IF('SKI2'!C33="","",'SKI2'!C33)</f>
        <v/>
      </c>
      <c r="K49" s="229" t="str">
        <f>IF('SKI2'!D33="","",'SKI2'!D33)</f>
        <v/>
      </c>
      <c r="L49" s="228" t="str">
        <f>IF(PPKn2!C33="","",PPKn2!C33)</f>
        <v/>
      </c>
      <c r="M49" s="229" t="str">
        <f>IF(PPKn2!D33="","",PPKn2!D33)</f>
        <v/>
      </c>
      <c r="N49" s="230" t="str">
        <f>IF(B.Ind2!C33="","",B.Ind2!C33)</f>
        <v/>
      </c>
      <c r="O49" s="230" t="str">
        <f>IF(B.Ind2!D33="","",B.Ind2!D33)</f>
        <v/>
      </c>
      <c r="P49" s="230" t="str">
        <f>IF(B.ARAB2!C33="","",B.ARAB2!C33)</f>
        <v/>
      </c>
      <c r="Q49" s="230" t="str">
        <f>IF(B.ARAB2!D33="","",B.ARAB2!D33)</f>
        <v/>
      </c>
      <c r="R49" s="230" t="str">
        <f>IF('MAT2'!C33="","",'MAT2'!C33)</f>
        <v/>
      </c>
      <c r="S49" s="230" t="str">
        <f>IF('MAT2'!D33="","",'MAT2'!D33)</f>
        <v/>
      </c>
      <c r="T49" s="230" t="str">
        <f>IF('IPA2'!C33="","",'IPA2'!C33)</f>
        <v/>
      </c>
      <c r="U49" s="230" t="str">
        <f>IF('IPA2'!D33="","",'IPA2'!D33)</f>
        <v/>
      </c>
      <c r="V49" s="230" t="str">
        <f>IF('IPS2'!C33="","",'IPS2'!C33)</f>
        <v/>
      </c>
      <c r="W49" s="230" t="str">
        <f>IF('IPS2'!D33="","",'IPS2'!D33)</f>
        <v/>
      </c>
      <c r="X49" s="230" t="str">
        <f>IF(BIng2!C33="","",BIng2!C33)</f>
        <v/>
      </c>
      <c r="Y49" s="230" t="str">
        <f>IF(BIng2!D33="","",BIng2!D33)</f>
        <v/>
      </c>
      <c r="Z49" s="230" t="str">
        <f>IF('SBd2'!C33="","",'SBd2'!C33)</f>
        <v/>
      </c>
      <c r="AA49" s="230" t="str">
        <f>IF('SBd2'!D33="","",'SBd2'!D33)</f>
        <v/>
      </c>
      <c r="AB49" s="230" t="str">
        <f>IF('Pjk2'!C33="","",'Pjk2'!C33)</f>
        <v/>
      </c>
      <c r="AC49" s="230" t="str">
        <f>IF('Pjk2'!D33="","",'Pjk2'!D33)</f>
        <v/>
      </c>
      <c r="AD49" s="230" t="str">
        <f>IF('Prk2'!C33="","",'Prk2'!C33)</f>
        <v/>
      </c>
      <c r="AE49" s="230" t="str">
        <f>IF('Prk2'!D33="","",'Prk2'!D33)</f>
        <v/>
      </c>
      <c r="AF49" s="230" t="str">
        <f>IF(BADER2!C33="","",BADER2!C33)</f>
        <v/>
      </c>
      <c r="AG49" s="230" t="str">
        <f>IF(BADER2!D33="","",BADER2!D33)</f>
        <v/>
      </c>
      <c r="AH49" s="230" t="str">
        <f>IF(TAMB12!C33="","",TAMB12!C33)</f>
        <v/>
      </c>
      <c r="AI49" s="230" t="str">
        <f>IF(TAMB12!D33="","",TAMB12!D33)</f>
        <v/>
      </c>
      <c r="AJ49" s="230" t="str">
        <f>IF(TAMB22!C33="","",TAMB22!C33)</f>
        <v/>
      </c>
      <c r="AK49" s="230" t="str">
        <f>IF(TAMB22!D33="","",TAMB22!D33)</f>
        <v/>
      </c>
      <c r="AL49" s="231">
        <f t="shared" si="0"/>
        <v>0</v>
      </c>
      <c r="AM49" s="754" t="str">
        <f>IFERROR(DESKRIPSI2!EW30,"")</f>
        <v/>
      </c>
      <c r="AN49" s="756">
        <f t="shared" ref="AN49" si="37">IF(AL49="","",AL49+AL50)</f>
        <v>0</v>
      </c>
      <c r="AO49" s="747" t="str">
        <f>IF('NK2'!AO49="","",'NK2'!AO49)</f>
        <v/>
      </c>
      <c r="AP49" s="749" t="str">
        <f>IF(OR(AO49="",AM49="",UTAMA!$D$16=""),"",IF(AND(AO49&lt;=$AO$3,AM49&gt;=3,UTAMA!$D$16=9),"Lulus",IF(AND(AO49&gt;$AO$3,AM49&gt;=3,UTAMA!$D$16=9),"Tidak Lulus",IF(AND(AO49&lt;=$AO$3,AM49&gt;=3,UTAMA!$D$16=8),"Naik",IF(AND(AO49&lt;=$AO$3,AM49&gt;=3,UTAMA!$D$16=7),"Naik","Tidak Naik")))))</f>
        <v/>
      </c>
      <c r="AQ49" s="756" t="str">
        <f t="shared" ref="AQ49" si="38">IF(AP49="","",RANK(AN49,$AN$11:$AN$107,0))</f>
        <v/>
      </c>
      <c r="AR49" s="774" t="str">
        <f>IF(OR(AO49="",AM49="",UTAMA!$D$16=""),"",IF(AND(AO49&lt;=$AO$3,AM49&gt;=3,UTAMA!$D$16=9),"LLS",IF(AND(AO49&gt;$AO$3,AM49&gt;=3,UTAMA!$D$16=9),"TLLS",IF(AND(AO49&lt;=$AO$3,AM49&gt;=3,UTAMA!$D$16=8),"NK",IF(AND(AO49&lt;=$AO$3,AM49&gt;=3,UTAMA!$D$16=7),"NK","TNK")))))</f>
        <v/>
      </c>
    </row>
    <row r="50" spans="1:44" ht="15">
      <c r="A50" s="713"/>
      <c r="B50" s="753"/>
      <c r="C50" s="232" t="s">
        <v>423</v>
      </c>
      <c r="D50" s="228" t="str">
        <f>IF('QH2'!F33="","",'QH2'!F33)</f>
        <v/>
      </c>
      <c r="E50" s="229" t="str">
        <f>IF('QH2'!G33="","",'QH2'!G33)</f>
        <v/>
      </c>
      <c r="F50" s="229" t="str">
        <f>IF('AA2'!F33="","",'AA2'!F33)</f>
        <v/>
      </c>
      <c r="G50" s="229" t="str">
        <f>IF('AA2'!G33="","",'AA2'!G33)</f>
        <v/>
      </c>
      <c r="H50" s="229" t="str">
        <f>IF(FIQIH2!F33="","",FIQIH2!F33)</f>
        <v/>
      </c>
      <c r="I50" s="229" t="str">
        <f>IF(FIQIH2!G33="","",FIQIH2!G33)</f>
        <v/>
      </c>
      <c r="J50" s="229" t="str">
        <f>IF('SKI2'!F33="","",'SKI2'!F33)</f>
        <v/>
      </c>
      <c r="K50" s="229" t="str">
        <f>IF('SKI2'!G33="","",'SKI2'!G33)</f>
        <v/>
      </c>
      <c r="L50" s="228" t="str">
        <f>IF(PPKn2!F33="","",PPKn2!F33)</f>
        <v/>
      </c>
      <c r="M50" s="229" t="str">
        <f>IF(PPKn2!G33="","",PPKn2!G33)</f>
        <v/>
      </c>
      <c r="N50" s="230" t="str">
        <f>IF(B.Ind2!F33="","",B.Ind2!F33)</f>
        <v/>
      </c>
      <c r="O50" s="230" t="str">
        <f>IF(B.Ind2!G33="","",B.Ind2!G33)</f>
        <v/>
      </c>
      <c r="P50" s="230" t="str">
        <f>IF(B.ARAB2!F33="","",B.ARAB2!F33)</f>
        <v/>
      </c>
      <c r="Q50" s="230" t="str">
        <f>IF(B.ARAB2!G33="","",B.ARAB2!G33)</f>
        <v/>
      </c>
      <c r="R50" s="230" t="str">
        <f>IF('MAT2'!F33="","",'MAT2'!F33)</f>
        <v/>
      </c>
      <c r="S50" s="230" t="str">
        <f>IF('MAT2'!G33="","",'MAT2'!G33)</f>
        <v/>
      </c>
      <c r="T50" s="230" t="str">
        <f>IF('IPA2'!F33="","",'IPA2'!F33)</f>
        <v/>
      </c>
      <c r="U50" s="230" t="str">
        <f>IF('IPA2'!G33="","",'IPA2'!G33)</f>
        <v/>
      </c>
      <c r="V50" s="230" t="str">
        <f>IF('IPS2'!F33="","",'IPS2'!F33)</f>
        <v/>
      </c>
      <c r="W50" s="230" t="str">
        <f>IF('IPS2'!G33="","",'IPS2'!G33)</f>
        <v/>
      </c>
      <c r="X50" s="230" t="str">
        <f>IF(BIng2!F33="","",BIng2!F33)</f>
        <v/>
      </c>
      <c r="Y50" s="230" t="str">
        <f>IF(BIng2!G33="","",BIng2!G33)</f>
        <v/>
      </c>
      <c r="Z50" s="230" t="str">
        <f>IF('SBd2'!F33="","",'SBd2'!F33)</f>
        <v/>
      </c>
      <c r="AA50" s="230" t="str">
        <f>IF('SBd2'!G33="","",'SBd2'!G33)</f>
        <v/>
      </c>
      <c r="AB50" s="230" t="str">
        <f>IF('Pjk2'!F33="","",'Pjk2'!F33)</f>
        <v/>
      </c>
      <c r="AC50" s="230" t="str">
        <f>IF('Pjk2'!G33="","",'Pjk2'!G33)</f>
        <v/>
      </c>
      <c r="AD50" s="230" t="str">
        <f>IF('Prk2'!F33="","",'Prk2'!F33)</f>
        <v/>
      </c>
      <c r="AE50" s="230" t="str">
        <f>IF('Prk2'!G33="","",'Prk2'!G33)</f>
        <v/>
      </c>
      <c r="AF50" s="230" t="str">
        <f>IF(BADER2!F33="","",BADER2!F33)</f>
        <v/>
      </c>
      <c r="AG50" s="230" t="str">
        <f>IF(BADER2!G33="","",BADER2!G33)</f>
        <v/>
      </c>
      <c r="AH50" s="230" t="str">
        <f>IF(TAMB12!F33="","",TAMB12!F33)</f>
        <v/>
      </c>
      <c r="AI50" s="230" t="str">
        <f>IF(TAMB12!G33="","",TAMB12!G33)</f>
        <v/>
      </c>
      <c r="AJ50" s="230" t="str">
        <f>IF(TAMB22!F33="","",TAMB22!F33)</f>
        <v/>
      </c>
      <c r="AK50" s="230" t="str">
        <f>IF(TAMB22!G33="","",TAMB22!G33)</f>
        <v/>
      </c>
      <c r="AL50" s="231">
        <f t="shared" si="0"/>
        <v>0</v>
      </c>
      <c r="AM50" s="755"/>
      <c r="AN50" s="757"/>
      <c r="AO50" s="748"/>
      <c r="AP50" s="750"/>
      <c r="AQ50" s="757"/>
      <c r="AR50" s="775"/>
    </row>
    <row r="51" spans="1:44" ht="15">
      <c r="A51" s="711">
        <v>21</v>
      </c>
      <c r="B51" s="752" t="str">
        <f>IF('Data Raport2'!B24="","",'Data Raport2'!B24)</f>
        <v>siswa21</v>
      </c>
      <c r="C51" s="232" t="s">
        <v>422</v>
      </c>
      <c r="D51" s="228" t="str">
        <f>IF('QH2'!C34="","",'QH2'!C34)</f>
        <v/>
      </c>
      <c r="E51" s="229" t="str">
        <f>IF('QH2'!D34="","",'QH2'!D34)</f>
        <v/>
      </c>
      <c r="F51" s="229" t="str">
        <f>IF('AA2'!C34="","",'AA2'!C34)</f>
        <v/>
      </c>
      <c r="G51" s="229" t="str">
        <f>IF('AA2'!D34="","",'AA2'!D34)</f>
        <v/>
      </c>
      <c r="H51" s="229" t="str">
        <f>IF(FIQIH2!C34="","",FIQIH2!C34)</f>
        <v/>
      </c>
      <c r="I51" s="229" t="str">
        <f>IF(FIQIH2!D34="","",FIQIH2!D34)</f>
        <v/>
      </c>
      <c r="J51" s="229" t="str">
        <f>IF('SKI2'!C34="","",'SKI2'!C34)</f>
        <v/>
      </c>
      <c r="K51" s="229" t="str">
        <f>IF('SKI2'!D34="","",'SKI2'!D34)</f>
        <v/>
      </c>
      <c r="L51" s="228" t="str">
        <f>IF(PPKn2!C34="","",PPKn2!C34)</f>
        <v/>
      </c>
      <c r="M51" s="229" t="str">
        <f>IF(PPKn2!D34="","",PPKn2!D34)</f>
        <v/>
      </c>
      <c r="N51" s="230" t="str">
        <f>IF(B.Ind2!C34="","",B.Ind2!C34)</f>
        <v/>
      </c>
      <c r="O51" s="230" t="str">
        <f>IF(B.Ind2!D34="","",B.Ind2!D34)</f>
        <v/>
      </c>
      <c r="P51" s="230" t="str">
        <f>IF(B.ARAB2!C34="","",B.ARAB2!C34)</f>
        <v/>
      </c>
      <c r="Q51" s="230" t="str">
        <f>IF(B.ARAB2!D34="","",B.ARAB2!D34)</f>
        <v/>
      </c>
      <c r="R51" s="230" t="str">
        <f>IF('MAT2'!C34="","",'MAT2'!C34)</f>
        <v/>
      </c>
      <c r="S51" s="230" t="str">
        <f>IF('MAT2'!D34="","",'MAT2'!D34)</f>
        <v/>
      </c>
      <c r="T51" s="230" t="str">
        <f>IF('IPA2'!C34="","",'IPA2'!C34)</f>
        <v/>
      </c>
      <c r="U51" s="230" t="str">
        <f>IF('IPA2'!D34="","",'IPA2'!D34)</f>
        <v/>
      </c>
      <c r="V51" s="230" t="str">
        <f>IF('IPS2'!C34="","",'IPS2'!C34)</f>
        <v/>
      </c>
      <c r="W51" s="230" t="str">
        <f>IF('IPS2'!D34="","",'IPS2'!D34)</f>
        <v/>
      </c>
      <c r="X51" s="230" t="str">
        <f>IF(BIng2!C34="","",BIng2!C34)</f>
        <v/>
      </c>
      <c r="Y51" s="230" t="str">
        <f>IF(BIng2!D34="","",BIng2!D34)</f>
        <v/>
      </c>
      <c r="Z51" s="230" t="str">
        <f>IF('SBd2'!C34="","",'SBd2'!C34)</f>
        <v/>
      </c>
      <c r="AA51" s="230" t="str">
        <f>IF('SBd2'!D34="","",'SBd2'!D34)</f>
        <v/>
      </c>
      <c r="AB51" s="230" t="str">
        <f>IF('Pjk2'!C34="","",'Pjk2'!C34)</f>
        <v/>
      </c>
      <c r="AC51" s="230" t="str">
        <f>IF('Pjk2'!D34="","",'Pjk2'!D34)</f>
        <v/>
      </c>
      <c r="AD51" s="230" t="str">
        <f>IF('Prk2'!C34="","",'Prk2'!C34)</f>
        <v/>
      </c>
      <c r="AE51" s="230" t="str">
        <f>IF('Prk2'!D34="","",'Prk2'!D34)</f>
        <v/>
      </c>
      <c r="AF51" s="230" t="str">
        <f>IF(BADER2!C34="","",BADER2!C34)</f>
        <v/>
      </c>
      <c r="AG51" s="230" t="str">
        <f>IF(BADER2!D34="","",BADER2!D34)</f>
        <v/>
      </c>
      <c r="AH51" s="230" t="str">
        <f>IF(TAMB12!C34="","",TAMB12!C34)</f>
        <v/>
      </c>
      <c r="AI51" s="230" t="str">
        <f>IF(TAMB12!D34="","",TAMB12!D34)</f>
        <v/>
      </c>
      <c r="AJ51" s="230" t="str">
        <f>IF(TAMB22!C34="","",TAMB22!C34)</f>
        <v/>
      </c>
      <c r="AK51" s="230" t="str">
        <f>IF(TAMB22!D34="","",TAMB22!D34)</f>
        <v/>
      </c>
      <c r="AL51" s="231">
        <f t="shared" si="0"/>
        <v>0</v>
      </c>
      <c r="AM51" s="754" t="str">
        <f>IFERROR(DESKRIPSI2!EW31,"")</f>
        <v/>
      </c>
      <c r="AN51" s="756">
        <f t="shared" ref="AN51" si="39">IF(AL51="","",AL51+AL52)</f>
        <v>0</v>
      </c>
      <c r="AO51" s="747" t="str">
        <f>IF('NK2'!AO51="","",'NK2'!AO51)</f>
        <v/>
      </c>
      <c r="AP51" s="749" t="str">
        <f>IF(OR(AO51="",AM51="",UTAMA!$D$16=""),"",IF(AND(AO51&lt;=$AO$3,AM51&gt;=3,UTAMA!$D$16=9),"Lulus",IF(AND(AO51&gt;$AO$3,AM51&gt;=3,UTAMA!$D$16=9),"Tidak Lulus",IF(AND(AO51&lt;=$AO$3,AM51&gt;=3,UTAMA!$D$16=8),"Naik",IF(AND(AO51&lt;=$AO$3,AM51&gt;=3,UTAMA!$D$16=7),"Naik","Tidak Naik")))))</f>
        <v/>
      </c>
      <c r="AQ51" s="756" t="str">
        <f t="shared" ref="AQ51" si="40">IF(AP51="","",RANK(AN51,$AN$11:$AN$107,0))</f>
        <v/>
      </c>
      <c r="AR51" s="774" t="str">
        <f>IF(OR(AO51="",AM51="",UTAMA!$D$16=""),"",IF(AND(AO51&lt;=$AO$3,AM51&gt;=3,UTAMA!$D$16=9),"LLS",IF(AND(AO51&gt;$AO$3,AM51&gt;=3,UTAMA!$D$16=9),"TLLS",IF(AND(AO51&lt;=$AO$3,AM51&gt;=3,UTAMA!$D$16=8),"NK",IF(AND(AO51&lt;=$AO$3,AM51&gt;=3,UTAMA!$D$16=7),"NK","TNK")))))</f>
        <v/>
      </c>
    </row>
    <row r="52" spans="1:44" ht="15">
      <c r="A52" s="713"/>
      <c r="B52" s="753"/>
      <c r="C52" s="232" t="s">
        <v>423</v>
      </c>
      <c r="D52" s="228" t="str">
        <f>IF('QH2'!F34="","",'QH2'!F34)</f>
        <v/>
      </c>
      <c r="E52" s="229" t="str">
        <f>IF('QH2'!G34="","",'QH2'!G34)</f>
        <v/>
      </c>
      <c r="F52" s="229" t="str">
        <f>IF('AA2'!F34="","",'AA2'!F34)</f>
        <v/>
      </c>
      <c r="G52" s="229" t="str">
        <f>IF('AA2'!G34="","",'AA2'!G34)</f>
        <v/>
      </c>
      <c r="H52" s="229" t="str">
        <f>IF(FIQIH2!F34="","",FIQIH2!F34)</f>
        <v/>
      </c>
      <c r="I52" s="229" t="str">
        <f>IF(FIQIH2!G34="","",FIQIH2!G34)</f>
        <v/>
      </c>
      <c r="J52" s="229" t="str">
        <f>IF('SKI2'!F34="","",'SKI2'!F34)</f>
        <v/>
      </c>
      <c r="K52" s="229" t="str">
        <f>IF('SKI2'!G34="","",'SKI2'!G34)</f>
        <v/>
      </c>
      <c r="L52" s="228" t="str">
        <f>IF(PPKn2!F34="","",PPKn2!F34)</f>
        <v/>
      </c>
      <c r="M52" s="229" t="str">
        <f>IF(PPKn2!G34="","",PPKn2!G34)</f>
        <v/>
      </c>
      <c r="N52" s="230" t="str">
        <f>IF(B.Ind2!F34="","",B.Ind2!F34)</f>
        <v/>
      </c>
      <c r="O52" s="230" t="str">
        <f>IF(B.Ind2!G34="","",B.Ind2!G34)</f>
        <v/>
      </c>
      <c r="P52" s="230" t="str">
        <f>IF(B.ARAB2!F34="","",B.ARAB2!F34)</f>
        <v/>
      </c>
      <c r="Q52" s="230" t="str">
        <f>IF(B.ARAB2!G34="","",B.ARAB2!G34)</f>
        <v/>
      </c>
      <c r="R52" s="230" t="str">
        <f>IF('MAT2'!F34="","",'MAT2'!F34)</f>
        <v/>
      </c>
      <c r="S52" s="230" t="str">
        <f>IF('MAT2'!G34="","",'MAT2'!G34)</f>
        <v/>
      </c>
      <c r="T52" s="230" t="str">
        <f>IF('IPA2'!F34="","",'IPA2'!F34)</f>
        <v/>
      </c>
      <c r="U52" s="230" t="str">
        <f>IF('IPA2'!G34="","",'IPA2'!G34)</f>
        <v/>
      </c>
      <c r="V52" s="230" t="str">
        <f>IF('IPS2'!F34="","",'IPS2'!F34)</f>
        <v/>
      </c>
      <c r="W52" s="230" t="str">
        <f>IF('IPS2'!G34="","",'IPS2'!G34)</f>
        <v/>
      </c>
      <c r="X52" s="230" t="str">
        <f>IF(BIng2!F34="","",BIng2!F34)</f>
        <v/>
      </c>
      <c r="Y52" s="230" t="str">
        <f>IF(BIng2!G34="","",BIng2!G34)</f>
        <v/>
      </c>
      <c r="Z52" s="230" t="str">
        <f>IF('SBd2'!F34="","",'SBd2'!F34)</f>
        <v/>
      </c>
      <c r="AA52" s="230" t="str">
        <f>IF('SBd2'!G34="","",'SBd2'!G34)</f>
        <v/>
      </c>
      <c r="AB52" s="230" t="str">
        <f>IF('Pjk2'!F34="","",'Pjk2'!F34)</f>
        <v/>
      </c>
      <c r="AC52" s="230" t="str">
        <f>IF('Pjk2'!G34="","",'Pjk2'!G34)</f>
        <v/>
      </c>
      <c r="AD52" s="230" t="str">
        <f>IF('Prk2'!F34="","",'Prk2'!F34)</f>
        <v/>
      </c>
      <c r="AE52" s="230" t="str">
        <f>IF('Prk2'!G34="","",'Prk2'!G34)</f>
        <v/>
      </c>
      <c r="AF52" s="230" t="str">
        <f>IF(BADER2!F34="","",BADER2!F34)</f>
        <v/>
      </c>
      <c r="AG52" s="230" t="str">
        <f>IF(BADER2!G34="","",BADER2!G34)</f>
        <v/>
      </c>
      <c r="AH52" s="230" t="str">
        <f>IF(TAMB12!F34="","",TAMB12!F34)</f>
        <v/>
      </c>
      <c r="AI52" s="230" t="str">
        <f>IF(TAMB12!G34="","",TAMB12!G34)</f>
        <v/>
      </c>
      <c r="AJ52" s="230" t="str">
        <f>IF(TAMB22!F34="","",TAMB22!F34)</f>
        <v/>
      </c>
      <c r="AK52" s="230" t="str">
        <f>IF(TAMB22!G34="","",TAMB22!G34)</f>
        <v/>
      </c>
      <c r="AL52" s="231">
        <f t="shared" si="0"/>
        <v>0</v>
      </c>
      <c r="AM52" s="755"/>
      <c r="AN52" s="757"/>
      <c r="AO52" s="748"/>
      <c r="AP52" s="750"/>
      <c r="AQ52" s="757"/>
      <c r="AR52" s="775"/>
    </row>
    <row r="53" spans="1:44" ht="15">
      <c r="A53" s="711">
        <v>22</v>
      </c>
      <c r="B53" s="752" t="str">
        <f>IF('Data Raport2'!B25="","",'Data Raport2'!B25)</f>
        <v>siswa22</v>
      </c>
      <c r="C53" s="232" t="s">
        <v>422</v>
      </c>
      <c r="D53" s="228" t="str">
        <f>IF('QH2'!C35="","",'QH2'!C35)</f>
        <v/>
      </c>
      <c r="E53" s="229" t="str">
        <f>IF('QH2'!D35="","",'QH2'!D35)</f>
        <v/>
      </c>
      <c r="F53" s="229" t="str">
        <f>IF('AA2'!C35="","",'AA2'!C35)</f>
        <v/>
      </c>
      <c r="G53" s="229" t="str">
        <f>IF('AA2'!D35="","",'AA2'!D35)</f>
        <v/>
      </c>
      <c r="H53" s="229" t="str">
        <f>IF(FIQIH2!C35="","",FIQIH2!C35)</f>
        <v/>
      </c>
      <c r="I53" s="229" t="str">
        <f>IF(FIQIH2!D35="","",FIQIH2!D35)</f>
        <v/>
      </c>
      <c r="J53" s="229" t="str">
        <f>IF('SKI2'!C35="","",'SKI2'!C35)</f>
        <v/>
      </c>
      <c r="K53" s="229" t="str">
        <f>IF('SKI2'!D35="","",'SKI2'!D35)</f>
        <v/>
      </c>
      <c r="L53" s="228" t="str">
        <f>IF(PPKn2!C35="","",PPKn2!C35)</f>
        <v/>
      </c>
      <c r="M53" s="229" t="str">
        <f>IF(PPKn2!D35="","",PPKn2!D35)</f>
        <v/>
      </c>
      <c r="N53" s="230" t="str">
        <f>IF(B.Ind2!C35="","",B.Ind2!C35)</f>
        <v/>
      </c>
      <c r="O53" s="230" t="str">
        <f>IF(B.Ind2!D35="","",B.Ind2!D35)</f>
        <v/>
      </c>
      <c r="P53" s="230" t="str">
        <f>IF(B.ARAB2!C35="","",B.ARAB2!C35)</f>
        <v/>
      </c>
      <c r="Q53" s="230" t="str">
        <f>IF(B.ARAB2!D35="","",B.ARAB2!D35)</f>
        <v/>
      </c>
      <c r="R53" s="230" t="str">
        <f>IF('MAT2'!C35="","",'MAT2'!C35)</f>
        <v/>
      </c>
      <c r="S53" s="230" t="str">
        <f>IF('MAT2'!D35="","",'MAT2'!D35)</f>
        <v/>
      </c>
      <c r="T53" s="230" t="str">
        <f>IF('IPA2'!C35="","",'IPA2'!C35)</f>
        <v/>
      </c>
      <c r="U53" s="230" t="str">
        <f>IF('IPA2'!D35="","",'IPA2'!D35)</f>
        <v/>
      </c>
      <c r="V53" s="230" t="str">
        <f>IF('IPS2'!C35="","",'IPS2'!C35)</f>
        <v/>
      </c>
      <c r="W53" s="230" t="str">
        <f>IF('IPS2'!D35="","",'IPS2'!D35)</f>
        <v/>
      </c>
      <c r="X53" s="230" t="str">
        <f>IF(BIng2!C35="","",BIng2!C35)</f>
        <v/>
      </c>
      <c r="Y53" s="230" t="str">
        <f>IF(BIng2!D35="","",BIng2!D35)</f>
        <v/>
      </c>
      <c r="Z53" s="230" t="str">
        <f>IF('SBd2'!C35="","",'SBd2'!C35)</f>
        <v/>
      </c>
      <c r="AA53" s="230" t="str">
        <f>IF('SBd2'!D35="","",'SBd2'!D35)</f>
        <v/>
      </c>
      <c r="AB53" s="230" t="str">
        <f>IF('Pjk2'!C35="","",'Pjk2'!C35)</f>
        <v/>
      </c>
      <c r="AC53" s="230" t="str">
        <f>IF('Pjk2'!D35="","",'Pjk2'!D35)</f>
        <v/>
      </c>
      <c r="AD53" s="230" t="str">
        <f>IF('Prk2'!C35="","",'Prk2'!C35)</f>
        <v/>
      </c>
      <c r="AE53" s="230" t="str">
        <f>IF('Prk2'!D35="","",'Prk2'!D35)</f>
        <v/>
      </c>
      <c r="AF53" s="230" t="str">
        <f>IF(BADER2!C35="","",BADER2!C35)</f>
        <v/>
      </c>
      <c r="AG53" s="230" t="str">
        <f>IF(BADER2!D35="","",BADER2!D35)</f>
        <v/>
      </c>
      <c r="AH53" s="230" t="str">
        <f>IF(TAMB12!C35="","",TAMB12!C35)</f>
        <v/>
      </c>
      <c r="AI53" s="230" t="str">
        <f>IF(TAMB12!D35="","",TAMB12!D35)</f>
        <v/>
      </c>
      <c r="AJ53" s="230" t="str">
        <f>IF(TAMB22!C35="","",TAMB22!C35)</f>
        <v/>
      </c>
      <c r="AK53" s="230" t="str">
        <f>IF(TAMB22!D35="","",TAMB22!D35)</f>
        <v/>
      </c>
      <c r="AL53" s="231">
        <f t="shared" si="0"/>
        <v>0</v>
      </c>
      <c r="AM53" s="754" t="str">
        <f>IFERROR(DESKRIPSI2!EW32,"")</f>
        <v/>
      </c>
      <c r="AN53" s="756">
        <f t="shared" ref="AN53" si="41">IF(AL53="","",AL53+AL54)</f>
        <v>0</v>
      </c>
      <c r="AO53" s="747" t="str">
        <f>IF('NK2'!AO53="","",'NK2'!AO53)</f>
        <v/>
      </c>
      <c r="AP53" s="749" t="str">
        <f>IF(OR(AO53="",AM53="",UTAMA!$D$16=""),"",IF(AND(AO53&lt;=$AO$3,AM53&gt;=3,UTAMA!$D$16=9),"Lulus",IF(AND(AO53&gt;$AO$3,AM53&gt;=3,UTAMA!$D$16=9),"Tidak Lulus",IF(AND(AO53&lt;=$AO$3,AM53&gt;=3,UTAMA!$D$16=8),"Naik",IF(AND(AO53&lt;=$AO$3,AM53&gt;=3,UTAMA!$D$16=7),"Naik","Tidak Naik")))))</f>
        <v/>
      </c>
      <c r="AQ53" s="756" t="str">
        <f t="shared" ref="AQ53" si="42">IF(AP53="","",RANK(AN53,$AN$11:$AN$107,0))</f>
        <v/>
      </c>
      <c r="AR53" s="774" t="str">
        <f>IF(OR(AO53="",AM53="",UTAMA!$D$16=""),"",IF(AND(AO53&lt;=$AO$3,AM53&gt;=3,UTAMA!$D$16=9),"LLS",IF(AND(AO53&gt;$AO$3,AM53&gt;=3,UTAMA!$D$16=9),"TLLS",IF(AND(AO53&lt;=$AO$3,AM53&gt;=3,UTAMA!$D$16=8),"NK",IF(AND(AO53&lt;=$AO$3,AM53&gt;=3,UTAMA!$D$16=7),"NK","TNK")))))</f>
        <v/>
      </c>
    </row>
    <row r="54" spans="1:44" ht="15">
      <c r="A54" s="713"/>
      <c r="B54" s="753"/>
      <c r="C54" s="232" t="s">
        <v>423</v>
      </c>
      <c r="D54" s="228" t="str">
        <f>IF('QH2'!F35="","",'QH2'!F35)</f>
        <v/>
      </c>
      <c r="E54" s="229" t="str">
        <f>IF('QH2'!G35="","",'QH2'!G35)</f>
        <v/>
      </c>
      <c r="F54" s="229" t="str">
        <f>IF('AA2'!F35="","",'AA2'!F35)</f>
        <v/>
      </c>
      <c r="G54" s="229" t="str">
        <f>IF('AA2'!G35="","",'AA2'!G35)</f>
        <v/>
      </c>
      <c r="H54" s="229" t="str">
        <f>IF(FIQIH2!F35="","",FIQIH2!F35)</f>
        <v/>
      </c>
      <c r="I54" s="229" t="str">
        <f>IF(FIQIH2!G35="","",FIQIH2!G35)</f>
        <v/>
      </c>
      <c r="J54" s="229" t="str">
        <f>IF('SKI2'!F35="","",'SKI2'!F35)</f>
        <v/>
      </c>
      <c r="K54" s="229" t="str">
        <f>IF('SKI2'!G35="","",'SKI2'!G35)</f>
        <v/>
      </c>
      <c r="L54" s="228" t="str">
        <f>IF(PPKn2!F35="","",PPKn2!F35)</f>
        <v/>
      </c>
      <c r="M54" s="229" t="str">
        <f>IF(PPKn2!G35="","",PPKn2!G35)</f>
        <v/>
      </c>
      <c r="N54" s="230" t="str">
        <f>IF(B.Ind2!F35="","",B.Ind2!F35)</f>
        <v/>
      </c>
      <c r="O54" s="230" t="str">
        <f>IF(B.Ind2!G35="","",B.Ind2!G35)</f>
        <v/>
      </c>
      <c r="P54" s="230" t="str">
        <f>IF(B.ARAB2!F35="","",B.ARAB2!F35)</f>
        <v/>
      </c>
      <c r="Q54" s="230" t="str">
        <f>IF(B.ARAB2!G35="","",B.ARAB2!G35)</f>
        <v/>
      </c>
      <c r="R54" s="230" t="str">
        <f>IF('MAT2'!F35="","",'MAT2'!F35)</f>
        <v/>
      </c>
      <c r="S54" s="230" t="str">
        <f>IF('MAT2'!G35="","",'MAT2'!G35)</f>
        <v/>
      </c>
      <c r="T54" s="230" t="str">
        <f>IF('IPA2'!F35="","",'IPA2'!F35)</f>
        <v/>
      </c>
      <c r="U54" s="230" t="str">
        <f>IF('IPA2'!G35="","",'IPA2'!G35)</f>
        <v/>
      </c>
      <c r="V54" s="230" t="str">
        <f>IF('IPS2'!F35="","",'IPS2'!F35)</f>
        <v/>
      </c>
      <c r="W54" s="230" t="str">
        <f>IF('IPS2'!G35="","",'IPS2'!G35)</f>
        <v/>
      </c>
      <c r="X54" s="230" t="str">
        <f>IF(BIng2!F35="","",BIng2!F35)</f>
        <v/>
      </c>
      <c r="Y54" s="230" t="str">
        <f>IF(BIng2!G35="","",BIng2!G35)</f>
        <v/>
      </c>
      <c r="Z54" s="230" t="str">
        <f>IF('SBd2'!F35="","",'SBd2'!F35)</f>
        <v/>
      </c>
      <c r="AA54" s="230" t="str">
        <f>IF('SBd2'!G35="","",'SBd2'!G35)</f>
        <v/>
      </c>
      <c r="AB54" s="230" t="str">
        <f>IF('Pjk2'!F35="","",'Pjk2'!F35)</f>
        <v/>
      </c>
      <c r="AC54" s="230" t="str">
        <f>IF('Pjk2'!G35="","",'Pjk2'!G35)</f>
        <v/>
      </c>
      <c r="AD54" s="230" t="str">
        <f>IF('Prk2'!F35="","",'Prk2'!F35)</f>
        <v/>
      </c>
      <c r="AE54" s="230" t="str">
        <f>IF('Prk2'!G35="","",'Prk2'!G35)</f>
        <v/>
      </c>
      <c r="AF54" s="230" t="str">
        <f>IF(BADER2!F35="","",BADER2!F35)</f>
        <v/>
      </c>
      <c r="AG54" s="230" t="str">
        <f>IF(BADER2!G35="","",BADER2!G35)</f>
        <v/>
      </c>
      <c r="AH54" s="230" t="str">
        <f>IF(TAMB12!F35="","",TAMB12!F35)</f>
        <v/>
      </c>
      <c r="AI54" s="230" t="str">
        <f>IF(TAMB12!G35="","",TAMB12!G35)</f>
        <v/>
      </c>
      <c r="AJ54" s="230" t="str">
        <f>IF(TAMB22!F35="","",TAMB22!F35)</f>
        <v/>
      </c>
      <c r="AK54" s="230" t="str">
        <f>IF(TAMB22!G35="","",TAMB22!G35)</f>
        <v/>
      </c>
      <c r="AL54" s="231">
        <f t="shared" si="0"/>
        <v>0</v>
      </c>
      <c r="AM54" s="755"/>
      <c r="AN54" s="757"/>
      <c r="AO54" s="748"/>
      <c r="AP54" s="750"/>
      <c r="AQ54" s="757"/>
      <c r="AR54" s="775"/>
    </row>
    <row r="55" spans="1:44" ht="15">
      <c r="A55" s="711">
        <v>23</v>
      </c>
      <c r="B55" s="752" t="str">
        <f>IF('Data Raport2'!B26="","",'Data Raport2'!B26)</f>
        <v>siswa23</v>
      </c>
      <c r="C55" s="232" t="s">
        <v>422</v>
      </c>
      <c r="D55" s="228" t="str">
        <f>IF('QH2'!C36="","",'QH2'!C36)</f>
        <v/>
      </c>
      <c r="E55" s="229" t="str">
        <f>IF('QH2'!D36="","",'QH2'!D36)</f>
        <v/>
      </c>
      <c r="F55" s="229" t="str">
        <f>IF('AA2'!C36="","",'AA2'!C36)</f>
        <v/>
      </c>
      <c r="G55" s="229" t="str">
        <f>IF('AA2'!D36="","",'AA2'!D36)</f>
        <v/>
      </c>
      <c r="H55" s="229" t="str">
        <f>IF(FIQIH2!C36="","",FIQIH2!C36)</f>
        <v/>
      </c>
      <c r="I55" s="229" t="str">
        <f>IF(FIQIH2!D36="","",FIQIH2!D36)</f>
        <v/>
      </c>
      <c r="J55" s="229" t="str">
        <f>IF('SKI2'!C36="","",'SKI2'!C36)</f>
        <v/>
      </c>
      <c r="K55" s="229" t="str">
        <f>IF('SKI2'!D36="","",'SKI2'!D36)</f>
        <v/>
      </c>
      <c r="L55" s="228" t="str">
        <f>IF(PPKn2!C36="","",PPKn2!C36)</f>
        <v/>
      </c>
      <c r="M55" s="229" t="str">
        <f>IF(PPKn2!D36="","",PPKn2!D36)</f>
        <v/>
      </c>
      <c r="N55" s="230" t="str">
        <f>IF(B.Ind2!C36="","",B.Ind2!C36)</f>
        <v/>
      </c>
      <c r="O55" s="230" t="str">
        <f>IF(B.Ind2!D36="","",B.Ind2!D36)</f>
        <v/>
      </c>
      <c r="P55" s="230" t="str">
        <f>IF(B.ARAB2!C36="","",B.ARAB2!C36)</f>
        <v/>
      </c>
      <c r="Q55" s="230" t="str">
        <f>IF(B.ARAB2!D36="","",B.ARAB2!D36)</f>
        <v/>
      </c>
      <c r="R55" s="230" t="str">
        <f>IF('MAT2'!C36="","",'MAT2'!C36)</f>
        <v/>
      </c>
      <c r="S55" s="230" t="str">
        <f>IF('MAT2'!D36="","",'MAT2'!D36)</f>
        <v/>
      </c>
      <c r="T55" s="230" t="str">
        <f>IF('IPA2'!C36="","",'IPA2'!C36)</f>
        <v/>
      </c>
      <c r="U55" s="230" t="str">
        <f>IF('IPA2'!D36="","",'IPA2'!D36)</f>
        <v/>
      </c>
      <c r="V55" s="230" t="str">
        <f>IF('IPS2'!C36="","",'IPS2'!C36)</f>
        <v/>
      </c>
      <c r="W55" s="230" t="str">
        <f>IF('IPS2'!D36="","",'IPS2'!D36)</f>
        <v/>
      </c>
      <c r="X55" s="230" t="str">
        <f>IF(BIng2!C36="","",BIng2!C36)</f>
        <v/>
      </c>
      <c r="Y55" s="230" t="str">
        <f>IF(BIng2!D36="","",BIng2!D36)</f>
        <v/>
      </c>
      <c r="Z55" s="230" t="str">
        <f>IF('SBd2'!C36="","",'SBd2'!C36)</f>
        <v/>
      </c>
      <c r="AA55" s="230" t="str">
        <f>IF('SBd2'!D36="","",'SBd2'!D36)</f>
        <v/>
      </c>
      <c r="AB55" s="230" t="str">
        <f>IF('Pjk2'!C36="","",'Pjk2'!C36)</f>
        <v/>
      </c>
      <c r="AC55" s="230" t="str">
        <f>IF('Pjk2'!D36="","",'Pjk2'!D36)</f>
        <v/>
      </c>
      <c r="AD55" s="230" t="str">
        <f>IF('Prk2'!C36="","",'Prk2'!C36)</f>
        <v/>
      </c>
      <c r="AE55" s="230" t="str">
        <f>IF('Prk2'!D36="","",'Prk2'!D36)</f>
        <v/>
      </c>
      <c r="AF55" s="230" t="str">
        <f>IF(BADER2!C36="","",BADER2!C36)</f>
        <v/>
      </c>
      <c r="AG55" s="230" t="str">
        <f>IF(BADER2!D36="","",BADER2!D36)</f>
        <v/>
      </c>
      <c r="AH55" s="230" t="str">
        <f>IF(TAMB12!C36="","",TAMB12!C36)</f>
        <v/>
      </c>
      <c r="AI55" s="230" t="str">
        <f>IF(TAMB12!D36="","",TAMB12!D36)</f>
        <v/>
      </c>
      <c r="AJ55" s="230" t="str">
        <f>IF(TAMB22!C36="","",TAMB22!C36)</f>
        <v/>
      </c>
      <c r="AK55" s="230" t="str">
        <f>IF(TAMB22!D36="","",TAMB22!D36)</f>
        <v/>
      </c>
      <c r="AL55" s="231">
        <f t="shared" si="0"/>
        <v>0</v>
      </c>
      <c r="AM55" s="754" t="str">
        <f>IFERROR(DESKRIPSI2!EW33,"")</f>
        <v/>
      </c>
      <c r="AN55" s="756">
        <f t="shared" ref="AN55" si="43">IF(AL55="","",AL55+AL56)</f>
        <v>0</v>
      </c>
      <c r="AO55" s="747" t="str">
        <f>IF('NK2'!AO55="","",'NK2'!AO55)</f>
        <v/>
      </c>
      <c r="AP55" s="749" t="str">
        <f>IF(OR(AO55="",AM55="",UTAMA!$D$16=""),"",IF(AND(AO55&lt;=$AO$3,AM55&gt;=3,UTAMA!$D$16=9),"Lulus",IF(AND(AO55&gt;$AO$3,AM55&gt;=3,UTAMA!$D$16=9),"Tidak Lulus",IF(AND(AO55&lt;=$AO$3,AM55&gt;=3,UTAMA!$D$16=8),"Naik",IF(AND(AO55&lt;=$AO$3,AM55&gt;=3,UTAMA!$D$16=7),"Naik","Tidak Naik")))))</f>
        <v/>
      </c>
      <c r="AQ55" s="756" t="str">
        <f t="shared" ref="AQ55" si="44">IF(AP55="","",RANK(AN55,$AN$11:$AN$107,0))</f>
        <v/>
      </c>
      <c r="AR55" s="774" t="str">
        <f>IF(OR(AO55="",AM55="",UTAMA!$D$16=""),"",IF(AND(AO55&lt;=$AO$3,AM55&gt;=3,UTAMA!$D$16=9),"LLS",IF(AND(AO55&gt;$AO$3,AM55&gt;=3,UTAMA!$D$16=9),"TLLS",IF(AND(AO55&lt;=$AO$3,AM55&gt;=3,UTAMA!$D$16=8),"NK",IF(AND(AO55&lt;=$AO$3,AM55&gt;=3,UTAMA!$D$16=7),"NK","TNK")))))</f>
        <v/>
      </c>
    </row>
    <row r="56" spans="1:44" ht="15">
      <c r="A56" s="713"/>
      <c r="B56" s="753"/>
      <c r="C56" s="232" t="s">
        <v>423</v>
      </c>
      <c r="D56" s="228" t="str">
        <f>IF('QH2'!F36="","",'QH2'!F36)</f>
        <v/>
      </c>
      <c r="E56" s="229" t="str">
        <f>IF('QH2'!G36="","",'QH2'!G36)</f>
        <v/>
      </c>
      <c r="F56" s="229" t="str">
        <f>IF('AA2'!F36="","",'AA2'!F36)</f>
        <v/>
      </c>
      <c r="G56" s="229" t="str">
        <f>IF('AA2'!G36="","",'AA2'!G36)</f>
        <v/>
      </c>
      <c r="H56" s="229" t="str">
        <f>IF(FIQIH2!F36="","",FIQIH2!F36)</f>
        <v/>
      </c>
      <c r="I56" s="229" t="str">
        <f>IF(FIQIH2!G36="","",FIQIH2!G36)</f>
        <v/>
      </c>
      <c r="J56" s="229" t="str">
        <f>IF('SKI2'!F36="","",'SKI2'!F36)</f>
        <v/>
      </c>
      <c r="K56" s="229" t="str">
        <f>IF('SKI2'!G36="","",'SKI2'!G36)</f>
        <v/>
      </c>
      <c r="L56" s="228" t="str">
        <f>IF(PPKn2!F36="","",PPKn2!F36)</f>
        <v/>
      </c>
      <c r="M56" s="229" t="str">
        <f>IF(PPKn2!G36="","",PPKn2!G36)</f>
        <v/>
      </c>
      <c r="N56" s="230" t="str">
        <f>IF(B.Ind2!F36="","",B.Ind2!F36)</f>
        <v/>
      </c>
      <c r="O56" s="230" t="str">
        <f>IF(B.Ind2!G36="","",B.Ind2!G36)</f>
        <v/>
      </c>
      <c r="P56" s="230" t="str">
        <f>IF(B.ARAB2!F36="","",B.ARAB2!F36)</f>
        <v/>
      </c>
      <c r="Q56" s="230" t="str">
        <f>IF(B.ARAB2!G36="","",B.ARAB2!G36)</f>
        <v/>
      </c>
      <c r="R56" s="230" t="str">
        <f>IF('MAT2'!F36="","",'MAT2'!F36)</f>
        <v/>
      </c>
      <c r="S56" s="230" t="str">
        <f>IF('MAT2'!G36="","",'MAT2'!G36)</f>
        <v/>
      </c>
      <c r="T56" s="230" t="str">
        <f>IF('IPA2'!F36="","",'IPA2'!F36)</f>
        <v/>
      </c>
      <c r="U56" s="230" t="str">
        <f>IF('IPA2'!G36="","",'IPA2'!G36)</f>
        <v/>
      </c>
      <c r="V56" s="230" t="str">
        <f>IF('IPS2'!F36="","",'IPS2'!F36)</f>
        <v/>
      </c>
      <c r="W56" s="230" t="str">
        <f>IF('IPS2'!G36="","",'IPS2'!G36)</f>
        <v/>
      </c>
      <c r="X56" s="230" t="str">
        <f>IF(BIng2!F36="","",BIng2!F36)</f>
        <v/>
      </c>
      <c r="Y56" s="230" t="str">
        <f>IF(BIng2!G36="","",BIng2!G36)</f>
        <v/>
      </c>
      <c r="Z56" s="230" t="str">
        <f>IF('SBd2'!F36="","",'SBd2'!F36)</f>
        <v/>
      </c>
      <c r="AA56" s="230" t="str">
        <f>IF('SBd2'!G36="","",'SBd2'!G36)</f>
        <v/>
      </c>
      <c r="AB56" s="230" t="str">
        <f>IF('Pjk2'!F36="","",'Pjk2'!F36)</f>
        <v/>
      </c>
      <c r="AC56" s="230" t="str">
        <f>IF('Pjk2'!G36="","",'Pjk2'!G36)</f>
        <v/>
      </c>
      <c r="AD56" s="230" t="str">
        <f>IF('Prk2'!F36="","",'Prk2'!F36)</f>
        <v/>
      </c>
      <c r="AE56" s="230" t="str">
        <f>IF('Prk2'!G36="","",'Prk2'!G36)</f>
        <v/>
      </c>
      <c r="AF56" s="230" t="str">
        <f>IF(BADER2!F36="","",BADER2!F36)</f>
        <v/>
      </c>
      <c r="AG56" s="230" t="str">
        <f>IF(BADER2!G36="","",BADER2!G36)</f>
        <v/>
      </c>
      <c r="AH56" s="230" t="str">
        <f>IF(TAMB12!F36="","",TAMB12!F36)</f>
        <v/>
      </c>
      <c r="AI56" s="230" t="str">
        <f>IF(TAMB12!G36="","",TAMB12!G36)</f>
        <v/>
      </c>
      <c r="AJ56" s="230" t="str">
        <f>IF(TAMB22!F36="","",TAMB22!F36)</f>
        <v/>
      </c>
      <c r="AK56" s="230" t="str">
        <f>IF(TAMB22!G36="","",TAMB22!G36)</f>
        <v/>
      </c>
      <c r="AL56" s="231">
        <f t="shared" si="0"/>
        <v>0</v>
      </c>
      <c r="AM56" s="755"/>
      <c r="AN56" s="757"/>
      <c r="AO56" s="748"/>
      <c r="AP56" s="750"/>
      <c r="AQ56" s="757"/>
      <c r="AR56" s="775"/>
    </row>
    <row r="57" spans="1:44" ht="15">
      <c r="A57" s="711">
        <v>24</v>
      </c>
      <c r="B57" s="752" t="str">
        <f>IF('Data Raport2'!B27="","",'Data Raport2'!B27)</f>
        <v>siswa24</v>
      </c>
      <c r="C57" s="232" t="s">
        <v>422</v>
      </c>
      <c r="D57" s="228" t="str">
        <f>IF('QH2'!C37="","",'QH2'!C37)</f>
        <v/>
      </c>
      <c r="E57" s="229" t="str">
        <f>IF('QH2'!D37="","",'QH2'!D37)</f>
        <v/>
      </c>
      <c r="F57" s="229" t="str">
        <f>IF('AA2'!C37="","",'AA2'!C37)</f>
        <v/>
      </c>
      <c r="G57" s="229" t="str">
        <f>IF('AA2'!D37="","",'AA2'!D37)</f>
        <v/>
      </c>
      <c r="H57" s="229" t="str">
        <f>IF(FIQIH2!C37="","",FIQIH2!C37)</f>
        <v/>
      </c>
      <c r="I57" s="229" t="str">
        <f>IF(FIQIH2!D37="","",FIQIH2!D37)</f>
        <v/>
      </c>
      <c r="J57" s="229" t="str">
        <f>IF('SKI2'!C37="","",'SKI2'!C37)</f>
        <v/>
      </c>
      <c r="K57" s="229" t="str">
        <f>IF('SKI2'!D37="","",'SKI2'!D37)</f>
        <v/>
      </c>
      <c r="L57" s="228" t="str">
        <f>IF(PPKn2!C37="","",PPKn2!C37)</f>
        <v/>
      </c>
      <c r="M57" s="229" t="str">
        <f>IF(PPKn2!D37="","",PPKn2!D37)</f>
        <v/>
      </c>
      <c r="N57" s="230" t="str">
        <f>IF(B.Ind2!C37="","",B.Ind2!C37)</f>
        <v/>
      </c>
      <c r="O57" s="230" t="str">
        <f>IF(B.Ind2!D37="","",B.Ind2!D37)</f>
        <v/>
      </c>
      <c r="P57" s="230" t="str">
        <f>IF(B.ARAB2!C37="","",B.ARAB2!C37)</f>
        <v/>
      </c>
      <c r="Q57" s="230" t="str">
        <f>IF(B.ARAB2!D37="","",B.ARAB2!D37)</f>
        <v/>
      </c>
      <c r="R57" s="230" t="str">
        <f>IF('MAT2'!C37="","",'MAT2'!C37)</f>
        <v/>
      </c>
      <c r="S57" s="230" t="str">
        <f>IF('MAT2'!D37="","",'MAT2'!D37)</f>
        <v/>
      </c>
      <c r="T57" s="230" t="str">
        <f>IF('IPA2'!C37="","",'IPA2'!C37)</f>
        <v/>
      </c>
      <c r="U57" s="230" t="str">
        <f>IF('IPA2'!D37="","",'IPA2'!D37)</f>
        <v/>
      </c>
      <c r="V57" s="230" t="str">
        <f>IF('IPS2'!C37="","",'IPS2'!C37)</f>
        <v/>
      </c>
      <c r="W57" s="230" t="str">
        <f>IF('IPS2'!D37="","",'IPS2'!D37)</f>
        <v/>
      </c>
      <c r="X57" s="230" t="str">
        <f>IF(BIng2!C37="","",BIng2!C37)</f>
        <v/>
      </c>
      <c r="Y57" s="230" t="str">
        <f>IF(BIng2!D37="","",BIng2!D37)</f>
        <v/>
      </c>
      <c r="Z57" s="230" t="str">
        <f>IF('SBd2'!C37="","",'SBd2'!C37)</f>
        <v/>
      </c>
      <c r="AA57" s="230" t="str">
        <f>IF('SBd2'!D37="","",'SBd2'!D37)</f>
        <v/>
      </c>
      <c r="AB57" s="230" t="str">
        <f>IF('Pjk2'!C37="","",'Pjk2'!C37)</f>
        <v/>
      </c>
      <c r="AC57" s="230" t="str">
        <f>IF('Pjk2'!D37="","",'Pjk2'!D37)</f>
        <v/>
      </c>
      <c r="AD57" s="230" t="str">
        <f>IF('Prk2'!C37="","",'Prk2'!C37)</f>
        <v/>
      </c>
      <c r="AE57" s="230" t="str">
        <f>IF('Prk2'!D37="","",'Prk2'!D37)</f>
        <v/>
      </c>
      <c r="AF57" s="230" t="str">
        <f>IF(BADER2!C37="","",BADER2!C37)</f>
        <v/>
      </c>
      <c r="AG57" s="230" t="str">
        <f>IF(BADER2!D37="","",BADER2!D37)</f>
        <v/>
      </c>
      <c r="AH57" s="230" t="str">
        <f>IF(TAMB12!C37="","",TAMB12!C37)</f>
        <v/>
      </c>
      <c r="AI57" s="230" t="str">
        <f>IF(TAMB12!D37="","",TAMB12!D37)</f>
        <v/>
      </c>
      <c r="AJ57" s="230" t="str">
        <f>IF(TAMB22!C37="","",TAMB22!C37)</f>
        <v/>
      </c>
      <c r="AK57" s="230" t="str">
        <f>IF(TAMB22!D37="","",TAMB22!D37)</f>
        <v/>
      </c>
      <c r="AL57" s="231">
        <f t="shared" si="0"/>
        <v>0</v>
      </c>
      <c r="AM57" s="754" t="str">
        <f>IFERROR(DESKRIPSI2!EW34,"")</f>
        <v/>
      </c>
      <c r="AN57" s="756">
        <f t="shared" ref="AN57" si="45">IF(AL57="","",AL57+AL58)</f>
        <v>0</v>
      </c>
      <c r="AO57" s="747" t="str">
        <f>IF('NK2'!AO57="","",'NK2'!AO57)</f>
        <v/>
      </c>
      <c r="AP57" s="749" t="str">
        <f>IF(OR(AO57="",AM57="",UTAMA!$D$16=""),"",IF(AND(AO57&lt;=$AO$3,AM57&gt;=3,UTAMA!$D$16=9),"Lulus",IF(AND(AO57&gt;$AO$3,AM57&gt;=3,UTAMA!$D$16=9),"Tidak Lulus",IF(AND(AO57&lt;=$AO$3,AM57&gt;=3,UTAMA!$D$16=8),"Naik",IF(AND(AO57&lt;=$AO$3,AM57&gt;=3,UTAMA!$D$16=7),"Naik","Tidak Naik")))))</f>
        <v/>
      </c>
      <c r="AQ57" s="756" t="str">
        <f t="shared" ref="AQ57" si="46">IF(AP57="","",RANK(AN57,$AN$11:$AN$107,0))</f>
        <v/>
      </c>
      <c r="AR57" s="774" t="str">
        <f>IF(OR(AO57="",AM57="",UTAMA!$D$16=""),"",IF(AND(AO57&lt;=$AO$3,AM57&gt;=3,UTAMA!$D$16=9),"LLS",IF(AND(AO57&gt;$AO$3,AM57&gt;=3,UTAMA!$D$16=9),"TLLS",IF(AND(AO57&lt;=$AO$3,AM57&gt;=3,UTAMA!$D$16=8),"NK",IF(AND(AO57&lt;=$AO$3,AM57&gt;=3,UTAMA!$D$16=7),"NK","TNK")))))</f>
        <v/>
      </c>
    </row>
    <row r="58" spans="1:44" ht="15">
      <c r="A58" s="713"/>
      <c r="B58" s="753"/>
      <c r="C58" s="232" t="s">
        <v>423</v>
      </c>
      <c r="D58" s="228" t="str">
        <f>IF('QH2'!F37="","",'QH2'!F37)</f>
        <v/>
      </c>
      <c r="E58" s="229" t="str">
        <f>IF('QH2'!G37="","",'QH2'!G37)</f>
        <v/>
      </c>
      <c r="F58" s="229" t="str">
        <f>IF('AA2'!F37="","",'AA2'!F37)</f>
        <v/>
      </c>
      <c r="G58" s="229" t="str">
        <f>IF('AA2'!G37="","",'AA2'!G37)</f>
        <v/>
      </c>
      <c r="H58" s="229" t="str">
        <f>IF(FIQIH2!F37="","",FIQIH2!F37)</f>
        <v/>
      </c>
      <c r="I58" s="229" t="str">
        <f>IF(FIQIH2!G37="","",FIQIH2!G37)</f>
        <v/>
      </c>
      <c r="J58" s="229" t="str">
        <f>IF('SKI2'!F37="","",'SKI2'!F37)</f>
        <v/>
      </c>
      <c r="K58" s="229" t="str">
        <f>IF('SKI2'!G37="","",'SKI2'!G37)</f>
        <v/>
      </c>
      <c r="L58" s="228" t="str">
        <f>IF(PPKn2!F37="","",PPKn2!F37)</f>
        <v/>
      </c>
      <c r="M58" s="229" t="str">
        <f>IF(PPKn2!G37="","",PPKn2!G37)</f>
        <v/>
      </c>
      <c r="N58" s="230" t="str">
        <f>IF(B.Ind2!F37="","",B.Ind2!F37)</f>
        <v/>
      </c>
      <c r="O58" s="230" t="str">
        <f>IF(B.Ind2!G37="","",B.Ind2!G37)</f>
        <v/>
      </c>
      <c r="P58" s="230" t="str">
        <f>IF(B.ARAB2!F37="","",B.ARAB2!F37)</f>
        <v/>
      </c>
      <c r="Q58" s="230" t="str">
        <f>IF(B.ARAB2!G37="","",B.ARAB2!G37)</f>
        <v/>
      </c>
      <c r="R58" s="230" t="str">
        <f>IF('MAT2'!F37="","",'MAT2'!F37)</f>
        <v/>
      </c>
      <c r="S58" s="230" t="str">
        <f>IF('MAT2'!G37="","",'MAT2'!G37)</f>
        <v/>
      </c>
      <c r="T58" s="230" t="str">
        <f>IF('IPA2'!F37="","",'IPA2'!F37)</f>
        <v/>
      </c>
      <c r="U58" s="230" t="str">
        <f>IF('IPA2'!G37="","",'IPA2'!G37)</f>
        <v/>
      </c>
      <c r="V58" s="230" t="str">
        <f>IF('IPS2'!F37="","",'IPS2'!F37)</f>
        <v/>
      </c>
      <c r="W58" s="230" t="str">
        <f>IF('IPS2'!G37="","",'IPS2'!G37)</f>
        <v/>
      </c>
      <c r="X58" s="230" t="str">
        <f>IF(BIng2!F37="","",BIng2!F37)</f>
        <v/>
      </c>
      <c r="Y58" s="230" t="str">
        <f>IF(BIng2!G37="","",BIng2!G37)</f>
        <v/>
      </c>
      <c r="Z58" s="230" t="str">
        <f>IF('SBd2'!F37="","",'SBd2'!F37)</f>
        <v/>
      </c>
      <c r="AA58" s="230" t="str">
        <f>IF('SBd2'!G37="","",'SBd2'!G37)</f>
        <v/>
      </c>
      <c r="AB58" s="230" t="str">
        <f>IF('Pjk2'!F37="","",'Pjk2'!F37)</f>
        <v/>
      </c>
      <c r="AC58" s="230" t="str">
        <f>IF('Pjk2'!G37="","",'Pjk2'!G37)</f>
        <v/>
      </c>
      <c r="AD58" s="230" t="str">
        <f>IF('Prk2'!F37="","",'Prk2'!F37)</f>
        <v/>
      </c>
      <c r="AE58" s="230" t="str">
        <f>IF('Prk2'!G37="","",'Prk2'!G37)</f>
        <v/>
      </c>
      <c r="AF58" s="230" t="str">
        <f>IF(BADER2!F37="","",BADER2!F37)</f>
        <v/>
      </c>
      <c r="AG58" s="230" t="str">
        <f>IF(BADER2!G37="","",BADER2!G37)</f>
        <v/>
      </c>
      <c r="AH58" s="230" t="str">
        <f>IF(TAMB12!F37="","",TAMB12!F37)</f>
        <v/>
      </c>
      <c r="AI58" s="230" t="str">
        <f>IF(TAMB12!G37="","",TAMB12!G37)</f>
        <v/>
      </c>
      <c r="AJ58" s="230" t="str">
        <f>IF(TAMB22!F37="","",TAMB22!F37)</f>
        <v/>
      </c>
      <c r="AK58" s="230" t="str">
        <f>IF(TAMB22!G37="","",TAMB22!G37)</f>
        <v/>
      </c>
      <c r="AL58" s="231">
        <f t="shared" si="0"/>
        <v>0</v>
      </c>
      <c r="AM58" s="755"/>
      <c r="AN58" s="757"/>
      <c r="AO58" s="748"/>
      <c r="AP58" s="750"/>
      <c r="AQ58" s="757"/>
      <c r="AR58" s="775"/>
    </row>
    <row r="59" spans="1:44" ht="15" customHeight="1">
      <c r="A59" s="711">
        <v>25</v>
      </c>
      <c r="B59" s="752" t="str">
        <f>IF('Data Raport2'!B28="","",'Data Raport2'!B28)</f>
        <v>siswa25</v>
      </c>
      <c r="C59" s="232" t="s">
        <v>422</v>
      </c>
      <c r="D59" s="228" t="str">
        <f>IF('QH2'!C38="","",'QH2'!C38)</f>
        <v/>
      </c>
      <c r="E59" s="229" t="str">
        <f>IF('QH2'!D38="","",'QH2'!D38)</f>
        <v/>
      </c>
      <c r="F59" s="229" t="str">
        <f>IF('AA2'!C38="","",'AA2'!C38)</f>
        <v/>
      </c>
      <c r="G59" s="229" t="str">
        <f>IF('AA2'!D38="","",'AA2'!D38)</f>
        <v/>
      </c>
      <c r="H59" s="229" t="str">
        <f>IF(FIQIH2!C38="","",FIQIH2!C38)</f>
        <v/>
      </c>
      <c r="I59" s="229" t="str">
        <f>IF(FIQIH2!D38="","",FIQIH2!D38)</f>
        <v/>
      </c>
      <c r="J59" s="229" t="str">
        <f>IF('SKI2'!C38="","",'SKI2'!C38)</f>
        <v/>
      </c>
      <c r="K59" s="229" t="str">
        <f>IF('SKI2'!D38="","",'SKI2'!D38)</f>
        <v/>
      </c>
      <c r="L59" s="228" t="str">
        <f>IF(PPKn2!C38="","",PPKn2!C38)</f>
        <v/>
      </c>
      <c r="M59" s="229" t="str">
        <f>IF(PPKn2!D38="","",PPKn2!D38)</f>
        <v/>
      </c>
      <c r="N59" s="230" t="str">
        <f>IF(B.Ind2!C38="","",B.Ind2!C38)</f>
        <v/>
      </c>
      <c r="O59" s="230" t="str">
        <f>IF(B.Ind2!D38="","",B.Ind2!D38)</f>
        <v/>
      </c>
      <c r="P59" s="230" t="str">
        <f>IF(B.ARAB2!C38="","",B.ARAB2!C38)</f>
        <v/>
      </c>
      <c r="Q59" s="230" t="str">
        <f>IF(B.ARAB2!D38="","",B.ARAB2!D38)</f>
        <v/>
      </c>
      <c r="R59" s="230" t="str">
        <f>IF('MAT2'!C38="","",'MAT2'!C38)</f>
        <v/>
      </c>
      <c r="S59" s="230" t="str">
        <f>IF('MAT2'!D38="","",'MAT2'!D38)</f>
        <v/>
      </c>
      <c r="T59" s="230" t="str">
        <f>IF('IPA2'!C38="","",'IPA2'!C38)</f>
        <v/>
      </c>
      <c r="U59" s="230" t="str">
        <f>IF('IPA2'!D38="","",'IPA2'!D38)</f>
        <v/>
      </c>
      <c r="V59" s="230" t="str">
        <f>IF('IPS2'!C38="","",'IPS2'!C38)</f>
        <v/>
      </c>
      <c r="W59" s="230" t="str">
        <f>IF('IPS2'!D38="","",'IPS2'!D38)</f>
        <v/>
      </c>
      <c r="X59" s="230" t="str">
        <f>IF(BIng2!C38="","",BIng2!C38)</f>
        <v/>
      </c>
      <c r="Y59" s="230" t="str">
        <f>IF(BIng2!D38="","",BIng2!D38)</f>
        <v/>
      </c>
      <c r="Z59" s="230" t="str">
        <f>IF('SBd2'!C38="","",'SBd2'!C38)</f>
        <v/>
      </c>
      <c r="AA59" s="230" t="str">
        <f>IF('SBd2'!D38="","",'SBd2'!D38)</f>
        <v/>
      </c>
      <c r="AB59" s="230" t="str">
        <f>IF('Pjk2'!C38="","",'Pjk2'!C38)</f>
        <v/>
      </c>
      <c r="AC59" s="230" t="str">
        <f>IF('Pjk2'!D38="","",'Pjk2'!D38)</f>
        <v/>
      </c>
      <c r="AD59" s="230" t="str">
        <f>IF('Prk2'!C38="","",'Prk2'!C38)</f>
        <v/>
      </c>
      <c r="AE59" s="230" t="str">
        <f>IF('Prk2'!D38="","",'Prk2'!D38)</f>
        <v/>
      </c>
      <c r="AF59" s="230" t="str">
        <f>IF(BADER2!C38="","",BADER2!C38)</f>
        <v/>
      </c>
      <c r="AG59" s="230" t="str">
        <f>IF(BADER2!D38="","",BADER2!D38)</f>
        <v/>
      </c>
      <c r="AH59" s="230" t="str">
        <f>IF(TAMB12!C38="","",TAMB12!C38)</f>
        <v/>
      </c>
      <c r="AI59" s="230" t="str">
        <f>IF(TAMB12!D38="","",TAMB12!D38)</f>
        <v/>
      </c>
      <c r="AJ59" s="230" t="str">
        <f>IF(TAMB22!C38="","",TAMB22!C38)</f>
        <v/>
      </c>
      <c r="AK59" s="230" t="str">
        <f>IF(TAMB22!D38="","",TAMB22!D38)</f>
        <v/>
      </c>
      <c r="AL59" s="231">
        <f t="shared" si="0"/>
        <v>0</v>
      </c>
      <c r="AM59" s="754" t="str">
        <f>IFERROR(DESKRIPSI2!EW35,"")</f>
        <v/>
      </c>
      <c r="AN59" s="756">
        <f t="shared" ref="AN59" si="47">IF(AL59="","",AL59+AL60)</f>
        <v>0</v>
      </c>
      <c r="AO59" s="747" t="str">
        <f>IF('NK2'!AO59="","",'NK2'!AO59)</f>
        <v/>
      </c>
      <c r="AP59" s="749" t="str">
        <f>IF(OR(AO59="",AM59="",UTAMA!$D$16=""),"",IF(AND(AO59&lt;=$AO$3,AM59&gt;=3,UTAMA!$D$16=9),"Lulus",IF(AND(AO59&gt;$AO$3,AM59&gt;=3,UTAMA!$D$16=9),"Tidak Lulus",IF(AND(AO59&lt;=$AO$3,AM59&gt;=3,UTAMA!$D$16=8),"Naik",IF(AND(AO59&lt;=$AO$3,AM59&gt;=3,UTAMA!$D$16=7),"Naik","Tidak Naik")))))</f>
        <v/>
      </c>
      <c r="AQ59" s="756" t="str">
        <f t="shared" ref="AQ59" si="48">IF(AP59="","",RANK(AN59,$AN$11:$AN$107,0))</f>
        <v/>
      </c>
      <c r="AR59" s="774" t="str">
        <f>IF(OR(AO59="",AM59="",UTAMA!$D$16=""),"",IF(AND(AO59&lt;=$AO$3,AM59&gt;=3,UTAMA!$D$16=9),"LLS",IF(AND(AO59&gt;$AO$3,AM59&gt;=3,UTAMA!$D$16=9),"TLLS",IF(AND(AO59&lt;=$AO$3,AM59&gt;=3,UTAMA!$D$16=8),"NK",IF(AND(AO59&lt;=$AO$3,AM59&gt;=3,UTAMA!$D$16=7),"NK","TNK")))))</f>
        <v/>
      </c>
    </row>
    <row r="60" spans="1:44" ht="15">
      <c r="A60" s="713"/>
      <c r="B60" s="753"/>
      <c r="C60" s="232" t="s">
        <v>423</v>
      </c>
      <c r="D60" s="228" t="str">
        <f>IF('QH2'!F38="","",'QH2'!F38)</f>
        <v/>
      </c>
      <c r="E60" s="229" t="str">
        <f>IF('QH2'!G38="","",'QH2'!G38)</f>
        <v/>
      </c>
      <c r="F60" s="229" t="str">
        <f>IF('AA2'!F38="","",'AA2'!F38)</f>
        <v/>
      </c>
      <c r="G60" s="229" t="str">
        <f>IF('AA2'!G38="","",'AA2'!G38)</f>
        <v/>
      </c>
      <c r="H60" s="229" t="str">
        <f>IF(FIQIH2!F38="","",FIQIH2!F38)</f>
        <v/>
      </c>
      <c r="I60" s="229" t="str">
        <f>IF(FIQIH2!G38="","",FIQIH2!G38)</f>
        <v/>
      </c>
      <c r="J60" s="229" t="str">
        <f>IF('SKI2'!F38="","",'SKI2'!F38)</f>
        <v/>
      </c>
      <c r="K60" s="229" t="str">
        <f>IF('SKI2'!G38="","",'SKI2'!G38)</f>
        <v/>
      </c>
      <c r="L60" s="228" t="str">
        <f>IF(PPKn2!F38="","",PPKn2!F38)</f>
        <v/>
      </c>
      <c r="M60" s="229" t="str">
        <f>IF(PPKn2!G38="","",PPKn2!G38)</f>
        <v/>
      </c>
      <c r="N60" s="230" t="str">
        <f>IF(B.Ind2!F38="","",B.Ind2!F38)</f>
        <v/>
      </c>
      <c r="O60" s="230" t="str">
        <f>IF(B.Ind2!G38="","",B.Ind2!G38)</f>
        <v/>
      </c>
      <c r="P60" s="230" t="str">
        <f>IF(B.ARAB2!F38="","",B.ARAB2!F38)</f>
        <v/>
      </c>
      <c r="Q60" s="230" t="str">
        <f>IF(B.ARAB2!G38="","",B.ARAB2!G38)</f>
        <v/>
      </c>
      <c r="R60" s="230" t="str">
        <f>IF('MAT2'!F38="","",'MAT2'!F38)</f>
        <v/>
      </c>
      <c r="S60" s="230" t="str">
        <f>IF('MAT2'!G38="","",'MAT2'!G38)</f>
        <v/>
      </c>
      <c r="T60" s="230" t="str">
        <f>IF('IPA2'!F38="","",'IPA2'!F38)</f>
        <v/>
      </c>
      <c r="U60" s="230" t="str">
        <f>IF('IPA2'!G38="","",'IPA2'!G38)</f>
        <v/>
      </c>
      <c r="V60" s="230" t="str">
        <f>IF('IPS2'!F38="","",'IPS2'!F38)</f>
        <v/>
      </c>
      <c r="W60" s="230" t="str">
        <f>IF('IPS2'!G38="","",'IPS2'!G38)</f>
        <v/>
      </c>
      <c r="X60" s="230" t="str">
        <f>IF(BIng2!F38="","",BIng2!F38)</f>
        <v/>
      </c>
      <c r="Y60" s="230" t="str">
        <f>IF(BIng2!G38="","",BIng2!G38)</f>
        <v/>
      </c>
      <c r="Z60" s="230" t="str">
        <f>IF('SBd2'!F38="","",'SBd2'!F38)</f>
        <v/>
      </c>
      <c r="AA60" s="230" t="str">
        <f>IF('SBd2'!G38="","",'SBd2'!G38)</f>
        <v/>
      </c>
      <c r="AB60" s="230" t="str">
        <f>IF('Pjk2'!F38="","",'Pjk2'!F38)</f>
        <v/>
      </c>
      <c r="AC60" s="230" t="str">
        <f>IF('Pjk2'!G38="","",'Pjk2'!G38)</f>
        <v/>
      </c>
      <c r="AD60" s="230" t="str">
        <f>IF('Prk2'!F38="","",'Prk2'!F38)</f>
        <v/>
      </c>
      <c r="AE60" s="230" t="str">
        <f>IF('Prk2'!G38="","",'Prk2'!G38)</f>
        <v/>
      </c>
      <c r="AF60" s="230" t="str">
        <f>IF(BADER2!F38="","",BADER2!F38)</f>
        <v/>
      </c>
      <c r="AG60" s="230" t="str">
        <f>IF(BADER2!G38="","",BADER2!G38)</f>
        <v/>
      </c>
      <c r="AH60" s="230" t="str">
        <f>IF(TAMB12!F38="","",TAMB12!F38)</f>
        <v/>
      </c>
      <c r="AI60" s="230" t="str">
        <f>IF(TAMB12!G38="","",TAMB12!G38)</f>
        <v/>
      </c>
      <c r="AJ60" s="230" t="str">
        <f>IF(TAMB22!F38="","",TAMB22!F38)</f>
        <v/>
      </c>
      <c r="AK60" s="230" t="str">
        <f>IF(TAMB22!G38="","",TAMB22!G38)</f>
        <v/>
      </c>
      <c r="AL60" s="231">
        <f t="shared" si="0"/>
        <v>0</v>
      </c>
      <c r="AM60" s="755"/>
      <c r="AN60" s="757"/>
      <c r="AO60" s="748"/>
      <c r="AP60" s="750"/>
      <c r="AQ60" s="757"/>
      <c r="AR60" s="775"/>
    </row>
    <row r="61" spans="1:44" ht="15">
      <c r="A61" s="711">
        <v>26</v>
      </c>
      <c r="B61" s="752" t="str">
        <f>IF('Data Raport2'!B29="","",'Data Raport2'!B29)</f>
        <v>siswa26</v>
      </c>
      <c r="C61" s="232" t="s">
        <v>422</v>
      </c>
      <c r="D61" s="228" t="str">
        <f>IF('QH2'!C39="","",'QH2'!C39)</f>
        <v/>
      </c>
      <c r="E61" s="229" t="str">
        <f>IF('QH2'!D39="","",'QH2'!D39)</f>
        <v/>
      </c>
      <c r="F61" s="229" t="str">
        <f>IF('AA2'!C39="","",'AA2'!C39)</f>
        <v/>
      </c>
      <c r="G61" s="229" t="str">
        <f>IF('AA2'!D39="","",'AA2'!D39)</f>
        <v/>
      </c>
      <c r="H61" s="229" t="str">
        <f>IF(FIQIH2!C39="","",FIQIH2!C39)</f>
        <v/>
      </c>
      <c r="I61" s="229" t="str">
        <f>IF(FIQIH2!D39="","",FIQIH2!D39)</f>
        <v/>
      </c>
      <c r="J61" s="229" t="str">
        <f>IF('SKI2'!C39="","",'SKI2'!C39)</f>
        <v/>
      </c>
      <c r="K61" s="229" t="str">
        <f>IF('SKI2'!D39="","",'SKI2'!D39)</f>
        <v/>
      </c>
      <c r="L61" s="228" t="str">
        <f>IF(PPKn2!C39="","",PPKn2!C39)</f>
        <v/>
      </c>
      <c r="M61" s="229" t="str">
        <f>IF(PPKn2!D39="","",PPKn2!D39)</f>
        <v/>
      </c>
      <c r="N61" s="230" t="str">
        <f>IF(B.Ind2!C39="","",B.Ind2!C39)</f>
        <v/>
      </c>
      <c r="O61" s="230" t="str">
        <f>IF(B.Ind2!D39="","",B.Ind2!D39)</f>
        <v/>
      </c>
      <c r="P61" s="230" t="str">
        <f>IF(B.ARAB2!C39="","",B.ARAB2!C39)</f>
        <v/>
      </c>
      <c r="Q61" s="230" t="str">
        <f>IF(B.ARAB2!D39="","",B.ARAB2!D39)</f>
        <v/>
      </c>
      <c r="R61" s="230" t="str">
        <f>IF('MAT2'!C39="","",'MAT2'!C39)</f>
        <v/>
      </c>
      <c r="S61" s="230" t="str">
        <f>IF('MAT2'!D39="","",'MAT2'!D39)</f>
        <v/>
      </c>
      <c r="T61" s="230" t="str">
        <f>IF('IPA2'!C39="","",'IPA2'!C39)</f>
        <v/>
      </c>
      <c r="U61" s="230" t="str">
        <f>IF('IPA2'!D39="","",'IPA2'!D39)</f>
        <v/>
      </c>
      <c r="V61" s="230" t="str">
        <f>IF('IPS2'!C39="","",'IPS2'!C39)</f>
        <v/>
      </c>
      <c r="W61" s="230" t="str">
        <f>IF('IPS2'!D39="","",'IPS2'!D39)</f>
        <v/>
      </c>
      <c r="X61" s="230" t="str">
        <f>IF(BIng2!C39="","",BIng2!C39)</f>
        <v/>
      </c>
      <c r="Y61" s="230" t="str">
        <f>IF(BIng2!D39="","",BIng2!D39)</f>
        <v/>
      </c>
      <c r="Z61" s="230" t="str">
        <f>IF('SBd2'!C39="","",'SBd2'!C39)</f>
        <v/>
      </c>
      <c r="AA61" s="230" t="str">
        <f>IF('SBd2'!D39="","",'SBd2'!D39)</f>
        <v/>
      </c>
      <c r="AB61" s="230" t="str">
        <f>IF('Pjk2'!C39="","",'Pjk2'!C39)</f>
        <v/>
      </c>
      <c r="AC61" s="230" t="str">
        <f>IF('Pjk2'!D39="","",'Pjk2'!D39)</f>
        <v/>
      </c>
      <c r="AD61" s="230" t="str">
        <f>IF('Prk2'!C39="","",'Prk2'!C39)</f>
        <v/>
      </c>
      <c r="AE61" s="230" t="str">
        <f>IF('Prk2'!D39="","",'Prk2'!D39)</f>
        <v/>
      </c>
      <c r="AF61" s="230" t="str">
        <f>IF(BADER2!C39="","",BADER2!C39)</f>
        <v/>
      </c>
      <c r="AG61" s="230" t="str">
        <f>IF(BADER2!D39="","",BADER2!D39)</f>
        <v/>
      </c>
      <c r="AH61" s="230" t="str">
        <f>IF(TAMB12!C39="","",TAMB12!C39)</f>
        <v/>
      </c>
      <c r="AI61" s="230" t="str">
        <f>IF(TAMB12!D39="","",TAMB12!D39)</f>
        <v/>
      </c>
      <c r="AJ61" s="230" t="str">
        <f>IF(TAMB22!C39="","",TAMB22!C39)</f>
        <v/>
      </c>
      <c r="AK61" s="230" t="str">
        <f>IF(TAMB22!D39="","",TAMB22!D39)</f>
        <v/>
      </c>
      <c r="AL61" s="231">
        <f t="shared" si="0"/>
        <v>0</v>
      </c>
      <c r="AM61" s="754" t="str">
        <f>IFERROR(DESKRIPSI2!EW36,"")</f>
        <v/>
      </c>
      <c r="AN61" s="756">
        <f t="shared" ref="AN61" si="49">IF(AL61="","",AL61+AL62)</f>
        <v>0</v>
      </c>
      <c r="AO61" s="747" t="str">
        <f>IF('NK2'!AO61="","",'NK2'!AO61)</f>
        <v/>
      </c>
      <c r="AP61" s="749" t="str">
        <f>IF(OR(AO61="",AM61="",UTAMA!$D$16=""),"",IF(AND(AO61&lt;=$AO$3,AM61&gt;=3,UTAMA!$D$16=9),"Lulus",IF(AND(AO61&gt;$AO$3,AM61&gt;=3,UTAMA!$D$16=9),"Tidak Lulus",IF(AND(AO61&lt;=$AO$3,AM61&gt;=3,UTAMA!$D$16=8),"Naik",IF(AND(AO61&lt;=$AO$3,AM61&gt;=3,UTAMA!$D$16=7),"Naik","Tidak Naik")))))</f>
        <v/>
      </c>
      <c r="AQ61" s="756" t="str">
        <f t="shared" ref="AQ61" si="50">IF(AP61="","",RANK(AN61,$AN$11:$AN$107,0))</f>
        <v/>
      </c>
      <c r="AR61" s="774" t="str">
        <f>IF(OR(AO61="",AM61="",UTAMA!$D$16=""),"",IF(AND(AO61&lt;=$AO$3,AM61&gt;=3,UTAMA!$D$16=9),"LLS",IF(AND(AO61&gt;$AO$3,AM61&gt;=3,UTAMA!$D$16=9),"TLLS",IF(AND(AO61&lt;=$AO$3,AM61&gt;=3,UTAMA!$D$16=8),"NK",IF(AND(AO61&lt;=$AO$3,AM61&gt;=3,UTAMA!$D$16=7),"NK","TNK")))))</f>
        <v/>
      </c>
    </row>
    <row r="62" spans="1:44" ht="15">
      <c r="A62" s="713"/>
      <c r="B62" s="753"/>
      <c r="C62" s="232" t="s">
        <v>423</v>
      </c>
      <c r="D62" s="228" t="str">
        <f>IF('QH2'!F39="","",'QH2'!F39)</f>
        <v/>
      </c>
      <c r="E62" s="229" t="str">
        <f>IF('QH2'!G39="","",'QH2'!G39)</f>
        <v/>
      </c>
      <c r="F62" s="229" t="str">
        <f>IF('AA2'!F39="","",'AA2'!F39)</f>
        <v/>
      </c>
      <c r="G62" s="229" t="str">
        <f>IF('AA2'!G39="","",'AA2'!G39)</f>
        <v/>
      </c>
      <c r="H62" s="229" t="str">
        <f>IF(FIQIH2!F39="","",FIQIH2!F39)</f>
        <v/>
      </c>
      <c r="I62" s="229" t="str">
        <f>IF(FIQIH2!G39="","",FIQIH2!G39)</f>
        <v/>
      </c>
      <c r="J62" s="229" t="str">
        <f>IF('SKI2'!F39="","",'SKI2'!F39)</f>
        <v/>
      </c>
      <c r="K62" s="229" t="str">
        <f>IF('SKI2'!G39="","",'SKI2'!G39)</f>
        <v/>
      </c>
      <c r="L62" s="228" t="str">
        <f>IF(PPKn2!F39="","",PPKn2!F39)</f>
        <v/>
      </c>
      <c r="M62" s="229" t="str">
        <f>IF(PPKn2!G39="","",PPKn2!G39)</f>
        <v/>
      </c>
      <c r="N62" s="230" t="str">
        <f>IF(B.Ind2!F39="","",B.Ind2!F39)</f>
        <v/>
      </c>
      <c r="O62" s="230" t="str">
        <f>IF(B.Ind2!G39="","",B.Ind2!G39)</f>
        <v/>
      </c>
      <c r="P62" s="230" t="str">
        <f>IF(B.ARAB2!F39="","",B.ARAB2!F39)</f>
        <v/>
      </c>
      <c r="Q62" s="230" t="str">
        <f>IF(B.ARAB2!G39="","",B.ARAB2!G39)</f>
        <v/>
      </c>
      <c r="R62" s="230" t="str">
        <f>IF('MAT2'!F39="","",'MAT2'!F39)</f>
        <v/>
      </c>
      <c r="S62" s="230" t="str">
        <f>IF('MAT2'!G39="","",'MAT2'!G39)</f>
        <v/>
      </c>
      <c r="T62" s="230" t="str">
        <f>IF('IPA2'!F39="","",'IPA2'!F39)</f>
        <v/>
      </c>
      <c r="U62" s="230" t="str">
        <f>IF('IPA2'!G39="","",'IPA2'!G39)</f>
        <v/>
      </c>
      <c r="V62" s="230" t="str">
        <f>IF('IPS2'!F39="","",'IPS2'!F39)</f>
        <v/>
      </c>
      <c r="W62" s="230" t="str">
        <f>IF('IPS2'!G39="","",'IPS2'!G39)</f>
        <v/>
      </c>
      <c r="X62" s="230" t="str">
        <f>IF(BIng2!F39="","",BIng2!F39)</f>
        <v/>
      </c>
      <c r="Y62" s="230" t="str">
        <f>IF(BIng2!G39="","",BIng2!G39)</f>
        <v/>
      </c>
      <c r="Z62" s="230" t="str">
        <f>IF('SBd2'!F39="","",'SBd2'!F39)</f>
        <v/>
      </c>
      <c r="AA62" s="230" t="str">
        <f>IF('SBd2'!G39="","",'SBd2'!G39)</f>
        <v/>
      </c>
      <c r="AB62" s="230" t="str">
        <f>IF('Pjk2'!F39="","",'Pjk2'!F39)</f>
        <v/>
      </c>
      <c r="AC62" s="230" t="str">
        <f>IF('Pjk2'!G39="","",'Pjk2'!G39)</f>
        <v/>
      </c>
      <c r="AD62" s="230" t="str">
        <f>IF('Prk2'!F39="","",'Prk2'!F39)</f>
        <v/>
      </c>
      <c r="AE62" s="230" t="str">
        <f>IF('Prk2'!G39="","",'Prk2'!G39)</f>
        <v/>
      </c>
      <c r="AF62" s="230" t="str">
        <f>IF(BADER2!F39="","",BADER2!F39)</f>
        <v/>
      </c>
      <c r="AG62" s="230" t="str">
        <f>IF(BADER2!G39="","",BADER2!G39)</f>
        <v/>
      </c>
      <c r="AH62" s="230" t="str">
        <f>IF(TAMB12!F39="","",TAMB12!F39)</f>
        <v/>
      </c>
      <c r="AI62" s="230" t="str">
        <f>IF(TAMB12!G39="","",TAMB12!G39)</f>
        <v/>
      </c>
      <c r="AJ62" s="230" t="str">
        <f>IF(TAMB22!F39="","",TAMB22!F39)</f>
        <v/>
      </c>
      <c r="AK62" s="230" t="str">
        <f>IF(TAMB22!G39="","",TAMB22!G39)</f>
        <v/>
      </c>
      <c r="AL62" s="231">
        <f t="shared" si="0"/>
        <v>0</v>
      </c>
      <c r="AM62" s="755"/>
      <c r="AN62" s="757"/>
      <c r="AO62" s="748"/>
      <c r="AP62" s="750"/>
      <c r="AQ62" s="757"/>
      <c r="AR62" s="775"/>
    </row>
    <row r="63" spans="1:44" ht="15">
      <c r="A63" s="711">
        <v>27</v>
      </c>
      <c r="B63" s="752" t="str">
        <f>IF('Data Raport2'!B30="","",'Data Raport2'!B30)</f>
        <v>siswa27</v>
      </c>
      <c r="C63" s="232" t="s">
        <v>422</v>
      </c>
      <c r="D63" s="228" t="str">
        <f>IF('QH2'!C40="","",'QH2'!C40)</f>
        <v/>
      </c>
      <c r="E63" s="229" t="str">
        <f>IF('QH2'!D40="","",'QH2'!D40)</f>
        <v/>
      </c>
      <c r="F63" s="229" t="str">
        <f>IF('AA2'!C40="","",'AA2'!C40)</f>
        <v/>
      </c>
      <c r="G63" s="229" t="str">
        <f>IF('AA2'!D40="","",'AA2'!D40)</f>
        <v/>
      </c>
      <c r="H63" s="229" t="str">
        <f>IF(FIQIH2!C40="","",FIQIH2!C40)</f>
        <v/>
      </c>
      <c r="I63" s="229" t="str">
        <f>IF(FIQIH2!D40="","",FIQIH2!D40)</f>
        <v/>
      </c>
      <c r="J63" s="229" t="str">
        <f>IF('SKI2'!C40="","",'SKI2'!C40)</f>
        <v/>
      </c>
      <c r="K63" s="229" t="str">
        <f>IF('SKI2'!D40="","",'SKI2'!D40)</f>
        <v/>
      </c>
      <c r="L63" s="228" t="str">
        <f>IF(PPKn2!C40="","",PPKn2!C40)</f>
        <v/>
      </c>
      <c r="M63" s="229" t="str">
        <f>IF(PPKn2!D40="","",PPKn2!D40)</f>
        <v/>
      </c>
      <c r="N63" s="230" t="str">
        <f>IF(B.Ind2!C40="","",B.Ind2!C40)</f>
        <v/>
      </c>
      <c r="O63" s="230" t="str">
        <f>IF(B.Ind2!D40="","",B.Ind2!D40)</f>
        <v/>
      </c>
      <c r="P63" s="230" t="str">
        <f>IF(B.ARAB2!C40="","",B.ARAB2!C40)</f>
        <v/>
      </c>
      <c r="Q63" s="230" t="str">
        <f>IF(B.ARAB2!D40="","",B.ARAB2!D40)</f>
        <v/>
      </c>
      <c r="R63" s="230" t="str">
        <f>IF('MAT2'!C40="","",'MAT2'!C40)</f>
        <v/>
      </c>
      <c r="S63" s="230" t="str">
        <f>IF('MAT2'!D40="","",'MAT2'!D40)</f>
        <v/>
      </c>
      <c r="T63" s="230" t="str">
        <f>IF('IPA2'!C40="","",'IPA2'!C40)</f>
        <v/>
      </c>
      <c r="U63" s="230" t="str">
        <f>IF('IPA2'!D40="","",'IPA2'!D40)</f>
        <v/>
      </c>
      <c r="V63" s="230" t="str">
        <f>IF('IPS2'!C40="","",'IPS2'!C40)</f>
        <v/>
      </c>
      <c r="W63" s="230" t="str">
        <f>IF('IPS2'!D40="","",'IPS2'!D40)</f>
        <v/>
      </c>
      <c r="X63" s="230" t="str">
        <f>IF(BIng2!C40="","",BIng2!C40)</f>
        <v/>
      </c>
      <c r="Y63" s="230" t="str">
        <f>IF(BIng2!D40="","",BIng2!D40)</f>
        <v/>
      </c>
      <c r="Z63" s="230" t="str">
        <f>IF('SBd2'!C40="","",'SBd2'!C40)</f>
        <v/>
      </c>
      <c r="AA63" s="230" t="str">
        <f>IF('SBd2'!D40="","",'SBd2'!D40)</f>
        <v/>
      </c>
      <c r="AB63" s="230" t="str">
        <f>IF('Pjk2'!C40="","",'Pjk2'!C40)</f>
        <v/>
      </c>
      <c r="AC63" s="230" t="str">
        <f>IF('Pjk2'!D40="","",'Pjk2'!D40)</f>
        <v/>
      </c>
      <c r="AD63" s="230" t="str">
        <f>IF('Prk2'!C40="","",'Prk2'!C40)</f>
        <v/>
      </c>
      <c r="AE63" s="230" t="str">
        <f>IF('Prk2'!D40="","",'Prk2'!D40)</f>
        <v/>
      </c>
      <c r="AF63" s="230" t="str">
        <f>IF(BADER2!C40="","",BADER2!C40)</f>
        <v/>
      </c>
      <c r="AG63" s="230" t="str">
        <f>IF(BADER2!D40="","",BADER2!D40)</f>
        <v/>
      </c>
      <c r="AH63" s="230" t="str">
        <f>IF(TAMB12!C40="","",TAMB12!C40)</f>
        <v/>
      </c>
      <c r="AI63" s="230" t="str">
        <f>IF(TAMB12!D40="","",TAMB12!D40)</f>
        <v/>
      </c>
      <c r="AJ63" s="230" t="str">
        <f>IF(TAMB22!C40="","",TAMB22!C40)</f>
        <v/>
      </c>
      <c r="AK63" s="230" t="str">
        <f>IF(TAMB22!D40="","",TAMB22!D40)</f>
        <v/>
      </c>
      <c r="AL63" s="231">
        <f t="shared" si="0"/>
        <v>0</v>
      </c>
      <c r="AM63" s="754" t="str">
        <f>IFERROR(DESKRIPSI2!EW37,"")</f>
        <v/>
      </c>
      <c r="AN63" s="756">
        <f t="shared" ref="AN63" si="51">IF(AL63="","",AL63+AL64)</f>
        <v>0</v>
      </c>
      <c r="AO63" s="747" t="str">
        <f>IF('NK2'!AO63="","",'NK2'!AO63)</f>
        <v/>
      </c>
      <c r="AP63" s="749" t="str">
        <f>IF(OR(AO63="",AM63="",UTAMA!$D$16=""),"",IF(AND(AO63&lt;=$AO$3,AM63&gt;=3,UTAMA!$D$16=9),"Lulus",IF(AND(AO63&gt;$AO$3,AM63&gt;=3,UTAMA!$D$16=9),"Tidak Lulus",IF(AND(AO63&lt;=$AO$3,AM63&gt;=3,UTAMA!$D$16=8),"Naik",IF(AND(AO63&lt;=$AO$3,AM63&gt;=3,UTAMA!$D$16=7),"Naik","Tidak Naik")))))</f>
        <v/>
      </c>
      <c r="AQ63" s="756" t="str">
        <f t="shared" ref="AQ63" si="52">IF(AP63="","",RANK(AN63,$AN$11:$AN$107,0))</f>
        <v/>
      </c>
      <c r="AR63" s="774" t="str">
        <f>IF(OR(AO63="",AM63="",UTAMA!$D$16=""),"",IF(AND(AO63&lt;=$AO$3,AM63&gt;=3,UTAMA!$D$16=9),"LLS",IF(AND(AO63&gt;$AO$3,AM63&gt;=3,UTAMA!$D$16=9),"TLLS",IF(AND(AO63&lt;=$AO$3,AM63&gt;=3,UTAMA!$D$16=8),"NK",IF(AND(AO63&lt;=$AO$3,AM63&gt;=3,UTAMA!$D$16=7),"NK","TNK")))))</f>
        <v/>
      </c>
    </row>
    <row r="64" spans="1:44" ht="15">
      <c r="A64" s="713"/>
      <c r="B64" s="753"/>
      <c r="C64" s="232" t="s">
        <v>423</v>
      </c>
      <c r="D64" s="228" t="str">
        <f>IF('QH2'!F40="","",'QH2'!F40)</f>
        <v/>
      </c>
      <c r="E64" s="229" t="str">
        <f>IF('QH2'!G40="","",'QH2'!G40)</f>
        <v/>
      </c>
      <c r="F64" s="229" t="str">
        <f>IF('AA2'!F40="","",'AA2'!F40)</f>
        <v/>
      </c>
      <c r="G64" s="229" t="str">
        <f>IF('AA2'!G40="","",'AA2'!G40)</f>
        <v/>
      </c>
      <c r="H64" s="229" t="str">
        <f>IF(FIQIH2!F40="","",FIQIH2!F40)</f>
        <v/>
      </c>
      <c r="I64" s="229" t="str">
        <f>IF(FIQIH2!G40="","",FIQIH2!G40)</f>
        <v/>
      </c>
      <c r="J64" s="229" t="str">
        <f>IF('SKI2'!F40="","",'SKI2'!F40)</f>
        <v/>
      </c>
      <c r="K64" s="229" t="str">
        <f>IF('SKI2'!G40="","",'SKI2'!G40)</f>
        <v/>
      </c>
      <c r="L64" s="228" t="str">
        <f>IF(PPKn2!F40="","",PPKn2!F40)</f>
        <v/>
      </c>
      <c r="M64" s="229" t="str">
        <f>IF(PPKn2!G40="","",PPKn2!G40)</f>
        <v/>
      </c>
      <c r="N64" s="230" t="str">
        <f>IF(B.Ind2!F40="","",B.Ind2!F40)</f>
        <v/>
      </c>
      <c r="O64" s="230" t="str">
        <f>IF(B.Ind2!G40="","",B.Ind2!G40)</f>
        <v/>
      </c>
      <c r="P64" s="230" t="str">
        <f>IF(B.ARAB2!F40="","",B.ARAB2!F40)</f>
        <v/>
      </c>
      <c r="Q64" s="230" t="str">
        <f>IF(B.ARAB2!G40="","",B.ARAB2!G40)</f>
        <v/>
      </c>
      <c r="R64" s="230" t="str">
        <f>IF('MAT2'!F40="","",'MAT2'!F40)</f>
        <v/>
      </c>
      <c r="S64" s="230" t="str">
        <f>IF('MAT2'!G40="","",'MAT2'!G40)</f>
        <v/>
      </c>
      <c r="T64" s="230" t="str">
        <f>IF('IPA2'!F40="","",'IPA2'!F40)</f>
        <v/>
      </c>
      <c r="U64" s="230" t="str">
        <f>IF('IPA2'!G40="","",'IPA2'!G40)</f>
        <v/>
      </c>
      <c r="V64" s="230" t="str">
        <f>IF('IPS2'!F40="","",'IPS2'!F40)</f>
        <v/>
      </c>
      <c r="W64" s="230" t="str">
        <f>IF('IPS2'!G40="","",'IPS2'!G40)</f>
        <v/>
      </c>
      <c r="X64" s="230" t="str">
        <f>IF(BIng2!F40="","",BIng2!F40)</f>
        <v/>
      </c>
      <c r="Y64" s="230" t="str">
        <f>IF(BIng2!G40="","",BIng2!G40)</f>
        <v/>
      </c>
      <c r="Z64" s="230" t="str">
        <f>IF('SBd2'!F40="","",'SBd2'!F40)</f>
        <v/>
      </c>
      <c r="AA64" s="230" t="str">
        <f>IF('SBd2'!G40="","",'SBd2'!G40)</f>
        <v/>
      </c>
      <c r="AB64" s="230" t="str">
        <f>IF('Pjk2'!F40="","",'Pjk2'!F40)</f>
        <v/>
      </c>
      <c r="AC64" s="230" t="str">
        <f>IF('Pjk2'!G40="","",'Pjk2'!G40)</f>
        <v/>
      </c>
      <c r="AD64" s="230" t="str">
        <f>IF('Prk2'!F40="","",'Prk2'!F40)</f>
        <v/>
      </c>
      <c r="AE64" s="230" t="str">
        <f>IF('Prk2'!G40="","",'Prk2'!G40)</f>
        <v/>
      </c>
      <c r="AF64" s="230" t="str">
        <f>IF(BADER2!F40="","",BADER2!F40)</f>
        <v/>
      </c>
      <c r="AG64" s="230" t="str">
        <f>IF(BADER2!G40="","",BADER2!G40)</f>
        <v/>
      </c>
      <c r="AH64" s="230" t="str">
        <f>IF(TAMB12!F40="","",TAMB12!F40)</f>
        <v/>
      </c>
      <c r="AI64" s="230" t="str">
        <f>IF(TAMB12!G40="","",TAMB12!G40)</f>
        <v/>
      </c>
      <c r="AJ64" s="230" t="str">
        <f>IF(TAMB22!F40="","",TAMB22!F40)</f>
        <v/>
      </c>
      <c r="AK64" s="230" t="str">
        <f>IF(TAMB22!G40="","",TAMB22!G40)</f>
        <v/>
      </c>
      <c r="AL64" s="231">
        <f t="shared" si="0"/>
        <v>0</v>
      </c>
      <c r="AM64" s="755"/>
      <c r="AN64" s="757"/>
      <c r="AO64" s="748"/>
      <c r="AP64" s="750"/>
      <c r="AQ64" s="757"/>
      <c r="AR64" s="775"/>
    </row>
    <row r="65" spans="1:44" ht="15">
      <c r="A65" s="711">
        <v>28</v>
      </c>
      <c r="B65" s="752" t="str">
        <f>IF('Data Raport2'!B31="","",'Data Raport2'!B31)</f>
        <v>siswa28</v>
      </c>
      <c r="C65" s="232" t="s">
        <v>422</v>
      </c>
      <c r="D65" s="228" t="str">
        <f>IF('QH2'!C41="","",'QH2'!C41)</f>
        <v/>
      </c>
      <c r="E65" s="229" t="str">
        <f>IF('QH2'!D41="","",'QH2'!D41)</f>
        <v/>
      </c>
      <c r="F65" s="229" t="str">
        <f>IF('AA2'!C41="","",'AA2'!C41)</f>
        <v/>
      </c>
      <c r="G65" s="229" t="str">
        <f>IF('AA2'!D41="","",'AA2'!D41)</f>
        <v/>
      </c>
      <c r="H65" s="229" t="str">
        <f>IF(FIQIH2!C41="","",FIQIH2!C41)</f>
        <v/>
      </c>
      <c r="I65" s="229" t="str">
        <f>IF(FIQIH2!D41="","",FIQIH2!D41)</f>
        <v/>
      </c>
      <c r="J65" s="229" t="str">
        <f>IF('SKI2'!C41="","",'SKI2'!C41)</f>
        <v/>
      </c>
      <c r="K65" s="229" t="str">
        <f>IF('SKI2'!D41="","",'SKI2'!D41)</f>
        <v/>
      </c>
      <c r="L65" s="228" t="str">
        <f>IF(PPKn2!C41="","",PPKn2!C41)</f>
        <v/>
      </c>
      <c r="M65" s="229" t="str">
        <f>IF(PPKn2!D41="","",PPKn2!D41)</f>
        <v/>
      </c>
      <c r="N65" s="230" t="str">
        <f>IF(B.Ind2!C41="","",B.Ind2!C41)</f>
        <v/>
      </c>
      <c r="O65" s="230" t="str">
        <f>IF(B.Ind2!D41="","",B.Ind2!D41)</f>
        <v/>
      </c>
      <c r="P65" s="230" t="str">
        <f>IF(B.ARAB2!C41="","",B.ARAB2!C41)</f>
        <v/>
      </c>
      <c r="Q65" s="230" t="str">
        <f>IF(B.ARAB2!D41="","",B.ARAB2!D41)</f>
        <v/>
      </c>
      <c r="R65" s="230" t="str">
        <f>IF('MAT2'!C41="","",'MAT2'!C41)</f>
        <v/>
      </c>
      <c r="S65" s="230" t="str">
        <f>IF('MAT2'!D41="","",'MAT2'!D41)</f>
        <v/>
      </c>
      <c r="T65" s="230" t="str">
        <f>IF('IPA2'!C41="","",'IPA2'!C41)</f>
        <v/>
      </c>
      <c r="U65" s="230" t="str">
        <f>IF('IPA2'!D41="","",'IPA2'!D41)</f>
        <v/>
      </c>
      <c r="V65" s="230" t="str">
        <f>IF('IPS2'!C41="","",'IPS2'!C41)</f>
        <v/>
      </c>
      <c r="W65" s="230" t="str">
        <f>IF('IPS2'!D41="","",'IPS2'!D41)</f>
        <v/>
      </c>
      <c r="X65" s="230" t="str">
        <f>IF(BIng2!C41="","",BIng2!C41)</f>
        <v/>
      </c>
      <c r="Y65" s="230" t="str">
        <f>IF(BIng2!D41="","",BIng2!D41)</f>
        <v/>
      </c>
      <c r="Z65" s="230" t="str">
        <f>IF('SBd2'!C41="","",'SBd2'!C41)</f>
        <v/>
      </c>
      <c r="AA65" s="230" t="str">
        <f>IF('SBd2'!D41="","",'SBd2'!D41)</f>
        <v/>
      </c>
      <c r="AB65" s="230" t="str">
        <f>IF('Pjk2'!C41="","",'Pjk2'!C41)</f>
        <v/>
      </c>
      <c r="AC65" s="230" t="str">
        <f>IF('Pjk2'!D41="","",'Pjk2'!D41)</f>
        <v/>
      </c>
      <c r="AD65" s="230" t="str">
        <f>IF('Prk2'!C41="","",'Prk2'!C41)</f>
        <v/>
      </c>
      <c r="AE65" s="230" t="str">
        <f>IF('Prk2'!D41="","",'Prk2'!D41)</f>
        <v/>
      </c>
      <c r="AF65" s="230" t="str">
        <f>IF(BADER2!C41="","",BADER2!C41)</f>
        <v/>
      </c>
      <c r="AG65" s="230" t="str">
        <f>IF(BADER2!D41="","",BADER2!D41)</f>
        <v/>
      </c>
      <c r="AH65" s="230" t="str">
        <f>IF(TAMB12!C41="","",TAMB12!C41)</f>
        <v/>
      </c>
      <c r="AI65" s="230" t="str">
        <f>IF(TAMB12!D41="","",TAMB12!D41)</f>
        <v/>
      </c>
      <c r="AJ65" s="230" t="str">
        <f>IF(TAMB22!C41="","",TAMB22!C41)</f>
        <v/>
      </c>
      <c r="AK65" s="230" t="str">
        <f>IF(TAMB22!D41="","",TAMB22!D41)</f>
        <v/>
      </c>
      <c r="AL65" s="231">
        <f t="shared" si="0"/>
        <v>0</v>
      </c>
      <c r="AM65" s="754" t="str">
        <f>IFERROR(DESKRIPSI2!EW38,"")</f>
        <v/>
      </c>
      <c r="AN65" s="756">
        <f t="shared" ref="AN65" si="53">IF(AL65="","",AL65+AL66)</f>
        <v>0</v>
      </c>
      <c r="AO65" s="747" t="str">
        <f>IF('NK2'!AO65="","",'NK2'!AO65)</f>
        <v/>
      </c>
      <c r="AP65" s="749" t="str">
        <f>IF(OR(AO65="",AM65="",UTAMA!$D$16=""),"",IF(AND(AO65&lt;=$AO$3,AM65&gt;=3,UTAMA!$D$16=9),"Lulus",IF(AND(AO65&gt;$AO$3,AM65&gt;=3,UTAMA!$D$16=9),"Tidak Lulus",IF(AND(AO65&lt;=$AO$3,AM65&gt;=3,UTAMA!$D$16=8),"Naik",IF(AND(AO65&lt;=$AO$3,AM65&gt;=3,UTAMA!$D$16=7),"Naik","Tidak Naik")))))</f>
        <v/>
      </c>
      <c r="AQ65" s="756" t="str">
        <f t="shared" ref="AQ65" si="54">IF(AP65="","",RANK(AN65,$AN$11:$AN$107,0))</f>
        <v/>
      </c>
      <c r="AR65" s="774" t="str">
        <f>IF(OR(AO65="",AM65="",UTAMA!$D$16=""),"",IF(AND(AO65&lt;=$AO$3,AM65&gt;=3,UTAMA!$D$16=9),"LLS",IF(AND(AO65&gt;$AO$3,AM65&gt;=3,UTAMA!$D$16=9),"TLLS",IF(AND(AO65&lt;=$AO$3,AM65&gt;=3,UTAMA!$D$16=8),"NK",IF(AND(AO65&lt;=$AO$3,AM65&gt;=3,UTAMA!$D$16=7),"NK","TNK")))))</f>
        <v/>
      </c>
    </row>
    <row r="66" spans="1:44" ht="15">
      <c r="A66" s="713"/>
      <c r="B66" s="753"/>
      <c r="C66" s="232" t="s">
        <v>423</v>
      </c>
      <c r="D66" s="228" t="str">
        <f>IF('QH2'!F41="","",'QH2'!F41)</f>
        <v/>
      </c>
      <c r="E66" s="229" t="str">
        <f>IF('QH2'!G41="","",'QH2'!G41)</f>
        <v/>
      </c>
      <c r="F66" s="229" t="str">
        <f>IF('AA2'!F41="","",'AA2'!F41)</f>
        <v/>
      </c>
      <c r="G66" s="229" t="str">
        <f>IF('AA2'!G41="","",'AA2'!G41)</f>
        <v/>
      </c>
      <c r="H66" s="229" t="str">
        <f>IF(FIQIH2!F41="","",FIQIH2!F41)</f>
        <v/>
      </c>
      <c r="I66" s="229" t="str">
        <f>IF(FIQIH2!G41="","",FIQIH2!G41)</f>
        <v/>
      </c>
      <c r="J66" s="229" t="str">
        <f>IF('SKI2'!F41="","",'SKI2'!F41)</f>
        <v/>
      </c>
      <c r="K66" s="229" t="str">
        <f>IF('SKI2'!G41="","",'SKI2'!G41)</f>
        <v/>
      </c>
      <c r="L66" s="228" t="str">
        <f>IF(PPKn2!F41="","",PPKn2!F41)</f>
        <v/>
      </c>
      <c r="M66" s="229" t="str">
        <f>IF(PPKn2!G41="","",PPKn2!G41)</f>
        <v/>
      </c>
      <c r="N66" s="230" t="str">
        <f>IF(B.Ind2!F41="","",B.Ind2!F41)</f>
        <v/>
      </c>
      <c r="O66" s="230" t="str">
        <f>IF(B.Ind2!G41="","",B.Ind2!G41)</f>
        <v/>
      </c>
      <c r="P66" s="230" t="str">
        <f>IF(B.ARAB2!F41="","",B.ARAB2!F41)</f>
        <v/>
      </c>
      <c r="Q66" s="230" t="str">
        <f>IF(B.ARAB2!G41="","",B.ARAB2!G41)</f>
        <v/>
      </c>
      <c r="R66" s="230" t="str">
        <f>IF('MAT2'!F41="","",'MAT2'!F41)</f>
        <v/>
      </c>
      <c r="S66" s="230" t="str">
        <f>IF('MAT2'!G41="","",'MAT2'!G41)</f>
        <v/>
      </c>
      <c r="T66" s="230" t="str">
        <f>IF('IPA2'!F41="","",'IPA2'!F41)</f>
        <v/>
      </c>
      <c r="U66" s="230" t="str">
        <f>IF('IPA2'!G41="","",'IPA2'!G41)</f>
        <v/>
      </c>
      <c r="V66" s="230" t="str">
        <f>IF('IPS2'!F41="","",'IPS2'!F41)</f>
        <v/>
      </c>
      <c r="W66" s="230" t="str">
        <f>IF('IPS2'!G41="","",'IPS2'!G41)</f>
        <v/>
      </c>
      <c r="X66" s="230" t="str">
        <f>IF(BIng2!F41="","",BIng2!F41)</f>
        <v/>
      </c>
      <c r="Y66" s="230" t="str">
        <f>IF(BIng2!G41="","",BIng2!G41)</f>
        <v/>
      </c>
      <c r="Z66" s="230" t="str">
        <f>IF('SBd2'!F41="","",'SBd2'!F41)</f>
        <v/>
      </c>
      <c r="AA66" s="230" t="str">
        <f>IF('SBd2'!G41="","",'SBd2'!G41)</f>
        <v/>
      </c>
      <c r="AB66" s="230" t="str">
        <f>IF('Pjk2'!F41="","",'Pjk2'!F41)</f>
        <v/>
      </c>
      <c r="AC66" s="230" t="str">
        <f>IF('Pjk2'!G41="","",'Pjk2'!G41)</f>
        <v/>
      </c>
      <c r="AD66" s="230" t="str">
        <f>IF('Prk2'!F41="","",'Prk2'!F41)</f>
        <v/>
      </c>
      <c r="AE66" s="230" t="str">
        <f>IF('Prk2'!G41="","",'Prk2'!G41)</f>
        <v/>
      </c>
      <c r="AF66" s="230" t="str">
        <f>IF(BADER2!F41="","",BADER2!F41)</f>
        <v/>
      </c>
      <c r="AG66" s="230" t="str">
        <f>IF(BADER2!G41="","",BADER2!G41)</f>
        <v/>
      </c>
      <c r="AH66" s="230" t="str">
        <f>IF(TAMB12!F41="","",TAMB12!F41)</f>
        <v/>
      </c>
      <c r="AI66" s="230" t="str">
        <f>IF(TAMB12!G41="","",TAMB12!G41)</f>
        <v/>
      </c>
      <c r="AJ66" s="230" t="str">
        <f>IF(TAMB22!F41="","",TAMB22!F41)</f>
        <v/>
      </c>
      <c r="AK66" s="230" t="str">
        <f>IF(TAMB22!G41="","",TAMB22!G41)</f>
        <v/>
      </c>
      <c r="AL66" s="231">
        <f t="shared" si="0"/>
        <v>0</v>
      </c>
      <c r="AM66" s="755"/>
      <c r="AN66" s="757"/>
      <c r="AO66" s="748"/>
      <c r="AP66" s="750"/>
      <c r="AQ66" s="757"/>
      <c r="AR66" s="775"/>
    </row>
    <row r="67" spans="1:44" ht="15">
      <c r="A67" s="711">
        <v>29</v>
      </c>
      <c r="B67" s="752" t="str">
        <f>IF('Data Raport2'!B32="","",'Data Raport2'!B32)</f>
        <v>siswa29</v>
      </c>
      <c r="C67" s="232" t="s">
        <v>422</v>
      </c>
      <c r="D67" s="228" t="str">
        <f>IF('QH2'!C42="","",'QH2'!C42)</f>
        <v/>
      </c>
      <c r="E67" s="229" t="str">
        <f>IF('QH2'!D42="","",'QH2'!D42)</f>
        <v/>
      </c>
      <c r="F67" s="229" t="str">
        <f>IF('AA2'!C42="","",'AA2'!C42)</f>
        <v/>
      </c>
      <c r="G67" s="229" t="str">
        <f>IF('AA2'!D42="","",'AA2'!D42)</f>
        <v/>
      </c>
      <c r="H67" s="229" t="str">
        <f>IF(FIQIH2!C42="","",FIQIH2!C42)</f>
        <v/>
      </c>
      <c r="I67" s="229" t="str">
        <f>IF(FIQIH2!D42="","",FIQIH2!D42)</f>
        <v/>
      </c>
      <c r="J67" s="229" t="str">
        <f>IF('SKI2'!C42="","",'SKI2'!C42)</f>
        <v/>
      </c>
      <c r="K67" s="229" t="str">
        <f>IF('SKI2'!D42="","",'SKI2'!D42)</f>
        <v/>
      </c>
      <c r="L67" s="228" t="str">
        <f>IF(PPKn2!C42="","",PPKn2!C42)</f>
        <v/>
      </c>
      <c r="M67" s="229" t="str">
        <f>IF(PPKn2!D42="","",PPKn2!D42)</f>
        <v/>
      </c>
      <c r="N67" s="230" t="str">
        <f>IF(B.Ind2!C42="","",B.Ind2!C42)</f>
        <v/>
      </c>
      <c r="O67" s="230" t="str">
        <f>IF(B.Ind2!D42="","",B.Ind2!D42)</f>
        <v/>
      </c>
      <c r="P67" s="230" t="str">
        <f>IF(B.ARAB2!C42="","",B.ARAB2!C42)</f>
        <v/>
      </c>
      <c r="Q67" s="230" t="str">
        <f>IF(B.ARAB2!D42="","",B.ARAB2!D42)</f>
        <v/>
      </c>
      <c r="R67" s="230" t="str">
        <f>IF('MAT2'!C42="","",'MAT2'!C42)</f>
        <v/>
      </c>
      <c r="S67" s="230" t="str">
        <f>IF('MAT2'!D42="","",'MAT2'!D42)</f>
        <v/>
      </c>
      <c r="T67" s="230" t="str">
        <f>IF('IPA2'!C42="","",'IPA2'!C42)</f>
        <v/>
      </c>
      <c r="U67" s="230" t="str">
        <f>IF('IPA2'!D42="","",'IPA2'!D42)</f>
        <v/>
      </c>
      <c r="V67" s="230" t="str">
        <f>IF('IPS2'!C42="","",'IPS2'!C42)</f>
        <v/>
      </c>
      <c r="W67" s="230" t="str">
        <f>IF('IPS2'!D42="","",'IPS2'!D42)</f>
        <v/>
      </c>
      <c r="X67" s="230" t="str">
        <f>IF(BIng2!C42="","",BIng2!C42)</f>
        <v/>
      </c>
      <c r="Y67" s="230" t="str">
        <f>IF(BIng2!D42="","",BIng2!D42)</f>
        <v/>
      </c>
      <c r="Z67" s="230" t="str">
        <f>IF('SBd2'!C42="","",'SBd2'!C42)</f>
        <v/>
      </c>
      <c r="AA67" s="230" t="str">
        <f>IF('SBd2'!D42="","",'SBd2'!D42)</f>
        <v/>
      </c>
      <c r="AB67" s="230" t="str">
        <f>IF('Pjk2'!C42="","",'Pjk2'!C42)</f>
        <v/>
      </c>
      <c r="AC67" s="230" t="str">
        <f>IF('Pjk2'!D42="","",'Pjk2'!D42)</f>
        <v/>
      </c>
      <c r="AD67" s="230" t="str">
        <f>IF('Prk2'!C42="","",'Prk2'!C42)</f>
        <v/>
      </c>
      <c r="AE67" s="230" t="str">
        <f>IF('Prk2'!D42="","",'Prk2'!D42)</f>
        <v/>
      </c>
      <c r="AF67" s="230" t="str">
        <f>IF(BADER2!C42="","",BADER2!C42)</f>
        <v/>
      </c>
      <c r="AG67" s="230" t="str">
        <f>IF(BADER2!D42="","",BADER2!D42)</f>
        <v/>
      </c>
      <c r="AH67" s="230" t="str">
        <f>IF(TAMB12!C42="","",TAMB12!C42)</f>
        <v/>
      </c>
      <c r="AI67" s="230" t="str">
        <f>IF(TAMB12!D42="","",TAMB12!D42)</f>
        <v/>
      </c>
      <c r="AJ67" s="230" t="str">
        <f>IF(TAMB22!C42="","",TAMB22!C42)</f>
        <v/>
      </c>
      <c r="AK67" s="230" t="str">
        <f>IF(TAMB22!D42="","",TAMB22!D42)</f>
        <v/>
      </c>
      <c r="AL67" s="231">
        <f t="shared" si="0"/>
        <v>0</v>
      </c>
      <c r="AM67" s="754" t="str">
        <f>IFERROR(DESKRIPSI2!EW39,"")</f>
        <v/>
      </c>
      <c r="AN67" s="756">
        <f t="shared" ref="AN67" si="55">IF(AL67="","",AL67+AL68)</f>
        <v>0</v>
      </c>
      <c r="AO67" s="747" t="str">
        <f>IF('NK2'!AO67="","",'NK2'!AO67)</f>
        <v/>
      </c>
      <c r="AP67" s="749" t="str">
        <f>IF(OR(AO67="",AM67="",UTAMA!$D$16=""),"",IF(AND(AO67&lt;=$AO$3,AM67&gt;=3,UTAMA!$D$16=9),"Lulus",IF(AND(AO67&gt;$AO$3,AM67&gt;=3,UTAMA!$D$16=9),"Tidak Lulus",IF(AND(AO67&lt;=$AO$3,AM67&gt;=3,UTAMA!$D$16=8),"Naik",IF(AND(AO67&lt;=$AO$3,AM67&gt;=3,UTAMA!$D$16=7),"Naik","Tidak Naik")))))</f>
        <v/>
      </c>
      <c r="AQ67" s="756" t="str">
        <f t="shared" ref="AQ67" si="56">IF(AP67="","",RANK(AN67,$AN$11:$AN$107,0))</f>
        <v/>
      </c>
      <c r="AR67" s="774" t="str">
        <f>IF(OR(AO67="",AM67="",UTAMA!$D$16=""),"",IF(AND(AO67&lt;=$AO$3,AM67&gt;=3,UTAMA!$D$16=9),"LLS",IF(AND(AO67&gt;$AO$3,AM67&gt;=3,UTAMA!$D$16=9),"TLLS",IF(AND(AO67&lt;=$AO$3,AM67&gt;=3,UTAMA!$D$16=8),"NK",IF(AND(AO67&lt;=$AO$3,AM67&gt;=3,UTAMA!$D$16=7),"NK","TNK")))))</f>
        <v/>
      </c>
    </row>
    <row r="68" spans="1:44" ht="15">
      <c r="A68" s="713"/>
      <c r="B68" s="753"/>
      <c r="C68" s="232" t="s">
        <v>423</v>
      </c>
      <c r="D68" s="228" t="str">
        <f>IF('QH2'!F42="","",'QH2'!F42)</f>
        <v/>
      </c>
      <c r="E68" s="229" t="str">
        <f>IF('QH2'!G42="","",'QH2'!G42)</f>
        <v/>
      </c>
      <c r="F68" s="229" t="str">
        <f>IF('AA2'!F42="","",'AA2'!F42)</f>
        <v/>
      </c>
      <c r="G68" s="229" t="str">
        <f>IF('AA2'!G42="","",'AA2'!G42)</f>
        <v/>
      </c>
      <c r="H68" s="229" t="str">
        <f>IF(FIQIH2!F42="","",FIQIH2!F42)</f>
        <v/>
      </c>
      <c r="I68" s="229" t="str">
        <f>IF(FIQIH2!G42="","",FIQIH2!G42)</f>
        <v/>
      </c>
      <c r="J68" s="229" t="str">
        <f>IF('SKI2'!F42="","",'SKI2'!F42)</f>
        <v/>
      </c>
      <c r="K68" s="229" t="str">
        <f>IF('SKI2'!G42="","",'SKI2'!G42)</f>
        <v/>
      </c>
      <c r="L68" s="228" t="str">
        <f>IF(PPKn2!F42="","",PPKn2!F42)</f>
        <v/>
      </c>
      <c r="M68" s="229" t="str">
        <f>IF(PPKn2!G42="","",PPKn2!G42)</f>
        <v/>
      </c>
      <c r="N68" s="230" t="str">
        <f>IF(B.Ind2!F42="","",B.Ind2!F42)</f>
        <v/>
      </c>
      <c r="O68" s="230" t="str">
        <f>IF(B.Ind2!G42="","",B.Ind2!G42)</f>
        <v/>
      </c>
      <c r="P68" s="230" t="str">
        <f>IF(B.ARAB2!F42="","",B.ARAB2!F42)</f>
        <v/>
      </c>
      <c r="Q68" s="230" t="str">
        <f>IF(B.ARAB2!G42="","",B.ARAB2!G42)</f>
        <v/>
      </c>
      <c r="R68" s="230" t="str">
        <f>IF('MAT2'!F42="","",'MAT2'!F42)</f>
        <v/>
      </c>
      <c r="S68" s="230" t="str">
        <f>IF('MAT2'!G42="","",'MAT2'!G42)</f>
        <v/>
      </c>
      <c r="T68" s="230" t="str">
        <f>IF('IPA2'!F42="","",'IPA2'!F42)</f>
        <v/>
      </c>
      <c r="U68" s="230" t="str">
        <f>IF('IPA2'!G42="","",'IPA2'!G42)</f>
        <v/>
      </c>
      <c r="V68" s="230" t="str">
        <f>IF('IPS2'!F42="","",'IPS2'!F42)</f>
        <v/>
      </c>
      <c r="W68" s="230" t="str">
        <f>IF('IPS2'!G42="","",'IPS2'!G42)</f>
        <v/>
      </c>
      <c r="X68" s="230" t="str">
        <f>IF(BIng2!F42="","",BIng2!F42)</f>
        <v/>
      </c>
      <c r="Y68" s="230" t="str">
        <f>IF(BIng2!G42="","",BIng2!G42)</f>
        <v/>
      </c>
      <c r="Z68" s="230" t="str">
        <f>IF('SBd2'!F42="","",'SBd2'!F42)</f>
        <v/>
      </c>
      <c r="AA68" s="230" t="str">
        <f>IF('SBd2'!G42="","",'SBd2'!G42)</f>
        <v/>
      </c>
      <c r="AB68" s="230" t="str">
        <f>IF('Pjk2'!F42="","",'Pjk2'!F42)</f>
        <v/>
      </c>
      <c r="AC68" s="230" t="str">
        <f>IF('Pjk2'!G42="","",'Pjk2'!G42)</f>
        <v/>
      </c>
      <c r="AD68" s="230" t="str">
        <f>IF('Prk2'!F42="","",'Prk2'!F42)</f>
        <v/>
      </c>
      <c r="AE68" s="230" t="str">
        <f>IF('Prk2'!G42="","",'Prk2'!G42)</f>
        <v/>
      </c>
      <c r="AF68" s="230" t="str">
        <f>IF(BADER2!F42="","",BADER2!F42)</f>
        <v/>
      </c>
      <c r="AG68" s="230" t="str">
        <f>IF(BADER2!G42="","",BADER2!G42)</f>
        <v/>
      </c>
      <c r="AH68" s="230" t="str">
        <f>IF(TAMB12!F42="","",TAMB12!F42)</f>
        <v/>
      </c>
      <c r="AI68" s="230" t="str">
        <f>IF(TAMB12!G42="","",TAMB12!G42)</f>
        <v/>
      </c>
      <c r="AJ68" s="230" t="str">
        <f>IF(TAMB22!F42="","",TAMB22!F42)</f>
        <v/>
      </c>
      <c r="AK68" s="230" t="str">
        <f>IF(TAMB22!G42="","",TAMB22!G42)</f>
        <v/>
      </c>
      <c r="AL68" s="231">
        <f t="shared" si="0"/>
        <v>0</v>
      </c>
      <c r="AM68" s="755"/>
      <c r="AN68" s="757"/>
      <c r="AO68" s="748"/>
      <c r="AP68" s="750"/>
      <c r="AQ68" s="757"/>
      <c r="AR68" s="775"/>
    </row>
    <row r="69" spans="1:44" ht="15" customHeight="1">
      <c r="A69" s="711">
        <v>30</v>
      </c>
      <c r="B69" s="752" t="str">
        <f>IF('Data Raport2'!B33="","",'Data Raport2'!B33)</f>
        <v>siswa30</v>
      </c>
      <c r="C69" s="232" t="s">
        <v>422</v>
      </c>
      <c r="D69" s="228" t="str">
        <f>IF('QH2'!C43="","",'QH2'!C43)</f>
        <v/>
      </c>
      <c r="E69" s="229" t="str">
        <f>IF('QH2'!D43="","",'QH2'!D43)</f>
        <v/>
      </c>
      <c r="F69" s="229" t="str">
        <f>IF('AA2'!C43="","",'AA2'!C43)</f>
        <v/>
      </c>
      <c r="G69" s="229" t="str">
        <f>IF('AA2'!D43="","",'AA2'!D43)</f>
        <v/>
      </c>
      <c r="H69" s="229" t="str">
        <f>IF(FIQIH2!C43="","",FIQIH2!C43)</f>
        <v/>
      </c>
      <c r="I69" s="229" t="str">
        <f>IF(FIQIH2!D43="","",FIQIH2!D43)</f>
        <v/>
      </c>
      <c r="J69" s="229" t="str">
        <f>IF('SKI2'!C43="","",'SKI2'!C43)</f>
        <v/>
      </c>
      <c r="K69" s="229" t="str">
        <f>IF('SKI2'!D43="","",'SKI2'!D43)</f>
        <v/>
      </c>
      <c r="L69" s="228" t="str">
        <f>IF(PPKn2!C43="","",PPKn2!C43)</f>
        <v/>
      </c>
      <c r="M69" s="229" t="str">
        <f>IF(PPKn2!D43="","",PPKn2!D43)</f>
        <v/>
      </c>
      <c r="N69" s="230" t="str">
        <f>IF(B.Ind2!C43="","",B.Ind2!C43)</f>
        <v/>
      </c>
      <c r="O69" s="230" t="str">
        <f>IF(B.Ind2!D43="","",B.Ind2!D43)</f>
        <v/>
      </c>
      <c r="P69" s="230" t="str">
        <f>IF(B.ARAB2!C43="","",B.ARAB2!C43)</f>
        <v/>
      </c>
      <c r="Q69" s="230" t="str">
        <f>IF(B.ARAB2!D43="","",B.ARAB2!D43)</f>
        <v/>
      </c>
      <c r="R69" s="230" t="str">
        <f>IF('MAT2'!C43="","",'MAT2'!C43)</f>
        <v/>
      </c>
      <c r="S69" s="230" t="str">
        <f>IF('MAT2'!D43="","",'MAT2'!D43)</f>
        <v/>
      </c>
      <c r="T69" s="230" t="str">
        <f>IF('IPA2'!C43="","",'IPA2'!C43)</f>
        <v/>
      </c>
      <c r="U69" s="230" t="str">
        <f>IF('IPA2'!D43="","",'IPA2'!D43)</f>
        <v/>
      </c>
      <c r="V69" s="230" t="str">
        <f>IF('IPS2'!C43="","",'IPS2'!C43)</f>
        <v/>
      </c>
      <c r="W69" s="230" t="str">
        <f>IF('IPS2'!D43="","",'IPS2'!D43)</f>
        <v/>
      </c>
      <c r="X69" s="230" t="str">
        <f>IF(BIng2!C43="","",BIng2!C43)</f>
        <v/>
      </c>
      <c r="Y69" s="230" t="str">
        <f>IF(BIng2!D43="","",BIng2!D43)</f>
        <v/>
      </c>
      <c r="Z69" s="230" t="str">
        <f>IF('SBd2'!C43="","",'SBd2'!C43)</f>
        <v/>
      </c>
      <c r="AA69" s="230" t="str">
        <f>IF('SBd2'!D43="","",'SBd2'!D43)</f>
        <v/>
      </c>
      <c r="AB69" s="230" t="str">
        <f>IF('Pjk2'!C43="","",'Pjk2'!C43)</f>
        <v/>
      </c>
      <c r="AC69" s="230" t="str">
        <f>IF('Pjk2'!D43="","",'Pjk2'!D43)</f>
        <v/>
      </c>
      <c r="AD69" s="230" t="str">
        <f>IF('Prk2'!C43="","",'Prk2'!C43)</f>
        <v/>
      </c>
      <c r="AE69" s="230" t="str">
        <f>IF('Prk2'!D43="","",'Prk2'!D43)</f>
        <v/>
      </c>
      <c r="AF69" s="230" t="str">
        <f>IF(BADER2!C43="","",BADER2!C43)</f>
        <v/>
      </c>
      <c r="AG69" s="230" t="str">
        <f>IF(BADER2!D43="","",BADER2!D43)</f>
        <v/>
      </c>
      <c r="AH69" s="230" t="str">
        <f>IF(TAMB12!C43="","",TAMB12!C43)</f>
        <v/>
      </c>
      <c r="AI69" s="230" t="str">
        <f>IF(TAMB12!D43="","",TAMB12!D43)</f>
        <v/>
      </c>
      <c r="AJ69" s="230" t="str">
        <f>IF(TAMB22!C43="","",TAMB22!C43)</f>
        <v/>
      </c>
      <c r="AK69" s="230" t="str">
        <f>IF(TAMB22!D43="","",TAMB22!D43)</f>
        <v/>
      </c>
      <c r="AL69" s="231">
        <f t="shared" si="0"/>
        <v>0</v>
      </c>
      <c r="AM69" s="754" t="str">
        <f>IFERROR(DESKRIPSI2!EW40,"")</f>
        <v/>
      </c>
      <c r="AN69" s="756">
        <f t="shared" ref="AN69" si="57">IF(AL69="","",AL69+AL70)</f>
        <v>0</v>
      </c>
      <c r="AO69" s="747" t="str">
        <f>IF('NK2'!AO69="","",'NK2'!AO69)</f>
        <v/>
      </c>
      <c r="AP69" s="749" t="str">
        <f>IF(OR(AO69="",AM69="",UTAMA!$D$16=""),"",IF(AND(AO69&lt;=$AO$3,AM69&gt;=3,UTAMA!$D$16=9),"Lulus",IF(AND(AO69&gt;$AO$3,AM69&gt;=3,UTAMA!$D$16=9),"Tidak Lulus",IF(AND(AO69&lt;=$AO$3,AM69&gt;=3,UTAMA!$D$16=8),"Naik",IF(AND(AO69&lt;=$AO$3,AM69&gt;=3,UTAMA!$D$16=7),"Naik","Tidak Naik")))))</f>
        <v/>
      </c>
      <c r="AQ69" s="756" t="str">
        <f t="shared" ref="AQ69" si="58">IF(AP69="","",RANK(AN69,$AN$11:$AN$107,0))</f>
        <v/>
      </c>
      <c r="AR69" s="774" t="str">
        <f>IF(OR(AO69="",AM69="",UTAMA!$D$16=""),"",IF(AND(AO69&lt;=$AO$3,AM69&gt;=3,UTAMA!$D$16=9),"LLS",IF(AND(AO69&gt;$AO$3,AM69&gt;=3,UTAMA!$D$16=9),"TLLS",IF(AND(AO69&lt;=$AO$3,AM69&gt;=3,UTAMA!$D$16=8),"NK",IF(AND(AO69&lt;=$AO$3,AM69&gt;=3,UTAMA!$D$16=7),"NK","TNK")))))</f>
        <v/>
      </c>
    </row>
    <row r="70" spans="1:44" ht="15">
      <c r="A70" s="713"/>
      <c r="B70" s="753"/>
      <c r="C70" s="232" t="s">
        <v>423</v>
      </c>
      <c r="D70" s="228" t="str">
        <f>IF('QH2'!F43="","",'QH2'!F43)</f>
        <v/>
      </c>
      <c r="E70" s="229" t="str">
        <f>IF('QH2'!G43="","",'QH2'!G43)</f>
        <v/>
      </c>
      <c r="F70" s="229" t="str">
        <f>IF('AA2'!F43="","",'AA2'!F43)</f>
        <v/>
      </c>
      <c r="G70" s="229" t="str">
        <f>IF('AA2'!G43="","",'AA2'!G43)</f>
        <v/>
      </c>
      <c r="H70" s="229" t="str">
        <f>IF(FIQIH2!F43="","",FIQIH2!F43)</f>
        <v/>
      </c>
      <c r="I70" s="229" t="str">
        <f>IF(FIQIH2!G43="","",FIQIH2!G43)</f>
        <v/>
      </c>
      <c r="J70" s="229" t="str">
        <f>IF('SKI2'!F43="","",'SKI2'!F43)</f>
        <v/>
      </c>
      <c r="K70" s="229" t="str">
        <f>IF('SKI2'!G43="","",'SKI2'!G43)</f>
        <v/>
      </c>
      <c r="L70" s="228" t="str">
        <f>IF(PPKn2!F43="","",PPKn2!F43)</f>
        <v/>
      </c>
      <c r="M70" s="229" t="str">
        <f>IF(PPKn2!G43="","",PPKn2!G43)</f>
        <v/>
      </c>
      <c r="N70" s="230" t="str">
        <f>IF(B.Ind2!F43="","",B.Ind2!F43)</f>
        <v/>
      </c>
      <c r="O70" s="230" t="str">
        <f>IF(B.Ind2!G43="","",B.Ind2!G43)</f>
        <v/>
      </c>
      <c r="P70" s="230" t="str">
        <f>IF(B.ARAB2!F43="","",B.ARAB2!F43)</f>
        <v/>
      </c>
      <c r="Q70" s="230" t="str">
        <f>IF(B.ARAB2!G43="","",B.ARAB2!G43)</f>
        <v/>
      </c>
      <c r="R70" s="230" t="str">
        <f>IF('MAT2'!F43="","",'MAT2'!F43)</f>
        <v/>
      </c>
      <c r="S70" s="230" t="str">
        <f>IF('MAT2'!G43="","",'MAT2'!G43)</f>
        <v/>
      </c>
      <c r="T70" s="230" t="str">
        <f>IF('IPA2'!F43="","",'IPA2'!F43)</f>
        <v/>
      </c>
      <c r="U70" s="230" t="str">
        <f>IF('IPA2'!G43="","",'IPA2'!G43)</f>
        <v/>
      </c>
      <c r="V70" s="230" t="str">
        <f>IF('IPS2'!F43="","",'IPS2'!F43)</f>
        <v/>
      </c>
      <c r="W70" s="230" t="str">
        <f>IF('IPS2'!G43="","",'IPS2'!G43)</f>
        <v/>
      </c>
      <c r="X70" s="230" t="str">
        <f>IF(BIng2!F43="","",BIng2!F43)</f>
        <v/>
      </c>
      <c r="Y70" s="230" t="str">
        <f>IF(BIng2!G43="","",BIng2!G43)</f>
        <v/>
      </c>
      <c r="Z70" s="230" t="str">
        <f>IF('SBd2'!F43="","",'SBd2'!F43)</f>
        <v/>
      </c>
      <c r="AA70" s="230" t="str">
        <f>IF('SBd2'!G43="","",'SBd2'!G43)</f>
        <v/>
      </c>
      <c r="AB70" s="230" t="str">
        <f>IF('Pjk2'!F43="","",'Pjk2'!F43)</f>
        <v/>
      </c>
      <c r="AC70" s="230" t="str">
        <f>IF('Pjk2'!G43="","",'Pjk2'!G43)</f>
        <v/>
      </c>
      <c r="AD70" s="230" t="str">
        <f>IF('Prk2'!F43="","",'Prk2'!F43)</f>
        <v/>
      </c>
      <c r="AE70" s="230" t="str">
        <f>IF('Prk2'!G43="","",'Prk2'!G43)</f>
        <v/>
      </c>
      <c r="AF70" s="230" t="str">
        <f>IF(BADER2!F43="","",BADER2!F43)</f>
        <v/>
      </c>
      <c r="AG70" s="230" t="str">
        <f>IF(BADER2!G43="","",BADER2!G43)</f>
        <v/>
      </c>
      <c r="AH70" s="230" t="str">
        <f>IF(TAMB12!F43="","",TAMB12!F43)</f>
        <v/>
      </c>
      <c r="AI70" s="230" t="str">
        <f>IF(TAMB12!G43="","",TAMB12!G43)</f>
        <v/>
      </c>
      <c r="AJ70" s="230" t="str">
        <f>IF(TAMB22!F43="","",TAMB22!F43)</f>
        <v/>
      </c>
      <c r="AK70" s="230" t="str">
        <f>IF(TAMB22!G43="","",TAMB22!G43)</f>
        <v/>
      </c>
      <c r="AL70" s="231">
        <f t="shared" si="0"/>
        <v>0</v>
      </c>
      <c r="AM70" s="755"/>
      <c r="AN70" s="757"/>
      <c r="AO70" s="748"/>
      <c r="AP70" s="750"/>
      <c r="AQ70" s="757"/>
      <c r="AR70" s="775"/>
    </row>
    <row r="71" spans="1:44" ht="15">
      <c r="A71" s="711">
        <v>31</v>
      </c>
      <c r="B71" s="752" t="str">
        <f>IF('Data Raport2'!B34="","",'Data Raport2'!B34)</f>
        <v>siswa31</v>
      </c>
      <c r="C71" s="232" t="s">
        <v>422</v>
      </c>
      <c r="D71" s="228" t="str">
        <f>IF('QH2'!C44="","",'QH2'!C44)</f>
        <v/>
      </c>
      <c r="E71" s="229" t="str">
        <f>IF('QH2'!D44="","",'QH2'!D44)</f>
        <v/>
      </c>
      <c r="F71" s="229" t="str">
        <f>IF('AA2'!C44="","",'AA2'!C44)</f>
        <v/>
      </c>
      <c r="G71" s="229" t="str">
        <f>IF('AA2'!D44="","",'AA2'!D44)</f>
        <v/>
      </c>
      <c r="H71" s="229" t="str">
        <f>IF(FIQIH2!C44="","",FIQIH2!C44)</f>
        <v/>
      </c>
      <c r="I71" s="229" t="str">
        <f>IF(FIQIH2!D44="","",FIQIH2!D44)</f>
        <v/>
      </c>
      <c r="J71" s="229" t="str">
        <f>IF('SKI2'!C44="","",'SKI2'!C44)</f>
        <v/>
      </c>
      <c r="K71" s="229" t="str">
        <f>IF('SKI2'!D44="","",'SKI2'!D44)</f>
        <v/>
      </c>
      <c r="L71" s="228" t="str">
        <f>IF(PPKn2!C44="","",PPKn2!C44)</f>
        <v/>
      </c>
      <c r="M71" s="229" t="str">
        <f>IF(PPKn2!D44="","",PPKn2!D44)</f>
        <v/>
      </c>
      <c r="N71" s="230" t="str">
        <f>IF(B.Ind2!C44="","",B.Ind2!C44)</f>
        <v/>
      </c>
      <c r="O71" s="230" t="str">
        <f>IF(B.Ind2!D44="","",B.Ind2!D44)</f>
        <v/>
      </c>
      <c r="P71" s="230" t="str">
        <f>IF(B.ARAB2!C44="","",B.ARAB2!C44)</f>
        <v/>
      </c>
      <c r="Q71" s="230" t="str">
        <f>IF(B.ARAB2!D44="","",B.ARAB2!D44)</f>
        <v/>
      </c>
      <c r="R71" s="230" t="str">
        <f>IF('MAT2'!C44="","",'MAT2'!C44)</f>
        <v/>
      </c>
      <c r="S71" s="230" t="str">
        <f>IF('MAT2'!D44="","",'MAT2'!D44)</f>
        <v/>
      </c>
      <c r="T71" s="230" t="str">
        <f>IF('IPA2'!C44="","",'IPA2'!C44)</f>
        <v/>
      </c>
      <c r="U71" s="230" t="str">
        <f>IF('IPA2'!D44="","",'IPA2'!D44)</f>
        <v/>
      </c>
      <c r="V71" s="230" t="str">
        <f>IF('IPS2'!C44="","",'IPS2'!C44)</f>
        <v/>
      </c>
      <c r="W71" s="230" t="str">
        <f>IF('IPS2'!D44="","",'IPS2'!D44)</f>
        <v/>
      </c>
      <c r="X71" s="230" t="str">
        <f>IF(BIng2!C44="","",BIng2!C44)</f>
        <v/>
      </c>
      <c r="Y71" s="230" t="str">
        <f>IF(BIng2!D44="","",BIng2!D44)</f>
        <v/>
      </c>
      <c r="Z71" s="230" t="str">
        <f>IF('SBd2'!C44="","",'SBd2'!C44)</f>
        <v/>
      </c>
      <c r="AA71" s="230" t="str">
        <f>IF('SBd2'!D44="","",'SBd2'!D44)</f>
        <v/>
      </c>
      <c r="AB71" s="230" t="str">
        <f>IF('Pjk2'!C44="","",'Pjk2'!C44)</f>
        <v/>
      </c>
      <c r="AC71" s="230" t="str">
        <f>IF('Pjk2'!D44="","",'Pjk2'!D44)</f>
        <v/>
      </c>
      <c r="AD71" s="230" t="str">
        <f>IF('Prk2'!C44="","",'Prk2'!C44)</f>
        <v/>
      </c>
      <c r="AE71" s="230" t="str">
        <f>IF('Prk2'!D44="","",'Prk2'!D44)</f>
        <v/>
      </c>
      <c r="AF71" s="230" t="str">
        <f>IF(BADER2!C44="","",BADER2!C44)</f>
        <v/>
      </c>
      <c r="AG71" s="230" t="str">
        <f>IF(BADER2!D44="","",BADER2!D44)</f>
        <v/>
      </c>
      <c r="AH71" s="230" t="str">
        <f>IF(TAMB12!C44="","",TAMB12!C44)</f>
        <v/>
      </c>
      <c r="AI71" s="230" t="str">
        <f>IF(TAMB12!D44="","",TAMB12!D44)</f>
        <v/>
      </c>
      <c r="AJ71" s="230" t="str">
        <f>IF(TAMB22!C44="","",TAMB22!C44)</f>
        <v/>
      </c>
      <c r="AK71" s="230" t="str">
        <f>IF(TAMB22!D44="","",TAMB22!D44)</f>
        <v/>
      </c>
      <c r="AL71" s="231">
        <f t="shared" si="0"/>
        <v>0</v>
      </c>
      <c r="AM71" s="754" t="str">
        <f>IFERROR(DESKRIPSI2!EW41,"")</f>
        <v/>
      </c>
      <c r="AN71" s="756">
        <f t="shared" ref="AN71" si="59">IF(AL71="","",AL71+AL72)</f>
        <v>0</v>
      </c>
      <c r="AO71" s="747" t="str">
        <f>IF('NK2'!AO71="","",'NK2'!AO71)</f>
        <v/>
      </c>
      <c r="AP71" s="749" t="str">
        <f>IF(OR(AO71="",AM71="",UTAMA!$D$16=""),"",IF(AND(AO71&lt;=$AO$3,AM71&gt;=3,UTAMA!$D$16=9),"Lulus",IF(AND(AO71&gt;$AO$3,AM71&gt;=3,UTAMA!$D$16=9),"Tidak Lulus",IF(AND(AO71&lt;=$AO$3,AM71&gt;=3,UTAMA!$D$16=8),"Naik",IF(AND(AO71&lt;=$AO$3,AM71&gt;=3,UTAMA!$D$16=7),"Naik","Tidak Naik")))))</f>
        <v/>
      </c>
      <c r="AQ71" s="756" t="str">
        <f t="shared" ref="AQ71" si="60">IF(AP71="","",RANK(AN71,$AN$11:$AN$107,0))</f>
        <v/>
      </c>
      <c r="AR71" s="774" t="str">
        <f>IF(OR(AO71="",AM71="",UTAMA!$D$16=""),"",IF(AND(AO71&lt;=$AO$3,AM71&gt;=3,UTAMA!$D$16=9),"LLS",IF(AND(AO71&gt;$AO$3,AM71&gt;=3,UTAMA!$D$16=9),"TLLS",IF(AND(AO71&lt;=$AO$3,AM71&gt;=3,UTAMA!$D$16=8),"NK",IF(AND(AO71&lt;=$AO$3,AM71&gt;=3,UTAMA!$D$16=7),"NK","TNK")))))</f>
        <v/>
      </c>
    </row>
    <row r="72" spans="1:44" ht="15">
      <c r="A72" s="713"/>
      <c r="B72" s="753"/>
      <c r="C72" s="232" t="s">
        <v>423</v>
      </c>
      <c r="D72" s="228" t="str">
        <f>IF('QH2'!F44="","",'QH2'!F44)</f>
        <v/>
      </c>
      <c r="E72" s="229" t="str">
        <f>IF('QH2'!G44="","",'QH2'!G44)</f>
        <v/>
      </c>
      <c r="F72" s="229" t="str">
        <f>IF('AA2'!F44="","",'AA2'!F44)</f>
        <v/>
      </c>
      <c r="G72" s="229" t="str">
        <f>IF('AA2'!G44="","",'AA2'!G44)</f>
        <v/>
      </c>
      <c r="H72" s="229" t="str">
        <f>IF(FIQIH2!F44="","",FIQIH2!F44)</f>
        <v/>
      </c>
      <c r="I72" s="229" t="str">
        <f>IF(FIQIH2!G44="","",FIQIH2!G44)</f>
        <v/>
      </c>
      <c r="J72" s="229" t="str">
        <f>IF('SKI2'!F44="","",'SKI2'!F44)</f>
        <v/>
      </c>
      <c r="K72" s="229" t="str">
        <f>IF('SKI2'!G44="","",'SKI2'!G44)</f>
        <v/>
      </c>
      <c r="L72" s="228" t="str">
        <f>IF(PPKn2!F44="","",PPKn2!F44)</f>
        <v/>
      </c>
      <c r="M72" s="229" t="str">
        <f>IF(PPKn2!G44="","",PPKn2!G44)</f>
        <v/>
      </c>
      <c r="N72" s="230" t="str">
        <f>IF(B.Ind2!F44="","",B.Ind2!F44)</f>
        <v/>
      </c>
      <c r="O72" s="230" t="str">
        <f>IF(B.Ind2!G44="","",B.Ind2!G44)</f>
        <v/>
      </c>
      <c r="P72" s="230" t="str">
        <f>IF(B.ARAB2!F44="","",B.ARAB2!F44)</f>
        <v/>
      </c>
      <c r="Q72" s="230" t="str">
        <f>IF(B.ARAB2!G44="","",B.ARAB2!G44)</f>
        <v/>
      </c>
      <c r="R72" s="230" t="str">
        <f>IF('MAT2'!F44="","",'MAT2'!F44)</f>
        <v/>
      </c>
      <c r="S72" s="230" t="str">
        <f>IF('MAT2'!G44="","",'MAT2'!G44)</f>
        <v/>
      </c>
      <c r="T72" s="230" t="str">
        <f>IF('IPA2'!F44="","",'IPA2'!F44)</f>
        <v/>
      </c>
      <c r="U72" s="230" t="str">
        <f>IF('IPA2'!G44="","",'IPA2'!G44)</f>
        <v/>
      </c>
      <c r="V72" s="230" t="str">
        <f>IF('IPS2'!F44="","",'IPS2'!F44)</f>
        <v/>
      </c>
      <c r="W72" s="230" t="str">
        <f>IF('IPS2'!G44="","",'IPS2'!G44)</f>
        <v/>
      </c>
      <c r="X72" s="230" t="str">
        <f>IF(BIng2!F44="","",BIng2!F44)</f>
        <v/>
      </c>
      <c r="Y72" s="230" t="str">
        <f>IF(BIng2!G44="","",BIng2!G44)</f>
        <v/>
      </c>
      <c r="Z72" s="230" t="str">
        <f>IF('SBd2'!F44="","",'SBd2'!F44)</f>
        <v/>
      </c>
      <c r="AA72" s="230" t="str">
        <f>IF('SBd2'!G44="","",'SBd2'!G44)</f>
        <v/>
      </c>
      <c r="AB72" s="230" t="str">
        <f>IF('Pjk2'!F44="","",'Pjk2'!F44)</f>
        <v/>
      </c>
      <c r="AC72" s="230" t="str">
        <f>IF('Pjk2'!G44="","",'Pjk2'!G44)</f>
        <v/>
      </c>
      <c r="AD72" s="230" t="str">
        <f>IF('Prk2'!F44="","",'Prk2'!F44)</f>
        <v/>
      </c>
      <c r="AE72" s="230" t="str">
        <f>IF('Prk2'!G44="","",'Prk2'!G44)</f>
        <v/>
      </c>
      <c r="AF72" s="230" t="str">
        <f>IF(BADER2!F44="","",BADER2!F44)</f>
        <v/>
      </c>
      <c r="AG72" s="230" t="str">
        <f>IF(BADER2!G44="","",BADER2!G44)</f>
        <v/>
      </c>
      <c r="AH72" s="230" t="str">
        <f>IF(TAMB12!F44="","",TAMB12!F44)</f>
        <v/>
      </c>
      <c r="AI72" s="230" t="str">
        <f>IF(TAMB12!G44="","",TAMB12!G44)</f>
        <v/>
      </c>
      <c r="AJ72" s="230" t="str">
        <f>IF(TAMB22!F44="","",TAMB22!F44)</f>
        <v/>
      </c>
      <c r="AK72" s="230" t="str">
        <f>IF(TAMB22!G44="","",TAMB22!G44)</f>
        <v/>
      </c>
      <c r="AL72" s="231">
        <f t="shared" si="0"/>
        <v>0</v>
      </c>
      <c r="AM72" s="755"/>
      <c r="AN72" s="757"/>
      <c r="AO72" s="748"/>
      <c r="AP72" s="750"/>
      <c r="AQ72" s="757"/>
      <c r="AR72" s="775"/>
    </row>
    <row r="73" spans="1:44" ht="15">
      <c r="A73" s="711">
        <v>32</v>
      </c>
      <c r="B73" s="752" t="str">
        <f>IF('Data Raport2'!B35="","",'Data Raport2'!B35)</f>
        <v>siswa32</v>
      </c>
      <c r="C73" s="232" t="s">
        <v>422</v>
      </c>
      <c r="D73" s="228" t="str">
        <f>IF('QH2'!C45="","",'QH2'!C45)</f>
        <v/>
      </c>
      <c r="E73" s="229" t="str">
        <f>IF('QH2'!D45="","",'QH2'!D45)</f>
        <v/>
      </c>
      <c r="F73" s="229" t="str">
        <f>IF('AA2'!C45="","",'AA2'!C45)</f>
        <v/>
      </c>
      <c r="G73" s="229" t="str">
        <f>IF('AA2'!D45="","",'AA2'!D45)</f>
        <v/>
      </c>
      <c r="H73" s="229" t="str">
        <f>IF(FIQIH2!C45="","",FIQIH2!C45)</f>
        <v/>
      </c>
      <c r="I73" s="229" t="str">
        <f>IF(FIQIH2!D45="","",FIQIH2!D45)</f>
        <v/>
      </c>
      <c r="J73" s="229" t="str">
        <f>IF('SKI2'!C45="","",'SKI2'!C45)</f>
        <v/>
      </c>
      <c r="K73" s="229" t="str">
        <f>IF('SKI2'!D45="","",'SKI2'!D45)</f>
        <v/>
      </c>
      <c r="L73" s="228" t="str">
        <f>IF(PPKn2!C45="","",PPKn2!C45)</f>
        <v/>
      </c>
      <c r="M73" s="229" t="str">
        <f>IF(PPKn2!D45="","",PPKn2!D45)</f>
        <v/>
      </c>
      <c r="N73" s="230" t="str">
        <f>IF(B.Ind2!C45="","",B.Ind2!C45)</f>
        <v/>
      </c>
      <c r="O73" s="230" t="str">
        <f>IF(B.Ind2!D45="","",B.Ind2!D45)</f>
        <v/>
      </c>
      <c r="P73" s="230" t="str">
        <f>IF(B.ARAB2!C45="","",B.ARAB2!C45)</f>
        <v/>
      </c>
      <c r="Q73" s="230" t="str">
        <f>IF(B.ARAB2!D45="","",B.ARAB2!D45)</f>
        <v/>
      </c>
      <c r="R73" s="230" t="str">
        <f>IF('MAT2'!C45="","",'MAT2'!C45)</f>
        <v/>
      </c>
      <c r="S73" s="230" t="str">
        <f>IF('MAT2'!D45="","",'MAT2'!D45)</f>
        <v/>
      </c>
      <c r="T73" s="230" t="str">
        <f>IF('IPA2'!C45="","",'IPA2'!C45)</f>
        <v/>
      </c>
      <c r="U73" s="230" t="str">
        <f>IF('IPA2'!D45="","",'IPA2'!D45)</f>
        <v/>
      </c>
      <c r="V73" s="230" t="str">
        <f>IF('IPS2'!C45="","",'IPS2'!C45)</f>
        <v/>
      </c>
      <c r="W73" s="230" t="str">
        <f>IF('IPS2'!D45="","",'IPS2'!D45)</f>
        <v/>
      </c>
      <c r="X73" s="230" t="str">
        <f>IF(BIng2!C45="","",BIng2!C45)</f>
        <v/>
      </c>
      <c r="Y73" s="230" t="str">
        <f>IF(BIng2!D45="","",BIng2!D45)</f>
        <v/>
      </c>
      <c r="Z73" s="230" t="str">
        <f>IF('SBd2'!C45="","",'SBd2'!C45)</f>
        <v/>
      </c>
      <c r="AA73" s="230" t="str">
        <f>IF('SBd2'!D45="","",'SBd2'!D45)</f>
        <v/>
      </c>
      <c r="AB73" s="230" t="str">
        <f>IF('Pjk2'!C45="","",'Pjk2'!C45)</f>
        <v/>
      </c>
      <c r="AC73" s="230" t="str">
        <f>IF('Pjk2'!D45="","",'Pjk2'!D45)</f>
        <v/>
      </c>
      <c r="AD73" s="230" t="str">
        <f>IF('Prk2'!C45="","",'Prk2'!C45)</f>
        <v/>
      </c>
      <c r="AE73" s="230" t="str">
        <f>IF('Prk2'!D45="","",'Prk2'!D45)</f>
        <v/>
      </c>
      <c r="AF73" s="230" t="str">
        <f>IF(BADER2!C45="","",BADER2!C45)</f>
        <v/>
      </c>
      <c r="AG73" s="230" t="str">
        <f>IF(BADER2!D45="","",BADER2!D45)</f>
        <v/>
      </c>
      <c r="AH73" s="230" t="str">
        <f>IF(TAMB12!C45="","",TAMB12!C45)</f>
        <v/>
      </c>
      <c r="AI73" s="230" t="str">
        <f>IF(TAMB12!D45="","",TAMB12!D45)</f>
        <v/>
      </c>
      <c r="AJ73" s="230" t="str">
        <f>IF(TAMB22!C45="","",TAMB22!C45)</f>
        <v/>
      </c>
      <c r="AK73" s="230" t="str">
        <f>IF(TAMB22!D45="","",TAMB22!D45)</f>
        <v/>
      </c>
      <c r="AL73" s="231">
        <f t="shared" si="0"/>
        <v>0</v>
      </c>
      <c r="AM73" s="754" t="str">
        <f>IFERROR(DESKRIPSI2!EW42,"")</f>
        <v/>
      </c>
      <c r="AN73" s="756">
        <f t="shared" ref="AN73" si="61">IF(AL73="","",AL73+AL74)</f>
        <v>0</v>
      </c>
      <c r="AO73" s="747" t="str">
        <f>IF('NK2'!AO73="","",'NK2'!AO73)</f>
        <v/>
      </c>
      <c r="AP73" s="749" t="str">
        <f>IF(OR(AO73="",AM73="",UTAMA!$D$16=""),"",IF(AND(AO73&lt;=$AO$3,AM73&gt;=3,UTAMA!$D$16=9),"Lulus",IF(AND(AO73&gt;$AO$3,AM73&gt;=3,UTAMA!$D$16=9),"Tidak Lulus",IF(AND(AO73&lt;=$AO$3,AM73&gt;=3,UTAMA!$D$16=8),"Naik",IF(AND(AO73&lt;=$AO$3,AM73&gt;=3,UTAMA!$D$16=7),"Naik","Tidak Naik")))))</f>
        <v/>
      </c>
      <c r="AQ73" s="756" t="str">
        <f t="shared" ref="AQ73" si="62">IF(AP73="","",RANK(AN73,$AN$11:$AN$107,0))</f>
        <v/>
      </c>
      <c r="AR73" s="774" t="str">
        <f>IF(OR(AO73="",AM73="",UTAMA!$D$16=""),"",IF(AND(AO73&lt;=$AO$3,AM73&gt;=3,UTAMA!$D$16=9),"LLS",IF(AND(AO73&gt;$AO$3,AM73&gt;=3,UTAMA!$D$16=9),"TLLS",IF(AND(AO73&lt;=$AO$3,AM73&gt;=3,UTAMA!$D$16=8),"NK",IF(AND(AO73&lt;=$AO$3,AM73&gt;=3,UTAMA!$D$16=7),"NK","TNK")))))</f>
        <v/>
      </c>
    </row>
    <row r="74" spans="1:44" ht="15">
      <c r="A74" s="713"/>
      <c r="B74" s="753"/>
      <c r="C74" s="232" t="s">
        <v>423</v>
      </c>
      <c r="D74" s="228" t="str">
        <f>IF('QH2'!F45="","",'QH2'!F45)</f>
        <v/>
      </c>
      <c r="E74" s="229" t="str">
        <f>IF('QH2'!G45="","",'QH2'!G45)</f>
        <v/>
      </c>
      <c r="F74" s="229" t="str">
        <f>IF('AA2'!F45="","",'AA2'!F45)</f>
        <v/>
      </c>
      <c r="G74" s="229" t="str">
        <f>IF('AA2'!G45="","",'AA2'!G45)</f>
        <v/>
      </c>
      <c r="H74" s="229" t="str">
        <f>IF(FIQIH2!F45="","",FIQIH2!F45)</f>
        <v/>
      </c>
      <c r="I74" s="229" t="str">
        <f>IF(FIQIH2!G45="","",FIQIH2!G45)</f>
        <v/>
      </c>
      <c r="J74" s="229" t="str">
        <f>IF('SKI2'!F45="","",'SKI2'!F45)</f>
        <v/>
      </c>
      <c r="K74" s="229" t="str">
        <f>IF('SKI2'!G45="","",'SKI2'!G45)</f>
        <v/>
      </c>
      <c r="L74" s="228" t="str">
        <f>IF(PPKn2!F45="","",PPKn2!F45)</f>
        <v/>
      </c>
      <c r="M74" s="229" t="str">
        <f>IF(PPKn2!G45="","",PPKn2!G45)</f>
        <v/>
      </c>
      <c r="N74" s="230" t="str">
        <f>IF(B.Ind2!F45="","",B.Ind2!F45)</f>
        <v/>
      </c>
      <c r="O74" s="230" t="str">
        <f>IF(B.Ind2!G45="","",B.Ind2!G45)</f>
        <v/>
      </c>
      <c r="P74" s="230" t="str">
        <f>IF(B.ARAB2!F45="","",B.ARAB2!F45)</f>
        <v/>
      </c>
      <c r="Q74" s="230" t="str">
        <f>IF(B.ARAB2!G45="","",B.ARAB2!G45)</f>
        <v/>
      </c>
      <c r="R74" s="230" t="str">
        <f>IF('MAT2'!F45="","",'MAT2'!F45)</f>
        <v/>
      </c>
      <c r="S74" s="230" t="str">
        <f>IF('MAT2'!G45="","",'MAT2'!G45)</f>
        <v/>
      </c>
      <c r="T74" s="230" t="str">
        <f>IF('IPA2'!F45="","",'IPA2'!F45)</f>
        <v/>
      </c>
      <c r="U74" s="230" t="str">
        <f>IF('IPA2'!G45="","",'IPA2'!G45)</f>
        <v/>
      </c>
      <c r="V74" s="230" t="str">
        <f>IF('IPS2'!F45="","",'IPS2'!F45)</f>
        <v/>
      </c>
      <c r="W74" s="230" t="str">
        <f>IF('IPS2'!G45="","",'IPS2'!G45)</f>
        <v/>
      </c>
      <c r="X74" s="230" t="str">
        <f>IF(BIng2!F45="","",BIng2!F45)</f>
        <v/>
      </c>
      <c r="Y74" s="230" t="str">
        <f>IF(BIng2!G45="","",BIng2!G45)</f>
        <v/>
      </c>
      <c r="Z74" s="230" t="str">
        <f>IF('SBd2'!F45="","",'SBd2'!F45)</f>
        <v/>
      </c>
      <c r="AA74" s="230" t="str">
        <f>IF('SBd2'!G45="","",'SBd2'!G45)</f>
        <v/>
      </c>
      <c r="AB74" s="230" t="str">
        <f>IF('Pjk2'!F45="","",'Pjk2'!F45)</f>
        <v/>
      </c>
      <c r="AC74" s="230" t="str">
        <f>IF('Pjk2'!G45="","",'Pjk2'!G45)</f>
        <v/>
      </c>
      <c r="AD74" s="230" t="str">
        <f>IF('Prk2'!F45="","",'Prk2'!F45)</f>
        <v/>
      </c>
      <c r="AE74" s="230" t="str">
        <f>IF('Prk2'!G45="","",'Prk2'!G45)</f>
        <v/>
      </c>
      <c r="AF74" s="230" t="str">
        <f>IF(BADER2!F45="","",BADER2!F45)</f>
        <v/>
      </c>
      <c r="AG74" s="230" t="str">
        <f>IF(BADER2!G45="","",BADER2!G45)</f>
        <v/>
      </c>
      <c r="AH74" s="230" t="str">
        <f>IF(TAMB12!F45="","",TAMB12!F45)</f>
        <v/>
      </c>
      <c r="AI74" s="230" t="str">
        <f>IF(TAMB12!G45="","",TAMB12!G45)</f>
        <v/>
      </c>
      <c r="AJ74" s="230" t="str">
        <f>IF(TAMB22!F45="","",TAMB22!F45)</f>
        <v/>
      </c>
      <c r="AK74" s="230" t="str">
        <f>IF(TAMB22!G45="","",TAMB22!G45)</f>
        <v/>
      </c>
      <c r="AL74" s="231">
        <f t="shared" si="0"/>
        <v>0</v>
      </c>
      <c r="AM74" s="755"/>
      <c r="AN74" s="757"/>
      <c r="AO74" s="748"/>
      <c r="AP74" s="750"/>
      <c r="AQ74" s="757"/>
      <c r="AR74" s="775"/>
    </row>
    <row r="75" spans="1:44" ht="15">
      <c r="A75" s="711">
        <v>33</v>
      </c>
      <c r="B75" s="752" t="str">
        <f>IF('Data Raport2'!B36="","",'Data Raport2'!B36)</f>
        <v>siswa33</v>
      </c>
      <c r="C75" s="232" t="s">
        <v>422</v>
      </c>
      <c r="D75" s="228" t="str">
        <f>IF('QH2'!C46="","",'QH2'!C46)</f>
        <v/>
      </c>
      <c r="E75" s="229" t="str">
        <f>IF('QH2'!D46="","",'QH2'!D46)</f>
        <v/>
      </c>
      <c r="F75" s="229" t="str">
        <f>IF('AA2'!C46="","",'AA2'!C46)</f>
        <v/>
      </c>
      <c r="G75" s="229" t="str">
        <f>IF('AA2'!D46="","",'AA2'!D46)</f>
        <v/>
      </c>
      <c r="H75" s="229" t="str">
        <f>IF(FIQIH2!C46="","",FIQIH2!C46)</f>
        <v/>
      </c>
      <c r="I75" s="229" t="str">
        <f>IF(FIQIH2!D46="","",FIQIH2!D46)</f>
        <v/>
      </c>
      <c r="J75" s="229" t="str">
        <f>IF('SKI2'!C46="","",'SKI2'!C46)</f>
        <v/>
      </c>
      <c r="K75" s="229" t="str">
        <f>IF('SKI2'!D46="","",'SKI2'!D46)</f>
        <v/>
      </c>
      <c r="L75" s="228" t="str">
        <f>IF(PPKn2!C46="","",PPKn2!C46)</f>
        <v/>
      </c>
      <c r="M75" s="229" t="str">
        <f>IF(PPKn2!D46="","",PPKn2!D46)</f>
        <v/>
      </c>
      <c r="N75" s="230" t="str">
        <f>IF(B.Ind2!C46="","",B.Ind2!C46)</f>
        <v/>
      </c>
      <c r="O75" s="230" t="str">
        <f>IF(B.Ind2!D46="","",B.Ind2!D46)</f>
        <v/>
      </c>
      <c r="P75" s="230" t="str">
        <f>IF(B.ARAB2!C46="","",B.ARAB2!C46)</f>
        <v/>
      </c>
      <c r="Q75" s="230" t="str">
        <f>IF(B.ARAB2!D46="","",B.ARAB2!D46)</f>
        <v/>
      </c>
      <c r="R75" s="230" t="str">
        <f>IF('MAT2'!C46="","",'MAT2'!C46)</f>
        <v/>
      </c>
      <c r="S75" s="230" t="str">
        <f>IF('MAT2'!D46="","",'MAT2'!D46)</f>
        <v/>
      </c>
      <c r="T75" s="230" t="str">
        <f>IF('IPA2'!C46="","",'IPA2'!C46)</f>
        <v/>
      </c>
      <c r="U75" s="230" t="str">
        <f>IF('IPA2'!D46="","",'IPA2'!D46)</f>
        <v/>
      </c>
      <c r="V75" s="230" t="str">
        <f>IF('IPS2'!C46="","",'IPS2'!C46)</f>
        <v/>
      </c>
      <c r="W75" s="230" t="str">
        <f>IF('IPS2'!D46="","",'IPS2'!D46)</f>
        <v/>
      </c>
      <c r="X75" s="230" t="str">
        <f>IF(BIng2!C46="","",BIng2!C46)</f>
        <v/>
      </c>
      <c r="Y75" s="230" t="str">
        <f>IF(BIng2!D46="","",BIng2!D46)</f>
        <v/>
      </c>
      <c r="Z75" s="230" t="str">
        <f>IF('SBd2'!C46="","",'SBd2'!C46)</f>
        <v/>
      </c>
      <c r="AA75" s="230" t="str">
        <f>IF('SBd2'!D46="","",'SBd2'!D46)</f>
        <v/>
      </c>
      <c r="AB75" s="230" t="str">
        <f>IF('Pjk2'!C46="","",'Pjk2'!C46)</f>
        <v/>
      </c>
      <c r="AC75" s="230" t="str">
        <f>IF('Pjk2'!D46="","",'Pjk2'!D46)</f>
        <v/>
      </c>
      <c r="AD75" s="230" t="str">
        <f>IF('Prk2'!C46="","",'Prk2'!C46)</f>
        <v/>
      </c>
      <c r="AE75" s="230" t="str">
        <f>IF('Prk2'!D46="","",'Prk2'!D46)</f>
        <v/>
      </c>
      <c r="AF75" s="230" t="str">
        <f>IF(BADER2!C46="","",BADER2!C46)</f>
        <v/>
      </c>
      <c r="AG75" s="230" t="str">
        <f>IF(BADER2!D46="","",BADER2!D46)</f>
        <v/>
      </c>
      <c r="AH75" s="230" t="str">
        <f>IF(TAMB12!C46="","",TAMB12!C46)</f>
        <v/>
      </c>
      <c r="AI75" s="230" t="str">
        <f>IF(TAMB12!D46="","",TAMB12!D46)</f>
        <v/>
      </c>
      <c r="AJ75" s="230" t="str">
        <f>IF(TAMB22!C46="","",TAMB22!C46)</f>
        <v/>
      </c>
      <c r="AK75" s="230" t="str">
        <f>IF(TAMB22!D46="","",TAMB22!D46)</f>
        <v/>
      </c>
      <c r="AL75" s="231">
        <f t="shared" ref="AL75:AL106" si="63">SUM(D75,F75,H75,J75,L75,N75,P75,R75,T75,V75,X75,Z75,AB75,AD75,AF75,AH75,AJ75)</f>
        <v>0</v>
      </c>
      <c r="AM75" s="754" t="str">
        <f>IFERROR(DESKRIPSI2!EW43,"")</f>
        <v/>
      </c>
      <c r="AN75" s="756">
        <f t="shared" ref="AN75" si="64">IF(AL75="","",AL75+AL76)</f>
        <v>0</v>
      </c>
      <c r="AO75" s="747" t="str">
        <f>IF('NK2'!AO75="","",'NK2'!AO75)</f>
        <v/>
      </c>
      <c r="AP75" s="749" t="str">
        <f>IF(OR(AO75="",AM75="",UTAMA!$D$16=""),"",IF(AND(AO75&lt;=$AO$3,AM75&gt;=3,UTAMA!$D$16=9),"Lulus",IF(AND(AO75&gt;$AO$3,AM75&gt;=3,UTAMA!$D$16=9),"Tidak Lulus",IF(AND(AO75&lt;=$AO$3,AM75&gt;=3,UTAMA!$D$16=8),"Naik",IF(AND(AO75&lt;=$AO$3,AM75&gt;=3,UTAMA!$D$16=7),"Naik","Tidak Naik")))))</f>
        <v/>
      </c>
      <c r="AQ75" s="756" t="str">
        <f t="shared" ref="AQ75" si="65">IF(AP75="","",RANK(AN75,$AN$11:$AN$107,0))</f>
        <v/>
      </c>
      <c r="AR75" s="774" t="str">
        <f>IF(OR(AO75="",AM75="",UTAMA!$D$16=""),"",IF(AND(AO75&lt;=$AO$3,AM75&gt;=3,UTAMA!$D$16=9),"LLS",IF(AND(AO75&gt;$AO$3,AM75&gt;=3,UTAMA!$D$16=9),"TLLS",IF(AND(AO75&lt;=$AO$3,AM75&gt;=3,UTAMA!$D$16=8),"NK",IF(AND(AO75&lt;=$AO$3,AM75&gt;=3,UTAMA!$D$16=7),"NK","TNK")))))</f>
        <v/>
      </c>
    </row>
    <row r="76" spans="1:44" ht="15">
      <c r="A76" s="713"/>
      <c r="B76" s="753"/>
      <c r="C76" s="232" t="s">
        <v>423</v>
      </c>
      <c r="D76" s="228" t="str">
        <f>IF('QH2'!F46="","",'QH2'!F46)</f>
        <v/>
      </c>
      <c r="E76" s="229" t="str">
        <f>IF('QH2'!G46="","",'QH2'!G46)</f>
        <v/>
      </c>
      <c r="F76" s="229" t="str">
        <f>IF('AA2'!F46="","",'AA2'!F46)</f>
        <v/>
      </c>
      <c r="G76" s="229" t="str">
        <f>IF('AA2'!G46="","",'AA2'!G46)</f>
        <v/>
      </c>
      <c r="H76" s="229" t="str">
        <f>IF(FIQIH2!F46="","",FIQIH2!F46)</f>
        <v/>
      </c>
      <c r="I76" s="229" t="str">
        <f>IF(FIQIH2!G46="","",FIQIH2!G46)</f>
        <v/>
      </c>
      <c r="J76" s="229" t="str">
        <f>IF('SKI2'!F46="","",'SKI2'!F46)</f>
        <v/>
      </c>
      <c r="K76" s="229" t="str">
        <f>IF('SKI2'!G46="","",'SKI2'!G46)</f>
        <v/>
      </c>
      <c r="L76" s="228" t="str">
        <f>IF(PPKn2!F46="","",PPKn2!F46)</f>
        <v/>
      </c>
      <c r="M76" s="229" t="str">
        <f>IF(PPKn2!G46="","",PPKn2!G46)</f>
        <v/>
      </c>
      <c r="N76" s="230" t="str">
        <f>IF(B.Ind2!F46="","",B.Ind2!F46)</f>
        <v/>
      </c>
      <c r="O76" s="230" t="str">
        <f>IF(B.Ind2!G46="","",B.Ind2!G46)</f>
        <v/>
      </c>
      <c r="P76" s="230" t="str">
        <f>IF(B.ARAB2!F46="","",B.ARAB2!F46)</f>
        <v/>
      </c>
      <c r="Q76" s="230" t="str">
        <f>IF(B.ARAB2!G46="","",B.ARAB2!G46)</f>
        <v/>
      </c>
      <c r="R76" s="230" t="str">
        <f>IF('MAT2'!F46="","",'MAT2'!F46)</f>
        <v/>
      </c>
      <c r="S76" s="230" t="str">
        <f>IF('MAT2'!G46="","",'MAT2'!G46)</f>
        <v/>
      </c>
      <c r="T76" s="230" t="str">
        <f>IF('IPA2'!F46="","",'IPA2'!F46)</f>
        <v/>
      </c>
      <c r="U76" s="230" t="str">
        <f>IF('IPA2'!G46="","",'IPA2'!G46)</f>
        <v/>
      </c>
      <c r="V76" s="230" t="str">
        <f>IF('IPS2'!F46="","",'IPS2'!F46)</f>
        <v/>
      </c>
      <c r="W76" s="230" t="str">
        <f>IF('IPS2'!G46="","",'IPS2'!G46)</f>
        <v/>
      </c>
      <c r="X76" s="230" t="str">
        <f>IF(BIng2!F46="","",BIng2!F46)</f>
        <v/>
      </c>
      <c r="Y76" s="230" t="str">
        <f>IF(BIng2!G46="","",BIng2!G46)</f>
        <v/>
      </c>
      <c r="Z76" s="230" t="str">
        <f>IF('SBd2'!F46="","",'SBd2'!F46)</f>
        <v/>
      </c>
      <c r="AA76" s="230" t="str">
        <f>IF('SBd2'!G46="","",'SBd2'!G46)</f>
        <v/>
      </c>
      <c r="AB76" s="230" t="str">
        <f>IF('Pjk2'!F46="","",'Pjk2'!F46)</f>
        <v/>
      </c>
      <c r="AC76" s="230" t="str">
        <f>IF('Pjk2'!G46="","",'Pjk2'!G46)</f>
        <v/>
      </c>
      <c r="AD76" s="230" t="str">
        <f>IF('Prk2'!F46="","",'Prk2'!F46)</f>
        <v/>
      </c>
      <c r="AE76" s="230" t="str">
        <f>IF('Prk2'!G46="","",'Prk2'!G46)</f>
        <v/>
      </c>
      <c r="AF76" s="230" t="str">
        <f>IF(BADER2!F46="","",BADER2!F46)</f>
        <v/>
      </c>
      <c r="AG76" s="230" t="str">
        <f>IF(BADER2!G46="","",BADER2!G46)</f>
        <v/>
      </c>
      <c r="AH76" s="230" t="str">
        <f>IF(TAMB12!F46="","",TAMB12!F46)</f>
        <v/>
      </c>
      <c r="AI76" s="230" t="str">
        <f>IF(TAMB12!G46="","",TAMB12!G46)</f>
        <v/>
      </c>
      <c r="AJ76" s="230" t="str">
        <f>IF(TAMB22!F46="","",TAMB22!F46)</f>
        <v/>
      </c>
      <c r="AK76" s="230" t="str">
        <f>IF(TAMB22!G46="","",TAMB22!G46)</f>
        <v/>
      </c>
      <c r="AL76" s="231">
        <f t="shared" si="63"/>
        <v>0</v>
      </c>
      <c r="AM76" s="755"/>
      <c r="AN76" s="757"/>
      <c r="AO76" s="748"/>
      <c r="AP76" s="750"/>
      <c r="AQ76" s="757"/>
      <c r="AR76" s="775"/>
    </row>
    <row r="77" spans="1:44" ht="15">
      <c r="A77" s="711">
        <v>34</v>
      </c>
      <c r="B77" s="752" t="str">
        <f>IF('Data Raport2'!B37="","",'Data Raport2'!B37)</f>
        <v>siswa34</v>
      </c>
      <c r="C77" s="232" t="s">
        <v>422</v>
      </c>
      <c r="D77" s="228" t="str">
        <f>IF('QH2'!C47="","",'QH2'!C47)</f>
        <v/>
      </c>
      <c r="E77" s="229" t="str">
        <f>IF('QH2'!D47="","",'QH2'!D47)</f>
        <v/>
      </c>
      <c r="F77" s="229" t="str">
        <f>IF('AA2'!C47="","",'AA2'!C47)</f>
        <v/>
      </c>
      <c r="G77" s="229" t="str">
        <f>IF('AA2'!D47="","",'AA2'!D47)</f>
        <v/>
      </c>
      <c r="H77" s="229" t="str">
        <f>IF(FIQIH2!C47="","",FIQIH2!C47)</f>
        <v/>
      </c>
      <c r="I77" s="229" t="str">
        <f>IF(FIQIH2!D47="","",FIQIH2!D47)</f>
        <v/>
      </c>
      <c r="J77" s="229" t="str">
        <f>IF('SKI2'!C47="","",'SKI2'!C47)</f>
        <v/>
      </c>
      <c r="K77" s="229" t="str">
        <f>IF('SKI2'!D47="","",'SKI2'!D47)</f>
        <v/>
      </c>
      <c r="L77" s="228" t="str">
        <f>IF(PPKn2!C47="","",PPKn2!C47)</f>
        <v/>
      </c>
      <c r="M77" s="229" t="str">
        <f>IF(PPKn2!D47="","",PPKn2!D47)</f>
        <v/>
      </c>
      <c r="N77" s="230" t="str">
        <f>IF(B.Ind2!C47="","",B.Ind2!C47)</f>
        <v/>
      </c>
      <c r="O77" s="230" t="str">
        <f>IF(B.Ind2!D47="","",B.Ind2!D47)</f>
        <v/>
      </c>
      <c r="P77" s="230" t="str">
        <f>IF(B.ARAB2!C47="","",B.ARAB2!C47)</f>
        <v/>
      </c>
      <c r="Q77" s="230" t="str">
        <f>IF(B.ARAB2!D47="","",B.ARAB2!D47)</f>
        <v/>
      </c>
      <c r="R77" s="230" t="str">
        <f>IF('MAT2'!C47="","",'MAT2'!C47)</f>
        <v/>
      </c>
      <c r="S77" s="230" t="str">
        <f>IF('MAT2'!D47="","",'MAT2'!D47)</f>
        <v/>
      </c>
      <c r="T77" s="230" t="str">
        <f>IF('IPA2'!C47="","",'IPA2'!C47)</f>
        <v/>
      </c>
      <c r="U77" s="230" t="str">
        <f>IF('IPA2'!D47="","",'IPA2'!D47)</f>
        <v/>
      </c>
      <c r="V77" s="230" t="str">
        <f>IF('IPS2'!C47="","",'IPS2'!C47)</f>
        <v/>
      </c>
      <c r="W77" s="230" t="str">
        <f>IF('IPS2'!D47="","",'IPS2'!D47)</f>
        <v/>
      </c>
      <c r="X77" s="230" t="str">
        <f>IF(BIng2!C47="","",BIng2!C47)</f>
        <v/>
      </c>
      <c r="Y77" s="230" t="str">
        <f>IF(BIng2!D47="","",BIng2!D47)</f>
        <v/>
      </c>
      <c r="Z77" s="230" t="str">
        <f>IF('SBd2'!C47="","",'SBd2'!C47)</f>
        <v/>
      </c>
      <c r="AA77" s="230" t="str">
        <f>IF('SBd2'!D47="","",'SBd2'!D47)</f>
        <v/>
      </c>
      <c r="AB77" s="230" t="str">
        <f>IF('Pjk2'!C47="","",'Pjk2'!C47)</f>
        <v/>
      </c>
      <c r="AC77" s="230" t="str">
        <f>IF('Pjk2'!D47="","",'Pjk2'!D47)</f>
        <v/>
      </c>
      <c r="AD77" s="230" t="str">
        <f>IF('Prk2'!C47="","",'Prk2'!C47)</f>
        <v/>
      </c>
      <c r="AE77" s="230" t="str">
        <f>IF('Prk2'!D47="","",'Prk2'!D47)</f>
        <v/>
      </c>
      <c r="AF77" s="230" t="str">
        <f>IF(BADER2!C47="","",BADER2!C47)</f>
        <v/>
      </c>
      <c r="AG77" s="230" t="str">
        <f>IF(BADER2!D47="","",BADER2!D47)</f>
        <v/>
      </c>
      <c r="AH77" s="230" t="str">
        <f>IF(TAMB12!C47="","",TAMB12!C47)</f>
        <v/>
      </c>
      <c r="AI77" s="230" t="str">
        <f>IF(TAMB12!D47="","",TAMB12!D47)</f>
        <v/>
      </c>
      <c r="AJ77" s="230" t="str">
        <f>IF(TAMB22!C47="","",TAMB22!C47)</f>
        <v/>
      </c>
      <c r="AK77" s="230" t="str">
        <f>IF(TAMB22!D47="","",TAMB22!D47)</f>
        <v/>
      </c>
      <c r="AL77" s="231">
        <f t="shared" si="63"/>
        <v>0</v>
      </c>
      <c r="AM77" s="754" t="str">
        <f>IFERROR(DESKRIPSI2!EW44,"")</f>
        <v/>
      </c>
      <c r="AN77" s="756">
        <f t="shared" ref="AN77" si="66">IF(AL77="","",AL77+AL78)</f>
        <v>0</v>
      </c>
      <c r="AO77" s="747" t="str">
        <f>IF('NK2'!AO77="","",'NK2'!AO77)</f>
        <v/>
      </c>
      <c r="AP77" s="749" t="str">
        <f>IF(OR(AO77="",AM77="",UTAMA!$D$16=""),"",IF(AND(AO77&lt;=$AO$3,AM77&gt;=3,UTAMA!$D$16=9),"Lulus",IF(AND(AO77&gt;$AO$3,AM77&gt;=3,UTAMA!$D$16=9),"Tidak Lulus",IF(AND(AO77&lt;=$AO$3,AM77&gt;=3,UTAMA!$D$16=8),"Naik",IF(AND(AO77&lt;=$AO$3,AM77&gt;=3,UTAMA!$D$16=7),"Naik","Tidak Naik")))))</f>
        <v/>
      </c>
      <c r="AQ77" s="756" t="str">
        <f t="shared" ref="AQ77" si="67">IF(AP77="","",RANK(AN77,$AN$11:$AN$107,0))</f>
        <v/>
      </c>
      <c r="AR77" s="774" t="str">
        <f>IF(OR(AO77="",AM77="",UTAMA!$D$16=""),"",IF(AND(AO77&lt;=$AO$3,AM77&gt;=3,UTAMA!$D$16=9),"LLS",IF(AND(AO77&gt;$AO$3,AM77&gt;=3,UTAMA!$D$16=9),"TLLS",IF(AND(AO77&lt;=$AO$3,AM77&gt;=3,UTAMA!$D$16=8),"NK",IF(AND(AO77&lt;=$AO$3,AM77&gt;=3,UTAMA!$D$16=7),"NK","TNK")))))</f>
        <v/>
      </c>
    </row>
    <row r="78" spans="1:44" ht="15">
      <c r="A78" s="713"/>
      <c r="B78" s="753"/>
      <c r="C78" s="232" t="s">
        <v>423</v>
      </c>
      <c r="D78" s="228" t="str">
        <f>IF('QH2'!F47="","",'QH2'!F47)</f>
        <v/>
      </c>
      <c r="E78" s="229" t="str">
        <f>IF('QH2'!G47="","",'QH2'!G47)</f>
        <v/>
      </c>
      <c r="F78" s="229" t="str">
        <f>IF('AA2'!F47="","",'AA2'!F47)</f>
        <v/>
      </c>
      <c r="G78" s="229" t="str">
        <f>IF('AA2'!G47="","",'AA2'!G47)</f>
        <v/>
      </c>
      <c r="H78" s="229" t="str">
        <f>IF(FIQIH2!F47="","",FIQIH2!F47)</f>
        <v/>
      </c>
      <c r="I78" s="229" t="str">
        <f>IF(FIQIH2!G47="","",FIQIH2!G47)</f>
        <v/>
      </c>
      <c r="J78" s="229" t="str">
        <f>IF('SKI2'!F47="","",'SKI2'!F47)</f>
        <v/>
      </c>
      <c r="K78" s="229" t="str">
        <f>IF('SKI2'!G47="","",'SKI2'!G47)</f>
        <v/>
      </c>
      <c r="L78" s="228" t="str">
        <f>IF(PPKn2!F47="","",PPKn2!F47)</f>
        <v/>
      </c>
      <c r="M78" s="229" t="str">
        <f>IF(PPKn2!G47="","",PPKn2!G47)</f>
        <v/>
      </c>
      <c r="N78" s="230" t="str">
        <f>IF(B.Ind2!F47="","",B.Ind2!F47)</f>
        <v/>
      </c>
      <c r="O78" s="230" t="str">
        <f>IF(B.Ind2!G47="","",B.Ind2!G47)</f>
        <v/>
      </c>
      <c r="P78" s="230" t="str">
        <f>IF(B.ARAB2!F47="","",B.ARAB2!F47)</f>
        <v/>
      </c>
      <c r="Q78" s="230" t="str">
        <f>IF(B.ARAB2!G47="","",B.ARAB2!G47)</f>
        <v/>
      </c>
      <c r="R78" s="230" t="str">
        <f>IF('MAT2'!F47="","",'MAT2'!F47)</f>
        <v/>
      </c>
      <c r="S78" s="230" t="str">
        <f>IF('MAT2'!G47="","",'MAT2'!G47)</f>
        <v/>
      </c>
      <c r="T78" s="230" t="str">
        <f>IF('IPA2'!F47="","",'IPA2'!F47)</f>
        <v/>
      </c>
      <c r="U78" s="230" t="str">
        <f>IF('IPA2'!G47="","",'IPA2'!G47)</f>
        <v/>
      </c>
      <c r="V78" s="230" t="str">
        <f>IF('IPS2'!F47="","",'IPS2'!F47)</f>
        <v/>
      </c>
      <c r="W78" s="230" t="str">
        <f>IF('IPS2'!G47="","",'IPS2'!G47)</f>
        <v/>
      </c>
      <c r="X78" s="230" t="str">
        <f>IF(BIng2!F47="","",BIng2!F47)</f>
        <v/>
      </c>
      <c r="Y78" s="230" t="str">
        <f>IF(BIng2!G47="","",BIng2!G47)</f>
        <v/>
      </c>
      <c r="Z78" s="230" t="str">
        <f>IF('SBd2'!F47="","",'SBd2'!F47)</f>
        <v/>
      </c>
      <c r="AA78" s="230" t="str">
        <f>IF('SBd2'!G47="","",'SBd2'!G47)</f>
        <v/>
      </c>
      <c r="AB78" s="230" t="str">
        <f>IF('Pjk2'!F47="","",'Pjk2'!F47)</f>
        <v/>
      </c>
      <c r="AC78" s="230" t="str">
        <f>IF('Pjk2'!G47="","",'Pjk2'!G47)</f>
        <v/>
      </c>
      <c r="AD78" s="230" t="str">
        <f>IF('Prk2'!F47="","",'Prk2'!F47)</f>
        <v/>
      </c>
      <c r="AE78" s="230" t="str">
        <f>IF('Prk2'!G47="","",'Prk2'!G47)</f>
        <v/>
      </c>
      <c r="AF78" s="230" t="str">
        <f>IF(BADER2!F47="","",BADER2!F47)</f>
        <v/>
      </c>
      <c r="AG78" s="230" t="str">
        <f>IF(BADER2!G47="","",BADER2!G47)</f>
        <v/>
      </c>
      <c r="AH78" s="230" t="str">
        <f>IF(TAMB12!F47="","",TAMB12!F47)</f>
        <v/>
      </c>
      <c r="AI78" s="230" t="str">
        <f>IF(TAMB12!G47="","",TAMB12!G47)</f>
        <v/>
      </c>
      <c r="AJ78" s="230" t="str">
        <f>IF(TAMB22!F47="","",TAMB22!F47)</f>
        <v/>
      </c>
      <c r="AK78" s="230" t="str">
        <f>IF(TAMB22!G47="","",TAMB22!G47)</f>
        <v/>
      </c>
      <c r="AL78" s="231">
        <f t="shared" si="63"/>
        <v>0</v>
      </c>
      <c r="AM78" s="755"/>
      <c r="AN78" s="757"/>
      <c r="AO78" s="748"/>
      <c r="AP78" s="750"/>
      <c r="AQ78" s="757"/>
      <c r="AR78" s="775"/>
    </row>
    <row r="79" spans="1:44" ht="15">
      <c r="A79" s="711">
        <v>35</v>
      </c>
      <c r="B79" s="752" t="str">
        <f>IF('Data Raport2'!B38="","",'Data Raport2'!B38)</f>
        <v>siswa35</v>
      </c>
      <c r="C79" s="232" t="s">
        <v>422</v>
      </c>
      <c r="D79" s="228" t="str">
        <f>IF('QH2'!C48="","",'QH2'!C48)</f>
        <v/>
      </c>
      <c r="E79" s="229" t="str">
        <f>IF('QH2'!D48="","",'QH2'!D48)</f>
        <v/>
      </c>
      <c r="F79" s="229" t="str">
        <f>IF('AA2'!C48="","",'AA2'!C48)</f>
        <v/>
      </c>
      <c r="G79" s="229" t="str">
        <f>IF('AA2'!D48="","",'AA2'!D48)</f>
        <v/>
      </c>
      <c r="H79" s="229" t="str">
        <f>IF(FIQIH2!C48="","",FIQIH2!C48)</f>
        <v/>
      </c>
      <c r="I79" s="229" t="str">
        <f>IF(FIQIH2!D48="","",FIQIH2!D48)</f>
        <v/>
      </c>
      <c r="J79" s="229" t="str">
        <f>IF('SKI2'!C48="","",'SKI2'!C48)</f>
        <v/>
      </c>
      <c r="K79" s="229" t="str">
        <f>IF('SKI2'!D48="","",'SKI2'!D48)</f>
        <v/>
      </c>
      <c r="L79" s="228" t="str">
        <f>IF(PPKn2!C48="","",PPKn2!C48)</f>
        <v/>
      </c>
      <c r="M79" s="229" t="str">
        <f>IF(PPKn2!D48="","",PPKn2!D48)</f>
        <v/>
      </c>
      <c r="N79" s="230" t="str">
        <f>IF(B.Ind2!C48="","",B.Ind2!C48)</f>
        <v/>
      </c>
      <c r="O79" s="230" t="str">
        <f>IF(B.Ind2!D48="","",B.Ind2!D48)</f>
        <v/>
      </c>
      <c r="P79" s="230" t="str">
        <f>IF(B.ARAB2!C48="","",B.ARAB2!C48)</f>
        <v/>
      </c>
      <c r="Q79" s="230" t="str">
        <f>IF(B.ARAB2!D48="","",B.ARAB2!D48)</f>
        <v/>
      </c>
      <c r="R79" s="230" t="str">
        <f>IF('MAT2'!C48="","",'MAT2'!C48)</f>
        <v/>
      </c>
      <c r="S79" s="230" t="str">
        <f>IF('MAT2'!D48="","",'MAT2'!D48)</f>
        <v/>
      </c>
      <c r="T79" s="230" t="str">
        <f>IF('IPA2'!C48="","",'IPA2'!C48)</f>
        <v/>
      </c>
      <c r="U79" s="230" t="str">
        <f>IF('IPA2'!D48="","",'IPA2'!D48)</f>
        <v/>
      </c>
      <c r="V79" s="230" t="str">
        <f>IF('IPS2'!C48="","",'IPS2'!C48)</f>
        <v/>
      </c>
      <c r="W79" s="230" t="str">
        <f>IF('IPS2'!D48="","",'IPS2'!D48)</f>
        <v/>
      </c>
      <c r="X79" s="230" t="str">
        <f>IF(BIng2!C48="","",BIng2!C48)</f>
        <v/>
      </c>
      <c r="Y79" s="230" t="str">
        <f>IF(BIng2!D48="","",BIng2!D48)</f>
        <v/>
      </c>
      <c r="Z79" s="230" t="str">
        <f>IF('SBd2'!C48="","",'SBd2'!C48)</f>
        <v/>
      </c>
      <c r="AA79" s="230" t="str">
        <f>IF('SBd2'!D48="","",'SBd2'!D48)</f>
        <v/>
      </c>
      <c r="AB79" s="230" t="str">
        <f>IF('Pjk2'!C48="","",'Pjk2'!C48)</f>
        <v/>
      </c>
      <c r="AC79" s="230" t="str">
        <f>IF('Pjk2'!D48="","",'Pjk2'!D48)</f>
        <v/>
      </c>
      <c r="AD79" s="230" t="str">
        <f>IF('Prk2'!C48="","",'Prk2'!C48)</f>
        <v/>
      </c>
      <c r="AE79" s="230" t="str">
        <f>IF('Prk2'!D48="","",'Prk2'!D48)</f>
        <v/>
      </c>
      <c r="AF79" s="230" t="str">
        <f>IF(BADER2!C48="","",BADER2!C48)</f>
        <v/>
      </c>
      <c r="AG79" s="230" t="str">
        <f>IF(BADER2!D48="","",BADER2!D48)</f>
        <v/>
      </c>
      <c r="AH79" s="230" t="str">
        <f>IF(TAMB12!C48="","",TAMB12!C48)</f>
        <v/>
      </c>
      <c r="AI79" s="230" t="str">
        <f>IF(TAMB12!D48="","",TAMB12!D48)</f>
        <v/>
      </c>
      <c r="AJ79" s="230" t="str">
        <f>IF(TAMB22!C48="","",TAMB22!C48)</f>
        <v/>
      </c>
      <c r="AK79" s="230" t="str">
        <f>IF(TAMB22!D48="","",TAMB22!D48)</f>
        <v/>
      </c>
      <c r="AL79" s="231">
        <f t="shared" si="63"/>
        <v>0</v>
      </c>
      <c r="AM79" s="754" t="str">
        <f>IFERROR(DESKRIPSI2!EW45,"")</f>
        <v/>
      </c>
      <c r="AN79" s="756">
        <f t="shared" ref="AN79" si="68">IF(AL79="","",AL79+AL80)</f>
        <v>0</v>
      </c>
      <c r="AO79" s="747" t="str">
        <f>IF('NK2'!AO79="","",'NK2'!AO79)</f>
        <v/>
      </c>
      <c r="AP79" s="749" t="str">
        <f>IF(OR(AO79="",AM79="",UTAMA!$D$16=""),"",IF(AND(AO79&lt;=$AO$3,AM79&gt;=3,UTAMA!$D$16=9),"Lulus",IF(AND(AO79&gt;$AO$3,AM79&gt;=3,UTAMA!$D$16=9),"Tidak Lulus",IF(AND(AO79&lt;=$AO$3,AM79&gt;=3,UTAMA!$D$16=8),"Naik",IF(AND(AO79&lt;=$AO$3,AM79&gt;=3,UTAMA!$D$16=7),"Naik","Tidak Naik")))))</f>
        <v/>
      </c>
      <c r="AQ79" s="756" t="str">
        <f t="shared" ref="AQ79" si="69">IF(AP79="","",RANK(AN79,$AN$11:$AN$107,0))</f>
        <v/>
      </c>
      <c r="AR79" s="774" t="str">
        <f>IF(OR(AO79="",AM79="",UTAMA!$D$16=""),"",IF(AND(AO79&lt;=$AO$3,AM79&gt;=3,UTAMA!$D$16=9),"LLS",IF(AND(AO79&gt;$AO$3,AM79&gt;=3,UTAMA!$D$16=9),"TLLS",IF(AND(AO79&lt;=$AO$3,AM79&gt;=3,UTAMA!$D$16=8),"NK",IF(AND(AO79&lt;=$AO$3,AM79&gt;=3,UTAMA!$D$16=7),"NK","TNK")))))</f>
        <v/>
      </c>
    </row>
    <row r="80" spans="1:44" ht="15">
      <c r="A80" s="713"/>
      <c r="B80" s="753"/>
      <c r="C80" s="232" t="s">
        <v>423</v>
      </c>
      <c r="D80" s="228" t="str">
        <f>IF('QH2'!F48="","",'QH2'!F48)</f>
        <v/>
      </c>
      <c r="E80" s="229" t="str">
        <f>IF('QH2'!G48="","",'QH2'!G48)</f>
        <v/>
      </c>
      <c r="F80" s="229" t="str">
        <f>IF('AA2'!F48="","",'AA2'!F48)</f>
        <v/>
      </c>
      <c r="G80" s="229" t="str">
        <f>IF('AA2'!G48="","",'AA2'!G48)</f>
        <v/>
      </c>
      <c r="H80" s="229" t="str">
        <f>IF(FIQIH2!F48="","",FIQIH2!F48)</f>
        <v/>
      </c>
      <c r="I80" s="229" t="str">
        <f>IF(FIQIH2!G48="","",FIQIH2!G48)</f>
        <v/>
      </c>
      <c r="J80" s="229" t="str">
        <f>IF('SKI2'!F48="","",'SKI2'!F48)</f>
        <v/>
      </c>
      <c r="K80" s="229" t="str">
        <f>IF('SKI2'!G48="","",'SKI2'!G48)</f>
        <v/>
      </c>
      <c r="L80" s="228" t="str">
        <f>IF(PPKn2!F48="","",PPKn2!F48)</f>
        <v/>
      </c>
      <c r="M80" s="229" t="str">
        <f>IF(PPKn2!G48="","",PPKn2!G48)</f>
        <v/>
      </c>
      <c r="N80" s="230" t="str">
        <f>IF(B.Ind2!F48="","",B.Ind2!F48)</f>
        <v/>
      </c>
      <c r="O80" s="230" t="str">
        <f>IF(B.Ind2!G48="","",B.Ind2!G48)</f>
        <v/>
      </c>
      <c r="P80" s="230" t="str">
        <f>IF(B.ARAB2!F48="","",B.ARAB2!F48)</f>
        <v/>
      </c>
      <c r="Q80" s="230" t="str">
        <f>IF(B.ARAB2!G48="","",B.ARAB2!G48)</f>
        <v/>
      </c>
      <c r="R80" s="230" t="str">
        <f>IF('MAT2'!F48="","",'MAT2'!F48)</f>
        <v/>
      </c>
      <c r="S80" s="230" t="str">
        <f>IF('MAT2'!G48="","",'MAT2'!G48)</f>
        <v/>
      </c>
      <c r="T80" s="230" t="str">
        <f>IF('IPA2'!F48="","",'IPA2'!F48)</f>
        <v/>
      </c>
      <c r="U80" s="230" t="str">
        <f>IF('IPA2'!G48="","",'IPA2'!G48)</f>
        <v/>
      </c>
      <c r="V80" s="230" t="str">
        <f>IF('IPS2'!F48="","",'IPS2'!F48)</f>
        <v/>
      </c>
      <c r="W80" s="230" t="str">
        <f>IF('IPS2'!G48="","",'IPS2'!G48)</f>
        <v/>
      </c>
      <c r="X80" s="230" t="str">
        <f>IF(BIng2!F48="","",BIng2!F48)</f>
        <v/>
      </c>
      <c r="Y80" s="230" t="str">
        <f>IF(BIng2!G48="","",BIng2!G48)</f>
        <v/>
      </c>
      <c r="Z80" s="230" t="str">
        <f>IF('SBd2'!F48="","",'SBd2'!F48)</f>
        <v/>
      </c>
      <c r="AA80" s="230" t="str">
        <f>IF('SBd2'!G48="","",'SBd2'!G48)</f>
        <v/>
      </c>
      <c r="AB80" s="230" t="str">
        <f>IF('Pjk2'!F48="","",'Pjk2'!F48)</f>
        <v/>
      </c>
      <c r="AC80" s="230" t="str">
        <f>IF('Pjk2'!G48="","",'Pjk2'!G48)</f>
        <v/>
      </c>
      <c r="AD80" s="230" t="str">
        <f>IF('Prk2'!F48="","",'Prk2'!F48)</f>
        <v/>
      </c>
      <c r="AE80" s="230" t="str">
        <f>IF('Prk2'!G48="","",'Prk2'!G48)</f>
        <v/>
      </c>
      <c r="AF80" s="230" t="str">
        <f>IF(BADER2!F48="","",BADER2!F48)</f>
        <v/>
      </c>
      <c r="AG80" s="230" t="str">
        <f>IF(BADER2!G48="","",BADER2!G48)</f>
        <v/>
      </c>
      <c r="AH80" s="230" t="str">
        <f>IF(TAMB12!F48="","",TAMB12!F48)</f>
        <v/>
      </c>
      <c r="AI80" s="230" t="str">
        <f>IF(TAMB12!G48="","",TAMB12!G48)</f>
        <v/>
      </c>
      <c r="AJ80" s="230" t="str">
        <f>IF(TAMB22!F48="","",TAMB22!F48)</f>
        <v/>
      </c>
      <c r="AK80" s="230" t="str">
        <f>IF(TAMB22!G48="","",TAMB22!G48)</f>
        <v/>
      </c>
      <c r="AL80" s="231">
        <f t="shared" si="63"/>
        <v>0</v>
      </c>
      <c r="AM80" s="755"/>
      <c r="AN80" s="757"/>
      <c r="AO80" s="748"/>
      <c r="AP80" s="750"/>
      <c r="AQ80" s="757"/>
      <c r="AR80" s="775"/>
    </row>
    <row r="81" spans="1:44" ht="15">
      <c r="A81" s="711">
        <v>36</v>
      </c>
      <c r="B81" s="752" t="str">
        <f>IF('Data Raport2'!B39="","",'Data Raport2'!B39)</f>
        <v>siswa36</v>
      </c>
      <c r="C81" s="232" t="s">
        <v>422</v>
      </c>
      <c r="D81" s="228" t="str">
        <f>IF('QH2'!C49="","",'QH2'!C49)</f>
        <v/>
      </c>
      <c r="E81" s="229" t="str">
        <f>IF('QH2'!D49="","",'QH2'!D49)</f>
        <v/>
      </c>
      <c r="F81" s="229" t="str">
        <f>IF('AA2'!C49="","",'AA2'!C49)</f>
        <v/>
      </c>
      <c r="G81" s="229" t="str">
        <f>IF('AA2'!D49="","",'AA2'!D49)</f>
        <v/>
      </c>
      <c r="H81" s="229" t="str">
        <f>IF(FIQIH2!C49="","",FIQIH2!C49)</f>
        <v/>
      </c>
      <c r="I81" s="229" t="str">
        <f>IF(FIQIH2!D49="","",FIQIH2!D49)</f>
        <v/>
      </c>
      <c r="J81" s="229" t="str">
        <f>IF('SKI2'!C49="","",'SKI2'!C49)</f>
        <v/>
      </c>
      <c r="K81" s="229" t="str">
        <f>IF('SKI2'!D49="","",'SKI2'!D49)</f>
        <v/>
      </c>
      <c r="L81" s="228" t="str">
        <f>IF(PPKn2!C49="","",PPKn2!C49)</f>
        <v/>
      </c>
      <c r="M81" s="229" t="str">
        <f>IF(PPKn2!D49="","",PPKn2!D49)</f>
        <v/>
      </c>
      <c r="N81" s="230" t="str">
        <f>IF(B.Ind2!C49="","",B.Ind2!C49)</f>
        <v/>
      </c>
      <c r="O81" s="230" t="str">
        <f>IF(B.Ind2!D49="","",B.Ind2!D49)</f>
        <v/>
      </c>
      <c r="P81" s="230" t="str">
        <f>IF(B.ARAB2!C49="","",B.ARAB2!C49)</f>
        <v/>
      </c>
      <c r="Q81" s="230" t="str">
        <f>IF(B.ARAB2!D49="","",B.ARAB2!D49)</f>
        <v/>
      </c>
      <c r="R81" s="230" t="str">
        <f>IF('MAT2'!C49="","",'MAT2'!C49)</f>
        <v/>
      </c>
      <c r="S81" s="230" t="str">
        <f>IF('MAT2'!D49="","",'MAT2'!D49)</f>
        <v/>
      </c>
      <c r="T81" s="230" t="str">
        <f>IF('IPA2'!C49="","",'IPA2'!C49)</f>
        <v/>
      </c>
      <c r="U81" s="230" t="str">
        <f>IF('IPA2'!D49="","",'IPA2'!D49)</f>
        <v/>
      </c>
      <c r="V81" s="230" t="str">
        <f>IF('IPS2'!C49="","",'IPS2'!C49)</f>
        <v/>
      </c>
      <c r="W81" s="230" t="str">
        <f>IF('IPS2'!D49="","",'IPS2'!D49)</f>
        <v/>
      </c>
      <c r="X81" s="230" t="str">
        <f>IF(BIng2!C49="","",BIng2!C49)</f>
        <v/>
      </c>
      <c r="Y81" s="230" t="str">
        <f>IF(BIng2!D49="","",BIng2!D49)</f>
        <v/>
      </c>
      <c r="Z81" s="230" t="str">
        <f>IF('SBd2'!C49="","",'SBd2'!C49)</f>
        <v/>
      </c>
      <c r="AA81" s="230" t="str">
        <f>IF('SBd2'!D49="","",'SBd2'!D49)</f>
        <v/>
      </c>
      <c r="AB81" s="230" t="str">
        <f>IF('Pjk2'!C49="","",'Pjk2'!C49)</f>
        <v/>
      </c>
      <c r="AC81" s="230" t="str">
        <f>IF('Pjk2'!D49="","",'Pjk2'!D49)</f>
        <v/>
      </c>
      <c r="AD81" s="230" t="str">
        <f>IF('Prk2'!C49="","",'Prk2'!C49)</f>
        <v/>
      </c>
      <c r="AE81" s="230" t="str">
        <f>IF('Prk2'!D49="","",'Prk2'!D49)</f>
        <v/>
      </c>
      <c r="AF81" s="230" t="str">
        <f>IF(BADER2!C49="","",BADER2!C49)</f>
        <v/>
      </c>
      <c r="AG81" s="230" t="str">
        <f>IF(BADER2!D49="","",BADER2!D49)</f>
        <v/>
      </c>
      <c r="AH81" s="230" t="str">
        <f>IF(TAMB12!C49="","",TAMB12!C49)</f>
        <v/>
      </c>
      <c r="AI81" s="230" t="str">
        <f>IF(TAMB12!D49="","",TAMB12!D49)</f>
        <v/>
      </c>
      <c r="AJ81" s="230" t="str">
        <f>IF(TAMB22!C49="","",TAMB22!C49)</f>
        <v/>
      </c>
      <c r="AK81" s="230" t="str">
        <f>IF(TAMB22!D49="","",TAMB22!D49)</f>
        <v/>
      </c>
      <c r="AL81" s="231">
        <f t="shared" si="63"/>
        <v>0</v>
      </c>
      <c r="AM81" s="754" t="str">
        <f>IFERROR(DESKRIPSI2!EW46,"")</f>
        <v/>
      </c>
      <c r="AN81" s="756">
        <f t="shared" ref="AN81" si="70">IF(AL81="","",AL81+AL82)</f>
        <v>0</v>
      </c>
      <c r="AO81" s="747" t="str">
        <f>IF('NK2'!AO81="","",'NK2'!AO81)</f>
        <v/>
      </c>
      <c r="AP81" s="749" t="str">
        <f>IF(OR(AO81="",AM81="",UTAMA!$D$16=""),"",IF(AND(AO81&lt;=$AO$3,AM81&gt;=3,UTAMA!$D$16=9),"Lulus",IF(AND(AO81&gt;$AO$3,AM81&gt;=3,UTAMA!$D$16=9),"Tidak Lulus",IF(AND(AO81&lt;=$AO$3,AM81&gt;=3,UTAMA!$D$16=8),"Naik",IF(AND(AO81&lt;=$AO$3,AM81&gt;=3,UTAMA!$D$16=7),"Naik","Tidak Naik")))))</f>
        <v/>
      </c>
      <c r="AQ81" s="756" t="str">
        <f t="shared" ref="AQ81" si="71">IF(AP81="","",RANK(AN81,$AN$11:$AN$107,0))</f>
        <v/>
      </c>
      <c r="AR81" s="774" t="str">
        <f>IF(OR(AO81="",AM81="",UTAMA!$D$16=""),"",IF(AND(AO81&lt;=$AO$3,AM81&gt;=3,UTAMA!$D$16=9),"LLS",IF(AND(AO81&gt;$AO$3,AM81&gt;=3,UTAMA!$D$16=9),"TLLS",IF(AND(AO81&lt;=$AO$3,AM81&gt;=3,UTAMA!$D$16=8),"NK",IF(AND(AO81&lt;=$AO$3,AM81&gt;=3,UTAMA!$D$16=7),"NK","TNK")))))</f>
        <v/>
      </c>
    </row>
    <row r="82" spans="1:44" ht="15">
      <c r="A82" s="713"/>
      <c r="B82" s="753"/>
      <c r="C82" s="232" t="s">
        <v>423</v>
      </c>
      <c r="D82" s="228" t="str">
        <f>IF('QH2'!F49="","",'QH2'!F49)</f>
        <v/>
      </c>
      <c r="E82" s="229" t="str">
        <f>IF('QH2'!G49="","",'QH2'!G49)</f>
        <v/>
      </c>
      <c r="F82" s="229" t="str">
        <f>IF('AA2'!F49="","",'AA2'!F49)</f>
        <v/>
      </c>
      <c r="G82" s="229" t="str">
        <f>IF('AA2'!G49="","",'AA2'!G49)</f>
        <v/>
      </c>
      <c r="H82" s="229" t="str">
        <f>IF(FIQIH2!F49="","",FIQIH2!F49)</f>
        <v/>
      </c>
      <c r="I82" s="229" t="str">
        <f>IF(FIQIH2!G49="","",FIQIH2!G49)</f>
        <v/>
      </c>
      <c r="J82" s="229" t="str">
        <f>IF('SKI2'!F49="","",'SKI2'!F49)</f>
        <v/>
      </c>
      <c r="K82" s="229" t="str">
        <f>IF('SKI2'!G49="","",'SKI2'!G49)</f>
        <v/>
      </c>
      <c r="L82" s="228" t="str">
        <f>IF(PPKn2!F49="","",PPKn2!F49)</f>
        <v/>
      </c>
      <c r="M82" s="229" t="str">
        <f>IF(PPKn2!G49="","",PPKn2!G49)</f>
        <v/>
      </c>
      <c r="N82" s="230" t="str">
        <f>IF(B.Ind2!F49="","",B.Ind2!F49)</f>
        <v/>
      </c>
      <c r="O82" s="230" t="str">
        <f>IF(B.Ind2!G49="","",B.Ind2!G49)</f>
        <v/>
      </c>
      <c r="P82" s="230" t="str">
        <f>IF(B.ARAB2!F49="","",B.ARAB2!F49)</f>
        <v/>
      </c>
      <c r="Q82" s="230" t="str">
        <f>IF(B.ARAB2!G49="","",B.ARAB2!G49)</f>
        <v/>
      </c>
      <c r="R82" s="230" t="str">
        <f>IF('MAT2'!F49="","",'MAT2'!F49)</f>
        <v/>
      </c>
      <c r="S82" s="230" t="str">
        <f>IF('MAT2'!G49="","",'MAT2'!G49)</f>
        <v/>
      </c>
      <c r="T82" s="230" t="str">
        <f>IF('IPA2'!F49="","",'IPA2'!F49)</f>
        <v/>
      </c>
      <c r="U82" s="230" t="str">
        <f>IF('IPA2'!G49="","",'IPA2'!G49)</f>
        <v/>
      </c>
      <c r="V82" s="230" t="str">
        <f>IF('IPS2'!F49="","",'IPS2'!F49)</f>
        <v/>
      </c>
      <c r="W82" s="230" t="str">
        <f>IF('IPS2'!G49="","",'IPS2'!G49)</f>
        <v/>
      </c>
      <c r="X82" s="230" t="str">
        <f>IF(BIng2!F49="","",BIng2!F49)</f>
        <v/>
      </c>
      <c r="Y82" s="230" t="str">
        <f>IF(BIng2!G49="","",BIng2!G49)</f>
        <v/>
      </c>
      <c r="Z82" s="230" t="str">
        <f>IF('SBd2'!F49="","",'SBd2'!F49)</f>
        <v/>
      </c>
      <c r="AA82" s="230" t="str">
        <f>IF('SBd2'!G49="","",'SBd2'!G49)</f>
        <v/>
      </c>
      <c r="AB82" s="230" t="str">
        <f>IF('Pjk2'!F49="","",'Pjk2'!F49)</f>
        <v/>
      </c>
      <c r="AC82" s="230" t="str">
        <f>IF('Pjk2'!G49="","",'Pjk2'!G49)</f>
        <v/>
      </c>
      <c r="AD82" s="230" t="str">
        <f>IF('Prk2'!F49="","",'Prk2'!F49)</f>
        <v/>
      </c>
      <c r="AE82" s="230" t="str">
        <f>IF('Prk2'!G49="","",'Prk2'!G49)</f>
        <v/>
      </c>
      <c r="AF82" s="230" t="str">
        <f>IF(BADER2!F49="","",BADER2!F49)</f>
        <v/>
      </c>
      <c r="AG82" s="230" t="str">
        <f>IF(BADER2!G49="","",BADER2!G49)</f>
        <v/>
      </c>
      <c r="AH82" s="230" t="str">
        <f>IF(TAMB12!F49="","",TAMB12!F49)</f>
        <v/>
      </c>
      <c r="AI82" s="230" t="str">
        <f>IF(TAMB12!G49="","",TAMB12!G49)</f>
        <v/>
      </c>
      <c r="AJ82" s="230" t="str">
        <f>IF(TAMB22!F49="","",TAMB22!F49)</f>
        <v/>
      </c>
      <c r="AK82" s="230" t="str">
        <f>IF(TAMB22!G49="","",TAMB22!G49)</f>
        <v/>
      </c>
      <c r="AL82" s="231">
        <f t="shared" si="63"/>
        <v>0</v>
      </c>
      <c r="AM82" s="755"/>
      <c r="AN82" s="757"/>
      <c r="AO82" s="748"/>
      <c r="AP82" s="750"/>
      <c r="AQ82" s="757"/>
      <c r="AR82" s="775"/>
    </row>
    <row r="83" spans="1:44" ht="15">
      <c r="A83" s="711">
        <v>37</v>
      </c>
      <c r="B83" s="752" t="str">
        <f>IF('Data Raport2'!B40="","",'Data Raport2'!B40)</f>
        <v>siswa37</v>
      </c>
      <c r="C83" s="232" t="s">
        <v>422</v>
      </c>
      <c r="D83" s="228" t="str">
        <f>IF('QH2'!C50="","",'QH2'!C50)</f>
        <v/>
      </c>
      <c r="E83" s="229" t="str">
        <f>IF('QH2'!D50="","",'QH2'!D50)</f>
        <v/>
      </c>
      <c r="F83" s="229" t="str">
        <f>IF('AA2'!C50="","",'AA2'!C50)</f>
        <v/>
      </c>
      <c r="G83" s="229" t="str">
        <f>IF('AA2'!D50="","",'AA2'!D50)</f>
        <v/>
      </c>
      <c r="H83" s="229" t="str">
        <f>IF(FIQIH2!C50="","",FIQIH2!C50)</f>
        <v/>
      </c>
      <c r="I83" s="229" t="str">
        <f>IF(FIQIH2!D50="","",FIQIH2!D50)</f>
        <v/>
      </c>
      <c r="J83" s="229" t="str">
        <f>IF('SKI2'!C50="","",'SKI2'!C50)</f>
        <v/>
      </c>
      <c r="K83" s="229" t="str">
        <f>IF('SKI2'!D50="","",'SKI2'!D50)</f>
        <v/>
      </c>
      <c r="L83" s="228" t="str">
        <f>IF(PPKn2!C50="","",PPKn2!C50)</f>
        <v/>
      </c>
      <c r="M83" s="229" t="str">
        <f>IF(PPKn2!D50="","",PPKn2!D50)</f>
        <v/>
      </c>
      <c r="N83" s="230" t="str">
        <f>IF(B.Ind2!C50="","",B.Ind2!C50)</f>
        <v/>
      </c>
      <c r="O83" s="230" t="str">
        <f>IF(B.Ind2!D50="","",B.Ind2!D50)</f>
        <v/>
      </c>
      <c r="P83" s="230" t="str">
        <f>IF(B.ARAB2!C50="","",B.ARAB2!C50)</f>
        <v/>
      </c>
      <c r="Q83" s="230" t="str">
        <f>IF(B.ARAB2!D50="","",B.ARAB2!D50)</f>
        <v/>
      </c>
      <c r="R83" s="230" t="str">
        <f>IF('MAT2'!C50="","",'MAT2'!C50)</f>
        <v/>
      </c>
      <c r="S83" s="230" t="str">
        <f>IF('MAT2'!D50="","",'MAT2'!D50)</f>
        <v/>
      </c>
      <c r="T83" s="230" t="str">
        <f>IF('IPA2'!C50="","",'IPA2'!C50)</f>
        <v/>
      </c>
      <c r="U83" s="230" t="str">
        <f>IF('IPA2'!D50="","",'IPA2'!D50)</f>
        <v/>
      </c>
      <c r="V83" s="230" t="str">
        <f>IF('IPS2'!C50="","",'IPS2'!C50)</f>
        <v/>
      </c>
      <c r="W83" s="230" t="str">
        <f>IF('IPS2'!D50="","",'IPS2'!D50)</f>
        <v/>
      </c>
      <c r="X83" s="230" t="str">
        <f>IF(BIng2!C50="","",BIng2!C50)</f>
        <v/>
      </c>
      <c r="Y83" s="230" t="str">
        <f>IF(BIng2!D50="","",BIng2!D50)</f>
        <v/>
      </c>
      <c r="Z83" s="230" t="str">
        <f>IF('SBd2'!C50="","",'SBd2'!C50)</f>
        <v/>
      </c>
      <c r="AA83" s="230" t="str">
        <f>IF('SBd2'!D50="","",'SBd2'!D50)</f>
        <v/>
      </c>
      <c r="AB83" s="230" t="str">
        <f>IF('Pjk2'!C50="","",'Pjk2'!C50)</f>
        <v/>
      </c>
      <c r="AC83" s="230" t="str">
        <f>IF('Pjk2'!D50="","",'Pjk2'!D50)</f>
        <v/>
      </c>
      <c r="AD83" s="230" t="str">
        <f>IF('Prk2'!C50="","",'Prk2'!C50)</f>
        <v/>
      </c>
      <c r="AE83" s="230" t="str">
        <f>IF('Prk2'!D50="","",'Prk2'!D50)</f>
        <v/>
      </c>
      <c r="AF83" s="230" t="str">
        <f>IF(BADER2!C50="","",BADER2!C50)</f>
        <v/>
      </c>
      <c r="AG83" s="230" t="str">
        <f>IF(BADER2!D50="","",BADER2!D50)</f>
        <v/>
      </c>
      <c r="AH83" s="230" t="str">
        <f>IF(TAMB12!C50="","",TAMB12!C50)</f>
        <v/>
      </c>
      <c r="AI83" s="230" t="str">
        <f>IF(TAMB12!D50="","",TAMB12!D50)</f>
        <v/>
      </c>
      <c r="AJ83" s="230" t="str">
        <f>IF(TAMB22!C50="","",TAMB22!C50)</f>
        <v/>
      </c>
      <c r="AK83" s="230" t="str">
        <f>IF(TAMB22!D50="","",TAMB22!D50)</f>
        <v/>
      </c>
      <c r="AL83" s="231">
        <f t="shared" si="63"/>
        <v>0</v>
      </c>
      <c r="AM83" s="754" t="str">
        <f>IFERROR(DESKRIPSI2!EW47,"")</f>
        <v/>
      </c>
      <c r="AN83" s="756">
        <f t="shared" ref="AN83" si="72">IF(AL83="","",AL83+AL84)</f>
        <v>0</v>
      </c>
      <c r="AO83" s="747" t="str">
        <f>IF('NK2'!AO83="","",'NK2'!AO83)</f>
        <v/>
      </c>
      <c r="AP83" s="749" t="str">
        <f>IF(OR(AO83="",AM83="",UTAMA!$D$16=""),"",IF(AND(AO83&lt;=$AO$3,AM83&gt;=3,UTAMA!$D$16=9),"Lulus",IF(AND(AO83&gt;$AO$3,AM83&gt;=3,UTAMA!$D$16=9),"Tidak Lulus",IF(AND(AO83&lt;=$AO$3,AM83&gt;=3,UTAMA!$D$16=8),"Naik",IF(AND(AO83&lt;=$AO$3,AM83&gt;=3,UTAMA!$D$16=7),"Naik","Tidak Naik")))))</f>
        <v/>
      </c>
      <c r="AQ83" s="756" t="str">
        <f t="shared" ref="AQ83" si="73">IF(AP83="","",RANK(AN83,$AN$11:$AN$107,0))</f>
        <v/>
      </c>
      <c r="AR83" s="774" t="str">
        <f>IF(OR(AO83="",AM83="",UTAMA!$D$16=""),"",IF(AND(AO83&lt;=$AO$3,AM83&gt;=3,UTAMA!$D$16=9),"LLS",IF(AND(AO83&gt;$AO$3,AM83&gt;=3,UTAMA!$D$16=9),"TLLS",IF(AND(AO83&lt;=$AO$3,AM83&gt;=3,UTAMA!$D$16=8),"NK",IF(AND(AO83&lt;=$AO$3,AM83&gt;=3,UTAMA!$D$16=7),"NK","TNK")))))</f>
        <v/>
      </c>
    </row>
    <row r="84" spans="1:44" ht="15">
      <c r="A84" s="713"/>
      <c r="B84" s="753"/>
      <c r="C84" s="232" t="s">
        <v>423</v>
      </c>
      <c r="D84" s="228" t="str">
        <f>IF('QH2'!F50="","",'QH2'!F50)</f>
        <v/>
      </c>
      <c r="E84" s="229" t="str">
        <f>IF('QH2'!G50="","",'QH2'!G50)</f>
        <v/>
      </c>
      <c r="F84" s="229" t="str">
        <f>IF('AA2'!F50="","",'AA2'!F50)</f>
        <v/>
      </c>
      <c r="G84" s="229" t="str">
        <f>IF('AA2'!G50="","",'AA2'!G50)</f>
        <v/>
      </c>
      <c r="H84" s="229" t="str">
        <f>IF(FIQIH2!F50="","",FIQIH2!F50)</f>
        <v/>
      </c>
      <c r="I84" s="229" t="str">
        <f>IF(FIQIH2!G50="","",FIQIH2!G50)</f>
        <v/>
      </c>
      <c r="J84" s="229" t="str">
        <f>IF('SKI2'!F50="","",'SKI2'!F50)</f>
        <v/>
      </c>
      <c r="K84" s="229" t="str">
        <f>IF('SKI2'!G50="","",'SKI2'!G50)</f>
        <v/>
      </c>
      <c r="L84" s="228" t="str">
        <f>IF(PPKn2!F50="","",PPKn2!F50)</f>
        <v/>
      </c>
      <c r="M84" s="229" t="str">
        <f>IF(PPKn2!G50="","",PPKn2!G50)</f>
        <v/>
      </c>
      <c r="N84" s="230" t="str">
        <f>IF(B.Ind2!F50="","",B.Ind2!F50)</f>
        <v/>
      </c>
      <c r="O84" s="230" t="str">
        <f>IF(B.Ind2!G50="","",B.Ind2!G50)</f>
        <v/>
      </c>
      <c r="P84" s="230" t="str">
        <f>IF(B.ARAB2!F50="","",B.ARAB2!F50)</f>
        <v/>
      </c>
      <c r="Q84" s="230" t="str">
        <f>IF(B.ARAB2!G50="","",B.ARAB2!G50)</f>
        <v/>
      </c>
      <c r="R84" s="230" t="str">
        <f>IF('MAT2'!F50="","",'MAT2'!F50)</f>
        <v/>
      </c>
      <c r="S84" s="230" t="str">
        <f>IF('MAT2'!G50="","",'MAT2'!G50)</f>
        <v/>
      </c>
      <c r="T84" s="230" t="str">
        <f>IF('IPA2'!F50="","",'IPA2'!F50)</f>
        <v/>
      </c>
      <c r="U84" s="230" t="str">
        <f>IF('IPA2'!G50="","",'IPA2'!G50)</f>
        <v/>
      </c>
      <c r="V84" s="230" t="str">
        <f>IF('IPS2'!F50="","",'IPS2'!F50)</f>
        <v/>
      </c>
      <c r="W84" s="230" t="str">
        <f>IF('IPS2'!G50="","",'IPS2'!G50)</f>
        <v/>
      </c>
      <c r="X84" s="230" t="str">
        <f>IF(BIng2!F50="","",BIng2!F50)</f>
        <v/>
      </c>
      <c r="Y84" s="230" t="str">
        <f>IF(BIng2!G50="","",BIng2!G50)</f>
        <v/>
      </c>
      <c r="Z84" s="230" t="str">
        <f>IF('SBd2'!F50="","",'SBd2'!F50)</f>
        <v/>
      </c>
      <c r="AA84" s="230" t="str">
        <f>IF('SBd2'!G50="","",'SBd2'!G50)</f>
        <v/>
      </c>
      <c r="AB84" s="230" t="str">
        <f>IF('Pjk2'!F50="","",'Pjk2'!F50)</f>
        <v/>
      </c>
      <c r="AC84" s="230" t="str">
        <f>IF('Pjk2'!G50="","",'Pjk2'!G50)</f>
        <v/>
      </c>
      <c r="AD84" s="230" t="str">
        <f>IF('Prk2'!F50="","",'Prk2'!F50)</f>
        <v/>
      </c>
      <c r="AE84" s="230" t="str">
        <f>IF('Prk2'!G50="","",'Prk2'!G50)</f>
        <v/>
      </c>
      <c r="AF84" s="230" t="str">
        <f>IF(BADER2!F50="","",BADER2!F50)</f>
        <v/>
      </c>
      <c r="AG84" s="230" t="str">
        <f>IF(BADER2!G50="","",BADER2!G50)</f>
        <v/>
      </c>
      <c r="AH84" s="230" t="str">
        <f>IF(TAMB12!F50="","",TAMB12!F50)</f>
        <v/>
      </c>
      <c r="AI84" s="230" t="str">
        <f>IF(TAMB12!G50="","",TAMB12!G50)</f>
        <v/>
      </c>
      <c r="AJ84" s="230" t="str">
        <f>IF(TAMB22!F50="","",TAMB22!F50)</f>
        <v/>
      </c>
      <c r="AK84" s="230" t="str">
        <f>IF(TAMB22!G50="","",TAMB22!G50)</f>
        <v/>
      </c>
      <c r="AL84" s="231">
        <f t="shared" si="63"/>
        <v>0</v>
      </c>
      <c r="AM84" s="755"/>
      <c r="AN84" s="757"/>
      <c r="AO84" s="748"/>
      <c r="AP84" s="750"/>
      <c r="AQ84" s="757"/>
      <c r="AR84" s="775"/>
    </row>
    <row r="85" spans="1:44" ht="15">
      <c r="A85" s="711">
        <v>38</v>
      </c>
      <c r="B85" s="752" t="str">
        <f>IF('Data Raport2'!B41="","",'Data Raport2'!B41)</f>
        <v>siswa38</v>
      </c>
      <c r="C85" s="232" t="s">
        <v>422</v>
      </c>
      <c r="D85" s="228" t="str">
        <f>IF('QH2'!C51="","",'QH2'!C51)</f>
        <v/>
      </c>
      <c r="E85" s="229" t="str">
        <f>IF('QH2'!D51="","",'QH2'!D51)</f>
        <v/>
      </c>
      <c r="F85" s="229" t="str">
        <f>IF('AA2'!C51="","",'AA2'!C51)</f>
        <v/>
      </c>
      <c r="G85" s="229" t="str">
        <f>IF('AA2'!D51="","",'AA2'!D51)</f>
        <v/>
      </c>
      <c r="H85" s="229" t="str">
        <f>IF(FIQIH2!C51="","",FIQIH2!C51)</f>
        <v/>
      </c>
      <c r="I85" s="229" t="str">
        <f>IF(FIQIH2!D51="","",FIQIH2!D51)</f>
        <v/>
      </c>
      <c r="J85" s="229" t="str">
        <f>IF('SKI2'!C51="","",'SKI2'!C51)</f>
        <v/>
      </c>
      <c r="K85" s="229" t="str">
        <f>IF('SKI2'!D51="","",'SKI2'!D51)</f>
        <v/>
      </c>
      <c r="L85" s="228" t="str">
        <f>IF(PPKn2!C51="","",PPKn2!C51)</f>
        <v/>
      </c>
      <c r="M85" s="229" t="str">
        <f>IF(PPKn2!D51="","",PPKn2!D51)</f>
        <v/>
      </c>
      <c r="N85" s="230" t="str">
        <f>IF(B.Ind2!C51="","",B.Ind2!C51)</f>
        <v/>
      </c>
      <c r="O85" s="230" t="str">
        <f>IF(B.Ind2!D51="","",B.Ind2!D51)</f>
        <v/>
      </c>
      <c r="P85" s="230" t="str">
        <f>IF(B.ARAB2!C51="","",B.ARAB2!C51)</f>
        <v/>
      </c>
      <c r="Q85" s="230" t="str">
        <f>IF(B.ARAB2!D51="","",B.ARAB2!D51)</f>
        <v/>
      </c>
      <c r="R85" s="230" t="str">
        <f>IF('MAT2'!C51="","",'MAT2'!C51)</f>
        <v/>
      </c>
      <c r="S85" s="230" t="str">
        <f>IF('MAT2'!D51="","",'MAT2'!D51)</f>
        <v/>
      </c>
      <c r="T85" s="230" t="str">
        <f>IF('IPA2'!C51="","",'IPA2'!C51)</f>
        <v/>
      </c>
      <c r="U85" s="230" t="str">
        <f>IF('IPA2'!D51="","",'IPA2'!D51)</f>
        <v/>
      </c>
      <c r="V85" s="230" t="str">
        <f>IF('IPS2'!C51="","",'IPS2'!C51)</f>
        <v/>
      </c>
      <c r="W85" s="230" t="str">
        <f>IF('IPS2'!D51="","",'IPS2'!D51)</f>
        <v/>
      </c>
      <c r="X85" s="230" t="str">
        <f>IF(BIng2!C51="","",BIng2!C51)</f>
        <v/>
      </c>
      <c r="Y85" s="230" t="str">
        <f>IF(BIng2!D51="","",BIng2!D51)</f>
        <v/>
      </c>
      <c r="Z85" s="230" t="str">
        <f>IF('SBd2'!C51="","",'SBd2'!C51)</f>
        <v/>
      </c>
      <c r="AA85" s="230" t="str">
        <f>IF('SBd2'!D51="","",'SBd2'!D51)</f>
        <v/>
      </c>
      <c r="AB85" s="230" t="str">
        <f>IF('Pjk2'!C51="","",'Pjk2'!C51)</f>
        <v/>
      </c>
      <c r="AC85" s="230" t="str">
        <f>IF('Pjk2'!D51="","",'Pjk2'!D51)</f>
        <v/>
      </c>
      <c r="AD85" s="230" t="str">
        <f>IF('Prk2'!C51="","",'Prk2'!C51)</f>
        <v/>
      </c>
      <c r="AE85" s="230" t="str">
        <f>IF('Prk2'!D51="","",'Prk2'!D51)</f>
        <v/>
      </c>
      <c r="AF85" s="230" t="str">
        <f>IF(BADER2!C51="","",BADER2!C51)</f>
        <v/>
      </c>
      <c r="AG85" s="230" t="str">
        <f>IF(BADER2!D51="","",BADER2!D51)</f>
        <v/>
      </c>
      <c r="AH85" s="230" t="str">
        <f>IF(TAMB12!C51="","",TAMB12!C51)</f>
        <v/>
      </c>
      <c r="AI85" s="230" t="str">
        <f>IF(TAMB12!D51="","",TAMB12!D51)</f>
        <v/>
      </c>
      <c r="AJ85" s="230" t="str">
        <f>IF(TAMB22!C51="","",TAMB22!C51)</f>
        <v/>
      </c>
      <c r="AK85" s="230" t="str">
        <f>IF(TAMB22!D51="","",TAMB22!D51)</f>
        <v/>
      </c>
      <c r="AL85" s="231">
        <f t="shared" si="63"/>
        <v>0</v>
      </c>
      <c r="AM85" s="754" t="str">
        <f>IFERROR(DESKRIPSI2!EW48,"")</f>
        <v/>
      </c>
      <c r="AN85" s="756">
        <f t="shared" ref="AN85" si="74">IF(AL85="","",AL85+AL86)</f>
        <v>0</v>
      </c>
      <c r="AO85" s="747" t="str">
        <f>IF('NK2'!AO85="","",'NK2'!AO85)</f>
        <v/>
      </c>
      <c r="AP85" s="749" t="str">
        <f>IF(OR(AO85="",AM85="",UTAMA!$D$16=""),"",IF(AND(AO85&lt;=$AO$3,AM85&gt;=3,UTAMA!$D$16=9),"Lulus",IF(AND(AO85&gt;$AO$3,AM85&gt;=3,UTAMA!$D$16=9),"Tidak Lulus",IF(AND(AO85&lt;=$AO$3,AM85&gt;=3,UTAMA!$D$16=8),"Naik",IF(AND(AO85&lt;=$AO$3,AM85&gt;=3,UTAMA!$D$16=7),"Naik","Tidak Naik")))))</f>
        <v/>
      </c>
      <c r="AQ85" s="756" t="str">
        <f t="shared" ref="AQ85" si="75">IF(AP85="","",RANK(AN85,$AN$11:$AN$107,0))</f>
        <v/>
      </c>
      <c r="AR85" s="774" t="str">
        <f>IF(OR(AO85="",AM85="",UTAMA!$D$16=""),"",IF(AND(AO85&lt;=$AO$3,AM85&gt;=3,UTAMA!$D$16=9),"LLS",IF(AND(AO85&gt;$AO$3,AM85&gt;=3,UTAMA!$D$16=9),"TLLS",IF(AND(AO85&lt;=$AO$3,AM85&gt;=3,UTAMA!$D$16=8),"NK",IF(AND(AO85&lt;=$AO$3,AM85&gt;=3,UTAMA!$D$16=7),"NK","TNK")))))</f>
        <v/>
      </c>
    </row>
    <row r="86" spans="1:44" ht="15">
      <c r="A86" s="713"/>
      <c r="B86" s="753"/>
      <c r="C86" s="232" t="s">
        <v>423</v>
      </c>
      <c r="D86" s="228" t="str">
        <f>IF('QH2'!F51="","",'QH2'!F51)</f>
        <v/>
      </c>
      <c r="E86" s="229" t="str">
        <f>IF('QH2'!G51="","",'QH2'!G51)</f>
        <v/>
      </c>
      <c r="F86" s="229" t="str">
        <f>IF('AA2'!F51="","",'AA2'!F51)</f>
        <v/>
      </c>
      <c r="G86" s="229" t="str">
        <f>IF('AA2'!G51="","",'AA2'!G51)</f>
        <v/>
      </c>
      <c r="H86" s="229" t="str">
        <f>IF(FIQIH2!F51="","",FIQIH2!F51)</f>
        <v/>
      </c>
      <c r="I86" s="229" t="str">
        <f>IF(FIQIH2!G51="","",FIQIH2!G51)</f>
        <v/>
      </c>
      <c r="J86" s="229" t="str">
        <f>IF('SKI2'!F51="","",'SKI2'!F51)</f>
        <v/>
      </c>
      <c r="K86" s="229" t="str">
        <f>IF('SKI2'!G51="","",'SKI2'!G51)</f>
        <v/>
      </c>
      <c r="L86" s="228" t="str">
        <f>IF(PPKn2!F51="","",PPKn2!F51)</f>
        <v/>
      </c>
      <c r="M86" s="229" t="str">
        <f>IF(PPKn2!G51="","",PPKn2!G51)</f>
        <v/>
      </c>
      <c r="N86" s="230" t="str">
        <f>IF(B.Ind2!F51="","",B.Ind2!F51)</f>
        <v/>
      </c>
      <c r="O86" s="230" t="str">
        <f>IF(B.Ind2!G51="","",B.Ind2!G51)</f>
        <v/>
      </c>
      <c r="P86" s="230" t="str">
        <f>IF(B.ARAB2!F51="","",B.ARAB2!F51)</f>
        <v/>
      </c>
      <c r="Q86" s="230" t="str">
        <f>IF(B.ARAB2!G51="","",B.ARAB2!G51)</f>
        <v/>
      </c>
      <c r="R86" s="230" t="str">
        <f>IF('MAT2'!F51="","",'MAT2'!F51)</f>
        <v/>
      </c>
      <c r="S86" s="230" t="str">
        <f>IF('MAT2'!G51="","",'MAT2'!G51)</f>
        <v/>
      </c>
      <c r="T86" s="230" t="str">
        <f>IF('IPA2'!F51="","",'IPA2'!F51)</f>
        <v/>
      </c>
      <c r="U86" s="230" t="str">
        <f>IF('IPA2'!G51="","",'IPA2'!G51)</f>
        <v/>
      </c>
      <c r="V86" s="230" t="str">
        <f>IF('IPS2'!F51="","",'IPS2'!F51)</f>
        <v/>
      </c>
      <c r="W86" s="230" t="str">
        <f>IF('IPS2'!G51="","",'IPS2'!G51)</f>
        <v/>
      </c>
      <c r="X86" s="230" t="str">
        <f>IF(BIng2!F51="","",BIng2!F51)</f>
        <v/>
      </c>
      <c r="Y86" s="230" t="str">
        <f>IF(BIng2!G51="","",BIng2!G51)</f>
        <v/>
      </c>
      <c r="Z86" s="230" t="str">
        <f>IF('SBd2'!F51="","",'SBd2'!F51)</f>
        <v/>
      </c>
      <c r="AA86" s="230" t="str">
        <f>IF('SBd2'!G51="","",'SBd2'!G51)</f>
        <v/>
      </c>
      <c r="AB86" s="230" t="str">
        <f>IF('Pjk2'!F51="","",'Pjk2'!F51)</f>
        <v/>
      </c>
      <c r="AC86" s="230" t="str">
        <f>IF('Pjk2'!G51="","",'Pjk2'!G51)</f>
        <v/>
      </c>
      <c r="AD86" s="230" t="str">
        <f>IF('Prk2'!F51="","",'Prk2'!F51)</f>
        <v/>
      </c>
      <c r="AE86" s="230" t="str">
        <f>IF('Prk2'!G51="","",'Prk2'!G51)</f>
        <v/>
      </c>
      <c r="AF86" s="230" t="str">
        <f>IF(BADER2!F51="","",BADER2!F51)</f>
        <v/>
      </c>
      <c r="AG86" s="230" t="str">
        <f>IF(BADER2!G51="","",BADER2!G51)</f>
        <v/>
      </c>
      <c r="AH86" s="230" t="str">
        <f>IF(TAMB12!F51="","",TAMB12!F51)</f>
        <v/>
      </c>
      <c r="AI86" s="230" t="str">
        <f>IF(TAMB12!G51="","",TAMB12!G51)</f>
        <v/>
      </c>
      <c r="AJ86" s="230" t="str">
        <f>IF(TAMB22!F51="","",TAMB22!F51)</f>
        <v/>
      </c>
      <c r="AK86" s="230" t="str">
        <f>IF(TAMB22!G51="","",TAMB22!G51)</f>
        <v/>
      </c>
      <c r="AL86" s="231">
        <f t="shared" si="63"/>
        <v>0</v>
      </c>
      <c r="AM86" s="755"/>
      <c r="AN86" s="757"/>
      <c r="AO86" s="748"/>
      <c r="AP86" s="750"/>
      <c r="AQ86" s="757"/>
      <c r="AR86" s="775"/>
    </row>
    <row r="87" spans="1:44" ht="15">
      <c r="A87" s="711">
        <v>39</v>
      </c>
      <c r="B87" s="752" t="str">
        <f>IF('Data Raport2'!B42="","",'Data Raport2'!B42)</f>
        <v>siswa39</v>
      </c>
      <c r="C87" s="232" t="s">
        <v>422</v>
      </c>
      <c r="D87" s="228" t="str">
        <f>IF('QH2'!C52="","",'QH2'!C52)</f>
        <v/>
      </c>
      <c r="E87" s="229" t="str">
        <f>IF('QH2'!D52="","",'QH2'!D52)</f>
        <v/>
      </c>
      <c r="F87" s="229" t="str">
        <f>IF('AA2'!C52="","",'AA2'!C52)</f>
        <v/>
      </c>
      <c r="G87" s="229" t="str">
        <f>IF('AA2'!D52="","",'AA2'!D52)</f>
        <v/>
      </c>
      <c r="H87" s="229" t="str">
        <f>IF(FIQIH2!C52="","",FIQIH2!C52)</f>
        <v/>
      </c>
      <c r="I87" s="229" t="str">
        <f>IF(FIQIH2!D52="","",FIQIH2!D52)</f>
        <v/>
      </c>
      <c r="J87" s="229" t="str">
        <f>IF('SKI2'!C52="","",'SKI2'!C52)</f>
        <v/>
      </c>
      <c r="K87" s="229" t="str">
        <f>IF('SKI2'!D52="","",'SKI2'!D52)</f>
        <v/>
      </c>
      <c r="L87" s="228" t="str">
        <f>IF(PPKn2!C52="","",PPKn2!C52)</f>
        <v/>
      </c>
      <c r="M87" s="229" t="str">
        <f>IF(PPKn2!D52="","",PPKn2!D52)</f>
        <v/>
      </c>
      <c r="N87" s="230" t="str">
        <f>IF(B.Ind2!C52="","",B.Ind2!C52)</f>
        <v/>
      </c>
      <c r="O87" s="230" t="str">
        <f>IF(B.Ind2!D52="","",B.Ind2!D52)</f>
        <v/>
      </c>
      <c r="P87" s="230" t="str">
        <f>IF(B.ARAB2!C52="","",B.ARAB2!C52)</f>
        <v/>
      </c>
      <c r="Q87" s="230" t="str">
        <f>IF(B.ARAB2!D52="","",B.ARAB2!D52)</f>
        <v/>
      </c>
      <c r="R87" s="230" t="str">
        <f>IF('MAT2'!C52="","",'MAT2'!C52)</f>
        <v/>
      </c>
      <c r="S87" s="230" t="str">
        <f>IF('MAT2'!D52="","",'MAT2'!D52)</f>
        <v/>
      </c>
      <c r="T87" s="230" t="str">
        <f>IF('IPA2'!C52="","",'IPA2'!C52)</f>
        <v/>
      </c>
      <c r="U87" s="230" t="str">
        <f>IF('IPA2'!D52="","",'IPA2'!D52)</f>
        <v/>
      </c>
      <c r="V87" s="230" t="str">
        <f>IF('IPS2'!C52="","",'IPS2'!C52)</f>
        <v/>
      </c>
      <c r="W87" s="230" t="str">
        <f>IF('IPS2'!D52="","",'IPS2'!D52)</f>
        <v/>
      </c>
      <c r="X87" s="230" t="str">
        <f>IF(BIng2!C52="","",BIng2!C52)</f>
        <v/>
      </c>
      <c r="Y87" s="230" t="str">
        <f>IF(BIng2!D52="","",BIng2!D52)</f>
        <v/>
      </c>
      <c r="Z87" s="230" t="str">
        <f>IF('SBd2'!C52="","",'SBd2'!C52)</f>
        <v/>
      </c>
      <c r="AA87" s="230" t="str">
        <f>IF('SBd2'!D52="","",'SBd2'!D52)</f>
        <v/>
      </c>
      <c r="AB87" s="230" t="str">
        <f>IF('Pjk2'!C52="","",'Pjk2'!C52)</f>
        <v/>
      </c>
      <c r="AC87" s="230" t="str">
        <f>IF('Pjk2'!D52="","",'Pjk2'!D52)</f>
        <v/>
      </c>
      <c r="AD87" s="230" t="str">
        <f>IF('Prk2'!C52="","",'Prk2'!C52)</f>
        <v/>
      </c>
      <c r="AE87" s="230" t="str">
        <f>IF('Prk2'!D52="","",'Prk2'!D52)</f>
        <v/>
      </c>
      <c r="AF87" s="230" t="str">
        <f>IF(BADER2!C52="","",BADER2!C52)</f>
        <v/>
      </c>
      <c r="AG87" s="230" t="str">
        <f>IF(BADER2!D52="","",BADER2!D52)</f>
        <v/>
      </c>
      <c r="AH87" s="230" t="str">
        <f>IF(TAMB12!C52="","",TAMB12!C52)</f>
        <v/>
      </c>
      <c r="AI87" s="230" t="str">
        <f>IF(TAMB12!D52="","",TAMB12!D52)</f>
        <v/>
      </c>
      <c r="AJ87" s="230" t="str">
        <f>IF(TAMB22!C52="","",TAMB22!C52)</f>
        <v/>
      </c>
      <c r="AK87" s="230" t="str">
        <f>IF(TAMB22!D52="","",TAMB22!D52)</f>
        <v/>
      </c>
      <c r="AL87" s="231">
        <f t="shared" si="63"/>
        <v>0</v>
      </c>
      <c r="AM87" s="754" t="str">
        <f>IFERROR(DESKRIPSI2!EW49,"")</f>
        <v/>
      </c>
      <c r="AN87" s="756">
        <f t="shared" ref="AN87" si="76">IF(AL87="","",AL87+AL88)</f>
        <v>0</v>
      </c>
      <c r="AO87" s="747" t="str">
        <f>IF('NK2'!AO87="","",'NK2'!AO87)</f>
        <v/>
      </c>
      <c r="AP87" s="749" t="str">
        <f>IF(OR(AO87="",AM87="",UTAMA!$D$16=""),"",IF(AND(AO87&lt;=$AO$3,AM87&gt;=3,UTAMA!$D$16=9),"Lulus",IF(AND(AO87&gt;$AO$3,AM87&gt;=3,UTAMA!$D$16=9),"Tidak Lulus",IF(AND(AO87&lt;=$AO$3,AM87&gt;=3,UTAMA!$D$16=8),"Naik",IF(AND(AO87&lt;=$AO$3,AM87&gt;=3,UTAMA!$D$16=7),"Naik","Tidak Naik")))))</f>
        <v/>
      </c>
      <c r="AQ87" s="756" t="str">
        <f t="shared" ref="AQ87" si="77">IF(AP87="","",RANK(AN87,$AN$11:$AN$107,0))</f>
        <v/>
      </c>
      <c r="AR87" s="774" t="str">
        <f>IF(OR(AO87="",AM87="",UTAMA!$D$16=""),"",IF(AND(AO87&lt;=$AO$3,AM87&gt;=3,UTAMA!$D$16=9),"LLS",IF(AND(AO87&gt;$AO$3,AM87&gt;=3,UTAMA!$D$16=9),"TLLS",IF(AND(AO87&lt;=$AO$3,AM87&gt;=3,UTAMA!$D$16=8),"NK",IF(AND(AO87&lt;=$AO$3,AM87&gt;=3,UTAMA!$D$16=7),"NK","TNK")))))</f>
        <v/>
      </c>
    </row>
    <row r="88" spans="1:44" ht="15">
      <c r="A88" s="713"/>
      <c r="B88" s="753"/>
      <c r="C88" s="232" t="s">
        <v>423</v>
      </c>
      <c r="D88" s="228" t="str">
        <f>IF('QH2'!F52="","",'QH2'!F52)</f>
        <v/>
      </c>
      <c r="E88" s="229" t="str">
        <f>IF('QH2'!G52="","",'QH2'!G52)</f>
        <v/>
      </c>
      <c r="F88" s="229" t="str">
        <f>IF('AA2'!F52="","",'AA2'!F52)</f>
        <v/>
      </c>
      <c r="G88" s="229" t="str">
        <f>IF('AA2'!G52="","",'AA2'!G52)</f>
        <v/>
      </c>
      <c r="H88" s="229" t="str">
        <f>IF(FIQIH2!F52="","",FIQIH2!F52)</f>
        <v/>
      </c>
      <c r="I88" s="229" t="str">
        <f>IF(FIQIH2!G52="","",FIQIH2!G52)</f>
        <v/>
      </c>
      <c r="J88" s="229" t="str">
        <f>IF('SKI2'!F52="","",'SKI2'!F52)</f>
        <v/>
      </c>
      <c r="K88" s="229" t="str">
        <f>IF('SKI2'!G52="","",'SKI2'!G52)</f>
        <v/>
      </c>
      <c r="L88" s="228" t="str">
        <f>IF(PPKn2!F52="","",PPKn2!F52)</f>
        <v/>
      </c>
      <c r="M88" s="229" t="str">
        <f>IF(PPKn2!G52="","",PPKn2!G52)</f>
        <v/>
      </c>
      <c r="N88" s="230" t="str">
        <f>IF(B.Ind2!F52="","",B.Ind2!F52)</f>
        <v/>
      </c>
      <c r="O88" s="230" t="str">
        <f>IF(B.Ind2!G52="","",B.Ind2!G52)</f>
        <v/>
      </c>
      <c r="P88" s="230" t="str">
        <f>IF(B.ARAB2!F52="","",B.ARAB2!F52)</f>
        <v/>
      </c>
      <c r="Q88" s="230" t="str">
        <f>IF(B.ARAB2!G52="","",B.ARAB2!G52)</f>
        <v/>
      </c>
      <c r="R88" s="230" t="str">
        <f>IF('MAT2'!F52="","",'MAT2'!F52)</f>
        <v/>
      </c>
      <c r="S88" s="230" t="str">
        <f>IF('MAT2'!G52="","",'MAT2'!G52)</f>
        <v/>
      </c>
      <c r="T88" s="230" t="str">
        <f>IF('IPA2'!F52="","",'IPA2'!F52)</f>
        <v/>
      </c>
      <c r="U88" s="230" t="str">
        <f>IF('IPA2'!G52="","",'IPA2'!G52)</f>
        <v/>
      </c>
      <c r="V88" s="230" t="str">
        <f>IF('IPS2'!F52="","",'IPS2'!F52)</f>
        <v/>
      </c>
      <c r="W88" s="230" t="str">
        <f>IF('IPS2'!G52="","",'IPS2'!G52)</f>
        <v/>
      </c>
      <c r="X88" s="230" t="str">
        <f>IF(BIng2!F52="","",BIng2!F52)</f>
        <v/>
      </c>
      <c r="Y88" s="230" t="str">
        <f>IF(BIng2!G52="","",BIng2!G52)</f>
        <v/>
      </c>
      <c r="Z88" s="230" t="str">
        <f>IF('SBd2'!F52="","",'SBd2'!F52)</f>
        <v/>
      </c>
      <c r="AA88" s="230" t="str">
        <f>IF('SBd2'!G52="","",'SBd2'!G52)</f>
        <v/>
      </c>
      <c r="AB88" s="230" t="str">
        <f>IF('Pjk2'!F52="","",'Pjk2'!F52)</f>
        <v/>
      </c>
      <c r="AC88" s="230" t="str">
        <f>IF('Pjk2'!G52="","",'Pjk2'!G52)</f>
        <v/>
      </c>
      <c r="AD88" s="230" t="str">
        <f>IF('Prk2'!F52="","",'Prk2'!F52)</f>
        <v/>
      </c>
      <c r="AE88" s="230" t="str">
        <f>IF('Prk2'!G52="","",'Prk2'!G52)</f>
        <v/>
      </c>
      <c r="AF88" s="230" t="str">
        <f>IF(BADER2!F52="","",BADER2!F52)</f>
        <v/>
      </c>
      <c r="AG88" s="230" t="str">
        <f>IF(BADER2!G52="","",BADER2!G52)</f>
        <v/>
      </c>
      <c r="AH88" s="230" t="str">
        <f>IF(TAMB12!F52="","",TAMB12!F52)</f>
        <v/>
      </c>
      <c r="AI88" s="230" t="str">
        <f>IF(TAMB12!G52="","",TAMB12!G52)</f>
        <v/>
      </c>
      <c r="AJ88" s="230" t="str">
        <f>IF(TAMB22!F52="","",TAMB22!F52)</f>
        <v/>
      </c>
      <c r="AK88" s="230" t="str">
        <f>IF(TAMB22!G52="","",TAMB22!G52)</f>
        <v/>
      </c>
      <c r="AL88" s="231">
        <f t="shared" si="63"/>
        <v>0</v>
      </c>
      <c r="AM88" s="755"/>
      <c r="AN88" s="757"/>
      <c r="AO88" s="748"/>
      <c r="AP88" s="750"/>
      <c r="AQ88" s="757"/>
      <c r="AR88" s="775"/>
    </row>
    <row r="89" spans="1:44" ht="15">
      <c r="A89" s="711">
        <v>40</v>
      </c>
      <c r="B89" s="752" t="str">
        <f>IF('Data Raport2'!B43="","",'Data Raport2'!B43)</f>
        <v>siswa40</v>
      </c>
      <c r="C89" s="232" t="s">
        <v>422</v>
      </c>
      <c r="D89" s="228" t="str">
        <f>IF('QH2'!C53="","",'QH2'!C53)</f>
        <v/>
      </c>
      <c r="E89" s="229" t="str">
        <f>IF('QH2'!D53="","",'QH2'!D53)</f>
        <v/>
      </c>
      <c r="F89" s="229" t="str">
        <f>IF('AA2'!C53="","",'AA2'!C53)</f>
        <v/>
      </c>
      <c r="G89" s="229" t="str">
        <f>IF('AA2'!D53="","",'AA2'!D53)</f>
        <v/>
      </c>
      <c r="H89" s="229" t="str">
        <f>IF(FIQIH2!C53="","",FIQIH2!C53)</f>
        <v/>
      </c>
      <c r="I89" s="229" t="str">
        <f>IF(FIQIH2!D53="","",FIQIH2!D53)</f>
        <v/>
      </c>
      <c r="J89" s="229" t="str">
        <f>IF('SKI2'!C53="","",'SKI2'!C53)</f>
        <v/>
      </c>
      <c r="K89" s="229" t="str">
        <f>IF('SKI2'!D53="","",'SKI2'!D53)</f>
        <v/>
      </c>
      <c r="L89" s="228" t="str">
        <f>IF(PPKn2!C53="","",PPKn2!C53)</f>
        <v/>
      </c>
      <c r="M89" s="229" t="str">
        <f>IF(PPKn2!D53="","",PPKn2!D53)</f>
        <v/>
      </c>
      <c r="N89" s="230" t="str">
        <f>IF(B.Ind2!C53="","",B.Ind2!C53)</f>
        <v/>
      </c>
      <c r="O89" s="230" t="str">
        <f>IF(B.Ind2!D53="","",B.Ind2!D53)</f>
        <v/>
      </c>
      <c r="P89" s="230" t="str">
        <f>IF(B.ARAB2!C53="","",B.ARAB2!C53)</f>
        <v/>
      </c>
      <c r="Q89" s="230" t="str">
        <f>IF(B.ARAB2!D53="","",B.ARAB2!D53)</f>
        <v/>
      </c>
      <c r="R89" s="230" t="str">
        <f>IF('MAT2'!C53="","",'MAT2'!C53)</f>
        <v/>
      </c>
      <c r="S89" s="230" t="str">
        <f>IF('MAT2'!D53="","",'MAT2'!D53)</f>
        <v/>
      </c>
      <c r="T89" s="230" t="str">
        <f>IF('IPA2'!C53="","",'IPA2'!C53)</f>
        <v/>
      </c>
      <c r="U89" s="230" t="str">
        <f>IF('IPA2'!D53="","",'IPA2'!D53)</f>
        <v/>
      </c>
      <c r="V89" s="230" t="str">
        <f>IF('IPS2'!C53="","",'IPS2'!C53)</f>
        <v/>
      </c>
      <c r="W89" s="230" t="str">
        <f>IF('IPS2'!D53="","",'IPS2'!D53)</f>
        <v/>
      </c>
      <c r="X89" s="230" t="str">
        <f>IF(BIng2!C53="","",BIng2!C53)</f>
        <v/>
      </c>
      <c r="Y89" s="230" t="str">
        <f>IF(BIng2!D53="","",BIng2!D53)</f>
        <v/>
      </c>
      <c r="Z89" s="230" t="str">
        <f>IF('SBd2'!C53="","",'SBd2'!C53)</f>
        <v/>
      </c>
      <c r="AA89" s="230" t="str">
        <f>IF('SBd2'!D53="","",'SBd2'!D53)</f>
        <v/>
      </c>
      <c r="AB89" s="230" t="str">
        <f>IF('Pjk2'!C53="","",'Pjk2'!C53)</f>
        <v/>
      </c>
      <c r="AC89" s="230" t="str">
        <f>IF('Pjk2'!D53="","",'Pjk2'!D53)</f>
        <v/>
      </c>
      <c r="AD89" s="230" t="str">
        <f>IF('Prk2'!C53="","",'Prk2'!C53)</f>
        <v/>
      </c>
      <c r="AE89" s="230" t="str">
        <f>IF('Prk2'!D53="","",'Prk2'!D53)</f>
        <v/>
      </c>
      <c r="AF89" s="230" t="str">
        <f>IF(BADER2!C53="","",BADER2!C53)</f>
        <v/>
      </c>
      <c r="AG89" s="230" t="str">
        <f>IF(BADER2!D53="","",BADER2!D53)</f>
        <v/>
      </c>
      <c r="AH89" s="230" t="str">
        <f>IF(TAMB12!C53="","",TAMB12!C53)</f>
        <v/>
      </c>
      <c r="AI89" s="230" t="str">
        <f>IF(TAMB12!D53="","",TAMB12!D53)</f>
        <v/>
      </c>
      <c r="AJ89" s="230" t="str">
        <f>IF(TAMB22!C53="","",TAMB22!C53)</f>
        <v/>
      </c>
      <c r="AK89" s="230" t="str">
        <f>IF(TAMB22!D53="","",TAMB22!D53)</f>
        <v/>
      </c>
      <c r="AL89" s="231">
        <f t="shared" si="63"/>
        <v>0</v>
      </c>
      <c r="AM89" s="754" t="str">
        <f>IFERROR(DESKRIPSI2!EW50,"")</f>
        <v/>
      </c>
      <c r="AN89" s="756">
        <f t="shared" ref="AN89" si="78">IF(AL89="","",AL89+AL90)</f>
        <v>0</v>
      </c>
      <c r="AO89" s="747" t="str">
        <f>IF('NK2'!AO89="","",'NK2'!AO89)</f>
        <v/>
      </c>
      <c r="AP89" s="749" t="str">
        <f>IF(OR(AO89="",AM89="",UTAMA!$D$16=""),"",IF(AND(AO89&lt;=$AO$3,AM89&gt;=3,UTAMA!$D$16=9),"Lulus",IF(AND(AO89&gt;$AO$3,AM89&gt;=3,UTAMA!$D$16=9),"Tidak Lulus",IF(AND(AO89&lt;=$AO$3,AM89&gt;=3,UTAMA!$D$16=8),"Naik",IF(AND(AO89&lt;=$AO$3,AM89&gt;=3,UTAMA!$D$16=7),"Naik","Tidak Naik")))))</f>
        <v/>
      </c>
      <c r="AQ89" s="756" t="str">
        <f t="shared" ref="AQ89" si="79">IF(AP89="","",RANK(AN89,$AN$11:$AN$107,0))</f>
        <v/>
      </c>
      <c r="AR89" s="774" t="str">
        <f>IF(OR(AO89="",AM89="",UTAMA!$D$16=""),"",IF(AND(AO89&lt;=$AO$3,AM89&gt;=3,UTAMA!$D$16=9),"LLS",IF(AND(AO89&gt;$AO$3,AM89&gt;=3,UTAMA!$D$16=9),"TLLS",IF(AND(AO89&lt;=$AO$3,AM89&gt;=3,UTAMA!$D$16=8),"NK",IF(AND(AO89&lt;=$AO$3,AM89&gt;=3,UTAMA!$D$16=7),"NK","TNK")))))</f>
        <v/>
      </c>
    </row>
    <row r="90" spans="1:44" ht="15">
      <c r="A90" s="713"/>
      <c r="B90" s="753"/>
      <c r="C90" s="232" t="s">
        <v>423</v>
      </c>
      <c r="D90" s="228" t="str">
        <f>IF('QH2'!F53="","",'QH2'!F53)</f>
        <v/>
      </c>
      <c r="E90" s="229" t="str">
        <f>IF('QH2'!G53="","",'QH2'!G53)</f>
        <v/>
      </c>
      <c r="F90" s="229" t="str">
        <f>IF('AA2'!F53="","",'AA2'!F53)</f>
        <v/>
      </c>
      <c r="G90" s="229" t="str">
        <f>IF('AA2'!G53="","",'AA2'!G53)</f>
        <v/>
      </c>
      <c r="H90" s="229" t="str">
        <f>IF(FIQIH2!F53="","",FIQIH2!F53)</f>
        <v/>
      </c>
      <c r="I90" s="229" t="str">
        <f>IF(FIQIH2!G53="","",FIQIH2!G53)</f>
        <v/>
      </c>
      <c r="J90" s="229" t="str">
        <f>IF('SKI2'!F53="","",'SKI2'!F53)</f>
        <v/>
      </c>
      <c r="K90" s="229" t="str">
        <f>IF('SKI2'!G53="","",'SKI2'!G53)</f>
        <v/>
      </c>
      <c r="L90" s="228" t="str">
        <f>IF(PPKn2!F53="","",PPKn2!F53)</f>
        <v/>
      </c>
      <c r="M90" s="229" t="str">
        <f>IF(PPKn2!G53="","",PPKn2!G53)</f>
        <v/>
      </c>
      <c r="N90" s="230" t="str">
        <f>IF(B.Ind2!F53="","",B.Ind2!F53)</f>
        <v/>
      </c>
      <c r="O90" s="230" t="str">
        <f>IF(B.Ind2!G53="","",B.Ind2!G53)</f>
        <v/>
      </c>
      <c r="P90" s="230" t="str">
        <f>IF(B.ARAB2!F53="","",B.ARAB2!F53)</f>
        <v/>
      </c>
      <c r="Q90" s="230" t="str">
        <f>IF(B.ARAB2!G53="","",B.ARAB2!G53)</f>
        <v/>
      </c>
      <c r="R90" s="230" t="str">
        <f>IF('MAT2'!F53="","",'MAT2'!F53)</f>
        <v/>
      </c>
      <c r="S90" s="230" t="str">
        <f>IF('MAT2'!G53="","",'MAT2'!G53)</f>
        <v/>
      </c>
      <c r="T90" s="230" t="str">
        <f>IF('IPA2'!F53="","",'IPA2'!F53)</f>
        <v/>
      </c>
      <c r="U90" s="230" t="str">
        <f>IF('IPA2'!G53="","",'IPA2'!G53)</f>
        <v/>
      </c>
      <c r="V90" s="230" t="str">
        <f>IF('IPS2'!F53="","",'IPS2'!F53)</f>
        <v/>
      </c>
      <c r="W90" s="230" t="str">
        <f>IF('IPS2'!G53="","",'IPS2'!G53)</f>
        <v/>
      </c>
      <c r="X90" s="230" t="str">
        <f>IF(BIng2!F53="","",BIng2!F53)</f>
        <v/>
      </c>
      <c r="Y90" s="230" t="str">
        <f>IF(BIng2!G53="","",BIng2!G53)</f>
        <v/>
      </c>
      <c r="Z90" s="230" t="str">
        <f>IF('SBd2'!F53="","",'SBd2'!F53)</f>
        <v/>
      </c>
      <c r="AA90" s="230" t="str">
        <f>IF('SBd2'!G53="","",'SBd2'!G53)</f>
        <v/>
      </c>
      <c r="AB90" s="230" t="str">
        <f>IF('Pjk2'!F53="","",'Pjk2'!F53)</f>
        <v/>
      </c>
      <c r="AC90" s="230" t="str">
        <f>IF('Pjk2'!G53="","",'Pjk2'!G53)</f>
        <v/>
      </c>
      <c r="AD90" s="230" t="str">
        <f>IF('Prk2'!F53="","",'Prk2'!F53)</f>
        <v/>
      </c>
      <c r="AE90" s="230" t="str">
        <f>IF('Prk2'!G53="","",'Prk2'!G53)</f>
        <v/>
      </c>
      <c r="AF90" s="230" t="str">
        <f>IF(BADER2!F53="","",BADER2!F53)</f>
        <v/>
      </c>
      <c r="AG90" s="230" t="str">
        <f>IF(BADER2!G53="","",BADER2!G53)</f>
        <v/>
      </c>
      <c r="AH90" s="230" t="str">
        <f>IF(TAMB12!F53="","",TAMB12!F53)</f>
        <v/>
      </c>
      <c r="AI90" s="230" t="str">
        <f>IF(TAMB12!G53="","",TAMB12!G53)</f>
        <v/>
      </c>
      <c r="AJ90" s="230" t="str">
        <f>IF(TAMB22!F53="","",TAMB22!F53)</f>
        <v/>
      </c>
      <c r="AK90" s="230" t="str">
        <f>IF(TAMB22!G53="","",TAMB22!G53)</f>
        <v/>
      </c>
      <c r="AL90" s="231">
        <f t="shared" si="63"/>
        <v>0</v>
      </c>
      <c r="AM90" s="755"/>
      <c r="AN90" s="757"/>
      <c r="AO90" s="748"/>
      <c r="AP90" s="750"/>
      <c r="AQ90" s="757"/>
      <c r="AR90" s="775"/>
    </row>
    <row r="91" spans="1:44" ht="15">
      <c r="A91" s="711">
        <v>41</v>
      </c>
      <c r="B91" s="752" t="str">
        <f>IF('Data Raport2'!B44="","",'Data Raport2'!B44)</f>
        <v>siswa41</v>
      </c>
      <c r="C91" s="232" t="s">
        <v>422</v>
      </c>
      <c r="D91" s="228" t="str">
        <f>IF('QH2'!C54="","",'QH2'!C54)</f>
        <v/>
      </c>
      <c r="E91" s="229" t="str">
        <f>IF('QH2'!D54="","",'QH2'!D54)</f>
        <v/>
      </c>
      <c r="F91" s="229" t="str">
        <f>IF('AA2'!C54="","",'AA2'!C54)</f>
        <v/>
      </c>
      <c r="G91" s="229" t="str">
        <f>IF('AA2'!D54="","",'AA2'!D54)</f>
        <v/>
      </c>
      <c r="H91" s="229" t="str">
        <f>IF(FIQIH2!C54="","",FIQIH2!C54)</f>
        <v/>
      </c>
      <c r="I91" s="229" t="str">
        <f>IF(FIQIH2!D54="","",FIQIH2!D54)</f>
        <v/>
      </c>
      <c r="J91" s="229" t="str">
        <f>IF('SKI2'!C54="","",'SKI2'!C54)</f>
        <v/>
      </c>
      <c r="K91" s="229" t="str">
        <f>IF('SKI2'!D54="","",'SKI2'!D54)</f>
        <v/>
      </c>
      <c r="L91" s="228" t="str">
        <f>IF(PPKn2!C54="","",PPKn2!C54)</f>
        <v/>
      </c>
      <c r="M91" s="229" t="str">
        <f>IF(PPKn2!D54="","",PPKn2!D54)</f>
        <v/>
      </c>
      <c r="N91" s="230" t="str">
        <f>IF(B.Ind2!C54="","",B.Ind2!C54)</f>
        <v/>
      </c>
      <c r="O91" s="230" t="str">
        <f>IF(B.Ind2!D54="","",B.Ind2!D54)</f>
        <v/>
      </c>
      <c r="P91" s="230" t="str">
        <f>IF(B.ARAB2!C54="","",B.ARAB2!C54)</f>
        <v/>
      </c>
      <c r="Q91" s="230" t="str">
        <f>IF(B.ARAB2!D54="","",B.ARAB2!D54)</f>
        <v/>
      </c>
      <c r="R91" s="230" t="str">
        <f>IF('MAT2'!C54="","",'MAT2'!C54)</f>
        <v/>
      </c>
      <c r="S91" s="230" t="str">
        <f>IF('MAT2'!D54="","",'MAT2'!D54)</f>
        <v/>
      </c>
      <c r="T91" s="230" t="str">
        <f>IF('IPA2'!C54="","",'IPA2'!C54)</f>
        <v/>
      </c>
      <c r="U91" s="230" t="str">
        <f>IF('IPA2'!D54="","",'IPA2'!D54)</f>
        <v/>
      </c>
      <c r="V91" s="230" t="str">
        <f>IF('IPS2'!C54="","",'IPS2'!C54)</f>
        <v/>
      </c>
      <c r="W91" s="230" t="str">
        <f>IF('IPS2'!D54="","",'IPS2'!D54)</f>
        <v/>
      </c>
      <c r="X91" s="230" t="str">
        <f>IF(BIng2!C54="","",BIng2!C54)</f>
        <v/>
      </c>
      <c r="Y91" s="230" t="str">
        <f>IF(BIng2!D54="","",BIng2!D54)</f>
        <v/>
      </c>
      <c r="Z91" s="230" t="str">
        <f>IF('SBd2'!C54="","",'SBd2'!C54)</f>
        <v/>
      </c>
      <c r="AA91" s="230" t="str">
        <f>IF('SBd2'!D54="","",'SBd2'!D54)</f>
        <v/>
      </c>
      <c r="AB91" s="230" t="str">
        <f>IF('Pjk2'!C54="","",'Pjk2'!C54)</f>
        <v/>
      </c>
      <c r="AC91" s="230" t="str">
        <f>IF('Pjk2'!D54="","",'Pjk2'!D54)</f>
        <v/>
      </c>
      <c r="AD91" s="230" t="str">
        <f>IF('Prk2'!C54="","",'Prk2'!C54)</f>
        <v/>
      </c>
      <c r="AE91" s="230" t="str">
        <f>IF('Prk2'!D54="","",'Prk2'!D54)</f>
        <v/>
      </c>
      <c r="AF91" s="230" t="str">
        <f>IF(BADER2!C54="","",BADER2!C54)</f>
        <v/>
      </c>
      <c r="AG91" s="230" t="str">
        <f>IF(BADER2!D54="","",BADER2!D54)</f>
        <v/>
      </c>
      <c r="AH91" s="230" t="str">
        <f>IF(TAMB12!C54="","",TAMB12!C54)</f>
        <v/>
      </c>
      <c r="AI91" s="230" t="str">
        <f>IF(TAMB12!D54="","",TAMB12!D54)</f>
        <v/>
      </c>
      <c r="AJ91" s="230" t="str">
        <f>IF(TAMB22!C54="","",TAMB22!C54)</f>
        <v/>
      </c>
      <c r="AK91" s="230" t="str">
        <f>IF(TAMB22!D54="","",TAMB22!D54)</f>
        <v/>
      </c>
      <c r="AL91" s="231">
        <f t="shared" si="63"/>
        <v>0</v>
      </c>
      <c r="AM91" s="754" t="str">
        <f>IFERROR(DESKRIPSI2!EW51,"")</f>
        <v/>
      </c>
      <c r="AN91" s="756">
        <f t="shared" ref="AN91" si="80">IF(AL91="","",AL91+AL92)</f>
        <v>0</v>
      </c>
      <c r="AO91" s="747" t="str">
        <f>IF('NK2'!AO91="","",'NK2'!AO91)</f>
        <v/>
      </c>
      <c r="AP91" s="749" t="str">
        <f>IF(OR(AO91="",AM91="",UTAMA!$D$16=""),"",IF(AND(AO91&lt;=$AO$3,AM91&gt;=3,UTAMA!$D$16=9),"Lulus",IF(AND(AO91&gt;$AO$3,AM91&gt;=3,UTAMA!$D$16=9),"Tidak Lulus",IF(AND(AO91&lt;=$AO$3,AM91&gt;=3,UTAMA!$D$16=8),"Naik",IF(AND(AO91&lt;=$AO$3,AM91&gt;=3,UTAMA!$D$16=7),"Naik","Tidak Naik")))))</f>
        <v/>
      </c>
      <c r="AQ91" s="756" t="str">
        <f t="shared" ref="AQ91" si="81">IF(AP91="","",RANK(AN91,$AN$11:$AN$107,0))</f>
        <v/>
      </c>
      <c r="AR91" s="774" t="str">
        <f>IF(OR(AO91="",AM91="",UTAMA!$D$16=""),"",IF(AND(AO91&lt;=$AO$3,AM91&gt;=3,UTAMA!$D$16=9),"LLS",IF(AND(AO91&gt;$AO$3,AM91&gt;=3,UTAMA!$D$16=9),"TLLS",IF(AND(AO91&lt;=$AO$3,AM91&gt;=3,UTAMA!$D$16=8),"NK",IF(AND(AO91&lt;=$AO$3,AM91&gt;=3,UTAMA!$D$16=7),"NK","TNK")))))</f>
        <v/>
      </c>
    </row>
    <row r="92" spans="1:44" ht="15">
      <c r="A92" s="713"/>
      <c r="B92" s="753"/>
      <c r="C92" s="232" t="s">
        <v>423</v>
      </c>
      <c r="D92" s="228" t="str">
        <f>IF('QH2'!F54="","",'QH2'!F54)</f>
        <v/>
      </c>
      <c r="E92" s="229" t="str">
        <f>IF('QH2'!G54="","",'QH2'!G54)</f>
        <v/>
      </c>
      <c r="F92" s="229" t="str">
        <f>IF('AA2'!F54="","",'AA2'!F54)</f>
        <v/>
      </c>
      <c r="G92" s="229" t="str">
        <f>IF('AA2'!G54="","",'AA2'!G54)</f>
        <v/>
      </c>
      <c r="H92" s="229" t="str">
        <f>IF(FIQIH2!F54="","",FIQIH2!F54)</f>
        <v/>
      </c>
      <c r="I92" s="229" t="str">
        <f>IF(FIQIH2!G54="","",FIQIH2!G54)</f>
        <v/>
      </c>
      <c r="J92" s="229" t="str">
        <f>IF('SKI2'!F54="","",'SKI2'!F54)</f>
        <v/>
      </c>
      <c r="K92" s="229" t="str">
        <f>IF('SKI2'!G54="","",'SKI2'!G54)</f>
        <v/>
      </c>
      <c r="L92" s="228" t="str">
        <f>IF(PPKn2!F54="","",PPKn2!F54)</f>
        <v/>
      </c>
      <c r="M92" s="229" t="str">
        <f>IF(PPKn2!G54="","",PPKn2!G54)</f>
        <v/>
      </c>
      <c r="N92" s="230" t="str">
        <f>IF(B.Ind2!F54="","",B.Ind2!F54)</f>
        <v/>
      </c>
      <c r="O92" s="230" t="str">
        <f>IF(B.Ind2!G54="","",B.Ind2!G54)</f>
        <v/>
      </c>
      <c r="P92" s="230" t="str">
        <f>IF(B.ARAB2!F54="","",B.ARAB2!F54)</f>
        <v/>
      </c>
      <c r="Q92" s="230" t="str">
        <f>IF(B.ARAB2!G54="","",B.ARAB2!G54)</f>
        <v/>
      </c>
      <c r="R92" s="230" t="str">
        <f>IF('MAT2'!F54="","",'MAT2'!F54)</f>
        <v/>
      </c>
      <c r="S92" s="230" t="str">
        <f>IF('MAT2'!G54="","",'MAT2'!G54)</f>
        <v/>
      </c>
      <c r="T92" s="230" t="str">
        <f>IF('IPA2'!F54="","",'IPA2'!F54)</f>
        <v/>
      </c>
      <c r="U92" s="230" t="str">
        <f>IF('IPA2'!G54="","",'IPA2'!G54)</f>
        <v/>
      </c>
      <c r="V92" s="230" t="str">
        <f>IF('IPS2'!F54="","",'IPS2'!F54)</f>
        <v/>
      </c>
      <c r="W92" s="230" t="str">
        <f>IF('IPS2'!G54="","",'IPS2'!G54)</f>
        <v/>
      </c>
      <c r="X92" s="230" t="str">
        <f>IF(BIng2!F54="","",BIng2!F54)</f>
        <v/>
      </c>
      <c r="Y92" s="230" t="str">
        <f>IF(BIng2!G54="","",BIng2!G54)</f>
        <v/>
      </c>
      <c r="Z92" s="230" t="str">
        <f>IF('SBd2'!F54="","",'SBd2'!F54)</f>
        <v/>
      </c>
      <c r="AA92" s="230" t="str">
        <f>IF('SBd2'!G54="","",'SBd2'!G54)</f>
        <v/>
      </c>
      <c r="AB92" s="230" t="str">
        <f>IF('Pjk2'!F54="","",'Pjk2'!F54)</f>
        <v/>
      </c>
      <c r="AC92" s="230" t="str">
        <f>IF('Pjk2'!G54="","",'Pjk2'!G54)</f>
        <v/>
      </c>
      <c r="AD92" s="230" t="str">
        <f>IF('Prk2'!F54="","",'Prk2'!F54)</f>
        <v/>
      </c>
      <c r="AE92" s="230" t="str">
        <f>IF('Prk2'!G54="","",'Prk2'!G54)</f>
        <v/>
      </c>
      <c r="AF92" s="230" t="str">
        <f>IF(BADER2!F54="","",BADER2!F54)</f>
        <v/>
      </c>
      <c r="AG92" s="230" t="str">
        <f>IF(BADER2!G54="","",BADER2!G54)</f>
        <v/>
      </c>
      <c r="AH92" s="230" t="str">
        <f>IF(TAMB12!F54="","",TAMB12!F54)</f>
        <v/>
      </c>
      <c r="AI92" s="230" t="str">
        <f>IF(TAMB12!G54="","",TAMB12!G54)</f>
        <v/>
      </c>
      <c r="AJ92" s="230" t="str">
        <f>IF(TAMB22!F54="","",TAMB22!F54)</f>
        <v/>
      </c>
      <c r="AK92" s="230" t="str">
        <f>IF(TAMB22!G54="","",TAMB22!G54)</f>
        <v/>
      </c>
      <c r="AL92" s="231">
        <f t="shared" si="63"/>
        <v>0</v>
      </c>
      <c r="AM92" s="755"/>
      <c r="AN92" s="757"/>
      <c r="AO92" s="748"/>
      <c r="AP92" s="750"/>
      <c r="AQ92" s="757"/>
      <c r="AR92" s="775"/>
    </row>
    <row r="93" spans="1:44" ht="15">
      <c r="A93" s="711">
        <v>42</v>
      </c>
      <c r="B93" s="752" t="str">
        <f>IF('Data Raport2'!B45="","",'Data Raport2'!B45)</f>
        <v>siswa42</v>
      </c>
      <c r="C93" s="232" t="s">
        <v>422</v>
      </c>
      <c r="D93" s="228" t="str">
        <f>IF('QH2'!C55="","",'QH2'!C55)</f>
        <v/>
      </c>
      <c r="E93" s="229" t="str">
        <f>IF('QH2'!D55="","",'QH2'!D55)</f>
        <v/>
      </c>
      <c r="F93" s="229" t="str">
        <f>IF('AA2'!C55="","",'AA2'!C55)</f>
        <v/>
      </c>
      <c r="G93" s="229" t="str">
        <f>IF('AA2'!D55="","",'AA2'!D55)</f>
        <v/>
      </c>
      <c r="H93" s="229" t="str">
        <f>IF(FIQIH2!C55="","",FIQIH2!C55)</f>
        <v/>
      </c>
      <c r="I93" s="229" t="str">
        <f>IF(FIQIH2!D55="","",FIQIH2!D55)</f>
        <v/>
      </c>
      <c r="J93" s="229" t="str">
        <f>IF('SKI2'!C55="","",'SKI2'!C55)</f>
        <v/>
      </c>
      <c r="K93" s="229" t="str">
        <f>IF('SKI2'!D55="","",'SKI2'!D55)</f>
        <v/>
      </c>
      <c r="L93" s="228" t="str">
        <f>IF(PPKn2!C55="","",PPKn2!C55)</f>
        <v/>
      </c>
      <c r="M93" s="229" t="str">
        <f>IF(PPKn2!D55="","",PPKn2!D55)</f>
        <v/>
      </c>
      <c r="N93" s="230" t="str">
        <f>IF(B.Ind2!C55="","",B.Ind2!C55)</f>
        <v/>
      </c>
      <c r="O93" s="230" t="str">
        <f>IF(B.Ind2!D55="","",B.Ind2!D55)</f>
        <v/>
      </c>
      <c r="P93" s="230" t="str">
        <f>IF(B.ARAB2!C55="","",B.ARAB2!C55)</f>
        <v/>
      </c>
      <c r="Q93" s="230" t="str">
        <f>IF(B.ARAB2!D55="","",B.ARAB2!D55)</f>
        <v/>
      </c>
      <c r="R93" s="230" t="str">
        <f>IF('MAT2'!C55="","",'MAT2'!C55)</f>
        <v/>
      </c>
      <c r="S93" s="230" t="str">
        <f>IF('MAT2'!D55="","",'MAT2'!D55)</f>
        <v/>
      </c>
      <c r="T93" s="230" t="str">
        <f>IF('IPA2'!C55="","",'IPA2'!C55)</f>
        <v/>
      </c>
      <c r="U93" s="230" t="str">
        <f>IF('IPA2'!D55="","",'IPA2'!D55)</f>
        <v/>
      </c>
      <c r="V93" s="230" t="str">
        <f>IF('IPS2'!C55="","",'IPS2'!C55)</f>
        <v/>
      </c>
      <c r="W93" s="230" t="str">
        <f>IF('IPS2'!D55="","",'IPS2'!D55)</f>
        <v/>
      </c>
      <c r="X93" s="230" t="str">
        <f>IF(BIng2!C55="","",BIng2!C55)</f>
        <v/>
      </c>
      <c r="Y93" s="230" t="str">
        <f>IF(BIng2!D55="","",BIng2!D55)</f>
        <v/>
      </c>
      <c r="Z93" s="230" t="str">
        <f>IF('SBd2'!C55="","",'SBd2'!C55)</f>
        <v/>
      </c>
      <c r="AA93" s="230" t="str">
        <f>IF('SBd2'!D55="","",'SBd2'!D55)</f>
        <v/>
      </c>
      <c r="AB93" s="230" t="str">
        <f>IF('Pjk2'!C55="","",'Pjk2'!C55)</f>
        <v/>
      </c>
      <c r="AC93" s="230" t="str">
        <f>IF('Pjk2'!D55="","",'Pjk2'!D55)</f>
        <v/>
      </c>
      <c r="AD93" s="230" t="str">
        <f>IF('Prk2'!C55="","",'Prk2'!C55)</f>
        <v/>
      </c>
      <c r="AE93" s="230" t="str">
        <f>IF('Prk2'!D55="","",'Prk2'!D55)</f>
        <v/>
      </c>
      <c r="AF93" s="230" t="str">
        <f>IF(BADER2!C55="","",BADER2!C55)</f>
        <v/>
      </c>
      <c r="AG93" s="230" t="str">
        <f>IF(BADER2!D55="","",BADER2!D55)</f>
        <v/>
      </c>
      <c r="AH93" s="230" t="str">
        <f>IF(TAMB12!C55="","",TAMB12!C55)</f>
        <v/>
      </c>
      <c r="AI93" s="230" t="str">
        <f>IF(TAMB12!D55="","",TAMB12!D55)</f>
        <v/>
      </c>
      <c r="AJ93" s="230" t="str">
        <f>IF(TAMB22!C55="","",TAMB22!C55)</f>
        <v/>
      </c>
      <c r="AK93" s="230" t="str">
        <f>IF(TAMB22!D55="","",TAMB22!D55)</f>
        <v/>
      </c>
      <c r="AL93" s="231">
        <f t="shared" si="63"/>
        <v>0</v>
      </c>
      <c r="AM93" s="754" t="str">
        <f>IFERROR(DESKRIPSI2!EW52,"")</f>
        <v/>
      </c>
      <c r="AN93" s="756">
        <f t="shared" ref="AN93" si="82">IF(AL93="","",AL93+AL94)</f>
        <v>0</v>
      </c>
      <c r="AO93" s="747" t="str">
        <f>IF('NK2'!AO93="","",'NK2'!AO93)</f>
        <v/>
      </c>
      <c r="AP93" s="749" t="str">
        <f>IF(OR(AO93="",AM93="",UTAMA!$D$16=""),"",IF(AND(AO93&lt;=$AO$3,AM93&gt;=3,UTAMA!$D$16=9),"Lulus",IF(AND(AO93&gt;$AO$3,AM93&gt;=3,UTAMA!$D$16=9),"Tidak Lulus",IF(AND(AO93&lt;=$AO$3,AM93&gt;=3,UTAMA!$D$16=8),"Naik",IF(AND(AO93&lt;=$AO$3,AM93&gt;=3,UTAMA!$D$16=7),"Naik","Tidak Naik")))))</f>
        <v/>
      </c>
      <c r="AQ93" s="756" t="str">
        <f t="shared" ref="AQ93" si="83">IF(AP93="","",RANK(AN93,$AN$11:$AN$107,0))</f>
        <v/>
      </c>
      <c r="AR93" s="774" t="str">
        <f>IF(OR(AO93="",AM93="",UTAMA!$D$16=""),"",IF(AND(AO93&lt;=$AO$3,AM93&gt;=3,UTAMA!$D$16=9),"LLS",IF(AND(AO93&gt;$AO$3,AM93&gt;=3,UTAMA!$D$16=9),"TLLS",IF(AND(AO93&lt;=$AO$3,AM93&gt;=3,UTAMA!$D$16=8),"NK",IF(AND(AO93&lt;=$AO$3,AM93&gt;=3,UTAMA!$D$16=7),"NK","TNK")))))</f>
        <v/>
      </c>
    </row>
    <row r="94" spans="1:44" ht="15">
      <c r="A94" s="713"/>
      <c r="B94" s="753"/>
      <c r="C94" s="232" t="s">
        <v>423</v>
      </c>
      <c r="D94" s="228" t="str">
        <f>IF('QH2'!F55="","",'QH2'!F55)</f>
        <v/>
      </c>
      <c r="E94" s="229" t="str">
        <f>IF('QH2'!G55="","",'QH2'!G55)</f>
        <v/>
      </c>
      <c r="F94" s="229" t="str">
        <f>IF('AA2'!F55="","",'AA2'!F55)</f>
        <v/>
      </c>
      <c r="G94" s="229" t="str">
        <f>IF('AA2'!G55="","",'AA2'!G55)</f>
        <v/>
      </c>
      <c r="H94" s="229" t="str">
        <f>IF(FIQIH2!F55="","",FIQIH2!F55)</f>
        <v/>
      </c>
      <c r="I94" s="229" t="str">
        <f>IF(FIQIH2!G55="","",FIQIH2!G55)</f>
        <v/>
      </c>
      <c r="J94" s="229" t="str">
        <f>IF('SKI2'!F55="","",'SKI2'!F55)</f>
        <v/>
      </c>
      <c r="K94" s="229" t="str">
        <f>IF('SKI2'!G55="","",'SKI2'!G55)</f>
        <v/>
      </c>
      <c r="L94" s="228" t="str">
        <f>IF(PPKn2!F55="","",PPKn2!F55)</f>
        <v/>
      </c>
      <c r="M94" s="229" t="str">
        <f>IF(PPKn2!G55="","",PPKn2!G55)</f>
        <v/>
      </c>
      <c r="N94" s="230" t="str">
        <f>IF(B.Ind2!F55="","",B.Ind2!F55)</f>
        <v/>
      </c>
      <c r="O94" s="230" t="str">
        <f>IF(B.Ind2!G55="","",B.Ind2!G55)</f>
        <v/>
      </c>
      <c r="P94" s="230" t="str">
        <f>IF(B.ARAB2!F55="","",B.ARAB2!F55)</f>
        <v/>
      </c>
      <c r="Q94" s="230" t="str">
        <f>IF(B.ARAB2!G55="","",B.ARAB2!G55)</f>
        <v/>
      </c>
      <c r="R94" s="230" t="str">
        <f>IF('MAT2'!F55="","",'MAT2'!F55)</f>
        <v/>
      </c>
      <c r="S94" s="230" t="str">
        <f>IF('MAT2'!G55="","",'MAT2'!G55)</f>
        <v/>
      </c>
      <c r="T94" s="230" t="str">
        <f>IF('IPA2'!F55="","",'IPA2'!F55)</f>
        <v/>
      </c>
      <c r="U94" s="230" t="str">
        <f>IF('IPA2'!G55="","",'IPA2'!G55)</f>
        <v/>
      </c>
      <c r="V94" s="230" t="str">
        <f>IF('IPS2'!F55="","",'IPS2'!F55)</f>
        <v/>
      </c>
      <c r="W94" s="230" t="str">
        <f>IF('IPS2'!G55="","",'IPS2'!G55)</f>
        <v/>
      </c>
      <c r="X94" s="230" t="str">
        <f>IF(BIng2!F55="","",BIng2!F55)</f>
        <v/>
      </c>
      <c r="Y94" s="230" t="str">
        <f>IF(BIng2!G55="","",BIng2!G55)</f>
        <v/>
      </c>
      <c r="Z94" s="230" t="str">
        <f>IF('SBd2'!F55="","",'SBd2'!F55)</f>
        <v/>
      </c>
      <c r="AA94" s="230" t="str">
        <f>IF('SBd2'!G55="","",'SBd2'!G55)</f>
        <v/>
      </c>
      <c r="AB94" s="230" t="str">
        <f>IF('Pjk2'!F55="","",'Pjk2'!F55)</f>
        <v/>
      </c>
      <c r="AC94" s="230" t="str">
        <f>IF('Pjk2'!G55="","",'Pjk2'!G55)</f>
        <v/>
      </c>
      <c r="AD94" s="230" t="str">
        <f>IF('Prk2'!F55="","",'Prk2'!F55)</f>
        <v/>
      </c>
      <c r="AE94" s="230" t="str">
        <f>IF('Prk2'!G55="","",'Prk2'!G55)</f>
        <v/>
      </c>
      <c r="AF94" s="230" t="str">
        <f>IF(BADER2!F55="","",BADER2!F55)</f>
        <v/>
      </c>
      <c r="AG94" s="230" t="str">
        <f>IF(BADER2!G55="","",BADER2!G55)</f>
        <v/>
      </c>
      <c r="AH94" s="230" t="str">
        <f>IF(TAMB12!F55="","",TAMB12!F55)</f>
        <v/>
      </c>
      <c r="AI94" s="230" t="str">
        <f>IF(TAMB12!G55="","",TAMB12!G55)</f>
        <v/>
      </c>
      <c r="AJ94" s="230" t="str">
        <f>IF(TAMB22!F55="","",TAMB22!F55)</f>
        <v/>
      </c>
      <c r="AK94" s="230" t="str">
        <f>IF(TAMB22!G55="","",TAMB22!G55)</f>
        <v/>
      </c>
      <c r="AL94" s="231">
        <f t="shared" si="63"/>
        <v>0</v>
      </c>
      <c r="AM94" s="755"/>
      <c r="AN94" s="757"/>
      <c r="AO94" s="748"/>
      <c r="AP94" s="750"/>
      <c r="AQ94" s="757"/>
      <c r="AR94" s="775"/>
    </row>
    <row r="95" spans="1:44" ht="15">
      <c r="A95" s="711">
        <v>43</v>
      </c>
      <c r="B95" s="752" t="str">
        <f>IF('Data Raport2'!B46="","",'Data Raport2'!B46)</f>
        <v>siswa43</v>
      </c>
      <c r="C95" s="232" t="s">
        <v>422</v>
      </c>
      <c r="D95" s="228" t="str">
        <f>IF('QH2'!C56="","",'QH2'!C56)</f>
        <v/>
      </c>
      <c r="E95" s="229" t="str">
        <f>IF('QH2'!D56="","",'QH2'!D56)</f>
        <v/>
      </c>
      <c r="F95" s="229" t="str">
        <f>IF('AA2'!C56="","",'AA2'!C56)</f>
        <v/>
      </c>
      <c r="G95" s="229" t="str">
        <f>IF('AA2'!D56="","",'AA2'!D56)</f>
        <v/>
      </c>
      <c r="H95" s="229" t="str">
        <f>IF(FIQIH2!C56="","",FIQIH2!C56)</f>
        <v/>
      </c>
      <c r="I95" s="229" t="str">
        <f>IF(FIQIH2!D56="","",FIQIH2!D56)</f>
        <v/>
      </c>
      <c r="J95" s="229" t="str">
        <f>IF('SKI2'!C56="","",'SKI2'!C56)</f>
        <v/>
      </c>
      <c r="K95" s="229" t="str">
        <f>IF('SKI2'!D56="","",'SKI2'!D56)</f>
        <v/>
      </c>
      <c r="L95" s="228" t="str">
        <f>IF(PPKn2!C56="","",PPKn2!C56)</f>
        <v/>
      </c>
      <c r="M95" s="229" t="str">
        <f>IF(PPKn2!D56="","",PPKn2!D56)</f>
        <v/>
      </c>
      <c r="N95" s="230" t="str">
        <f>IF(B.Ind2!C56="","",B.Ind2!C56)</f>
        <v/>
      </c>
      <c r="O95" s="230" t="str">
        <f>IF(B.Ind2!D56="","",B.Ind2!D56)</f>
        <v/>
      </c>
      <c r="P95" s="230" t="str">
        <f>IF(B.ARAB2!C56="","",B.ARAB2!C56)</f>
        <v/>
      </c>
      <c r="Q95" s="230" t="str">
        <f>IF(B.ARAB2!D56="","",B.ARAB2!D56)</f>
        <v/>
      </c>
      <c r="R95" s="230" t="str">
        <f>IF('MAT2'!C56="","",'MAT2'!C56)</f>
        <v/>
      </c>
      <c r="S95" s="230" t="str">
        <f>IF('MAT2'!D56="","",'MAT2'!D56)</f>
        <v/>
      </c>
      <c r="T95" s="230" t="str">
        <f>IF('IPA2'!C56="","",'IPA2'!C56)</f>
        <v/>
      </c>
      <c r="U95" s="230" t="str">
        <f>IF('IPA2'!D56="","",'IPA2'!D56)</f>
        <v/>
      </c>
      <c r="V95" s="230" t="str">
        <f>IF('IPS2'!C56="","",'IPS2'!C56)</f>
        <v/>
      </c>
      <c r="W95" s="230" t="str">
        <f>IF('IPS2'!D56="","",'IPS2'!D56)</f>
        <v/>
      </c>
      <c r="X95" s="230" t="str">
        <f>IF(BIng2!C56="","",BIng2!C56)</f>
        <v/>
      </c>
      <c r="Y95" s="230" t="str">
        <f>IF(BIng2!D56="","",BIng2!D56)</f>
        <v/>
      </c>
      <c r="Z95" s="230" t="str">
        <f>IF('SBd2'!C56="","",'SBd2'!C56)</f>
        <v/>
      </c>
      <c r="AA95" s="230" t="str">
        <f>IF('SBd2'!D56="","",'SBd2'!D56)</f>
        <v/>
      </c>
      <c r="AB95" s="230" t="str">
        <f>IF('Pjk2'!C56="","",'Pjk2'!C56)</f>
        <v/>
      </c>
      <c r="AC95" s="230" t="str">
        <f>IF('Pjk2'!D56="","",'Pjk2'!D56)</f>
        <v/>
      </c>
      <c r="AD95" s="230" t="str">
        <f>IF('Prk2'!C56="","",'Prk2'!C56)</f>
        <v/>
      </c>
      <c r="AE95" s="230" t="str">
        <f>IF('Prk2'!D56="","",'Prk2'!D56)</f>
        <v/>
      </c>
      <c r="AF95" s="230" t="str">
        <f>IF(BADER2!C56="","",BADER2!C56)</f>
        <v/>
      </c>
      <c r="AG95" s="230" t="str">
        <f>IF(BADER2!D56="","",BADER2!D56)</f>
        <v/>
      </c>
      <c r="AH95" s="230" t="str">
        <f>IF(TAMB12!C56="","",TAMB12!C56)</f>
        <v/>
      </c>
      <c r="AI95" s="230" t="str">
        <f>IF(TAMB12!D56="","",TAMB12!D56)</f>
        <v/>
      </c>
      <c r="AJ95" s="230" t="str">
        <f>IF(TAMB22!C56="","",TAMB22!C56)</f>
        <v/>
      </c>
      <c r="AK95" s="230" t="str">
        <f>IF(TAMB22!D56="","",TAMB22!D56)</f>
        <v/>
      </c>
      <c r="AL95" s="231">
        <f t="shared" si="63"/>
        <v>0</v>
      </c>
      <c r="AM95" s="754" t="str">
        <f>IFERROR(DESKRIPSI2!EW53,"")</f>
        <v/>
      </c>
      <c r="AN95" s="756">
        <f t="shared" ref="AN95" si="84">IF(AL95="","",AL95+AL96)</f>
        <v>0</v>
      </c>
      <c r="AO95" s="747" t="str">
        <f>IF('NK2'!AO95="","",'NK2'!AO95)</f>
        <v/>
      </c>
      <c r="AP95" s="749" t="str">
        <f>IF(OR(AO95="",AM95="",UTAMA!$D$16=""),"",IF(AND(AO95&lt;=$AO$3,AM95&gt;=3,UTAMA!$D$16=9),"Lulus",IF(AND(AO95&gt;$AO$3,AM95&gt;=3,UTAMA!$D$16=9),"Tidak Lulus",IF(AND(AO95&lt;=$AO$3,AM95&gt;=3,UTAMA!$D$16=8),"Naik",IF(AND(AO95&lt;=$AO$3,AM95&gt;=3,UTAMA!$D$16=7),"Naik","Tidak Naik")))))</f>
        <v/>
      </c>
      <c r="AQ95" s="756" t="str">
        <f t="shared" ref="AQ95" si="85">IF(AP95="","",RANK(AN95,$AN$11:$AN$107,0))</f>
        <v/>
      </c>
      <c r="AR95" s="774" t="str">
        <f>IF(OR(AO95="",AM95="",UTAMA!$D$16=""),"",IF(AND(AO95&lt;=$AO$3,AM95&gt;=3,UTAMA!$D$16=9),"LLS",IF(AND(AO95&gt;$AO$3,AM95&gt;=3,UTAMA!$D$16=9),"TLLS",IF(AND(AO95&lt;=$AO$3,AM95&gt;=3,UTAMA!$D$16=8),"NK",IF(AND(AO95&lt;=$AO$3,AM95&gt;=3,UTAMA!$D$16=7),"NK","TNK")))))</f>
        <v/>
      </c>
    </row>
    <row r="96" spans="1:44" ht="15">
      <c r="A96" s="713"/>
      <c r="B96" s="753"/>
      <c r="C96" s="232" t="s">
        <v>423</v>
      </c>
      <c r="D96" s="228" t="str">
        <f>IF('QH2'!F56="","",'QH2'!F56)</f>
        <v/>
      </c>
      <c r="E96" s="229" t="str">
        <f>IF('QH2'!G56="","",'QH2'!G56)</f>
        <v/>
      </c>
      <c r="F96" s="229" t="str">
        <f>IF('AA2'!F56="","",'AA2'!F56)</f>
        <v/>
      </c>
      <c r="G96" s="229" t="str">
        <f>IF('AA2'!G56="","",'AA2'!G56)</f>
        <v/>
      </c>
      <c r="H96" s="229" t="str">
        <f>IF(FIQIH2!F56="","",FIQIH2!F56)</f>
        <v/>
      </c>
      <c r="I96" s="229" t="str">
        <f>IF(FIQIH2!G56="","",FIQIH2!G56)</f>
        <v/>
      </c>
      <c r="J96" s="229" t="str">
        <f>IF('SKI2'!F56="","",'SKI2'!F56)</f>
        <v/>
      </c>
      <c r="K96" s="229" t="str">
        <f>IF('SKI2'!G56="","",'SKI2'!G56)</f>
        <v/>
      </c>
      <c r="L96" s="228" t="str">
        <f>IF(PPKn2!F56="","",PPKn2!F56)</f>
        <v/>
      </c>
      <c r="M96" s="229" t="str">
        <f>IF(PPKn2!G56="","",PPKn2!G56)</f>
        <v/>
      </c>
      <c r="N96" s="230" t="str">
        <f>IF(B.Ind2!F56="","",B.Ind2!F56)</f>
        <v/>
      </c>
      <c r="O96" s="230" t="str">
        <f>IF(B.Ind2!G56="","",B.Ind2!G56)</f>
        <v/>
      </c>
      <c r="P96" s="230" t="str">
        <f>IF(B.ARAB2!F56="","",B.ARAB2!F56)</f>
        <v/>
      </c>
      <c r="Q96" s="230" t="str">
        <f>IF(B.ARAB2!G56="","",B.ARAB2!G56)</f>
        <v/>
      </c>
      <c r="R96" s="230" t="str">
        <f>IF('MAT2'!F56="","",'MAT2'!F56)</f>
        <v/>
      </c>
      <c r="S96" s="230" t="str">
        <f>IF('MAT2'!G56="","",'MAT2'!G56)</f>
        <v/>
      </c>
      <c r="T96" s="230" t="str">
        <f>IF('IPA2'!F56="","",'IPA2'!F56)</f>
        <v/>
      </c>
      <c r="U96" s="230" t="str">
        <f>IF('IPA2'!G56="","",'IPA2'!G56)</f>
        <v/>
      </c>
      <c r="V96" s="230" t="str">
        <f>IF('IPS2'!F56="","",'IPS2'!F56)</f>
        <v/>
      </c>
      <c r="W96" s="230" t="str">
        <f>IF('IPS2'!G56="","",'IPS2'!G56)</f>
        <v/>
      </c>
      <c r="X96" s="230" t="str">
        <f>IF(BIng2!F56="","",BIng2!F56)</f>
        <v/>
      </c>
      <c r="Y96" s="230" t="str">
        <f>IF(BIng2!G56="","",BIng2!G56)</f>
        <v/>
      </c>
      <c r="Z96" s="230" t="str">
        <f>IF('SBd2'!F56="","",'SBd2'!F56)</f>
        <v/>
      </c>
      <c r="AA96" s="230" t="str">
        <f>IF('SBd2'!G56="","",'SBd2'!G56)</f>
        <v/>
      </c>
      <c r="AB96" s="230" t="str">
        <f>IF('Pjk2'!F56="","",'Pjk2'!F56)</f>
        <v/>
      </c>
      <c r="AC96" s="230" t="str">
        <f>IF('Pjk2'!G56="","",'Pjk2'!G56)</f>
        <v/>
      </c>
      <c r="AD96" s="230" t="str">
        <f>IF('Prk2'!F56="","",'Prk2'!F56)</f>
        <v/>
      </c>
      <c r="AE96" s="230" t="str">
        <f>IF('Prk2'!G56="","",'Prk2'!G56)</f>
        <v/>
      </c>
      <c r="AF96" s="230" t="str">
        <f>IF(BADER2!F56="","",BADER2!F56)</f>
        <v/>
      </c>
      <c r="AG96" s="230" t="str">
        <f>IF(BADER2!G56="","",BADER2!G56)</f>
        <v/>
      </c>
      <c r="AH96" s="230" t="str">
        <f>IF(TAMB12!F56="","",TAMB12!F56)</f>
        <v/>
      </c>
      <c r="AI96" s="230" t="str">
        <f>IF(TAMB12!G56="","",TAMB12!G56)</f>
        <v/>
      </c>
      <c r="AJ96" s="230" t="str">
        <f>IF(TAMB22!F56="","",TAMB22!F56)</f>
        <v/>
      </c>
      <c r="AK96" s="230" t="str">
        <f>IF(TAMB22!G56="","",TAMB22!G56)</f>
        <v/>
      </c>
      <c r="AL96" s="231">
        <f t="shared" si="63"/>
        <v>0</v>
      </c>
      <c r="AM96" s="755"/>
      <c r="AN96" s="757"/>
      <c r="AO96" s="748"/>
      <c r="AP96" s="750"/>
      <c r="AQ96" s="757"/>
      <c r="AR96" s="775"/>
    </row>
    <row r="97" spans="1:44" ht="15">
      <c r="A97" s="711">
        <v>44</v>
      </c>
      <c r="B97" s="752" t="str">
        <f>IF('Data Raport2'!B47="","",'Data Raport2'!B47)</f>
        <v>siswa44</v>
      </c>
      <c r="C97" s="232" t="s">
        <v>422</v>
      </c>
      <c r="D97" s="228" t="str">
        <f>IF('QH2'!C57="","",'QH2'!C57)</f>
        <v/>
      </c>
      <c r="E97" s="229" t="str">
        <f>IF('QH2'!D57="","",'QH2'!D57)</f>
        <v/>
      </c>
      <c r="F97" s="229" t="str">
        <f>IF('AA2'!C57="","",'AA2'!C57)</f>
        <v/>
      </c>
      <c r="G97" s="229" t="str">
        <f>IF('AA2'!D57="","",'AA2'!D57)</f>
        <v/>
      </c>
      <c r="H97" s="229" t="str">
        <f>IF(FIQIH2!C57="","",FIQIH2!C57)</f>
        <v/>
      </c>
      <c r="I97" s="229" t="str">
        <f>IF(FIQIH2!D57="","",FIQIH2!D57)</f>
        <v/>
      </c>
      <c r="J97" s="229" t="str">
        <f>IF('SKI2'!C57="","",'SKI2'!C57)</f>
        <v/>
      </c>
      <c r="K97" s="229" t="str">
        <f>IF('SKI2'!D57="","",'SKI2'!D57)</f>
        <v/>
      </c>
      <c r="L97" s="228" t="str">
        <f>IF(PPKn2!C57="","",PPKn2!C57)</f>
        <v/>
      </c>
      <c r="M97" s="229" t="str">
        <f>IF(PPKn2!D57="","",PPKn2!D57)</f>
        <v/>
      </c>
      <c r="N97" s="230" t="str">
        <f>IF(B.Ind2!C57="","",B.Ind2!C57)</f>
        <v/>
      </c>
      <c r="O97" s="230" t="str">
        <f>IF(B.Ind2!D57="","",B.Ind2!D57)</f>
        <v/>
      </c>
      <c r="P97" s="230" t="str">
        <f>IF(B.ARAB2!C57="","",B.ARAB2!C57)</f>
        <v/>
      </c>
      <c r="Q97" s="230" t="str">
        <f>IF(B.ARAB2!D57="","",B.ARAB2!D57)</f>
        <v/>
      </c>
      <c r="R97" s="230" t="str">
        <f>IF('MAT2'!C57="","",'MAT2'!C57)</f>
        <v/>
      </c>
      <c r="S97" s="230" t="str">
        <f>IF('MAT2'!D57="","",'MAT2'!D57)</f>
        <v/>
      </c>
      <c r="T97" s="230" t="str">
        <f>IF('IPA2'!C57="","",'IPA2'!C57)</f>
        <v/>
      </c>
      <c r="U97" s="230" t="str">
        <f>IF('IPA2'!D57="","",'IPA2'!D57)</f>
        <v/>
      </c>
      <c r="V97" s="230" t="str">
        <f>IF('IPS2'!C57="","",'IPS2'!C57)</f>
        <v/>
      </c>
      <c r="W97" s="230" t="str">
        <f>IF('IPS2'!D57="","",'IPS2'!D57)</f>
        <v/>
      </c>
      <c r="X97" s="230" t="str">
        <f>IF(BIng2!C57="","",BIng2!C57)</f>
        <v/>
      </c>
      <c r="Y97" s="230" t="str">
        <f>IF(BIng2!D57="","",BIng2!D57)</f>
        <v/>
      </c>
      <c r="Z97" s="230" t="str">
        <f>IF('SBd2'!C57="","",'SBd2'!C57)</f>
        <v/>
      </c>
      <c r="AA97" s="230" t="str">
        <f>IF('SBd2'!D57="","",'SBd2'!D57)</f>
        <v/>
      </c>
      <c r="AB97" s="230" t="str">
        <f>IF('Pjk2'!C57="","",'Pjk2'!C57)</f>
        <v/>
      </c>
      <c r="AC97" s="230" t="str">
        <f>IF('Pjk2'!D57="","",'Pjk2'!D57)</f>
        <v/>
      </c>
      <c r="AD97" s="230" t="str">
        <f>IF('Prk2'!C57="","",'Prk2'!C57)</f>
        <v/>
      </c>
      <c r="AE97" s="230" t="str">
        <f>IF('Prk2'!D57="","",'Prk2'!D57)</f>
        <v/>
      </c>
      <c r="AF97" s="230" t="str">
        <f>IF(BADER2!C57="","",BADER2!C57)</f>
        <v/>
      </c>
      <c r="AG97" s="230" t="str">
        <f>IF(BADER2!D57="","",BADER2!D57)</f>
        <v/>
      </c>
      <c r="AH97" s="230" t="str">
        <f>IF(TAMB12!C57="","",TAMB12!C57)</f>
        <v/>
      </c>
      <c r="AI97" s="230" t="str">
        <f>IF(TAMB12!D57="","",TAMB12!D57)</f>
        <v/>
      </c>
      <c r="AJ97" s="230" t="str">
        <f>IF(TAMB22!C57="","",TAMB22!C57)</f>
        <v/>
      </c>
      <c r="AK97" s="230" t="str">
        <f>IF(TAMB22!D57="","",TAMB22!D57)</f>
        <v/>
      </c>
      <c r="AL97" s="231">
        <f t="shared" si="63"/>
        <v>0</v>
      </c>
      <c r="AM97" s="754" t="str">
        <f>IFERROR(DESKRIPSI2!EW54,"")</f>
        <v/>
      </c>
      <c r="AN97" s="756">
        <f t="shared" ref="AN97" si="86">IF(AL97="","",AL97+AL98)</f>
        <v>0</v>
      </c>
      <c r="AO97" s="747" t="str">
        <f>IF('NK2'!AO97="","",'NK2'!AO97)</f>
        <v/>
      </c>
      <c r="AP97" s="749" t="str">
        <f>IF(OR(AO97="",AM97="",UTAMA!$D$16=""),"",IF(AND(AO97&lt;=$AO$3,AM97&gt;=3,UTAMA!$D$16=9),"Lulus",IF(AND(AO97&gt;$AO$3,AM97&gt;=3,UTAMA!$D$16=9),"Tidak Lulus",IF(AND(AO97&lt;=$AO$3,AM97&gt;=3,UTAMA!$D$16=8),"Naik",IF(AND(AO97&lt;=$AO$3,AM97&gt;=3,UTAMA!$D$16=7),"Naik","Tidak Naik")))))</f>
        <v/>
      </c>
      <c r="AQ97" s="756" t="str">
        <f t="shared" ref="AQ97" si="87">IF(AP97="","",RANK(AN97,$AN$11:$AN$107,0))</f>
        <v/>
      </c>
      <c r="AR97" s="774" t="str">
        <f>IF(OR(AO97="",AM97="",UTAMA!$D$16=""),"",IF(AND(AO97&lt;=$AO$3,AM97&gt;=3,UTAMA!$D$16=9),"LLS",IF(AND(AO97&gt;$AO$3,AM97&gt;=3,UTAMA!$D$16=9),"TLLS",IF(AND(AO97&lt;=$AO$3,AM97&gt;=3,UTAMA!$D$16=8),"NK",IF(AND(AO97&lt;=$AO$3,AM97&gt;=3,UTAMA!$D$16=7),"NK","TNK")))))</f>
        <v/>
      </c>
    </row>
    <row r="98" spans="1:44" ht="15">
      <c r="A98" s="713"/>
      <c r="B98" s="753"/>
      <c r="C98" s="232" t="s">
        <v>423</v>
      </c>
      <c r="D98" s="228" t="str">
        <f>IF('QH2'!F57="","",'QH2'!F57)</f>
        <v/>
      </c>
      <c r="E98" s="229" t="str">
        <f>IF('QH2'!G57="","",'QH2'!G57)</f>
        <v/>
      </c>
      <c r="F98" s="229" t="str">
        <f>IF('AA2'!F57="","",'AA2'!F57)</f>
        <v/>
      </c>
      <c r="G98" s="229" t="str">
        <f>IF('AA2'!G57="","",'AA2'!G57)</f>
        <v/>
      </c>
      <c r="H98" s="229" t="str">
        <f>IF(FIQIH2!F57="","",FIQIH2!F57)</f>
        <v/>
      </c>
      <c r="I98" s="229" t="str">
        <f>IF(FIQIH2!G57="","",FIQIH2!G57)</f>
        <v/>
      </c>
      <c r="J98" s="229" t="str">
        <f>IF('SKI2'!F57="","",'SKI2'!F57)</f>
        <v/>
      </c>
      <c r="K98" s="229" t="str">
        <f>IF('SKI2'!G57="","",'SKI2'!G57)</f>
        <v/>
      </c>
      <c r="L98" s="228" t="str">
        <f>IF(PPKn2!F57="","",PPKn2!F57)</f>
        <v/>
      </c>
      <c r="M98" s="229" t="str">
        <f>IF(PPKn2!G57="","",PPKn2!G57)</f>
        <v/>
      </c>
      <c r="N98" s="230" t="str">
        <f>IF(B.Ind2!F57="","",B.Ind2!F57)</f>
        <v/>
      </c>
      <c r="O98" s="230" t="str">
        <f>IF(B.Ind2!G57="","",B.Ind2!G57)</f>
        <v/>
      </c>
      <c r="P98" s="230" t="str">
        <f>IF(B.ARAB2!F57="","",B.ARAB2!F57)</f>
        <v/>
      </c>
      <c r="Q98" s="230" t="str">
        <f>IF(B.ARAB2!G57="","",B.ARAB2!G57)</f>
        <v/>
      </c>
      <c r="R98" s="230" t="str">
        <f>IF('MAT2'!F57="","",'MAT2'!F57)</f>
        <v/>
      </c>
      <c r="S98" s="230" t="str">
        <f>IF('MAT2'!G57="","",'MAT2'!G57)</f>
        <v/>
      </c>
      <c r="T98" s="230" t="str">
        <f>IF('IPA2'!F57="","",'IPA2'!F57)</f>
        <v/>
      </c>
      <c r="U98" s="230" t="str">
        <f>IF('IPA2'!G57="","",'IPA2'!G57)</f>
        <v/>
      </c>
      <c r="V98" s="230" t="str">
        <f>IF('IPS2'!F57="","",'IPS2'!F57)</f>
        <v/>
      </c>
      <c r="W98" s="230" t="str">
        <f>IF('IPS2'!G57="","",'IPS2'!G57)</f>
        <v/>
      </c>
      <c r="X98" s="230" t="str">
        <f>IF(BIng2!F57="","",BIng2!F57)</f>
        <v/>
      </c>
      <c r="Y98" s="230" t="str">
        <f>IF(BIng2!G57="","",BIng2!G57)</f>
        <v/>
      </c>
      <c r="Z98" s="230" t="str">
        <f>IF('SBd2'!F57="","",'SBd2'!F57)</f>
        <v/>
      </c>
      <c r="AA98" s="230" t="str">
        <f>IF('SBd2'!G57="","",'SBd2'!G57)</f>
        <v/>
      </c>
      <c r="AB98" s="230" t="str">
        <f>IF('Pjk2'!F57="","",'Pjk2'!F57)</f>
        <v/>
      </c>
      <c r="AC98" s="230" t="str">
        <f>IF('Pjk2'!G57="","",'Pjk2'!G57)</f>
        <v/>
      </c>
      <c r="AD98" s="230" t="str">
        <f>IF('Prk2'!F57="","",'Prk2'!F57)</f>
        <v/>
      </c>
      <c r="AE98" s="230" t="str">
        <f>IF('Prk2'!G57="","",'Prk2'!G57)</f>
        <v/>
      </c>
      <c r="AF98" s="230" t="str">
        <f>IF(BADER2!F57="","",BADER2!F57)</f>
        <v/>
      </c>
      <c r="AG98" s="230" t="str">
        <f>IF(BADER2!G57="","",BADER2!G57)</f>
        <v/>
      </c>
      <c r="AH98" s="230" t="str">
        <f>IF(TAMB12!F57="","",TAMB12!F57)</f>
        <v/>
      </c>
      <c r="AI98" s="230" t="str">
        <f>IF(TAMB12!G57="","",TAMB12!G57)</f>
        <v/>
      </c>
      <c r="AJ98" s="230" t="str">
        <f>IF(TAMB22!F57="","",TAMB22!F57)</f>
        <v/>
      </c>
      <c r="AK98" s="230" t="str">
        <f>IF(TAMB22!G57="","",TAMB22!G57)</f>
        <v/>
      </c>
      <c r="AL98" s="231">
        <f t="shared" si="63"/>
        <v>0</v>
      </c>
      <c r="AM98" s="755"/>
      <c r="AN98" s="757"/>
      <c r="AO98" s="748"/>
      <c r="AP98" s="750"/>
      <c r="AQ98" s="757"/>
      <c r="AR98" s="775"/>
    </row>
    <row r="99" spans="1:44" ht="15">
      <c r="A99" s="711">
        <v>45</v>
      </c>
      <c r="B99" s="752" t="str">
        <f>IF('Data Raport2'!B48="","",'Data Raport2'!B48)</f>
        <v>siswa45</v>
      </c>
      <c r="C99" s="232" t="s">
        <v>422</v>
      </c>
      <c r="D99" s="228" t="str">
        <f>IF('QH2'!C58="","",'QH2'!C58)</f>
        <v/>
      </c>
      <c r="E99" s="229" t="str">
        <f>IF('QH2'!D58="","",'QH2'!D58)</f>
        <v/>
      </c>
      <c r="F99" s="229" t="str">
        <f>IF('AA2'!C58="","",'AA2'!C58)</f>
        <v/>
      </c>
      <c r="G99" s="229" t="str">
        <f>IF('AA2'!D58="","",'AA2'!D58)</f>
        <v/>
      </c>
      <c r="H99" s="229" t="str">
        <f>IF(FIQIH2!C58="","",FIQIH2!C58)</f>
        <v/>
      </c>
      <c r="I99" s="229" t="str">
        <f>IF(FIQIH2!D58="","",FIQIH2!D58)</f>
        <v/>
      </c>
      <c r="J99" s="229" t="str">
        <f>IF('SKI2'!C58="","",'SKI2'!C58)</f>
        <v/>
      </c>
      <c r="K99" s="229" t="str">
        <f>IF('SKI2'!D58="","",'SKI2'!D58)</f>
        <v/>
      </c>
      <c r="L99" s="228" t="str">
        <f>IF(PPKn2!C58="","",PPKn2!C58)</f>
        <v/>
      </c>
      <c r="M99" s="229" t="str">
        <f>IF(PPKn2!D58="","",PPKn2!D58)</f>
        <v/>
      </c>
      <c r="N99" s="230" t="str">
        <f>IF(B.Ind2!C58="","",B.Ind2!C58)</f>
        <v/>
      </c>
      <c r="O99" s="230" t="str">
        <f>IF(B.Ind2!D58="","",B.Ind2!D58)</f>
        <v/>
      </c>
      <c r="P99" s="230" t="str">
        <f>IF(B.ARAB2!C58="","",B.ARAB2!C58)</f>
        <v/>
      </c>
      <c r="Q99" s="230" t="str">
        <f>IF(B.ARAB2!D58="","",B.ARAB2!D58)</f>
        <v/>
      </c>
      <c r="R99" s="230" t="str">
        <f>IF('MAT2'!C58="","",'MAT2'!C58)</f>
        <v/>
      </c>
      <c r="S99" s="230" t="str">
        <f>IF('MAT2'!D58="","",'MAT2'!D58)</f>
        <v/>
      </c>
      <c r="T99" s="230" t="str">
        <f>IF('IPA2'!C58="","",'IPA2'!C58)</f>
        <v/>
      </c>
      <c r="U99" s="230" t="str">
        <f>IF('IPA2'!D58="","",'IPA2'!D58)</f>
        <v/>
      </c>
      <c r="V99" s="230" t="str">
        <f>IF('IPS2'!C58="","",'IPS2'!C58)</f>
        <v/>
      </c>
      <c r="W99" s="230" t="str">
        <f>IF('IPS2'!D58="","",'IPS2'!D58)</f>
        <v/>
      </c>
      <c r="X99" s="230" t="str">
        <f>IF(BIng2!C58="","",BIng2!C58)</f>
        <v/>
      </c>
      <c r="Y99" s="230" t="str">
        <f>IF(BIng2!D58="","",BIng2!D58)</f>
        <v/>
      </c>
      <c r="Z99" s="230" t="str">
        <f>IF('SBd2'!C58="","",'SBd2'!C58)</f>
        <v/>
      </c>
      <c r="AA99" s="230" t="str">
        <f>IF('SBd2'!D58="","",'SBd2'!D58)</f>
        <v/>
      </c>
      <c r="AB99" s="230" t="str">
        <f>IF('Pjk2'!C58="","",'Pjk2'!C58)</f>
        <v/>
      </c>
      <c r="AC99" s="230" t="str">
        <f>IF('Pjk2'!D58="","",'Pjk2'!D58)</f>
        <v/>
      </c>
      <c r="AD99" s="230" t="str">
        <f>IF('Prk2'!C58="","",'Prk2'!C58)</f>
        <v/>
      </c>
      <c r="AE99" s="230" t="str">
        <f>IF('Prk2'!D58="","",'Prk2'!D58)</f>
        <v/>
      </c>
      <c r="AF99" s="230" t="str">
        <f>IF(BADER2!C58="","",BADER2!C58)</f>
        <v/>
      </c>
      <c r="AG99" s="230" t="str">
        <f>IF(BADER2!D58="","",BADER2!D58)</f>
        <v/>
      </c>
      <c r="AH99" s="230" t="str">
        <f>IF(TAMB12!C58="","",TAMB12!C58)</f>
        <v/>
      </c>
      <c r="AI99" s="230" t="str">
        <f>IF(TAMB12!D58="","",TAMB12!D58)</f>
        <v/>
      </c>
      <c r="AJ99" s="230" t="str">
        <f>IF(TAMB22!C58="","",TAMB22!C58)</f>
        <v/>
      </c>
      <c r="AK99" s="230" t="str">
        <f>IF(TAMB22!D58="","",TAMB22!D58)</f>
        <v/>
      </c>
      <c r="AL99" s="231">
        <f t="shared" si="63"/>
        <v>0</v>
      </c>
      <c r="AM99" s="754" t="str">
        <f>IFERROR(DESKRIPSI2!EW55,"")</f>
        <v/>
      </c>
      <c r="AN99" s="756">
        <f t="shared" ref="AN99" si="88">IF(AL99="","",AL99+AL100)</f>
        <v>0</v>
      </c>
      <c r="AO99" s="747" t="str">
        <f>IF('NK2'!AO99="","",'NK2'!AO99)</f>
        <v/>
      </c>
      <c r="AP99" s="749" t="str">
        <f>IF(OR(AO99="",AM99="",UTAMA!$D$16=""),"",IF(AND(AO99&lt;=$AO$3,AM99&gt;=3,UTAMA!$D$16=9),"Lulus",IF(AND(AO99&gt;$AO$3,AM99&gt;=3,UTAMA!$D$16=9),"Tidak Lulus",IF(AND(AO99&lt;=$AO$3,AM99&gt;=3,UTAMA!$D$16=8),"Naik",IF(AND(AO99&lt;=$AO$3,AM99&gt;=3,UTAMA!$D$16=7),"Naik","Tidak Naik")))))</f>
        <v/>
      </c>
      <c r="AQ99" s="756" t="str">
        <f t="shared" ref="AQ99" si="89">IF(AP99="","",RANK(AN99,$AN$11:$AN$107,0))</f>
        <v/>
      </c>
      <c r="AR99" s="774" t="str">
        <f>IF(OR(AO99="",AM99="",UTAMA!$D$16=""),"",IF(AND(AO99&lt;=$AO$3,AM99&gt;=3,UTAMA!$D$16=9),"LLS",IF(AND(AO99&gt;$AO$3,AM99&gt;=3,UTAMA!$D$16=9),"TLLS",IF(AND(AO99&lt;=$AO$3,AM99&gt;=3,UTAMA!$D$16=8),"NK",IF(AND(AO99&lt;=$AO$3,AM99&gt;=3,UTAMA!$D$16=7),"NK","TNK")))))</f>
        <v/>
      </c>
    </row>
    <row r="100" spans="1:44" ht="15">
      <c r="A100" s="713"/>
      <c r="B100" s="753"/>
      <c r="C100" s="232" t="s">
        <v>423</v>
      </c>
      <c r="D100" s="228" t="str">
        <f>IF('QH2'!F58="","",'QH2'!F58)</f>
        <v/>
      </c>
      <c r="E100" s="229" t="str">
        <f>IF('QH2'!G58="","",'QH2'!G58)</f>
        <v/>
      </c>
      <c r="F100" s="229" t="str">
        <f>IF('AA2'!F58="","",'AA2'!F58)</f>
        <v/>
      </c>
      <c r="G100" s="229" t="str">
        <f>IF('AA2'!G58="","",'AA2'!G58)</f>
        <v/>
      </c>
      <c r="H100" s="229" t="str">
        <f>IF(FIQIH2!F58="","",FIQIH2!F58)</f>
        <v/>
      </c>
      <c r="I100" s="229" t="str">
        <f>IF(FIQIH2!G58="","",FIQIH2!G58)</f>
        <v/>
      </c>
      <c r="J100" s="229" t="str">
        <f>IF('SKI2'!F58="","",'SKI2'!F58)</f>
        <v/>
      </c>
      <c r="K100" s="229" t="str">
        <f>IF('SKI2'!G58="","",'SKI2'!G58)</f>
        <v/>
      </c>
      <c r="L100" s="228" t="str">
        <f>IF(PPKn2!F58="","",PPKn2!F58)</f>
        <v/>
      </c>
      <c r="M100" s="229" t="str">
        <f>IF(PPKn2!G58="","",PPKn2!G58)</f>
        <v/>
      </c>
      <c r="N100" s="230" t="str">
        <f>IF(B.Ind2!F58="","",B.Ind2!F58)</f>
        <v/>
      </c>
      <c r="O100" s="230" t="str">
        <f>IF(B.Ind2!G58="","",B.Ind2!G58)</f>
        <v/>
      </c>
      <c r="P100" s="230" t="str">
        <f>IF(B.ARAB2!F58="","",B.ARAB2!F58)</f>
        <v/>
      </c>
      <c r="Q100" s="230" t="str">
        <f>IF(B.ARAB2!G58="","",B.ARAB2!G58)</f>
        <v/>
      </c>
      <c r="R100" s="230" t="str">
        <f>IF('MAT2'!F58="","",'MAT2'!F58)</f>
        <v/>
      </c>
      <c r="S100" s="230" t="str">
        <f>IF('MAT2'!G58="","",'MAT2'!G58)</f>
        <v/>
      </c>
      <c r="T100" s="230" t="str">
        <f>IF('IPA2'!F58="","",'IPA2'!F58)</f>
        <v/>
      </c>
      <c r="U100" s="230" t="str">
        <f>IF('IPA2'!G58="","",'IPA2'!G58)</f>
        <v/>
      </c>
      <c r="V100" s="230" t="str">
        <f>IF('IPS2'!F58="","",'IPS2'!F58)</f>
        <v/>
      </c>
      <c r="W100" s="230" t="str">
        <f>IF('IPS2'!G58="","",'IPS2'!G58)</f>
        <v/>
      </c>
      <c r="X100" s="230" t="str">
        <f>IF(BIng2!F58="","",BIng2!F58)</f>
        <v/>
      </c>
      <c r="Y100" s="230" t="str">
        <f>IF(BIng2!G58="","",BIng2!G58)</f>
        <v/>
      </c>
      <c r="Z100" s="230" t="str">
        <f>IF('SBd2'!F58="","",'SBd2'!F58)</f>
        <v/>
      </c>
      <c r="AA100" s="230" t="str">
        <f>IF('SBd2'!G58="","",'SBd2'!G58)</f>
        <v/>
      </c>
      <c r="AB100" s="230" t="str">
        <f>IF('Pjk2'!F58="","",'Pjk2'!F58)</f>
        <v/>
      </c>
      <c r="AC100" s="230" t="str">
        <f>IF('Pjk2'!G58="","",'Pjk2'!G58)</f>
        <v/>
      </c>
      <c r="AD100" s="230" t="str">
        <f>IF('Prk2'!F58="","",'Prk2'!F58)</f>
        <v/>
      </c>
      <c r="AE100" s="230" t="str">
        <f>IF('Prk2'!G58="","",'Prk2'!G58)</f>
        <v/>
      </c>
      <c r="AF100" s="230" t="str">
        <f>IF(BADER2!F58="","",BADER2!F58)</f>
        <v/>
      </c>
      <c r="AG100" s="230" t="str">
        <f>IF(BADER2!G58="","",BADER2!G58)</f>
        <v/>
      </c>
      <c r="AH100" s="230" t="str">
        <f>IF(TAMB12!F58="","",TAMB12!F58)</f>
        <v/>
      </c>
      <c r="AI100" s="230" t="str">
        <f>IF(TAMB12!G58="","",TAMB12!G58)</f>
        <v/>
      </c>
      <c r="AJ100" s="230" t="str">
        <f>IF(TAMB22!F58="","",TAMB22!F58)</f>
        <v/>
      </c>
      <c r="AK100" s="230" t="str">
        <f>IF(TAMB22!G58="","",TAMB22!G58)</f>
        <v/>
      </c>
      <c r="AL100" s="231">
        <f t="shared" si="63"/>
        <v>0</v>
      </c>
      <c r="AM100" s="755"/>
      <c r="AN100" s="757"/>
      <c r="AO100" s="748"/>
      <c r="AP100" s="750"/>
      <c r="AQ100" s="757"/>
      <c r="AR100" s="775"/>
    </row>
    <row r="101" spans="1:44" ht="15">
      <c r="A101" s="711">
        <v>46</v>
      </c>
      <c r="B101" s="752" t="str">
        <f>IF('Data Raport2'!B49="","",'Data Raport2'!B49)</f>
        <v>siswa46</v>
      </c>
      <c r="C101" s="232" t="s">
        <v>422</v>
      </c>
      <c r="D101" s="228" t="str">
        <f>IF('QH2'!C59="","",'QH2'!C59)</f>
        <v/>
      </c>
      <c r="E101" s="229" t="str">
        <f>IF('QH2'!D59="","",'QH2'!D59)</f>
        <v/>
      </c>
      <c r="F101" s="229" t="str">
        <f>IF('AA2'!C59="","",'AA2'!C59)</f>
        <v/>
      </c>
      <c r="G101" s="229" t="str">
        <f>IF('AA2'!D59="","",'AA2'!D59)</f>
        <v/>
      </c>
      <c r="H101" s="229" t="str">
        <f>IF(FIQIH2!C59="","",FIQIH2!C59)</f>
        <v/>
      </c>
      <c r="I101" s="229" t="str">
        <f>IF(FIQIH2!D59="","",FIQIH2!D59)</f>
        <v/>
      </c>
      <c r="J101" s="229" t="str">
        <f>IF('SKI2'!C59="","",'SKI2'!C59)</f>
        <v/>
      </c>
      <c r="K101" s="229" t="str">
        <f>IF('SKI2'!D59="","",'SKI2'!D59)</f>
        <v/>
      </c>
      <c r="L101" s="228" t="str">
        <f>IF(PPKn2!C59="","",PPKn2!C59)</f>
        <v/>
      </c>
      <c r="M101" s="229" t="str">
        <f>IF(PPKn2!D59="","",PPKn2!D59)</f>
        <v/>
      </c>
      <c r="N101" s="230" t="str">
        <f>IF(B.Ind2!C59="","",B.Ind2!C59)</f>
        <v/>
      </c>
      <c r="O101" s="230" t="str">
        <f>IF(B.Ind2!D59="","",B.Ind2!D59)</f>
        <v/>
      </c>
      <c r="P101" s="230" t="str">
        <f>IF(B.ARAB2!C59="","",B.ARAB2!C59)</f>
        <v/>
      </c>
      <c r="Q101" s="230" t="str">
        <f>IF(B.ARAB2!D59="","",B.ARAB2!D59)</f>
        <v/>
      </c>
      <c r="R101" s="230" t="str">
        <f>IF('MAT2'!C59="","",'MAT2'!C59)</f>
        <v/>
      </c>
      <c r="S101" s="230" t="str">
        <f>IF('MAT2'!D59="","",'MAT2'!D59)</f>
        <v/>
      </c>
      <c r="T101" s="230" t="str">
        <f>IF('IPA2'!C59="","",'IPA2'!C59)</f>
        <v/>
      </c>
      <c r="U101" s="230" t="str">
        <f>IF('IPA2'!D59="","",'IPA2'!D59)</f>
        <v/>
      </c>
      <c r="V101" s="230" t="str">
        <f>IF('IPS2'!C59="","",'IPS2'!C59)</f>
        <v/>
      </c>
      <c r="W101" s="230" t="str">
        <f>IF('IPS2'!D59="","",'IPS2'!D59)</f>
        <v/>
      </c>
      <c r="X101" s="230" t="str">
        <f>IF(BIng2!C59="","",BIng2!C59)</f>
        <v/>
      </c>
      <c r="Y101" s="230" t="str">
        <f>IF(BIng2!D59="","",BIng2!D59)</f>
        <v/>
      </c>
      <c r="Z101" s="230" t="str">
        <f>IF('SBd2'!C59="","",'SBd2'!C59)</f>
        <v/>
      </c>
      <c r="AA101" s="230" t="str">
        <f>IF('SBd2'!D59="","",'SBd2'!D59)</f>
        <v/>
      </c>
      <c r="AB101" s="230" t="str">
        <f>IF('Pjk2'!C59="","",'Pjk2'!C59)</f>
        <v/>
      </c>
      <c r="AC101" s="230" t="str">
        <f>IF('Pjk2'!D59="","",'Pjk2'!D59)</f>
        <v/>
      </c>
      <c r="AD101" s="230" t="str">
        <f>IF('Prk2'!C59="","",'Prk2'!C59)</f>
        <v/>
      </c>
      <c r="AE101" s="230" t="str">
        <f>IF('Prk2'!D59="","",'Prk2'!D59)</f>
        <v/>
      </c>
      <c r="AF101" s="230" t="str">
        <f>IF(BADER2!C59="","",BADER2!C59)</f>
        <v/>
      </c>
      <c r="AG101" s="230" t="str">
        <f>IF(BADER2!D59="","",BADER2!D59)</f>
        <v/>
      </c>
      <c r="AH101" s="230" t="str">
        <f>IF(TAMB12!C59="","",TAMB12!C59)</f>
        <v/>
      </c>
      <c r="AI101" s="230" t="str">
        <f>IF(TAMB12!D59="","",TAMB12!D59)</f>
        <v/>
      </c>
      <c r="AJ101" s="230" t="str">
        <f>IF(TAMB22!C59="","",TAMB22!C59)</f>
        <v/>
      </c>
      <c r="AK101" s="230" t="str">
        <f>IF(TAMB22!D59="","",TAMB22!D59)</f>
        <v/>
      </c>
      <c r="AL101" s="231">
        <f t="shared" si="63"/>
        <v>0</v>
      </c>
      <c r="AM101" s="754" t="str">
        <f>IFERROR(DESKRIPSI2!EW56,"")</f>
        <v/>
      </c>
      <c r="AN101" s="756">
        <f t="shared" ref="AN101" si="90">IF(AL101="","",AL101+AL102)</f>
        <v>0</v>
      </c>
      <c r="AO101" s="747" t="str">
        <f>IF('NK2'!AO101="","",'NK2'!AO101)</f>
        <v/>
      </c>
      <c r="AP101" s="749" t="str">
        <f>IF(OR(AO101="",AM101="",UTAMA!$D$16=""),"",IF(AND(AO101&lt;=$AO$3,AM101&gt;=3,UTAMA!$D$16=9),"Lulus",IF(AND(AO101&gt;$AO$3,AM101&gt;=3,UTAMA!$D$16=9),"Tidak Lulus",IF(AND(AO101&lt;=$AO$3,AM101&gt;=3,UTAMA!$D$16=8),"Naik",IF(AND(AO101&lt;=$AO$3,AM101&gt;=3,UTAMA!$D$16=7),"Naik","Tidak Naik")))))</f>
        <v/>
      </c>
      <c r="AQ101" s="756" t="str">
        <f t="shared" ref="AQ101" si="91">IF(AP101="","",RANK(AN101,$AN$11:$AN$107,0))</f>
        <v/>
      </c>
      <c r="AR101" s="774" t="str">
        <f>IF(OR(AO101="",AM101="",UTAMA!$D$16=""),"",IF(AND(AO101&lt;=$AO$3,AM101&gt;=3,UTAMA!$D$16=9),"LLS",IF(AND(AO101&gt;$AO$3,AM101&gt;=3,UTAMA!$D$16=9),"TLLS",IF(AND(AO101&lt;=$AO$3,AM101&gt;=3,UTAMA!$D$16=8),"NK",IF(AND(AO101&lt;=$AO$3,AM101&gt;=3,UTAMA!$D$16=7),"NK","TNK")))))</f>
        <v/>
      </c>
    </row>
    <row r="102" spans="1:44" ht="15">
      <c r="A102" s="713"/>
      <c r="B102" s="753"/>
      <c r="C102" s="232" t="s">
        <v>423</v>
      </c>
      <c r="D102" s="228" t="str">
        <f>IF('QH2'!F59="","",'QH2'!F59)</f>
        <v/>
      </c>
      <c r="E102" s="229" t="str">
        <f>IF('QH2'!G59="","",'QH2'!G59)</f>
        <v/>
      </c>
      <c r="F102" s="229" t="str">
        <f>IF('AA2'!F59="","",'AA2'!F59)</f>
        <v/>
      </c>
      <c r="G102" s="229" t="str">
        <f>IF('AA2'!G59="","",'AA2'!G59)</f>
        <v/>
      </c>
      <c r="H102" s="229" t="str">
        <f>IF(FIQIH2!F59="","",FIQIH2!F59)</f>
        <v/>
      </c>
      <c r="I102" s="229" t="str">
        <f>IF(FIQIH2!G59="","",FIQIH2!G59)</f>
        <v/>
      </c>
      <c r="J102" s="229" t="str">
        <f>IF('SKI2'!F59="","",'SKI2'!F59)</f>
        <v/>
      </c>
      <c r="K102" s="229" t="str">
        <f>IF('SKI2'!G59="","",'SKI2'!G59)</f>
        <v/>
      </c>
      <c r="L102" s="228" t="str">
        <f>IF(PPKn2!F59="","",PPKn2!F59)</f>
        <v/>
      </c>
      <c r="M102" s="229" t="str">
        <f>IF(PPKn2!G59="","",PPKn2!G59)</f>
        <v/>
      </c>
      <c r="N102" s="230" t="str">
        <f>IF(B.Ind2!F59="","",B.Ind2!F59)</f>
        <v/>
      </c>
      <c r="O102" s="230" t="str">
        <f>IF(B.Ind2!G59="","",B.Ind2!G59)</f>
        <v/>
      </c>
      <c r="P102" s="230" t="str">
        <f>IF(B.ARAB2!F59="","",B.ARAB2!F59)</f>
        <v/>
      </c>
      <c r="Q102" s="230" t="str">
        <f>IF(B.ARAB2!G59="","",B.ARAB2!G59)</f>
        <v/>
      </c>
      <c r="R102" s="230" t="str">
        <f>IF('MAT2'!F59="","",'MAT2'!F59)</f>
        <v/>
      </c>
      <c r="S102" s="230" t="str">
        <f>IF('MAT2'!G59="","",'MAT2'!G59)</f>
        <v/>
      </c>
      <c r="T102" s="230" t="str">
        <f>IF('IPA2'!F59="","",'IPA2'!F59)</f>
        <v/>
      </c>
      <c r="U102" s="230" t="str">
        <f>IF('IPA2'!G59="","",'IPA2'!G59)</f>
        <v/>
      </c>
      <c r="V102" s="230" t="str">
        <f>IF('IPS2'!F59="","",'IPS2'!F59)</f>
        <v/>
      </c>
      <c r="W102" s="230" t="str">
        <f>IF('IPS2'!G59="","",'IPS2'!G59)</f>
        <v/>
      </c>
      <c r="X102" s="230" t="str">
        <f>IF(BIng2!F59="","",BIng2!F59)</f>
        <v/>
      </c>
      <c r="Y102" s="230" t="str">
        <f>IF(BIng2!G59="","",BIng2!G59)</f>
        <v/>
      </c>
      <c r="Z102" s="230" t="str">
        <f>IF('SBd2'!F59="","",'SBd2'!F59)</f>
        <v/>
      </c>
      <c r="AA102" s="230" t="str">
        <f>IF('SBd2'!G59="","",'SBd2'!G59)</f>
        <v/>
      </c>
      <c r="AB102" s="230" t="str">
        <f>IF('Pjk2'!F59="","",'Pjk2'!F59)</f>
        <v/>
      </c>
      <c r="AC102" s="230" t="str">
        <f>IF('Pjk2'!G59="","",'Pjk2'!G59)</f>
        <v/>
      </c>
      <c r="AD102" s="230" t="str">
        <f>IF('Prk2'!F59="","",'Prk2'!F59)</f>
        <v/>
      </c>
      <c r="AE102" s="230" t="str">
        <f>IF('Prk2'!G59="","",'Prk2'!G59)</f>
        <v/>
      </c>
      <c r="AF102" s="230" t="str">
        <f>IF(BADER2!F59="","",BADER2!F59)</f>
        <v/>
      </c>
      <c r="AG102" s="230" t="str">
        <f>IF(BADER2!G59="","",BADER2!G59)</f>
        <v/>
      </c>
      <c r="AH102" s="230" t="str">
        <f>IF(TAMB12!F59="","",TAMB12!F59)</f>
        <v/>
      </c>
      <c r="AI102" s="230" t="str">
        <f>IF(TAMB12!G59="","",TAMB12!G59)</f>
        <v/>
      </c>
      <c r="AJ102" s="230" t="str">
        <f>IF(TAMB22!F59="","",TAMB22!F59)</f>
        <v/>
      </c>
      <c r="AK102" s="230" t="str">
        <f>IF(TAMB22!G59="","",TAMB22!G59)</f>
        <v/>
      </c>
      <c r="AL102" s="231">
        <f t="shared" si="63"/>
        <v>0</v>
      </c>
      <c r="AM102" s="755"/>
      <c r="AN102" s="757"/>
      <c r="AO102" s="748"/>
      <c r="AP102" s="750"/>
      <c r="AQ102" s="757"/>
      <c r="AR102" s="775"/>
    </row>
    <row r="103" spans="1:44" ht="15">
      <c r="A103" s="711">
        <v>47</v>
      </c>
      <c r="B103" s="752" t="str">
        <f>IF('Data Raport2'!B50="","",'Data Raport2'!B50)</f>
        <v>siswa47</v>
      </c>
      <c r="C103" s="232" t="s">
        <v>422</v>
      </c>
      <c r="D103" s="228" t="str">
        <f>IF('QH2'!C60="","",'QH2'!C60)</f>
        <v/>
      </c>
      <c r="E103" s="229" t="str">
        <f>IF('QH2'!D60="","",'QH2'!D60)</f>
        <v/>
      </c>
      <c r="F103" s="229" t="str">
        <f>IF('AA2'!C60="","",'AA2'!C60)</f>
        <v/>
      </c>
      <c r="G103" s="229" t="str">
        <f>IF('AA2'!D60="","",'AA2'!D60)</f>
        <v/>
      </c>
      <c r="H103" s="229" t="str">
        <f>IF(FIQIH2!C60="","",FIQIH2!C60)</f>
        <v/>
      </c>
      <c r="I103" s="229" t="str">
        <f>IF(FIQIH2!D60="","",FIQIH2!D60)</f>
        <v/>
      </c>
      <c r="J103" s="229" t="str">
        <f>IF('SKI2'!C60="","",'SKI2'!C60)</f>
        <v/>
      </c>
      <c r="K103" s="229" t="str">
        <f>IF('SKI2'!D60="","",'SKI2'!D60)</f>
        <v/>
      </c>
      <c r="L103" s="228" t="str">
        <f>IF(PPKn2!C60="","",PPKn2!C60)</f>
        <v/>
      </c>
      <c r="M103" s="229" t="str">
        <f>IF(PPKn2!D60="","",PPKn2!D60)</f>
        <v/>
      </c>
      <c r="N103" s="230" t="str">
        <f>IF(B.Ind2!C60="","",B.Ind2!C60)</f>
        <v/>
      </c>
      <c r="O103" s="230" t="str">
        <f>IF(B.Ind2!D60="","",B.Ind2!D60)</f>
        <v/>
      </c>
      <c r="P103" s="230" t="str">
        <f>IF(B.ARAB2!C60="","",B.ARAB2!C60)</f>
        <v/>
      </c>
      <c r="Q103" s="230" t="str">
        <f>IF(B.ARAB2!D60="","",B.ARAB2!D60)</f>
        <v/>
      </c>
      <c r="R103" s="230" t="str">
        <f>IF('MAT2'!C60="","",'MAT2'!C60)</f>
        <v/>
      </c>
      <c r="S103" s="230" t="str">
        <f>IF('MAT2'!D60="","",'MAT2'!D60)</f>
        <v/>
      </c>
      <c r="T103" s="230" t="str">
        <f>IF('IPA2'!C60="","",'IPA2'!C60)</f>
        <v/>
      </c>
      <c r="U103" s="230" t="str">
        <f>IF('IPA2'!D60="","",'IPA2'!D60)</f>
        <v/>
      </c>
      <c r="V103" s="230" t="str">
        <f>IF('IPS2'!C60="","",'IPS2'!C60)</f>
        <v/>
      </c>
      <c r="W103" s="230" t="str">
        <f>IF('IPS2'!D60="","",'IPS2'!D60)</f>
        <v/>
      </c>
      <c r="X103" s="230" t="str">
        <f>IF(BIng2!C60="","",BIng2!C60)</f>
        <v/>
      </c>
      <c r="Y103" s="230" t="str">
        <f>IF(BIng2!D60="","",BIng2!D60)</f>
        <v/>
      </c>
      <c r="Z103" s="230" t="str">
        <f>IF('SBd2'!C60="","",'SBd2'!C60)</f>
        <v/>
      </c>
      <c r="AA103" s="230" t="str">
        <f>IF('SBd2'!D60="","",'SBd2'!D60)</f>
        <v/>
      </c>
      <c r="AB103" s="230" t="str">
        <f>IF('Pjk2'!C60="","",'Pjk2'!C60)</f>
        <v/>
      </c>
      <c r="AC103" s="230" t="str">
        <f>IF('Pjk2'!D60="","",'Pjk2'!D60)</f>
        <v/>
      </c>
      <c r="AD103" s="230" t="str">
        <f>IF('Prk2'!C60="","",'Prk2'!C60)</f>
        <v/>
      </c>
      <c r="AE103" s="230" t="str">
        <f>IF('Prk2'!D60="","",'Prk2'!D60)</f>
        <v/>
      </c>
      <c r="AF103" s="230" t="str">
        <f>IF(BADER2!C60="","",BADER2!C60)</f>
        <v/>
      </c>
      <c r="AG103" s="230" t="str">
        <f>IF(BADER2!D60="","",BADER2!D60)</f>
        <v/>
      </c>
      <c r="AH103" s="230" t="str">
        <f>IF(TAMB12!C60="","",TAMB12!C60)</f>
        <v/>
      </c>
      <c r="AI103" s="230" t="str">
        <f>IF(TAMB12!D60="","",TAMB12!D60)</f>
        <v/>
      </c>
      <c r="AJ103" s="230" t="str">
        <f>IF(TAMB22!C60="","",TAMB22!C60)</f>
        <v/>
      </c>
      <c r="AK103" s="230" t="str">
        <f>IF(TAMB22!D60="","",TAMB22!D60)</f>
        <v/>
      </c>
      <c r="AL103" s="231">
        <f t="shared" si="63"/>
        <v>0</v>
      </c>
      <c r="AM103" s="754" t="str">
        <f>IFERROR(DESKRIPSI2!EW57,"")</f>
        <v/>
      </c>
      <c r="AN103" s="756">
        <f t="shared" ref="AN103" si="92">IF(AL103="","",AL103+AL104)</f>
        <v>0</v>
      </c>
      <c r="AO103" s="747" t="str">
        <f>IF('NK2'!AO103="","",'NK2'!AO103)</f>
        <v/>
      </c>
      <c r="AP103" s="749" t="str">
        <f>IF(OR(AO103="",AM103="",UTAMA!$D$16=""),"",IF(AND(AO103&lt;=$AO$3,AM103&gt;=3,UTAMA!$D$16=9),"Lulus",IF(AND(AO103&gt;$AO$3,AM103&gt;=3,UTAMA!$D$16=9),"Tidak Lulus",IF(AND(AO103&lt;=$AO$3,AM103&gt;=3,UTAMA!$D$16=8),"Naik",IF(AND(AO103&lt;=$AO$3,AM103&gt;=3,UTAMA!$D$16=7),"Naik","Tidak Naik")))))</f>
        <v/>
      </c>
      <c r="AQ103" s="756" t="str">
        <f t="shared" ref="AQ103" si="93">IF(AP103="","",RANK(AN103,$AN$11:$AN$107,0))</f>
        <v/>
      </c>
      <c r="AR103" s="774" t="str">
        <f>IF(OR(AO103="",AM103="",UTAMA!$D$16=""),"",IF(AND(AO103&lt;=$AO$3,AM103&gt;=3,UTAMA!$D$16=9),"LLS",IF(AND(AO103&gt;$AO$3,AM103&gt;=3,UTAMA!$D$16=9),"TLLS",IF(AND(AO103&lt;=$AO$3,AM103&gt;=3,UTAMA!$D$16=8),"NK",IF(AND(AO103&lt;=$AO$3,AM103&gt;=3,UTAMA!$D$16=7),"NK","TNK")))))</f>
        <v/>
      </c>
    </row>
    <row r="104" spans="1:44" ht="15">
      <c r="A104" s="713"/>
      <c r="B104" s="753"/>
      <c r="C104" s="232" t="s">
        <v>423</v>
      </c>
      <c r="D104" s="228" t="str">
        <f>IF('QH2'!F60="","",'QH2'!F60)</f>
        <v/>
      </c>
      <c r="E104" s="229" t="str">
        <f>IF('QH2'!G60="","",'QH2'!G60)</f>
        <v/>
      </c>
      <c r="F104" s="229" t="str">
        <f>IF('AA2'!F60="","",'AA2'!F60)</f>
        <v/>
      </c>
      <c r="G104" s="229" t="str">
        <f>IF('AA2'!G60="","",'AA2'!G60)</f>
        <v/>
      </c>
      <c r="H104" s="229" t="str">
        <f>IF(FIQIH2!F60="","",FIQIH2!F60)</f>
        <v/>
      </c>
      <c r="I104" s="229" t="str">
        <f>IF(FIQIH2!G60="","",FIQIH2!G60)</f>
        <v/>
      </c>
      <c r="J104" s="229" t="str">
        <f>IF('SKI2'!F60="","",'SKI2'!F60)</f>
        <v/>
      </c>
      <c r="K104" s="229" t="str">
        <f>IF('SKI2'!G60="","",'SKI2'!G60)</f>
        <v/>
      </c>
      <c r="L104" s="228" t="str">
        <f>IF(PPKn2!F60="","",PPKn2!F60)</f>
        <v/>
      </c>
      <c r="M104" s="229" t="str">
        <f>IF(PPKn2!G60="","",PPKn2!G60)</f>
        <v/>
      </c>
      <c r="N104" s="230" t="str">
        <f>IF(B.Ind2!F60="","",B.Ind2!F60)</f>
        <v/>
      </c>
      <c r="O104" s="230" t="str">
        <f>IF(B.Ind2!G60="","",B.Ind2!G60)</f>
        <v/>
      </c>
      <c r="P104" s="230" t="str">
        <f>IF(B.ARAB2!F60="","",B.ARAB2!F60)</f>
        <v/>
      </c>
      <c r="Q104" s="230" t="str">
        <f>IF(B.ARAB2!G60="","",B.ARAB2!G60)</f>
        <v/>
      </c>
      <c r="R104" s="230" t="str">
        <f>IF('MAT2'!F60="","",'MAT2'!F60)</f>
        <v/>
      </c>
      <c r="S104" s="230" t="str">
        <f>IF('MAT2'!G60="","",'MAT2'!G60)</f>
        <v/>
      </c>
      <c r="T104" s="230" t="str">
        <f>IF('IPA2'!F60="","",'IPA2'!F60)</f>
        <v/>
      </c>
      <c r="U104" s="230" t="str">
        <f>IF('IPA2'!G60="","",'IPA2'!G60)</f>
        <v/>
      </c>
      <c r="V104" s="230" t="str">
        <f>IF('IPS2'!F60="","",'IPS2'!F60)</f>
        <v/>
      </c>
      <c r="W104" s="230" t="str">
        <f>IF('IPS2'!G60="","",'IPS2'!G60)</f>
        <v/>
      </c>
      <c r="X104" s="230" t="str">
        <f>IF(BIng2!F60="","",BIng2!F60)</f>
        <v/>
      </c>
      <c r="Y104" s="230" t="str">
        <f>IF(BIng2!G60="","",BIng2!G60)</f>
        <v/>
      </c>
      <c r="Z104" s="230" t="str">
        <f>IF('SBd2'!F60="","",'SBd2'!F60)</f>
        <v/>
      </c>
      <c r="AA104" s="230" t="str">
        <f>IF('SBd2'!G60="","",'SBd2'!G60)</f>
        <v/>
      </c>
      <c r="AB104" s="230" t="str">
        <f>IF('Pjk2'!F60="","",'Pjk2'!F60)</f>
        <v/>
      </c>
      <c r="AC104" s="230" t="str">
        <f>IF('Pjk2'!G60="","",'Pjk2'!G60)</f>
        <v/>
      </c>
      <c r="AD104" s="230" t="str">
        <f>IF('Prk2'!F60="","",'Prk2'!F60)</f>
        <v/>
      </c>
      <c r="AE104" s="230" t="str">
        <f>IF('Prk2'!G60="","",'Prk2'!G60)</f>
        <v/>
      </c>
      <c r="AF104" s="230" t="str">
        <f>IF(BADER2!F60="","",BADER2!F60)</f>
        <v/>
      </c>
      <c r="AG104" s="230" t="str">
        <f>IF(BADER2!G60="","",BADER2!G60)</f>
        <v/>
      </c>
      <c r="AH104" s="230" t="str">
        <f>IF(TAMB12!F60="","",TAMB12!F60)</f>
        <v/>
      </c>
      <c r="AI104" s="230" t="str">
        <f>IF(TAMB12!G60="","",TAMB12!G60)</f>
        <v/>
      </c>
      <c r="AJ104" s="230" t="str">
        <f>IF(TAMB22!F60="","",TAMB22!F60)</f>
        <v/>
      </c>
      <c r="AK104" s="230" t="str">
        <f>IF(TAMB22!G60="","",TAMB22!G60)</f>
        <v/>
      </c>
      <c r="AL104" s="231">
        <f t="shared" si="63"/>
        <v>0</v>
      </c>
      <c r="AM104" s="755"/>
      <c r="AN104" s="757"/>
      <c r="AO104" s="748"/>
      <c r="AP104" s="750"/>
      <c r="AQ104" s="757"/>
      <c r="AR104" s="775"/>
    </row>
    <row r="105" spans="1:44" ht="15">
      <c r="A105" s="711">
        <v>48</v>
      </c>
      <c r="B105" s="752" t="str">
        <f>IF('Data Raport2'!B51="","",'Data Raport2'!B51)</f>
        <v>siswa48</v>
      </c>
      <c r="C105" s="232" t="s">
        <v>422</v>
      </c>
      <c r="D105" s="228" t="str">
        <f>IF('QH2'!C61="","",'QH2'!C61)</f>
        <v/>
      </c>
      <c r="E105" s="229" t="str">
        <f>IF('QH2'!D61="","",'QH2'!D61)</f>
        <v/>
      </c>
      <c r="F105" s="229" t="str">
        <f>IF('AA2'!C61="","",'AA2'!C61)</f>
        <v/>
      </c>
      <c r="G105" s="229" t="str">
        <f>IF('AA2'!D61="","",'AA2'!D61)</f>
        <v/>
      </c>
      <c r="H105" s="229" t="str">
        <f>IF(FIQIH2!C61="","",FIQIH2!C61)</f>
        <v/>
      </c>
      <c r="I105" s="229" t="str">
        <f>IF(FIQIH2!D61="","",FIQIH2!D61)</f>
        <v/>
      </c>
      <c r="J105" s="229" t="str">
        <f>IF('SKI2'!C61="","",'SKI2'!C61)</f>
        <v/>
      </c>
      <c r="K105" s="229" t="str">
        <f>IF('SKI2'!D61="","",'SKI2'!D61)</f>
        <v/>
      </c>
      <c r="L105" s="228" t="str">
        <f>IF(PPKn2!C61="","",PPKn2!C61)</f>
        <v/>
      </c>
      <c r="M105" s="229" t="str">
        <f>IF(PPKn2!D61="","",PPKn2!D61)</f>
        <v/>
      </c>
      <c r="N105" s="230" t="str">
        <f>IF(B.Ind2!C61="","",B.Ind2!C61)</f>
        <v/>
      </c>
      <c r="O105" s="230" t="str">
        <f>IF(B.Ind2!D61="","",B.Ind2!D61)</f>
        <v/>
      </c>
      <c r="P105" s="230" t="str">
        <f>IF(B.ARAB2!C61="","",B.ARAB2!C61)</f>
        <v/>
      </c>
      <c r="Q105" s="230" t="str">
        <f>IF(B.ARAB2!D61="","",B.ARAB2!D61)</f>
        <v/>
      </c>
      <c r="R105" s="230" t="str">
        <f>IF('MAT2'!C61="","",'MAT2'!C61)</f>
        <v/>
      </c>
      <c r="S105" s="230" t="str">
        <f>IF('MAT2'!D61="","",'MAT2'!D61)</f>
        <v/>
      </c>
      <c r="T105" s="230" t="str">
        <f>IF('IPA2'!C61="","",'IPA2'!C61)</f>
        <v/>
      </c>
      <c r="U105" s="230" t="str">
        <f>IF('IPA2'!D61="","",'IPA2'!D61)</f>
        <v/>
      </c>
      <c r="V105" s="230" t="str">
        <f>IF('IPS2'!C61="","",'IPS2'!C61)</f>
        <v/>
      </c>
      <c r="W105" s="230" t="str">
        <f>IF('IPS2'!D61="","",'IPS2'!D61)</f>
        <v/>
      </c>
      <c r="X105" s="230" t="str">
        <f>IF(BIng2!C61="","",BIng2!C61)</f>
        <v/>
      </c>
      <c r="Y105" s="230" t="str">
        <f>IF(BIng2!D61="","",BIng2!D61)</f>
        <v/>
      </c>
      <c r="Z105" s="230" t="str">
        <f>IF('SBd2'!C61="","",'SBd2'!C61)</f>
        <v/>
      </c>
      <c r="AA105" s="230" t="str">
        <f>IF('SBd2'!D61="","",'SBd2'!D61)</f>
        <v/>
      </c>
      <c r="AB105" s="230" t="str">
        <f>IF('Pjk2'!C61="","",'Pjk2'!C61)</f>
        <v/>
      </c>
      <c r="AC105" s="230" t="str">
        <f>IF('Pjk2'!D61="","",'Pjk2'!D61)</f>
        <v/>
      </c>
      <c r="AD105" s="230" t="str">
        <f>IF('Prk2'!C61="","",'Prk2'!C61)</f>
        <v/>
      </c>
      <c r="AE105" s="230" t="str">
        <f>IF('Prk2'!D61="","",'Prk2'!D61)</f>
        <v/>
      </c>
      <c r="AF105" s="230" t="str">
        <f>IF(BADER2!C61="","",BADER2!C61)</f>
        <v/>
      </c>
      <c r="AG105" s="230" t="str">
        <f>IF(BADER2!D61="","",BADER2!D61)</f>
        <v/>
      </c>
      <c r="AH105" s="230" t="str">
        <f>IF(TAMB12!C61="","",TAMB12!C61)</f>
        <v/>
      </c>
      <c r="AI105" s="230" t="str">
        <f>IF(TAMB12!D61="","",TAMB12!D61)</f>
        <v/>
      </c>
      <c r="AJ105" s="230" t="str">
        <f>IF(TAMB22!C61="","",TAMB22!C61)</f>
        <v/>
      </c>
      <c r="AK105" s="230" t="str">
        <f>IF(TAMB22!D61="","",TAMB22!D61)</f>
        <v/>
      </c>
      <c r="AL105" s="231">
        <f t="shared" si="63"/>
        <v>0</v>
      </c>
      <c r="AM105" s="754" t="str">
        <f>IFERROR(DESKRIPSI2!EW58,"")</f>
        <v/>
      </c>
      <c r="AN105" s="756">
        <f t="shared" ref="AN105" si="94">IF(AL105="","",AL105+AL106)</f>
        <v>0</v>
      </c>
      <c r="AO105" s="747" t="str">
        <f>IF('NK2'!AO105="","",'NK2'!AO105)</f>
        <v/>
      </c>
      <c r="AP105" s="749" t="str">
        <f>IF(OR(AO105="",AM105="",UTAMA!$D$16=""),"",IF(AND(AO105&lt;=$AO$3,AM105&gt;=3,UTAMA!$D$16=9),"Lulus",IF(AND(AO105&gt;$AO$3,AM105&gt;=3,UTAMA!$D$16=9),"Tidak Lulus",IF(AND(AO105&lt;=$AO$3,AM105&gt;=3,UTAMA!$D$16=8),"Naik",IF(AND(AO105&lt;=$AO$3,AM105&gt;=3,UTAMA!$D$16=7),"Naik","Tidak Naik")))))</f>
        <v/>
      </c>
      <c r="AQ105" s="756" t="str">
        <f t="shared" ref="AQ105" si="95">IF(AP105="","",RANK(AN105,$AN$11:$AN$107,0))</f>
        <v/>
      </c>
      <c r="AR105" s="774" t="str">
        <f>IF(OR(AO105="",AM105="",UTAMA!$D$16=""),"",IF(AND(AO105&lt;=$AO$3,AM105&gt;=3,UTAMA!$D$16=9),"LLS",IF(AND(AO105&gt;$AO$3,AM105&gt;=3,UTAMA!$D$16=9),"TLLS",IF(AND(AO105&lt;=$AO$3,AM105&gt;=3,UTAMA!$D$16=8),"NK",IF(AND(AO105&lt;=$AO$3,AM105&gt;=3,UTAMA!$D$16=7),"NK","TNK")))))</f>
        <v/>
      </c>
    </row>
    <row r="106" spans="1:44" ht="15">
      <c r="A106" s="713"/>
      <c r="B106" s="753"/>
      <c r="C106" s="232" t="s">
        <v>423</v>
      </c>
      <c r="D106" s="228" t="str">
        <f>IF('QH2'!F61="","",'QH2'!F61)</f>
        <v/>
      </c>
      <c r="E106" s="229" t="str">
        <f>IF('QH2'!G61="","",'QH2'!G61)</f>
        <v/>
      </c>
      <c r="F106" s="229" t="str">
        <f>IF('AA2'!F61="","",'AA2'!F61)</f>
        <v/>
      </c>
      <c r="G106" s="229" t="str">
        <f>IF('AA2'!G61="","",'AA2'!G61)</f>
        <v/>
      </c>
      <c r="H106" s="229" t="str">
        <f>IF(FIQIH2!F61="","",FIQIH2!F61)</f>
        <v/>
      </c>
      <c r="I106" s="229" t="str">
        <f>IF(FIQIH2!G61="","",FIQIH2!G61)</f>
        <v/>
      </c>
      <c r="J106" s="229" t="str">
        <f>IF('SKI2'!F61="","",'SKI2'!F61)</f>
        <v/>
      </c>
      <c r="K106" s="229" t="str">
        <f>IF('SKI2'!G61="","",'SKI2'!G61)</f>
        <v/>
      </c>
      <c r="L106" s="228" t="str">
        <f>IF(PPKn2!F61="","",PPKn2!F61)</f>
        <v/>
      </c>
      <c r="M106" s="229" t="str">
        <f>IF(PPKn2!G61="","",PPKn2!G61)</f>
        <v/>
      </c>
      <c r="N106" s="230" t="str">
        <f>IF(B.Ind2!F61="","",B.Ind2!F61)</f>
        <v/>
      </c>
      <c r="O106" s="230" t="str">
        <f>IF(B.Ind2!G61="","",B.Ind2!G61)</f>
        <v/>
      </c>
      <c r="P106" s="230" t="str">
        <f>IF(B.ARAB2!F61="","",B.ARAB2!F61)</f>
        <v/>
      </c>
      <c r="Q106" s="230" t="str">
        <f>IF(B.ARAB2!G61="","",B.ARAB2!G61)</f>
        <v/>
      </c>
      <c r="R106" s="230" t="str">
        <f>IF('MAT2'!F61="","",'MAT2'!F61)</f>
        <v/>
      </c>
      <c r="S106" s="230" t="str">
        <f>IF('MAT2'!G61="","",'MAT2'!G61)</f>
        <v/>
      </c>
      <c r="T106" s="230" t="str">
        <f>IF('IPA2'!F61="","",'IPA2'!F61)</f>
        <v/>
      </c>
      <c r="U106" s="230" t="str">
        <f>IF('IPA2'!G61="","",'IPA2'!G61)</f>
        <v/>
      </c>
      <c r="V106" s="230" t="str">
        <f>IF('IPS2'!F61="","",'IPS2'!F61)</f>
        <v/>
      </c>
      <c r="W106" s="230" t="str">
        <f>IF('IPS2'!G61="","",'IPS2'!G61)</f>
        <v/>
      </c>
      <c r="X106" s="230" t="str">
        <f>IF(BIng2!F61="","",BIng2!F61)</f>
        <v/>
      </c>
      <c r="Y106" s="230" t="str">
        <f>IF(BIng2!G61="","",BIng2!G61)</f>
        <v/>
      </c>
      <c r="Z106" s="230" t="str">
        <f>IF('SBd2'!F61="","",'SBd2'!F61)</f>
        <v/>
      </c>
      <c r="AA106" s="230" t="str">
        <f>IF('SBd2'!G61="","",'SBd2'!G61)</f>
        <v/>
      </c>
      <c r="AB106" s="230" t="str">
        <f>IF('Pjk2'!F61="","",'Pjk2'!F61)</f>
        <v/>
      </c>
      <c r="AC106" s="230" t="str">
        <f>IF('Pjk2'!G61="","",'Pjk2'!G61)</f>
        <v/>
      </c>
      <c r="AD106" s="230" t="str">
        <f>IF('Prk2'!F61="","",'Prk2'!F61)</f>
        <v/>
      </c>
      <c r="AE106" s="230" t="str">
        <f>IF('Prk2'!G61="","",'Prk2'!G61)</f>
        <v/>
      </c>
      <c r="AF106" s="230" t="str">
        <f>IF(BADER2!F61="","",BADER2!F61)</f>
        <v/>
      </c>
      <c r="AG106" s="230" t="str">
        <f>IF(BADER2!G61="","",BADER2!G61)</f>
        <v/>
      </c>
      <c r="AH106" s="230" t="str">
        <f>IF(TAMB12!F61="","",TAMB12!F61)</f>
        <v/>
      </c>
      <c r="AI106" s="230" t="str">
        <f>IF(TAMB12!G61="","",TAMB12!G61)</f>
        <v/>
      </c>
      <c r="AJ106" s="230" t="str">
        <f>IF(TAMB22!F61="","",TAMB22!F61)</f>
        <v/>
      </c>
      <c r="AK106" s="230" t="str">
        <f>IF(TAMB22!G61="","",TAMB22!G61)</f>
        <v/>
      </c>
      <c r="AL106" s="231">
        <f t="shared" si="63"/>
        <v>0</v>
      </c>
      <c r="AM106" s="755"/>
      <c r="AN106" s="757"/>
      <c r="AO106" s="748"/>
      <c r="AP106" s="750"/>
      <c r="AQ106" s="757"/>
      <c r="AR106" s="775"/>
    </row>
    <row r="107" spans="1:44" ht="15">
      <c r="A107" s="711"/>
      <c r="B107" s="752"/>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54"/>
      <c r="AN107" s="756"/>
      <c r="AO107" s="747"/>
      <c r="AP107" s="749"/>
      <c r="AQ107" s="751"/>
    </row>
    <row r="108" spans="1:44" ht="15">
      <c r="A108" s="713"/>
      <c r="B108" s="753"/>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55"/>
      <c r="AN108" s="757"/>
      <c r="AO108" s="748"/>
      <c r="AP108" s="750"/>
      <c r="AQ108" s="751"/>
    </row>
    <row r="109" spans="1:44" s="150" customFormat="1" ht="16.5">
      <c r="A109" s="73"/>
      <c r="B109" s="74" t="s">
        <v>420</v>
      </c>
      <c r="C109" s="74"/>
      <c r="D109" s="222" t="str">
        <f>IFERROR(AVERAGE(D11,D13,D15,D17,D19,D21,D23,D25,D27,D29,D31,D33,D35,D37,D39,D41,D43,D45,D47,D49,D51,D53,D55,D57,D59,D61,D63,D65,D67,D69,D71,D73,D75,D77,D79,D81,D83,D85,D87,D89,D91,D93,D95,D97,D99,D101,D103,D105,D107),"")</f>
        <v/>
      </c>
      <c r="E109" s="222"/>
      <c r="F109" s="222" t="str">
        <f t="shared" ref="F109" si="96">IFERROR(AVERAGE(F11,F13,F15,F17,F19,F21,F23,F25,F27,F29,F31,F33,F35,F37,F39,F41,F43,F45,F47,F49,F51,F53,F55,F57,F59,F61,F63,F65,F67,F69,F71,F73,F75,F77,F79,F81,F83,F85,F87,F89,F91,F93,F95,F97,F99,F101,F103,F105,F107),"")</f>
        <v/>
      </c>
      <c r="G109" s="222"/>
      <c r="H109" s="222" t="str">
        <f t="shared" ref="H109" si="97">IFERROR(AVERAGE(H11,H13,H15,H17,H19,H21,H23,H25,H27,H29,H31,H33,H35,H37,H39,H41,H43,H45,H47,H49,H51,H53,H55,H57,H59,H61,H63,H65,H67,H69,H71,H73,H75,H77,H79,H81,H83,H85,H87,H89,H91,H93,H95,H97,H99,H101,H103,H105,H107),"")</f>
        <v/>
      </c>
      <c r="I109" s="222"/>
      <c r="J109" s="222" t="str">
        <f t="shared" ref="J109" si="98">IFERROR(AVERAGE(J11,J13,J15,J17,J19,J21,J23,J25,J27,J29,J31,J33,J35,J37,J39,J41,J43,J45,J47,J49,J51,J53,J55,J57,J59,J61,J63,J65,J67,J69,J71,J73,J75,J77,J79,J81,J83,J85,J87,J89,J91,J93,J95,J97,J99,J101,J103,J105,J107),"")</f>
        <v/>
      </c>
      <c r="K109" s="222"/>
      <c r="L109" s="222" t="str">
        <f t="shared" ref="L109" si="99">IFERROR(AVERAGE(L11,L13,L15,L17,L19,L21,L23,L25,L27,L29,L31,L33,L35,L37,L39,L41,L43,L45,L47,L49,L51,L53,L55,L57,L59,L61,L63,L65,L67,L69,L71,L73,L75,L77,L79,L81,L83,L85,L87,L89,L91,L93,L95,L97,L99,L101,L103,L105,L107),"")</f>
        <v/>
      </c>
      <c r="M109" s="222"/>
      <c r="N109" s="222" t="str">
        <f t="shared" ref="N109" si="100">IFERROR(AVERAGE(N11,N13,N15,N17,N19,N21,N23,N25,N27,N29,N31,N33,N35,N37,N39,N41,N43,N45,N47,N49,N51,N53,N55,N57,N59,N61,N63,N65,N67,N69,N71,N73,N75,N77,N79,N81,N83,N85,N87,N89,N91,N93,N95,N97,N99,N101,N103,N105,N107),"")</f>
        <v/>
      </c>
      <c r="O109" s="222"/>
      <c r="P109" s="222" t="str">
        <f t="shared" ref="P109" si="101">IFERROR(AVERAGE(P11,P13,P15,P17,P19,P21,P23,P25,P27,P29,P31,P33,P35,P37,P39,P41,P43,P45,P47,P49,P51,P53,P55,P57,P59,P61,P63,P65,P67,P69,P71,P73,P75,P77,P79,P81,P83,P85,P87,P89,P91,P93,P95,P97,P99,P101,P103,P105,P107),"")</f>
        <v/>
      </c>
      <c r="Q109" s="222"/>
      <c r="R109" s="222" t="str">
        <f t="shared" ref="R109" si="102">IFERROR(AVERAGE(R11,R13,R15,R17,R19,R21,R23,R25,R27,R29,R31,R33,R35,R37,R39,R41,R43,R45,R47,R49,R51,R53,R55,R57,R59,R61,R63,R65,R67,R69,R71,R73,R75,R77,R79,R81,R83,R85,R87,R89,R91,R93,R95,R97,R99,R101,R103,R105,R107),"")</f>
        <v/>
      </c>
      <c r="S109" s="222"/>
      <c r="T109" s="222" t="str">
        <f t="shared" ref="T109" si="103">IFERROR(AVERAGE(T11,T13,T15,T17,T19,T21,T23,T25,T27,T29,T31,T33,T35,T37,T39,T41,T43,T45,T47,T49,T51,T53,T55,T57,T59,T61,T63,T65,T67,T69,T71,T73,T75,T77,T79,T81,T83,T85,T87,T89,T91,T93,T95,T97,T99,T101,T103,T105,T107),"")</f>
        <v/>
      </c>
      <c r="U109" s="222"/>
      <c r="V109" s="222" t="str">
        <f t="shared" ref="V109" si="104">IFERROR(AVERAGE(V11,V13,V15,V17,V19,V21,V23,V25,V27,V29,V31,V33,V35,V37,V39,V41,V43,V45,V47,V49,V51,V53,V55,V57,V59,V61,V63,V65,V67,V69,V71,V73,V75,V77,V79,V81,V83,V85,V87,V89,V91,V93,V95,V97,V99,V101,V103,V105,V107),"")</f>
        <v/>
      </c>
      <c r="W109" s="222"/>
      <c r="X109" s="222" t="str">
        <f t="shared" ref="X109" si="105">IFERROR(AVERAGE(X11,X13,X15,X17,X19,X21,X23,X25,X27,X29,X31,X33,X35,X37,X39,X41,X43,X45,X47,X49,X51,X53,X55,X57,X59,X61,X63,X65,X67,X69,X71,X73,X75,X77,X79,X81,X83,X85,X87,X89,X91,X93,X95,X97,X99,X101,X103,X105,X107),"")</f>
        <v/>
      </c>
      <c r="Y109" s="222"/>
      <c r="Z109" s="222" t="str">
        <f t="shared" ref="Z109" si="106">IFERROR(AVERAGE(Z11,Z13,Z15,Z17,Z19,Z21,Z23,Z25,Z27,Z29,Z31,Z33,Z35,Z37,Z39,Z41,Z43,Z45,Z47,Z49,Z51,Z53,Z55,Z57,Z59,Z61,Z63,Z65,Z67,Z69,Z71,Z73,Z75,Z77,Z79,Z81,Z83,Z85,Z87,Z89,Z91,Z93,Z95,Z97,Z99,Z101,Z103,Z105,Z107),"")</f>
        <v/>
      </c>
      <c r="AA109" s="222"/>
      <c r="AB109" s="222" t="str">
        <f t="shared" ref="AB109" si="107">IFERROR(AVERAGE(AB11,AB13,AB15,AB17,AB19,AB21,AB23,AB25,AB27,AB29,AB31,AB33,AB35,AB37,AB39,AB41,AB43,AB45,AB47,AB49,AB51,AB53,AB55,AB57,AB59,AB61,AB63,AB65,AB67,AB69,AB71,AB73,AB75,AB77,AB79,AB81,AB83,AB85,AB87,AB89,AB91,AB93,AB95,AB97,AB99,AB101,AB103,AB105,AB107),"")</f>
        <v/>
      </c>
      <c r="AC109" s="222"/>
      <c r="AD109" s="222" t="str">
        <f t="shared" ref="AD109" si="108">IFERROR(AVERAGE(AD11,AD13,AD15,AD17,AD19,AD21,AD23,AD25,AD27,AD29,AD31,AD33,AD35,AD37,AD39,AD41,AD43,AD45,AD47,AD49,AD51,AD53,AD55,AD57,AD59,AD61,AD63,AD65,AD67,AD69,AD71,AD73,AD75,AD77,AD79,AD81,AD83,AD85,AD87,AD89,AD91,AD93,AD95,AD97,AD99,AD101,AD103,AD105,AD107),"")</f>
        <v/>
      </c>
      <c r="AE109" s="222"/>
      <c r="AF109" s="222" t="str">
        <f t="shared" ref="AF109" si="109">IFERROR(AVERAGE(AF11,AF13,AF15,AF17,AF19,AF21,AF23,AF25,AF27,AF29,AF31,AF33,AF35,AF37,AF39,AF41,AF43,AF45,AF47,AF49,AF51,AF53,AF55,AF57,AF59,AF61,AF63,AF65,AF67,AF69,AF71,AF73,AF75,AF77,AF79,AF81,AF83,AF85,AF87,AF89,AF91,AF93,AF95,AF97,AF99,AF101,AF103,AF105,AF107),"")</f>
        <v/>
      </c>
      <c r="AG109" s="222"/>
      <c r="AH109" s="222" t="str">
        <f t="shared" ref="AH109" si="110">IFERROR(AVERAGE(AH11,AH13,AH15,AH17,AH19,AH21,AH23,AH25,AH27,AH29,AH31,AH33,AH35,AH37,AH39,AH41,AH43,AH45,AH47,AH49,AH51,AH53,AH55,AH57,AH59,AH61,AH63,AH65,AH67,AH69,AH71,AH73,AH75,AH77,AH79,AH81,AH83,AH85,AH87,AH89,AH91,AH93,AH95,AH97,AH99,AH101,AH103,AH105,AH107),"")</f>
        <v/>
      </c>
      <c r="AI109" s="222"/>
      <c r="AJ109" s="222" t="str">
        <f t="shared" ref="AJ109" si="111">IFERROR(AVERAGE(AJ11,AJ13,AJ15,AJ17,AJ19,AJ21,AJ23,AJ25,AJ27,AJ29,AJ31,AJ33,AJ35,AJ37,AJ39,AJ41,AJ43,AJ45,AJ47,AJ49,AJ51,AJ53,AJ55,AJ57,AJ59,AJ61,AJ63,AJ65,AJ67,AJ69,AJ71,AJ73,AJ75,AJ77,AJ79,AJ81,AJ83,AJ85,AJ87,AJ89,AJ91,AJ93,AJ95,AJ97,AJ99,AJ101,AJ103,AJ105,AJ107),"")</f>
        <v/>
      </c>
      <c r="AK109" s="222"/>
      <c r="AL109" s="332">
        <f t="shared" ref="AL109:AN109" si="112">IFERROR(AVERAGE(AL11:AL107),"")</f>
        <v>0</v>
      </c>
      <c r="AM109" s="754" t="str">
        <f t="shared" si="112"/>
        <v/>
      </c>
      <c r="AN109" s="758">
        <f t="shared" si="112"/>
        <v>0</v>
      </c>
      <c r="AO109" s="263"/>
      <c r="AP109" s="263"/>
      <c r="AQ109" s="141"/>
    </row>
    <row r="110" spans="1:44" ht="16.5">
      <c r="A110" s="271"/>
      <c r="B110" s="221" t="s">
        <v>421</v>
      </c>
      <c r="C110" s="65"/>
      <c r="D110" s="222" t="str">
        <f>IFERROR(AVERAGE(D12,D14,D16,D18,D20,D22,D24,D26,D28,D30,D32,D34,D36,D38,D40,D42,D44,D46,D48,D50,D52,D54,D56,D58,D60,D62,D64,D66,D68,D70,D72,D74,D76,D78,D80,D82,D84,D86,D88,D90,D92,D94,D96,D98,D100,D102,D104,D106,D108),"")</f>
        <v/>
      </c>
      <c r="E110" s="222"/>
      <c r="F110" s="222" t="str">
        <f t="shared" ref="F110" si="113">IFERROR(AVERAGE(F12,F14,F16,F18,F20,F22,F24,F26,F28,F30,F32,F34,F36,F38,F40,F42,F44,F46,F48,F50,F52,F54,F56,F58,F60,F62,F64,F66,F68,F70,F72,F74,F76,F78,F80,F82,F84,F86,F88,F90,F92,F94,F96,F98,F100,F102,F104,F106,F108),"")</f>
        <v/>
      </c>
      <c r="G110" s="222"/>
      <c r="H110" s="222" t="str">
        <f t="shared" ref="H110" si="114">IFERROR(AVERAGE(H12,H14,H16,H18,H20,H22,H24,H26,H28,H30,H32,H34,H36,H38,H40,H42,H44,H46,H48,H50,H52,H54,H56,H58,H60,H62,H64,H66,H68,H70,H72,H74,H76,H78,H80,H82,H84,H86,H88,H90,H92,H94,H96,H98,H100,H102,H104,H106,H108),"")</f>
        <v/>
      </c>
      <c r="I110" s="222"/>
      <c r="J110" s="222" t="str">
        <f t="shared" ref="J110" si="115">IFERROR(AVERAGE(J12,J14,J16,J18,J20,J22,J24,J26,J28,J30,J32,J34,J36,J38,J40,J42,J44,J46,J48,J50,J52,J54,J56,J58,J60,J62,J64,J66,J68,J70,J72,J74,J76,J78,J80,J82,J84,J86,J88,J90,J92,J94,J96,J98,J100,J102,J104,J106,J108),"")</f>
        <v/>
      </c>
      <c r="K110" s="222"/>
      <c r="L110" s="222" t="str">
        <f t="shared" ref="L110" si="116">IFERROR(AVERAGE(L12,L14,L16,L18,L20,L22,L24,L26,L28,L30,L32,L34,L36,L38,L40,L42,L44,L46,L48,L50,L52,L54,L56,L58,L60,L62,L64,L66,L68,L70,L72,L74,L76,L78,L80,L82,L84,L86,L88,L90,L92,L94,L96,L98,L100,L102,L104,L106,L108),"")</f>
        <v/>
      </c>
      <c r="M110" s="222"/>
      <c r="N110" s="222" t="str">
        <f t="shared" ref="N110" si="117">IFERROR(AVERAGE(N12,N14,N16,N18,N20,N22,N24,N26,N28,N30,N32,N34,N36,N38,N40,N42,N44,N46,N48,N50,N52,N54,N56,N58,N60,N62,N64,N66,N68,N70,N72,N74,N76,N78,N80,N82,N84,N86,N88,N90,N92,N94,N96,N98,N100,N102,N104,N106,N108),"")</f>
        <v/>
      </c>
      <c r="O110" s="222"/>
      <c r="P110" s="222" t="str">
        <f t="shared" ref="P110" si="118">IFERROR(AVERAGE(P12,P14,P16,P18,P20,P22,P24,P26,P28,P30,P32,P34,P36,P38,P40,P42,P44,P46,P48,P50,P52,P54,P56,P58,P60,P62,P64,P66,P68,P70,P72,P74,P76,P78,P80,P82,P84,P86,P88,P90,P92,P94,P96,P98,P100,P102,P104,P106,P108),"")</f>
        <v/>
      </c>
      <c r="Q110" s="222"/>
      <c r="R110" s="222" t="str">
        <f t="shared" ref="R110" si="119">IFERROR(AVERAGE(R12,R14,R16,R18,R20,R22,R24,R26,R28,R30,R32,R34,R36,R38,R40,R42,R44,R46,R48,R50,R52,R54,R56,R58,R60,R62,R64,R66,R68,R70,R72,R74,R76,R78,R80,R82,R84,R86,R88,R90,R92,R94,R96,R98,R100,R102,R104,R106,R108),"")</f>
        <v/>
      </c>
      <c r="S110" s="222"/>
      <c r="T110" s="222" t="str">
        <f t="shared" ref="T110" si="120">IFERROR(AVERAGE(T12,T14,T16,T18,T20,T22,T24,T26,T28,T30,T32,T34,T36,T38,T40,T42,T44,T46,T48,T50,T52,T54,T56,T58,T60,T62,T64,T66,T68,T70,T72,T74,T76,T78,T80,T82,T84,T86,T88,T90,T92,T94,T96,T98,T100,T102,T104,T106,T108),"")</f>
        <v/>
      </c>
      <c r="U110" s="222"/>
      <c r="V110" s="222" t="str">
        <f t="shared" ref="V110" si="121">IFERROR(AVERAGE(V12,V14,V16,V18,V20,V22,V24,V26,V28,V30,V32,V34,V36,V38,V40,V42,V44,V46,V48,V50,V52,V54,V56,V58,V60,V62,V64,V66,V68,V70,V72,V74,V76,V78,V80,V82,V84,V86,V88,V90,V92,V94,V96,V98,V100,V102,V104,V106,V108),"")</f>
        <v/>
      </c>
      <c r="W110" s="222"/>
      <c r="X110" s="222" t="str">
        <f t="shared" ref="X110" si="122">IFERROR(AVERAGE(X12,X14,X16,X18,X20,X22,X24,X26,X28,X30,X32,X34,X36,X38,X40,X42,X44,X46,X48,X50,X52,X54,X56,X58,X60,X62,X64,X66,X68,X70,X72,X74,X76,X78,X80,X82,X84,X86,X88,X90,X92,X94,X96,X98,X100,X102,X104,X106,X108),"")</f>
        <v/>
      </c>
      <c r="Y110" s="222"/>
      <c r="Z110" s="222" t="str">
        <f t="shared" ref="Z110" si="123">IFERROR(AVERAGE(Z12,Z14,Z16,Z18,Z20,Z22,Z24,Z26,Z28,Z30,Z32,Z34,Z36,Z38,Z40,Z42,Z44,Z46,Z48,Z50,Z52,Z54,Z56,Z58,Z60,Z62,Z64,Z66,Z68,Z70,Z72,Z74,Z76,Z78,Z80,Z82,Z84,Z86,Z88,Z90,Z92,Z94,Z96,Z98,Z100,Z102,Z104,Z106,Z108),"")</f>
        <v/>
      </c>
      <c r="AA110" s="222"/>
      <c r="AB110" s="222" t="str">
        <f t="shared" ref="AB110" si="124">IFERROR(AVERAGE(AB12,AB14,AB16,AB18,AB20,AB22,AB24,AB26,AB28,AB30,AB32,AB34,AB36,AB38,AB40,AB42,AB44,AB46,AB48,AB50,AB52,AB54,AB56,AB58,AB60,AB62,AB64,AB66,AB68,AB70,AB72,AB74,AB76,AB78,AB80,AB82,AB84,AB86,AB88,AB90,AB92,AB94,AB96,AB98,AB100,AB102,AB104,AB106,AB108),"")</f>
        <v/>
      </c>
      <c r="AC110" s="222"/>
      <c r="AD110" s="222" t="str">
        <f t="shared" ref="AD110" si="125">IFERROR(AVERAGE(AD12,AD14,AD16,AD18,AD20,AD22,AD24,AD26,AD28,AD30,AD32,AD34,AD36,AD38,AD40,AD42,AD44,AD46,AD48,AD50,AD52,AD54,AD56,AD58,AD60,AD62,AD64,AD66,AD68,AD70,AD72,AD74,AD76,AD78,AD80,AD82,AD84,AD86,AD88,AD90,AD92,AD94,AD96,AD98,AD100,AD102,AD104,AD106,AD108),"")</f>
        <v/>
      </c>
      <c r="AE110" s="222"/>
      <c r="AF110" s="222" t="str">
        <f t="shared" ref="AF110" si="126">IFERROR(AVERAGE(AF12,AF14,AF16,AF18,AF20,AF22,AF24,AF26,AF28,AF30,AF32,AF34,AF36,AF38,AF40,AF42,AF44,AF46,AF48,AF50,AF52,AF54,AF56,AF58,AF60,AF62,AF64,AF66,AF68,AF70,AF72,AF74,AF76,AF78,AF80,AF82,AF84,AF86,AF88,AF90,AF92,AF94,AF96,AF98,AF100,AF102,AF104,AF106,AF108),"")</f>
        <v/>
      </c>
      <c r="AG110" s="222"/>
      <c r="AH110" s="222" t="str">
        <f t="shared" ref="AH110" si="127">IFERROR(AVERAGE(AH12,AH14,AH16,AH18,AH20,AH22,AH24,AH26,AH28,AH30,AH32,AH34,AH36,AH38,AH40,AH42,AH44,AH46,AH48,AH50,AH52,AH54,AH56,AH58,AH60,AH62,AH64,AH66,AH68,AH70,AH72,AH74,AH76,AH78,AH80,AH82,AH84,AH86,AH88,AH90,AH92,AH94,AH96,AH98,AH100,AH102,AH104,AH106,AH108),"")</f>
        <v/>
      </c>
      <c r="AI110" s="222"/>
      <c r="AJ110" s="222" t="str">
        <f t="shared" ref="AJ110" si="128">IFERROR(AVERAGE(AJ12,AJ14,AJ16,AJ18,AJ20,AJ22,AJ24,AJ26,AJ28,AJ30,AJ32,AJ34,AJ36,AJ38,AJ40,AJ42,AJ44,AJ46,AJ48,AJ50,AJ52,AJ54,AJ56,AJ58,AJ60,AJ62,AJ64,AJ66,AJ68,AJ70,AJ72,AJ74,AJ76,AJ78,AJ80,AJ82,AJ84,AJ86,AJ88,AJ90,AJ92,AJ94,AJ96,AJ98,AJ100,AJ102,AJ104,AJ106,AJ108),"")</f>
        <v/>
      </c>
      <c r="AK110" s="222"/>
      <c r="AL110" s="77" t="str">
        <f>IFERROR(AVERAGE(#REF!),"")</f>
        <v/>
      </c>
      <c r="AM110" s="755"/>
      <c r="AN110" s="759"/>
      <c r="AO110" s="264"/>
      <c r="AP110" s="264"/>
      <c r="AQ110" s="65"/>
    </row>
    <row r="111" spans="1:44" ht="15"/>
    <row r="112" spans="1:44" ht="15"/>
    <row r="113" ht="15"/>
    <row r="114" ht="15"/>
    <row r="115" ht="15"/>
  </sheetData>
  <sheetProtection password="D4C3" sheet="1" scenarios="1" formatCells="0" formatColumns="0" formatRows="0"/>
  <mergeCells count="443">
    <mergeCell ref="AO3:AP6"/>
    <mergeCell ref="AL2:AM2"/>
    <mergeCell ref="A3:AK3"/>
    <mergeCell ref="AL3:AM6"/>
    <mergeCell ref="A5:AJ5"/>
    <mergeCell ref="T8:U8"/>
    <mergeCell ref="V8:W8"/>
    <mergeCell ref="A8:A10"/>
    <mergeCell ref="B8:B10"/>
    <mergeCell ref="D8:E8"/>
    <mergeCell ref="F8:G8"/>
    <mergeCell ref="H8:I8"/>
    <mergeCell ref="J8:K8"/>
    <mergeCell ref="P8:Q8"/>
    <mergeCell ref="R8:S8"/>
    <mergeCell ref="D9:E9"/>
    <mergeCell ref="F9:G9"/>
    <mergeCell ref="H9:I9"/>
    <mergeCell ref="J9:K9"/>
    <mergeCell ref="L9:M9"/>
    <mergeCell ref="N9:O9"/>
    <mergeCell ref="P9:Q9"/>
    <mergeCell ref="R9:S9"/>
    <mergeCell ref="T9:U9"/>
    <mergeCell ref="D1:U1"/>
    <mergeCell ref="A2:AJ2"/>
    <mergeCell ref="AQ8:AQ10"/>
    <mergeCell ref="A11:A12"/>
    <mergeCell ref="B11:B12"/>
    <mergeCell ref="AM11:AM12"/>
    <mergeCell ref="AN11:AN12"/>
    <mergeCell ref="AO11:AO12"/>
    <mergeCell ref="AP11:AP12"/>
    <mergeCell ref="AQ11:AQ12"/>
    <mergeCell ref="AJ8:AK8"/>
    <mergeCell ref="AL8:AL10"/>
    <mergeCell ref="AM8:AM10"/>
    <mergeCell ref="AN8:AN10"/>
    <mergeCell ref="AO8:AO10"/>
    <mergeCell ref="AP8:AP10"/>
    <mergeCell ref="X8:Y8"/>
    <mergeCell ref="Z8:AA8"/>
    <mergeCell ref="AB8:AC8"/>
    <mergeCell ref="AD8:AE8"/>
    <mergeCell ref="AF8:AG8"/>
    <mergeCell ref="AH8:AI8"/>
    <mergeCell ref="L8:M8"/>
    <mergeCell ref="N8:O8"/>
    <mergeCell ref="AQ13:AQ14"/>
    <mergeCell ref="A15:A16"/>
    <mergeCell ref="B15:B16"/>
    <mergeCell ref="AM15:AM16"/>
    <mergeCell ref="AN15:AN16"/>
    <mergeCell ref="AO15:AO16"/>
    <mergeCell ref="AP15:AP16"/>
    <mergeCell ref="AQ15:AQ16"/>
    <mergeCell ref="A13:A14"/>
    <mergeCell ref="B13:B14"/>
    <mergeCell ref="AM13:AM14"/>
    <mergeCell ref="AN13:AN14"/>
    <mergeCell ref="AO13:AO14"/>
    <mergeCell ref="AP13:AP14"/>
    <mergeCell ref="AQ17:AQ18"/>
    <mergeCell ref="A19:A20"/>
    <mergeCell ref="B19:B20"/>
    <mergeCell ref="AM19:AM20"/>
    <mergeCell ref="AN19:AN20"/>
    <mergeCell ref="AO19:AO20"/>
    <mergeCell ref="AP19:AP20"/>
    <mergeCell ref="AQ19:AQ20"/>
    <mergeCell ref="A17:A18"/>
    <mergeCell ref="B17:B18"/>
    <mergeCell ref="AM17:AM18"/>
    <mergeCell ref="AN17:AN18"/>
    <mergeCell ref="AO17:AO18"/>
    <mergeCell ref="AP17:AP18"/>
    <mergeCell ref="AQ21:AQ22"/>
    <mergeCell ref="A23:A24"/>
    <mergeCell ref="B23:B24"/>
    <mergeCell ref="AM23:AM24"/>
    <mergeCell ref="AN23:AN24"/>
    <mergeCell ref="AO23:AO24"/>
    <mergeCell ref="AP23:AP24"/>
    <mergeCell ref="AQ23:AQ24"/>
    <mergeCell ref="A21:A22"/>
    <mergeCell ref="B21:B22"/>
    <mergeCell ref="AM21:AM22"/>
    <mergeCell ref="AN21:AN22"/>
    <mergeCell ref="AO21:AO22"/>
    <mergeCell ref="AP21:AP22"/>
    <mergeCell ref="AQ25:AQ26"/>
    <mergeCell ref="A27:A28"/>
    <mergeCell ref="B27:B28"/>
    <mergeCell ref="AM27:AM28"/>
    <mergeCell ref="AN27:AN28"/>
    <mergeCell ref="AO27:AO28"/>
    <mergeCell ref="AP27:AP28"/>
    <mergeCell ref="AQ27:AQ28"/>
    <mergeCell ref="A25:A26"/>
    <mergeCell ref="B25:B26"/>
    <mergeCell ref="AM25:AM26"/>
    <mergeCell ref="AN25:AN26"/>
    <mergeCell ref="AO25:AO26"/>
    <mergeCell ref="AP25:AP26"/>
    <mergeCell ref="AQ29:AQ30"/>
    <mergeCell ref="A31:A32"/>
    <mergeCell ref="B31:B32"/>
    <mergeCell ref="AM31:AM32"/>
    <mergeCell ref="AN31:AN32"/>
    <mergeCell ref="AO31:AO32"/>
    <mergeCell ref="AP31:AP32"/>
    <mergeCell ref="AQ31:AQ32"/>
    <mergeCell ref="A29:A30"/>
    <mergeCell ref="B29:B30"/>
    <mergeCell ref="AM29:AM30"/>
    <mergeCell ref="AN29:AN30"/>
    <mergeCell ref="AO29:AO30"/>
    <mergeCell ref="AP29:AP30"/>
    <mergeCell ref="AQ33:AQ34"/>
    <mergeCell ref="A35:A36"/>
    <mergeCell ref="B35:B36"/>
    <mergeCell ref="AM35:AM36"/>
    <mergeCell ref="AN35:AN36"/>
    <mergeCell ref="AO35:AO36"/>
    <mergeCell ref="AP35:AP36"/>
    <mergeCell ref="AQ35:AQ36"/>
    <mergeCell ref="A33:A34"/>
    <mergeCell ref="B33:B34"/>
    <mergeCell ref="AM33:AM34"/>
    <mergeCell ref="AN33:AN34"/>
    <mergeCell ref="AO33:AO34"/>
    <mergeCell ref="AP33:AP34"/>
    <mergeCell ref="AQ37:AQ38"/>
    <mergeCell ref="A39:A40"/>
    <mergeCell ref="B39:B40"/>
    <mergeCell ref="AM39:AM40"/>
    <mergeCell ref="AN39:AN40"/>
    <mergeCell ref="AO39:AO40"/>
    <mergeCell ref="AP39:AP40"/>
    <mergeCell ref="AQ39:AQ40"/>
    <mergeCell ref="A37:A38"/>
    <mergeCell ref="B37:B38"/>
    <mergeCell ref="AM37:AM38"/>
    <mergeCell ref="AN37:AN38"/>
    <mergeCell ref="AO37:AO38"/>
    <mergeCell ref="AP37:AP38"/>
    <mergeCell ref="AQ41:AQ42"/>
    <mergeCell ref="A43:A44"/>
    <mergeCell ref="B43:B44"/>
    <mergeCell ref="AM43:AM44"/>
    <mergeCell ref="AN43:AN44"/>
    <mergeCell ref="AO43:AO44"/>
    <mergeCell ref="AP43:AP44"/>
    <mergeCell ref="AQ43:AQ44"/>
    <mergeCell ref="A41:A42"/>
    <mergeCell ref="B41:B42"/>
    <mergeCell ref="AM41:AM42"/>
    <mergeCell ref="AN41:AN42"/>
    <mergeCell ref="AO41:AO42"/>
    <mergeCell ref="AP41:AP42"/>
    <mergeCell ref="AQ45:AQ46"/>
    <mergeCell ref="A47:A48"/>
    <mergeCell ref="B47:B48"/>
    <mergeCell ref="AM47:AM48"/>
    <mergeCell ref="AN47:AN48"/>
    <mergeCell ref="AO47:AO48"/>
    <mergeCell ref="AP47:AP48"/>
    <mergeCell ref="AQ47:AQ48"/>
    <mergeCell ref="A45:A46"/>
    <mergeCell ref="B45:B46"/>
    <mergeCell ref="AM45:AM46"/>
    <mergeCell ref="AN45:AN46"/>
    <mergeCell ref="AO45:AO46"/>
    <mergeCell ref="AP45:AP46"/>
    <mergeCell ref="AQ49:AQ50"/>
    <mergeCell ref="A51:A52"/>
    <mergeCell ref="B51:B52"/>
    <mergeCell ref="AM51:AM52"/>
    <mergeCell ref="AN51:AN52"/>
    <mergeCell ref="AO51:AO52"/>
    <mergeCell ref="AP51:AP52"/>
    <mergeCell ref="AQ51:AQ52"/>
    <mergeCell ref="A49:A50"/>
    <mergeCell ref="B49:B50"/>
    <mergeCell ref="AM49:AM50"/>
    <mergeCell ref="AN49:AN50"/>
    <mergeCell ref="AO49:AO50"/>
    <mergeCell ref="AP49:AP50"/>
    <mergeCell ref="AQ53:AQ54"/>
    <mergeCell ref="A55:A56"/>
    <mergeCell ref="B55:B56"/>
    <mergeCell ref="AM55:AM56"/>
    <mergeCell ref="AN55:AN56"/>
    <mergeCell ref="AO55:AO56"/>
    <mergeCell ref="AP55:AP56"/>
    <mergeCell ref="AQ55:AQ56"/>
    <mergeCell ref="A53:A54"/>
    <mergeCell ref="B53:B54"/>
    <mergeCell ref="AM53:AM54"/>
    <mergeCell ref="AN53:AN54"/>
    <mergeCell ref="AO53:AO54"/>
    <mergeCell ref="AP53:AP54"/>
    <mergeCell ref="AQ57:AQ58"/>
    <mergeCell ref="A59:A60"/>
    <mergeCell ref="B59:B60"/>
    <mergeCell ref="AM59:AM60"/>
    <mergeCell ref="AN59:AN60"/>
    <mergeCell ref="AO59:AO60"/>
    <mergeCell ref="AP59:AP60"/>
    <mergeCell ref="AQ59:AQ60"/>
    <mergeCell ref="A57:A58"/>
    <mergeCell ref="B57:B58"/>
    <mergeCell ref="AM57:AM58"/>
    <mergeCell ref="AN57:AN58"/>
    <mergeCell ref="AO57:AO58"/>
    <mergeCell ref="AP57:AP58"/>
    <mergeCell ref="AQ61:AQ62"/>
    <mergeCell ref="A63:A64"/>
    <mergeCell ref="B63:B64"/>
    <mergeCell ref="AM63:AM64"/>
    <mergeCell ref="AN63:AN64"/>
    <mergeCell ref="AO63:AO64"/>
    <mergeCell ref="AP63:AP64"/>
    <mergeCell ref="AQ63:AQ64"/>
    <mergeCell ref="A61:A62"/>
    <mergeCell ref="B61:B62"/>
    <mergeCell ref="AM61:AM62"/>
    <mergeCell ref="AN61:AN62"/>
    <mergeCell ref="AO61:AO62"/>
    <mergeCell ref="AP61:AP62"/>
    <mergeCell ref="AQ65:AQ66"/>
    <mergeCell ref="A67:A68"/>
    <mergeCell ref="B67:B68"/>
    <mergeCell ref="AM67:AM68"/>
    <mergeCell ref="AN67:AN68"/>
    <mergeCell ref="AO67:AO68"/>
    <mergeCell ref="AP67:AP68"/>
    <mergeCell ref="AQ67:AQ68"/>
    <mergeCell ref="A65:A66"/>
    <mergeCell ref="B65:B66"/>
    <mergeCell ref="AM65:AM66"/>
    <mergeCell ref="AN65:AN66"/>
    <mergeCell ref="AO65:AO66"/>
    <mergeCell ref="AP65:AP66"/>
    <mergeCell ref="AQ69:AQ70"/>
    <mergeCell ref="A71:A72"/>
    <mergeCell ref="B71:B72"/>
    <mergeCell ref="AM71:AM72"/>
    <mergeCell ref="AN71:AN72"/>
    <mergeCell ref="AO71:AO72"/>
    <mergeCell ref="AP71:AP72"/>
    <mergeCell ref="AQ71:AQ72"/>
    <mergeCell ref="A69:A70"/>
    <mergeCell ref="B69:B70"/>
    <mergeCell ref="AM69:AM70"/>
    <mergeCell ref="AN69:AN70"/>
    <mergeCell ref="AO69:AO70"/>
    <mergeCell ref="AP69:AP70"/>
    <mergeCell ref="AQ73:AQ74"/>
    <mergeCell ref="A75:A76"/>
    <mergeCell ref="B75:B76"/>
    <mergeCell ref="AM75:AM76"/>
    <mergeCell ref="AN75:AN76"/>
    <mergeCell ref="AO75:AO76"/>
    <mergeCell ref="AP75:AP76"/>
    <mergeCell ref="AQ75:AQ76"/>
    <mergeCell ref="A73:A74"/>
    <mergeCell ref="B73:B74"/>
    <mergeCell ref="AM73:AM74"/>
    <mergeCell ref="AN73:AN74"/>
    <mergeCell ref="AO73:AO74"/>
    <mergeCell ref="AP73:AP74"/>
    <mergeCell ref="AQ77:AQ78"/>
    <mergeCell ref="A79:A80"/>
    <mergeCell ref="B79:B80"/>
    <mergeCell ref="AM79:AM80"/>
    <mergeCell ref="AN79:AN80"/>
    <mergeCell ref="AO79:AO80"/>
    <mergeCell ref="AP79:AP80"/>
    <mergeCell ref="AQ79:AQ80"/>
    <mergeCell ref="A77:A78"/>
    <mergeCell ref="B77:B78"/>
    <mergeCell ref="AM77:AM78"/>
    <mergeCell ref="AN77:AN78"/>
    <mergeCell ref="AO77:AO78"/>
    <mergeCell ref="AP77:AP78"/>
    <mergeCell ref="AQ81:AQ82"/>
    <mergeCell ref="A83:A84"/>
    <mergeCell ref="B83:B84"/>
    <mergeCell ref="AM83:AM84"/>
    <mergeCell ref="AN83:AN84"/>
    <mergeCell ref="AO83:AO84"/>
    <mergeCell ref="AP83:AP84"/>
    <mergeCell ref="AQ83:AQ84"/>
    <mergeCell ref="A81:A82"/>
    <mergeCell ref="B81:B82"/>
    <mergeCell ref="AM81:AM82"/>
    <mergeCell ref="AN81:AN82"/>
    <mergeCell ref="AO81:AO82"/>
    <mergeCell ref="AP81:AP82"/>
    <mergeCell ref="AQ85:AQ86"/>
    <mergeCell ref="A87:A88"/>
    <mergeCell ref="B87:B88"/>
    <mergeCell ref="AM87:AM88"/>
    <mergeCell ref="AN87:AN88"/>
    <mergeCell ref="AO87:AO88"/>
    <mergeCell ref="AP87:AP88"/>
    <mergeCell ref="AQ87:AQ88"/>
    <mergeCell ref="A85:A86"/>
    <mergeCell ref="B85:B86"/>
    <mergeCell ref="AM85:AM86"/>
    <mergeCell ref="AN85:AN86"/>
    <mergeCell ref="AO85:AO86"/>
    <mergeCell ref="AP85:AP86"/>
    <mergeCell ref="AQ89:AQ90"/>
    <mergeCell ref="A91:A92"/>
    <mergeCell ref="B91:B92"/>
    <mergeCell ref="AM91:AM92"/>
    <mergeCell ref="AN91:AN92"/>
    <mergeCell ref="AO91:AO92"/>
    <mergeCell ref="AP91:AP92"/>
    <mergeCell ref="AQ91:AQ92"/>
    <mergeCell ref="A89:A90"/>
    <mergeCell ref="B89:B90"/>
    <mergeCell ref="AM89:AM90"/>
    <mergeCell ref="AN89:AN90"/>
    <mergeCell ref="AO89:AO90"/>
    <mergeCell ref="AP89:AP90"/>
    <mergeCell ref="AQ93:AQ94"/>
    <mergeCell ref="A95:A96"/>
    <mergeCell ref="B95:B96"/>
    <mergeCell ref="AM95:AM96"/>
    <mergeCell ref="AN95:AN96"/>
    <mergeCell ref="AO95:AO96"/>
    <mergeCell ref="AP95:AP96"/>
    <mergeCell ref="AQ95:AQ96"/>
    <mergeCell ref="A93:A94"/>
    <mergeCell ref="B93:B94"/>
    <mergeCell ref="AM93:AM94"/>
    <mergeCell ref="AN93:AN94"/>
    <mergeCell ref="AO93:AO94"/>
    <mergeCell ref="AP93:AP94"/>
    <mergeCell ref="AQ97:AQ98"/>
    <mergeCell ref="A99:A100"/>
    <mergeCell ref="B99:B100"/>
    <mergeCell ref="AM99:AM100"/>
    <mergeCell ref="AN99:AN100"/>
    <mergeCell ref="AO99:AO100"/>
    <mergeCell ref="AP99:AP100"/>
    <mergeCell ref="AQ99:AQ100"/>
    <mergeCell ref="A97:A98"/>
    <mergeCell ref="B97:B98"/>
    <mergeCell ref="AM97:AM98"/>
    <mergeCell ref="AN97:AN98"/>
    <mergeCell ref="AO97:AO98"/>
    <mergeCell ref="AP97:AP98"/>
    <mergeCell ref="AQ101:AQ102"/>
    <mergeCell ref="A103:A104"/>
    <mergeCell ref="B103:B104"/>
    <mergeCell ref="AM103:AM104"/>
    <mergeCell ref="AN103:AN104"/>
    <mergeCell ref="AO103:AO104"/>
    <mergeCell ref="AP103:AP104"/>
    <mergeCell ref="AQ103:AQ104"/>
    <mergeCell ref="A101:A102"/>
    <mergeCell ref="B101:B102"/>
    <mergeCell ref="AM101:AM102"/>
    <mergeCell ref="AN101:AN102"/>
    <mergeCell ref="AO101:AO102"/>
    <mergeCell ref="AP101:AP102"/>
    <mergeCell ref="AN109:AN110"/>
    <mergeCell ref="AQ105:AQ106"/>
    <mergeCell ref="A107:A108"/>
    <mergeCell ref="B105:B106"/>
    <mergeCell ref="AM107:AM108"/>
    <mergeCell ref="AN107:AN108"/>
    <mergeCell ref="AO107:AO108"/>
    <mergeCell ref="AP107:AP108"/>
    <mergeCell ref="AQ107:AQ108"/>
    <mergeCell ref="A105:A106"/>
    <mergeCell ref="AM105:AM106"/>
    <mergeCell ref="AN105:AN106"/>
    <mergeCell ref="AO105:AO106"/>
    <mergeCell ref="AP105:AP106"/>
    <mergeCell ref="B107:B108"/>
    <mergeCell ref="V9:W9"/>
    <mergeCell ref="X9:Y9"/>
    <mergeCell ref="Z9:AA9"/>
    <mergeCell ref="AB9:AC9"/>
    <mergeCell ref="AD9:AE9"/>
    <mergeCell ref="AF9:AG9"/>
    <mergeCell ref="AH9:AI9"/>
    <mergeCell ref="AJ9:AK9"/>
    <mergeCell ref="AM109:AM110"/>
    <mergeCell ref="AR11:AR12"/>
    <mergeCell ref="AR8:AR10"/>
    <mergeCell ref="AR13:AR14"/>
    <mergeCell ref="AR15:AR16"/>
    <mergeCell ref="AR17:AR18"/>
    <mergeCell ref="AR19:AR20"/>
    <mergeCell ref="AR21:AR22"/>
    <mergeCell ref="AR23:AR24"/>
    <mergeCell ref="AR25:AR26"/>
    <mergeCell ref="AR27:AR28"/>
    <mergeCell ref="AR29:AR30"/>
    <mergeCell ref="AR31:AR32"/>
    <mergeCell ref="AR33:AR34"/>
    <mergeCell ref="AR35:AR36"/>
    <mergeCell ref="AR37:AR38"/>
    <mergeCell ref="AR39:AR40"/>
    <mergeCell ref="AR41:AR42"/>
    <mergeCell ref="AR43:AR44"/>
    <mergeCell ref="AR45:AR46"/>
    <mergeCell ref="AR47:AR48"/>
    <mergeCell ref="AR49:AR50"/>
    <mergeCell ref="AR51:AR52"/>
    <mergeCell ref="AR53:AR54"/>
    <mergeCell ref="AR55:AR56"/>
    <mergeCell ref="AR57:AR58"/>
    <mergeCell ref="AR59:AR60"/>
    <mergeCell ref="AR61:AR62"/>
    <mergeCell ref="AR63:AR64"/>
    <mergeCell ref="AR65:AR66"/>
    <mergeCell ref="AR67:AR68"/>
    <mergeCell ref="AR69:AR70"/>
    <mergeCell ref="AR71:AR72"/>
    <mergeCell ref="AR73:AR74"/>
    <mergeCell ref="AR75:AR76"/>
    <mergeCell ref="AR77:AR78"/>
    <mergeCell ref="AR79:AR80"/>
    <mergeCell ref="AR99:AR100"/>
    <mergeCell ref="AR101:AR102"/>
    <mergeCell ref="AR103:AR104"/>
    <mergeCell ref="AR105:AR106"/>
    <mergeCell ref="AR81:AR82"/>
    <mergeCell ref="AR83:AR84"/>
    <mergeCell ref="AR85:AR86"/>
    <mergeCell ref="AR87:AR88"/>
    <mergeCell ref="AR89:AR90"/>
    <mergeCell ref="AR91:AR92"/>
    <mergeCell ref="AR93:AR94"/>
    <mergeCell ref="AR95:AR96"/>
    <mergeCell ref="AR97:AR98"/>
  </mergeCells>
  <conditionalFormatting sqref="D11:AK108">
    <cfRule type="cellIs" dxfId="108" priority="21" operator="lessThan">
      <formula>$AL$3</formula>
    </cfRule>
  </conditionalFormatting>
  <conditionalFormatting sqref="AO11:AO108">
    <cfRule type="cellIs" dxfId="107" priority="20" operator="greaterThan">
      <formula>$AO$3</formula>
    </cfRule>
  </conditionalFormatting>
  <conditionalFormatting sqref="AP11:AP108">
    <cfRule type="containsText" dxfId="106" priority="19" operator="containsText" text="Tidak Naik">
      <formula>NOT(ISERROR(SEARCH("Tidak Naik",AP11)))</formula>
    </cfRule>
  </conditionalFormatting>
  <conditionalFormatting sqref="D9:AK9">
    <cfRule type="containsBlanks" dxfId="105" priority="18">
      <formula>LEN(TRIM(D9))=0</formula>
    </cfRule>
  </conditionalFormatting>
  <conditionalFormatting sqref="D11:D110">
    <cfRule type="cellIs" dxfId="104" priority="17" operator="lessThan">
      <formula>$D$9</formula>
    </cfRule>
  </conditionalFormatting>
  <conditionalFormatting sqref="F11:F110">
    <cfRule type="cellIs" dxfId="103" priority="16" operator="lessThan">
      <formula>$F$9</formula>
    </cfRule>
  </conditionalFormatting>
  <conditionalFormatting sqref="H11:H110">
    <cfRule type="cellIs" dxfId="102" priority="15" operator="lessThan">
      <formula>$H$9</formula>
    </cfRule>
  </conditionalFormatting>
  <conditionalFormatting sqref="J11:J110">
    <cfRule type="cellIs" dxfId="101" priority="14" operator="lessThan">
      <formula>$J$9</formula>
    </cfRule>
  </conditionalFormatting>
  <conditionalFormatting sqref="L11:L110">
    <cfRule type="cellIs" dxfId="100" priority="13" operator="lessThan">
      <formula>$L$9</formula>
    </cfRule>
  </conditionalFormatting>
  <conditionalFormatting sqref="N11:N110">
    <cfRule type="cellIs" dxfId="99" priority="12" operator="lessThan">
      <formula>$N$9</formula>
    </cfRule>
  </conditionalFormatting>
  <conditionalFormatting sqref="P11:P110">
    <cfRule type="cellIs" dxfId="98" priority="11" operator="lessThan">
      <formula>$P$9</formula>
    </cfRule>
  </conditionalFormatting>
  <conditionalFormatting sqref="R11:R110">
    <cfRule type="cellIs" dxfId="97" priority="10" operator="lessThan">
      <formula>$R$9</formula>
    </cfRule>
  </conditionalFormatting>
  <conditionalFormatting sqref="T11:T110">
    <cfRule type="cellIs" dxfId="96" priority="9" operator="lessThan">
      <formula>$T$9</formula>
    </cfRule>
  </conditionalFormatting>
  <conditionalFormatting sqref="V11:V110">
    <cfRule type="cellIs" dxfId="95" priority="8" operator="lessThan">
      <formula>$V$9</formula>
    </cfRule>
  </conditionalFormatting>
  <conditionalFormatting sqref="X11:X110">
    <cfRule type="cellIs" dxfId="94" priority="7" operator="lessThan">
      <formula>$X$9</formula>
    </cfRule>
  </conditionalFormatting>
  <conditionalFormatting sqref="Z11:Z110">
    <cfRule type="cellIs" dxfId="93" priority="6" operator="lessThan">
      <formula>$Z$9</formula>
    </cfRule>
  </conditionalFormatting>
  <conditionalFormatting sqref="AB11:AB110">
    <cfRule type="cellIs" dxfId="92" priority="5" operator="lessThan">
      <formula>$AB$9</formula>
    </cfRule>
  </conditionalFormatting>
  <conditionalFormatting sqref="AD11:AD110">
    <cfRule type="cellIs" dxfId="91" priority="4" operator="lessThan">
      <formula>$AD$9</formula>
    </cfRule>
  </conditionalFormatting>
  <conditionalFormatting sqref="AF11:AF110">
    <cfRule type="cellIs" dxfId="90" priority="3" operator="lessThan">
      <formula>$AF$9</formula>
    </cfRule>
  </conditionalFormatting>
  <conditionalFormatting sqref="AH11:AH110">
    <cfRule type="cellIs" dxfId="89" priority="2" operator="lessThan">
      <formula>$AH$9</formula>
    </cfRule>
  </conditionalFormatting>
  <conditionalFormatting sqref="AJ11:AJ110">
    <cfRule type="cellIs" dxfId="88"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2.xml><?xml version="1.0" encoding="utf-8"?>
<worksheet xmlns="http://schemas.openxmlformats.org/spreadsheetml/2006/main" xmlns:r="http://schemas.openxmlformats.org/officeDocument/2006/relationships">
  <sheetPr codeName="Sheet32">
    <tabColor rgb="FF0000CC"/>
  </sheetPr>
  <dimension ref="A1:DL115"/>
  <sheetViews>
    <sheetView showGridLines="0" workbookViewId="0">
      <pane xSplit="2" ySplit="10" topLeftCell="C11" activePane="bottomRight" state="frozen"/>
      <selection pane="topRight" activeCell="C1" sqref="C1"/>
      <selection pane="bottomLeft" activeCell="A11" sqref="A11"/>
      <selection pane="bottomRight" activeCell="AL3" sqref="AL3:AN6"/>
    </sheetView>
  </sheetViews>
  <sheetFormatPr defaultColWidth="0" defaultRowHeight="0" customHeight="1" zeroHeight="1"/>
  <cols>
    <col min="1" max="1" width="4.7109375" style="299"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3.85546875" style="58" customWidth="1"/>
    <col min="40" max="40" width="6.140625" style="58" customWidth="1"/>
    <col min="41" max="41" width="4.5703125" style="58" customWidth="1"/>
    <col min="42" max="42" width="5.28515625" style="58" bestFit="1" customWidth="1"/>
    <col min="43" max="116" width="0" style="58" hidden="1" customWidth="1"/>
    <col min="117" max="16384" width="9.140625" style="58" hidden="1"/>
  </cols>
  <sheetData>
    <row r="1" spans="1:47" ht="6.75" customHeight="1">
      <c r="D1" s="714"/>
      <c r="E1" s="714"/>
      <c r="F1" s="714"/>
      <c r="G1" s="714"/>
      <c r="H1" s="714"/>
      <c r="I1" s="714"/>
      <c r="J1" s="714"/>
      <c r="K1" s="714"/>
      <c r="L1" s="714"/>
      <c r="M1" s="714"/>
      <c r="N1" s="714"/>
      <c r="O1" s="714"/>
      <c r="P1" s="714"/>
      <c r="Q1" s="714"/>
      <c r="R1" s="714"/>
      <c r="S1" s="714"/>
      <c r="T1" s="714"/>
      <c r="U1" s="714"/>
    </row>
    <row r="2" spans="1:47" s="259" customFormat="1" ht="21.75" customHeigh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789" t="s">
        <v>451</v>
      </c>
      <c r="AM2" s="789"/>
      <c r="AN2" s="789"/>
    </row>
    <row r="3" spans="1:47" s="259" customFormat="1" ht="19.5" customHeight="1">
      <c r="A3" s="715" t="str">
        <f>Home!C4</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90">
        <v>2</v>
      </c>
      <c r="AM3" s="790"/>
      <c r="AN3" s="790"/>
    </row>
    <row r="4" spans="1:47" ht="5.25" customHeight="1">
      <c r="AL4" s="790"/>
      <c r="AM4" s="790"/>
      <c r="AN4" s="790"/>
    </row>
    <row r="5" spans="1:47" s="260" customFormat="1" ht="18.75" customHeight="1">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90"/>
      <c r="AM5" s="790"/>
      <c r="AN5" s="790"/>
    </row>
    <row r="6" spans="1:47" ht="15.75" customHeight="1">
      <c r="C6" s="290" t="s">
        <v>65</v>
      </c>
      <c r="D6" s="379">
        <f>UTAMA!D16</f>
        <v>7</v>
      </c>
      <c r="E6" s="290"/>
      <c r="F6" s="289"/>
      <c r="G6" s="289"/>
      <c r="H6" s="289"/>
      <c r="I6" s="289"/>
      <c r="J6" s="289"/>
      <c r="K6" s="289"/>
      <c r="L6" s="151" t="s">
        <v>66</v>
      </c>
      <c r="M6" s="151"/>
      <c r="O6" s="303" t="s">
        <v>323</v>
      </c>
      <c r="P6" s="227"/>
      <c r="Q6" s="227"/>
      <c r="R6" s="227"/>
      <c r="V6" s="58" t="s">
        <v>9</v>
      </c>
      <c r="AA6" s="380" t="str">
        <f>UTAMA!D20</f>
        <v>2017/2018</v>
      </c>
      <c r="AL6" s="790"/>
      <c r="AM6" s="790"/>
      <c r="AN6" s="790"/>
    </row>
    <row r="7" spans="1:47" ht="15"/>
    <row r="8" spans="1:47" ht="42.75" customHeight="1">
      <c r="A8" s="711" t="s">
        <v>51</v>
      </c>
      <c r="B8" s="711" t="s">
        <v>2</v>
      </c>
      <c r="C8" s="292"/>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7" t="s">
        <v>54</v>
      </c>
      <c r="AM8" s="763" t="s">
        <v>428</v>
      </c>
      <c r="AN8" s="788" t="s">
        <v>68</v>
      </c>
      <c r="AO8" s="744" t="s">
        <v>426</v>
      </c>
      <c r="AP8" s="737" t="s">
        <v>69</v>
      </c>
    </row>
    <row r="9" spans="1:47" ht="21.75" customHeight="1">
      <c r="A9" s="712"/>
      <c r="B9" s="712"/>
      <c r="C9" s="381"/>
      <c r="D9" s="786" t="str">
        <f>IF(QH!S14="","",QH!S14)</f>
        <v/>
      </c>
      <c r="E9" s="787"/>
      <c r="F9" s="786" t="str">
        <f>IF(AA!S14="","",AA!S14)</f>
        <v/>
      </c>
      <c r="G9" s="787"/>
      <c r="H9" s="786" t="str">
        <f>IF(FIQIH!S14="","",FIQIH!S14)</f>
        <v/>
      </c>
      <c r="I9" s="787"/>
      <c r="J9" s="786" t="str">
        <f>IF(SKI!S14="","",SKI!S14)</f>
        <v/>
      </c>
      <c r="K9" s="787"/>
      <c r="L9" s="786" t="str">
        <f>IF(PPKn!S14="","",PPKn!S14)</f>
        <v/>
      </c>
      <c r="M9" s="787"/>
      <c r="N9" s="786" t="str">
        <f>IF(B.Ind!S14="","",B.Ind!S14)</f>
        <v/>
      </c>
      <c r="O9" s="787"/>
      <c r="P9" s="786" t="str">
        <f>IF(B.ARAB!S14="","",B.ARAB!S14)</f>
        <v/>
      </c>
      <c r="Q9" s="787"/>
      <c r="R9" s="786" t="str">
        <f>IF(MAT!S14="","",MAT!S14)</f>
        <v/>
      </c>
      <c r="S9" s="787"/>
      <c r="T9" s="786" t="str">
        <f>IF(IPA!S14="","",IPA!S14)</f>
        <v/>
      </c>
      <c r="U9" s="787"/>
      <c r="V9" s="786" t="str">
        <f>IF(IPS!S14="","",IPS!S14)</f>
        <v/>
      </c>
      <c r="W9" s="787"/>
      <c r="X9" s="786" t="str">
        <f>IF(BIng!S14="","",BIng!S14)</f>
        <v/>
      </c>
      <c r="Y9" s="787"/>
      <c r="Z9" s="786" t="str">
        <f>IF(SBd!S14="","",SBd!S14)</f>
        <v/>
      </c>
      <c r="AA9" s="787"/>
      <c r="AB9" s="786" t="str">
        <f>IF(Pjk!S14="","",Pjk!S14)</f>
        <v/>
      </c>
      <c r="AC9" s="787"/>
      <c r="AD9" s="786" t="str">
        <f>IF(Prk!S14="","",Prk!S14)</f>
        <v/>
      </c>
      <c r="AE9" s="787"/>
      <c r="AF9" s="786" t="str">
        <f>IF(BADER!S14="","",BADER!S14)</f>
        <v/>
      </c>
      <c r="AG9" s="787"/>
      <c r="AH9" s="786" t="str">
        <f>IF(TAMB1!S14="","",TAMB1!S14)</f>
        <v/>
      </c>
      <c r="AI9" s="787"/>
      <c r="AJ9" s="786" t="str">
        <f>IF(TAMB2!S14="","",TAMB2!S14)</f>
        <v/>
      </c>
      <c r="AK9" s="787"/>
      <c r="AL9" s="737"/>
      <c r="AM9" s="763"/>
      <c r="AN9" s="788"/>
      <c r="AO9" s="745"/>
      <c r="AP9" s="737"/>
    </row>
    <row r="10" spans="1:47" ht="15">
      <c r="A10" s="713"/>
      <c r="B10" s="713"/>
      <c r="C10" s="293"/>
      <c r="D10" s="69" t="s">
        <v>128</v>
      </c>
      <c r="E10" s="453" t="s">
        <v>418</v>
      </c>
      <c r="F10" s="69" t="s">
        <v>128</v>
      </c>
      <c r="G10" s="453" t="s">
        <v>418</v>
      </c>
      <c r="H10" s="69" t="s">
        <v>128</v>
      </c>
      <c r="I10" s="453" t="s">
        <v>418</v>
      </c>
      <c r="J10" s="69" t="s">
        <v>128</v>
      </c>
      <c r="K10" s="453" t="s">
        <v>418</v>
      </c>
      <c r="L10" s="69" t="s">
        <v>128</v>
      </c>
      <c r="M10" s="453" t="s">
        <v>418</v>
      </c>
      <c r="N10" s="69" t="s">
        <v>128</v>
      </c>
      <c r="O10" s="453" t="s">
        <v>418</v>
      </c>
      <c r="P10" s="69" t="s">
        <v>128</v>
      </c>
      <c r="Q10" s="453" t="s">
        <v>418</v>
      </c>
      <c r="R10" s="69" t="s">
        <v>128</v>
      </c>
      <c r="S10" s="453" t="s">
        <v>418</v>
      </c>
      <c r="T10" s="69" t="s">
        <v>128</v>
      </c>
      <c r="U10" s="453" t="s">
        <v>418</v>
      </c>
      <c r="V10" s="69" t="s">
        <v>128</v>
      </c>
      <c r="W10" s="453" t="s">
        <v>418</v>
      </c>
      <c r="X10" s="69" t="s">
        <v>128</v>
      </c>
      <c r="Y10" s="453" t="s">
        <v>418</v>
      </c>
      <c r="Z10" s="69" t="s">
        <v>128</v>
      </c>
      <c r="AA10" s="453" t="s">
        <v>418</v>
      </c>
      <c r="AB10" s="69" t="s">
        <v>128</v>
      </c>
      <c r="AC10" s="453" t="s">
        <v>418</v>
      </c>
      <c r="AD10" s="69" t="s">
        <v>128</v>
      </c>
      <c r="AE10" s="453" t="s">
        <v>418</v>
      </c>
      <c r="AF10" s="69" t="s">
        <v>128</v>
      </c>
      <c r="AG10" s="453" t="s">
        <v>418</v>
      </c>
      <c r="AH10" s="69" t="s">
        <v>128</v>
      </c>
      <c r="AI10" s="453" t="s">
        <v>418</v>
      </c>
      <c r="AJ10" s="69" t="s">
        <v>128</v>
      </c>
      <c r="AK10" s="453" t="s">
        <v>418</v>
      </c>
      <c r="AL10" s="737"/>
      <c r="AM10" s="763"/>
      <c r="AN10" s="788"/>
      <c r="AO10" s="746"/>
      <c r="AP10" s="737"/>
      <c r="AQ10" s="71"/>
      <c r="AR10" s="71"/>
      <c r="AS10" s="71"/>
      <c r="AT10" s="71"/>
      <c r="AU10" s="71"/>
    </row>
    <row r="11" spans="1:47" ht="15">
      <c r="A11" s="711">
        <v>1</v>
      </c>
      <c r="B11" s="752" t="str">
        <f>'Data Identitas'!B9</f>
        <v>ROFIAH</v>
      </c>
      <c r="C11" s="232" t="s">
        <v>422</v>
      </c>
      <c r="D11" s="222" t="str">
        <f>IF(QH!C14="","",QH!C14)</f>
        <v/>
      </c>
      <c r="E11" s="764" t="str">
        <f>IF(D11="","NK",IF(OR(D11&lt;$D$9,D12&lt;$D$9),"NK","L"))</f>
        <v>NK</v>
      </c>
      <c r="F11" s="223" t="str">
        <f>IF(AA!C14="","",AA!C14)</f>
        <v/>
      </c>
      <c r="G11" s="764" t="str">
        <f>IF(F11="","NK",IF(OR(F11&lt;$F$9,F12&lt;$F$9),"NK","L"))</f>
        <v>NK</v>
      </c>
      <c r="H11" s="223" t="str">
        <f>IF(FIQIH!C14="","",FIQIH!C14)</f>
        <v/>
      </c>
      <c r="I11" s="764" t="str">
        <f>IF(H11="","NK",IF(OR(H11&lt;$H$9,H12&lt;$H$9),"NK","L"))</f>
        <v>NK</v>
      </c>
      <c r="J11" s="223" t="str">
        <f>IF(SKI!C14="","",SKI!C14)</f>
        <v/>
      </c>
      <c r="K11" s="764" t="str">
        <f>IF(J11="","NK",IF(OR(J11&lt;$J$9,J12&lt;$J$9),"NK","L"))</f>
        <v>NK</v>
      </c>
      <c r="L11" s="222" t="str">
        <f>IF(PPKn!C14="","",PPKn!C14)</f>
        <v/>
      </c>
      <c r="M11" s="764" t="str">
        <f>IF(L11="","NK",IF(OR(L11&lt;$L$9,L12&lt;$L$9),"NK","L"))</f>
        <v>NK</v>
      </c>
      <c r="N11" s="224" t="str">
        <f>IF(B.Ind!C14="","",B.Ind!C14)</f>
        <v/>
      </c>
      <c r="O11" s="764" t="str">
        <f>IF(N11="","NK",IF(OR(N11&lt;$N$9,N12&lt;$N$9),"NK","L"))</f>
        <v>NK</v>
      </c>
      <c r="P11" s="224" t="str">
        <f>IF(B.ARAB!C14="","",B.ARAB!C14)</f>
        <v/>
      </c>
      <c r="Q11" s="764" t="str">
        <f>IF(P11="","NK",IF(OR(P11&lt;$P$9,P12&lt;$P$9),"NK","L"))</f>
        <v>NK</v>
      </c>
      <c r="R11" s="224" t="str">
        <f>IF(MAT!C14="","",MAT!C14)</f>
        <v/>
      </c>
      <c r="S11" s="764" t="str">
        <f>IF(R11="","NK",IF(OR(R11&lt;$R$9,R12&lt;$R$9),"NK","L"))</f>
        <v>NK</v>
      </c>
      <c r="T11" s="224" t="str">
        <f>IF(IPA!C14="","",IPA!C14)</f>
        <v/>
      </c>
      <c r="U11" s="764" t="str">
        <f>IF(T11="","NK",IF(OR(T11&lt;$T$9,T12&lt;$T$9),"NK","L"))</f>
        <v>NK</v>
      </c>
      <c r="V11" s="224" t="str">
        <f>IF(IPS!C14="","",IPS!C14)</f>
        <v/>
      </c>
      <c r="W11" s="764" t="str">
        <f>IF(V11="","NK",IF(OR(V11&lt;$V$9,V12&lt;$V$9),"NK","L"))</f>
        <v>NK</v>
      </c>
      <c r="X11" s="224" t="str">
        <f>IF(BIng!C14="","",BIng!F14)</f>
        <v/>
      </c>
      <c r="Y11" s="764" t="str">
        <f>IF(X11="","NK",IF(OR(X11&lt;$X$9,X12&lt;$X$9),"NK","L"))</f>
        <v>NK</v>
      </c>
      <c r="Z11" s="224" t="str">
        <f>IF(SBd!C14="","",SBd!C14)</f>
        <v/>
      </c>
      <c r="AA11" s="764" t="str">
        <f>IF(Z11="","NK",IF(OR(Z11&lt;$Z$9,Z12&lt;$Z$9),"NK","L"))</f>
        <v>NK</v>
      </c>
      <c r="AB11" s="224" t="str">
        <f>IF(Pjk!C14="","",Pjk!F14)</f>
        <v/>
      </c>
      <c r="AC11" s="764" t="str">
        <f>IF(AB11="","NK",IF(OR(AB11&lt;$AB$9,AB12&lt;$AB$9),"NK","L"))</f>
        <v>NK</v>
      </c>
      <c r="AD11" s="224" t="str">
        <f>IF(Prk!C14="","",Prk!C14)</f>
        <v/>
      </c>
      <c r="AE11" s="764" t="str">
        <f>IF(AD11="","NK",IF(OR(AD11&lt;$AD$9,AD12&lt;$AD$9),"NK","L"))</f>
        <v>NK</v>
      </c>
      <c r="AF11" s="224" t="str">
        <f>IF(BADER!C14="","",BADER!C14)</f>
        <v/>
      </c>
      <c r="AG11" s="764" t="str">
        <f>IF(AF11="","NK",IF(OR(AF11&lt;$AF$9,AF12&lt;$AF$9),"NK","L"))</f>
        <v>NK</v>
      </c>
      <c r="AH11" s="224" t="str">
        <f>IF(TAMB1!C14="","",TAMB1!C14)</f>
        <v/>
      </c>
      <c r="AI11" s="764" t="str">
        <f>IF(AH11="","",IF(OR(AH11&lt;$AH$9,AH12&lt;$AH$9),"NK","L"))</f>
        <v/>
      </c>
      <c r="AJ11" s="224" t="str">
        <f>IF(TAMB2!C14="","",TAMB2!C14)</f>
        <v/>
      </c>
      <c r="AK11" s="764" t="str">
        <f>IF(AJ11="","",IF(OR(AJ11&lt;$AJ$9,AJ12&lt;$AJ$9),"NK","L"))</f>
        <v/>
      </c>
      <c r="AL11" s="225">
        <f t="shared" ref="AL11:AL74" si="0">SUM(D11,F11,H11,J11,L11,N11,P11,R11,T11,V11,X11,Z11,AB11,AD11,AF11,AH11,AJ11)</f>
        <v>0</v>
      </c>
      <c r="AM11" s="754" t="str">
        <f>IFERROR(DESKRIPSI!EW11,"")</f>
        <v/>
      </c>
      <c r="AN11" s="756">
        <f>IF(AL11="","",AL11+AL12)</f>
        <v>0</v>
      </c>
      <c r="AO11" s="747" t="str">
        <f>IF(AL11=0,"",COUNTIF(D11:AK12,"NK"))</f>
        <v/>
      </c>
      <c r="AP11" s="751">
        <f>RANK(AN11,$AN$11:$AN$107,0)</f>
        <v>1</v>
      </c>
    </row>
    <row r="12" spans="1:47" ht="15">
      <c r="A12" s="713"/>
      <c r="B12" s="753"/>
      <c r="C12" s="232" t="s">
        <v>423</v>
      </c>
      <c r="D12" s="228" t="str">
        <f>IF(QH!F14="","",QH!F14)</f>
        <v/>
      </c>
      <c r="E12" s="765"/>
      <c r="F12" s="229" t="str">
        <f>IF(AA!F14="","",AA!F14)</f>
        <v/>
      </c>
      <c r="G12" s="765"/>
      <c r="H12" s="229" t="str">
        <f>IF(FIQIH!F14="","",FIQIH!F14)</f>
        <v/>
      </c>
      <c r="I12" s="765"/>
      <c r="J12" s="229" t="str">
        <f>IF(SKI!F14="","",SKI!F14)</f>
        <v/>
      </c>
      <c r="K12" s="765"/>
      <c r="L12" s="228" t="str">
        <f>IF(PPKn!F14="","",PPKn!F14)</f>
        <v/>
      </c>
      <c r="M12" s="765"/>
      <c r="N12" s="230" t="str">
        <f>IF(B.Ind!F14="","",B.Ind!F14)</f>
        <v/>
      </c>
      <c r="O12" s="765"/>
      <c r="P12" s="230" t="str">
        <f>IF(B.ARAB!F14="","",B.ARAB!F14)</f>
        <v/>
      </c>
      <c r="Q12" s="765"/>
      <c r="R12" s="230" t="str">
        <f>IF(MAT!F14="","",MAT!F14)</f>
        <v/>
      </c>
      <c r="S12" s="765"/>
      <c r="T12" s="230" t="str">
        <f>IF(IPA!F14="","",IPA!F14)</f>
        <v/>
      </c>
      <c r="U12" s="765"/>
      <c r="V12" s="230" t="str">
        <f>IF(IPS!F14="","",IPS!F14)</f>
        <v/>
      </c>
      <c r="W12" s="765"/>
      <c r="X12" s="230" t="str">
        <f>IF(BIng!F14="","",BIng!F14)</f>
        <v/>
      </c>
      <c r="Y12" s="765"/>
      <c r="Z12" s="230" t="str">
        <f>IF(SBd!F14="","",SBd!F14)</f>
        <v/>
      </c>
      <c r="AA12" s="765"/>
      <c r="AB12" s="230" t="str">
        <f>IF(Pjk!F14="","",Pjk!F14)</f>
        <v/>
      </c>
      <c r="AC12" s="765"/>
      <c r="AD12" s="230" t="str">
        <f>IF(Prk!F14="","",Prk!F14)</f>
        <v/>
      </c>
      <c r="AE12" s="765"/>
      <c r="AF12" s="230" t="str">
        <f>IF(BADER!F14="","",BADER!F14)</f>
        <v/>
      </c>
      <c r="AG12" s="765"/>
      <c r="AH12" s="230" t="str">
        <f>IF(TAMB1!F14="","",TAMB1!F14)</f>
        <v/>
      </c>
      <c r="AI12" s="765"/>
      <c r="AJ12" s="230" t="str">
        <f>IF(TAMB2!F14="","",TAMB2!F14)</f>
        <v/>
      </c>
      <c r="AK12" s="765"/>
      <c r="AL12" s="231">
        <f t="shared" si="0"/>
        <v>0</v>
      </c>
      <c r="AM12" s="755"/>
      <c r="AN12" s="757"/>
      <c r="AO12" s="748"/>
      <c r="AP12" s="751"/>
    </row>
    <row r="13" spans="1:47" ht="15">
      <c r="A13" s="711">
        <v>2</v>
      </c>
      <c r="B13" s="752" t="str">
        <f>'Data Identitas'!B10</f>
        <v>siswa2</v>
      </c>
      <c r="C13" s="232" t="s">
        <v>422</v>
      </c>
      <c r="D13" s="228" t="str">
        <f>IF(QH!C15="","",QH!C15)</f>
        <v/>
      </c>
      <c r="E13" s="764" t="str">
        <f t="shared" ref="E13" si="1">IF(D13="","NK",IF(OR(D13&lt;$D$9,D14&lt;$D$9),"NK","L"))</f>
        <v>NK</v>
      </c>
      <c r="F13" s="229" t="str">
        <f>IF(AA!C15="","",AA!C15)</f>
        <v/>
      </c>
      <c r="G13" s="764" t="str">
        <f t="shared" ref="G13" si="2">IF(F13="","NK",IF(OR(F13&lt;$F$9,F14&lt;$F$9),"NK","L"))</f>
        <v>NK</v>
      </c>
      <c r="H13" s="229" t="str">
        <f>IF(FIQIH!C15="","",FIQIH!C15)</f>
        <v/>
      </c>
      <c r="I13" s="764" t="str">
        <f t="shared" ref="I13" si="3">IF(H13="","NK",IF(OR(H13&lt;$H$9,H14&lt;$H$9),"NK","L"))</f>
        <v>NK</v>
      </c>
      <c r="J13" s="229" t="str">
        <f>IF(SKI!C15="","",SKI!C15)</f>
        <v/>
      </c>
      <c r="K13" s="764" t="str">
        <f t="shared" ref="K13" si="4">IF(J13="","NK",IF(OR(J13&lt;$J$9,J14&lt;$J$9),"NK","L"))</f>
        <v>NK</v>
      </c>
      <c r="L13" s="228" t="str">
        <f>IF(PPKn!C15="","",PPKn!C15)</f>
        <v/>
      </c>
      <c r="M13" s="764" t="str">
        <f t="shared" ref="M13" si="5">IF(L13="","NK",IF(OR(L13&lt;$L$9,L14&lt;$L$9),"NK","L"))</f>
        <v>NK</v>
      </c>
      <c r="N13" s="230" t="str">
        <f>IF(B.Ind!C15="","",B.Ind!C15)</f>
        <v/>
      </c>
      <c r="O13" s="764" t="str">
        <f t="shared" ref="O13" si="6">IF(N13="","NK",IF(OR(N13&lt;$N$9,N14&lt;$N$9),"NK","L"))</f>
        <v>NK</v>
      </c>
      <c r="P13" s="230" t="str">
        <f>IF(B.ARAB!C15="","",B.ARAB!C15)</f>
        <v/>
      </c>
      <c r="Q13" s="764" t="str">
        <f t="shared" ref="Q13" si="7">IF(P13="","NK",IF(OR(P13&lt;$P$9,P14&lt;$P$9),"NK","L"))</f>
        <v>NK</v>
      </c>
      <c r="R13" s="230" t="str">
        <f>IF(MAT!C15="","",MAT!C15)</f>
        <v/>
      </c>
      <c r="S13" s="764" t="str">
        <f t="shared" ref="S13" si="8">IF(R13="","NK",IF(OR(R13&lt;$R$9,R14&lt;$R$9),"NK","L"))</f>
        <v>NK</v>
      </c>
      <c r="T13" s="230" t="str">
        <f>IF(IPA!C15="","",IPA!C15)</f>
        <v/>
      </c>
      <c r="U13" s="764" t="str">
        <f t="shared" ref="U13" si="9">IF(T13="","NK",IF(OR(T13&lt;$T$9,T14&lt;$T$9),"NK","L"))</f>
        <v>NK</v>
      </c>
      <c r="V13" s="230" t="str">
        <f>IF(IPS!C15="","",IPS!C15)</f>
        <v/>
      </c>
      <c r="W13" s="764" t="str">
        <f t="shared" ref="W13" si="10">IF(V13="","NK",IF(OR(V13&lt;$V$9,V14&lt;$V$9),"NK","L"))</f>
        <v>NK</v>
      </c>
      <c r="X13" s="230" t="str">
        <f>IF(BIng!C15="","",BIng!F15)</f>
        <v/>
      </c>
      <c r="Y13" s="764" t="str">
        <f t="shared" ref="Y13" si="11">IF(X13="","NK",IF(OR(X13&lt;$X$9,X14&lt;$X$9),"NK","L"))</f>
        <v>NK</v>
      </c>
      <c r="Z13" s="230" t="str">
        <f>IF(SBd!C15="","",SBd!C15)</f>
        <v/>
      </c>
      <c r="AA13" s="764" t="str">
        <f t="shared" ref="AA13" si="12">IF(Z13="","NK",IF(OR(Z13&lt;$Z$9,Z14&lt;$Z$9),"NK","L"))</f>
        <v>NK</v>
      </c>
      <c r="AB13" s="230" t="str">
        <f>IF(Pjk!C15="","",Pjk!F15)</f>
        <v/>
      </c>
      <c r="AC13" s="764" t="str">
        <f t="shared" ref="AC13" si="13">IF(AB13="","NK",IF(OR(AB13&lt;$AB$9,AB14&lt;$AB$9),"NK","L"))</f>
        <v>NK</v>
      </c>
      <c r="AD13" s="230" t="str">
        <f>IF(Prk!C15="","",Prk!C15)</f>
        <v/>
      </c>
      <c r="AE13" s="764" t="str">
        <f t="shared" ref="AE13" si="14">IF(AD13="","NK",IF(OR(AD13&lt;$AD$9,AD14&lt;$AD$9),"NK","L"))</f>
        <v>NK</v>
      </c>
      <c r="AF13" s="230" t="str">
        <f>IF(BADER!C15="","",BADER!C15)</f>
        <v/>
      </c>
      <c r="AG13" s="764" t="str">
        <f t="shared" ref="AG13" si="15">IF(AF13="","NK",IF(OR(AF13&lt;$AF$9,AF14&lt;$AF$9),"NK","L"))</f>
        <v>NK</v>
      </c>
      <c r="AH13" s="230" t="str">
        <f>IF(TAMB1!C15="","",TAMB1!C15)</f>
        <v/>
      </c>
      <c r="AI13" s="764" t="str">
        <f t="shared" ref="AI13" si="16">IF(AH13="","",IF(OR(AH13&lt;$AH$9,AH14&lt;$AH$9),"NK","L"))</f>
        <v/>
      </c>
      <c r="AJ13" s="230" t="str">
        <f>IF(TAMB2!C15="","",TAMB2!C15)</f>
        <v/>
      </c>
      <c r="AK13" s="764" t="str">
        <f t="shared" ref="AK13" si="17">IF(AJ13="","",IF(OR(AJ13&lt;$AJ$9,AJ14&lt;$AJ$9),"NK","L"))</f>
        <v/>
      </c>
      <c r="AL13" s="231">
        <f t="shared" si="0"/>
        <v>0</v>
      </c>
      <c r="AM13" s="754" t="str">
        <f>IFERROR(DESKRIPSI!EW12,"")</f>
        <v/>
      </c>
      <c r="AN13" s="756">
        <f t="shared" ref="AN13" si="18">IF(AL13="","",AL13+AL14)</f>
        <v>0</v>
      </c>
      <c r="AO13" s="747" t="str">
        <f t="shared" ref="AO13" si="19">IF(AL13=0,"",COUNTIF(D13:AK14,"NK"))</f>
        <v/>
      </c>
      <c r="AP13" s="751">
        <f>RANK(AN13,$AN$11:$AN$107,0)</f>
        <v>1</v>
      </c>
    </row>
    <row r="14" spans="1:47" ht="15">
      <c r="A14" s="713"/>
      <c r="B14" s="753"/>
      <c r="C14" s="232" t="s">
        <v>423</v>
      </c>
      <c r="D14" s="228" t="str">
        <f>IF(QH!F15="","",QH!F15)</f>
        <v/>
      </c>
      <c r="E14" s="765"/>
      <c r="F14" s="229" t="str">
        <f>IF(AA!F15="","",AA!F15)</f>
        <v/>
      </c>
      <c r="G14" s="765"/>
      <c r="H14" s="229" t="str">
        <f>IF(FIQIH!F15="","",FIQIH!F15)</f>
        <v/>
      </c>
      <c r="I14" s="765"/>
      <c r="J14" s="229" t="str">
        <f>IF(SKI!F15="","",SKI!F15)</f>
        <v/>
      </c>
      <c r="K14" s="765"/>
      <c r="L14" s="228" t="str">
        <f>IF(PPKn!F15="","",PPKn!F15)</f>
        <v/>
      </c>
      <c r="M14" s="765"/>
      <c r="N14" s="230" t="str">
        <f>IF(B.Ind!F15="","",B.Ind!F15)</f>
        <v/>
      </c>
      <c r="O14" s="765"/>
      <c r="P14" s="230" t="str">
        <f>IF(B.ARAB!F15="","",B.ARAB!F15)</f>
        <v/>
      </c>
      <c r="Q14" s="765"/>
      <c r="R14" s="230" t="str">
        <f>IF(MAT!F15="","",MAT!F15)</f>
        <v/>
      </c>
      <c r="S14" s="765"/>
      <c r="T14" s="230" t="str">
        <f>IF(IPA!F15="","",IPA!F15)</f>
        <v/>
      </c>
      <c r="U14" s="765"/>
      <c r="V14" s="230" t="str">
        <f>IF(IPS!F15="","",IPS!F15)</f>
        <v/>
      </c>
      <c r="W14" s="765"/>
      <c r="X14" s="230" t="str">
        <f>IF(BIng!F15="","",BIng!F15)</f>
        <v/>
      </c>
      <c r="Y14" s="765"/>
      <c r="Z14" s="230" t="str">
        <f>IF(SBd!F15="","",SBd!F15)</f>
        <v/>
      </c>
      <c r="AA14" s="765"/>
      <c r="AB14" s="230" t="str">
        <f>IF(Pjk!F15="","",Pjk!F15)</f>
        <v/>
      </c>
      <c r="AC14" s="765"/>
      <c r="AD14" s="230" t="str">
        <f>IF(Prk!F15="","",Prk!F15)</f>
        <v/>
      </c>
      <c r="AE14" s="765"/>
      <c r="AF14" s="230" t="str">
        <f>IF(BADER!F15="","",BADER!F15)</f>
        <v/>
      </c>
      <c r="AG14" s="765"/>
      <c r="AH14" s="230" t="str">
        <f>IF(TAMB1!F15="","",TAMB1!F15)</f>
        <v/>
      </c>
      <c r="AI14" s="765"/>
      <c r="AJ14" s="230" t="str">
        <f>IF(TAMB2!F15="","",TAMB2!F15)</f>
        <v/>
      </c>
      <c r="AK14" s="765"/>
      <c r="AL14" s="231">
        <f t="shared" si="0"/>
        <v>0</v>
      </c>
      <c r="AM14" s="755"/>
      <c r="AN14" s="757"/>
      <c r="AO14" s="748"/>
      <c r="AP14" s="751"/>
    </row>
    <row r="15" spans="1:47" ht="15">
      <c r="A15" s="711">
        <v>3</v>
      </c>
      <c r="B15" s="752" t="str">
        <f>'Data Identitas'!B11</f>
        <v>siswa3</v>
      </c>
      <c r="C15" s="232" t="s">
        <v>422</v>
      </c>
      <c r="D15" s="228" t="str">
        <f>IF(QH!C16="","",QH!C16)</f>
        <v/>
      </c>
      <c r="E15" s="764" t="str">
        <f t="shared" ref="E15" si="20">IF(D15="","NK",IF(OR(D15&lt;$D$9,D16&lt;$D$9),"NK","L"))</f>
        <v>NK</v>
      </c>
      <c r="F15" s="229" t="str">
        <f>IF(AA!C16="","",AA!C16)</f>
        <v/>
      </c>
      <c r="G15" s="764" t="str">
        <f t="shared" ref="G15" si="21">IF(F15="","NK",IF(OR(F15&lt;$F$9,F16&lt;$F$9),"NK","L"))</f>
        <v>NK</v>
      </c>
      <c r="H15" s="229" t="str">
        <f>IF(FIQIH!C16="","",FIQIH!C16)</f>
        <v/>
      </c>
      <c r="I15" s="764" t="str">
        <f t="shared" ref="I15" si="22">IF(H15="","NK",IF(OR(H15&lt;$H$9,H16&lt;$H$9),"NK","L"))</f>
        <v>NK</v>
      </c>
      <c r="J15" s="229" t="str">
        <f>IF(SKI!C16="","",SKI!C16)</f>
        <v/>
      </c>
      <c r="K15" s="764" t="str">
        <f t="shared" ref="K15" si="23">IF(J15="","NK",IF(OR(J15&lt;$J$9,J16&lt;$J$9),"NK","L"))</f>
        <v>NK</v>
      </c>
      <c r="L15" s="228" t="str">
        <f>IF(PPKn!C16="","",PPKn!C16)</f>
        <v/>
      </c>
      <c r="M15" s="764" t="str">
        <f t="shared" ref="M15" si="24">IF(L15="","NK",IF(OR(L15&lt;$L$9,L16&lt;$L$9),"NK","L"))</f>
        <v>NK</v>
      </c>
      <c r="N15" s="230" t="str">
        <f>IF(B.Ind!C16="","",B.Ind!C16)</f>
        <v/>
      </c>
      <c r="O15" s="764" t="str">
        <f t="shared" ref="O15" si="25">IF(N15="","NK",IF(OR(N15&lt;$N$9,N16&lt;$N$9),"NK","L"))</f>
        <v>NK</v>
      </c>
      <c r="P15" s="230" t="str">
        <f>IF(B.ARAB!C16="","",B.ARAB!C16)</f>
        <v/>
      </c>
      <c r="Q15" s="764" t="str">
        <f t="shared" ref="Q15" si="26">IF(P15="","NK",IF(OR(P15&lt;$P$9,P16&lt;$P$9),"NK","L"))</f>
        <v>NK</v>
      </c>
      <c r="R15" s="230" t="str">
        <f>IF(MAT!C16="","",MAT!C16)</f>
        <v/>
      </c>
      <c r="S15" s="764" t="str">
        <f t="shared" ref="S15" si="27">IF(R15="","NK",IF(OR(R15&lt;$R$9,R16&lt;$R$9),"NK","L"))</f>
        <v>NK</v>
      </c>
      <c r="T15" s="230" t="str">
        <f>IF(IPA!C16="","",IPA!C16)</f>
        <v/>
      </c>
      <c r="U15" s="764" t="str">
        <f t="shared" ref="U15" si="28">IF(T15="","NK",IF(OR(T15&lt;$T$9,T16&lt;$T$9),"NK","L"))</f>
        <v>NK</v>
      </c>
      <c r="V15" s="230" t="str">
        <f>IF(IPS!C16="","",IPS!C16)</f>
        <v/>
      </c>
      <c r="W15" s="764" t="str">
        <f t="shared" ref="W15" si="29">IF(V15="","NK",IF(OR(V15&lt;$V$9,V16&lt;$V$9),"NK","L"))</f>
        <v>NK</v>
      </c>
      <c r="X15" s="230" t="str">
        <f>IF(BIng!C16="","",BIng!F16)</f>
        <v/>
      </c>
      <c r="Y15" s="764" t="str">
        <f t="shared" ref="Y15" si="30">IF(X15="","NK",IF(OR(X15&lt;$X$9,X16&lt;$X$9),"NK","L"))</f>
        <v>NK</v>
      </c>
      <c r="Z15" s="230" t="str">
        <f>IF(SBd!C16="","",SBd!C16)</f>
        <v/>
      </c>
      <c r="AA15" s="764" t="str">
        <f t="shared" ref="AA15" si="31">IF(Z15="","NK",IF(OR(Z15&lt;$Z$9,Z16&lt;$Z$9),"NK","L"))</f>
        <v>NK</v>
      </c>
      <c r="AB15" s="230" t="str">
        <f>IF(Pjk!C16="","",Pjk!F16)</f>
        <v/>
      </c>
      <c r="AC15" s="764" t="str">
        <f t="shared" ref="AC15" si="32">IF(AB15="","NK",IF(OR(AB15&lt;$AB$9,AB16&lt;$AB$9),"NK","L"))</f>
        <v>NK</v>
      </c>
      <c r="AD15" s="230" t="str">
        <f>IF(Prk!C16="","",Prk!C16)</f>
        <v/>
      </c>
      <c r="AE15" s="764" t="str">
        <f t="shared" ref="AE15" si="33">IF(AD15="","NK",IF(OR(AD15&lt;$AD$9,AD16&lt;$AD$9),"NK","L"))</f>
        <v>NK</v>
      </c>
      <c r="AF15" s="230" t="str">
        <f>IF(BADER!C16="","",BADER!C16)</f>
        <v/>
      </c>
      <c r="AG15" s="764" t="str">
        <f t="shared" ref="AG15" si="34">IF(AF15="","NK",IF(OR(AF15&lt;$AF$9,AF16&lt;$AF$9),"NK","L"))</f>
        <v>NK</v>
      </c>
      <c r="AH15" s="230" t="str">
        <f>IF(TAMB1!C16="","",TAMB1!C16)</f>
        <v/>
      </c>
      <c r="AI15" s="764" t="str">
        <f t="shared" ref="AI15" si="35">IF(AH15="","",IF(OR(AH15&lt;$AH$9,AH16&lt;$AH$9),"NK","L"))</f>
        <v/>
      </c>
      <c r="AJ15" s="230" t="str">
        <f>IF(TAMB2!C16="","",TAMB2!C16)</f>
        <v/>
      </c>
      <c r="AK15" s="764" t="str">
        <f t="shared" ref="AK15" si="36">IF(AJ15="","",IF(OR(AJ15&lt;$AJ$9,AJ16&lt;$AJ$9),"NK","L"))</f>
        <v/>
      </c>
      <c r="AL15" s="231">
        <f t="shared" si="0"/>
        <v>0</v>
      </c>
      <c r="AM15" s="754" t="str">
        <f>IFERROR(DESKRIPSI!EW13,"")</f>
        <v/>
      </c>
      <c r="AN15" s="756">
        <f t="shared" ref="AN15" si="37">IF(AL15="","",AL15+AL16)</f>
        <v>0</v>
      </c>
      <c r="AO15" s="747" t="str">
        <f t="shared" ref="AO15" si="38">IF(AL15=0,"",COUNTIF(D15:AK16,"NK"))</f>
        <v/>
      </c>
      <c r="AP15" s="751">
        <f>RANK(AN15,$AN$11:$AN$107,0)</f>
        <v>1</v>
      </c>
    </row>
    <row r="16" spans="1:47" ht="15">
      <c r="A16" s="713"/>
      <c r="B16" s="753"/>
      <c r="C16" s="232" t="s">
        <v>423</v>
      </c>
      <c r="D16" s="228" t="str">
        <f>IF(QH!F16="","",QH!F16)</f>
        <v/>
      </c>
      <c r="E16" s="765"/>
      <c r="F16" s="229" t="str">
        <f>IF(AA!F16="","",AA!F16)</f>
        <v/>
      </c>
      <c r="G16" s="765"/>
      <c r="H16" s="229" t="str">
        <f>IF(FIQIH!F16="","",FIQIH!F16)</f>
        <v/>
      </c>
      <c r="I16" s="765"/>
      <c r="J16" s="229" t="str">
        <f>IF(SKI!F16="","",SKI!F16)</f>
        <v/>
      </c>
      <c r="K16" s="765"/>
      <c r="L16" s="228" t="str">
        <f>IF(PPKn!F16="","",PPKn!F16)</f>
        <v/>
      </c>
      <c r="M16" s="765"/>
      <c r="N16" s="230" t="str">
        <f>IF(B.Ind!F16="","",B.Ind!F16)</f>
        <v/>
      </c>
      <c r="O16" s="765"/>
      <c r="P16" s="230" t="str">
        <f>IF(B.ARAB!F16="","",B.ARAB!F16)</f>
        <v/>
      </c>
      <c r="Q16" s="765"/>
      <c r="R16" s="230" t="str">
        <f>IF(MAT!F16="","",MAT!F16)</f>
        <v/>
      </c>
      <c r="S16" s="765"/>
      <c r="T16" s="230" t="str">
        <f>IF(IPA!F16="","",IPA!F16)</f>
        <v/>
      </c>
      <c r="U16" s="765"/>
      <c r="V16" s="230" t="str">
        <f>IF(IPS!F16="","",IPS!F16)</f>
        <v/>
      </c>
      <c r="W16" s="765"/>
      <c r="X16" s="230" t="str">
        <f>IF(BIng!F16="","",BIng!F16)</f>
        <v/>
      </c>
      <c r="Y16" s="765"/>
      <c r="Z16" s="230" t="str">
        <f>IF(SBd!F16="","",SBd!F16)</f>
        <v/>
      </c>
      <c r="AA16" s="765"/>
      <c r="AB16" s="230" t="str">
        <f>IF(Pjk!F16="","",Pjk!F16)</f>
        <v/>
      </c>
      <c r="AC16" s="765"/>
      <c r="AD16" s="230" t="str">
        <f>IF(Prk!F16="","",Prk!F16)</f>
        <v/>
      </c>
      <c r="AE16" s="765"/>
      <c r="AF16" s="230" t="str">
        <f>IF(BADER!F16="","",BADER!F16)</f>
        <v/>
      </c>
      <c r="AG16" s="765"/>
      <c r="AH16" s="230" t="str">
        <f>IF(TAMB1!F16="","",TAMB1!F16)</f>
        <v/>
      </c>
      <c r="AI16" s="765"/>
      <c r="AJ16" s="230" t="str">
        <f>IF(TAMB2!F16="","",TAMB2!F16)</f>
        <v/>
      </c>
      <c r="AK16" s="765"/>
      <c r="AL16" s="231">
        <f t="shared" si="0"/>
        <v>0</v>
      </c>
      <c r="AM16" s="755"/>
      <c r="AN16" s="757"/>
      <c r="AO16" s="748"/>
      <c r="AP16" s="751"/>
    </row>
    <row r="17" spans="1:42" ht="15">
      <c r="A17" s="711">
        <v>4</v>
      </c>
      <c r="B17" s="752" t="str">
        <f>'Data Identitas'!B12</f>
        <v>siswa4</v>
      </c>
      <c r="C17" s="232" t="s">
        <v>422</v>
      </c>
      <c r="D17" s="228" t="str">
        <f>IF(QH!C17="","",QH!C17)</f>
        <v/>
      </c>
      <c r="E17" s="764" t="str">
        <f t="shared" ref="E17" si="39">IF(D17="","NK",IF(OR(D17&lt;$D$9,D18&lt;$D$9),"NK","L"))</f>
        <v>NK</v>
      </c>
      <c r="F17" s="229" t="str">
        <f>IF(AA!C17="","",AA!C17)</f>
        <v/>
      </c>
      <c r="G17" s="764" t="str">
        <f t="shared" ref="G17" si="40">IF(F17="","NK",IF(OR(F17&lt;$F$9,F18&lt;$F$9),"NK","L"))</f>
        <v>NK</v>
      </c>
      <c r="H17" s="229" t="str">
        <f>IF(FIQIH!C17="","",FIQIH!C17)</f>
        <v/>
      </c>
      <c r="I17" s="764" t="str">
        <f t="shared" ref="I17" si="41">IF(H17="","NK",IF(OR(H17&lt;$H$9,H18&lt;$H$9),"NK","L"))</f>
        <v>NK</v>
      </c>
      <c r="J17" s="229" t="str">
        <f>IF(SKI!C17="","",SKI!C17)</f>
        <v/>
      </c>
      <c r="K17" s="764" t="str">
        <f t="shared" ref="K17" si="42">IF(J17="","NK",IF(OR(J17&lt;$J$9,J18&lt;$J$9),"NK","L"))</f>
        <v>NK</v>
      </c>
      <c r="L17" s="228" t="str">
        <f>IF(PPKn!C17="","",PPKn!C17)</f>
        <v/>
      </c>
      <c r="M17" s="764" t="str">
        <f t="shared" ref="M17" si="43">IF(L17="","NK",IF(OR(L17&lt;$L$9,L18&lt;$L$9),"NK","L"))</f>
        <v>NK</v>
      </c>
      <c r="N17" s="230" t="str">
        <f>IF(B.Ind!C17="","",B.Ind!C17)</f>
        <v/>
      </c>
      <c r="O17" s="764" t="str">
        <f t="shared" ref="O17" si="44">IF(N17="","NK",IF(OR(N17&lt;$N$9,N18&lt;$N$9),"NK","L"))</f>
        <v>NK</v>
      </c>
      <c r="P17" s="230" t="str">
        <f>IF(B.ARAB!C17="","",B.ARAB!C17)</f>
        <v/>
      </c>
      <c r="Q17" s="764" t="str">
        <f t="shared" ref="Q17" si="45">IF(P17="","NK",IF(OR(P17&lt;$P$9,P18&lt;$P$9),"NK","L"))</f>
        <v>NK</v>
      </c>
      <c r="R17" s="230" t="str">
        <f>IF(MAT!C17="","",MAT!C17)</f>
        <v/>
      </c>
      <c r="S17" s="764" t="str">
        <f t="shared" ref="S17" si="46">IF(R17="","NK",IF(OR(R17&lt;$R$9,R18&lt;$R$9),"NK","L"))</f>
        <v>NK</v>
      </c>
      <c r="T17" s="230" t="str">
        <f>IF(IPA!C17="","",IPA!C17)</f>
        <v/>
      </c>
      <c r="U17" s="764" t="str">
        <f t="shared" ref="U17" si="47">IF(T17="","NK",IF(OR(T17&lt;$T$9,T18&lt;$T$9),"NK","L"))</f>
        <v>NK</v>
      </c>
      <c r="V17" s="230" t="str">
        <f>IF(IPS!C17="","",IPS!C17)</f>
        <v/>
      </c>
      <c r="W17" s="764" t="str">
        <f t="shared" ref="W17" si="48">IF(V17="","NK",IF(OR(V17&lt;$V$9,V18&lt;$V$9),"NK","L"))</f>
        <v>NK</v>
      </c>
      <c r="X17" s="230" t="str">
        <f>IF(BIng!C17="","",BIng!F17)</f>
        <v/>
      </c>
      <c r="Y17" s="764" t="str">
        <f t="shared" ref="Y17" si="49">IF(X17="","NK",IF(OR(X17&lt;$X$9,X18&lt;$X$9),"NK","L"))</f>
        <v>NK</v>
      </c>
      <c r="Z17" s="230" t="str">
        <f>IF(SBd!C17="","",SBd!C17)</f>
        <v/>
      </c>
      <c r="AA17" s="764" t="str">
        <f t="shared" ref="AA17" si="50">IF(Z17="","NK",IF(OR(Z17&lt;$Z$9,Z18&lt;$Z$9),"NK","L"))</f>
        <v>NK</v>
      </c>
      <c r="AB17" s="230" t="str">
        <f>IF(Pjk!C17="","",Pjk!F17)</f>
        <v/>
      </c>
      <c r="AC17" s="764" t="str">
        <f t="shared" ref="AC17" si="51">IF(AB17="","NK",IF(OR(AB17&lt;$AB$9,AB18&lt;$AB$9),"NK","L"))</f>
        <v>NK</v>
      </c>
      <c r="AD17" s="230" t="str">
        <f>IF(Prk!C17="","",Prk!C17)</f>
        <v/>
      </c>
      <c r="AE17" s="764" t="str">
        <f t="shared" ref="AE17" si="52">IF(AD17="","NK",IF(OR(AD17&lt;$AD$9,AD18&lt;$AD$9),"NK","L"))</f>
        <v>NK</v>
      </c>
      <c r="AF17" s="230" t="str">
        <f>IF(BADER!C17="","",BADER!C17)</f>
        <v/>
      </c>
      <c r="AG17" s="764" t="str">
        <f t="shared" ref="AG17" si="53">IF(AF17="","NK",IF(OR(AF17&lt;$AF$9,AF18&lt;$AF$9),"NK","L"))</f>
        <v>NK</v>
      </c>
      <c r="AH17" s="230" t="str">
        <f>IF(TAMB1!C17="","",TAMB1!C17)</f>
        <v/>
      </c>
      <c r="AI17" s="764" t="str">
        <f t="shared" ref="AI17" si="54">IF(AH17="","",IF(OR(AH17&lt;$AH$9,AH18&lt;$AH$9),"NK","L"))</f>
        <v/>
      </c>
      <c r="AJ17" s="230" t="str">
        <f>IF(TAMB2!C17="","",TAMB2!C17)</f>
        <v/>
      </c>
      <c r="AK17" s="764" t="str">
        <f t="shared" ref="AK17" si="55">IF(AJ17="","",IF(OR(AJ17&lt;$AJ$9,AJ18&lt;$AJ$9),"NK","L"))</f>
        <v/>
      </c>
      <c r="AL17" s="231">
        <f t="shared" si="0"/>
        <v>0</v>
      </c>
      <c r="AM17" s="754" t="str">
        <f>IFERROR(DESKRIPSI!EW14,"")</f>
        <v/>
      </c>
      <c r="AN17" s="756">
        <f t="shared" ref="AN17" si="56">IF(AL17="","",AL17+AL18)</f>
        <v>0</v>
      </c>
      <c r="AO17" s="747" t="str">
        <f t="shared" ref="AO17" si="57">IF(AL17=0,"",COUNTIF(D17:AK18,"NK"))</f>
        <v/>
      </c>
      <c r="AP17" s="751">
        <f>RANK(AN17,$AN$11:$AN$107,0)</f>
        <v>1</v>
      </c>
    </row>
    <row r="18" spans="1:42" ht="15">
      <c r="A18" s="713"/>
      <c r="B18" s="753"/>
      <c r="C18" s="232" t="s">
        <v>423</v>
      </c>
      <c r="D18" s="228" t="str">
        <f>IF(QH!F17="","",QH!F17)</f>
        <v/>
      </c>
      <c r="E18" s="765"/>
      <c r="F18" s="229" t="str">
        <f>IF(AA!F17="","",AA!F17)</f>
        <v/>
      </c>
      <c r="G18" s="765"/>
      <c r="H18" s="229" t="str">
        <f>IF(FIQIH!F17="","",FIQIH!F17)</f>
        <v/>
      </c>
      <c r="I18" s="765"/>
      <c r="J18" s="229" t="str">
        <f>IF(SKI!F17="","",SKI!F17)</f>
        <v/>
      </c>
      <c r="K18" s="765"/>
      <c r="L18" s="228" t="str">
        <f>IF(PPKn!F17="","",PPKn!F17)</f>
        <v/>
      </c>
      <c r="M18" s="765"/>
      <c r="N18" s="230" t="str">
        <f>IF(B.Ind!F17="","",B.Ind!F17)</f>
        <v/>
      </c>
      <c r="O18" s="765"/>
      <c r="P18" s="230" t="str">
        <f>IF(B.ARAB!F17="","",B.ARAB!F17)</f>
        <v/>
      </c>
      <c r="Q18" s="765"/>
      <c r="R18" s="230" t="str">
        <f>IF(MAT!F17="","",MAT!F17)</f>
        <v/>
      </c>
      <c r="S18" s="765"/>
      <c r="T18" s="230" t="str">
        <f>IF(IPA!F17="","",IPA!F17)</f>
        <v/>
      </c>
      <c r="U18" s="765"/>
      <c r="V18" s="230" t="str">
        <f>IF(IPS!F17="","",IPS!F17)</f>
        <v/>
      </c>
      <c r="W18" s="765"/>
      <c r="X18" s="230" t="str">
        <f>IF(BIng!F17="","",BIng!F17)</f>
        <v/>
      </c>
      <c r="Y18" s="765"/>
      <c r="Z18" s="230" t="str">
        <f>IF(SBd!F17="","",SBd!F17)</f>
        <v/>
      </c>
      <c r="AA18" s="765"/>
      <c r="AB18" s="230" t="str">
        <f>IF(Pjk!F17="","",Pjk!F17)</f>
        <v/>
      </c>
      <c r="AC18" s="765"/>
      <c r="AD18" s="230" t="str">
        <f>IF(Prk!F17="","",Prk!F17)</f>
        <v/>
      </c>
      <c r="AE18" s="765"/>
      <c r="AF18" s="230" t="str">
        <f>IF(BADER!F17="","",BADER!F17)</f>
        <v/>
      </c>
      <c r="AG18" s="765"/>
      <c r="AH18" s="230" t="str">
        <f>IF(TAMB1!F17="","",TAMB1!F17)</f>
        <v/>
      </c>
      <c r="AI18" s="765"/>
      <c r="AJ18" s="230" t="str">
        <f>IF(TAMB2!F17="","",TAMB2!F17)</f>
        <v/>
      </c>
      <c r="AK18" s="765"/>
      <c r="AL18" s="231">
        <f t="shared" si="0"/>
        <v>0</v>
      </c>
      <c r="AM18" s="755"/>
      <c r="AN18" s="757"/>
      <c r="AO18" s="748"/>
      <c r="AP18" s="751"/>
    </row>
    <row r="19" spans="1:42" ht="15">
      <c r="A19" s="711">
        <v>5</v>
      </c>
      <c r="B19" s="752" t="str">
        <f>'Data Identitas'!B13</f>
        <v>siswa5</v>
      </c>
      <c r="C19" s="232" t="s">
        <v>422</v>
      </c>
      <c r="D19" s="228" t="str">
        <f>IF(QH!C18="","",QH!C18)</f>
        <v/>
      </c>
      <c r="E19" s="764" t="str">
        <f t="shared" ref="E19" si="58">IF(D19="","NK",IF(OR(D19&lt;$D$9,D20&lt;$D$9),"NK","L"))</f>
        <v>NK</v>
      </c>
      <c r="F19" s="229" t="str">
        <f>IF(AA!C18="","",AA!C18)</f>
        <v/>
      </c>
      <c r="G19" s="764" t="str">
        <f t="shared" ref="G19" si="59">IF(F19="","NK",IF(OR(F19&lt;$F$9,F20&lt;$F$9),"NK","L"))</f>
        <v>NK</v>
      </c>
      <c r="H19" s="229" t="str">
        <f>IF(FIQIH!C18="","",FIQIH!C18)</f>
        <v/>
      </c>
      <c r="I19" s="764" t="str">
        <f t="shared" ref="I19" si="60">IF(H19="","NK",IF(OR(H19&lt;$H$9,H20&lt;$H$9),"NK","L"))</f>
        <v>NK</v>
      </c>
      <c r="J19" s="229" t="str">
        <f>IF(SKI!C18="","",SKI!C18)</f>
        <v/>
      </c>
      <c r="K19" s="764" t="str">
        <f t="shared" ref="K19" si="61">IF(J19="","NK",IF(OR(J19&lt;$J$9,J20&lt;$J$9),"NK","L"))</f>
        <v>NK</v>
      </c>
      <c r="L19" s="228" t="str">
        <f>IF(PPKn!C18="","",PPKn!C18)</f>
        <v/>
      </c>
      <c r="M19" s="764" t="str">
        <f t="shared" ref="M19" si="62">IF(L19="","NK",IF(OR(L19&lt;$L$9,L20&lt;$L$9),"NK","L"))</f>
        <v>NK</v>
      </c>
      <c r="N19" s="230" t="str">
        <f>IF(B.Ind!C18="","",B.Ind!C18)</f>
        <v/>
      </c>
      <c r="O19" s="764" t="str">
        <f t="shared" ref="O19" si="63">IF(N19="","NK",IF(OR(N19&lt;$N$9,N20&lt;$N$9),"NK","L"))</f>
        <v>NK</v>
      </c>
      <c r="P19" s="230" t="str">
        <f>IF(B.ARAB!C18="","",B.ARAB!C18)</f>
        <v/>
      </c>
      <c r="Q19" s="764" t="str">
        <f t="shared" ref="Q19" si="64">IF(P19="","NK",IF(OR(P19&lt;$P$9,P20&lt;$P$9),"NK","L"))</f>
        <v>NK</v>
      </c>
      <c r="R19" s="230" t="str">
        <f>IF(MAT!C18="","",MAT!C18)</f>
        <v/>
      </c>
      <c r="S19" s="764" t="str">
        <f t="shared" ref="S19" si="65">IF(R19="","NK",IF(OR(R19&lt;$R$9,R20&lt;$R$9),"NK","L"))</f>
        <v>NK</v>
      </c>
      <c r="T19" s="230" t="str">
        <f>IF(IPA!C18="","",IPA!C18)</f>
        <v/>
      </c>
      <c r="U19" s="764" t="str">
        <f t="shared" ref="U19" si="66">IF(T19="","NK",IF(OR(T19&lt;$T$9,T20&lt;$T$9),"NK","L"))</f>
        <v>NK</v>
      </c>
      <c r="V19" s="230" t="str">
        <f>IF(IPS!C18="","",IPS!C18)</f>
        <v/>
      </c>
      <c r="W19" s="764" t="str">
        <f t="shared" ref="W19" si="67">IF(V19="","NK",IF(OR(V19&lt;$V$9,V20&lt;$V$9),"NK","L"))</f>
        <v>NK</v>
      </c>
      <c r="X19" s="230" t="str">
        <f>IF(BIng!C18="","",BIng!F18)</f>
        <v/>
      </c>
      <c r="Y19" s="764" t="str">
        <f t="shared" ref="Y19" si="68">IF(X19="","NK",IF(OR(X19&lt;$X$9,X20&lt;$X$9),"NK","L"))</f>
        <v>NK</v>
      </c>
      <c r="Z19" s="230" t="str">
        <f>IF(SBd!C18="","",SBd!C18)</f>
        <v/>
      </c>
      <c r="AA19" s="764" t="str">
        <f t="shared" ref="AA19" si="69">IF(Z19="","NK",IF(OR(Z19&lt;$Z$9,Z20&lt;$Z$9),"NK","L"))</f>
        <v>NK</v>
      </c>
      <c r="AB19" s="230" t="str">
        <f>IF(Pjk!C18="","",Pjk!F18)</f>
        <v/>
      </c>
      <c r="AC19" s="764" t="str">
        <f t="shared" ref="AC19" si="70">IF(AB19="","NK",IF(OR(AB19&lt;$AB$9,AB20&lt;$AB$9),"NK","L"))</f>
        <v>NK</v>
      </c>
      <c r="AD19" s="230" t="str">
        <f>IF(Prk!C18="","",Prk!C18)</f>
        <v/>
      </c>
      <c r="AE19" s="764" t="str">
        <f t="shared" ref="AE19" si="71">IF(AD19="","NK",IF(OR(AD19&lt;$AD$9,AD20&lt;$AD$9),"NK","L"))</f>
        <v>NK</v>
      </c>
      <c r="AF19" s="230" t="str">
        <f>IF(BADER!C18="","",BADER!C18)</f>
        <v/>
      </c>
      <c r="AG19" s="764" t="str">
        <f t="shared" ref="AG19" si="72">IF(AF19="","NK",IF(OR(AF19&lt;$AF$9,AF20&lt;$AF$9),"NK","L"))</f>
        <v>NK</v>
      </c>
      <c r="AH19" s="230" t="str">
        <f>IF(TAMB1!C18="","",TAMB1!C18)</f>
        <v/>
      </c>
      <c r="AI19" s="764" t="str">
        <f t="shared" ref="AI19" si="73">IF(AH19="","",IF(OR(AH19&lt;$AH$9,AH20&lt;$AH$9),"NK","L"))</f>
        <v/>
      </c>
      <c r="AJ19" s="230" t="str">
        <f>IF(TAMB2!C18="","",TAMB2!C18)</f>
        <v/>
      </c>
      <c r="AK19" s="764" t="str">
        <f t="shared" ref="AK19" si="74">IF(AJ19="","",IF(OR(AJ19&lt;$AJ$9,AJ20&lt;$AJ$9),"NK","L"))</f>
        <v/>
      </c>
      <c r="AL19" s="231">
        <f t="shared" si="0"/>
        <v>0</v>
      </c>
      <c r="AM19" s="754" t="str">
        <f>IFERROR(DESKRIPSI!EW15,"")</f>
        <v/>
      </c>
      <c r="AN19" s="756">
        <f t="shared" ref="AN19" si="75">IF(AL19="","",AL19+AL20)</f>
        <v>0</v>
      </c>
      <c r="AO19" s="747" t="str">
        <f t="shared" ref="AO19" si="76">IF(AL19=0,"",COUNTIF(D19:AK20,"NK"))</f>
        <v/>
      </c>
      <c r="AP19" s="751">
        <f>RANK(AN19,$AN$11:$AN$107,0)</f>
        <v>1</v>
      </c>
    </row>
    <row r="20" spans="1:42" ht="15">
      <c r="A20" s="713"/>
      <c r="B20" s="753"/>
      <c r="C20" s="232" t="s">
        <v>423</v>
      </c>
      <c r="D20" s="228" t="str">
        <f>IF(QH!F18="","",QH!F18)</f>
        <v/>
      </c>
      <c r="E20" s="765"/>
      <c r="F20" s="229" t="str">
        <f>IF(AA!F18="","",AA!F18)</f>
        <v/>
      </c>
      <c r="G20" s="765"/>
      <c r="H20" s="229" t="str">
        <f>IF(FIQIH!F18="","",FIQIH!F18)</f>
        <v/>
      </c>
      <c r="I20" s="765"/>
      <c r="J20" s="229" t="str">
        <f>IF(SKI!F18="","",SKI!F18)</f>
        <v/>
      </c>
      <c r="K20" s="765"/>
      <c r="L20" s="228" t="str">
        <f>IF(PPKn!F18="","",PPKn!F18)</f>
        <v/>
      </c>
      <c r="M20" s="765"/>
      <c r="N20" s="230" t="str">
        <f>IF(B.Ind!F18="","",B.Ind!F18)</f>
        <v/>
      </c>
      <c r="O20" s="765"/>
      <c r="P20" s="230" t="str">
        <f>IF(B.ARAB!F18="","",B.ARAB!F18)</f>
        <v/>
      </c>
      <c r="Q20" s="765"/>
      <c r="R20" s="230" t="str">
        <f>IF(MAT!F18="","",MAT!F18)</f>
        <v/>
      </c>
      <c r="S20" s="765"/>
      <c r="T20" s="230" t="str">
        <f>IF(IPA!F18="","",IPA!F18)</f>
        <v/>
      </c>
      <c r="U20" s="765"/>
      <c r="V20" s="230" t="str">
        <f>IF(IPS!F18="","",IPS!F18)</f>
        <v/>
      </c>
      <c r="W20" s="765"/>
      <c r="X20" s="230" t="str">
        <f>IF(BIng!F18="","",BIng!F18)</f>
        <v/>
      </c>
      <c r="Y20" s="765"/>
      <c r="Z20" s="230" t="str">
        <f>IF(SBd!F18="","",SBd!F18)</f>
        <v/>
      </c>
      <c r="AA20" s="765"/>
      <c r="AB20" s="230" t="str">
        <f>IF(Pjk!F18="","",Pjk!F18)</f>
        <v/>
      </c>
      <c r="AC20" s="765"/>
      <c r="AD20" s="230" t="str">
        <f>IF(Prk!F18="","",Prk!F18)</f>
        <v/>
      </c>
      <c r="AE20" s="765"/>
      <c r="AF20" s="230" t="str">
        <f>IF(BADER!F18="","",BADER!F18)</f>
        <v/>
      </c>
      <c r="AG20" s="765"/>
      <c r="AH20" s="230" t="str">
        <f>IF(TAMB1!F18="","",TAMB1!F18)</f>
        <v/>
      </c>
      <c r="AI20" s="765"/>
      <c r="AJ20" s="230" t="str">
        <f>IF(TAMB2!F18="","",TAMB2!F18)</f>
        <v/>
      </c>
      <c r="AK20" s="765"/>
      <c r="AL20" s="231">
        <f t="shared" si="0"/>
        <v>0</v>
      </c>
      <c r="AM20" s="755"/>
      <c r="AN20" s="757"/>
      <c r="AO20" s="748"/>
      <c r="AP20" s="751"/>
    </row>
    <row r="21" spans="1:42" ht="15">
      <c r="A21" s="711">
        <v>6</v>
      </c>
      <c r="B21" s="752" t="str">
        <f>'Data Identitas'!B14</f>
        <v>siswa6</v>
      </c>
      <c r="C21" s="232" t="s">
        <v>422</v>
      </c>
      <c r="D21" s="228" t="str">
        <f>IF(QH!C19="","",QH!C19)</f>
        <v/>
      </c>
      <c r="E21" s="764" t="str">
        <f t="shared" ref="E21" si="77">IF(D21="","NK",IF(OR(D21&lt;$D$9,D22&lt;$D$9),"NK","L"))</f>
        <v>NK</v>
      </c>
      <c r="F21" s="229" t="str">
        <f>IF(AA!C19="","",AA!C19)</f>
        <v/>
      </c>
      <c r="G21" s="764" t="str">
        <f t="shared" ref="G21" si="78">IF(F21="","NK",IF(OR(F21&lt;$F$9,F22&lt;$F$9),"NK","L"))</f>
        <v>NK</v>
      </c>
      <c r="H21" s="229" t="str">
        <f>IF(FIQIH!C19="","",FIQIH!C19)</f>
        <v/>
      </c>
      <c r="I21" s="764" t="str">
        <f t="shared" ref="I21" si="79">IF(H21="","NK",IF(OR(H21&lt;$H$9,H22&lt;$H$9),"NK","L"))</f>
        <v>NK</v>
      </c>
      <c r="J21" s="229" t="str">
        <f>IF(SKI!C19="","",SKI!C19)</f>
        <v/>
      </c>
      <c r="K21" s="764" t="str">
        <f t="shared" ref="K21" si="80">IF(J21="","NK",IF(OR(J21&lt;$J$9,J22&lt;$J$9),"NK","L"))</f>
        <v>NK</v>
      </c>
      <c r="L21" s="228" t="str">
        <f>IF(PPKn!C19="","",PPKn!C19)</f>
        <v/>
      </c>
      <c r="M21" s="764" t="str">
        <f t="shared" ref="M21" si="81">IF(L21="","NK",IF(OR(L21&lt;$L$9,L22&lt;$L$9),"NK","L"))</f>
        <v>NK</v>
      </c>
      <c r="N21" s="230" t="str">
        <f>IF(B.Ind!C19="","",B.Ind!C19)</f>
        <v/>
      </c>
      <c r="O21" s="764" t="str">
        <f t="shared" ref="O21" si="82">IF(N21="","NK",IF(OR(N21&lt;$N$9,N22&lt;$N$9),"NK","L"))</f>
        <v>NK</v>
      </c>
      <c r="P21" s="230" t="str">
        <f>IF(B.ARAB!C19="","",B.ARAB!C19)</f>
        <v/>
      </c>
      <c r="Q21" s="764" t="str">
        <f t="shared" ref="Q21" si="83">IF(P21="","NK",IF(OR(P21&lt;$P$9,P22&lt;$P$9),"NK","L"))</f>
        <v>NK</v>
      </c>
      <c r="R21" s="230" t="str">
        <f>IF(MAT!C19="","",MAT!C19)</f>
        <v/>
      </c>
      <c r="S21" s="764" t="str">
        <f t="shared" ref="S21" si="84">IF(R21="","NK",IF(OR(R21&lt;$R$9,R22&lt;$R$9),"NK","L"))</f>
        <v>NK</v>
      </c>
      <c r="T21" s="230" t="str">
        <f>IF(IPA!C19="","",IPA!C19)</f>
        <v/>
      </c>
      <c r="U21" s="764" t="str">
        <f t="shared" ref="U21" si="85">IF(T21="","NK",IF(OR(T21&lt;$T$9,T22&lt;$T$9),"NK","L"))</f>
        <v>NK</v>
      </c>
      <c r="V21" s="230" t="str">
        <f>IF(IPS!C19="","",IPS!C19)</f>
        <v/>
      </c>
      <c r="W21" s="764" t="str">
        <f t="shared" ref="W21" si="86">IF(V21="","NK",IF(OR(V21&lt;$V$9,V22&lt;$V$9),"NK","L"))</f>
        <v>NK</v>
      </c>
      <c r="X21" s="230" t="str">
        <f>IF(BIng!C19="","",BIng!F19)</f>
        <v/>
      </c>
      <c r="Y21" s="764" t="str">
        <f t="shared" ref="Y21" si="87">IF(X21="","NK",IF(OR(X21&lt;$X$9,X22&lt;$X$9),"NK","L"))</f>
        <v>NK</v>
      </c>
      <c r="Z21" s="230" t="str">
        <f>IF(SBd!C19="","",SBd!C19)</f>
        <v/>
      </c>
      <c r="AA21" s="764" t="str">
        <f t="shared" ref="AA21" si="88">IF(Z21="","NK",IF(OR(Z21&lt;$Z$9,Z22&lt;$Z$9),"NK","L"))</f>
        <v>NK</v>
      </c>
      <c r="AB21" s="230" t="str">
        <f>IF(Pjk!C19="","",Pjk!F19)</f>
        <v/>
      </c>
      <c r="AC21" s="764" t="str">
        <f t="shared" ref="AC21" si="89">IF(AB21="","NK",IF(OR(AB21&lt;$AB$9,AB22&lt;$AB$9),"NK","L"))</f>
        <v>NK</v>
      </c>
      <c r="AD21" s="230" t="str">
        <f>IF(Prk!C19="","",Prk!C19)</f>
        <v/>
      </c>
      <c r="AE21" s="764" t="str">
        <f t="shared" ref="AE21" si="90">IF(AD21="","NK",IF(OR(AD21&lt;$AD$9,AD22&lt;$AD$9),"NK","L"))</f>
        <v>NK</v>
      </c>
      <c r="AF21" s="230" t="str">
        <f>IF(BADER!C19="","",BADER!C19)</f>
        <v/>
      </c>
      <c r="AG21" s="764" t="str">
        <f t="shared" ref="AG21" si="91">IF(AF21="","NK",IF(OR(AF21&lt;$AF$9,AF22&lt;$AF$9),"NK","L"))</f>
        <v>NK</v>
      </c>
      <c r="AH21" s="230" t="str">
        <f>IF(TAMB1!C19="","",TAMB1!C19)</f>
        <v/>
      </c>
      <c r="AI21" s="764" t="str">
        <f t="shared" ref="AI21" si="92">IF(AH21="","",IF(OR(AH21&lt;$AH$9,AH22&lt;$AH$9),"NK","L"))</f>
        <v/>
      </c>
      <c r="AJ21" s="230" t="str">
        <f>IF(TAMB2!C19="","",TAMB2!C19)</f>
        <v/>
      </c>
      <c r="AK21" s="764" t="str">
        <f t="shared" ref="AK21" si="93">IF(AJ21="","",IF(OR(AJ21&lt;$AJ$9,AJ22&lt;$AJ$9),"NK","L"))</f>
        <v/>
      </c>
      <c r="AL21" s="231">
        <f t="shared" si="0"/>
        <v>0</v>
      </c>
      <c r="AM21" s="754" t="str">
        <f>IFERROR(DESKRIPSI!EW16,"")</f>
        <v/>
      </c>
      <c r="AN21" s="756">
        <f t="shared" ref="AN21" si="94">IF(AL21="","",AL21+AL22)</f>
        <v>0</v>
      </c>
      <c r="AO21" s="747" t="str">
        <f t="shared" ref="AO21" si="95">IF(AL21=0,"",COUNTIF(D21:AK22,"NK"))</f>
        <v/>
      </c>
      <c r="AP21" s="751">
        <f>RANK(AN21,$AN$11:$AN$107,0)</f>
        <v>1</v>
      </c>
    </row>
    <row r="22" spans="1:42" ht="15">
      <c r="A22" s="713"/>
      <c r="B22" s="753"/>
      <c r="C22" s="232" t="s">
        <v>423</v>
      </c>
      <c r="D22" s="228" t="str">
        <f>IF(QH!F19="","",QH!F19)</f>
        <v/>
      </c>
      <c r="E22" s="765"/>
      <c r="F22" s="229" t="str">
        <f>IF(AA!F19="","",AA!F19)</f>
        <v/>
      </c>
      <c r="G22" s="765"/>
      <c r="H22" s="229" t="str">
        <f>IF(FIQIH!F19="","",FIQIH!F19)</f>
        <v/>
      </c>
      <c r="I22" s="765"/>
      <c r="J22" s="229" t="str">
        <f>IF(SKI!F19="","",SKI!F19)</f>
        <v/>
      </c>
      <c r="K22" s="765"/>
      <c r="L22" s="228" t="str">
        <f>IF(PPKn!F19="","",PPKn!F19)</f>
        <v/>
      </c>
      <c r="M22" s="765"/>
      <c r="N22" s="230" t="str">
        <f>IF(B.Ind!F19="","",B.Ind!F19)</f>
        <v/>
      </c>
      <c r="O22" s="765"/>
      <c r="P22" s="230" t="str">
        <f>IF(B.ARAB!F19="","",B.ARAB!F19)</f>
        <v/>
      </c>
      <c r="Q22" s="765"/>
      <c r="R22" s="230" t="str">
        <f>IF(MAT!F19="","",MAT!F19)</f>
        <v/>
      </c>
      <c r="S22" s="765"/>
      <c r="T22" s="230" t="str">
        <f>IF(IPA!F19="","",IPA!F19)</f>
        <v/>
      </c>
      <c r="U22" s="765"/>
      <c r="V22" s="230" t="str">
        <f>IF(IPS!F19="","",IPS!F19)</f>
        <v/>
      </c>
      <c r="W22" s="765"/>
      <c r="X22" s="230" t="str">
        <f>IF(BIng!F19="","",BIng!F19)</f>
        <v/>
      </c>
      <c r="Y22" s="765"/>
      <c r="Z22" s="230" t="str">
        <f>IF(SBd!F19="","",SBd!F19)</f>
        <v/>
      </c>
      <c r="AA22" s="765"/>
      <c r="AB22" s="230" t="str">
        <f>IF(Pjk!F19="","",Pjk!F19)</f>
        <v/>
      </c>
      <c r="AC22" s="765"/>
      <c r="AD22" s="230" t="str">
        <f>IF(Prk!F19="","",Prk!F19)</f>
        <v/>
      </c>
      <c r="AE22" s="765"/>
      <c r="AF22" s="230" t="str">
        <f>IF(BADER!F19="","",BADER!F19)</f>
        <v/>
      </c>
      <c r="AG22" s="765"/>
      <c r="AH22" s="230" t="str">
        <f>IF(TAMB1!F19="","",TAMB1!F19)</f>
        <v/>
      </c>
      <c r="AI22" s="765"/>
      <c r="AJ22" s="230" t="str">
        <f>IF(TAMB2!F19="","",TAMB2!F19)</f>
        <v/>
      </c>
      <c r="AK22" s="765"/>
      <c r="AL22" s="231">
        <f t="shared" si="0"/>
        <v>0</v>
      </c>
      <c r="AM22" s="755"/>
      <c r="AN22" s="757"/>
      <c r="AO22" s="748"/>
      <c r="AP22" s="751"/>
    </row>
    <row r="23" spans="1:42" ht="15">
      <c r="A23" s="711">
        <v>7</v>
      </c>
      <c r="B23" s="752" t="str">
        <f>'Data Identitas'!B15</f>
        <v>siswa7</v>
      </c>
      <c r="C23" s="232" t="s">
        <v>422</v>
      </c>
      <c r="D23" s="228" t="str">
        <f>IF(QH!C20="","",QH!C20)</f>
        <v/>
      </c>
      <c r="E23" s="764" t="str">
        <f t="shared" ref="E23" si="96">IF(D23="","NK",IF(OR(D23&lt;$D$9,D24&lt;$D$9),"NK","L"))</f>
        <v>NK</v>
      </c>
      <c r="F23" s="229" t="str">
        <f>IF(AA!C20="","",AA!C20)</f>
        <v/>
      </c>
      <c r="G23" s="764" t="str">
        <f t="shared" ref="G23" si="97">IF(F23="","NK",IF(OR(F23&lt;$F$9,F24&lt;$F$9),"NK","L"))</f>
        <v>NK</v>
      </c>
      <c r="H23" s="229" t="str">
        <f>IF(FIQIH!C20="","",FIQIH!C20)</f>
        <v/>
      </c>
      <c r="I23" s="764" t="str">
        <f t="shared" ref="I23" si="98">IF(H23="","NK",IF(OR(H23&lt;$H$9,H24&lt;$H$9),"NK","L"))</f>
        <v>NK</v>
      </c>
      <c r="J23" s="229" t="str">
        <f>IF(SKI!C20="","",SKI!C20)</f>
        <v/>
      </c>
      <c r="K23" s="764" t="str">
        <f t="shared" ref="K23" si="99">IF(J23="","NK",IF(OR(J23&lt;$J$9,J24&lt;$J$9),"NK","L"))</f>
        <v>NK</v>
      </c>
      <c r="L23" s="228" t="str">
        <f>IF(PPKn!C20="","",PPKn!C20)</f>
        <v/>
      </c>
      <c r="M23" s="764" t="str">
        <f t="shared" ref="M23" si="100">IF(L23="","NK",IF(OR(L23&lt;$L$9,L24&lt;$L$9),"NK","L"))</f>
        <v>NK</v>
      </c>
      <c r="N23" s="230" t="str">
        <f>IF(B.Ind!C20="","",B.Ind!C20)</f>
        <v/>
      </c>
      <c r="O23" s="764" t="str">
        <f t="shared" ref="O23" si="101">IF(N23="","NK",IF(OR(N23&lt;$N$9,N24&lt;$N$9),"NK","L"))</f>
        <v>NK</v>
      </c>
      <c r="P23" s="230" t="str">
        <f>IF(B.ARAB!C20="","",B.ARAB!C20)</f>
        <v/>
      </c>
      <c r="Q23" s="764" t="str">
        <f t="shared" ref="Q23" si="102">IF(P23="","NK",IF(OR(P23&lt;$P$9,P24&lt;$P$9),"NK","L"))</f>
        <v>NK</v>
      </c>
      <c r="R23" s="230" t="str">
        <f>IF(MAT!C20="","",MAT!C20)</f>
        <v/>
      </c>
      <c r="S23" s="764" t="str">
        <f t="shared" ref="S23" si="103">IF(R23="","NK",IF(OR(R23&lt;$R$9,R24&lt;$R$9),"NK","L"))</f>
        <v>NK</v>
      </c>
      <c r="T23" s="230" t="str">
        <f>IF(IPA!C20="","",IPA!C20)</f>
        <v/>
      </c>
      <c r="U23" s="764" t="str">
        <f t="shared" ref="U23" si="104">IF(T23="","NK",IF(OR(T23&lt;$T$9,T24&lt;$T$9),"NK","L"))</f>
        <v>NK</v>
      </c>
      <c r="V23" s="230" t="str">
        <f>IF(IPS!C20="","",IPS!C20)</f>
        <v/>
      </c>
      <c r="W23" s="764" t="str">
        <f t="shared" ref="W23" si="105">IF(V23="","NK",IF(OR(V23&lt;$V$9,V24&lt;$V$9),"NK","L"))</f>
        <v>NK</v>
      </c>
      <c r="X23" s="230" t="str">
        <f>IF(BIng!C20="","",BIng!F20)</f>
        <v/>
      </c>
      <c r="Y23" s="764" t="str">
        <f t="shared" ref="Y23" si="106">IF(X23="","NK",IF(OR(X23&lt;$X$9,X24&lt;$X$9),"NK","L"))</f>
        <v>NK</v>
      </c>
      <c r="Z23" s="230" t="str">
        <f>IF(SBd!C20="","",SBd!C20)</f>
        <v/>
      </c>
      <c r="AA23" s="764" t="str">
        <f t="shared" ref="AA23" si="107">IF(Z23="","NK",IF(OR(Z23&lt;$Z$9,Z24&lt;$Z$9),"NK","L"))</f>
        <v>NK</v>
      </c>
      <c r="AB23" s="230" t="str">
        <f>IF(Pjk!C20="","",Pjk!F20)</f>
        <v/>
      </c>
      <c r="AC23" s="764" t="str">
        <f t="shared" ref="AC23" si="108">IF(AB23="","NK",IF(OR(AB23&lt;$AB$9,AB24&lt;$AB$9),"NK","L"))</f>
        <v>NK</v>
      </c>
      <c r="AD23" s="230" t="str">
        <f>IF(Prk!C20="","",Prk!C20)</f>
        <v/>
      </c>
      <c r="AE23" s="764" t="str">
        <f t="shared" ref="AE23" si="109">IF(AD23="","NK",IF(OR(AD23&lt;$AD$9,AD24&lt;$AD$9),"NK","L"))</f>
        <v>NK</v>
      </c>
      <c r="AF23" s="230" t="str">
        <f>IF(BADER!C20="","",BADER!C20)</f>
        <v/>
      </c>
      <c r="AG23" s="764" t="str">
        <f t="shared" ref="AG23" si="110">IF(AF23="","NK",IF(OR(AF23&lt;$AF$9,AF24&lt;$AF$9),"NK","L"))</f>
        <v>NK</v>
      </c>
      <c r="AH23" s="230" t="str">
        <f>IF(TAMB1!C20="","",TAMB1!C20)</f>
        <v/>
      </c>
      <c r="AI23" s="764" t="str">
        <f t="shared" ref="AI23" si="111">IF(AH23="","",IF(OR(AH23&lt;$AH$9,AH24&lt;$AH$9),"NK","L"))</f>
        <v/>
      </c>
      <c r="AJ23" s="230" t="str">
        <f>IF(TAMB2!C20="","",TAMB2!C20)</f>
        <v/>
      </c>
      <c r="AK23" s="764" t="str">
        <f t="shared" ref="AK23" si="112">IF(AJ23="","",IF(OR(AJ23&lt;$AJ$9,AJ24&lt;$AJ$9),"NK","L"))</f>
        <v/>
      </c>
      <c r="AL23" s="231">
        <f t="shared" si="0"/>
        <v>0</v>
      </c>
      <c r="AM23" s="754" t="str">
        <f>IFERROR(DESKRIPSI!EW17,"")</f>
        <v/>
      </c>
      <c r="AN23" s="756">
        <f t="shared" ref="AN23" si="113">IF(AL23="","",AL23+AL24)</f>
        <v>0</v>
      </c>
      <c r="AO23" s="747" t="str">
        <f t="shared" ref="AO23" si="114">IF(AL23=0,"",COUNTIF(D23:AK24,"NK"))</f>
        <v/>
      </c>
      <c r="AP23" s="751">
        <f>RANK(AN23,$AN$11:$AN$107,0)</f>
        <v>1</v>
      </c>
    </row>
    <row r="24" spans="1:42" ht="15">
      <c r="A24" s="713"/>
      <c r="B24" s="753"/>
      <c r="C24" s="232" t="s">
        <v>423</v>
      </c>
      <c r="D24" s="228" t="str">
        <f>IF(QH!F20="","",QH!F20)</f>
        <v/>
      </c>
      <c r="E24" s="765"/>
      <c r="F24" s="229" t="str">
        <f>IF(AA!F20="","",AA!F20)</f>
        <v/>
      </c>
      <c r="G24" s="765"/>
      <c r="H24" s="229" t="str">
        <f>IF(FIQIH!F20="","",FIQIH!F20)</f>
        <v/>
      </c>
      <c r="I24" s="765"/>
      <c r="J24" s="229" t="str">
        <f>IF(SKI!F20="","",SKI!F20)</f>
        <v/>
      </c>
      <c r="K24" s="765"/>
      <c r="L24" s="228" t="str">
        <f>IF(PPKn!F20="","",PPKn!F20)</f>
        <v/>
      </c>
      <c r="M24" s="765"/>
      <c r="N24" s="230" t="str">
        <f>IF(B.Ind!F20="","",B.Ind!F20)</f>
        <v/>
      </c>
      <c r="O24" s="765"/>
      <c r="P24" s="230" t="str">
        <f>IF(B.ARAB!F20="","",B.ARAB!F20)</f>
        <v/>
      </c>
      <c r="Q24" s="765"/>
      <c r="R24" s="230" t="str">
        <f>IF(MAT!F20="","",MAT!F20)</f>
        <v/>
      </c>
      <c r="S24" s="765"/>
      <c r="T24" s="230" t="str">
        <f>IF(IPA!F20="","",IPA!F20)</f>
        <v/>
      </c>
      <c r="U24" s="765"/>
      <c r="V24" s="230" t="str">
        <f>IF(IPS!F20="","",IPS!F20)</f>
        <v/>
      </c>
      <c r="W24" s="765"/>
      <c r="X24" s="230" t="str">
        <f>IF(BIng!F20="","",BIng!F20)</f>
        <v/>
      </c>
      <c r="Y24" s="765"/>
      <c r="Z24" s="230" t="str">
        <f>IF(SBd!F20="","",SBd!F20)</f>
        <v/>
      </c>
      <c r="AA24" s="765"/>
      <c r="AB24" s="230" t="str">
        <f>IF(Pjk!F20="","",Pjk!F20)</f>
        <v/>
      </c>
      <c r="AC24" s="765"/>
      <c r="AD24" s="230" t="str">
        <f>IF(Prk!F20="","",Prk!F20)</f>
        <v/>
      </c>
      <c r="AE24" s="765"/>
      <c r="AF24" s="230" t="str">
        <f>IF(BADER!F20="","",BADER!F20)</f>
        <v/>
      </c>
      <c r="AG24" s="765"/>
      <c r="AH24" s="230" t="str">
        <f>IF(TAMB1!F20="","",TAMB1!F20)</f>
        <v/>
      </c>
      <c r="AI24" s="765"/>
      <c r="AJ24" s="230" t="str">
        <f>IF(TAMB2!F20="","",TAMB2!F20)</f>
        <v/>
      </c>
      <c r="AK24" s="765"/>
      <c r="AL24" s="231">
        <f t="shared" si="0"/>
        <v>0</v>
      </c>
      <c r="AM24" s="755"/>
      <c r="AN24" s="757"/>
      <c r="AO24" s="748"/>
      <c r="AP24" s="751"/>
    </row>
    <row r="25" spans="1:42" ht="15">
      <c r="A25" s="711">
        <v>8</v>
      </c>
      <c r="B25" s="752" t="str">
        <f>'Data Identitas'!B16</f>
        <v>siswa8</v>
      </c>
      <c r="C25" s="232" t="s">
        <v>422</v>
      </c>
      <c r="D25" s="228" t="str">
        <f>IF(QH!C21="","",QH!C21)</f>
        <v/>
      </c>
      <c r="E25" s="764" t="str">
        <f t="shared" ref="E25" si="115">IF(D25="","NK",IF(OR(D25&lt;$D$9,D26&lt;$D$9),"NK","L"))</f>
        <v>NK</v>
      </c>
      <c r="F25" s="229" t="str">
        <f>IF(AA!C21="","",AA!C21)</f>
        <v/>
      </c>
      <c r="G25" s="764" t="str">
        <f t="shared" ref="G25" si="116">IF(F25="","NK",IF(OR(F25&lt;$F$9,F26&lt;$F$9),"NK","L"))</f>
        <v>NK</v>
      </c>
      <c r="H25" s="229" t="str">
        <f>IF(FIQIH!C21="","",FIQIH!C21)</f>
        <v/>
      </c>
      <c r="I25" s="764" t="str">
        <f t="shared" ref="I25" si="117">IF(H25="","NK",IF(OR(H25&lt;$H$9,H26&lt;$H$9),"NK","L"))</f>
        <v>NK</v>
      </c>
      <c r="J25" s="229" t="str">
        <f>IF(SKI!C21="","",SKI!C21)</f>
        <v/>
      </c>
      <c r="K25" s="764" t="str">
        <f t="shared" ref="K25" si="118">IF(J25="","NK",IF(OR(J25&lt;$J$9,J26&lt;$J$9),"NK","L"))</f>
        <v>NK</v>
      </c>
      <c r="L25" s="228" t="str">
        <f>IF(PPKn!C21="","",PPKn!C21)</f>
        <v/>
      </c>
      <c r="M25" s="764" t="str">
        <f t="shared" ref="M25" si="119">IF(L25="","NK",IF(OR(L25&lt;$L$9,L26&lt;$L$9),"NK","L"))</f>
        <v>NK</v>
      </c>
      <c r="N25" s="230" t="str">
        <f>IF(B.Ind!C21="","",B.Ind!C21)</f>
        <v/>
      </c>
      <c r="O25" s="764" t="str">
        <f t="shared" ref="O25" si="120">IF(N25="","NK",IF(OR(N25&lt;$N$9,N26&lt;$N$9),"NK","L"))</f>
        <v>NK</v>
      </c>
      <c r="P25" s="230" t="str">
        <f>IF(B.ARAB!C21="","",B.ARAB!C21)</f>
        <v/>
      </c>
      <c r="Q25" s="764" t="str">
        <f t="shared" ref="Q25" si="121">IF(P25="","NK",IF(OR(P25&lt;$P$9,P26&lt;$P$9),"NK","L"))</f>
        <v>NK</v>
      </c>
      <c r="R25" s="230" t="str">
        <f>IF(MAT!C21="","",MAT!C21)</f>
        <v/>
      </c>
      <c r="S25" s="764" t="str">
        <f t="shared" ref="S25" si="122">IF(R25="","NK",IF(OR(R25&lt;$R$9,R26&lt;$R$9),"NK","L"))</f>
        <v>NK</v>
      </c>
      <c r="T25" s="230" t="str">
        <f>IF(IPA!C21="","",IPA!C21)</f>
        <v/>
      </c>
      <c r="U25" s="764" t="str">
        <f t="shared" ref="U25" si="123">IF(T25="","NK",IF(OR(T25&lt;$T$9,T26&lt;$T$9),"NK","L"))</f>
        <v>NK</v>
      </c>
      <c r="V25" s="230" t="str">
        <f>IF(IPS!C21="","",IPS!C21)</f>
        <v/>
      </c>
      <c r="W25" s="764" t="str">
        <f t="shared" ref="W25" si="124">IF(V25="","NK",IF(OR(V25&lt;$V$9,V26&lt;$V$9),"NK","L"))</f>
        <v>NK</v>
      </c>
      <c r="X25" s="230" t="str">
        <f>IF(BIng!C21="","",BIng!F21)</f>
        <v/>
      </c>
      <c r="Y25" s="764" t="str">
        <f t="shared" ref="Y25" si="125">IF(X25="","NK",IF(OR(X25&lt;$X$9,X26&lt;$X$9),"NK","L"))</f>
        <v>NK</v>
      </c>
      <c r="Z25" s="230" t="str">
        <f>IF(SBd!C21="","",SBd!C21)</f>
        <v/>
      </c>
      <c r="AA25" s="764" t="str">
        <f t="shared" ref="AA25" si="126">IF(Z25="","NK",IF(OR(Z25&lt;$Z$9,Z26&lt;$Z$9),"NK","L"))</f>
        <v>NK</v>
      </c>
      <c r="AB25" s="230" t="str">
        <f>IF(Pjk!C21="","",Pjk!F21)</f>
        <v/>
      </c>
      <c r="AC25" s="764" t="str">
        <f t="shared" ref="AC25" si="127">IF(AB25="","NK",IF(OR(AB25&lt;$AB$9,AB26&lt;$AB$9),"NK","L"))</f>
        <v>NK</v>
      </c>
      <c r="AD25" s="230" t="str">
        <f>IF(Prk!C21="","",Prk!C21)</f>
        <v/>
      </c>
      <c r="AE25" s="764" t="str">
        <f t="shared" ref="AE25" si="128">IF(AD25="","NK",IF(OR(AD25&lt;$AD$9,AD26&lt;$AD$9),"NK","L"))</f>
        <v>NK</v>
      </c>
      <c r="AF25" s="230" t="str">
        <f>IF(BADER!C21="","",BADER!C21)</f>
        <v/>
      </c>
      <c r="AG25" s="764" t="str">
        <f t="shared" ref="AG25" si="129">IF(AF25="","NK",IF(OR(AF25&lt;$AF$9,AF26&lt;$AF$9),"NK","L"))</f>
        <v>NK</v>
      </c>
      <c r="AH25" s="230" t="str">
        <f>IF(TAMB1!C21="","",TAMB1!C21)</f>
        <v/>
      </c>
      <c r="AI25" s="764" t="str">
        <f t="shared" ref="AI25" si="130">IF(AH25="","",IF(OR(AH25&lt;$AH$9,AH26&lt;$AH$9),"NK","L"))</f>
        <v/>
      </c>
      <c r="AJ25" s="230" t="str">
        <f>IF(TAMB2!C21="","",TAMB2!C21)</f>
        <v/>
      </c>
      <c r="AK25" s="764" t="str">
        <f t="shared" ref="AK25" si="131">IF(AJ25="","",IF(OR(AJ25&lt;$AJ$9,AJ26&lt;$AJ$9),"NK","L"))</f>
        <v/>
      </c>
      <c r="AL25" s="231">
        <f t="shared" si="0"/>
        <v>0</v>
      </c>
      <c r="AM25" s="754" t="str">
        <f>IFERROR(DESKRIPSI!EW18,"")</f>
        <v/>
      </c>
      <c r="AN25" s="756">
        <f t="shared" ref="AN25" si="132">IF(AL25="","",AL25+AL26)</f>
        <v>0</v>
      </c>
      <c r="AO25" s="747" t="str">
        <f t="shared" ref="AO25" si="133">IF(AL25=0,"",COUNTIF(D25:AK26,"NK"))</f>
        <v/>
      </c>
      <c r="AP25" s="751">
        <f>RANK(AN25,$AN$11:$AN$107,0)</f>
        <v>1</v>
      </c>
    </row>
    <row r="26" spans="1:42" ht="15">
      <c r="A26" s="713"/>
      <c r="B26" s="753"/>
      <c r="C26" s="232" t="s">
        <v>423</v>
      </c>
      <c r="D26" s="228" t="str">
        <f>IF(QH!F21="","",QH!F21)</f>
        <v/>
      </c>
      <c r="E26" s="765"/>
      <c r="F26" s="229" t="str">
        <f>IF(AA!F21="","",AA!F21)</f>
        <v/>
      </c>
      <c r="G26" s="765"/>
      <c r="H26" s="229" t="str">
        <f>IF(FIQIH!F21="","",FIQIH!F21)</f>
        <v/>
      </c>
      <c r="I26" s="765"/>
      <c r="J26" s="229" t="str">
        <f>IF(SKI!F21="","",SKI!F21)</f>
        <v/>
      </c>
      <c r="K26" s="765"/>
      <c r="L26" s="228" t="str">
        <f>IF(PPKn!F21="","",PPKn!F21)</f>
        <v/>
      </c>
      <c r="M26" s="765"/>
      <c r="N26" s="230" t="str">
        <f>IF(B.Ind!F21="","",B.Ind!F21)</f>
        <v/>
      </c>
      <c r="O26" s="765"/>
      <c r="P26" s="230" t="str">
        <f>IF(B.ARAB!F21="","",B.ARAB!F21)</f>
        <v/>
      </c>
      <c r="Q26" s="765"/>
      <c r="R26" s="230" t="str">
        <f>IF(MAT!F21="","",MAT!F21)</f>
        <v/>
      </c>
      <c r="S26" s="765"/>
      <c r="T26" s="230" t="str">
        <f>IF(IPA!F21="","",IPA!F21)</f>
        <v/>
      </c>
      <c r="U26" s="765"/>
      <c r="V26" s="230" t="str">
        <f>IF(IPS!F21="","",IPS!F21)</f>
        <v/>
      </c>
      <c r="W26" s="765"/>
      <c r="X26" s="230" t="str">
        <f>IF(BIng!F21="","",BIng!F21)</f>
        <v/>
      </c>
      <c r="Y26" s="765"/>
      <c r="Z26" s="230" t="str">
        <f>IF(SBd!F21="","",SBd!F21)</f>
        <v/>
      </c>
      <c r="AA26" s="765"/>
      <c r="AB26" s="230" t="str">
        <f>IF(Pjk!F21="","",Pjk!F21)</f>
        <v/>
      </c>
      <c r="AC26" s="765"/>
      <c r="AD26" s="230" t="str">
        <f>IF(Prk!F21="","",Prk!F21)</f>
        <v/>
      </c>
      <c r="AE26" s="765"/>
      <c r="AF26" s="230" t="str">
        <f>IF(BADER!F21="","",BADER!F21)</f>
        <v/>
      </c>
      <c r="AG26" s="765"/>
      <c r="AH26" s="230" t="str">
        <f>IF(TAMB1!F21="","",TAMB1!F21)</f>
        <v/>
      </c>
      <c r="AI26" s="765"/>
      <c r="AJ26" s="230" t="str">
        <f>IF(TAMB2!F21="","",TAMB2!F21)</f>
        <v/>
      </c>
      <c r="AK26" s="765"/>
      <c r="AL26" s="231">
        <f t="shared" si="0"/>
        <v>0</v>
      </c>
      <c r="AM26" s="755"/>
      <c r="AN26" s="757"/>
      <c r="AO26" s="748"/>
      <c r="AP26" s="751"/>
    </row>
    <row r="27" spans="1:42" ht="15">
      <c r="A27" s="711">
        <v>9</v>
      </c>
      <c r="B27" s="752" t="str">
        <f>'Data Identitas'!B17</f>
        <v>siswa9</v>
      </c>
      <c r="C27" s="232" t="s">
        <v>422</v>
      </c>
      <c r="D27" s="228" t="str">
        <f>IF(QH!C22="","",QH!C22)</f>
        <v/>
      </c>
      <c r="E27" s="764" t="str">
        <f t="shared" ref="E27" si="134">IF(D27="","NK",IF(OR(D27&lt;$D$9,D28&lt;$D$9),"NK","L"))</f>
        <v>NK</v>
      </c>
      <c r="F27" s="229" t="str">
        <f>IF(AA!C22="","",AA!C22)</f>
        <v/>
      </c>
      <c r="G27" s="764" t="str">
        <f t="shared" ref="G27" si="135">IF(F27="","NK",IF(OR(F27&lt;$F$9,F28&lt;$F$9),"NK","L"))</f>
        <v>NK</v>
      </c>
      <c r="H27" s="229" t="str">
        <f>IF(FIQIH!C22="","",FIQIH!C22)</f>
        <v/>
      </c>
      <c r="I27" s="764" t="str">
        <f t="shared" ref="I27" si="136">IF(H27="","NK",IF(OR(H27&lt;$H$9,H28&lt;$H$9),"NK","L"))</f>
        <v>NK</v>
      </c>
      <c r="J27" s="229" t="str">
        <f>IF(SKI!C22="","",SKI!C22)</f>
        <v/>
      </c>
      <c r="K27" s="764" t="str">
        <f t="shared" ref="K27" si="137">IF(J27="","NK",IF(OR(J27&lt;$J$9,J28&lt;$J$9),"NK","L"))</f>
        <v>NK</v>
      </c>
      <c r="L27" s="228" t="str">
        <f>IF(PPKn!C22="","",PPKn!C22)</f>
        <v/>
      </c>
      <c r="M27" s="764" t="str">
        <f t="shared" ref="M27" si="138">IF(L27="","NK",IF(OR(L27&lt;$L$9,L28&lt;$L$9),"NK","L"))</f>
        <v>NK</v>
      </c>
      <c r="N27" s="230" t="str">
        <f>IF(B.Ind!C22="","",B.Ind!C22)</f>
        <v/>
      </c>
      <c r="O27" s="764" t="str">
        <f t="shared" ref="O27" si="139">IF(N27="","NK",IF(OR(N27&lt;$N$9,N28&lt;$N$9),"NK","L"))</f>
        <v>NK</v>
      </c>
      <c r="P27" s="230" t="str">
        <f>IF(B.ARAB!C22="","",B.ARAB!C22)</f>
        <v/>
      </c>
      <c r="Q27" s="764" t="str">
        <f t="shared" ref="Q27" si="140">IF(P27="","NK",IF(OR(P27&lt;$P$9,P28&lt;$P$9),"NK","L"))</f>
        <v>NK</v>
      </c>
      <c r="R27" s="230" t="str">
        <f>IF(MAT!C22="","",MAT!C22)</f>
        <v/>
      </c>
      <c r="S27" s="764" t="str">
        <f t="shared" ref="S27" si="141">IF(R27="","NK",IF(OR(R27&lt;$R$9,R28&lt;$R$9),"NK","L"))</f>
        <v>NK</v>
      </c>
      <c r="T27" s="230" t="str">
        <f>IF(IPA!C22="","",IPA!C22)</f>
        <v/>
      </c>
      <c r="U27" s="764" t="str">
        <f t="shared" ref="U27" si="142">IF(T27="","NK",IF(OR(T27&lt;$T$9,T28&lt;$T$9),"NK","L"))</f>
        <v>NK</v>
      </c>
      <c r="V27" s="230" t="str">
        <f>IF(IPS!C22="","",IPS!C22)</f>
        <v/>
      </c>
      <c r="W27" s="764" t="str">
        <f t="shared" ref="W27" si="143">IF(V27="","NK",IF(OR(V27&lt;$V$9,V28&lt;$V$9),"NK","L"))</f>
        <v>NK</v>
      </c>
      <c r="X27" s="230" t="str">
        <f>IF(BIng!C22="","",BIng!F22)</f>
        <v/>
      </c>
      <c r="Y27" s="764" t="str">
        <f t="shared" ref="Y27" si="144">IF(X27="","NK",IF(OR(X27&lt;$X$9,X28&lt;$X$9),"NK","L"))</f>
        <v>NK</v>
      </c>
      <c r="Z27" s="230" t="str">
        <f>IF(SBd!C22="","",SBd!C22)</f>
        <v/>
      </c>
      <c r="AA27" s="764" t="str">
        <f t="shared" ref="AA27" si="145">IF(Z27="","NK",IF(OR(Z27&lt;$Z$9,Z28&lt;$Z$9),"NK","L"))</f>
        <v>NK</v>
      </c>
      <c r="AB27" s="230" t="str">
        <f>IF(Pjk!C22="","",Pjk!F22)</f>
        <v/>
      </c>
      <c r="AC27" s="764" t="str">
        <f t="shared" ref="AC27" si="146">IF(AB27="","NK",IF(OR(AB27&lt;$AB$9,AB28&lt;$AB$9),"NK","L"))</f>
        <v>NK</v>
      </c>
      <c r="AD27" s="230" t="str">
        <f>IF(Prk!C22="","",Prk!C22)</f>
        <v/>
      </c>
      <c r="AE27" s="764" t="str">
        <f t="shared" ref="AE27" si="147">IF(AD27="","NK",IF(OR(AD27&lt;$AD$9,AD28&lt;$AD$9),"NK","L"))</f>
        <v>NK</v>
      </c>
      <c r="AF27" s="230" t="str">
        <f>IF(BADER!C22="","",BADER!C22)</f>
        <v/>
      </c>
      <c r="AG27" s="764" t="str">
        <f t="shared" ref="AG27" si="148">IF(AF27="","NK",IF(OR(AF27&lt;$AF$9,AF28&lt;$AF$9),"NK","L"))</f>
        <v>NK</v>
      </c>
      <c r="AH27" s="230" t="str">
        <f>IF(TAMB1!C22="","",TAMB1!C22)</f>
        <v/>
      </c>
      <c r="AI27" s="764" t="str">
        <f t="shared" ref="AI27" si="149">IF(AH27="","",IF(OR(AH27&lt;$AH$9,AH28&lt;$AH$9),"NK","L"))</f>
        <v/>
      </c>
      <c r="AJ27" s="230" t="str">
        <f>IF(TAMB2!C22="","",TAMB2!C22)</f>
        <v/>
      </c>
      <c r="AK27" s="764" t="str">
        <f t="shared" ref="AK27" si="150">IF(AJ27="","",IF(OR(AJ27&lt;$AJ$9,AJ28&lt;$AJ$9),"NK","L"))</f>
        <v/>
      </c>
      <c r="AL27" s="231">
        <f t="shared" si="0"/>
        <v>0</v>
      </c>
      <c r="AM27" s="754" t="str">
        <f>IFERROR(DESKRIPSI!EW19,"")</f>
        <v/>
      </c>
      <c r="AN27" s="756">
        <f t="shared" ref="AN27" si="151">IF(AL27="","",AL27+AL28)</f>
        <v>0</v>
      </c>
      <c r="AO27" s="747" t="str">
        <f t="shared" ref="AO27" si="152">IF(AL27=0,"",COUNTIF(D27:AK28,"NK"))</f>
        <v/>
      </c>
      <c r="AP27" s="751">
        <f>RANK(AN27,$AN$11:$AN$107,0)</f>
        <v>1</v>
      </c>
    </row>
    <row r="28" spans="1:42" ht="15">
      <c r="A28" s="713"/>
      <c r="B28" s="753"/>
      <c r="C28" s="232" t="s">
        <v>423</v>
      </c>
      <c r="D28" s="228" t="str">
        <f>IF(QH!F22="","",QH!F22)</f>
        <v/>
      </c>
      <c r="E28" s="765"/>
      <c r="F28" s="229" t="str">
        <f>IF(AA!F22="","",AA!F22)</f>
        <v/>
      </c>
      <c r="G28" s="765"/>
      <c r="H28" s="229" t="str">
        <f>IF(FIQIH!F22="","",FIQIH!F22)</f>
        <v/>
      </c>
      <c r="I28" s="765"/>
      <c r="J28" s="229" t="str">
        <f>IF(SKI!F22="","",SKI!F22)</f>
        <v/>
      </c>
      <c r="K28" s="765"/>
      <c r="L28" s="228" t="str">
        <f>IF(PPKn!F22="","",PPKn!F22)</f>
        <v/>
      </c>
      <c r="M28" s="765"/>
      <c r="N28" s="230" t="str">
        <f>IF(B.Ind!F22="","",B.Ind!F22)</f>
        <v/>
      </c>
      <c r="O28" s="765"/>
      <c r="P28" s="230" t="str">
        <f>IF(B.ARAB!F22="","",B.ARAB!F22)</f>
        <v/>
      </c>
      <c r="Q28" s="765"/>
      <c r="R28" s="230" t="str">
        <f>IF(MAT!F22="","",MAT!F22)</f>
        <v/>
      </c>
      <c r="S28" s="765"/>
      <c r="T28" s="230" t="str">
        <f>IF(IPA!F22="","",IPA!F22)</f>
        <v/>
      </c>
      <c r="U28" s="765"/>
      <c r="V28" s="230" t="str">
        <f>IF(IPS!F22="","",IPS!F22)</f>
        <v/>
      </c>
      <c r="W28" s="765"/>
      <c r="X28" s="230" t="str">
        <f>IF(BIng!F22="","",BIng!F22)</f>
        <v/>
      </c>
      <c r="Y28" s="765"/>
      <c r="Z28" s="230" t="str">
        <f>IF(SBd!F22="","",SBd!F22)</f>
        <v/>
      </c>
      <c r="AA28" s="765"/>
      <c r="AB28" s="230" t="str">
        <f>IF(Pjk!F22="","",Pjk!F22)</f>
        <v/>
      </c>
      <c r="AC28" s="765"/>
      <c r="AD28" s="230" t="str">
        <f>IF(Prk!F22="","",Prk!F22)</f>
        <v/>
      </c>
      <c r="AE28" s="765"/>
      <c r="AF28" s="230" t="str">
        <f>IF(BADER!F22="","",BADER!F22)</f>
        <v/>
      </c>
      <c r="AG28" s="765"/>
      <c r="AH28" s="230" t="str">
        <f>IF(TAMB1!F22="","",TAMB1!F22)</f>
        <v/>
      </c>
      <c r="AI28" s="765"/>
      <c r="AJ28" s="230" t="str">
        <f>IF(TAMB2!F22="","",TAMB2!F22)</f>
        <v/>
      </c>
      <c r="AK28" s="765"/>
      <c r="AL28" s="231">
        <f t="shared" si="0"/>
        <v>0</v>
      </c>
      <c r="AM28" s="755"/>
      <c r="AN28" s="757"/>
      <c r="AO28" s="748"/>
      <c r="AP28" s="751"/>
    </row>
    <row r="29" spans="1:42" ht="15">
      <c r="A29" s="711">
        <v>10</v>
      </c>
      <c r="B29" s="752" t="str">
        <f>'Data Identitas'!B18</f>
        <v>siswa10</v>
      </c>
      <c r="C29" s="232" t="s">
        <v>422</v>
      </c>
      <c r="D29" s="228" t="str">
        <f>IF(QH!C23="","",QH!C23)</f>
        <v/>
      </c>
      <c r="E29" s="764" t="str">
        <f t="shared" ref="E29" si="153">IF(D29="","NK",IF(OR(D29&lt;$D$9,D30&lt;$D$9),"NK","L"))</f>
        <v>NK</v>
      </c>
      <c r="F29" s="229" t="str">
        <f>IF(AA!C23="","",AA!C23)</f>
        <v/>
      </c>
      <c r="G29" s="764" t="str">
        <f t="shared" ref="G29" si="154">IF(F29="","NK",IF(OR(F29&lt;$F$9,F30&lt;$F$9),"NK","L"))</f>
        <v>NK</v>
      </c>
      <c r="H29" s="229" t="str">
        <f>IF(FIQIH!C23="","",FIQIH!C23)</f>
        <v/>
      </c>
      <c r="I29" s="764" t="str">
        <f t="shared" ref="I29" si="155">IF(H29="","NK",IF(OR(H29&lt;$H$9,H30&lt;$H$9),"NK","L"))</f>
        <v>NK</v>
      </c>
      <c r="J29" s="229" t="str">
        <f>IF(SKI!C23="","",SKI!C23)</f>
        <v/>
      </c>
      <c r="K29" s="764" t="str">
        <f t="shared" ref="K29" si="156">IF(J29="","NK",IF(OR(J29&lt;$J$9,J30&lt;$J$9),"NK","L"))</f>
        <v>NK</v>
      </c>
      <c r="L29" s="228" t="str">
        <f>IF(PPKn!C23="","",PPKn!C23)</f>
        <v/>
      </c>
      <c r="M29" s="764" t="str">
        <f t="shared" ref="M29" si="157">IF(L29="","NK",IF(OR(L29&lt;$L$9,L30&lt;$L$9),"NK","L"))</f>
        <v>NK</v>
      </c>
      <c r="N29" s="230" t="str">
        <f>IF(B.Ind!C23="","",B.Ind!C23)</f>
        <v/>
      </c>
      <c r="O29" s="764" t="str">
        <f t="shared" ref="O29" si="158">IF(N29="","NK",IF(OR(N29&lt;$N$9,N30&lt;$N$9),"NK","L"))</f>
        <v>NK</v>
      </c>
      <c r="P29" s="230" t="str">
        <f>IF(B.ARAB!C23="","",B.ARAB!C23)</f>
        <v/>
      </c>
      <c r="Q29" s="764" t="str">
        <f t="shared" ref="Q29" si="159">IF(P29="","NK",IF(OR(P29&lt;$P$9,P30&lt;$P$9),"NK","L"))</f>
        <v>NK</v>
      </c>
      <c r="R29" s="230" t="str">
        <f>IF(MAT!C23="","",MAT!C23)</f>
        <v/>
      </c>
      <c r="S29" s="764" t="str">
        <f t="shared" ref="S29" si="160">IF(R29="","NK",IF(OR(R29&lt;$R$9,R30&lt;$R$9),"NK","L"))</f>
        <v>NK</v>
      </c>
      <c r="T29" s="230" t="str">
        <f>IF(IPA!C23="","",IPA!C23)</f>
        <v/>
      </c>
      <c r="U29" s="764" t="str">
        <f t="shared" ref="U29" si="161">IF(T29="","NK",IF(OR(T29&lt;$T$9,T30&lt;$T$9),"NK","L"))</f>
        <v>NK</v>
      </c>
      <c r="V29" s="230" t="str">
        <f>IF(IPS!C23="","",IPS!C23)</f>
        <v/>
      </c>
      <c r="W29" s="764" t="str">
        <f t="shared" ref="W29" si="162">IF(V29="","NK",IF(OR(V29&lt;$V$9,V30&lt;$V$9),"NK","L"))</f>
        <v>NK</v>
      </c>
      <c r="X29" s="230" t="str">
        <f>IF(BIng!C23="","",BIng!F23)</f>
        <v/>
      </c>
      <c r="Y29" s="764" t="str">
        <f t="shared" ref="Y29" si="163">IF(X29="","NK",IF(OR(X29&lt;$X$9,X30&lt;$X$9),"NK","L"))</f>
        <v>NK</v>
      </c>
      <c r="Z29" s="230" t="str">
        <f>IF(SBd!C23="","",SBd!C23)</f>
        <v/>
      </c>
      <c r="AA29" s="764" t="str">
        <f t="shared" ref="AA29" si="164">IF(Z29="","NK",IF(OR(Z29&lt;$Z$9,Z30&lt;$Z$9),"NK","L"))</f>
        <v>NK</v>
      </c>
      <c r="AB29" s="230" t="str">
        <f>IF(Pjk!C23="","",Pjk!F23)</f>
        <v/>
      </c>
      <c r="AC29" s="764" t="str">
        <f t="shared" ref="AC29" si="165">IF(AB29="","NK",IF(OR(AB29&lt;$AB$9,AB30&lt;$AB$9),"NK","L"))</f>
        <v>NK</v>
      </c>
      <c r="AD29" s="230" t="str">
        <f>IF(Prk!C23="","",Prk!C23)</f>
        <v/>
      </c>
      <c r="AE29" s="764" t="str">
        <f t="shared" ref="AE29" si="166">IF(AD29="","NK",IF(OR(AD29&lt;$AD$9,AD30&lt;$AD$9),"NK","L"))</f>
        <v>NK</v>
      </c>
      <c r="AF29" s="230" t="str">
        <f>IF(BADER!C23="","",BADER!C23)</f>
        <v/>
      </c>
      <c r="AG29" s="764" t="str">
        <f t="shared" ref="AG29" si="167">IF(AF29="","NK",IF(OR(AF29&lt;$AF$9,AF30&lt;$AF$9),"NK","L"))</f>
        <v>NK</v>
      </c>
      <c r="AH29" s="230" t="str">
        <f>IF(TAMB1!C23="","",TAMB1!C23)</f>
        <v/>
      </c>
      <c r="AI29" s="764" t="str">
        <f t="shared" ref="AI29" si="168">IF(AH29="","",IF(OR(AH29&lt;$AH$9,AH30&lt;$AH$9),"NK","L"))</f>
        <v/>
      </c>
      <c r="AJ29" s="230" t="str">
        <f>IF(TAMB2!C23="","",TAMB2!C23)</f>
        <v/>
      </c>
      <c r="AK29" s="764" t="str">
        <f t="shared" ref="AK29" si="169">IF(AJ29="","",IF(OR(AJ29&lt;$AJ$9,AJ30&lt;$AJ$9),"NK","L"))</f>
        <v/>
      </c>
      <c r="AL29" s="231">
        <f t="shared" si="0"/>
        <v>0</v>
      </c>
      <c r="AM29" s="754" t="str">
        <f>IFERROR(DESKRIPSI!EW20,"")</f>
        <v/>
      </c>
      <c r="AN29" s="756">
        <f t="shared" ref="AN29" si="170">IF(AL29="","",AL29+AL30)</f>
        <v>0</v>
      </c>
      <c r="AO29" s="747" t="str">
        <f t="shared" ref="AO29" si="171">IF(AL29=0,"",COUNTIF(D29:AK30,"NK"))</f>
        <v/>
      </c>
      <c r="AP29" s="751">
        <f>RANK(AN29,$AN$11:$AN$107,0)</f>
        <v>1</v>
      </c>
    </row>
    <row r="30" spans="1:42" ht="15">
      <c r="A30" s="713"/>
      <c r="B30" s="753"/>
      <c r="C30" s="232" t="s">
        <v>423</v>
      </c>
      <c r="D30" s="228" t="str">
        <f>IF(QH!F23="","",QH!F23)</f>
        <v/>
      </c>
      <c r="E30" s="765"/>
      <c r="F30" s="229" t="str">
        <f>IF(AA!F23="","",AA!F23)</f>
        <v/>
      </c>
      <c r="G30" s="765"/>
      <c r="H30" s="229" t="str">
        <f>IF(FIQIH!F23="","",FIQIH!F23)</f>
        <v/>
      </c>
      <c r="I30" s="765"/>
      <c r="J30" s="229" t="str">
        <f>IF(SKI!F23="","",SKI!F23)</f>
        <v/>
      </c>
      <c r="K30" s="765"/>
      <c r="L30" s="228" t="str">
        <f>IF(PPKn!F23="","",PPKn!F23)</f>
        <v/>
      </c>
      <c r="M30" s="765"/>
      <c r="N30" s="230" t="str">
        <f>IF(B.Ind!F23="","",B.Ind!F23)</f>
        <v/>
      </c>
      <c r="O30" s="765"/>
      <c r="P30" s="230" t="str">
        <f>IF(B.ARAB!F23="","",B.ARAB!F23)</f>
        <v/>
      </c>
      <c r="Q30" s="765"/>
      <c r="R30" s="230" t="str">
        <f>IF(MAT!F23="","",MAT!F23)</f>
        <v/>
      </c>
      <c r="S30" s="765"/>
      <c r="T30" s="230" t="str">
        <f>IF(IPA!F23="","",IPA!F23)</f>
        <v/>
      </c>
      <c r="U30" s="765"/>
      <c r="V30" s="230" t="str">
        <f>IF(IPS!F23="","",IPS!F23)</f>
        <v/>
      </c>
      <c r="W30" s="765"/>
      <c r="X30" s="230" t="str">
        <f>IF(BIng!F23="","",BIng!F23)</f>
        <v/>
      </c>
      <c r="Y30" s="765"/>
      <c r="Z30" s="230" t="str">
        <f>IF(SBd!F23="","",SBd!F23)</f>
        <v/>
      </c>
      <c r="AA30" s="765"/>
      <c r="AB30" s="230" t="str">
        <f>IF(Pjk!F23="","",Pjk!F23)</f>
        <v/>
      </c>
      <c r="AC30" s="765"/>
      <c r="AD30" s="230" t="str">
        <f>IF(Prk!F23="","",Prk!F23)</f>
        <v/>
      </c>
      <c r="AE30" s="765"/>
      <c r="AF30" s="230" t="str">
        <f>IF(BADER!F23="","",BADER!F23)</f>
        <v/>
      </c>
      <c r="AG30" s="765"/>
      <c r="AH30" s="230" t="str">
        <f>IF(TAMB1!F23="","",TAMB1!F23)</f>
        <v/>
      </c>
      <c r="AI30" s="765"/>
      <c r="AJ30" s="230" t="str">
        <f>IF(TAMB2!F23="","",TAMB2!F23)</f>
        <v/>
      </c>
      <c r="AK30" s="765"/>
      <c r="AL30" s="231">
        <f t="shared" si="0"/>
        <v>0</v>
      </c>
      <c r="AM30" s="755"/>
      <c r="AN30" s="757"/>
      <c r="AO30" s="748"/>
      <c r="AP30" s="751"/>
    </row>
    <row r="31" spans="1:42" ht="15">
      <c r="A31" s="711">
        <v>11</v>
      </c>
      <c r="B31" s="752" t="str">
        <f>'Data Identitas'!B19</f>
        <v>siswa11</v>
      </c>
      <c r="C31" s="232" t="s">
        <v>422</v>
      </c>
      <c r="D31" s="228" t="str">
        <f>IF(QH!C24="","",QH!C24)</f>
        <v/>
      </c>
      <c r="E31" s="764" t="str">
        <f t="shared" ref="E31" si="172">IF(D31="","NK",IF(OR(D31&lt;$D$9,D32&lt;$D$9),"NK","L"))</f>
        <v>NK</v>
      </c>
      <c r="F31" s="229" t="str">
        <f>IF(AA!C24="","",AA!C24)</f>
        <v/>
      </c>
      <c r="G31" s="764" t="str">
        <f t="shared" ref="G31" si="173">IF(F31="","NK",IF(OR(F31&lt;$F$9,F32&lt;$F$9),"NK","L"))</f>
        <v>NK</v>
      </c>
      <c r="H31" s="229" t="str">
        <f>IF(FIQIH!C24="","",FIQIH!C24)</f>
        <v/>
      </c>
      <c r="I31" s="764" t="str">
        <f t="shared" ref="I31" si="174">IF(H31="","NK",IF(OR(H31&lt;$H$9,H32&lt;$H$9),"NK","L"))</f>
        <v>NK</v>
      </c>
      <c r="J31" s="229" t="str">
        <f>IF(SKI!C24="","",SKI!C24)</f>
        <v/>
      </c>
      <c r="K31" s="764" t="str">
        <f t="shared" ref="K31" si="175">IF(J31="","NK",IF(OR(J31&lt;$J$9,J32&lt;$J$9),"NK","L"))</f>
        <v>NK</v>
      </c>
      <c r="L31" s="228" t="str">
        <f>IF(PPKn!C24="","",PPKn!C24)</f>
        <v/>
      </c>
      <c r="M31" s="764" t="str">
        <f t="shared" ref="M31" si="176">IF(L31="","NK",IF(OR(L31&lt;$L$9,L32&lt;$L$9),"NK","L"))</f>
        <v>NK</v>
      </c>
      <c r="N31" s="230" t="str">
        <f>IF(B.Ind!C24="","",B.Ind!C24)</f>
        <v/>
      </c>
      <c r="O31" s="764" t="str">
        <f t="shared" ref="O31" si="177">IF(N31="","NK",IF(OR(N31&lt;$N$9,N32&lt;$N$9),"NK","L"))</f>
        <v>NK</v>
      </c>
      <c r="P31" s="230" t="str">
        <f>IF(B.ARAB!C24="","",B.ARAB!C24)</f>
        <v/>
      </c>
      <c r="Q31" s="764" t="str">
        <f t="shared" ref="Q31" si="178">IF(P31="","NK",IF(OR(P31&lt;$P$9,P32&lt;$P$9),"NK","L"))</f>
        <v>NK</v>
      </c>
      <c r="R31" s="230" t="str">
        <f>IF(MAT!C24="","",MAT!C24)</f>
        <v/>
      </c>
      <c r="S31" s="764" t="str">
        <f t="shared" ref="S31" si="179">IF(R31="","NK",IF(OR(R31&lt;$R$9,R32&lt;$R$9),"NK","L"))</f>
        <v>NK</v>
      </c>
      <c r="T31" s="230" t="str">
        <f>IF(IPA!C24="","",IPA!C24)</f>
        <v/>
      </c>
      <c r="U31" s="764" t="str">
        <f t="shared" ref="U31" si="180">IF(T31="","NK",IF(OR(T31&lt;$T$9,T32&lt;$T$9),"NK","L"))</f>
        <v>NK</v>
      </c>
      <c r="V31" s="230" t="str">
        <f>IF(IPS!C24="","",IPS!C24)</f>
        <v/>
      </c>
      <c r="W31" s="764" t="str">
        <f t="shared" ref="W31" si="181">IF(V31="","NK",IF(OR(V31&lt;$V$9,V32&lt;$V$9),"NK","L"))</f>
        <v>NK</v>
      </c>
      <c r="X31" s="230" t="str">
        <f>IF(BIng!C24="","",BIng!F24)</f>
        <v/>
      </c>
      <c r="Y31" s="764" t="str">
        <f t="shared" ref="Y31" si="182">IF(X31="","NK",IF(OR(X31&lt;$X$9,X32&lt;$X$9),"NK","L"))</f>
        <v>NK</v>
      </c>
      <c r="Z31" s="230" t="str">
        <f>IF(SBd!C24="","",SBd!C24)</f>
        <v/>
      </c>
      <c r="AA31" s="764" t="str">
        <f t="shared" ref="AA31" si="183">IF(Z31="","NK",IF(OR(Z31&lt;$Z$9,Z32&lt;$Z$9),"NK","L"))</f>
        <v>NK</v>
      </c>
      <c r="AB31" s="230" t="str">
        <f>IF(Pjk!C24="","",Pjk!F24)</f>
        <v/>
      </c>
      <c r="AC31" s="764" t="str">
        <f t="shared" ref="AC31" si="184">IF(AB31="","NK",IF(OR(AB31&lt;$AB$9,AB32&lt;$AB$9),"NK","L"))</f>
        <v>NK</v>
      </c>
      <c r="AD31" s="230" t="str">
        <f>IF(Prk!C24="","",Prk!C24)</f>
        <v/>
      </c>
      <c r="AE31" s="764" t="str">
        <f t="shared" ref="AE31" si="185">IF(AD31="","NK",IF(OR(AD31&lt;$AD$9,AD32&lt;$AD$9),"NK","L"))</f>
        <v>NK</v>
      </c>
      <c r="AF31" s="230" t="str">
        <f>IF(BADER!C24="","",BADER!C24)</f>
        <v/>
      </c>
      <c r="AG31" s="764" t="str">
        <f t="shared" ref="AG31" si="186">IF(AF31="","NK",IF(OR(AF31&lt;$AF$9,AF32&lt;$AF$9),"NK","L"))</f>
        <v>NK</v>
      </c>
      <c r="AH31" s="230" t="str">
        <f>IF(TAMB1!C24="","",TAMB1!C24)</f>
        <v/>
      </c>
      <c r="AI31" s="764" t="str">
        <f t="shared" ref="AI31" si="187">IF(AH31="","",IF(OR(AH31&lt;$AH$9,AH32&lt;$AH$9),"NK","L"))</f>
        <v/>
      </c>
      <c r="AJ31" s="230" t="str">
        <f>IF(TAMB2!C24="","",TAMB2!C24)</f>
        <v/>
      </c>
      <c r="AK31" s="764" t="str">
        <f t="shared" ref="AK31" si="188">IF(AJ31="","",IF(OR(AJ31&lt;$AJ$9,AJ32&lt;$AJ$9),"NK","L"))</f>
        <v/>
      </c>
      <c r="AL31" s="231">
        <f t="shared" si="0"/>
        <v>0</v>
      </c>
      <c r="AM31" s="754" t="str">
        <f>IFERROR(DESKRIPSI!EW21,"")</f>
        <v/>
      </c>
      <c r="AN31" s="756">
        <f t="shared" ref="AN31" si="189">IF(AL31="","",AL31+AL32)</f>
        <v>0</v>
      </c>
      <c r="AO31" s="747" t="str">
        <f t="shared" ref="AO31" si="190">IF(AL31=0,"",COUNTIF(D31:AK32,"NK"))</f>
        <v/>
      </c>
      <c r="AP31" s="751">
        <f>RANK(AN31,$AN$11:$AN$107,0)</f>
        <v>1</v>
      </c>
    </row>
    <row r="32" spans="1:42" ht="15">
      <c r="A32" s="713"/>
      <c r="B32" s="753"/>
      <c r="C32" s="232" t="s">
        <v>423</v>
      </c>
      <c r="D32" s="228" t="str">
        <f>IF(QH!F24="","",QH!F24)</f>
        <v/>
      </c>
      <c r="E32" s="765"/>
      <c r="F32" s="229" t="str">
        <f>IF(AA!F24="","",AA!F24)</f>
        <v/>
      </c>
      <c r="G32" s="765"/>
      <c r="H32" s="229" t="str">
        <f>IF(FIQIH!F24="","",FIQIH!F24)</f>
        <v/>
      </c>
      <c r="I32" s="765"/>
      <c r="J32" s="229" t="str">
        <f>IF(SKI!F24="","",SKI!F24)</f>
        <v/>
      </c>
      <c r="K32" s="765"/>
      <c r="L32" s="228" t="str">
        <f>IF(PPKn!F24="","",PPKn!F24)</f>
        <v/>
      </c>
      <c r="M32" s="765"/>
      <c r="N32" s="230" t="str">
        <f>IF(B.Ind!F24="","",B.Ind!F24)</f>
        <v/>
      </c>
      <c r="O32" s="765"/>
      <c r="P32" s="230" t="str">
        <f>IF(B.ARAB!F24="","",B.ARAB!F24)</f>
        <v/>
      </c>
      <c r="Q32" s="765"/>
      <c r="R32" s="230" t="str">
        <f>IF(MAT!F24="","",MAT!F24)</f>
        <v/>
      </c>
      <c r="S32" s="765"/>
      <c r="T32" s="230" t="str">
        <f>IF(IPA!F24="","",IPA!F24)</f>
        <v/>
      </c>
      <c r="U32" s="765"/>
      <c r="V32" s="230" t="str">
        <f>IF(IPS!F24="","",IPS!F24)</f>
        <v/>
      </c>
      <c r="W32" s="765"/>
      <c r="X32" s="230" t="str">
        <f>IF(BIng!F24="","",BIng!F24)</f>
        <v/>
      </c>
      <c r="Y32" s="765"/>
      <c r="Z32" s="230" t="str">
        <f>IF(SBd!F24="","",SBd!F24)</f>
        <v/>
      </c>
      <c r="AA32" s="765"/>
      <c r="AB32" s="230" t="str">
        <f>IF(Pjk!F24="","",Pjk!F24)</f>
        <v/>
      </c>
      <c r="AC32" s="765"/>
      <c r="AD32" s="230" t="str">
        <f>IF(Prk!F24="","",Prk!F24)</f>
        <v/>
      </c>
      <c r="AE32" s="765"/>
      <c r="AF32" s="230" t="str">
        <f>IF(BADER!F24="","",BADER!F24)</f>
        <v/>
      </c>
      <c r="AG32" s="765"/>
      <c r="AH32" s="230" t="str">
        <f>IF(TAMB1!F24="","",TAMB1!F24)</f>
        <v/>
      </c>
      <c r="AI32" s="765"/>
      <c r="AJ32" s="230" t="str">
        <f>IF(TAMB2!F24="","",TAMB2!F24)</f>
        <v/>
      </c>
      <c r="AK32" s="765"/>
      <c r="AL32" s="231">
        <f t="shared" si="0"/>
        <v>0</v>
      </c>
      <c r="AM32" s="755"/>
      <c r="AN32" s="757"/>
      <c r="AO32" s="748"/>
      <c r="AP32" s="751"/>
    </row>
    <row r="33" spans="1:42" ht="15">
      <c r="A33" s="711">
        <v>12</v>
      </c>
      <c r="B33" s="752" t="str">
        <f>'Data Identitas'!B20</f>
        <v>siswa12</v>
      </c>
      <c r="C33" s="232" t="s">
        <v>422</v>
      </c>
      <c r="D33" s="228" t="str">
        <f>IF(QH!C25="","",QH!C25)</f>
        <v/>
      </c>
      <c r="E33" s="764" t="str">
        <f t="shared" ref="E33" si="191">IF(D33="","NK",IF(OR(D33&lt;$D$9,D34&lt;$D$9),"NK","L"))</f>
        <v>NK</v>
      </c>
      <c r="F33" s="229" t="str">
        <f>IF(AA!C25="","",AA!C25)</f>
        <v/>
      </c>
      <c r="G33" s="764" t="str">
        <f t="shared" ref="G33" si="192">IF(F33="","NK",IF(OR(F33&lt;$F$9,F34&lt;$F$9),"NK","L"))</f>
        <v>NK</v>
      </c>
      <c r="H33" s="229" t="str">
        <f>IF(FIQIH!C25="","",FIQIH!C25)</f>
        <v/>
      </c>
      <c r="I33" s="764" t="str">
        <f t="shared" ref="I33" si="193">IF(H33="","NK",IF(OR(H33&lt;$H$9,H34&lt;$H$9),"NK","L"))</f>
        <v>NK</v>
      </c>
      <c r="J33" s="229" t="str">
        <f>IF(SKI!C25="","",SKI!C25)</f>
        <v/>
      </c>
      <c r="K33" s="764" t="str">
        <f t="shared" ref="K33" si="194">IF(J33="","NK",IF(OR(J33&lt;$J$9,J34&lt;$J$9),"NK","L"))</f>
        <v>NK</v>
      </c>
      <c r="L33" s="228" t="str">
        <f>IF(PPKn!C25="","",PPKn!C25)</f>
        <v/>
      </c>
      <c r="M33" s="764" t="str">
        <f t="shared" ref="M33" si="195">IF(L33="","NK",IF(OR(L33&lt;$L$9,L34&lt;$L$9),"NK","L"))</f>
        <v>NK</v>
      </c>
      <c r="N33" s="230" t="str">
        <f>IF(B.Ind!C25="","",B.Ind!C25)</f>
        <v/>
      </c>
      <c r="O33" s="764" t="str">
        <f t="shared" ref="O33" si="196">IF(N33="","NK",IF(OR(N33&lt;$N$9,N34&lt;$N$9),"NK","L"))</f>
        <v>NK</v>
      </c>
      <c r="P33" s="230" t="str">
        <f>IF(B.ARAB!C25="","",B.ARAB!C25)</f>
        <v/>
      </c>
      <c r="Q33" s="764" t="str">
        <f t="shared" ref="Q33" si="197">IF(P33="","NK",IF(OR(P33&lt;$P$9,P34&lt;$P$9),"NK","L"))</f>
        <v>NK</v>
      </c>
      <c r="R33" s="230" t="str">
        <f>IF(MAT!C25="","",MAT!C25)</f>
        <v/>
      </c>
      <c r="S33" s="764" t="str">
        <f t="shared" ref="S33" si="198">IF(R33="","NK",IF(OR(R33&lt;$R$9,R34&lt;$R$9),"NK","L"))</f>
        <v>NK</v>
      </c>
      <c r="T33" s="230" t="str">
        <f>IF(IPA!C25="","",IPA!C25)</f>
        <v/>
      </c>
      <c r="U33" s="764" t="str">
        <f t="shared" ref="U33" si="199">IF(T33="","NK",IF(OR(T33&lt;$T$9,T34&lt;$T$9),"NK","L"))</f>
        <v>NK</v>
      </c>
      <c r="V33" s="230" t="str">
        <f>IF(IPS!C25="","",IPS!C25)</f>
        <v/>
      </c>
      <c r="W33" s="764" t="str">
        <f t="shared" ref="W33" si="200">IF(V33="","NK",IF(OR(V33&lt;$V$9,V34&lt;$V$9),"NK","L"))</f>
        <v>NK</v>
      </c>
      <c r="X33" s="230" t="str">
        <f>IF(BIng!C25="","",BIng!F25)</f>
        <v/>
      </c>
      <c r="Y33" s="764" t="str">
        <f t="shared" ref="Y33" si="201">IF(X33="","NK",IF(OR(X33&lt;$X$9,X34&lt;$X$9),"NK","L"))</f>
        <v>NK</v>
      </c>
      <c r="Z33" s="230" t="str">
        <f>IF(SBd!C25="","",SBd!C25)</f>
        <v/>
      </c>
      <c r="AA33" s="764" t="str">
        <f t="shared" ref="AA33" si="202">IF(Z33="","NK",IF(OR(Z33&lt;$Z$9,Z34&lt;$Z$9),"NK","L"))</f>
        <v>NK</v>
      </c>
      <c r="AB33" s="230" t="str">
        <f>IF(Pjk!C25="","",Pjk!F25)</f>
        <v/>
      </c>
      <c r="AC33" s="764" t="str">
        <f t="shared" ref="AC33" si="203">IF(AB33="","NK",IF(OR(AB33&lt;$AB$9,AB34&lt;$AB$9),"NK","L"))</f>
        <v>NK</v>
      </c>
      <c r="AD33" s="230" t="str">
        <f>IF(Prk!C25="","",Prk!C25)</f>
        <v/>
      </c>
      <c r="AE33" s="764" t="str">
        <f t="shared" ref="AE33" si="204">IF(AD33="","NK",IF(OR(AD33&lt;$AD$9,AD34&lt;$AD$9),"NK","L"))</f>
        <v>NK</v>
      </c>
      <c r="AF33" s="230" t="str">
        <f>IF(BADER!C25="","",BADER!C25)</f>
        <v/>
      </c>
      <c r="AG33" s="764" t="str">
        <f t="shared" ref="AG33" si="205">IF(AF33="","NK",IF(OR(AF33&lt;$AF$9,AF34&lt;$AF$9),"NK","L"))</f>
        <v>NK</v>
      </c>
      <c r="AH33" s="230" t="str">
        <f>IF(TAMB1!C25="","",TAMB1!C25)</f>
        <v/>
      </c>
      <c r="AI33" s="764" t="str">
        <f t="shared" ref="AI33" si="206">IF(AH33="","",IF(OR(AH33&lt;$AH$9,AH34&lt;$AH$9),"NK","L"))</f>
        <v/>
      </c>
      <c r="AJ33" s="230" t="str">
        <f>IF(TAMB2!C25="","",TAMB2!C25)</f>
        <v/>
      </c>
      <c r="AK33" s="764" t="str">
        <f t="shared" ref="AK33" si="207">IF(AJ33="","",IF(OR(AJ33&lt;$AJ$9,AJ34&lt;$AJ$9),"NK","L"))</f>
        <v/>
      </c>
      <c r="AL33" s="231">
        <f t="shared" si="0"/>
        <v>0</v>
      </c>
      <c r="AM33" s="754" t="str">
        <f>IFERROR(DESKRIPSI!EW22,"")</f>
        <v/>
      </c>
      <c r="AN33" s="756">
        <f t="shared" ref="AN33" si="208">IF(AL33="","",AL33+AL34)</f>
        <v>0</v>
      </c>
      <c r="AO33" s="747" t="str">
        <f t="shared" ref="AO33" si="209">IF(AL33=0,"",COUNTIF(D33:AK34,"NK"))</f>
        <v/>
      </c>
      <c r="AP33" s="751">
        <f>RANK(AN33,$AN$11:$AN$107,0)</f>
        <v>1</v>
      </c>
    </row>
    <row r="34" spans="1:42" ht="15">
      <c r="A34" s="713"/>
      <c r="B34" s="753"/>
      <c r="C34" s="232" t="s">
        <v>423</v>
      </c>
      <c r="D34" s="228" t="str">
        <f>IF(QH!F25="","",QH!F25)</f>
        <v/>
      </c>
      <c r="E34" s="765"/>
      <c r="F34" s="229" t="str">
        <f>IF(AA!F25="","",AA!F25)</f>
        <v/>
      </c>
      <c r="G34" s="765"/>
      <c r="H34" s="229" t="str">
        <f>IF(FIQIH!F25="","",FIQIH!F25)</f>
        <v/>
      </c>
      <c r="I34" s="765"/>
      <c r="J34" s="229" t="str">
        <f>IF(SKI!F25="","",SKI!F25)</f>
        <v/>
      </c>
      <c r="K34" s="765"/>
      <c r="L34" s="228" t="str">
        <f>IF(PPKn!F25="","",PPKn!F25)</f>
        <v/>
      </c>
      <c r="M34" s="765"/>
      <c r="N34" s="230" t="str">
        <f>IF(B.Ind!F25="","",B.Ind!F25)</f>
        <v/>
      </c>
      <c r="O34" s="765"/>
      <c r="P34" s="230" t="str">
        <f>IF(B.ARAB!F25="","",B.ARAB!F25)</f>
        <v/>
      </c>
      <c r="Q34" s="765"/>
      <c r="R34" s="230" t="str">
        <f>IF(MAT!F25="","",MAT!F25)</f>
        <v/>
      </c>
      <c r="S34" s="765"/>
      <c r="T34" s="230" t="str">
        <f>IF(IPA!F25="","",IPA!F25)</f>
        <v/>
      </c>
      <c r="U34" s="765"/>
      <c r="V34" s="230" t="str">
        <f>IF(IPS!F25="","",IPS!F25)</f>
        <v/>
      </c>
      <c r="W34" s="765"/>
      <c r="X34" s="230" t="str">
        <f>IF(BIng!F25="","",BIng!F25)</f>
        <v/>
      </c>
      <c r="Y34" s="765"/>
      <c r="Z34" s="230" t="str">
        <f>IF(SBd!F25="","",SBd!F25)</f>
        <v/>
      </c>
      <c r="AA34" s="765"/>
      <c r="AB34" s="230" t="str">
        <f>IF(Pjk!F25="","",Pjk!F25)</f>
        <v/>
      </c>
      <c r="AC34" s="765"/>
      <c r="AD34" s="230" t="str">
        <f>IF(Prk!F25="","",Prk!F25)</f>
        <v/>
      </c>
      <c r="AE34" s="765"/>
      <c r="AF34" s="230" t="str">
        <f>IF(BADER!F25="","",BADER!F25)</f>
        <v/>
      </c>
      <c r="AG34" s="765"/>
      <c r="AH34" s="230" t="str">
        <f>IF(TAMB1!F25="","",TAMB1!F25)</f>
        <v/>
      </c>
      <c r="AI34" s="765"/>
      <c r="AJ34" s="230" t="str">
        <f>IF(TAMB2!F25="","",TAMB2!F25)</f>
        <v/>
      </c>
      <c r="AK34" s="765"/>
      <c r="AL34" s="231">
        <f t="shared" si="0"/>
        <v>0</v>
      </c>
      <c r="AM34" s="755"/>
      <c r="AN34" s="757"/>
      <c r="AO34" s="748"/>
      <c r="AP34" s="751"/>
    </row>
    <row r="35" spans="1:42" ht="15">
      <c r="A35" s="711">
        <v>13</v>
      </c>
      <c r="B35" s="752" t="str">
        <f>'Data Identitas'!B21</f>
        <v>siswa13</v>
      </c>
      <c r="C35" s="232" t="s">
        <v>422</v>
      </c>
      <c r="D35" s="228" t="str">
        <f>IF(QH!C26="","",QH!C26)</f>
        <v/>
      </c>
      <c r="E35" s="764" t="str">
        <f t="shared" ref="E35" si="210">IF(D35="","NK",IF(OR(D35&lt;$D$9,D36&lt;$D$9),"NK","L"))</f>
        <v>NK</v>
      </c>
      <c r="F35" s="229" t="str">
        <f>IF(AA!C26="","",AA!C26)</f>
        <v/>
      </c>
      <c r="G35" s="764" t="str">
        <f t="shared" ref="G35" si="211">IF(F35="","NK",IF(OR(F35&lt;$F$9,F36&lt;$F$9),"NK","L"))</f>
        <v>NK</v>
      </c>
      <c r="H35" s="229" t="str">
        <f>IF(FIQIH!C26="","",FIQIH!C26)</f>
        <v/>
      </c>
      <c r="I35" s="764" t="str">
        <f t="shared" ref="I35" si="212">IF(H35="","NK",IF(OR(H35&lt;$H$9,H36&lt;$H$9),"NK","L"))</f>
        <v>NK</v>
      </c>
      <c r="J35" s="229" t="str">
        <f>IF(SKI!C26="","",SKI!C26)</f>
        <v/>
      </c>
      <c r="K35" s="764" t="str">
        <f t="shared" ref="K35" si="213">IF(J35="","NK",IF(OR(J35&lt;$J$9,J36&lt;$J$9),"NK","L"))</f>
        <v>NK</v>
      </c>
      <c r="L35" s="228" t="str">
        <f>IF(PPKn!C26="","",PPKn!C26)</f>
        <v/>
      </c>
      <c r="M35" s="764" t="str">
        <f t="shared" ref="M35" si="214">IF(L35="","NK",IF(OR(L35&lt;$L$9,L36&lt;$L$9),"NK","L"))</f>
        <v>NK</v>
      </c>
      <c r="N35" s="230" t="str">
        <f>IF(B.Ind!C26="","",B.Ind!C26)</f>
        <v/>
      </c>
      <c r="O35" s="764" t="str">
        <f t="shared" ref="O35" si="215">IF(N35="","NK",IF(OR(N35&lt;$N$9,N36&lt;$N$9),"NK","L"))</f>
        <v>NK</v>
      </c>
      <c r="P35" s="230" t="str">
        <f>IF(B.ARAB!C26="","",B.ARAB!C26)</f>
        <v/>
      </c>
      <c r="Q35" s="764" t="str">
        <f t="shared" ref="Q35" si="216">IF(P35="","NK",IF(OR(P35&lt;$P$9,P36&lt;$P$9),"NK","L"))</f>
        <v>NK</v>
      </c>
      <c r="R35" s="230" t="str">
        <f>IF(MAT!C26="","",MAT!C26)</f>
        <v/>
      </c>
      <c r="S35" s="764" t="str">
        <f t="shared" ref="S35" si="217">IF(R35="","NK",IF(OR(R35&lt;$R$9,R36&lt;$R$9),"NK","L"))</f>
        <v>NK</v>
      </c>
      <c r="T35" s="230" t="str">
        <f>IF(IPA!C26="","",IPA!C26)</f>
        <v/>
      </c>
      <c r="U35" s="764" t="str">
        <f t="shared" ref="U35" si="218">IF(T35="","NK",IF(OR(T35&lt;$T$9,T36&lt;$T$9),"NK","L"))</f>
        <v>NK</v>
      </c>
      <c r="V35" s="230" t="str">
        <f>IF(IPS!C26="","",IPS!C26)</f>
        <v/>
      </c>
      <c r="W35" s="764" t="str">
        <f t="shared" ref="W35" si="219">IF(V35="","NK",IF(OR(V35&lt;$V$9,V36&lt;$V$9),"NK","L"))</f>
        <v>NK</v>
      </c>
      <c r="X35" s="230" t="str">
        <f>IF(BIng!C26="","",BIng!F26)</f>
        <v/>
      </c>
      <c r="Y35" s="764" t="str">
        <f t="shared" ref="Y35" si="220">IF(X35="","NK",IF(OR(X35&lt;$X$9,X36&lt;$X$9),"NK","L"))</f>
        <v>NK</v>
      </c>
      <c r="Z35" s="230" t="str">
        <f>IF(SBd!C26="","",SBd!C26)</f>
        <v/>
      </c>
      <c r="AA35" s="764" t="str">
        <f t="shared" ref="AA35" si="221">IF(Z35="","NK",IF(OR(Z35&lt;$Z$9,Z36&lt;$Z$9),"NK","L"))</f>
        <v>NK</v>
      </c>
      <c r="AB35" s="230" t="str">
        <f>IF(Pjk!C26="","",Pjk!F26)</f>
        <v/>
      </c>
      <c r="AC35" s="764" t="str">
        <f t="shared" ref="AC35" si="222">IF(AB35="","NK",IF(OR(AB35&lt;$AB$9,AB36&lt;$AB$9),"NK","L"))</f>
        <v>NK</v>
      </c>
      <c r="AD35" s="230" t="str">
        <f>IF(Prk!C26="","",Prk!C26)</f>
        <v/>
      </c>
      <c r="AE35" s="764" t="str">
        <f t="shared" ref="AE35" si="223">IF(AD35="","NK",IF(OR(AD35&lt;$AD$9,AD36&lt;$AD$9),"NK","L"))</f>
        <v>NK</v>
      </c>
      <c r="AF35" s="230" t="str">
        <f>IF(BADER!C26="","",BADER!C26)</f>
        <v/>
      </c>
      <c r="AG35" s="764" t="str">
        <f t="shared" ref="AG35" si="224">IF(AF35="","NK",IF(OR(AF35&lt;$AF$9,AF36&lt;$AF$9),"NK","L"))</f>
        <v>NK</v>
      </c>
      <c r="AH35" s="230" t="str">
        <f>IF(TAMB1!C26="","",TAMB1!C26)</f>
        <v/>
      </c>
      <c r="AI35" s="764" t="str">
        <f t="shared" ref="AI35" si="225">IF(AH35="","",IF(OR(AH35&lt;$AH$9,AH36&lt;$AH$9),"NK","L"))</f>
        <v/>
      </c>
      <c r="AJ35" s="230" t="str">
        <f>IF(TAMB2!C26="","",TAMB2!C26)</f>
        <v/>
      </c>
      <c r="AK35" s="764" t="str">
        <f t="shared" ref="AK35" si="226">IF(AJ35="","",IF(OR(AJ35&lt;$AJ$9,AJ36&lt;$AJ$9),"NK","L"))</f>
        <v/>
      </c>
      <c r="AL35" s="231">
        <f t="shared" si="0"/>
        <v>0</v>
      </c>
      <c r="AM35" s="754" t="str">
        <f>IFERROR(DESKRIPSI!EW23,"")</f>
        <v/>
      </c>
      <c r="AN35" s="756">
        <f t="shared" ref="AN35" si="227">IF(AL35="","",AL35+AL36)</f>
        <v>0</v>
      </c>
      <c r="AO35" s="747" t="str">
        <f t="shared" ref="AO35" si="228">IF(AL35=0,"",COUNTIF(D35:AK36,"NK"))</f>
        <v/>
      </c>
      <c r="AP35" s="751">
        <f>RANK(AN35,$AN$11:$AN$107,0)</f>
        <v>1</v>
      </c>
    </row>
    <row r="36" spans="1:42" ht="15">
      <c r="A36" s="713"/>
      <c r="B36" s="753"/>
      <c r="C36" s="232" t="s">
        <v>423</v>
      </c>
      <c r="D36" s="228" t="str">
        <f>IF(QH!F26="","",QH!F26)</f>
        <v/>
      </c>
      <c r="E36" s="765"/>
      <c r="F36" s="229" t="str">
        <f>IF(AA!F26="","",AA!F26)</f>
        <v/>
      </c>
      <c r="G36" s="765"/>
      <c r="H36" s="229" t="str">
        <f>IF(FIQIH!F26="","",FIQIH!F26)</f>
        <v/>
      </c>
      <c r="I36" s="765"/>
      <c r="J36" s="229" t="str">
        <f>IF(SKI!F26="","",SKI!F26)</f>
        <v/>
      </c>
      <c r="K36" s="765"/>
      <c r="L36" s="228" t="str">
        <f>IF(PPKn!F26="","",PPKn!F26)</f>
        <v/>
      </c>
      <c r="M36" s="765"/>
      <c r="N36" s="230" t="str">
        <f>IF(B.Ind!F26="","",B.Ind!F26)</f>
        <v/>
      </c>
      <c r="O36" s="765"/>
      <c r="P36" s="230" t="str">
        <f>IF(B.ARAB!F26="","",B.ARAB!F26)</f>
        <v/>
      </c>
      <c r="Q36" s="765"/>
      <c r="R36" s="230" t="str">
        <f>IF(MAT!F26="","",MAT!F26)</f>
        <v/>
      </c>
      <c r="S36" s="765"/>
      <c r="T36" s="230" t="str">
        <f>IF(IPA!F26="","",IPA!F26)</f>
        <v/>
      </c>
      <c r="U36" s="765"/>
      <c r="V36" s="230" t="str">
        <f>IF(IPS!F26="","",IPS!F26)</f>
        <v/>
      </c>
      <c r="W36" s="765"/>
      <c r="X36" s="230" t="str">
        <f>IF(BIng!F26="","",BIng!F26)</f>
        <v/>
      </c>
      <c r="Y36" s="765"/>
      <c r="Z36" s="230" t="str">
        <f>IF(SBd!F26="","",SBd!F26)</f>
        <v/>
      </c>
      <c r="AA36" s="765"/>
      <c r="AB36" s="230" t="str">
        <f>IF(Pjk!F26="","",Pjk!F26)</f>
        <v/>
      </c>
      <c r="AC36" s="765"/>
      <c r="AD36" s="230" t="str">
        <f>IF(Prk!F26="","",Prk!F26)</f>
        <v/>
      </c>
      <c r="AE36" s="765"/>
      <c r="AF36" s="230" t="str">
        <f>IF(BADER!F26="","",BADER!F26)</f>
        <v/>
      </c>
      <c r="AG36" s="765"/>
      <c r="AH36" s="230" t="str">
        <f>IF(TAMB1!F26="","",TAMB1!F26)</f>
        <v/>
      </c>
      <c r="AI36" s="765"/>
      <c r="AJ36" s="230" t="str">
        <f>IF(TAMB2!F26="","",TAMB2!F26)</f>
        <v/>
      </c>
      <c r="AK36" s="765"/>
      <c r="AL36" s="231">
        <f t="shared" si="0"/>
        <v>0</v>
      </c>
      <c r="AM36" s="755"/>
      <c r="AN36" s="757"/>
      <c r="AO36" s="748"/>
      <c r="AP36" s="751"/>
    </row>
    <row r="37" spans="1:42" ht="15">
      <c r="A37" s="711">
        <v>14</v>
      </c>
      <c r="B37" s="752" t="str">
        <f>'Data Identitas'!B22</f>
        <v>siswa14</v>
      </c>
      <c r="C37" s="232" t="s">
        <v>422</v>
      </c>
      <c r="D37" s="228" t="str">
        <f>IF(QH!C27="","",QH!C27)</f>
        <v/>
      </c>
      <c r="E37" s="764" t="str">
        <f t="shared" ref="E37" si="229">IF(D37="","NK",IF(OR(D37&lt;$D$9,D38&lt;$D$9),"NK","L"))</f>
        <v>NK</v>
      </c>
      <c r="F37" s="229" t="str">
        <f>IF(AA!C27="","",AA!C27)</f>
        <v/>
      </c>
      <c r="G37" s="764" t="str">
        <f t="shared" ref="G37" si="230">IF(F37="","NK",IF(OR(F37&lt;$F$9,F38&lt;$F$9),"NK","L"))</f>
        <v>NK</v>
      </c>
      <c r="H37" s="229" t="str">
        <f>IF(FIQIH!C27="","",FIQIH!C27)</f>
        <v/>
      </c>
      <c r="I37" s="764" t="str">
        <f t="shared" ref="I37" si="231">IF(H37="","NK",IF(OR(H37&lt;$H$9,H38&lt;$H$9),"NK","L"))</f>
        <v>NK</v>
      </c>
      <c r="J37" s="229" t="str">
        <f>IF(SKI!C27="","",SKI!C27)</f>
        <v/>
      </c>
      <c r="K37" s="764" t="str">
        <f t="shared" ref="K37" si="232">IF(J37="","NK",IF(OR(J37&lt;$J$9,J38&lt;$J$9),"NK","L"))</f>
        <v>NK</v>
      </c>
      <c r="L37" s="228" t="str">
        <f>IF(PPKn!C27="","",PPKn!C27)</f>
        <v/>
      </c>
      <c r="M37" s="764" t="str">
        <f t="shared" ref="M37" si="233">IF(L37="","NK",IF(OR(L37&lt;$L$9,L38&lt;$L$9),"NK","L"))</f>
        <v>NK</v>
      </c>
      <c r="N37" s="230" t="str">
        <f>IF(B.Ind!C27="","",B.Ind!C27)</f>
        <v/>
      </c>
      <c r="O37" s="764" t="str">
        <f t="shared" ref="O37" si="234">IF(N37="","NK",IF(OR(N37&lt;$N$9,N38&lt;$N$9),"NK","L"))</f>
        <v>NK</v>
      </c>
      <c r="P37" s="230" t="str">
        <f>IF(B.ARAB!C27="","",B.ARAB!C27)</f>
        <v/>
      </c>
      <c r="Q37" s="764" t="str">
        <f t="shared" ref="Q37" si="235">IF(P37="","NK",IF(OR(P37&lt;$P$9,P38&lt;$P$9),"NK","L"))</f>
        <v>NK</v>
      </c>
      <c r="R37" s="230" t="str">
        <f>IF(MAT!C27="","",MAT!C27)</f>
        <v/>
      </c>
      <c r="S37" s="764" t="str">
        <f t="shared" ref="S37" si="236">IF(R37="","NK",IF(OR(R37&lt;$R$9,R38&lt;$R$9),"NK","L"))</f>
        <v>NK</v>
      </c>
      <c r="T37" s="230" t="str">
        <f>IF(IPA!C27="","",IPA!C27)</f>
        <v/>
      </c>
      <c r="U37" s="764" t="str">
        <f t="shared" ref="U37" si="237">IF(T37="","NK",IF(OR(T37&lt;$T$9,T38&lt;$T$9),"NK","L"))</f>
        <v>NK</v>
      </c>
      <c r="V37" s="230" t="str">
        <f>IF(IPS!C27="","",IPS!C27)</f>
        <v/>
      </c>
      <c r="W37" s="764" t="str">
        <f t="shared" ref="W37" si="238">IF(V37="","NK",IF(OR(V37&lt;$V$9,V38&lt;$V$9),"NK","L"))</f>
        <v>NK</v>
      </c>
      <c r="X37" s="230" t="str">
        <f>IF(BIng!C27="","",BIng!F27)</f>
        <v/>
      </c>
      <c r="Y37" s="764" t="str">
        <f t="shared" ref="Y37" si="239">IF(X37="","NK",IF(OR(X37&lt;$X$9,X38&lt;$X$9),"NK","L"))</f>
        <v>NK</v>
      </c>
      <c r="Z37" s="230" t="str">
        <f>IF(SBd!C27="","",SBd!C27)</f>
        <v/>
      </c>
      <c r="AA37" s="764" t="str">
        <f t="shared" ref="AA37" si="240">IF(Z37="","NK",IF(OR(Z37&lt;$Z$9,Z38&lt;$Z$9),"NK","L"))</f>
        <v>NK</v>
      </c>
      <c r="AB37" s="230" t="str">
        <f>IF(Pjk!C27="","",Pjk!F27)</f>
        <v/>
      </c>
      <c r="AC37" s="764" t="str">
        <f t="shared" ref="AC37" si="241">IF(AB37="","NK",IF(OR(AB37&lt;$AB$9,AB38&lt;$AB$9),"NK","L"))</f>
        <v>NK</v>
      </c>
      <c r="AD37" s="230" t="str">
        <f>IF(Prk!C27="","",Prk!C27)</f>
        <v/>
      </c>
      <c r="AE37" s="764" t="str">
        <f t="shared" ref="AE37" si="242">IF(AD37="","NK",IF(OR(AD37&lt;$AD$9,AD38&lt;$AD$9),"NK","L"))</f>
        <v>NK</v>
      </c>
      <c r="AF37" s="230" t="str">
        <f>IF(BADER!C27="","",BADER!C27)</f>
        <v/>
      </c>
      <c r="AG37" s="764" t="str">
        <f t="shared" ref="AG37" si="243">IF(AF37="","NK",IF(OR(AF37&lt;$AF$9,AF38&lt;$AF$9),"NK","L"))</f>
        <v>NK</v>
      </c>
      <c r="AH37" s="230" t="str">
        <f>IF(TAMB1!C27="","",TAMB1!C27)</f>
        <v/>
      </c>
      <c r="AI37" s="764" t="str">
        <f t="shared" ref="AI37" si="244">IF(AH37="","",IF(OR(AH37&lt;$AH$9,AH38&lt;$AH$9),"NK","L"))</f>
        <v/>
      </c>
      <c r="AJ37" s="230" t="str">
        <f>IF(TAMB2!C27="","",TAMB2!C27)</f>
        <v/>
      </c>
      <c r="AK37" s="764" t="str">
        <f t="shared" ref="AK37" si="245">IF(AJ37="","",IF(OR(AJ37&lt;$AJ$9,AJ38&lt;$AJ$9),"NK","L"))</f>
        <v/>
      </c>
      <c r="AL37" s="231">
        <f t="shared" si="0"/>
        <v>0</v>
      </c>
      <c r="AM37" s="754" t="str">
        <f>IFERROR(DESKRIPSI!EW24,"")</f>
        <v/>
      </c>
      <c r="AN37" s="756">
        <f t="shared" ref="AN37" si="246">IF(AL37="","",AL37+AL38)</f>
        <v>0</v>
      </c>
      <c r="AO37" s="747" t="str">
        <f t="shared" ref="AO37" si="247">IF(AL37=0,"",COUNTIF(D37:AK38,"NK"))</f>
        <v/>
      </c>
      <c r="AP37" s="751">
        <f>RANK(AN37,$AN$11:$AN$107,0)</f>
        <v>1</v>
      </c>
    </row>
    <row r="38" spans="1:42" ht="15">
      <c r="A38" s="713"/>
      <c r="B38" s="753"/>
      <c r="C38" s="232" t="s">
        <v>423</v>
      </c>
      <c r="D38" s="228" t="str">
        <f>IF(QH!F27="","",QH!F27)</f>
        <v/>
      </c>
      <c r="E38" s="765"/>
      <c r="F38" s="229" t="str">
        <f>IF(AA!F27="","",AA!F27)</f>
        <v/>
      </c>
      <c r="G38" s="765"/>
      <c r="H38" s="229" t="str">
        <f>IF(FIQIH!F27="","",FIQIH!F27)</f>
        <v/>
      </c>
      <c r="I38" s="765"/>
      <c r="J38" s="229" t="str">
        <f>IF(SKI!F27="","",SKI!F27)</f>
        <v/>
      </c>
      <c r="K38" s="765"/>
      <c r="L38" s="228" t="str">
        <f>IF(PPKn!F27="","",PPKn!F27)</f>
        <v/>
      </c>
      <c r="M38" s="765"/>
      <c r="N38" s="230" t="str">
        <f>IF(B.Ind!F27="","",B.Ind!F27)</f>
        <v/>
      </c>
      <c r="O38" s="765"/>
      <c r="P38" s="230" t="str">
        <f>IF(B.ARAB!F27="","",B.ARAB!F27)</f>
        <v/>
      </c>
      <c r="Q38" s="765"/>
      <c r="R38" s="230" t="str">
        <f>IF(MAT!F27="","",MAT!F27)</f>
        <v/>
      </c>
      <c r="S38" s="765"/>
      <c r="T38" s="230" t="str">
        <f>IF(IPA!F27="","",IPA!F27)</f>
        <v/>
      </c>
      <c r="U38" s="765"/>
      <c r="V38" s="230" t="str">
        <f>IF(IPS!F27="","",IPS!F27)</f>
        <v/>
      </c>
      <c r="W38" s="765"/>
      <c r="X38" s="230" t="str">
        <f>IF(BIng!F27="","",BIng!F27)</f>
        <v/>
      </c>
      <c r="Y38" s="765"/>
      <c r="Z38" s="230" t="str">
        <f>IF(SBd!F27="","",SBd!F27)</f>
        <v/>
      </c>
      <c r="AA38" s="765"/>
      <c r="AB38" s="230" t="str">
        <f>IF(Pjk!F27="","",Pjk!F27)</f>
        <v/>
      </c>
      <c r="AC38" s="765"/>
      <c r="AD38" s="230" t="str">
        <f>IF(Prk!F27="","",Prk!F27)</f>
        <v/>
      </c>
      <c r="AE38" s="765"/>
      <c r="AF38" s="230" t="str">
        <f>IF(BADER!F27="","",BADER!F27)</f>
        <v/>
      </c>
      <c r="AG38" s="765"/>
      <c r="AH38" s="230" t="str">
        <f>IF(TAMB1!F27="","",TAMB1!F27)</f>
        <v/>
      </c>
      <c r="AI38" s="765"/>
      <c r="AJ38" s="230" t="str">
        <f>IF(TAMB2!F27="","",TAMB2!F27)</f>
        <v/>
      </c>
      <c r="AK38" s="765"/>
      <c r="AL38" s="231">
        <f t="shared" si="0"/>
        <v>0</v>
      </c>
      <c r="AM38" s="755"/>
      <c r="AN38" s="757"/>
      <c r="AO38" s="748"/>
      <c r="AP38" s="751"/>
    </row>
    <row r="39" spans="1:42" ht="15">
      <c r="A39" s="711">
        <v>15</v>
      </c>
      <c r="B39" s="752" t="str">
        <f>'Data Identitas'!B23</f>
        <v>siswa15</v>
      </c>
      <c r="C39" s="232" t="s">
        <v>422</v>
      </c>
      <c r="D39" s="228" t="str">
        <f>IF(QH!C28="","",QH!C28)</f>
        <v/>
      </c>
      <c r="E39" s="764" t="str">
        <f t="shared" ref="E39" si="248">IF(D39="","NK",IF(OR(D39&lt;$D$9,D40&lt;$D$9),"NK","L"))</f>
        <v>NK</v>
      </c>
      <c r="F39" s="229" t="str">
        <f>IF(AA!C28="","",AA!C28)</f>
        <v/>
      </c>
      <c r="G39" s="764" t="str">
        <f t="shared" ref="G39" si="249">IF(F39="","NK",IF(OR(F39&lt;$F$9,F40&lt;$F$9),"NK","L"))</f>
        <v>NK</v>
      </c>
      <c r="H39" s="229" t="str">
        <f>IF(FIQIH!C28="","",FIQIH!C28)</f>
        <v/>
      </c>
      <c r="I39" s="764" t="str">
        <f t="shared" ref="I39" si="250">IF(H39="","NK",IF(OR(H39&lt;$H$9,H40&lt;$H$9),"NK","L"))</f>
        <v>NK</v>
      </c>
      <c r="J39" s="229" t="str">
        <f>IF(SKI!C28="","",SKI!C28)</f>
        <v/>
      </c>
      <c r="K39" s="764" t="str">
        <f t="shared" ref="K39" si="251">IF(J39="","NK",IF(OR(J39&lt;$J$9,J40&lt;$J$9),"NK","L"))</f>
        <v>NK</v>
      </c>
      <c r="L39" s="228" t="str">
        <f>IF(PPKn!C28="","",PPKn!C28)</f>
        <v/>
      </c>
      <c r="M39" s="764" t="str">
        <f t="shared" ref="M39" si="252">IF(L39="","NK",IF(OR(L39&lt;$L$9,L40&lt;$L$9),"NK","L"))</f>
        <v>NK</v>
      </c>
      <c r="N39" s="230" t="str">
        <f>IF(B.Ind!C28="","",B.Ind!C28)</f>
        <v/>
      </c>
      <c r="O39" s="764" t="str">
        <f t="shared" ref="O39" si="253">IF(N39="","NK",IF(OR(N39&lt;$N$9,N40&lt;$N$9),"NK","L"))</f>
        <v>NK</v>
      </c>
      <c r="P39" s="230" t="str">
        <f>IF(B.ARAB!C28="","",B.ARAB!C28)</f>
        <v/>
      </c>
      <c r="Q39" s="764" t="str">
        <f t="shared" ref="Q39" si="254">IF(P39="","NK",IF(OR(P39&lt;$P$9,P40&lt;$P$9),"NK","L"))</f>
        <v>NK</v>
      </c>
      <c r="R39" s="230" t="str">
        <f>IF(MAT!C28="","",MAT!C28)</f>
        <v/>
      </c>
      <c r="S39" s="764" t="str">
        <f t="shared" ref="S39" si="255">IF(R39="","NK",IF(OR(R39&lt;$R$9,R40&lt;$R$9),"NK","L"))</f>
        <v>NK</v>
      </c>
      <c r="T39" s="230" t="str">
        <f>IF(IPA!C28="","",IPA!C28)</f>
        <v/>
      </c>
      <c r="U39" s="764" t="str">
        <f t="shared" ref="U39" si="256">IF(T39="","NK",IF(OR(T39&lt;$T$9,T40&lt;$T$9),"NK","L"))</f>
        <v>NK</v>
      </c>
      <c r="V39" s="230" t="str">
        <f>IF(IPS!C28="","",IPS!C28)</f>
        <v/>
      </c>
      <c r="W39" s="764" t="str">
        <f t="shared" ref="W39" si="257">IF(V39="","NK",IF(OR(V39&lt;$V$9,V40&lt;$V$9),"NK","L"))</f>
        <v>NK</v>
      </c>
      <c r="X39" s="230" t="str">
        <f>IF(BIng!C28="","",BIng!F28)</f>
        <v/>
      </c>
      <c r="Y39" s="764" t="str">
        <f t="shared" ref="Y39" si="258">IF(X39="","NK",IF(OR(X39&lt;$X$9,X40&lt;$X$9),"NK","L"))</f>
        <v>NK</v>
      </c>
      <c r="Z39" s="230" t="str">
        <f>IF(SBd!C28="","",SBd!C28)</f>
        <v/>
      </c>
      <c r="AA39" s="764" t="str">
        <f t="shared" ref="AA39" si="259">IF(Z39="","NK",IF(OR(Z39&lt;$Z$9,Z40&lt;$Z$9),"NK","L"))</f>
        <v>NK</v>
      </c>
      <c r="AB39" s="230" t="str">
        <f>IF(Pjk!C28="","",Pjk!F28)</f>
        <v/>
      </c>
      <c r="AC39" s="764" t="str">
        <f t="shared" ref="AC39" si="260">IF(AB39="","NK",IF(OR(AB39&lt;$AB$9,AB40&lt;$AB$9),"NK","L"))</f>
        <v>NK</v>
      </c>
      <c r="AD39" s="230" t="str">
        <f>IF(Prk!C28="","",Prk!C28)</f>
        <v/>
      </c>
      <c r="AE39" s="764" t="str">
        <f t="shared" ref="AE39" si="261">IF(AD39="","NK",IF(OR(AD39&lt;$AD$9,AD40&lt;$AD$9),"NK","L"))</f>
        <v>NK</v>
      </c>
      <c r="AF39" s="230" t="str">
        <f>IF(BADER!C28="","",BADER!C28)</f>
        <v/>
      </c>
      <c r="AG39" s="764" t="str">
        <f t="shared" ref="AG39" si="262">IF(AF39="","NK",IF(OR(AF39&lt;$AF$9,AF40&lt;$AF$9),"NK","L"))</f>
        <v>NK</v>
      </c>
      <c r="AH39" s="230" t="str">
        <f>IF(TAMB1!C28="","",TAMB1!C28)</f>
        <v/>
      </c>
      <c r="AI39" s="764" t="str">
        <f t="shared" ref="AI39" si="263">IF(AH39="","",IF(OR(AH39&lt;$AH$9,AH40&lt;$AH$9),"NK","L"))</f>
        <v/>
      </c>
      <c r="AJ39" s="230" t="str">
        <f>IF(TAMB2!C28="","",TAMB2!C28)</f>
        <v/>
      </c>
      <c r="AK39" s="764" t="str">
        <f t="shared" ref="AK39" si="264">IF(AJ39="","",IF(OR(AJ39&lt;$AJ$9,AJ40&lt;$AJ$9),"NK","L"))</f>
        <v/>
      </c>
      <c r="AL39" s="231">
        <f t="shared" si="0"/>
        <v>0</v>
      </c>
      <c r="AM39" s="754" t="str">
        <f>IFERROR(DESKRIPSI!EW25,"")</f>
        <v/>
      </c>
      <c r="AN39" s="756">
        <f t="shared" ref="AN39" si="265">IF(AL39="","",AL39+AL40)</f>
        <v>0</v>
      </c>
      <c r="AO39" s="747" t="str">
        <f t="shared" ref="AO39" si="266">IF(AL39=0,"",COUNTIF(D39:AK40,"NK"))</f>
        <v/>
      </c>
      <c r="AP39" s="751">
        <f>RANK(AN39,$AN$11:$AN$107,0)</f>
        <v>1</v>
      </c>
    </row>
    <row r="40" spans="1:42" ht="15">
      <c r="A40" s="713"/>
      <c r="B40" s="753"/>
      <c r="C40" s="232" t="s">
        <v>423</v>
      </c>
      <c r="D40" s="228" t="str">
        <f>IF(QH!F28="","",QH!F28)</f>
        <v/>
      </c>
      <c r="E40" s="765"/>
      <c r="F40" s="229" t="str">
        <f>IF(AA!F28="","",AA!F28)</f>
        <v/>
      </c>
      <c r="G40" s="765"/>
      <c r="H40" s="229" t="str">
        <f>IF(FIQIH!F28="","",FIQIH!F28)</f>
        <v/>
      </c>
      <c r="I40" s="765"/>
      <c r="J40" s="229" t="str">
        <f>IF(SKI!F28="","",SKI!F28)</f>
        <v/>
      </c>
      <c r="K40" s="765"/>
      <c r="L40" s="228" t="str">
        <f>IF(PPKn!F28="","",PPKn!F28)</f>
        <v/>
      </c>
      <c r="M40" s="765"/>
      <c r="N40" s="230" t="str">
        <f>IF(B.Ind!F28="","",B.Ind!F28)</f>
        <v/>
      </c>
      <c r="O40" s="765"/>
      <c r="P40" s="230" t="str">
        <f>IF(B.ARAB!F28="","",B.ARAB!F28)</f>
        <v/>
      </c>
      <c r="Q40" s="765"/>
      <c r="R40" s="230" t="str">
        <f>IF(MAT!F28="","",MAT!F28)</f>
        <v/>
      </c>
      <c r="S40" s="765"/>
      <c r="T40" s="230" t="str">
        <f>IF(IPA!F28="","",IPA!F28)</f>
        <v/>
      </c>
      <c r="U40" s="765"/>
      <c r="V40" s="230" t="str">
        <f>IF(IPS!F28="","",IPS!F28)</f>
        <v/>
      </c>
      <c r="W40" s="765"/>
      <c r="X40" s="230" t="str">
        <f>IF(BIng!F28="","",BIng!F28)</f>
        <v/>
      </c>
      <c r="Y40" s="765"/>
      <c r="Z40" s="230" t="str">
        <f>IF(SBd!F28="","",SBd!F28)</f>
        <v/>
      </c>
      <c r="AA40" s="765"/>
      <c r="AB40" s="230" t="str">
        <f>IF(Pjk!F28="","",Pjk!F28)</f>
        <v/>
      </c>
      <c r="AC40" s="765"/>
      <c r="AD40" s="230" t="str">
        <f>IF(Prk!F28="","",Prk!F28)</f>
        <v/>
      </c>
      <c r="AE40" s="765"/>
      <c r="AF40" s="230" t="str">
        <f>IF(BADER!F28="","",BADER!F28)</f>
        <v/>
      </c>
      <c r="AG40" s="765"/>
      <c r="AH40" s="230" t="str">
        <f>IF(TAMB1!F28="","",TAMB1!F28)</f>
        <v/>
      </c>
      <c r="AI40" s="765"/>
      <c r="AJ40" s="230" t="str">
        <f>IF(TAMB2!F28="","",TAMB2!F28)</f>
        <v/>
      </c>
      <c r="AK40" s="765"/>
      <c r="AL40" s="231">
        <f t="shared" si="0"/>
        <v>0</v>
      </c>
      <c r="AM40" s="755"/>
      <c r="AN40" s="757"/>
      <c r="AO40" s="748"/>
      <c r="AP40" s="751"/>
    </row>
    <row r="41" spans="1:42" ht="15">
      <c r="A41" s="711">
        <v>16</v>
      </c>
      <c r="B41" s="752" t="str">
        <f>'Data Identitas'!B24</f>
        <v>siswa16</v>
      </c>
      <c r="C41" s="232" t="s">
        <v>422</v>
      </c>
      <c r="D41" s="228" t="str">
        <f>IF(QH!C29="","",QH!C29)</f>
        <v/>
      </c>
      <c r="E41" s="764" t="str">
        <f t="shared" ref="E41" si="267">IF(D41="","NK",IF(OR(D41&lt;$D$9,D42&lt;$D$9),"NK","L"))</f>
        <v>NK</v>
      </c>
      <c r="F41" s="229" t="str">
        <f>IF(AA!C29="","",AA!C29)</f>
        <v/>
      </c>
      <c r="G41" s="764" t="str">
        <f t="shared" ref="G41" si="268">IF(F41="","NK",IF(OR(F41&lt;$F$9,F42&lt;$F$9),"NK","L"))</f>
        <v>NK</v>
      </c>
      <c r="H41" s="229" t="str">
        <f>IF(FIQIH!C29="","",FIQIH!C29)</f>
        <v/>
      </c>
      <c r="I41" s="764" t="str">
        <f t="shared" ref="I41" si="269">IF(H41="","NK",IF(OR(H41&lt;$H$9,H42&lt;$H$9),"NK","L"))</f>
        <v>NK</v>
      </c>
      <c r="J41" s="229" t="str">
        <f>IF(SKI!C29="","",SKI!C29)</f>
        <v/>
      </c>
      <c r="K41" s="764" t="str">
        <f t="shared" ref="K41" si="270">IF(J41="","NK",IF(OR(J41&lt;$J$9,J42&lt;$J$9),"NK","L"))</f>
        <v>NK</v>
      </c>
      <c r="L41" s="228" t="str">
        <f>IF(PPKn!C29="","",PPKn!C29)</f>
        <v/>
      </c>
      <c r="M41" s="764" t="str">
        <f t="shared" ref="M41" si="271">IF(L41="","NK",IF(OR(L41&lt;$L$9,L42&lt;$L$9),"NK","L"))</f>
        <v>NK</v>
      </c>
      <c r="N41" s="230" t="str">
        <f>IF(B.Ind!C29="","",B.Ind!C29)</f>
        <v/>
      </c>
      <c r="O41" s="764" t="str">
        <f t="shared" ref="O41" si="272">IF(N41="","NK",IF(OR(N41&lt;$N$9,N42&lt;$N$9),"NK","L"))</f>
        <v>NK</v>
      </c>
      <c r="P41" s="230" t="str">
        <f>IF(B.ARAB!C29="","",B.ARAB!C29)</f>
        <v/>
      </c>
      <c r="Q41" s="764" t="str">
        <f t="shared" ref="Q41" si="273">IF(P41="","NK",IF(OR(P41&lt;$P$9,P42&lt;$P$9),"NK","L"))</f>
        <v>NK</v>
      </c>
      <c r="R41" s="230" t="str">
        <f>IF(MAT!C29="","",MAT!C29)</f>
        <v/>
      </c>
      <c r="S41" s="764" t="str">
        <f t="shared" ref="S41" si="274">IF(R41="","NK",IF(OR(R41&lt;$R$9,R42&lt;$R$9),"NK","L"))</f>
        <v>NK</v>
      </c>
      <c r="T41" s="230" t="str">
        <f>IF(IPA!C29="","",IPA!C29)</f>
        <v/>
      </c>
      <c r="U41" s="764" t="str">
        <f t="shared" ref="U41" si="275">IF(T41="","NK",IF(OR(T41&lt;$T$9,T42&lt;$T$9),"NK","L"))</f>
        <v>NK</v>
      </c>
      <c r="V41" s="230" t="str">
        <f>IF(IPS!C29="","",IPS!C29)</f>
        <v/>
      </c>
      <c r="W41" s="764" t="str">
        <f t="shared" ref="W41" si="276">IF(V41="","NK",IF(OR(V41&lt;$V$9,V42&lt;$V$9),"NK","L"))</f>
        <v>NK</v>
      </c>
      <c r="X41" s="230" t="str">
        <f>IF(BIng!C29="","",BIng!F29)</f>
        <v/>
      </c>
      <c r="Y41" s="764" t="str">
        <f t="shared" ref="Y41" si="277">IF(X41="","NK",IF(OR(X41&lt;$X$9,X42&lt;$X$9),"NK","L"))</f>
        <v>NK</v>
      </c>
      <c r="Z41" s="230" t="str">
        <f>IF(SBd!C29="","",SBd!C29)</f>
        <v/>
      </c>
      <c r="AA41" s="764" t="str">
        <f t="shared" ref="AA41" si="278">IF(Z41="","NK",IF(OR(Z41&lt;$Z$9,Z42&lt;$Z$9),"NK","L"))</f>
        <v>NK</v>
      </c>
      <c r="AB41" s="230" t="str">
        <f>IF(Pjk!C29="","",Pjk!F29)</f>
        <v/>
      </c>
      <c r="AC41" s="764" t="str">
        <f t="shared" ref="AC41" si="279">IF(AB41="","NK",IF(OR(AB41&lt;$AB$9,AB42&lt;$AB$9),"NK","L"))</f>
        <v>NK</v>
      </c>
      <c r="AD41" s="230" t="str">
        <f>IF(Prk!C29="","",Prk!C29)</f>
        <v/>
      </c>
      <c r="AE41" s="764" t="str">
        <f t="shared" ref="AE41" si="280">IF(AD41="","NK",IF(OR(AD41&lt;$AD$9,AD42&lt;$AD$9),"NK","L"))</f>
        <v>NK</v>
      </c>
      <c r="AF41" s="230" t="str">
        <f>IF(BADER!C29="","",BADER!C29)</f>
        <v/>
      </c>
      <c r="AG41" s="764" t="str">
        <f t="shared" ref="AG41" si="281">IF(AF41="","NK",IF(OR(AF41&lt;$AF$9,AF42&lt;$AF$9),"NK","L"))</f>
        <v>NK</v>
      </c>
      <c r="AH41" s="230" t="str">
        <f>IF(TAMB1!C29="","",TAMB1!C29)</f>
        <v/>
      </c>
      <c r="AI41" s="764" t="str">
        <f t="shared" ref="AI41" si="282">IF(AH41="","",IF(OR(AH41&lt;$AH$9,AH42&lt;$AH$9),"NK","L"))</f>
        <v/>
      </c>
      <c r="AJ41" s="230" t="str">
        <f>IF(TAMB2!C29="","",TAMB2!C29)</f>
        <v/>
      </c>
      <c r="AK41" s="764" t="str">
        <f t="shared" ref="AK41" si="283">IF(AJ41="","",IF(OR(AJ41&lt;$AJ$9,AJ42&lt;$AJ$9),"NK","L"))</f>
        <v/>
      </c>
      <c r="AL41" s="231">
        <f t="shared" si="0"/>
        <v>0</v>
      </c>
      <c r="AM41" s="754" t="str">
        <f>IFERROR(DESKRIPSI!EW26,"")</f>
        <v/>
      </c>
      <c r="AN41" s="756">
        <f t="shared" ref="AN41" si="284">IF(AL41="","",AL41+AL42)</f>
        <v>0</v>
      </c>
      <c r="AO41" s="747" t="str">
        <f t="shared" ref="AO41" si="285">IF(AL41=0,"",COUNTIF(D41:AK42,"NK"))</f>
        <v/>
      </c>
      <c r="AP41" s="751">
        <f>RANK(AN41,$AN$11:$AN$107,0)</f>
        <v>1</v>
      </c>
    </row>
    <row r="42" spans="1:42" ht="15">
      <c r="A42" s="713"/>
      <c r="B42" s="753"/>
      <c r="C42" s="232" t="s">
        <v>423</v>
      </c>
      <c r="D42" s="228" t="str">
        <f>IF(QH!F29="","",QH!F29)</f>
        <v/>
      </c>
      <c r="E42" s="765"/>
      <c r="F42" s="229" t="str">
        <f>IF(AA!F29="","",AA!F29)</f>
        <v/>
      </c>
      <c r="G42" s="765"/>
      <c r="H42" s="229" t="str">
        <f>IF(FIQIH!F29="","",FIQIH!F29)</f>
        <v/>
      </c>
      <c r="I42" s="765"/>
      <c r="J42" s="229" t="str">
        <f>IF(SKI!F29="","",SKI!F29)</f>
        <v/>
      </c>
      <c r="K42" s="765"/>
      <c r="L42" s="228" t="str">
        <f>IF(PPKn!F29="","",PPKn!F29)</f>
        <v/>
      </c>
      <c r="M42" s="765"/>
      <c r="N42" s="230" t="str">
        <f>IF(B.Ind!F29="","",B.Ind!F29)</f>
        <v/>
      </c>
      <c r="O42" s="765"/>
      <c r="P42" s="230" t="str">
        <f>IF(B.ARAB!F29="","",B.ARAB!F29)</f>
        <v/>
      </c>
      <c r="Q42" s="765"/>
      <c r="R42" s="230" t="str">
        <f>IF(MAT!F29="","",MAT!F29)</f>
        <v/>
      </c>
      <c r="S42" s="765"/>
      <c r="T42" s="230" t="str">
        <f>IF(IPA!F29="","",IPA!F29)</f>
        <v/>
      </c>
      <c r="U42" s="765"/>
      <c r="V42" s="230" t="str">
        <f>IF(IPS!F29="","",IPS!F29)</f>
        <v/>
      </c>
      <c r="W42" s="765"/>
      <c r="X42" s="230" t="str">
        <f>IF(BIng!F29="","",BIng!F29)</f>
        <v/>
      </c>
      <c r="Y42" s="765"/>
      <c r="Z42" s="230" t="str">
        <f>IF(SBd!F29="","",SBd!F29)</f>
        <v/>
      </c>
      <c r="AA42" s="765"/>
      <c r="AB42" s="230" t="str">
        <f>IF(Pjk!F29="","",Pjk!F29)</f>
        <v/>
      </c>
      <c r="AC42" s="765"/>
      <c r="AD42" s="230" t="str">
        <f>IF(Prk!F29="","",Prk!F29)</f>
        <v/>
      </c>
      <c r="AE42" s="765"/>
      <c r="AF42" s="230" t="str">
        <f>IF(BADER!F29="","",BADER!F29)</f>
        <v/>
      </c>
      <c r="AG42" s="765"/>
      <c r="AH42" s="230" t="str">
        <f>IF(TAMB1!F29="","",TAMB1!F29)</f>
        <v/>
      </c>
      <c r="AI42" s="765"/>
      <c r="AJ42" s="230" t="str">
        <f>IF(TAMB2!F29="","",TAMB2!F29)</f>
        <v/>
      </c>
      <c r="AK42" s="765"/>
      <c r="AL42" s="231">
        <f t="shared" si="0"/>
        <v>0</v>
      </c>
      <c r="AM42" s="755"/>
      <c r="AN42" s="757"/>
      <c r="AO42" s="748"/>
      <c r="AP42" s="751"/>
    </row>
    <row r="43" spans="1:42" ht="15">
      <c r="A43" s="711">
        <v>17</v>
      </c>
      <c r="B43" s="752" t="str">
        <f>'Data Identitas'!B25</f>
        <v>siswa17</v>
      </c>
      <c r="C43" s="232" t="s">
        <v>422</v>
      </c>
      <c r="D43" s="228" t="str">
        <f>IF(QH!C30="","",QH!C30)</f>
        <v/>
      </c>
      <c r="E43" s="764" t="str">
        <f t="shared" ref="E43" si="286">IF(D43="","NK",IF(OR(D43&lt;$D$9,D44&lt;$D$9),"NK","L"))</f>
        <v>NK</v>
      </c>
      <c r="F43" s="229" t="str">
        <f>IF(AA!C30="","",AA!C30)</f>
        <v/>
      </c>
      <c r="G43" s="764" t="str">
        <f t="shared" ref="G43" si="287">IF(F43="","NK",IF(OR(F43&lt;$F$9,F44&lt;$F$9),"NK","L"))</f>
        <v>NK</v>
      </c>
      <c r="H43" s="229" t="str">
        <f>IF(FIQIH!C30="","",FIQIH!C30)</f>
        <v/>
      </c>
      <c r="I43" s="764" t="str">
        <f t="shared" ref="I43" si="288">IF(H43="","NK",IF(OR(H43&lt;$H$9,H44&lt;$H$9),"NK","L"))</f>
        <v>NK</v>
      </c>
      <c r="J43" s="229" t="str">
        <f>IF(SKI!C30="","",SKI!C30)</f>
        <v/>
      </c>
      <c r="K43" s="764" t="str">
        <f t="shared" ref="K43" si="289">IF(J43="","NK",IF(OR(J43&lt;$J$9,J44&lt;$J$9),"NK","L"))</f>
        <v>NK</v>
      </c>
      <c r="L43" s="228" t="str">
        <f>IF(PPKn!C30="","",PPKn!C30)</f>
        <v/>
      </c>
      <c r="M43" s="764" t="str">
        <f t="shared" ref="M43" si="290">IF(L43="","NK",IF(OR(L43&lt;$L$9,L44&lt;$L$9),"NK","L"))</f>
        <v>NK</v>
      </c>
      <c r="N43" s="230" t="str">
        <f>IF(B.Ind!C30="","",B.Ind!C30)</f>
        <v/>
      </c>
      <c r="O43" s="764" t="str">
        <f t="shared" ref="O43" si="291">IF(N43="","NK",IF(OR(N43&lt;$N$9,N44&lt;$N$9),"NK","L"))</f>
        <v>NK</v>
      </c>
      <c r="P43" s="230" t="str">
        <f>IF(B.ARAB!C30="","",B.ARAB!C30)</f>
        <v/>
      </c>
      <c r="Q43" s="764" t="str">
        <f t="shared" ref="Q43" si="292">IF(P43="","NK",IF(OR(P43&lt;$P$9,P44&lt;$P$9),"NK","L"))</f>
        <v>NK</v>
      </c>
      <c r="R43" s="230" t="str">
        <f>IF(MAT!C30="","",MAT!C30)</f>
        <v/>
      </c>
      <c r="S43" s="764" t="str">
        <f t="shared" ref="S43" si="293">IF(R43="","NK",IF(OR(R43&lt;$R$9,R44&lt;$R$9),"NK","L"))</f>
        <v>NK</v>
      </c>
      <c r="T43" s="230" t="str">
        <f>IF(IPA!C30="","",IPA!C30)</f>
        <v/>
      </c>
      <c r="U43" s="764" t="str">
        <f t="shared" ref="U43" si="294">IF(T43="","NK",IF(OR(T43&lt;$T$9,T44&lt;$T$9),"NK","L"))</f>
        <v>NK</v>
      </c>
      <c r="V43" s="230" t="str">
        <f>IF(IPS!C30="","",IPS!C30)</f>
        <v/>
      </c>
      <c r="W43" s="764" t="str">
        <f t="shared" ref="W43" si="295">IF(V43="","NK",IF(OR(V43&lt;$V$9,V44&lt;$V$9),"NK","L"))</f>
        <v>NK</v>
      </c>
      <c r="X43" s="230" t="str">
        <f>IF(BIng!C30="","",BIng!F30)</f>
        <v/>
      </c>
      <c r="Y43" s="764" t="str">
        <f t="shared" ref="Y43" si="296">IF(X43="","NK",IF(OR(X43&lt;$X$9,X44&lt;$X$9),"NK","L"))</f>
        <v>NK</v>
      </c>
      <c r="Z43" s="230" t="str">
        <f>IF(SBd!C30="","",SBd!C30)</f>
        <v/>
      </c>
      <c r="AA43" s="764" t="str">
        <f t="shared" ref="AA43" si="297">IF(Z43="","NK",IF(OR(Z43&lt;$Z$9,Z44&lt;$Z$9),"NK","L"))</f>
        <v>NK</v>
      </c>
      <c r="AB43" s="230" t="str">
        <f>IF(Pjk!C30="","",Pjk!F30)</f>
        <v/>
      </c>
      <c r="AC43" s="764" t="str">
        <f t="shared" ref="AC43" si="298">IF(AB43="","NK",IF(OR(AB43&lt;$AB$9,AB44&lt;$AB$9),"NK","L"))</f>
        <v>NK</v>
      </c>
      <c r="AD43" s="230" t="str">
        <f>IF(Prk!C30="","",Prk!C30)</f>
        <v/>
      </c>
      <c r="AE43" s="764" t="str">
        <f t="shared" ref="AE43" si="299">IF(AD43="","NK",IF(OR(AD43&lt;$AD$9,AD44&lt;$AD$9),"NK","L"))</f>
        <v>NK</v>
      </c>
      <c r="AF43" s="230" t="str">
        <f>IF(BADER!C30="","",BADER!C30)</f>
        <v/>
      </c>
      <c r="AG43" s="764" t="str">
        <f t="shared" ref="AG43" si="300">IF(AF43="","NK",IF(OR(AF43&lt;$AF$9,AF44&lt;$AF$9),"NK","L"))</f>
        <v>NK</v>
      </c>
      <c r="AH43" s="230" t="str">
        <f>IF(TAMB1!C30="","",TAMB1!C30)</f>
        <v/>
      </c>
      <c r="AI43" s="764" t="str">
        <f t="shared" ref="AI43" si="301">IF(AH43="","",IF(OR(AH43&lt;$AH$9,AH44&lt;$AH$9),"NK","L"))</f>
        <v/>
      </c>
      <c r="AJ43" s="230" t="str">
        <f>IF(TAMB2!C30="","",TAMB2!C30)</f>
        <v/>
      </c>
      <c r="AK43" s="764" t="str">
        <f t="shared" ref="AK43" si="302">IF(AJ43="","",IF(OR(AJ43&lt;$AJ$9,AJ44&lt;$AJ$9),"NK","L"))</f>
        <v/>
      </c>
      <c r="AL43" s="231">
        <f t="shared" si="0"/>
        <v>0</v>
      </c>
      <c r="AM43" s="754" t="str">
        <f>IFERROR(DESKRIPSI!EW27,"")</f>
        <v/>
      </c>
      <c r="AN43" s="756">
        <f t="shared" ref="AN43" si="303">IF(AL43="","",AL43+AL44)</f>
        <v>0</v>
      </c>
      <c r="AO43" s="747" t="str">
        <f t="shared" ref="AO43" si="304">IF(AL43=0,"",COUNTIF(D43:AK44,"NK"))</f>
        <v/>
      </c>
      <c r="AP43" s="751">
        <f>RANK(AN43,$AN$11:$AN$107,0)</f>
        <v>1</v>
      </c>
    </row>
    <row r="44" spans="1:42" ht="15">
      <c r="A44" s="713"/>
      <c r="B44" s="753"/>
      <c r="C44" s="232" t="s">
        <v>423</v>
      </c>
      <c r="D44" s="228" t="str">
        <f>IF(QH!F30="","",QH!F30)</f>
        <v/>
      </c>
      <c r="E44" s="765"/>
      <c r="F44" s="229" t="str">
        <f>IF(AA!F30="","",AA!F30)</f>
        <v/>
      </c>
      <c r="G44" s="765"/>
      <c r="H44" s="229" t="str">
        <f>IF(FIQIH!F30="","",FIQIH!F30)</f>
        <v/>
      </c>
      <c r="I44" s="765"/>
      <c r="J44" s="229" t="str">
        <f>IF(SKI!F30="","",SKI!F30)</f>
        <v/>
      </c>
      <c r="K44" s="765"/>
      <c r="L44" s="228" t="str">
        <f>IF(PPKn!F30="","",PPKn!F30)</f>
        <v/>
      </c>
      <c r="M44" s="765"/>
      <c r="N44" s="230" t="str">
        <f>IF(B.Ind!F30="","",B.Ind!F30)</f>
        <v/>
      </c>
      <c r="O44" s="765"/>
      <c r="P44" s="230" t="str">
        <f>IF(B.ARAB!F30="","",B.ARAB!F30)</f>
        <v/>
      </c>
      <c r="Q44" s="765"/>
      <c r="R44" s="230" t="str">
        <f>IF(MAT!F30="","",MAT!F30)</f>
        <v/>
      </c>
      <c r="S44" s="765"/>
      <c r="T44" s="230" t="str">
        <f>IF(IPA!F30="","",IPA!F30)</f>
        <v/>
      </c>
      <c r="U44" s="765"/>
      <c r="V44" s="230" t="str">
        <f>IF(IPS!F30="","",IPS!F30)</f>
        <v/>
      </c>
      <c r="W44" s="765"/>
      <c r="X44" s="230" t="str">
        <f>IF(BIng!F30="","",BIng!F30)</f>
        <v/>
      </c>
      <c r="Y44" s="765"/>
      <c r="Z44" s="230" t="str">
        <f>IF(SBd!F30="","",SBd!F30)</f>
        <v/>
      </c>
      <c r="AA44" s="765"/>
      <c r="AB44" s="230" t="str">
        <f>IF(Pjk!F30="","",Pjk!F30)</f>
        <v/>
      </c>
      <c r="AC44" s="765"/>
      <c r="AD44" s="230" t="str">
        <f>IF(Prk!F30="","",Prk!F30)</f>
        <v/>
      </c>
      <c r="AE44" s="765"/>
      <c r="AF44" s="230" t="str">
        <f>IF(BADER!F30="","",BADER!F30)</f>
        <v/>
      </c>
      <c r="AG44" s="765"/>
      <c r="AH44" s="230" t="str">
        <f>IF(TAMB1!F30="","",TAMB1!F30)</f>
        <v/>
      </c>
      <c r="AI44" s="765"/>
      <c r="AJ44" s="230" t="str">
        <f>IF(TAMB2!F30="","",TAMB2!F30)</f>
        <v/>
      </c>
      <c r="AK44" s="765"/>
      <c r="AL44" s="231">
        <f t="shared" si="0"/>
        <v>0</v>
      </c>
      <c r="AM44" s="755"/>
      <c r="AN44" s="757"/>
      <c r="AO44" s="748"/>
      <c r="AP44" s="751"/>
    </row>
    <row r="45" spans="1:42" ht="15">
      <c r="A45" s="711">
        <v>18</v>
      </c>
      <c r="B45" s="752" t="str">
        <f>'Data Identitas'!B26</f>
        <v>siswa18</v>
      </c>
      <c r="C45" s="232" t="s">
        <v>422</v>
      </c>
      <c r="D45" s="228" t="str">
        <f>IF(QH!C31="","",QH!C31)</f>
        <v/>
      </c>
      <c r="E45" s="764" t="str">
        <f t="shared" ref="E45" si="305">IF(D45="","NK",IF(OR(D45&lt;$D$9,D46&lt;$D$9),"NK","L"))</f>
        <v>NK</v>
      </c>
      <c r="F45" s="229" t="str">
        <f>IF(AA!C31="","",AA!C31)</f>
        <v/>
      </c>
      <c r="G45" s="764" t="str">
        <f t="shared" ref="G45" si="306">IF(F45="","NK",IF(OR(F45&lt;$F$9,F46&lt;$F$9),"NK","L"))</f>
        <v>NK</v>
      </c>
      <c r="H45" s="229" t="str">
        <f>IF(FIQIH!C31="","",FIQIH!C31)</f>
        <v/>
      </c>
      <c r="I45" s="764" t="str">
        <f t="shared" ref="I45" si="307">IF(H45="","NK",IF(OR(H45&lt;$H$9,H46&lt;$H$9),"NK","L"))</f>
        <v>NK</v>
      </c>
      <c r="J45" s="229" t="str">
        <f>IF(SKI!C31="","",SKI!C31)</f>
        <v/>
      </c>
      <c r="K45" s="764" t="str">
        <f t="shared" ref="K45" si="308">IF(J45="","NK",IF(OR(J45&lt;$J$9,J46&lt;$J$9),"NK","L"))</f>
        <v>NK</v>
      </c>
      <c r="L45" s="228" t="str">
        <f>IF(PPKn!C31="","",PPKn!C31)</f>
        <v/>
      </c>
      <c r="M45" s="764" t="str">
        <f t="shared" ref="M45" si="309">IF(L45="","NK",IF(OR(L45&lt;$L$9,L46&lt;$L$9),"NK","L"))</f>
        <v>NK</v>
      </c>
      <c r="N45" s="230" t="str">
        <f>IF(B.Ind!C31="","",B.Ind!C31)</f>
        <v/>
      </c>
      <c r="O45" s="764" t="str">
        <f t="shared" ref="O45" si="310">IF(N45="","NK",IF(OR(N45&lt;$N$9,N46&lt;$N$9),"NK","L"))</f>
        <v>NK</v>
      </c>
      <c r="P45" s="230" t="str">
        <f>IF(B.ARAB!C31="","",B.ARAB!C31)</f>
        <v/>
      </c>
      <c r="Q45" s="764" t="str">
        <f t="shared" ref="Q45" si="311">IF(P45="","NK",IF(OR(P45&lt;$P$9,P46&lt;$P$9),"NK","L"))</f>
        <v>NK</v>
      </c>
      <c r="R45" s="230" t="str">
        <f>IF(MAT!C31="","",MAT!C31)</f>
        <v/>
      </c>
      <c r="S45" s="764" t="str">
        <f t="shared" ref="S45" si="312">IF(R45="","NK",IF(OR(R45&lt;$R$9,R46&lt;$R$9),"NK","L"))</f>
        <v>NK</v>
      </c>
      <c r="T45" s="230" t="str">
        <f>IF(IPA!C31="","",IPA!C31)</f>
        <v/>
      </c>
      <c r="U45" s="764" t="str">
        <f t="shared" ref="U45" si="313">IF(T45="","NK",IF(OR(T45&lt;$T$9,T46&lt;$T$9),"NK","L"))</f>
        <v>NK</v>
      </c>
      <c r="V45" s="230" t="str">
        <f>IF(IPS!C31="","",IPS!C31)</f>
        <v/>
      </c>
      <c r="W45" s="764" t="str">
        <f t="shared" ref="W45" si="314">IF(V45="","NK",IF(OR(V45&lt;$V$9,V46&lt;$V$9),"NK","L"))</f>
        <v>NK</v>
      </c>
      <c r="X45" s="230" t="str">
        <f>IF(BIng!C31="","",BIng!F31)</f>
        <v/>
      </c>
      <c r="Y45" s="764" t="str">
        <f t="shared" ref="Y45" si="315">IF(X45="","NK",IF(OR(X45&lt;$X$9,X46&lt;$X$9),"NK","L"))</f>
        <v>NK</v>
      </c>
      <c r="Z45" s="230" t="str">
        <f>IF(SBd!C31="","",SBd!C31)</f>
        <v/>
      </c>
      <c r="AA45" s="764" t="str">
        <f t="shared" ref="AA45" si="316">IF(Z45="","NK",IF(OR(Z45&lt;$Z$9,Z46&lt;$Z$9),"NK","L"))</f>
        <v>NK</v>
      </c>
      <c r="AB45" s="230" t="str">
        <f>IF(Pjk!C31="","",Pjk!F31)</f>
        <v/>
      </c>
      <c r="AC45" s="764" t="str">
        <f t="shared" ref="AC45" si="317">IF(AB45="","NK",IF(OR(AB45&lt;$AB$9,AB46&lt;$AB$9),"NK","L"))</f>
        <v>NK</v>
      </c>
      <c r="AD45" s="230" t="str">
        <f>IF(Prk!C31="","",Prk!C31)</f>
        <v/>
      </c>
      <c r="AE45" s="764" t="str">
        <f t="shared" ref="AE45" si="318">IF(AD45="","NK",IF(OR(AD45&lt;$AD$9,AD46&lt;$AD$9),"NK","L"))</f>
        <v>NK</v>
      </c>
      <c r="AF45" s="230" t="str">
        <f>IF(BADER!C31="","",BADER!C31)</f>
        <v/>
      </c>
      <c r="AG45" s="764" t="str">
        <f t="shared" ref="AG45" si="319">IF(AF45="","NK",IF(OR(AF45&lt;$AF$9,AF46&lt;$AF$9),"NK","L"))</f>
        <v>NK</v>
      </c>
      <c r="AH45" s="230" t="str">
        <f>IF(TAMB1!C31="","",TAMB1!C31)</f>
        <v/>
      </c>
      <c r="AI45" s="764" t="str">
        <f t="shared" ref="AI45" si="320">IF(AH45="","",IF(OR(AH45&lt;$AH$9,AH46&lt;$AH$9),"NK","L"))</f>
        <v/>
      </c>
      <c r="AJ45" s="230" t="str">
        <f>IF(TAMB2!C31="","",TAMB2!C31)</f>
        <v/>
      </c>
      <c r="AK45" s="764" t="str">
        <f t="shared" ref="AK45" si="321">IF(AJ45="","",IF(OR(AJ45&lt;$AJ$9,AJ46&lt;$AJ$9),"NK","L"))</f>
        <v/>
      </c>
      <c r="AL45" s="231">
        <f t="shared" si="0"/>
        <v>0</v>
      </c>
      <c r="AM45" s="754" t="str">
        <f>IFERROR(DESKRIPSI!EW28,"")</f>
        <v/>
      </c>
      <c r="AN45" s="756">
        <f t="shared" ref="AN45" si="322">IF(AL45="","",AL45+AL46)</f>
        <v>0</v>
      </c>
      <c r="AO45" s="747" t="str">
        <f t="shared" ref="AO45" si="323">IF(AL45=0,"",COUNTIF(D45:AK46,"NK"))</f>
        <v/>
      </c>
      <c r="AP45" s="751">
        <f>RANK(AN45,$AN$11:$AN$107,0)</f>
        <v>1</v>
      </c>
    </row>
    <row r="46" spans="1:42" ht="15">
      <c r="A46" s="713"/>
      <c r="B46" s="753"/>
      <c r="C46" s="232" t="s">
        <v>423</v>
      </c>
      <c r="D46" s="228" t="str">
        <f>IF(QH!F31="","",QH!F31)</f>
        <v/>
      </c>
      <c r="E46" s="765"/>
      <c r="F46" s="229" t="str">
        <f>IF(AA!F31="","",AA!F31)</f>
        <v/>
      </c>
      <c r="G46" s="765"/>
      <c r="H46" s="229" t="str">
        <f>IF(FIQIH!F31="","",FIQIH!F31)</f>
        <v/>
      </c>
      <c r="I46" s="765"/>
      <c r="J46" s="229" t="str">
        <f>IF(SKI!F31="","",SKI!F31)</f>
        <v/>
      </c>
      <c r="K46" s="765"/>
      <c r="L46" s="228" t="str">
        <f>IF(PPKn!F31="","",PPKn!F31)</f>
        <v/>
      </c>
      <c r="M46" s="765"/>
      <c r="N46" s="230" t="str">
        <f>IF(B.Ind!F31="","",B.Ind!F31)</f>
        <v/>
      </c>
      <c r="O46" s="765"/>
      <c r="P46" s="230" t="str">
        <f>IF(B.ARAB!F31="","",B.ARAB!F31)</f>
        <v/>
      </c>
      <c r="Q46" s="765"/>
      <c r="R46" s="230" t="str">
        <f>IF(MAT!F31="","",MAT!F31)</f>
        <v/>
      </c>
      <c r="S46" s="765"/>
      <c r="T46" s="230" t="str">
        <f>IF(IPA!F31="","",IPA!F31)</f>
        <v/>
      </c>
      <c r="U46" s="765"/>
      <c r="V46" s="230" t="str">
        <f>IF(IPS!F31="","",IPS!F31)</f>
        <v/>
      </c>
      <c r="W46" s="765"/>
      <c r="X46" s="230" t="str">
        <f>IF(BIng!F31="","",BIng!F31)</f>
        <v/>
      </c>
      <c r="Y46" s="765"/>
      <c r="Z46" s="230" t="str">
        <f>IF(SBd!F31="","",SBd!F31)</f>
        <v/>
      </c>
      <c r="AA46" s="765"/>
      <c r="AB46" s="230" t="str">
        <f>IF(Pjk!F31="","",Pjk!F31)</f>
        <v/>
      </c>
      <c r="AC46" s="765"/>
      <c r="AD46" s="230" t="str">
        <f>IF(Prk!F31="","",Prk!F31)</f>
        <v/>
      </c>
      <c r="AE46" s="765"/>
      <c r="AF46" s="230" t="str">
        <f>IF(BADER!F31="","",BADER!F31)</f>
        <v/>
      </c>
      <c r="AG46" s="765"/>
      <c r="AH46" s="230" t="str">
        <f>IF(TAMB1!F31="","",TAMB1!F31)</f>
        <v/>
      </c>
      <c r="AI46" s="765"/>
      <c r="AJ46" s="230" t="str">
        <f>IF(TAMB2!F31="","",TAMB2!F31)</f>
        <v/>
      </c>
      <c r="AK46" s="765"/>
      <c r="AL46" s="231">
        <f t="shared" si="0"/>
        <v>0</v>
      </c>
      <c r="AM46" s="755"/>
      <c r="AN46" s="757"/>
      <c r="AO46" s="748"/>
      <c r="AP46" s="751"/>
    </row>
    <row r="47" spans="1:42" ht="15">
      <c r="A47" s="711">
        <v>19</v>
      </c>
      <c r="B47" s="752" t="str">
        <f>'Data Identitas'!B27</f>
        <v>siswa19</v>
      </c>
      <c r="C47" s="232" t="s">
        <v>422</v>
      </c>
      <c r="D47" s="228" t="str">
        <f>IF(QH!C32="","",QH!C32)</f>
        <v/>
      </c>
      <c r="E47" s="764" t="str">
        <f t="shared" ref="E47" si="324">IF(D47="","NK",IF(OR(D47&lt;$D$9,D48&lt;$D$9),"NK","L"))</f>
        <v>NK</v>
      </c>
      <c r="F47" s="229" t="str">
        <f>IF(AA!C32="","",AA!C32)</f>
        <v/>
      </c>
      <c r="G47" s="764" t="str">
        <f t="shared" ref="G47" si="325">IF(F47="","NK",IF(OR(F47&lt;$F$9,F48&lt;$F$9),"NK","L"))</f>
        <v>NK</v>
      </c>
      <c r="H47" s="229" t="str">
        <f>IF(FIQIH!C32="","",FIQIH!C32)</f>
        <v/>
      </c>
      <c r="I47" s="764" t="str">
        <f t="shared" ref="I47" si="326">IF(H47="","NK",IF(OR(H47&lt;$H$9,H48&lt;$H$9),"NK","L"))</f>
        <v>NK</v>
      </c>
      <c r="J47" s="229" t="str">
        <f>IF(SKI!C32="","",SKI!C32)</f>
        <v/>
      </c>
      <c r="K47" s="764" t="str">
        <f t="shared" ref="K47" si="327">IF(J47="","NK",IF(OR(J47&lt;$J$9,J48&lt;$J$9),"NK","L"))</f>
        <v>NK</v>
      </c>
      <c r="L47" s="228" t="str">
        <f>IF(PPKn!C32="","",PPKn!C32)</f>
        <v/>
      </c>
      <c r="M47" s="764" t="str">
        <f t="shared" ref="M47" si="328">IF(L47="","NK",IF(OR(L47&lt;$L$9,L48&lt;$L$9),"NK","L"))</f>
        <v>NK</v>
      </c>
      <c r="N47" s="230" t="str">
        <f>IF(B.Ind!C32="","",B.Ind!C32)</f>
        <v/>
      </c>
      <c r="O47" s="764" t="str">
        <f t="shared" ref="O47" si="329">IF(N47="","NK",IF(OR(N47&lt;$N$9,N48&lt;$N$9),"NK","L"))</f>
        <v>NK</v>
      </c>
      <c r="P47" s="230" t="str">
        <f>IF(B.ARAB!C32="","",B.ARAB!C32)</f>
        <v/>
      </c>
      <c r="Q47" s="764" t="str">
        <f t="shared" ref="Q47" si="330">IF(P47="","NK",IF(OR(P47&lt;$P$9,P48&lt;$P$9),"NK","L"))</f>
        <v>NK</v>
      </c>
      <c r="R47" s="230" t="str">
        <f>IF(MAT!C32="","",MAT!C32)</f>
        <v/>
      </c>
      <c r="S47" s="764" t="str">
        <f t="shared" ref="S47" si="331">IF(R47="","NK",IF(OR(R47&lt;$R$9,R48&lt;$R$9),"NK","L"))</f>
        <v>NK</v>
      </c>
      <c r="T47" s="230" t="str">
        <f>IF(IPA!C32="","",IPA!C32)</f>
        <v/>
      </c>
      <c r="U47" s="764" t="str">
        <f t="shared" ref="U47" si="332">IF(T47="","NK",IF(OR(T47&lt;$T$9,T48&lt;$T$9),"NK","L"))</f>
        <v>NK</v>
      </c>
      <c r="V47" s="230" t="str">
        <f>IF(IPS!C32="","",IPS!C32)</f>
        <v/>
      </c>
      <c r="W47" s="764" t="str">
        <f t="shared" ref="W47" si="333">IF(V47="","NK",IF(OR(V47&lt;$V$9,V48&lt;$V$9),"NK","L"))</f>
        <v>NK</v>
      </c>
      <c r="X47" s="230" t="str">
        <f>IF(BIng!C32="","",BIng!F32)</f>
        <v/>
      </c>
      <c r="Y47" s="764" t="str">
        <f t="shared" ref="Y47" si="334">IF(X47="","NK",IF(OR(X47&lt;$X$9,X48&lt;$X$9),"NK","L"))</f>
        <v>NK</v>
      </c>
      <c r="Z47" s="230" t="str">
        <f>IF(SBd!C32="","",SBd!C32)</f>
        <v/>
      </c>
      <c r="AA47" s="764" t="str">
        <f t="shared" ref="AA47" si="335">IF(Z47="","NK",IF(OR(Z47&lt;$Z$9,Z48&lt;$Z$9),"NK","L"))</f>
        <v>NK</v>
      </c>
      <c r="AB47" s="230" t="str">
        <f>IF(Pjk!C32="","",Pjk!F32)</f>
        <v/>
      </c>
      <c r="AC47" s="764" t="str">
        <f t="shared" ref="AC47" si="336">IF(AB47="","NK",IF(OR(AB47&lt;$AB$9,AB48&lt;$AB$9),"NK","L"))</f>
        <v>NK</v>
      </c>
      <c r="AD47" s="230" t="str">
        <f>IF(Prk!C32="","",Prk!C32)</f>
        <v/>
      </c>
      <c r="AE47" s="764" t="str">
        <f t="shared" ref="AE47" si="337">IF(AD47="","NK",IF(OR(AD47&lt;$AD$9,AD48&lt;$AD$9),"NK","L"))</f>
        <v>NK</v>
      </c>
      <c r="AF47" s="230" t="str">
        <f>IF(BADER!C32="","",BADER!C32)</f>
        <v/>
      </c>
      <c r="AG47" s="764" t="str">
        <f t="shared" ref="AG47" si="338">IF(AF47="","NK",IF(OR(AF47&lt;$AF$9,AF48&lt;$AF$9),"NK","L"))</f>
        <v>NK</v>
      </c>
      <c r="AH47" s="230" t="str">
        <f>IF(TAMB1!C32="","",TAMB1!C32)</f>
        <v/>
      </c>
      <c r="AI47" s="764" t="str">
        <f t="shared" ref="AI47" si="339">IF(AH47="","",IF(OR(AH47&lt;$AH$9,AH48&lt;$AH$9),"NK","L"))</f>
        <v/>
      </c>
      <c r="AJ47" s="230" t="str">
        <f>IF(TAMB2!C32="","",TAMB2!C32)</f>
        <v/>
      </c>
      <c r="AK47" s="764" t="str">
        <f t="shared" ref="AK47" si="340">IF(AJ47="","",IF(OR(AJ47&lt;$AJ$9,AJ48&lt;$AJ$9),"NK","L"))</f>
        <v/>
      </c>
      <c r="AL47" s="231">
        <f t="shared" si="0"/>
        <v>0</v>
      </c>
      <c r="AM47" s="754" t="str">
        <f>IFERROR(DESKRIPSI!EW29,"")</f>
        <v/>
      </c>
      <c r="AN47" s="756">
        <f t="shared" ref="AN47" si="341">IF(AL47="","",AL47+AL48)</f>
        <v>0</v>
      </c>
      <c r="AO47" s="747" t="str">
        <f t="shared" ref="AO47" si="342">IF(AL47=0,"",COUNTIF(D47:AK48,"NK"))</f>
        <v/>
      </c>
      <c r="AP47" s="751">
        <f>RANK(AN47,$AN$11:$AN$107,0)</f>
        <v>1</v>
      </c>
    </row>
    <row r="48" spans="1:42" ht="15">
      <c r="A48" s="713"/>
      <c r="B48" s="753"/>
      <c r="C48" s="232" t="s">
        <v>423</v>
      </c>
      <c r="D48" s="228" t="str">
        <f>IF(QH!F32="","",QH!F32)</f>
        <v/>
      </c>
      <c r="E48" s="765"/>
      <c r="F48" s="229" t="str">
        <f>IF(AA!F32="","",AA!F32)</f>
        <v/>
      </c>
      <c r="G48" s="765"/>
      <c r="H48" s="229" t="str">
        <f>IF(FIQIH!F32="","",FIQIH!F32)</f>
        <v/>
      </c>
      <c r="I48" s="765"/>
      <c r="J48" s="229" t="str">
        <f>IF(SKI!F32="","",SKI!F32)</f>
        <v/>
      </c>
      <c r="K48" s="765"/>
      <c r="L48" s="228" t="str">
        <f>IF(PPKn!F32="","",PPKn!F32)</f>
        <v/>
      </c>
      <c r="M48" s="765"/>
      <c r="N48" s="230" t="str">
        <f>IF(B.Ind!F32="","",B.Ind!F32)</f>
        <v/>
      </c>
      <c r="O48" s="765"/>
      <c r="P48" s="230" t="str">
        <f>IF(B.ARAB!F32="","",B.ARAB!F32)</f>
        <v/>
      </c>
      <c r="Q48" s="765"/>
      <c r="R48" s="230" t="str">
        <f>IF(MAT!F32="","",MAT!F32)</f>
        <v/>
      </c>
      <c r="S48" s="765"/>
      <c r="T48" s="230" t="str">
        <f>IF(IPA!F32="","",IPA!F32)</f>
        <v/>
      </c>
      <c r="U48" s="765"/>
      <c r="V48" s="230" t="str">
        <f>IF(IPS!F32="","",IPS!F32)</f>
        <v/>
      </c>
      <c r="W48" s="765"/>
      <c r="X48" s="230" t="str">
        <f>IF(BIng!F32="","",BIng!F32)</f>
        <v/>
      </c>
      <c r="Y48" s="765"/>
      <c r="Z48" s="230" t="str">
        <f>IF(SBd!F32="","",SBd!F32)</f>
        <v/>
      </c>
      <c r="AA48" s="765"/>
      <c r="AB48" s="230" t="str">
        <f>IF(Pjk!F32="","",Pjk!F32)</f>
        <v/>
      </c>
      <c r="AC48" s="765"/>
      <c r="AD48" s="230" t="str">
        <f>IF(Prk!F32="","",Prk!F32)</f>
        <v/>
      </c>
      <c r="AE48" s="765"/>
      <c r="AF48" s="230" t="str">
        <f>IF(BADER!F32="","",BADER!F32)</f>
        <v/>
      </c>
      <c r="AG48" s="765"/>
      <c r="AH48" s="230" t="str">
        <f>IF(TAMB1!F32="","",TAMB1!F32)</f>
        <v/>
      </c>
      <c r="AI48" s="765"/>
      <c r="AJ48" s="230" t="str">
        <f>IF(TAMB2!F32="","",TAMB2!F32)</f>
        <v/>
      </c>
      <c r="AK48" s="765"/>
      <c r="AL48" s="231">
        <f t="shared" si="0"/>
        <v>0</v>
      </c>
      <c r="AM48" s="755"/>
      <c r="AN48" s="757"/>
      <c r="AO48" s="748"/>
      <c r="AP48" s="751"/>
    </row>
    <row r="49" spans="1:42" ht="15">
      <c r="A49" s="711">
        <v>20</v>
      </c>
      <c r="B49" s="752" t="str">
        <f>'Data Identitas'!B28</f>
        <v>siswa20</v>
      </c>
      <c r="C49" s="232" t="s">
        <v>422</v>
      </c>
      <c r="D49" s="228" t="str">
        <f>IF(QH!C33="","",QH!C33)</f>
        <v/>
      </c>
      <c r="E49" s="764" t="str">
        <f t="shared" ref="E49" si="343">IF(D49="","NK",IF(OR(D49&lt;$D$9,D50&lt;$D$9),"NK","L"))</f>
        <v>NK</v>
      </c>
      <c r="F49" s="229" t="str">
        <f>IF(AA!C33="","",AA!C33)</f>
        <v/>
      </c>
      <c r="G49" s="764" t="str">
        <f t="shared" ref="G49" si="344">IF(F49="","NK",IF(OR(F49&lt;$F$9,F50&lt;$F$9),"NK","L"))</f>
        <v>NK</v>
      </c>
      <c r="H49" s="229" t="str">
        <f>IF(FIQIH!C33="","",FIQIH!C33)</f>
        <v/>
      </c>
      <c r="I49" s="764" t="str">
        <f t="shared" ref="I49" si="345">IF(H49="","NK",IF(OR(H49&lt;$H$9,H50&lt;$H$9),"NK","L"))</f>
        <v>NK</v>
      </c>
      <c r="J49" s="229" t="str">
        <f>IF(SKI!C33="","",SKI!C33)</f>
        <v/>
      </c>
      <c r="K49" s="764" t="str">
        <f t="shared" ref="K49" si="346">IF(J49="","NK",IF(OR(J49&lt;$J$9,J50&lt;$J$9),"NK","L"))</f>
        <v>NK</v>
      </c>
      <c r="L49" s="228" t="str">
        <f>IF(PPKn!C33="","",PPKn!C33)</f>
        <v/>
      </c>
      <c r="M49" s="764" t="str">
        <f t="shared" ref="M49" si="347">IF(L49="","NK",IF(OR(L49&lt;$L$9,L50&lt;$L$9),"NK","L"))</f>
        <v>NK</v>
      </c>
      <c r="N49" s="230" t="str">
        <f>IF(B.Ind!C33="","",B.Ind!C33)</f>
        <v/>
      </c>
      <c r="O49" s="764" t="str">
        <f t="shared" ref="O49" si="348">IF(N49="","NK",IF(OR(N49&lt;$N$9,N50&lt;$N$9),"NK","L"))</f>
        <v>NK</v>
      </c>
      <c r="P49" s="230" t="str">
        <f>IF(B.ARAB!C33="","",B.ARAB!C33)</f>
        <v/>
      </c>
      <c r="Q49" s="764" t="str">
        <f t="shared" ref="Q49" si="349">IF(P49="","NK",IF(OR(P49&lt;$P$9,P50&lt;$P$9),"NK","L"))</f>
        <v>NK</v>
      </c>
      <c r="R49" s="230" t="str">
        <f>IF(MAT!C33="","",MAT!C33)</f>
        <v/>
      </c>
      <c r="S49" s="764" t="str">
        <f t="shared" ref="S49" si="350">IF(R49="","NK",IF(OR(R49&lt;$R$9,R50&lt;$R$9),"NK","L"))</f>
        <v>NK</v>
      </c>
      <c r="T49" s="230" t="str">
        <f>IF(IPA!C33="","",IPA!C33)</f>
        <v/>
      </c>
      <c r="U49" s="764" t="str">
        <f t="shared" ref="U49" si="351">IF(T49="","NK",IF(OR(T49&lt;$T$9,T50&lt;$T$9),"NK","L"))</f>
        <v>NK</v>
      </c>
      <c r="V49" s="230" t="str">
        <f>IF(IPS!C33="","",IPS!C33)</f>
        <v/>
      </c>
      <c r="W49" s="764" t="str">
        <f t="shared" ref="W49" si="352">IF(V49="","NK",IF(OR(V49&lt;$V$9,V50&lt;$V$9),"NK","L"))</f>
        <v>NK</v>
      </c>
      <c r="X49" s="230" t="str">
        <f>IF(BIng!C33="","",BIng!F33)</f>
        <v/>
      </c>
      <c r="Y49" s="764" t="str">
        <f t="shared" ref="Y49" si="353">IF(X49="","NK",IF(OR(X49&lt;$X$9,X50&lt;$X$9),"NK","L"))</f>
        <v>NK</v>
      </c>
      <c r="Z49" s="230" t="str">
        <f>IF(SBd!C33="","",SBd!C33)</f>
        <v/>
      </c>
      <c r="AA49" s="764" t="str">
        <f t="shared" ref="AA49" si="354">IF(Z49="","NK",IF(OR(Z49&lt;$Z$9,Z50&lt;$Z$9),"NK","L"))</f>
        <v>NK</v>
      </c>
      <c r="AB49" s="230" t="str">
        <f>IF(Pjk!C33="","",Pjk!F33)</f>
        <v/>
      </c>
      <c r="AC49" s="764" t="str">
        <f t="shared" ref="AC49" si="355">IF(AB49="","NK",IF(OR(AB49&lt;$AB$9,AB50&lt;$AB$9),"NK","L"))</f>
        <v>NK</v>
      </c>
      <c r="AD49" s="230" t="str">
        <f>IF(Prk!C33="","",Prk!C33)</f>
        <v/>
      </c>
      <c r="AE49" s="764" t="str">
        <f t="shared" ref="AE49" si="356">IF(AD49="","NK",IF(OR(AD49&lt;$AD$9,AD50&lt;$AD$9),"NK","L"))</f>
        <v>NK</v>
      </c>
      <c r="AF49" s="230" t="str">
        <f>IF(BADER!C33="","",BADER!C33)</f>
        <v/>
      </c>
      <c r="AG49" s="764" t="str">
        <f t="shared" ref="AG49" si="357">IF(AF49="","NK",IF(OR(AF49&lt;$AF$9,AF50&lt;$AF$9),"NK","L"))</f>
        <v>NK</v>
      </c>
      <c r="AH49" s="230" t="str">
        <f>IF(TAMB1!C33="","",TAMB1!C33)</f>
        <v/>
      </c>
      <c r="AI49" s="764" t="str">
        <f t="shared" ref="AI49" si="358">IF(AH49="","",IF(OR(AH49&lt;$AH$9,AH50&lt;$AH$9),"NK","L"))</f>
        <v/>
      </c>
      <c r="AJ49" s="230" t="str">
        <f>IF(TAMB2!C33="","",TAMB2!C33)</f>
        <v/>
      </c>
      <c r="AK49" s="764" t="str">
        <f t="shared" ref="AK49" si="359">IF(AJ49="","",IF(OR(AJ49&lt;$AJ$9,AJ50&lt;$AJ$9),"NK","L"))</f>
        <v/>
      </c>
      <c r="AL49" s="231">
        <f t="shared" si="0"/>
        <v>0</v>
      </c>
      <c r="AM49" s="754" t="str">
        <f>IFERROR(DESKRIPSI!EW30,"")</f>
        <v/>
      </c>
      <c r="AN49" s="756">
        <f t="shared" ref="AN49" si="360">IF(AL49="","",AL49+AL50)</f>
        <v>0</v>
      </c>
      <c r="AO49" s="747" t="str">
        <f t="shared" ref="AO49" si="361">IF(AL49=0,"",COUNTIF(D49:AK50,"NK"))</f>
        <v/>
      </c>
      <c r="AP49" s="751">
        <f>RANK(AN49,$AN$11:$AN$107,0)</f>
        <v>1</v>
      </c>
    </row>
    <row r="50" spans="1:42" ht="15">
      <c r="A50" s="713"/>
      <c r="B50" s="753"/>
      <c r="C50" s="232" t="s">
        <v>423</v>
      </c>
      <c r="D50" s="228" t="str">
        <f>IF(QH!F33="","",QH!F33)</f>
        <v/>
      </c>
      <c r="E50" s="765"/>
      <c r="F50" s="229" t="str">
        <f>IF(AA!F33="","",AA!F33)</f>
        <v/>
      </c>
      <c r="G50" s="765"/>
      <c r="H50" s="229" t="str">
        <f>IF(FIQIH!F33="","",FIQIH!F33)</f>
        <v/>
      </c>
      <c r="I50" s="765"/>
      <c r="J50" s="229" t="str">
        <f>IF(SKI!F33="","",SKI!F33)</f>
        <v/>
      </c>
      <c r="K50" s="765"/>
      <c r="L50" s="228" t="str">
        <f>IF(PPKn!F33="","",PPKn!F33)</f>
        <v/>
      </c>
      <c r="M50" s="765"/>
      <c r="N50" s="230" t="str">
        <f>IF(B.Ind!F33="","",B.Ind!F33)</f>
        <v/>
      </c>
      <c r="O50" s="765"/>
      <c r="P50" s="230" t="str">
        <f>IF(B.ARAB!F33="","",B.ARAB!F33)</f>
        <v/>
      </c>
      <c r="Q50" s="765"/>
      <c r="R50" s="230" t="str">
        <f>IF(MAT!F33="","",MAT!F33)</f>
        <v/>
      </c>
      <c r="S50" s="765"/>
      <c r="T50" s="230" t="str">
        <f>IF(IPA!F33="","",IPA!F33)</f>
        <v/>
      </c>
      <c r="U50" s="765"/>
      <c r="V50" s="230" t="str">
        <f>IF(IPS!F33="","",IPS!F33)</f>
        <v/>
      </c>
      <c r="W50" s="765"/>
      <c r="X50" s="230" t="str">
        <f>IF(BIng!F33="","",BIng!F33)</f>
        <v/>
      </c>
      <c r="Y50" s="765"/>
      <c r="Z50" s="230" t="str">
        <f>IF(SBd!F33="","",SBd!F33)</f>
        <v/>
      </c>
      <c r="AA50" s="765"/>
      <c r="AB50" s="230" t="str">
        <f>IF(Pjk!F33="","",Pjk!F33)</f>
        <v/>
      </c>
      <c r="AC50" s="765"/>
      <c r="AD50" s="230" t="str">
        <f>IF(Prk!F33="","",Prk!F33)</f>
        <v/>
      </c>
      <c r="AE50" s="765"/>
      <c r="AF50" s="230" t="str">
        <f>IF(BADER!F33="","",BADER!F33)</f>
        <v/>
      </c>
      <c r="AG50" s="765"/>
      <c r="AH50" s="230" t="str">
        <f>IF(TAMB1!F33="","",TAMB1!F33)</f>
        <v/>
      </c>
      <c r="AI50" s="765"/>
      <c r="AJ50" s="230" t="str">
        <f>IF(TAMB2!F33="","",TAMB2!F33)</f>
        <v/>
      </c>
      <c r="AK50" s="765"/>
      <c r="AL50" s="231">
        <f t="shared" si="0"/>
        <v>0</v>
      </c>
      <c r="AM50" s="755"/>
      <c r="AN50" s="757"/>
      <c r="AO50" s="748"/>
      <c r="AP50" s="751"/>
    </row>
    <row r="51" spans="1:42" ht="15">
      <c r="A51" s="711">
        <v>21</v>
      </c>
      <c r="B51" s="752" t="str">
        <f>'Data Identitas'!B29</f>
        <v>siswa21</v>
      </c>
      <c r="C51" s="232" t="s">
        <v>422</v>
      </c>
      <c r="D51" s="228" t="str">
        <f>IF(QH!C34="","",QH!C34)</f>
        <v/>
      </c>
      <c r="E51" s="764" t="str">
        <f t="shared" ref="E51" si="362">IF(D51="","NK",IF(OR(D51&lt;$D$9,D52&lt;$D$9),"NK","L"))</f>
        <v>NK</v>
      </c>
      <c r="F51" s="229" t="str">
        <f>IF(AA!C34="","",AA!C34)</f>
        <v/>
      </c>
      <c r="G51" s="764" t="str">
        <f t="shared" ref="G51" si="363">IF(F51="","NK",IF(OR(F51&lt;$F$9,F52&lt;$F$9),"NK","L"))</f>
        <v>NK</v>
      </c>
      <c r="H51" s="229" t="str">
        <f>IF(FIQIH!C34="","",FIQIH!C34)</f>
        <v/>
      </c>
      <c r="I51" s="764" t="str">
        <f t="shared" ref="I51" si="364">IF(H51="","NK",IF(OR(H51&lt;$H$9,H52&lt;$H$9),"NK","L"))</f>
        <v>NK</v>
      </c>
      <c r="J51" s="229" t="str">
        <f>IF(SKI!C34="","",SKI!C34)</f>
        <v/>
      </c>
      <c r="K51" s="764" t="str">
        <f t="shared" ref="K51" si="365">IF(J51="","NK",IF(OR(J51&lt;$J$9,J52&lt;$J$9),"NK","L"))</f>
        <v>NK</v>
      </c>
      <c r="L51" s="228" t="str">
        <f>IF(PPKn!C34="","",PPKn!C34)</f>
        <v/>
      </c>
      <c r="M51" s="764" t="str">
        <f t="shared" ref="M51" si="366">IF(L51="","NK",IF(OR(L51&lt;$L$9,L52&lt;$L$9),"NK","L"))</f>
        <v>NK</v>
      </c>
      <c r="N51" s="230" t="str">
        <f>IF(B.Ind!C34="","",B.Ind!C34)</f>
        <v/>
      </c>
      <c r="O51" s="764" t="str">
        <f t="shared" ref="O51" si="367">IF(N51="","NK",IF(OR(N51&lt;$N$9,N52&lt;$N$9),"NK","L"))</f>
        <v>NK</v>
      </c>
      <c r="P51" s="230" t="str">
        <f>IF(B.ARAB!C34="","",B.ARAB!C34)</f>
        <v/>
      </c>
      <c r="Q51" s="764" t="str">
        <f t="shared" ref="Q51" si="368">IF(P51="","NK",IF(OR(P51&lt;$P$9,P52&lt;$P$9),"NK","L"))</f>
        <v>NK</v>
      </c>
      <c r="R51" s="230" t="str">
        <f>IF(MAT!C34="","",MAT!C34)</f>
        <v/>
      </c>
      <c r="S51" s="764" t="str">
        <f t="shared" ref="S51" si="369">IF(R51="","NK",IF(OR(R51&lt;$R$9,R52&lt;$R$9),"NK","L"))</f>
        <v>NK</v>
      </c>
      <c r="T51" s="230" t="str">
        <f>IF(IPA!C34="","",IPA!C34)</f>
        <v/>
      </c>
      <c r="U51" s="764" t="str">
        <f t="shared" ref="U51" si="370">IF(T51="","NK",IF(OR(T51&lt;$T$9,T52&lt;$T$9),"NK","L"))</f>
        <v>NK</v>
      </c>
      <c r="V51" s="230" t="str">
        <f>IF(IPS!C34="","",IPS!C34)</f>
        <v/>
      </c>
      <c r="W51" s="764" t="str">
        <f t="shared" ref="W51" si="371">IF(V51="","NK",IF(OR(V51&lt;$V$9,V52&lt;$V$9),"NK","L"))</f>
        <v>NK</v>
      </c>
      <c r="X51" s="230" t="str">
        <f>IF(BIng!C34="","",BIng!F34)</f>
        <v/>
      </c>
      <c r="Y51" s="764" t="str">
        <f t="shared" ref="Y51" si="372">IF(X51="","NK",IF(OR(X51&lt;$X$9,X52&lt;$X$9),"NK","L"))</f>
        <v>NK</v>
      </c>
      <c r="Z51" s="230" t="str">
        <f>IF(SBd!C34="","",SBd!C34)</f>
        <v/>
      </c>
      <c r="AA51" s="764" t="str">
        <f t="shared" ref="AA51" si="373">IF(Z51="","NK",IF(OR(Z51&lt;$Z$9,Z52&lt;$Z$9),"NK","L"))</f>
        <v>NK</v>
      </c>
      <c r="AB51" s="230" t="str">
        <f>IF(Pjk!C34="","",Pjk!F34)</f>
        <v/>
      </c>
      <c r="AC51" s="764" t="str">
        <f t="shared" ref="AC51" si="374">IF(AB51="","NK",IF(OR(AB51&lt;$AB$9,AB52&lt;$AB$9),"NK","L"))</f>
        <v>NK</v>
      </c>
      <c r="AD51" s="230" t="str">
        <f>IF(Prk!C34="","",Prk!C34)</f>
        <v/>
      </c>
      <c r="AE51" s="764" t="str">
        <f t="shared" ref="AE51" si="375">IF(AD51="","NK",IF(OR(AD51&lt;$AD$9,AD52&lt;$AD$9),"NK","L"))</f>
        <v>NK</v>
      </c>
      <c r="AF51" s="230" t="str">
        <f>IF(BADER!C34="","",BADER!C34)</f>
        <v/>
      </c>
      <c r="AG51" s="764" t="str">
        <f t="shared" ref="AG51" si="376">IF(AF51="","NK",IF(OR(AF51&lt;$AF$9,AF52&lt;$AF$9),"NK","L"))</f>
        <v>NK</v>
      </c>
      <c r="AH51" s="230" t="str">
        <f>IF(TAMB1!C34="","",TAMB1!C34)</f>
        <v/>
      </c>
      <c r="AI51" s="764" t="str">
        <f t="shared" ref="AI51" si="377">IF(AH51="","",IF(OR(AH51&lt;$AH$9,AH52&lt;$AH$9),"NK","L"))</f>
        <v/>
      </c>
      <c r="AJ51" s="230" t="str">
        <f>IF(TAMB2!C34="","",TAMB2!C34)</f>
        <v/>
      </c>
      <c r="AK51" s="764" t="str">
        <f t="shared" ref="AK51" si="378">IF(AJ51="","",IF(OR(AJ51&lt;$AJ$9,AJ52&lt;$AJ$9),"NK","L"))</f>
        <v/>
      </c>
      <c r="AL51" s="231">
        <f t="shared" si="0"/>
        <v>0</v>
      </c>
      <c r="AM51" s="754" t="str">
        <f>IFERROR(DESKRIPSI!EW31,"")</f>
        <v/>
      </c>
      <c r="AN51" s="756">
        <f t="shared" ref="AN51" si="379">IF(AL51="","",AL51+AL52)</f>
        <v>0</v>
      </c>
      <c r="AO51" s="747" t="str">
        <f t="shared" ref="AO51" si="380">IF(AL51=0,"",COUNTIF(D51:AK52,"NK"))</f>
        <v/>
      </c>
      <c r="AP51" s="751">
        <f>RANK(AN51,$AN$11:$AN$107,0)</f>
        <v>1</v>
      </c>
    </row>
    <row r="52" spans="1:42" ht="15">
      <c r="A52" s="713"/>
      <c r="B52" s="753"/>
      <c r="C52" s="232" t="s">
        <v>423</v>
      </c>
      <c r="D52" s="228" t="str">
        <f>IF(QH!F34="","",QH!F34)</f>
        <v/>
      </c>
      <c r="E52" s="765"/>
      <c r="F52" s="229" t="str">
        <f>IF(AA!F34="","",AA!F34)</f>
        <v/>
      </c>
      <c r="G52" s="765"/>
      <c r="H52" s="229" t="str">
        <f>IF(FIQIH!F34="","",FIQIH!F34)</f>
        <v/>
      </c>
      <c r="I52" s="765"/>
      <c r="J52" s="229" t="str">
        <f>IF(SKI!F34="","",SKI!F34)</f>
        <v/>
      </c>
      <c r="K52" s="765"/>
      <c r="L52" s="228" t="str">
        <f>IF(PPKn!F34="","",PPKn!F34)</f>
        <v/>
      </c>
      <c r="M52" s="765"/>
      <c r="N52" s="230" t="str">
        <f>IF(B.Ind!F34="","",B.Ind!F34)</f>
        <v/>
      </c>
      <c r="O52" s="765"/>
      <c r="P52" s="230" t="str">
        <f>IF(B.ARAB!F34="","",B.ARAB!F34)</f>
        <v/>
      </c>
      <c r="Q52" s="765"/>
      <c r="R52" s="230" t="str">
        <f>IF(MAT!F34="","",MAT!F34)</f>
        <v/>
      </c>
      <c r="S52" s="765"/>
      <c r="T52" s="230" t="str">
        <f>IF(IPA!F34="","",IPA!F34)</f>
        <v/>
      </c>
      <c r="U52" s="765"/>
      <c r="V52" s="230" t="str">
        <f>IF(IPS!F34="","",IPS!F34)</f>
        <v/>
      </c>
      <c r="W52" s="765"/>
      <c r="X52" s="230" t="str">
        <f>IF(BIng!F34="","",BIng!F34)</f>
        <v/>
      </c>
      <c r="Y52" s="765"/>
      <c r="Z52" s="230" t="str">
        <f>IF(SBd!F34="","",SBd!F34)</f>
        <v/>
      </c>
      <c r="AA52" s="765"/>
      <c r="AB52" s="230" t="str">
        <f>IF(Pjk!F34="","",Pjk!F34)</f>
        <v/>
      </c>
      <c r="AC52" s="765"/>
      <c r="AD52" s="230" t="str">
        <f>IF(Prk!F34="","",Prk!F34)</f>
        <v/>
      </c>
      <c r="AE52" s="765"/>
      <c r="AF52" s="230" t="str">
        <f>IF(BADER!F34="","",BADER!F34)</f>
        <v/>
      </c>
      <c r="AG52" s="765"/>
      <c r="AH52" s="230" t="str">
        <f>IF(TAMB1!F34="","",TAMB1!F34)</f>
        <v/>
      </c>
      <c r="AI52" s="765"/>
      <c r="AJ52" s="230" t="str">
        <f>IF(TAMB2!F34="","",TAMB2!F34)</f>
        <v/>
      </c>
      <c r="AK52" s="765"/>
      <c r="AL52" s="231">
        <f t="shared" si="0"/>
        <v>0</v>
      </c>
      <c r="AM52" s="755"/>
      <c r="AN52" s="757"/>
      <c r="AO52" s="748"/>
      <c r="AP52" s="751"/>
    </row>
    <row r="53" spans="1:42" ht="15">
      <c r="A53" s="711">
        <v>22</v>
      </c>
      <c r="B53" s="752" t="str">
        <f>'Data Identitas'!B30</f>
        <v>siswa22</v>
      </c>
      <c r="C53" s="232" t="s">
        <v>422</v>
      </c>
      <c r="D53" s="228" t="str">
        <f>IF(QH!C35="","",QH!C35)</f>
        <v/>
      </c>
      <c r="E53" s="764" t="str">
        <f t="shared" ref="E53" si="381">IF(D53="","NK",IF(OR(D53&lt;$D$9,D54&lt;$D$9),"NK","L"))</f>
        <v>NK</v>
      </c>
      <c r="F53" s="229" t="str">
        <f>IF(AA!C35="","",AA!C35)</f>
        <v/>
      </c>
      <c r="G53" s="764" t="str">
        <f t="shared" ref="G53" si="382">IF(F53="","NK",IF(OR(F53&lt;$F$9,F54&lt;$F$9),"NK","L"))</f>
        <v>NK</v>
      </c>
      <c r="H53" s="229" t="str">
        <f>IF(FIQIH!C35="","",FIQIH!C35)</f>
        <v/>
      </c>
      <c r="I53" s="764" t="str">
        <f t="shared" ref="I53" si="383">IF(H53="","NK",IF(OR(H53&lt;$H$9,H54&lt;$H$9),"NK","L"))</f>
        <v>NK</v>
      </c>
      <c r="J53" s="229" t="str">
        <f>IF(SKI!C35="","",SKI!C35)</f>
        <v/>
      </c>
      <c r="K53" s="764" t="str">
        <f t="shared" ref="K53" si="384">IF(J53="","NK",IF(OR(J53&lt;$J$9,J54&lt;$J$9),"NK","L"))</f>
        <v>NK</v>
      </c>
      <c r="L53" s="228" t="str">
        <f>IF(PPKn!C35="","",PPKn!C35)</f>
        <v/>
      </c>
      <c r="M53" s="764" t="str">
        <f t="shared" ref="M53" si="385">IF(L53="","NK",IF(OR(L53&lt;$L$9,L54&lt;$L$9),"NK","L"))</f>
        <v>NK</v>
      </c>
      <c r="N53" s="230" t="str">
        <f>IF(B.Ind!C35="","",B.Ind!C35)</f>
        <v/>
      </c>
      <c r="O53" s="764" t="str">
        <f t="shared" ref="O53" si="386">IF(N53="","NK",IF(OR(N53&lt;$N$9,N54&lt;$N$9),"NK","L"))</f>
        <v>NK</v>
      </c>
      <c r="P53" s="230" t="str">
        <f>IF(B.ARAB!C35="","",B.ARAB!C35)</f>
        <v/>
      </c>
      <c r="Q53" s="764" t="str">
        <f t="shared" ref="Q53" si="387">IF(P53="","NK",IF(OR(P53&lt;$P$9,P54&lt;$P$9),"NK","L"))</f>
        <v>NK</v>
      </c>
      <c r="R53" s="230" t="str">
        <f>IF(MAT!C35="","",MAT!C35)</f>
        <v/>
      </c>
      <c r="S53" s="764" t="str">
        <f t="shared" ref="S53" si="388">IF(R53="","NK",IF(OR(R53&lt;$R$9,R54&lt;$R$9),"NK","L"))</f>
        <v>NK</v>
      </c>
      <c r="T53" s="230" t="str">
        <f>IF(IPA!C35="","",IPA!C35)</f>
        <v/>
      </c>
      <c r="U53" s="764" t="str">
        <f t="shared" ref="U53" si="389">IF(T53="","NK",IF(OR(T53&lt;$T$9,T54&lt;$T$9),"NK","L"))</f>
        <v>NK</v>
      </c>
      <c r="V53" s="230" t="str">
        <f>IF(IPS!C35="","",IPS!C35)</f>
        <v/>
      </c>
      <c r="W53" s="764" t="str">
        <f t="shared" ref="W53" si="390">IF(V53="","NK",IF(OR(V53&lt;$V$9,V54&lt;$V$9),"NK","L"))</f>
        <v>NK</v>
      </c>
      <c r="X53" s="230" t="str">
        <f>IF(BIng!C35="","",BIng!F35)</f>
        <v/>
      </c>
      <c r="Y53" s="764" t="str">
        <f t="shared" ref="Y53" si="391">IF(X53="","NK",IF(OR(X53&lt;$X$9,X54&lt;$X$9),"NK","L"))</f>
        <v>NK</v>
      </c>
      <c r="Z53" s="230" t="str">
        <f>IF(SBd!C35="","",SBd!C35)</f>
        <v/>
      </c>
      <c r="AA53" s="764" t="str">
        <f t="shared" ref="AA53" si="392">IF(Z53="","NK",IF(OR(Z53&lt;$Z$9,Z54&lt;$Z$9),"NK","L"))</f>
        <v>NK</v>
      </c>
      <c r="AB53" s="230" t="str">
        <f>IF(Pjk!C35="","",Pjk!F35)</f>
        <v/>
      </c>
      <c r="AC53" s="764" t="str">
        <f t="shared" ref="AC53" si="393">IF(AB53="","NK",IF(OR(AB53&lt;$AB$9,AB54&lt;$AB$9),"NK","L"))</f>
        <v>NK</v>
      </c>
      <c r="AD53" s="230" t="str">
        <f>IF(Prk!C35="","",Prk!C35)</f>
        <v/>
      </c>
      <c r="AE53" s="764" t="str">
        <f t="shared" ref="AE53" si="394">IF(AD53="","NK",IF(OR(AD53&lt;$AD$9,AD54&lt;$AD$9),"NK","L"))</f>
        <v>NK</v>
      </c>
      <c r="AF53" s="230" t="str">
        <f>IF(BADER!C35="","",BADER!C35)</f>
        <v/>
      </c>
      <c r="AG53" s="764" t="str">
        <f t="shared" ref="AG53" si="395">IF(AF53="","NK",IF(OR(AF53&lt;$AF$9,AF54&lt;$AF$9),"NK","L"))</f>
        <v>NK</v>
      </c>
      <c r="AH53" s="230" t="str">
        <f>IF(TAMB1!C35="","",TAMB1!C35)</f>
        <v/>
      </c>
      <c r="AI53" s="764" t="str">
        <f t="shared" ref="AI53" si="396">IF(AH53="","",IF(OR(AH53&lt;$AH$9,AH54&lt;$AH$9),"NK","L"))</f>
        <v/>
      </c>
      <c r="AJ53" s="230" t="str">
        <f>IF(TAMB2!C35="","",TAMB2!C35)</f>
        <v/>
      </c>
      <c r="AK53" s="764" t="str">
        <f t="shared" ref="AK53" si="397">IF(AJ53="","",IF(OR(AJ53&lt;$AJ$9,AJ54&lt;$AJ$9),"NK","L"))</f>
        <v/>
      </c>
      <c r="AL53" s="231">
        <f t="shared" si="0"/>
        <v>0</v>
      </c>
      <c r="AM53" s="754" t="str">
        <f>IFERROR(DESKRIPSI!EW32,"")</f>
        <v/>
      </c>
      <c r="AN53" s="756">
        <f t="shared" ref="AN53" si="398">IF(AL53="","",AL53+AL54)</f>
        <v>0</v>
      </c>
      <c r="AO53" s="747" t="str">
        <f t="shared" ref="AO53" si="399">IF(AL53=0,"",COUNTIF(D53:AK54,"NK"))</f>
        <v/>
      </c>
      <c r="AP53" s="751">
        <f>RANK(AN53,$AN$11:$AN$107,0)</f>
        <v>1</v>
      </c>
    </row>
    <row r="54" spans="1:42" ht="15">
      <c r="A54" s="713"/>
      <c r="B54" s="753"/>
      <c r="C54" s="232" t="s">
        <v>423</v>
      </c>
      <c r="D54" s="228" t="str">
        <f>IF(QH!F35="","",QH!F35)</f>
        <v/>
      </c>
      <c r="E54" s="765"/>
      <c r="F54" s="229" t="str">
        <f>IF(AA!F35="","",AA!F35)</f>
        <v/>
      </c>
      <c r="G54" s="765"/>
      <c r="H54" s="229" t="str">
        <f>IF(FIQIH!F35="","",FIQIH!F35)</f>
        <v/>
      </c>
      <c r="I54" s="765"/>
      <c r="J54" s="229" t="str">
        <f>IF(SKI!F35="","",SKI!F35)</f>
        <v/>
      </c>
      <c r="K54" s="765"/>
      <c r="L54" s="228" t="str">
        <f>IF(PPKn!F35="","",PPKn!F35)</f>
        <v/>
      </c>
      <c r="M54" s="765"/>
      <c r="N54" s="230" t="str">
        <f>IF(B.Ind!F35="","",B.Ind!F35)</f>
        <v/>
      </c>
      <c r="O54" s="765"/>
      <c r="P54" s="230" t="str">
        <f>IF(B.ARAB!F35="","",B.ARAB!F35)</f>
        <v/>
      </c>
      <c r="Q54" s="765"/>
      <c r="R54" s="230" t="str">
        <f>IF(MAT!F35="","",MAT!F35)</f>
        <v/>
      </c>
      <c r="S54" s="765"/>
      <c r="T54" s="230" t="str">
        <f>IF(IPA!F35="","",IPA!F35)</f>
        <v/>
      </c>
      <c r="U54" s="765"/>
      <c r="V54" s="230" t="str">
        <f>IF(IPS!F35="","",IPS!F35)</f>
        <v/>
      </c>
      <c r="W54" s="765"/>
      <c r="X54" s="230" t="str">
        <f>IF(BIng!F35="","",BIng!F35)</f>
        <v/>
      </c>
      <c r="Y54" s="765"/>
      <c r="Z54" s="230" t="str">
        <f>IF(SBd!F35="","",SBd!F35)</f>
        <v/>
      </c>
      <c r="AA54" s="765"/>
      <c r="AB54" s="230" t="str">
        <f>IF(Pjk!F35="","",Pjk!F35)</f>
        <v/>
      </c>
      <c r="AC54" s="765"/>
      <c r="AD54" s="230" t="str">
        <f>IF(Prk!F35="","",Prk!F35)</f>
        <v/>
      </c>
      <c r="AE54" s="765"/>
      <c r="AF54" s="230" t="str">
        <f>IF(BADER!F35="","",BADER!F35)</f>
        <v/>
      </c>
      <c r="AG54" s="765"/>
      <c r="AH54" s="230" t="str">
        <f>IF(TAMB1!F35="","",TAMB1!F35)</f>
        <v/>
      </c>
      <c r="AI54" s="765"/>
      <c r="AJ54" s="230" t="str">
        <f>IF(TAMB2!F35="","",TAMB2!F35)</f>
        <v/>
      </c>
      <c r="AK54" s="765"/>
      <c r="AL54" s="231">
        <f t="shared" si="0"/>
        <v>0</v>
      </c>
      <c r="AM54" s="755"/>
      <c r="AN54" s="757"/>
      <c r="AO54" s="748"/>
      <c r="AP54" s="751"/>
    </row>
    <row r="55" spans="1:42" ht="15">
      <c r="A55" s="711">
        <v>23</v>
      </c>
      <c r="B55" s="752" t="str">
        <f>'Data Identitas'!B31</f>
        <v>siswa23</v>
      </c>
      <c r="C55" s="232" t="s">
        <v>422</v>
      </c>
      <c r="D55" s="228" t="str">
        <f>IF(QH!C36="","",QH!C36)</f>
        <v/>
      </c>
      <c r="E55" s="764" t="str">
        <f t="shared" ref="E55" si="400">IF(D55="","NK",IF(OR(D55&lt;$D$9,D56&lt;$D$9),"NK","L"))</f>
        <v>NK</v>
      </c>
      <c r="F55" s="229" t="str">
        <f>IF(AA!C36="","",AA!C36)</f>
        <v/>
      </c>
      <c r="G55" s="764" t="str">
        <f t="shared" ref="G55" si="401">IF(F55="","NK",IF(OR(F55&lt;$F$9,F56&lt;$F$9),"NK","L"))</f>
        <v>NK</v>
      </c>
      <c r="H55" s="229" t="str">
        <f>IF(FIQIH!C36="","",FIQIH!C36)</f>
        <v/>
      </c>
      <c r="I55" s="764" t="str">
        <f t="shared" ref="I55" si="402">IF(H55="","NK",IF(OR(H55&lt;$H$9,H56&lt;$H$9),"NK","L"))</f>
        <v>NK</v>
      </c>
      <c r="J55" s="229" t="str">
        <f>IF(SKI!C36="","",SKI!C36)</f>
        <v/>
      </c>
      <c r="K55" s="764" t="str">
        <f t="shared" ref="K55" si="403">IF(J55="","NK",IF(OR(J55&lt;$J$9,J56&lt;$J$9),"NK","L"))</f>
        <v>NK</v>
      </c>
      <c r="L55" s="228" t="str">
        <f>IF(PPKn!C36="","",PPKn!C36)</f>
        <v/>
      </c>
      <c r="M55" s="764" t="str">
        <f t="shared" ref="M55" si="404">IF(L55="","NK",IF(OR(L55&lt;$L$9,L56&lt;$L$9),"NK","L"))</f>
        <v>NK</v>
      </c>
      <c r="N55" s="230" t="str">
        <f>IF(B.Ind!C36="","",B.Ind!C36)</f>
        <v/>
      </c>
      <c r="O55" s="764" t="str">
        <f t="shared" ref="O55" si="405">IF(N55="","NK",IF(OR(N55&lt;$N$9,N56&lt;$N$9),"NK","L"))</f>
        <v>NK</v>
      </c>
      <c r="P55" s="230" t="str">
        <f>IF(B.ARAB!C36="","",B.ARAB!C36)</f>
        <v/>
      </c>
      <c r="Q55" s="764" t="str">
        <f t="shared" ref="Q55" si="406">IF(P55="","NK",IF(OR(P55&lt;$P$9,P56&lt;$P$9),"NK","L"))</f>
        <v>NK</v>
      </c>
      <c r="R55" s="230" t="str">
        <f>IF(MAT!C36="","",MAT!C36)</f>
        <v/>
      </c>
      <c r="S55" s="764" t="str">
        <f t="shared" ref="S55" si="407">IF(R55="","NK",IF(OR(R55&lt;$R$9,R56&lt;$R$9),"NK","L"))</f>
        <v>NK</v>
      </c>
      <c r="T55" s="230" t="str">
        <f>IF(IPA!C36="","",IPA!C36)</f>
        <v/>
      </c>
      <c r="U55" s="764" t="str">
        <f t="shared" ref="U55" si="408">IF(T55="","NK",IF(OR(T55&lt;$T$9,T56&lt;$T$9),"NK","L"))</f>
        <v>NK</v>
      </c>
      <c r="V55" s="230" t="str">
        <f>IF(IPS!C36="","",IPS!C36)</f>
        <v/>
      </c>
      <c r="W55" s="764" t="str">
        <f t="shared" ref="W55" si="409">IF(V55="","NK",IF(OR(V55&lt;$V$9,V56&lt;$V$9),"NK","L"))</f>
        <v>NK</v>
      </c>
      <c r="X55" s="230" t="str">
        <f>IF(BIng!C36="","",BIng!F36)</f>
        <v/>
      </c>
      <c r="Y55" s="764" t="str">
        <f t="shared" ref="Y55" si="410">IF(X55="","NK",IF(OR(X55&lt;$X$9,X56&lt;$X$9),"NK","L"))</f>
        <v>NK</v>
      </c>
      <c r="Z55" s="230" t="str">
        <f>IF(SBd!C36="","",SBd!C36)</f>
        <v/>
      </c>
      <c r="AA55" s="764" t="str">
        <f t="shared" ref="AA55" si="411">IF(Z55="","NK",IF(OR(Z55&lt;$Z$9,Z56&lt;$Z$9),"NK","L"))</f>
        <v>NK</v>
      </c>
      <c r="AB55" s="230" t="str">
        <f>IF(Pjk!C36="","",Pjk!F36)</f>
        <v/>
      </c>
      <c r="AC55" s="764" t="str">
        <f t="shared" ref="AC55" si="412">IF(AB55="","NK",IF(OR(AB55&lt;$AB$9,AB56&lt;$AB$9),"NK","L"))</f>
        <v>NK</v>
      </c>
      <c r="AD55" s="230" t="str">
        <f>IF(Prk!C36="","",Prk!C36)</f>
        <v/>
      </c>
      <c r="AE55" s="764" t="str">
        <f t="shared" ref="AE55" si="413">IF(AD55="","NK",IF(OR(AD55&lt;$AD$9,AD56&lt;$AD$9),"NK","L"))</f>
        <v>NK</v>
      </c>
      <c r="AF55" s="230" t="str">
        <f>IF(BADER!C36="","",BADER!C36)</f>
        <v/>
      </c>
      <c r="AG55" s="764" t="str">
        <f t="shared" ref="AG55" si="414">IF(AF55="","NK",IF(OR(AF55&lt;$AF$9,AF56&lt;$AF$9),"NK","L"))</f>
        <v>NK</v>
      </c>
      <c r="AH55" s="230" t="str">
        <f>IF(TAMB1!C36="","",TAMB1!C36)</f>
        <v/>
      </c>
      <c r="AI55" s="764" t="str">
        <f t="shared" ref="AI55" si="415">IF(AH55="","",IF(OR(AH55&lt;$AH$9,AH56&lt;$AH$9),"NK","L"))</f>
        <v/>
      </c>
      <c r="AJ55" s="230" t="str">
        <f>IF(TAMB2!C36="","",TAMB2!C36)</f>
        <v/>
      </c>
      <c r="AK55" s="764" t="str">
        <f t="shared" ref="AK55" si="416">IF(AJ55="","",IF(OR(AJ55&lt;$AJ$9,AJ56&lt;$AJ$9),"NK","L"))</f>
        <v/>
      </c>
      <c r="AL55" s="231">
        <f t="shared" si="0"/>
        <v>0</v>
      </c>
      <c r="AM55" s="754" t="str">
        <f>IFERROR(DESKRIPSI!EW33,"")</f>
        <v/>
      </c>
      <c r="AN55" s="756">
        <f t="shared" ref="AN55" si="417">IF(AL55="","",AL55+AL56)</f>
        <v>0</v>
      </c>
      <c r="AO55" s="747" t="str">
        <f t="shared" ref="AO55" si="418">IF(AL55=0,"",COUNTIF(D55:AK56,"NK"))</f>
        <v/>
      </c>
      <c r="AP55" s="751">
        <f>RANK(AN55,$AN$11:$AN$107,0)</f>
        <v>1</v>
      </c>
    </row>
    <row r="56" spans="1:42" ht="15">
      <c r="A56" s="713"/>
      <c r="B56" s="753"/>
      <c r="C56" s="232" t="s">
        <v>423</v>
      </c>
      <c r="D56" s="228" t="str">
        <f>IF(QH!F36="","",QH!F36)</f>
        <v/>
      </c>
      <c r="E56" s="765"/>
      <c r="F56" s="229" t="str">
        <f>IF(AA!F36="","",AA!F36)</f>
        <v/>
      </c>
      <c r="G56" s="765"/>
      <c r="H56" s="229" t="str">
        <f>IF(FIQIH!F36="","",FIQIH!F36)</f>
        <v/>
      </c>
      <c r="I56" s="765"/>
      <c r="J56" s="229" t="str">
        <f>IF(SKI!F36="","",SKI!F36)</f>
        <v/>
      </c>
      <c r="K56" s="765"/>
      <c r="L56" s="228" t="str">
        <f>IF(PPKn!F36="","",PPKn!F36)</f>
        <v/>
      </c>
      <c r="M56" s="765"/>
      <c r="N56" s="230" t="str">
        <f>IF(B.Ind!F36="","",B.Ind!F36)</f>
        <v/>
      </c>
      <c r="O56" s="765"/>
      <c r="P56" s="230" t="str">
        <f>IF(B.ARAB!F36="","",B.ARAB!F36)</f>
        <v/>
      </c>
      <c r="Q56" s="765"/>
      <c r="R56" s="230" t="str">
        <f>IF(MAT!F36="","",MAT!F36)</f>
        <v/>
      </c>
      <c r="S56" s="765"/>
      <c r="T56" s="230" t="str">
        <f>IF(IPA!F36="","",IPA!F36)</f>
        <v/>
      </c>
      <c r="U56" s="765"/>
      <c r="V56" s="230" t="str">
        <f>IF(IPS!F36="","",IPS!F36)</f>
        <v/>
      </c>
      <c r="W56" s="765"/>
      <c r="X56" s="230" t="str">
        <f>IF(BIng!F36="","",BIng!F36)</f>
        <v/>
      </c>
      <c r="Y56" s="765"/>
      <c r="Z56" s="230" t="str">
        <f>IF(SBd!F36="","",SBd!F36)</f>
        <v/>
      </c>
      <c r="AA56" s="765"/>
      <c r="AB56" s="230" t="str">
        <f>IF(Pjk!F36="","",Pjk!F36)</f>
        <v/>
      </c>
      <c r="AC56" s="765"/>
      <c r="AD56" s="230" t="str">
        <f>IF(Prk!F36="","",Prk!F36)</f>
        <v/>
      </c>
      <c r="AE56" s="765"/>
      <c r="AF56" s="230" t="str">
        <f>IF(BADER!F36="","",BADER!F36)</f>
        <v/>
      </c>
      <c r="AG56" s="765"/>
      <c r="AH56" s="230" t="str">
        <f>IF(TAMB1!F36="","",TAMB1!F36)</f>
        <v/>
      </c>
      <c r="AI56" s="765"/>
      <c r="AJ56" s="230" t="str">
        <f>IF(TAMB2!F36="","",TAMB2!F36)</f>
        <v/>
      </c>
      <c r="AK56" s="765"/>
      <c r="AL56" s="231">
        <f t="shared" si="0"/>
        <v>0</v>
      </c>
      <c r="AM56" s="755"/>
      <c r="AN56" s="757"/>
      <c r="AO56" s="748"/>
      <c r="AP56" s="751"/>
    </row>
    <row r="57" spans="1:42" ht="15">
      <c r="A57" s="711">
        <v>24</v>
      </c>
      <c r="B57" s="752" t="str">
        <f>'Data Identitas'!B32</f>
        <v>siswa24</v>
      </c>
      <c r="C57" s="232" t="s">
        <v>422</v>
      </c>
      <c r="D57" s="228" t="str">
        <f>IF(QH!C37="","",QH!C37)</f>
        <v/>
      </c>
      <c r="E57" s="764" t="str">
        <f t="shared" ref="E57" si="419">IF(D57="","NK",IF(OR(D57&lt;$D$9,D58&lt;$D$9),"NK","L"))</f>
        <v>NK</v>
      </c>
      <c r="F57" s="229" t="str">
        <f>IF(AA!C37="","",AA!C37)</f>
        <v/>
      </c>
      <c r="G57" s="764" t="str">
        <f t="shared" ref="G57" si="420">IF(F57="","NK",IF(OR(F57&lt;$F$9,F58&lt;$F$9),"NK","L"))</f>
        <v>NK</v>
      </c>
      <c r="H57" s="229" t="str">
        <f>IF(FIQIH!C37="","",FIQIH!C37)</f>
        <v/>
      </c>
      <c r="I57" s="764" t="str">
        <f t="shared" ref="I57" si="421">IF(H57="","NK",IF(OR(H57&lt;$H$9,H58&lt;$H$9),"NK","L"))</f>
        <v>NK</v>
      </c>
      <c r="J57" s="229" t="str">
        <f>IF(SKI!C37="","",SKI!C37)</f>
        <v/>
      </c>
      <c r="K57" s="764" t="str">
        <f t="shared" ref="K57" si="422">IF(J57="","NK",IF(OR(J57&lt;$J$9,J58&lt;$J$9),"NK","L"))</f>
        <v>NK</v>
      </c>
      <c r="L57" s="228" t="str">
        <f>IF(PPKn!C37="","",PPKn!C37)</f>
        <v/>
      </c>
      <c r="M57" s="764" t="str">
        <f t="shared" ref="M57" si="423">IF(L57="","NK",IF(OR(L57&lt;$L$9,L58&lt;$L$9),"NK","L"))</f>
        <v>NK</v>
      </c>
      <c r="N57" s="230" t="str">
        <f>IF(B.Ind!C37="","",B.Ind!C37)</f>
        <v/>
      </c>
      <c r="O57" s="764" t="str">
        <f t="shared" ref="O57" si="424">IF(N57="","NK",IF(OR(N57&lt;$N$9,N58&lt;$N$9),"NK","L"))</f>
        <v>NK</v>
      </c>
      <c r="P57" s="230" t="str">
        <f>IF(B.ARAB!C37="","",B.ARAB!C37)</f>
        <v/>
      </c>
      <c r="Q57" s="764" t="str">
        <f t="shared" ref="Q57" si="425">IF(P57="","NK",IF(OR(P57&lt;$P$9,P58&lt;$P$9),"NK","L"))</f>
        <v>NK</v>
      </c>
      <c r="R57" s="230" t="str">
        <f>IF(MAT!C37="","",MAT!C37)</f>
        <v/>
      </c>
      <c r="S57" s="764" t="str">
        <f t="shared" ref="S57" si="426">IF(R57="","NK",IF(OR(R57&lt;$R$9,R58&lt;$R$9),"NK","L"))</f>
        <v>NK</v>
      </c>
      <c r="T57" s="230" t="str">
        <f>IF(IPA!C37="","",IPA!C37)</f>
        <v/>
      </c>
      <c r="U57" s="764" t="str">
        <f t="shared" ref="U57" si="427">IF(T57="","NK",IF(OR(T57&lt;$T$9,T58&lt;$T$9),"NK","L"))</f>
        <v>NK</v>
      </c>
      <c r="V57" s="230" t="str">
        <f>IF(IPS!C37="","",IPS!C37)</f>
        <v/>
      </c>
      <c r="W57" s="764" t="str">
        <f t="shared" ref="W57" si="428">IF(V57="","NK",IF(OR(V57&lt;$V$9,V58&lt;$V$9),"NK","L"))</f>
        <v>NK</v>
      </c>
      <c r="X57" s="230" t="str">
        <f>IF(BIng!C37="","",BIng!F37)</f>
        <v/>
      </c>
      <c r="Y57" s="764" t="str">
        <f t="shared" ref="Y57" si="429">IF(X57="","NK",IF(OR(X57&lt;$X$9,X58&lt;$X$9),"NK","L"))</f>
        <v>NK</v>
      </c>
      <c r="Z57" s="230" t="str">
        <f>IF(SBd!C37="","",SBd!C37)</f>
        <v/>
      </c>
      <c r="AA57" s="764" t="str">
        <f t="shared" ref="AA57" si="430">IF(Z57="","NK",IF(OR(Z57&lt;$Z$9,Z58&lt;$Z$9),"NK","L"))</f>
        <v>NK</v>
      </c>
      <c r="AB57" s="230" t="str">
        <f>IF(Pjk!C37="","",Pjk!F37)</f>
        <v/>
      </c>
      <c r="AC57" s="764" t="str">
        <f t="shared" ref="AC57" si="431">IF(AB57="","NK",IF(OR(AB57&lt;$AB$9,AB58&lt;$AB$9),"NK","L"))</f>
        <v>NK</v>
      </c>
      <c r="AD57" s="230" t="str">
        <f>IF(Prk!C37="","",Prk!C37)</f>
        <v/>
      </c>
      <c r="AE57" s="764" t="str">
        <f t="shared" ref="AE57" si="432">IF(AD57="","NK",IF(OR(AD57&lt;$AD$9,AD58&lt;$AD$9),"NK","L"))</f>
        <v>NK</v>
      </c>
      <c r="AF57" s="230" t="str">
        <f>IF(BADER!C37="","",BADER!C37)</f>
        <v/>
      </c>
      <c r="AG57" s="764" t="str">
        <f t="shared" ref="AG57" si="433">IF(AF57="","NK",IF(OR(AF57&lt;$AF$9,AF58&lt;$AF$9),"NK","L"))</f>
        <v>NK</v>
      </c>
      <c r="AH57" s="230" t="str">
        <f>IF(TAMB1!C37="","",TAMB1!C37)</f>
        <v/>
      </c>
      <c r="AI57" s="764" t="str">
        <f t="shared" ref="AI57" si="434">IF(AH57="","",IF(OR(AH57&lt;$AH$9,AH58&lt;$AH$9),"NK","L"))</f>
        <v/>
      </c>
      <c r="AJ57" s="230" t="str">
        <f>IF(TAMB2!C37="","",TAMB2!C37)</f>
        <v/>
      </c>
      <c r="AK57" s="764" t="str">
        <f t="shared" ref="AK57" si="435">IF(AJ57="","",IF(OR(AJ57&lt;$AJ$9,AJ58&lt;$AJ$9),"NK","L"))</f>
        <v/>
      </c>
      <c r="AL57" s="231">
        <f t="shared" si="0"/>
        <v>0</v>
      </c>
      <c r="AM57" s="754" t="str">
        <f>IFERROR(DESKRIPSI!EW34,"")</f>
        <v/>
      </c>
      <c r="AN57" s="756">
        <f t="shared" ref="AN57" si="436">IF(AL57="","",AL57+AL58)</f>
        <v>0</v>
      </c>
      <c r="AO57" s="747" t="str">
        <f t="shared" ref="AO57" si="437">IF(AL57=0,"",COUNTIF(D57:AK58,"NK"))</f>
        <v/>
      </c>
      <c r="AP57" s="751">
        <f>RANK(AN57,$AN$11:$AN$107,0)</f>
        <v>1</v>
      </c>
    </row>
    <row r="58" spans="1:42" ht="15">
      <c r="A58" s="713"/>
      <c r="B58" s="753"/>
      <c r="C58" s="232" t="s">
        <v>423</v>
      </c>
      <c r="D58" s="228" t="str">
        <f>IF(QH!F37="","",QH!F37)</f>
        <v/>
      </c>
      <c r="E58" s="765"/>
      <c r="F58" s="229" t="str">
        <f>IF(AA!F37="","",AA!F37)</f>
        <v/>
      </c>
      <c r="G58" s="765"/>
      <c r="H58" s="229" t="str">
        <f>IF(FIQIH!F37="","",FIQIH!F37)</f>
        <v/>
      </c>
      <c r="I58" s="765"/>
      <c r="J58" s="229" t="str">
        <f>IF(SKI!F37="","",SKI!F37)</f>
        <v/>
      </c>
      <c r="K58" s="765"/>
      <c r="L58" s="228" t="str">
        <f>IF(PPKn!F37="","",PPKn!F37)</f>
        <v/>
      </c>
      <c r="M58" s="765"/>
      <c r="N58" s="230" t="str">
        <f>IF(B.Ind!F37="","",B.Ind!F37)</f>
        <v/>
      </c>
      <c r="O58" s="765"/>
      <c r="P58" s="230" t="str">
        <f>IF(B.ARAB!F37="","",B.ARAB!F37)</f>
        <v/>
      </c>
      <c r="Q58" s="765"/>
      <c r="R58" s="230" t="str">
        <f>IF(MAT!F37="","",MAT!F37)</f>
        <v/>
      </c>
      <c r="S58" s="765"/>
      <c r="T58" s="230" t="str">
        <f>IF(IPA!F37="","",IPA!F37)</f>
        <v/>
      </c>
      <c r="U58" s="765"/>
      <c r="V58" s="230" t="str">
        <f>IF(IPS!F37="","",IPS!F37)</f>
        <v/>
      </c>
      <c r="W58" s="765"/>
      <c r="X58" s="230" t="str">
        <f>IF(BIng!F37="","",BIng!F37)</f>
        <v/>
      </c>
      <c r="Y58" s="765"/>
      <c r="Z58" s="230" t="str">
        <f>IF(SBd!F37="","",SBd!F37)</f>
        <v/>
      </c>
      <c r="AA58" s="765"/>
      <c r="AB58" s="230" t="str">
        <f>IF(Pjk!F37="","",Pjk!F37)</f>
        <v/>
      </c>
      <c r="AC58" s="765"/>
      <c r="AD58" s="230" t="str">
        <f>IF(Prk!F37="","",Prk!F37)</f>
        <v/>
      </c>
      <c r="AE58" s="765"/>
      <c r="AF58" s="230" t="str">
        <f>IF(BADER!F37="","",BADER!F37)</f>
        <v/>
      </c>
      <c r="AG58" s="765"/>
      <c r="AH58" s="230" t="str">
        <f>IF(TAMB1!F37="","",TAMB1!F37)</f>
        <v/>
      </c>
      <c r="AI58" s="765"/>
      <c r="AJ58" s="230" t="str">
        <f>IF(TAMB2!F37="","",TAMB2!F37)</f>
        <v/>
      </c>
      <c r="AK58" s="765"/>
      <c r="AL58" s="231">
        <f t="shared" si="0"/>
        <v>0</v>
      </c>
      <c r="AM58" s="755"/>
      <c r="AN58" s="757"/>
      <c r="AO58" s="748"/>
      <c r="AP58" s="751"/>
    </row>
    <row r="59" spans="1:42" ht="15">
      <c r="A59" s="711">
        <v>25</v>
      </c>
      <c r="B59" s="752" t="str">
        <f>'Data Identitas'!B33</f>
        <v>siswa25</v>
      </c>
      <c r="C59" s="232" t="s">
        <v>422</v>
      </c>
      <c r="D59" s="228" t="str">
        <f>IF(QH!C38="","",QH!C38)</f>
        <v/>
      </c>
      <c r="E59" s="764" t="str">
        <f t="shared" ref="E59" si="438">IF(D59="","NK",IF(OR(D59&lt;$D$9,D60&lt;$D$9),"NK","L"))</f>
        <v>NK</v>
      </c>
      <c r="F59" s="229" t="str">
        <f>IF(AA!C38="","",AA!C38)</f>
        <v/>
      </c>
      <c r="G59" s="764" t="str">
        <f t="shared" ref="G59" si="439">IF(F59="","NK",IF(OR(F59&lt;$F$9,F60&lt;$F$9),"NK","L"))</f>
        <v>NK</v>
      </c>
      <c r="H59" s="229" t="str">
        <f>IF(FIQIH!C38="","",FIQIH!C38)</f>
        <v/>
      </c>
      <c r="I59" s="764" t="str">
        <f t="shared" ref="I59" si="440">IF(H59="","NK",IF(OR(H59&lt;$H$9,H60&lt;$H$9),"NK","L"))</f>
        <v>NK</v>
      </c>
      <c r="J59" s="229" t="str">
        <f>IF(SKI!C38="","",SKI!C38)</f>
        <v/>
      </c>
      <c r="K59" s="764" t="str">
        <f t="shared" ref="K59" si="441">IF(J59="","NK",IF(OR(J59&lt;$J$9,J60&lt;$J$9),"NK","L"))</f>
        <v>NK</v>
      </c>
      <c r="L59" s="228" t="str">
        <f>IF(PPKn!C38="","",PPKn!C38)</f>
        <v/>
      </c>
      <c r="M59" s="764" t="str">
        <f t="shared" ref="M59" si="442">IF(L59="","NK",IF(OR(L59&lt;$L$9,L60&lt;$L$9),"NK","L"))</f>
        <v>NK</v>
      </c>
      <c r="N59" s="230" t="str">
        <f>IF(B.Ind!C38="","",B.Ind!C38)</f>
        <v/>
      </c>
      <c r="O59" s="764" t="str">
        <f t="shared" ref="O59" si="443">IF(N59="","NK",IF(OR(N59&lt;$N$9,N60&lt;$N$9),"NK","L"))</f>
        <v>NK</v>
      </c>
      <c r="P59" s="230" t="str">
        <f>IF(B.ARAB!C38="","",B.ARAB!C38)</f>
        <v/>
      </c>
      <c r="Q59" s="764" t="str">
        <f t="shared" ref="Q59" si="444">IF(P59="","NK",IF(OR(P59&lt;$P$9,P60&lt;$P$9),"NK","L"))</f>
        <v>NK</v>
      </c>
      <c r="R59" s="230" t="str">
        <f>IF(MAT!C38="","",MAT!C38)</f>
        <v/>
      </c>
      <c r="S59" s="764" t="str">
        <f t="shared" ref="S59" si="445">IF(R59="","NK",IF(OR(R59&lt;$R$9,R60&lt;$R$9),"NK","L"))</f>
        <v>NK</v>
      </c>
      <c r="T59" s="230" t="str">
        <f>IF(IPA!C38="","",IPA!C38)</f>
        <v/>
      </c>
      <c r="U59" s="764" t="str">
        <f t="shared" ref="U59" si="446">IF(T59="","NK",IF(OR(T59&lt;$T$9,T60&lt;$T$9),"NK","L"))</f>
        <v>NK</v>
      </c>
      <c r="V59" s="230" t="str">
        <f>IF(IPS!C38="","",IPS!C38)</f>
        <v/>
      </c>
      <c r="W59" s="764" t="str">
        <f t="shared" ref="W59" si="447">IF(V59="","NK",IF(OR(V59&lt;$V$9,V60&lt;$V$9),"NK","L"))</f>
        <v>NK</v>
      </c>
      <c r="X59" s="230" t="str">
        <f>IF(BIng!C38="","",BIng!F38)</f>
        <v/>
      </c>
      <c r="Y59" s="764" t="str">
        <f t="shared" ref="Y59" si="448">IF(X59="","NK",IF(OR(X59&lt;$X$9,X60&lt;$X$9),"NK","L"))</f>
        <v>NK</v>
      </c>
      <c r="Z59" s="230" t="str">
        <f>IF(SBd!C38="","",SBd!C38)</f>
        <v/>
      </c>
      <c r="AA59" s="764" t="str">
        <f t="shared" ref="AA59" si="449">IF(Z59="","NK",IF(OR(Z59&lt;$Z$9,Z60&lt;$Z$9),"NK","L"))</f>
        <v>NK</v>
      </c>
      <c r="AB59" s="230" t="str">
        <f>IF(Pjk!C38="","",Pjk!F38)</f>
        <v/>
      </c>
      <c r="AC59" s="764" t="str">
        <f t="shared" ref="AC59" si="450">IF(AB59="","NK",IF(OR(AB59&lt;$AB$9,AB60&lt;$AB$9),"NK","L"))</f>
        <v>NK</v>
      </c>
      <c r="AD59" s="230" t="str">
        <f>IF(Prk!C38="","",Prk!C38)</f>
        <v/>
      </c>
      <c r="AE59" s="764" t="str">
        <f t="shared" ref="AE59" si="451">IF(AD59="","NK",IF(OR(AD59&lt;$AD$9,AD60&lt;$AD$9),"NK","L"))</f>
        <v>NK</v>
      </c>
      <c r="AF59" s="230" t="str">
        <f>IF(BADER!C38="","",BADER!C38)</f>
        <v/>
      </c>
      <c r="AG59" s="764" t="str">
        <f t="shared" ref="AG59" si="452">IF(AF59="","NK",IF(OR(AF59&lt;$AF$9,AF60&lt;$AF$9),"NK","L"))</f>
        <v>NK</v>
      </c>
      <c r="AH59" s="230" t="str">
        <f>IF(TAMB1!C38="","",TAMB1!C38)</f>
        <v/>
      </c>
      <c r="AI59" s="764" t="str">
        <f t="shared" ref="AI59" si="453">IF(AH59="","",IF(OR(AH59&lt;$AH$9,AH60&lt;$AH$9),"NK","L"))</f>
        <v/>
      </c>
      <c r="AJ59" s="230" t="str">
        <f>IF(TAMB2!C38="","",TAMB2!C38)</f>
        <v/>
      </c>
      <c r="AK59" s="764" t="str">
        <f t="shared" ref="AK59" si="454">IF(AJ59="","",IF(OR(AJ59&lt;$AJ$9,AJ60&lt;$AJ$9),"NK","L"))</f>
        <v/>
      </c>
      <c r="AL59" s="231">
        <f t="shared" si="0"/>
        <v>0</v>
      </c>
      <c r="AM59" s="754" t="str">
        <f>IFERROR(DESKRIPSI!EW35,"")</f>
        <v/>
      </c>
      <c r="AN59" s="756">
        <f t="shared" ref="AN59" si="455">IF(AL59="","",AL59+AL60)</f>
        <v>0</v>
      </c>
      <c r="AO59" s="747" t="str">
        <f t="shared" ref="AO59" si="456">IF(AL59=0,"",COUNTIF(D59:AK60,"NK"))</f>
        <v/>
      </c>
      <c r="AP59" s="751">
        <f>RANK(AN59,$AN$11:$AN$107,0)</f>
        <v>1</v>
      </c>
    </row>
    <row r="60" spans="1:42" ht="15">
      <c r="A60" s="713"/>
      <c r="B60" s="753"/>
      <c r="C60" s="232" t="s">
        <v>423</v>
      </c>
      <c r="D60" s="228" t="str">
        <f>IF(QH!F38="","",QH!F38)</f>
        <v/>
      </c>
      <c r="E60" s="765"/>
      <c r="F60" s="229" t="str">
        <f>IF(AA!F38="","",AA!F38)</f>
        <v/>
      </c>
      <c r="G60" s="765"/>
      <c r="H60" s="229" t="str">
        <f>IF(FIQIH!F38="","",FIQIH!F38)</f>
        <v/>
      </c>
      <c r="I60" s="765"/>
      <c r="J60" s="229" t="str">
        <f>IF(SKI!F38="","",SKI!F38)</f>
        <v/>
      </c>
      <c r="K60" s="765"/>
      <c r="L60" s="228" t="str">
        <f>IF(PPKn!F38="","",PPKn!F38)</f>
        <v/>
      </c>
      <c r="M60" s="765"/>
      <c r="N60" s="230" t="str">
        <f>IF(B.Ind!F38="","",B.Ind!F38)</f>
        <v/>
      </c>
      <c r="O60" s="765"/>
      <c r="P60" s="230" t="str">
        <f>IF(B.ARAB!F38="","",B.ARAB!F38)</f>
        <v/>
      </c>
      <c r="Q60" s="765"/>
      <c r="R60" s="230" t="str">
        <f>IF(MAT!F38="","",MAT!F38)</f>
        <v/>
      </c>
      <c r="S60" s="765"/>
      <c r="T60" s="230" t="str">
        <f>IF(IPA!F38="","",IPA!F38)</f>
        <v/>
      </c>
      <c r="U60" s="765"/>
      <c r="V60" s="230" t="str">
        <f>IF(IPS!F38="","",IPS!F38)</f>
        <v/>
      </c>
      <c r="W60" s="765"/>
      <c r="X60" s="230" t="str">
        <f>IF(BIng!F38="","",BIng!F38)</f>
        <v/>
      </c>
      <c r="Y60" s="765"/>
      <c r="Z60" s="230" t="str">
        <f>IF(SBd!F38="","",SBd!F38)</f>
        <v/>
      </c>
      <c r="AA60" s="765"/>
      <c r="AB60" s="230" t="str">
        <f>IF(Pjk!F38="","",Pjk!F38)</f>
        <v/>
      </c>
      <c r="AC60" s="765"/>
      <c r="AD60" s="230" t="str">
        <f>IF(Prk!F38="","",Prk!F38)</f>
        <v/>
      </c>
      <c r="AE60" s="765"/>
      <c r="AF60" s="230" t="str">
        <f>IF(BADER!F38="","",BADER!F38)</f>
        <v/>
      </c>
      <c r="AG60" s="765"/>
      <c r="AH60" s="230" t="str">
        <f>IF(TAMB1!F38="","",TAMB1!F38)</f>
        <v/>
      </c>
      <c r="AI60" s="765"/>
      <c r="AJ60" s="230" t="str">
        <f>IF(TAMB2!F38="","",TAMB2!F38)</f>
        <v/>
      </c>
      <c r="AK60" s="765"/>
      <c r="AL60" s="231">
        <f t="shared" si="0"/>
        <v>0</v>
      </c>
      <c r="AM60" s="755"/>
      <c r="AN60" s="757"/>
      <c r="AO60" s="748"/>
      <c r="AP60" s="751"/>
    </row>
    <row r="61" spans="1:42" ht="15">
      <c r="A61" s="711">
        <v>26</v>
      </c>
      <c r="B61" s="752" t="str">
        <f>'Data Identitas'!B34</f>
        <v>siswa26</v>
      </c>
      <c r="C61" s="232" t="s">
        <v>422</v>
      </c>
      <c r="D61" s="228" t="str">
        <f>IF(QH!C39="","",QH!C39)</f>
        <v/>
      </c>
      <c r="E61" s="764" t="str">
        <f t="shared" ref="E61" si="457">IF(D61="","NK",IF(OR(D61&lt;$D$9,D62&lt;$D$9),"NK","L"))</f>
        <v>NK</v>
      </c>
      <c r="F61" s="229" t="str">
        <f>IF(AA!C39="","",AA!C39)</f>
        <v/>
      </c>
      <c r="G61" s="764" t="str">
        <f t="shared" ref="G61" si="458">IF(F61="","NK",IF(OR(F61&lt;$F$9,F62&lt;$F$9),"NK","L"))</f>
        <v>NK</v>
      </c>
      <c r="H61" s="229" t="str">
        <f>IF(FIQIH!C39="","",FIQIH!C39)</f>
        <v/>
      </c>
      <c r="I61" s="764" t="str">
        <f t="shared" ref="I61" si="459">IF(H61="","NK",IF(OR(H61&lt;$H$9,H62&lt;$H$9),"NK","L"))</f>
        <v>NK</v>
      </c>
      <c r="J61" s="229" t="str">
        <f>IF(SKI!C39="","",SKI!C39)</f>
        <v/>
      </c>
      <c r="K61" s="764" t="str">
        <f t="shared" ref="K61" si="460">IF(J61="","NK",IF(OR(J61&lt;$J$9,J62&lt;$J$9),"NK","L"))</f>
        <v>NK</v>
      </c>
      <c r="L61" s="228" t="str">
        <f>IF(PPKn!C39="","",PPKn!C39)</f>
        <v/>
      </c>
      <c r="M61" s="764" t="str">
        <f t="shared" ref="M61" si="461">IF(L61="","NK",IF(OR(L61&lt;$L$9,L62&lt;$L$9),"NK","L"))</f>
        <v>NK</v>
      </c>
      <c r="N61" s="230" t="str">
        <f>IF(B.Ind!C39="","",B.Ind!C39)</f>
        <v/>
      </c>
      <c r="O61" s="764" t="str">
        <f t="shared" ref="O61" si="462">IF(N61="","NK",IF(OR(N61&lt;$N$9,N62&lt;$N$9),"NK","L"))</f>
        <v>NK</v>
      </c>
      <c r="P61" s="230" t="str">
        <f>IF(B.ARAB!C39="","",B.ARAB!C39)</f>
        <v/>
      </c>
      <c r="Q61" s="764" t="str">
        <f t="shared" ref="Q61" si="463">IF(P61="","NK",IF(OR(P61&lt;$P$9,P62&lt;$P$9),"NK","L"))</f>
        <v>NK</v>
      </c>
      <c r="R61" s="230" t="str">
        <f>IF(MAT!C39="","",MAT!C39)</f>
        <v/>
      </c>
      <c r="S61" s="764" t="str">
        <f t="shared" ref="S61" si="464">IF(R61="","NK",IF(OR(R61&lt;$R$9,R62&lt;$R$9),"NK","L"))</f>
        <v>NK</v>
      </c>
      <c r="T61" s="230" t="str">
        <f>IF(IPA!C39="","",IPA!C39)</f>
        <v/>
      </c>
      <c r="U61" s="764" t="str">
        <f t="shared" ref="U61" si="465">IF(T61="","NK",IF(OR(T61&lt;$T$9,T62&lt;$T$9),"NK","L"))</f>
        <v>NK</v>
      </c>
      <c r="V61" s="230" t="str">
        <f>IF(IPS!C39="","",IPS!C39)</f>
        <v/>
      </c>
      <c r="W61" s="764" t="str">
        <f t="shared" ref="W61" si="466">IF(V61="","NK",IF(OR(V61&lt;$V$9,V62&lt;$V$9),"NK","L"))</f>
        <v>NK</v>
      </c>
      <c r="X61" s="230" t="str">
        <f>IF(BIng!C39="","",BIng!F39)</f>
        <v/>
      </c>
      <c r="Y61" s="764" t="str">
        <f t="shared" ref="Y61" si="467">IF(X61="","NK",IF(OR(X61&lt;$X$9,X62&lt;$X$9),"NK","L"))</f>
        <v>NK</v>
      </c>
      <c r="Z61" s="230" t="str">
        <f>IF(SBd!C39="","",SBd!C39)</f>
        <v/>
      </c>
      <c r="AA61" s="764" t="str">
        <f t="shared" ref="AA61" si="468">IF(Z61="","NK",IF(OR(Z61&lt;$Z$9,Z62&lt;$Z$9),"NK","L"))</f>
        <v>NK</v>
      </c>
      <c r="AB61" s="230" t="str">
        <f>IF(Pjk!C39="","",Pjk!F39)</f>
        <v/>
      </c>
      <c r="AC61" s="764" t="str">
        <f t="shared" ref="AC61" si="469">IF(AB61="","NK",IF(OR(AB61&lt;$AB$9,AB62&lt;$AB$9),"NK","L"))</f>
        <v>NK</v>
      </c>
      <c r="AD61" s="230" t="str">
        <f>IF(Prk!C39="","",Prk!C39)</f>
        <v/>
      </c>
      <c r="AE61" s="764" t="str">
        <f t="shared" ref="AE61" si="470">IF(AD61="","NK",IF(OR(AD61&lt;$AD$9,AD62&lt;$AD$9),"NK","L"))</f>
        <v>NK</v>
      </c>
      <c r="AF61" s="230" t="str">
        <f>IF(BADER!C39="","",BADER!C39)</f>
        <v/>
      </c>
      <c r="AG61" s="764" t="str">
        <f t="shared" ref="AG61" si="471">IF(AF61="","NK",IF(OR(AF61&lt;$AF$9,AF62&lt;$AF$9),"NK","L"))</f>
        <v>NK</v>
      </c>
      <c r="AH61" s="230" t="str">
        <f>IF(TAMB1!C39="","",TAMB1!C39)</f>
        <v/>
      </c>
      <c r="AI61" s="764" t="str">
        <f t="shared" ref="AI61" si="472">IF(AH61="","",IF(OR(AH61&lt;$AH$9,AH62&lt;$AH$9),"NK","L"))</f>
        <v/>
      </c>
      <c r="AJ61" s="230" t="str">
        <f>IF(TAMB2!C39="","",TAMB2!C39)</f>
        <v/>
      </c>
      <c r="AK61" s="764" t="str">
        <f t="shared" ref="AK61" si="473">IF(AJ61="","",IF(OR(AJ61&lt;$AJ$9,AJ62&lt;$AJ$9),"NK","L"))</f>
        <v/>
      </c>
      <c r="AL61" s="231">
        <f t="shared" si="0"/>
        <v>0</v>
      </c>
      <c r="AM61" s="754" t="str">
        <f>IFERROR(DESKRIPSI!EW36,"")</f>
        <v/>
      </c>
      <c r="AN61" s="756">
        <f t="shared" ref="AN61" si="474">IF(AL61="","",AL61+AL62)</f>
        <v>0</v>
      </c>
      <c r="AO61" s="747" t="str">
        <f t="shared" ref="AO61" si="475">IF(AL61=0,"",COUNTIF(D61:AK62,"NK"))</f>
        <v/>
      </c>
      <c r="AP61" s="751">
        <f>RANK(AN61,$AN$11:$AN$107,0)</f>
        <v>1</v>
      </c>
    </row>
    <row r="62" spans="1:42" ht="15">
      <c r="A62" s="713"/>
      <c r="B62" s="753"/>
      <c r="C62" s="232" t="s">
        <v>423</v>
      </c>
      <c r="D62" s="228" t="str">
        <f>IF(QH!F39="","",QH!F39)</f>
        <v/>
      </c>
      <c r="E62" s="765"/>
      <c r="F62" s="229" t="str">
        <f>IF(AA!F39="","",AA!F39)</f>
        <v/>
      </c>
      <c r="G62" s="765"/>
      <c r="H62" s="229" t="str">
        <f>IF(FIQIH!F39="","",FIQIH!F39)</f>
        <v/>
      </c>
      <c r="I62" s="765"/>
      <c r="J62" s="229" t="str">
        <f>IF(SKI!F39="","",SKI!F39)</f>
        <v/>
      </c>
      <c r="K62" s="765"/>
      <c r="L62" s="228" t="str">
        <f>IF(PPKn!F39="","",PPKn!F39)</f>
        <v/>
      </c>
      <c r="M62" s="765"/>
      <c r="N62" s="230" t="str">
        <f>IF(B.Ind!F39="","",B.Ind!F39)</f>
        <v/>
      </c>
      <c r="O62" s="765"/>
      <c r="P62" s="230" t="str">
        <f>IF(B.ARAB!F39="","",B.ARAB!F39)</f>
        <v/>
      </c>
      <c r="Q62" s="765"/>
      <c r="R62" s="230" t="str">
        <f>IF(MAT!F39="","",MAT!F39)</f>
        <v/>
      </c>
      <c r="S62" s="765"/>
      <c r="T62" s="230" t="str">
        <f>IF(IPA!F39="","",IPA!F39)</f>
        <v/>
      </c>
      <c r="U62" s="765"/>
      <c r="V62" s="230" t="str">
        <f>IF(IPS!F39="","",IPS!F39)</f>
        <v/>
      </c>
      <c r="W62" s="765"/>
      <c r="X62" s="230" t="str">
        <f>IF(BIng!F39="","",BIng!F39)</f>
        <v/>
      </c>
      <c r="Y62" s="765"/>
      <c r="Z62" s="230" t="str">
        <f>IF(SBd!F39="","",SBd!F39)</f>
        <v/>
      </c>
      <c r="AA62" s="765"/>
      <c r="AB62" s="230" t="str">
        <f>IF(Pjk!F39="","",Pjk!F39)</f>
        <v/>
      </c>
      <c r="AC62" s="765"/>
      <c r="AD62" s="230" t="str">
        <f>IF(Prk!F39="","",Prk!F39)</f>
        <v/>
      </c>
      <c r="AE62" s="765"/>
      <c r="AF62" s="230" t="str">
        <f>IF(BADER!F39="","",BADER!F39)</f>
        <v/>
      </c>
      <c r="AG62" s="765"/>
      <c r="AH62" s="230" t="str">
        <f>IF(TAMB1!F39="","",TAMB1!F39)</f>
        <v/>
      </c>
      <c r="AI62" s="765"/>
      <c r="AJ62" s="230" t="str">
        <f>IF(TAMB2!F39="","",TAMB2!F39)</f>
        <v/>
      </c>
      <c r="AK62" s="765"/>
      <c r="AL62" s="231">
        <f t="shared" si="0"/>
        <v>0</v>
      </c>
      <c r="AM62" s="755"/>
      <c r="AN62" s="757"/>
      <c r="AO62" s="748"/>
      <c r="AP62" s="751"/>
    </row>
    <row r="63" spans="1:42" ht="15">
      <c r="A63" s="711">
        <v>27</v>
      </c>
      <c r="B63" s="752" t="str">
        <f>'Data Identitas'!B35</f>
        <v>siswa27</v>
      </c>
      <c r="C63" s="232" t="s">
        <v>422</v>
      </c>
      <c r="D63" s="228" t="str">
        <f>IF(QH!C40="","",QH!C40)</f>
        <v/>
      </c>
      <c r="E63" s="764" t="str">
        <f t="shared" ref="E63" si="476">IF(D63="","NK",IF(OR(D63&lt;$D$9,D64&lt;$D$9),"NK","L"))</f>
        <v>NK</v>
      </c>
      <c r="F63" s="229" t="str">
        <f>IF(AA!C40="","",AA!C40)</f>
        <v/>
      </c>
      <c r="G63" s="764" t="str">
        <f t="shared" ref="G63" si="477">IF(F63="","NK",IF(OR(F63&lt;$F$9,F64&lt;$F$9),"NK","L"))</f>
        <v>NK</v>
      </c>
      <c r="H63" s="229" t="str">
        <f>IF(FIQIH!C40="","",FIQIH!C40)</f>
        <v/>
      </c>
      <c r="I63" s="764" t="str">
        <f t="shared" ref="I63" si="478">IF(H63="","NK",IF(OR(H63&lt;$H$9,H64&lt;$H$9),"NK","L"))</f>
        <v>NK</v>
      </c>
      <c r="J63" s="229" t="str">
        <f>IF(SKI!C40="","",SKI!C40)</f>
        <v/>
      </c>
      <c r="K63" s="764" t="str">
        <f t="shared" ref="K63" si="479">IF(J63="","NK",IF(OR(J63&lt;$J$9,J64&lt;$J$9),"NK","L"))</f>
        <v>NK</v>
      </c>
      <c r="L63" s="228" t="str">
        <f>IF(PPKn!C40="","",PPKn!C40)</f>
        <v/>
      </c>
      <c r="M63" s="764" t="str">
        <f t="shared" ref="M63" si="480">IF(L63="","NK",IF(OR(L63&lt;$L$9,L64&lt;$L$9),"NK","L"))</f>
        <v>NK</v>
      </c>
      <c r="N63" s="230" t="str">
        <f>IF(B.Ind!C40="","",B.Ind!C40)</f>
        <v/>
      </c>
      <c r="O63" s="764" t="str">
        <f t="shared" ref="O63" si="481">IF(N63="","NK",IF(OR(N63&lt;$N$9,N64&lt;$N$9),"NK","L"))</f>
        <v>NK</v>
      </c>
      <c r="P63" s="230" t="str">
        <f>IF(B.ARAB!C40="","",B.ARAB!C40)</f>
        <v/>
      </c>
      <c r="Q63" s="764" t="str">
        <f t="shared" ref="Q63" si="482">IF(P63="","NK",IF(OR(P63&lt;$P$9,P64&lt;$P$9),"NK","L"))</f>
        <v>NK</v>
      </c>
      <c r="R63" s="230" t="str">
        <f>IF(MAT!C40="","",MAT!C40)</f>
        <v/>
      </c>
      <c r="S63" s="764" t="str">
        <f t="shared" ref="S63" si="483">IF(R63="","NK",IF(OR(R63&lt;$R$9,R64&lt;$R$9),"NK","L"))</f>
        <v>NK</v>
      </c>
      <c r="T63" s="230" t="str">
        <f>IF(IPA!C40="","",IPA!C40)</f>
        <v/>
      </c>
      <c r="U63" s="764" t="str">
        <f t="shared" ref="U63" si="484">IF(T63="","NK",IF(OR(T63&lt;$T$9,T64&lt;$T$9),"NK","L"))</f>
        <v>NK</v>
      </c>
      <c r="V63" s="230" t="str">
        <f>IF(IPS!C40="","",IPS!C40)</f>
        <v/>
      </c>
      <c r="W63" s="764" t="str">
        <f t="shared" ref="W63" si="485">IF(V63="","NK",IF(OR(V63&lt;$V$9,V64&lt;$V$9),"NK","L"))</f>
        <v>NK</v>
      </c>
      <c r="X63" s="230" t="str">
        <f>IF(BIng!C40="","",BIng!F40)</f>
        <v/>
      </c>
      <c r="Y63" s="764" t="str">
        <f t="shared" ref="Y63" si="486">IF(X63="","NK",IF(OR(X63&lt;$X$9,X64&lt;$X$9),"NK","L"))</f>
        <v>NK</v>
      </c>
      <c r="Z63" s="230" t="str">
        <f>IF(SBd!C40="","",SBd!C40)</f>
        <v/>
      </c>
      <c r="AA63" s="764" t="str">
        <f t="shared" ref="AA63" si="487">IF(Z63="","NK",IF(OR(Z63&lt;$Z$9,Z64&lt;$Z$9),"NK","L"))</f>
        <v>NK</v>
      </c>
      <c r="AB63" s="230" t="str">
        <f>IF(Pjk!C40="","",Pjk!F40)</f>
        <v/>
      </c>
      <c r="AC63" s="764" t="str">
        <f t="shared" ref="AC63" si="488">IF(AB63="","NK",IF(OR(AB63&lt;$AB$9,AB64&lt;$AB$9),"NK","L"))</f>
        <v>NK</v>
      </c>
      <c r="AD63" s="230" t="str">
        <f>IF(Prk!C40="","",Prk!C40)</f>
        <v/>
      </c>
      <c r="AE63" s="764" t="str">
        <f t="shared" ref="AE63" si="489">IF(AD63="","NK",IF(OR(AD63&lt;$AD$9,AD64&lt;$AD$9),"NK","L"))</f>
        <v>NK</v>
      </c>
      <c r="AF63" s="230" t="str">
        <f>IF(BADER!C40="","",BADER!C40)</f>
        <v/>
      </c>
      <c r="AG63" s="764" t="str">
        <f t="shared" ref="AG63" si="490">IF(AF63="","NK",IF(OR(AF63&lt;$AF$9,AF64&lt;$AF$9),"NK","L"))</f>
        <v>NK</v>
      </c>
      <c r="AH63" s="230" t="str">
        <f>IF(TAMB1!C40="","",TAMB1!C40)</f>
        <v/>
      </c>
      <c r="AI63" s="764" t="str">
        <f t="shared" ref="AI63" si="491">IF(AH63="","",IF(OR(AH63&lt;$AH$9,AH64&lt;$AH$9),"NK","L"))</f>
        <v/>
      </c>
      <c r="AJ63" s="230" t="str">
        <f>IF(TAMB2!C40="","",TAMB2!C40)</f>
        <v/>
      </c>
      <c r="AK63" s="764" t="str">
        <f t="shared" ref="AK63" si="492">IF(AJ63="","",IF(OR(AJ63&lt;$AJ$9,AJ64&lt;$AJ$9),"NK","L"))</f>
        <v/>
      </c>
      <c r="AL63" s="231">
        <f t="shared" si="0"/>
        <v>0</v>
      </c>
      <c r="AM63" s="754" t="str">
        <f>IFERROR(DESKRIPSI!EW37,"")</f>
        <v/>
      </c>
      <c r="AN63" s="756">
        <f t="shared" ref="AN63" si="493">IF(AL63="","",AL63+AL64)</f>
        <v>0</v>
      </c>
      <c r="AO63" s="747" t="str">
        <f t="shared" ref="AO63" si="494">IF(AL63=0,"",COUNTIF(D63:AK64,"NK"))</f>
        <v/>
      </c>
      <c r="AP63" s="751">
        <f>RANK(AN63,$AN$11:$AN$107,0)</f>
        <v>1</v>
      </c>
    </row>
    <row r="64" spans="1:42" ht="15">
      <c r="A64" s="713"/>
      <c r="B64" s="753"/>
      <c r="C64" s="232" t="s">
        <v>423</v>
      </c>
      <c r="D64" s="228" t="str">
        <f>IF(QH!F40="","",QH!F40)</f>
        <v/>
      </c>
      <c r="E64" s="765"/>
      <c r="F64" s="229" t="str">
        <f>IF(AA!F40="","",AA!F40)</f>
        <v/>
      </c>
      <c r="G64" s="765"/>
      <c r="H64" s="229" t="str">
        <f>IF(FIQIH!F40="","",FIQIH!F40)</f>
        <v/>
      </c>
      <c r="I64" s="765"/>
      <c r="J64" s="229" t="str">
        <f>IF(SKI!F40="","",SKI!F40)</f>
        <v/>
      </c>
      <c r="K64" s="765"/>
      <c r="L64" s="228" t="str">
        <f>IF(PPKn!F40="","",PPKn!F40)</f>
        <v/>
      </c>
      <c r="M64" s="765"/>
      <c r="N64" s="230" t="str">
        <f>IF(B.Ind!F40="","",B.Ind!F40)</f>
        <v/>
      </c>
      <c r="O64" s="765"/>
      <c r="P64" s="230" t="str">
        <f>IF(B.ARAB!F40="","",B.ARAB!F40)</f>
        <v/>
      </c>
      <c r="Q64" s="765"/>
      <c r="R64" s="230" t="str">
        <f>IF(MAT!F40="","",MAT!F40)</f>
        <v/>
      </c>
      <c r="S64" s="765"/>
      <c r="T64" s="230" t="str">
        <f>IF(IPA!F40="","",IPA!F40)</f>
        <v/>
      </c>
      <c r="U64" s="765"/>
      <c r="V64" s="230" t="str">
        <f>IF(IPS!F40="","",IPS!F40)</f>
        <v/>
      </c>
      <c r="W64" s="765"/>
      <c r="X64" s="230" t="str">
        <f>IF(BIng!F40="","",BIng!F40)</f>
        <v/>
      </c>
      <c r="Y64" s="765"/>
      <c r="Z64" s="230" t="str">
        <f>IF(SBd!F40="","",SBd!F40)</f>
        <v/>
      </c>
      <c r="AA64" s="765"/>
      <c r="AB64" s="230" t="str">
        <f>IF(Pjk!F40="","",Pjk!F40)</f>
        <v/>
      </c>
      <c r="AC64" s="765"/>
      <c r="AD64" s="230" t="str">
        <f>IF(Prk!F40="","",Prk!F40)</f>
        <v/>
      </c>
      <c r="AE64" s="765"/>
      <c r="AF64" s="230" t="str">
        <f>IF(BADER!F40="","",BADER!F40)</f>
        <v/>
      </c>
      <c r="AG64" s="765"/>
      <c r="AH64" s="230" t="str">
        <f>IF(TAMB1!F40="","",TAMB1!F40)</f>
        <v/>
      </c>
      <c r="AI64" s="765"/>
      <c r="AJ64" s="230" t="str">
        <f>IF(TAMB2!F40="","",TAMB2!F40)</f>
        <v/>
      </c>
      <c r="AK64" s="765"/>
      <c r="AL64" s="231">
        <f t="shared" si="0"/>
        <v>0</v>
      </c>
      <c r="AM64" s="755"/>
      <c r="AN64" s="757"/>
      <c r="AO64" s="748"/>
      <c r="AP64" s="751"/>
    </row>
    <row r="65" spans="1:42" ht="15">
      <c r="A65" s="711">
        <v>28</v>
      </c>
      <c r="B65" s="752" t="str">
        <f>'Data Identitas'!B36</f>
        <v>siswa28</v>
      </c>
      <c r="C65" s="232" t="s">
        <v>422</v>
      </c>
      <c r="D65" s="228" t="str">
        <f>IF(QH!C41="","",QH!C41)</f>
        <v/>
      </c>
      <c r="E65" s="764" t="str">
        <f t="shared" ref="E65" si="495">IF(D65="","NK",IF(OR(D65&lt;$D$9,D66&lt;$D$9),"NK","L"))</f>
        <v>NK</v>
      </c>
      <c r="F65" s="229" t="str">
        <f>IF(AA!C41="","",AA!C41)</f>
        <v/>
      </c>
      <c r="G65" s="764" t="str">
        <f t="shared" ref="G65" si="496">IF(F65="","NK",IF(OR(F65&lt;$F$9,F66&lt;$F$9),"NK","L"))</f>
        <v>NK</v>
      </c>
      <c r="H65" s="229" t="str">
        <f>IF(FIQIH!C41="","",FIQIH!C41)</f>
        <v/>
      </c>
      <c r="I65" s="764" t="str">
        <f t="shared" ref="I65" si="497">IF(H65="","NK",IF(OR(H65&lt;$H$9,H66&lt;$H$9),"NK","L"))</f>
        <v>NK</v>
      </c>
      <c r="J65" s="229" t="str">
        <f>IF(SKI!C41="","",SKI!C41)</f>
        <v/>
      </c>
      <c r="K65" s="764" t="str">
        <f t="shared" ref="K65" si="498">IF(J65="","NK",IF(OR(J65&lt;$J$9,J66&lt;$J$9),"NK","L"))</f>
        <v>NK</v>
      </c>
      <c r="L65" s="228" t="str">
        <f>IF(PPKn!C41="","",PPKn!C41)</f>
        <v/>
      </c>
      <c r="M65" s="764" t="str">
        <f t="shared" ref="M65" si="499">IF(L65="","NK",IF(OR(L65&lt;$L$9,L66&lt;$L$9),"NK","L"))</f>
        <v>NK</v>
      </c>
      <c r="N65" s="230" t="str">
        <f>IF(B.Ind!C41="","",B.Ind!C41)</f>
        <v/>
      </c>
      <c r="O65" s="764" t="str">
        <f t="shared" ref="O65" si="500">IF(N65="","NK",IF(OR(N65&lt;$N$9,N66&lt;$N$9),"NK","L"))</f>
        <v>NK</v>
      </c>
      <c r="P65" s="230" t="str">
        <f>IF(B.ARAB!C41="","",B.ARAB!C41)</f>
        <v/>
      </c>
      <c r="Q65" s="764" t="str">
        <f t="shared" ref="Q65" si="501">IF(P65="","NK",IF(OR(P65&lt;$P$9,P66&lt;$P$9),"NK","L"))</f>
        <v>NK</v>
      </c>
      <c r="R65" s="230" t="str">
        <f>IF(MAT!C41="","",MAT!C41)</f>
        <v/>
      </c>
      <c r="S65" s="764" t="str">
        <f t="shared" ref="S65" si="502">IF(R65="","NK",IF(OR(R65&lt;$R$9,R66&lt;$R$9),"NK","L"))</f>
        <v>NK</v>
      </c>
      <c r="T65" s="230" t="str">
        <f>IF(IPA!C41="","",IPA!C41)</f>
        <v/>
      </c>
      <c r="U65" s="764" t="str">
        <f t="shared" ref="U65" si="503">IF(T65="","NK",IF(OR(T65&lt;$T$9,T66&lt;$T$9),"NK","L"))</f>
        <v>NK</v>
      </c>
      <c r="V65" s="230" t="str">
        <f>IF(IPS!C41="","",IPS!C41)</f>
        <v/>
      </c>
      <c r="W65" s="764" t="str">
        <f t="shared" ref="W65" si="504">IF(V65="","NK",IF(OR(V65&lt;$V$9,V66&lt;$V$9),"NK","L"))</f>
        <v>NK</v>
      </c>
      <c r="X65" s="230" t="str">
        <f>IF(BIng!C41="","",BIng!F41)</f>
        <v/>
      </c>
      <c r="Y65" s="764" t="str">
        <f t="shared" ref="Y65" si="505">IF(X65="","NK",IF(OR(X65&lt;$X$9,X66&lt;$X$9),"NK","L"))</f>
        <v>NK</v>
      </c>
      <c r="Z65" s="230" t="str">
        <f>IF(SBd!C41="","",SBd!C41)</f>
        <v/>
      </c>
      <c r="AA65" s="764" t="str">
        <f t="shared" ref="AA65" si="506">IF(Z65="","NK",IF(OR(Z65&lt;$Z$9,Z66&lt;$Z$9),"NK","L"))</f>
        <v>NK</v>
      </c>
      <c r="AB65" s="230" t="str">
        <f>IF(Pjk!C41="","",Pjk!F41)</f>
        <v/>
      </c>
      <c r="AC65" s="764" t="str">
        <f t="shared" ref="AC65" si="507">IF(AB65="","NK",IF(OR(AB65&lt;$AB$9,AB66&lt;$AB$9),"NK","L"))</f>
        <v>NK</v>
      </c>
      <c r="AD65" s="230" t="str">
        <f>IF(Prk!C41="","",Prk!C41)</f>
        <v/>
      </c>
      <c r="AE65" s="764" t="str">
        <f t="shared" ref="AE65" si="508">IF(AD65="","NK",IF(OR(AD65&lt;$AD$9,AD66&lt;$AD$9),"NK","L"))</f>
        <v>NK</v>
      </c>
      <c r="AF65" s="230" t="str">
        <f>IF(BADER!C41="","",BADER!C41)</f>
        <v/>
      </c>
      <c r="AG65" s="764" t="str">
        <f t="shared" ref="AG65" si="509">IF(AF65="","NK",IF(OR(AF65&lt;$AF$9,AF66&lt;$AF$9),"NK","L"))</f>
        <v>NK</v>
      </c>
      <c r="AH65" s="230" t="str">
        <f>IF(TAMB1!C41="","",TAMB1!C41)</f>
        <v/>
      </c>
      <c r="AI65" s="764" t="str">
        <f t="shared" ref="AI65" si="510">IF(AH65="","",IF(OR(AH65&lt;$AH$9,AH66&lt;$AH$9),"NK","L"))</f>
        <v/>
      </c>
      <c r="AJ65" s="230" t="str">
        <f>IF(TAMB2!C41="","",TAMB2!C41)</f>
        <v/>
      </c>
      <c r="AK65" s="764" t="str">
        <f t="shared" ref="AK65" si="511">IF(AJ65="","",IF(OR(AJ65&lt;$AJ$9,AJ66&lt;$AJ$9),"NK","L"))</f>
        <v/>
      </c>
      <c r="AL65" s="231">
        <f t="shared" si="0"/>
        <v>0</v>
      </c>
      <c r="AM65" s="754" t="str">
        <f>IFERROR(DESKRIPSI!EW38,"")</f>
        <v/>
      </c>
      <c r="AN65" s="756">
        <f t="shared" ref="AN65" si="512">IF(AL65="","",AL65+AL66)</f>
        <v>0</v>
      </c>
      <c r="AO65" s="747" t="str">
        <f t="shared" ref="AO65" si="513">IF(AL65=0,"",COUNTIF(D65:AK66,"NK"))</f>
        <v/>
      </c>
      <c r="AP65" s="751">
        <f>RANK(AN65,$AN$11:$AN$107,0)</f>
        <v>1</v>
      </c>
    </row>
    <row r="66" spans="1:42" ht="15">
      <c r="A66" s="713"/>
      <c r="B66" s="753"/>
      <c r="C66" s="232" t="s">
        <v>423</v>
      </c>
      <c r="D66" s="228" t="str">
        <f>IF(QH!F41="","",QH!F41)</f>
        <v/>
      </c>
      <c r="E66" s="765"/>
      <c r="F66" s="229" t="str">
        <f>IF(AA!F41="","",AA!F41)</f>
        <v/>
      </c>
      <c r="G66" s="765"/>
      <c r="H66" s="229" t="str">
        <f>IF(FIQIH!F41="","",FIQIH!F41)</f>
        <v/>
      </c>
      <c r="I66" s="765"/>
      <c r="J66" s="229" t="str">
        <f>IF(SKI!F41="","",SKI!F41)</f>
        <v/>
      </c>
      <c r="K66" s="765"/>
      <c r="L66" s="228" t="str">
        <f>IF(PPKn!F41="","",PPKn!F41)</f>
        <v/>
      </c>
      <c r="M66" s="765"/>
      <c r="N66" s="230" t="str">
        <f>IF(B.Ind!F41="","",B.Ind!F41)</f>
        <v/>
      </c>
      <c r="O66" s="765"/>
      <c r="P66" s="230" t="str">
        <f>IF(B.ARAB!F41="","",B.ARAB!F41)</f>
        <v/>
      </c>
      <c r="Q66" s="765"/>
      <c r="R66" s="230" t="str">
        <f>IF(MAT!F41="","",MAT!F41)</f>
        <v/>
      </c>
      <c r="S66" s="765"/>
      <c r="T66" s="230" t="str">
        <f>IF(IPA!F41="","",IPA!F41)</f>
        <v/>
      </c>
      <c r="U66" s="765"/>
      <c r="V66" s="230" t="str">
        <f>IF(IPS!F41="","",IPS!F41)</f>
        <v/>
      </c>
      <c r="W66" s="765"/>
      <c r="X66" s="230" t="str">
        <f>IF(BIng!F41="","",BIng!F41)</f>
        <v/>
      </c>
      <c r="Y66" s="765"/>
      <c r="Z66" s="230" t="str">
        <f>IF(SBd!F41="","",SBd!F41)</f>
        <v/>
      </c>
      <c r="AA66" s="765"/>
      <c r="AB66" s="230" t="str">
        <f>IF(Pjk!F41="","",Pjk!F41)</f>
        <v/>
      </c>
      <c r="AC66" s="765"/>
      <c r="AD66" s="230" t="str">
        <f>IF(Prk!F41="","",Prk!F41)</f>
        <v/>
      </c>
      <c r="AE66" s="765"/>
      <c r="AF66" s="230" t="str">
        <f>IF(BADER!F41="","",BADER!F41)</f>
        <v/>
      </c>
      <c r="AG66" s="765"/>
      <c r="AH66" s="230" t="str">
        <f>IF(TAMB1!F41="","",TAMB1!F41)</f>
        <v/>
      </c>
      <c r="AI66" s="765"/>
      <c r="AJ66" s="230" t="str">
        <f>IF(TAMB2!F41="","",TAMB2!F41)</f>
        <v/>
      </c>
      <c r="AK66" s="765"/>
      <c r="AL66" s="231">
        <f t="shared" si="0"/>
        <v>0</v>
      </c>
      <c r="AM66" s="755"/>
      <c r="AN66" s="757"/>
      <c r="AO66" s="748"/>
      <c r="AP66" s="751"/>
    </row>
    <row r="67" spans="1:42" ht="15">
      <c r="A67" s="711">
        <v>29</v>
      </c>
      <c r="B67" s="752" t="str">
        <f>'Data Identitas'!B37</f>
        <v>siswa29</v>
      </c>
      <c r="C67" s="232" t="s">
        <v>422</v>
      </c>
      <c r="D67" s="228" t="str">
        <f>IF(QH!C42="","",QH!C42)</f>
        <v/>
      </c>
      <c r="E67" s="764" t="str">
        <f t="shared" ref="E67" si="514">IF(D67="","NK",IF(OR(D67&lt;$D$9,D68&lt;$D$9),"NK","L"))</f>
        <v>NK</v>
      </c>
      <c r="F67" s="229" t="str">
        <f>IF(AA!C42="","",AA!C42)</f>
        <v/>
      </c>
      <c r="G67" s="764" t="str">
        <f t="shared" ref="G67" si="515">IF(F67="","NK",IF(OR(F67&lt;$F$9,F68&lt;$F$9),"NK","L"))</f>
        <v>NK</v>
      </c>
      <c r="H67" s="229" t="str">
        <f>IF(FIQIH!C42="","",FIQIH!C42)</f>
        <v/>
      </c>
      <c r="I67" s="764" t="str">
        <f t="shared" ref="I67" si="516">IF(H67="","NK",IF(OR(H67&lt;$H$9,H68&lt;$H$9),"NK","L"))</f>
        <v>NK</v>
      </c>
      <c r="J67" s="229" t="str">
        <f>IF(SKI!C42="","",SKI!C42)</f>
        <v/>
      </c>
      <c r="K67" s="764" t="str">
        <f t="shared" ref="K67" si="517">IF(J67="","NK",IF(OR(J67&lt;$J$9,J68&lt;$J$9),"NK","L"))</f>
        <v>NK</v>
      </c>
      <c r="L67" s="228" t="str">
        <f>IF(PPKn!C42="","",PPKn!C42)</f>
        <v/>
      </c>
      <c r="M67" s="764" t="str">
        <f t="shared" ref="M67" si="518">IF(L67="","NK",IF(OR(L67&lt;$L$9,L68&lt;$L$9),"NK","L"))</f>
        <v>NK</v>
      </c>
      <c r="N67" s="230" t="str">
        <f>IF(B.Ind!C42="","",B.Ind!C42)</f>
        <v/>
      </c>
      <c r="O67" s="764" t="str">
        <f t="shared" ref="O67" si="519">IF(N67="","NK",IF(OR(N67&lt;$N$9,N68&lt;$N$9),"NK","L"))</f>
        <v>NK</v>
      </c>
      <c r="P67" s="230" t="str">
        <f>IF(B.ARAB!C42="","",B.ARAB!C42)</f>
        <v/>
      </c>
      <c r="Q67" s="764" t="str">
        <f t="shared" ref="Q67" si="520">IF(P67="","NK",IF(OR(P67&lt;$P$9,P68&lt;$P$9),"NK","L"))</f>
        <v>NK</v>
      </c>
      <c r="R67" s="230" t="str">
        <f>IF(MAT!C42="","",MAT!C42)</f>
        <v/>
      </c>
      <c r="S67" s="764" t="str">
        <f t="shared" ref="S67" si="521">IF(R67="","NK",IF(OR(R67&lt;$R$9,R68&lt;$R$9),"NK","L"))</f>
        <v>NK</v>
      </c>
      <c r="T67" s="230" t="str">
        <f>IF(IPA!C42="","",IPA!C42)</f>
        <v/>
      </c>
      <c r="U67" s="764" t="str">
        <f t="shared" ref="U67" si="522">IF(T67="","NK",IF(OR(T67&lt;$T$9,T68&lt;$T$9),"NK","L"))</f>
        <v>NK</v>
      </c>
      <c r="V67" s="230" t="str">
        <f>IF(IPS!C42="","",IPS!C42)</f>
        <v/>
      </c>
      <c r="W67" s="764" t="str">
        <f t="shared" ref="W67" si="523">IF(V67="","NK",IF(OR(V67&lt;$V$9,V68&lt;$V$9),"NK","L"))</f>
        <v>NK</v>
      </c>
      <c r="X67" s="230" t="str">
        <f>IF(BIng!C42="","",BIng!F42)</f>
        <v/>
      </c>
      <c r="Y67" s="764" t="str">
        <f t="shared" ref="Y67" si="524">IF(X67="","NK",IF(OR(X67&lt;$X$9,X68&lt;$X$9),"NK","L"))</f>
        <v>NK</v>
      </c>
      <c r="Z67" s="230" t="str">
        <f>IF(SBd!C42="","",SBd!C42)</f>
        <v/>
      </c>
      <c r="AA67" s="764" t="str">
        <f t="shared" ref="AA67" si="525">IF(Z67="","NK",IF(OR(Z67&lt;$Z$9,Z68&lt;$Z$9),"NK","L"))</f>
        <v>NK</v>
      </c>
      <c r="AB67" s="230" t="str">
        <f>IF(Pjk!C42="","",Pjk!F42)</f>
        <v/>
      </c>
      <c r="AC67" s="764" t="str">
        <f t="shared" ref="AC67" si="526">IF(AB67="","NK",IF(OR(AB67&lt;$AB$9,AB68&lt;$AB$9),"NK","L"))</f>
        <v>NK</v>
      </c>
      <c r="AD67" s="230" t="str">
        <f>IF(Prk!C42="","",Prk!C42)</f>
        <v/>
      </c>
      <c r="AE67" s="764" t="str">
        <f t="shared" ref="AE67" si="527">IF(AD67="","NK",IF(OR(AD67&lt;$AD$9,AD68&lt;$AD$9),"NK","L"))</f>
        <v>NK</v>
      </c>
      <c r="AF67" s="230" t="str">
        <f>IF(BADER!C42="","",BADER!C42)</f>
        <v/>
      </c>
      <c r="AG67" s="764" t="str">
        <f t="shared" ref="AG67" si="528">IF(AF67="","NK",IF(OR(AF67&lt;$AF$9,AF68&lt;$AF$9),"NK","L"))</f>
        <v>NK</v>
      </c>
      <c r="AH67" s="230" t="str">
        <f>IF(TAMB1!C42="","",TAMB1!C42)</f>
        <v/>
      </c>
      <c r="AI67" s="764" t="str">
        <f t="shared" ref="AI67" si="529">IF(AH67="","",IF(OR(AH67&lt;$AH$9,AH68&lt;$AH$9),"NK","L"))</f>
        <v/>
      </c>
      <c r="AJ67" s="230" t="str">
        <f>IF(TAMB2!C42="","",TAMB2!C42)</f>
        <v/>
      </c>
      <c r="AK67" s="764" t="str">
        <f t="shared" ref="AK67" si="530">IF(AJ67="","",IF(OR(AJ67&lt;$AJ$9,AJ68&lt;$AJ$9),"NK","L"))</f>
        <v/>
      </c>
      <c r="AL67" s="231">
        <f t="shared" si="0"/>
        <v>0</v>
      </c>
      <c r="AM67" s="754" t="str">
        <f>IFERROR(DESKRIPSI!EW39,"")</f>
        <v/>
      </c>
      <c r="AN67" s="756">
        <f t="shared" ref="AN67" si="531">IF(AL67="","",AL67+AL68)</f>
        <v>0</v>
      </c>
      <c r="AO67" s="747" t="str">
        <f t="shared" ref="AO67" si="532">IF(AL67=0,"",COUNTIF(D67:AK68,"NK"))</f>
        <v/>
      </c>
      <c r="AP67" s="751">
        <f>RANK(AN67,$AN$11:$AN$107,0)</f>
        <v>1</v>
      </c>
    </row>
    <row r="68" spans="1:42" ht="15">
      <c r="A68" s="713"/>
      <c r="B68" s="753"/>
      <c r="C68" s="232" t="s">
        <v>423</v>
      </c>
      <c r="D68" s="228" t="str">
        <f>IF(QH!F42="","",QH!F42)</f>
        <v/>
      </c>
      <c r="E68" s="765"/>
      <c r="F68" s="229" t="str">
        <f>IF(AA!F42="","",AA!F42)</f>
        <v/>
      </c>
      <c r="G68" s="765"/>
      <c r="H68" s="229" t="str">
        <f>IF(FIQIH!F42="","",FIQIH!F42)</f>
        <v/>
      </c>
      <c r="I68" s="765"/>
      <c r="J68" s="229" t="str">
        <f>IF(SKI!F42="","",SKI!F42)</f>
        <v/>
      </c>
      <c r="K68" s="765"/>
      <c r="L68" s="228" t="str">
        <f>IF(PPKn!F42="","",PPKn!F42)</f>
        <v/>
      </c>
      <c r="M68" s="765"/>
      <c r="N68" s="230" t="str">
        <f>IF(B.Ind!F42="","",B.Ind!F42)</f>
        <v/>
      </c>
      <c r="O68" s="765"/>
      <c r="P68" s="230" t="str">
        <f>IF(B.ARAB!F42="","",B.ARAB!F42)</f>
        <v/>
      </c>
      <c r="Q68" s="765"/>
      <c r="R68" s="230" t="str">
        <f>IF(MAT!F42="","",MAT!F42)</f>
        <v/>
      </c>
      <c r="S68" s="765"/>
      <c r="T68" s="230" t="str">
        <f>IF(IPA!F42="","",IPA!F42)</f>
        <v/>
      </c>
      <c r="U68" s="765"/>
      <c r="V68" s="230" t="str">
        <f>IF(IPS!F42="","",IPS!F42)</f>
        <v/>
      </c>
      <c r="W68" s="765"/>
      <c r="X68" s="230" t="str">
        <f>IF(BIng!F42="","",BIng!F42)</f>
        <v/>
      </c>
      <c r="Y68" s="765"/>
      <c r="Z68" s="230" t="str">
        <f>IF(SBd!F42="","",SBd!F42)</f>
        <v/>
      </c>
      <c r="AA68" s="765"/>
      <c r="AB68" s="230" t="str">
        <f>IF(Pjk!F42="","",Pjk!F42)</f>
        <v/>
      </c>
      <c r="AC68" s="765"/>
      <c r="AD68" s="230" t="str">
        <f>IF(Prk!F42="","",Prk!F42)</f>
        <v/>
      </c>
      <c r="AE68" s="765"/>
      <c r="AF68" s="230" t="str">
        <f>IF(BADER!F42="","",BADER!F42)</f>
        <v/>
      </c>
      <c r="AG68" s="765"/>
      <c r="AH68" s="230" t="str">
        <f>IF(TAMB1!F42="","",TAMB1!F42)</f>
        <v/>
      </c>
      <c r="AI68" s="765"/>
      <c r="AJ68" s="230" t="str">
        <f>IF(TAMB2!F42="","",TAMB2!F42)</f>
        <v/>
      </c>
      <c r="AK68" s="765"/>
      <c r="AL68" s="231">
        <f t="shared" si="0"/>
        <v>0</v>
      </c>
      <c r="AM68" s="755"/>
      <c r="AN68" s="757"/>
      <c r="AO68" s="748"/>
      <c r="AP68" s="751"/>
    </row>
    <row r="69" spans="1:42" ht="15">
      <c r="A69" s="711">
        <v>30</v>
      </c>
      <c r="B69" s="752" t="str">
        <f>'Data Identitas'!B38</f>
        <v>siswa30</v>
      </c>
      <c r="C69" s="232" t="s">
        <v>422</v>
      </c>
      <c r="D69" s="228" t="str">
        <f>IF(QH!C43="","",QH!C43)</f>
        <v/>
      </c>
      <c r="E69" s="764" t="str">
        <f t="shared" ref="E69" si="533">IF(D69="","NK",IF(OR(D69&lt;$D$9,D70&lt;$D$9),"NK","L"))</f>
        <v>NK</v>
      </c>
      <c r="F69" s="229" t="str">
        <f>IF(AA!C43="","",AA!C43)</f>
        <v/>
      </c>
      <c r="G69" s="764" t="str">
        <f t="shared" ref="G69" si="534">IF(F69="","NK",IF(OR(F69&lt;$F$9,F70&lt;$F$9),"NK","L"))</f>
        <v>NK</v>
      </c>
      <c r="H69" s="229" t="str">
        <f>IF(FIQIH!C43="","",FIQIH!C43)</f>
        <v/>
      </c>
      <c r="I69" s="764" t="str">
        <f t="shared" ref="I69" si="535">IF(H69="","NK",IF(OR(H69&lt;$H$9,H70&lt;$H$9),"NK","L"))</f>
        <v>NK</v>
      </c>
      <c r="J69" s="229" t="str">
        <f>IF(SKI!C43="","",SKI!C43)</f>
        <v/>
      </c>
      <c r="K69" s="764" t="str">
        <f t="shared" ref="K69" si="536">IF(J69="","NK",IF(OR(J69&lt;$J$9,J70&lt;$J$9),"NK","L"))</f>
        <v>NK</v>
      </c>
      <c r="L69" s="228" t="str">
        <f>IF(PPKn!C43="","",PPKn!C43)</f>
        <v/>
      </c>
      <c r="M69" s="764" t="str">
        <f t="shared" ref="M69" si="537">IF(L69="","NK",IF(OR(L69&lt;$L$9,L70&lt;$L$9),"NK","L"))</f>
        <v>NK</v>
      </c>
      <c r="N69" s="230" t="str">
        <f>IF(B.Ind!C43="","",B.Ind!C43)</f>
        <v/>
      </c>
      <c r="O69" s="764" t="str">
        <f t="shared" ref="O69" si="538">IF(N69="","NK",IF(OR(N69&lt;$N$9,N70&lt;$N$9),"NK","L"))</f>
        <v>NK</v>
      </c>
      <c r="P69" s="230" t="str">
        <f>IF(B.ARAB!C43="","",B.ARAB!C43)</f>
        <v/>
      </c>
      <c r="Q69" s="764" t="str">
        <f t="shared" ref="Q69" si="539">IF(P69="","NK",IF(OR(P69&lt;$P$9,P70&lt;$P$9),"NK","L"))</f>
        <v>NK</v>
      </c>
      <c r="R69" s="230" t="str">
        <f>IF(MAT!C43="","",MAT!C43)</f>
        <v/>
      </c>
      <c r="S69" s="764" t="str">
        <f t="shared" ref="S69" si="540">IF(R69="","NK",IF(OR(R69&lt;$R$9,R70&lt;$R$9),"NK","L"))</f>
        <v>NK</v>
      </c>
      <c r="T69" s="230" t="str">
        <f>IF(IPA!C43="","",IPA!C43)</f>
        <v/>
      </c>
      <c r="U69" s="764" t="str">
        <f t="shared" ref="U69" si="541">IF(T69="","NK",IF(OR(T69&lt;$T$9,T70&lt;$T$9),"NK","L"))</f>
        <v>NK</v>
      </c>
      <c r="V69" s="230" t="str">
        <f>IF(IPS!C43="","",IPS!C43)</f>
        <v/>
      </c>
      <c r="W69" s="764" t="str">
        <f t="shared" ref="W69" si="542">IF(V69="","NK",IF(OR(V69&lt;$V$9,V70&lt;$V$9),"NK","L"))</f>
        <v>NK</v>
      </c>
      <c r="X69" s="230" t="str">
        <f>IF(BIng!C43="","",BIng!F43)</f>
        <v/>
      </c>
      <c r="Y69" s="764" t="str">
        <f t="shared" ref="Y69" si="543">IF(X69="","NK",IF(OR(X69&lt;$X$9,X70&lt;$X$9),"NK","L"))</f>
        <v>NK</v>
      </c>
      <c r="Z69" s="230" t="str">
        <f>IF(SBd!C43="","",SBd!C43)</f>
        <v/>
      </c>
      <c r="AA69" s="764" t="str">
        <f t="shared" ref="AA69" si="544">IF(Z69="","NK",IF(OR(Z69&lt;$Z$9,Z70&lt;$Z$9),"NK","L"))</f>
        <v>NK</v>
      </c>
      <c r="AB69" s="230" t="str">
        <f>IF(Pjk!C43="","",Pjk!F43)</f>
        <v/>
      </c>
      <c r="AC69" s="764" t="str">
        <f t="shared" ref="AC69" si="545">IF(AB69="","NK",IF(OR(AB69&lt;$AB$9,AB70&lt;$AB$9),"NK","L"))</f>
        <v>NK</v>
      </c>
      <c r="AD69" s="230" t="str">
        <f>IF(Prk!C43="","",Prk!C43)</f>
        <v/>
      </c>
      <c r="AE69" s="764" t="str">
        <f t="shared" ref="AE69" si="546">IF(AD69="","NK",IF(OR(AD69&lt;$AD$9,AD70&lt;$AD$9),"NK","L"))</f>
        <v>NK</v>
      </c>
      <c r="AF69" s="230" t="str">
        <f>IF(BADER!C43="","",BADER!C43)</f>
        <v/>
      </c>
      <c r="AG69" s="764" t="str">
        <f t="shared" ref="AG69" si="547">IF(AF69="","NK",IF(OR(AF69&lt;$AF$9,AF70&lt;$AF$9),"NK","L"))</f>
        <v>NK</v>
      </c>
      <c r="AH69" s="230" t="str">
        <f>IF(TAMB1!C43="","",TAMB1!C43)</f>
        <v/>
      </c>
      <c r="AI69" s="764" t="str">
        <f t="shared" ref="AI69" si="548">IF(AH69="","",IF(OR(AH69&lt;$AH$9,AH70&lt;$AH$9),"NK","L"))</f>
        <v/>
      </c>
      <c r="AJ69" s="230" t="str">
        <f>IF(TAMB2!C43="","",TAMB2!C43)</f>
        <v/>
      </c>
      <c r="AK69" s="764" t="str">
        <f t="shared" ref="AK69" si="549">IF(AJ69="","",IF(OR(AJ69&lt;$AJ$9,AJ70&lt;$AJ$9),"NK","L"))</f>
        <v/>
      </c>
      <c r="AL69" s="231">
        <f t="shared" si="0"/>
        <v>0</v>
      </c>
      <c r="AM69" s="754" t="str">
        <f>IFERROR(DESKRIPSI!EW40,"")</f>
        <v/>
      </c>
      <c r="AN69" s="756">
        <f t="shared" ref="AN69" si="550">IF(AL69="","",AL69+AL70)</f>
        <v>0</v>
      </c>
      <c r="AO69" s="747" t="str">
        <f t="shared" ref="AO69" si="551">IF(AL69=0,"",COUNTIF(D69:AK70,"NK"))</f>
        <v/>
      </c>
      <c r="AP69" s="751">
        <f>RANK(AN69,$AN$11:$AN$107,0)</f>
        <v>1</v>
      </c>
    </row>
    <row r="70" spans="1:42" ht="15">
      <c r="A70" s="713"/>
      <c r="B70" s="753"/>
      <c r="C70" s="232" t="s">
        <v>423</v>
      </c>
      <c r="D70" s="228" t="str">
        <f>IF(QH!F43="","",QH!F43)</f>
        <v/>
      </c>
      <c r="E70" s="765"/>
      <c r="F70" s="229" t="str">
        <f>IF(AA!F43="","",AA!F43)</f>
        <v/>
      </c>
      <c r="G70" s="765"/>
      <c r="H70" s="229" t="str">
        <f>IF(FIQIH!F43="","",FIQIH!F43)</f>
        <v/>
      </c>
      <c r="I70" s="765"/>
      <c r="J70" s="229" t="str">
        <f>IF(SKI!F43="","",SKI!F43)</f>
        <v/>
      </c>
      <c r="K70" s="765"/>
      <c r="L70" s="228" t="str">
        <f>IF(PPKn!F43="","",PPKn!F43)</f>
        <v/>
      </c>
      <c r="M70" s="765"/>
      <c r="N70" s="230" t="str">
        <f>IF(B.Ind!F43="","",B.Ind!F43)</f>
        <v/>
      </c>
      <c r="O70" s="765"/>
      <c r="P70" s="230" t="str">
        <f>IF(B.ARAB!F43="","",B.ARAB!F43)</f>
        <v/>
      </c>
      <c r="Q70" s="765"/>
      <c r="R70" s="230" t="str">
        <f>IF(MAT!F43="","",MAT!F43)</f>
        <v/>
      </c>
      <c r="S70" s="765"/>
      <c r="T70" s="230" t="str">
        <f>IF(IPA!F43="","",IPA!F43)</f>
        <v/>
      </c>
      <c r="U70" s="765"/>
      <c r="V70" s="230" t="str">
        <f>IF(IPS!F43="","",IPS!F43)</f>
        <v/>
      </c>
      <c r="W70" s="765"/>
      <c r="X70" s="230" t="str">
        <f>IF(BIng!F43="","",BIng!F43)</f>
        <v/>
      </c>
      <c r="Y70" s="765"/>
      <c r="Z70" s="230" t="str">
        <f>IF(SBd!F43="","",SBd!F43)</f>
        <v/>
      </c>
      <c r="AA70" s="765"/>
      <c r="AB70" s="230" t="str">
        <f>IF(Pjk!F43="","",Pjk!F43)</f>
        <v/>
      </c>
      <c r="AC70" s="765"/>
      <c r="AD70" s="230" t="str">
        <f>IF(Prk!F43="","",Prk!F43)</f>
        <v/>
      </c>
      <c r="AE70" s="765"/>
      <c r="AF70" s="230" t="str">
        <f>IF(BADER!F43="","",BADER!F43)</f>
        <v/>
      </c>
      <c r="AG70" s="765"/>
      <c r="AH70" s="230" t="str">
        <f>IF(TAMB1!F43="","",TAMB1!F43)</f>
        <v/>
      </c>
      <c r="AI70" s="765"/>
      <c r="AJ70" s="230" t="str">
        <f>IF(TAMB2!F43="","",TAMB2!F43)</f>
        <v/>
      </c>
      <c r="AK70" s="765"/>
      <c r="AL70" s="231">
        <f t="shared" si="0"/>
        <v>0</v>
      </c>
      <c r="AM70" s="755"/>
      <c r="AN70" s="757"/>
      <c r="AO70" s="748"/>
      <c r="AP70" s="751"/>
    </row>
    <row r="71" spans="1:42" ht="15">
      <c r="A71" s="711">
        <v>31</v>
      </c>
      <c r="B71" s="752" t="str">
        <f>'Data Identitas'!B39</f>
        <v>siswa31</v>
      </c>
      <c r="C71" s="232" t="s">
        <v>422</v>
      </c>
      <c r="D71" s="228" t="str">
        <f>IF(QH!C44="","",QH!C44)</f>
        <v/>
      </c>
      <c r="E71" s="764" t="str">
        <f t="shared" ref="E71" si="552">IF(D71="","NK",IF(OR(D71&lt;$D$9,D72&lt;$D$9),"NK","L"))</f>
        <v>NK</v>
      </c>
      <c r="F71" s="229" t="str">
        <f>IF(AA!C44="","",AA!C44)</f>
        <v/>
      </c>
      <c r="G71" s="764" t="str">
        <f t="shared" ref="G71" si="553">IF(F71="","NK",IF(OR(F71&lt;$F$9,F72&lt;$F$9),"NK","L"))</f>
        <v>NK</v>
      </c>
      <c r="H71" s="229" t="str">
        <f>IF(FIQIH!C44="","",FIQIH!C44)</f>
        <v/>
      </c>
      <c r="I71" s="764" t="str">
        <f t="shared" ref="I71" si="554">IF(H71="","NK",IF(OR(H71&lt;$H$9,H72&lt;$H$9),"NK","L"))</f>
        <v>NK</v>
      </c>
      <c r="J71" s="229" t="str">
        <f>IF(SKI!C44="","",SKI!C44)</f>
        <v/>
      </c>
      <c r="K71" s="764" t="str">
        <f t="shared" ref="K71" si="555">IF(J71="","NK",IF(OR(J71&lt;$J$9,J72&lt;$J$9),"NK","L"))</f>
        <v>NK</v>
      </c>
      <c r="L71" s="228" t="str">
        <f>IF(PPKn!C44="","",PPKn!C44)</f>
        <v/>
      </c>
      <c r="M71" s="764" t="str">
        <f t="shared" ref="M71" si="556">IF(L71="","NK",IF(OR(L71&lt;$L$9,L72&lt;$L$9),"NK","L"))</f>
        <v>NK</v>
      </c>
      <c r="N71" s="230" t="str">
        <f>IF(B.Ind!C44="","",B.Ind!C44)</f>
        <v/>
      </c>
      <c r="O71" s="764" t="str">
        <f t="shared" ref="O71" si="557">IF(N71="","NK",IF(OR(N71&lt;$N$9,N72&lt;$N$9),"NK","L"))</f>
        <v>NK</v>
      </c>
      <c r="P71" s="230" t="str">
        <f>IF(B.ARAB!C44="","",B.ARAB!C44)</f>
        <v/>
      </c>
      <c r="Q71" s="764" t="str">
        <f t="shared" ref="Q71" si="558">IF(P71="","NK",IF(OR(P71&lt;$P$9,P72&lt;$P$9),"NK","L"))</f>
        <v>NK</v>
      </c>
      <c r="R71" s="230" t="str">
        <f>IF(MAT!C44="","",MAT!C44)</f>
        <v/>
      </c>
      <c r="S71" s="764" t="str">
        <f t="shared" ref="S71" si="559">IF(R71="","NK",IF(OR(R71&lt;$R$9,R72&lt;$R$9),"NK","L"))</f>
        <v>NK</v>
      </c>
      <c r="T71" s="230" t="str">
        <f>IF(IPA!C44="","",IPA!C44)</f>
        <v/>
      </c>
      <c r="U71" s="764" t="str">
        <f t="shared" ref="U71" si="560">IF(T71="","NK",IF(OR(T71&lt;$T$9,T72&lt;$T$9),"NK","L"))</f>
        <v>NK</v>
      </c>
      <c r="V71" s="230" t="str">
        <f>IF(IPS!C44="","",IPS!C44)</f>
        <v/>
      </c>
      <c r="W71" s="764" t="str">
        <f t="shared" ref="W71" si="561">IF(V71="","NK",IF(OR(V71&lt;$V$9,V72&lt;$V$9),"NK","L"))</f>
        <v>NK</v>
      </c>
      <c r="X71" s="230" t="str">
        <f>IF(BIng!C44="","",BIng!F44)</f>
        <v/>
      </c>
      <c r="Y71" s="764" t="str">
        <f t="shared" ref="Y71" si="562">IF(X71="","NK",IF(OR(X71&lt;$X$9,X72&lt;$X$9),"NK","L"))</f>
        <v>NK</v>
      </c>
      <c r="Z71" s="230" t="str">
        <f>IF(SBd!C44="","",SBd!C44)</f>
        <v/>
      </c>
      <c r="AA71" s="764" t="str">
        <f t="shared" ref="AA71" si="563">IF(Z71="","NK",IF(OR(Z71&lt;$Z$9,Z72&lt;$Z$9),"NK","L"))</f>
        <v>NK</v>
      </c>
      <c r="AB71" s="230" t="str">
        <f>IF(Pjk!C44="","",Pjk!F44)</f>
        <v/>
      </c>
      <c r="AC71" s="764" t="str">
        <f t="shared" ref="AC71" si="564">IF(AB71="","NK",IF(OR(AB71&lt;$AB$9,AB72&lt;$AB$9),"NK","L"))</f>
        <v>NK</v>
      </c>
      <c r="AD71" s="230" t="str">
        <f>IF(Prk!C44="","",Prk!C44)</f>
        <v/>
      </c>
      <c r="AE71" s="764" t="str">
        <f t="shared" ref="AE71" si="565">IF(AD71="","NK",IF(OR(AD71&lt;$AD$9,AD72&lt;$AD$9),"NK","L"))</f>
        <v>NK</v>
      </c>
      <c r="AF71" s="230" t="str">
        <f>IF(BADER!C44="","",BADER!C44)</f>
        <v/>
      </c>
      <c r="AG71" s="764" t="str">
        <f t="shared" ref="AG71" si="566">IF(AF71="","NK",IF(OR(AF71&lt;$AF$9,AF72&lt;$AF$9),"NK","L"))</f>
        <v>NK</v>
      </c>
      <c r="AH71" s="230" t="str">
        <f>IF(TAMB1!C44="","",TAMB1!C44)</f>
        <v/>
      </c>
      <c r="AI71" s="764" t="str">
        <f t="shared" ref="AI71" si="567">IF(AH71="","",IF(OR(AH71&lt;$AH$9,AH72&lt;$AH$9),"NK","L"))</f>
        <v/>
      </c>
      <c r="AJ71" s="230" t="str">
        <f>IF(TAMB2!C44="","",TAMB2!C44)</f>
        <v/>
      </c>
      <c r="AK71" s="764" t="str">
        <f t="shared" ref="AK71" si="568">IF(AJ71="","",IF(OR(AJ71&lt;$AJ$9,AJ72&lt;$AJ$9),"NK","L"))</f>
        <v/>
      </c>
      <c r="AL71" s="231">
        <f t="shared" si="0"/>
        <v>0</v>
      </c>
      <c r="AM71" s="754" t="str">
        <f>IFERROR(DESKRIPSI!EW41,"")</f>
        <v/>
      </c>
      <c r="AN71" s="756">
        <f t="shared" ref="AN71" si="569">IF(AL71="","",AL71+AL72)</f>
        <v>0</v>
      </c>
      <c r="AO71" s="747" t="str">
        <f t="shared" ref="AO71" si="570">IF(AL71=0,"",COUNTIF(D71:AK72,"NK"))</f>
        <v/>
      </c>
      <c r="AP71" s="751">
        <f>RANK(AN71,$AN$11:$AN$107,0)</f>
        <v>1</v>
      </c>
    </row>
    <row r="72" spans="1:42" ht="15">
      <c r="A72" s="713"/>
      <c r="B72" s="753"/>
      <c r="C72" s="232" t="s">
        <v>423</v>
      </c>
      <c r="D72" s="228" t="str">
        <f>IF(QH!F44="","",QH!F44)</f>
        <v/>
      </c>
      <c r="E72" s="765"/>
      <c r="F72" s="229" t="str">
        <f>IF(AA!F44="","",AA!F44)</f>
        <v/>
      </c>
      <c r="G72" s="765"/>
      <c r="H72" s="229" t="str">
        <f>IF(FIQIH!F44="","",FIQIH!F44)</f>
        <v/>
      </c>
      <c r="I72" s="765"/>
      <c r="J72" s="229" t="str">
        <f>IF(SKI!F44="","",SKI!F44)</f>
        <v/>
      </c>
      <c r="K72" s="765"/>
      <c r="L72" s="228" t="str">
        <f>IF(PPKn!F44="","",PPKn!F44)</f>
        <v/>
      </c>
      <c r="M72" s="765"/>
      <c r="N72" s="230" t="str">
        <f>IF(B.Ind!F44="","",B.Ind!F44)</f>
        <v/>
      </c>
      <c r="O72" s="765"/>
      <c r="P72" s="230" t="str">
        <f>IF(B.ARAB!F44="","",B.ARAB!F44)</f>
        <v/>
      </c>
      <c r="Q72" s="765"/>
      <c r="R72" s="230" t="str">
        <f>IF(MAT!F44="","",MAT!F44)</f>
        <v/>
      </c>
      <c r="S72" s="765"/>
      <c r="T72" s="230" t="str">
        <f>IF(IPA!F44="","",IPA!F44)</f>
        <v/>
      </c>
      <c r="U72" s="765"/>
      <c r="V72" s="230" t="str">
        <f>IF(IPS!F44="","",IPS!F44)</f>
        <v/>
      </c>
      <c r="W72" s="765"/>
      <c r="X72" s="230" t="str">
        <f>IF(BIng!F44="","",BIng!F44)</f>
        <v/>
      </c>
      <c r="Y72" s="765"/>
      <c r="Z72" s="230" t="str">
        <f>IF(SBd!F44="","",SBd!F44)</f>
        <v/>
      </c>
      <c r="AA72" s="765"/>
      <c r="AB72" s="230" t="str">
        <f>IF(Pjk!F44="","",Pjk!F44)</f>
        <v/>
      </c>
      <c r="AC72" s="765"/>
      <c r="AD72" s="230" t="str">
        <f>IF(Prk!F44="","",Prk!F44)</f>
        <v/>
      </c>
      <c r="AE72" s="765"/>
      <c r="AF72" s="230" t="str">
        <f>IF(BADER!F44="","",BADER!F44)</f>
        <v/>
      </c>
      <c r="AG72" s="765"/>
      <c r="AH72" s="230" t="str">
        <f>IF(TAMB1!F44="","",TAMB1!F44)</f>
        <v/>
      </c>
      <c r="AI72" s="765"/>
      <c r="AJ72" s="230" t="str">
        <f>IF(TAMB2!F44="","",TAMB2!F44)</f>
        <v/>
      </c>
      <c r="AK72" s="765"/>
      <c r="AL72" s="231">
        <f t="shared" si="0"/>
        <v>0</v>
      </c>
      <c r="AM72" s="755"/>
      <c r="AN72" s="757"/>
      <c r="AO72" s="748"/>
      <c r="AP72" s="751"/>
    </row>
    <row r="73" spans="1:42" ht="15">
      <c r="A73" s="711">
        <v>32</v>
      </c>
      <c r="B73" s="752" t="str">
        <f>'Data Identitas'!B40</f>
        <v>siswa32</v>
      </c>
      <c r="C73" s="232" t="s">
        <v>422</v>
      </c>
      <c r="D73" s="228" t="str">
        <f>IF(QH!C45="","",QH!C45)</f>
        <v/>
      </c>
      <c r="E73" s="764" t="str">
        <f t="shared" ref="E73" si="571">IF(D73="","NK",IF(OR(D73&lt;$D$9,D74&lt;$D$9),"NK","L"))</f>
        <v>NK</v>
      </c>
      <c r="F73" s="229" t="str">
        <f>IF(AA!C45="","",AA!C45)</f>
        <v/>
      </c>
      <c r="G73" s="764" t="str">
        <f t="shared" ref="G73" si="572">IF(F73="","NK",IF(OR(F73&lt;$F$9,F74&lt;$F$9),"NK","L"))</f>
        <v>NK</v>
      </c>
      <c r="H73" s="229" t="str">
        <f>IF(FIQIH!C45="","",FIQIH!C45)</f>
        <v/>
      </c>
      <c r="I73" s="764" t="str">
        <f t="shared" ref="I73" si="573">IF(H73="","NK",IF(OR(H73&lt;$H$9,H74&lt;$H$9),"NK","L"))</f>
        <v>NK</v>
      </c>
      <c r="J73" s="229" t="str">
        <f>IF(SKI!C45="","",SKI!C45)</f>
        <v/>
      </c>
      <c r="K73" s="764" t="str">
        <f t="shared" ref="K73" si="574">IF(J73="","NK",IF(OR(J73&lt;$J$9,J74&lt;$J$9),"NK","L"))</f>
        <v>NK</v>
      </c>
      <c r="L73" s="228" t="str">
        <f>IF(PPKn!C45="","",PPKn!C45)</f>
        <v/>
      </c>
      <c r="M73" s="764" t="str">
        <f t="shared" ref="M73" si="575">IF(L73="","NK",IF(OR(L73&lt;$L$9,L74&lt;$L$9),"NK","L"))</f>
        <v>NK</v>
      </c>
      <c r="N73" s="230" t="str">
        <f>IF(B.Ind!C45="","",B.Ind!C45)</f>
        <v/>
      </c>
      <c r="O73" s="764" t="str">
        <f t="shared" ref="O73" si="576">IF(N73="","NK",IF(OR(N73&lt;$N$9,N74&lt;$N$9),"NK","L"))</f>
        <v>NK</v>
      </c>
      <c r="P73" s="230" t="str">
        <f>IF(B.ARAB!C45="","",B.ARAB!C45)</f>
        <v/>
      </c>
      <c r="Q73" s="764" t="str">
        <f t="shared" ref="Q73" si="577">IF(P73="","NK",IF(OR(P73&lt;$P$9,P74&lt;$P$9),"NK","L"))</f>
        <v>NK</v>
      </c>
      <c r="R73" s="230" t="str">
        <f>IF(MAT!C45="","",MAT!C45)</f>
        <v/>
      </c>
      <c r="S73" s="764" t="str">
        <f t="shared" ref="S73" si="578">IF(R73="","NK",IF(OR(R73&lt;$R$9,R74&lt;$R$9),"NK","L"))</f>
        <v>NK</v>
      </c>
      <c r="T73" s="230" t="str">
        <f>IF(IPA!C45="","",IPA!C45)</f>
        <v/>
      </c>
      <c r="U73" s="764" t="str">
        <f t="shared" ref="U73" si="579">IF(T73="","NK",IF(OR(T73&lt;$T$9,T74&lt;$T$9),"NK","L"))</f>
        <v>NK</v>
      </c>
      <c r="V73" s="230" t="str">
        <f>IF(IPS!C45="","",IPS!C45)</f>
        <v/>
      </c>
      <c r="W73" s="764" t="str">
        <f t="shared" ref="W73" si="580">IF(V73="","NK",IF(OR(V73&lt;$V$9,V74&lt;$V$9),"NK","L"))</f>
        <v>NK</v>
      </c>
      <c r="X73" s="230" t="str">
        <f>IF(BIng!C45="","",BIng!F45)</f>
        <v/>
      </c>
      <c r="Y73" s="764" t="str">
        <f t="shared" ref="Y73" si="581">IF(X73="","NK",IF(OR(X73&lt;$X$9,X74&lt;$X$9),"NK","L"))</f>
        <v>NK</v>
      </c>
      <c r="Z73" s="230" t="str">
        <f>IF(SBd!C45="","",SBd!C45)</f>
        <v/>
      </c>
      <c r="AA73" s="764" t="str">
        <f t="shared" ref="AA73" si="582">IF(Z73="","NK",IF(OR(Z73&lt;$Z$9,Z74&lt;$Z$9),"NK","L"))</f>
        <v>NK</v>
      </c>
      <c r="AB73" s="230" t="str">
        <f>IF(Pjk!C45="","",Pjk!F45)</f>
        <v/>
      </c>
      <c r="AC73" s="764" t="str">
        <f t="shared" ref="AC73" si="583">IF(AB73="","NK",IF(OR(AB73&lt;$AB$9,AB74&lt;$AB$9),"NK","L"))</f>
        <v>NK</v>
      </c>
      <c r="AD73" s="230" t="str">
        <f>IF(Prk!C45="","",Prk!C45)</f>
        <v/>
      </c>
      <c r="AE73" s="764" t="str">
        <f t="shared" ref="AE73" si="584">IF(AD73="","NK",IF(OR(AD73&lt;$AD$9,AD74&lt;$AD$9),"NK","L"))</f>
        <v>NK</v>
      </c>
      <c r="AF73" s="230" t="str">
        <f>IF(BADER!C45="","",BADER!C45)</f>
        <v/>
      </c>
      <c r="AG73" s="764" t="str">
        <f t="shared" ref="AG73" si="585">IF(AF73="","NK",IF(OR(AF73&lt;$AF$9,AF74&lt;$AF$9),"NK","L"))</f>
        <v>NK</v>
      </c>
      <c r="AH73" s="230" t="str">
        <f>IF(TAMB1!C45="","",TAMB1!C45)</f>
        <v/>
      </c>
      <c r="AI73" s="764" t="str">
        <f t="shared" ref="AI73" si="586">IF(AH73="","",IF(OR(AH73&lt;$AH$9,AH74&lt;$AH$9),"NK","L"))</f>
        <v/>
      </c>
      <c r="AJ73" s="230" t="str">
        <f>IF(TAMB2!C45="","",TAMB2!C45)</f>
        <v/>
      </c>
      <c r="AK73" s="764" t="str">
        <f t="shared" ref="AK73" si="587">IF(AJ73="","",IF(OR(AJ73&lt;$AJ$9,AJ74&lt;$AJ$9),"NK","L"))</f>
        <v/>
      </c>
      <c r="AL73" s="231">
        <f t="shared" si="0"/>
        <v>0</v>
      </c>
      <c r="AM73" s="754" t="str">
        <f>IFERROR(DESKRIPSI!EW42,"")</f>
        <v/>
      </c>
      <c r="AN73" s="756">
        <f t="shared" ref="AN73" si="588">IF(AL73="","",AL73+AL74)</f>
        <v>0</v>
      </c>
      <c r="AO73" s="747" t="str">
        <f t="shared" ref="AO73" si="589">IF(AL73=0,"",COUNTIF(D73:AK74,"NK"))</f>
        <v/>
      </c>
      <c r="AP73" s="751">
        <f>RANK(AN73,$AN$11:$AN$107,0)</f>
        <v>1</v>
      </c>
    </row>
    <row r="74" spans="1:42" ht="15">
      <c r="A74" s="713"/>
      <c r="B74" s="753"/>
      <c r="C74" s="232" t="s">
        <v>423</v>
      </c>
      <c r="D74" s="228" t="str">
        <f>IF(QH!F45="","",QH!F45)</f>
        <v/>
      </c>
      <c r="E74" s="765"/>
      <c r="F74" s="229" t="str">
        <f>IF(AA!F45="","",AA!F45)</f>
        <v/>
      </c>
      <c r="G74" s="765"/>
      <c r="H74" s="229" t="str">
        <f>IF(FIQIH!F45="","",FIQIH!F45)</f>
        <v/>
      </c>
      <c r="I74" s="765"/>
      <c r="J74" s="229" t="str">
        <f>IF(SKI!F45="","",SKI!F45)</f>
        <v/>
      </c>
      <c r="K74" s="765"/>
      <c r="L74" s="228" t="str">
        <f>IF(PPKn!F45="","",PPKn!F45)</f>
        <v/>
      </c>
      <c r="M74" s="765"/>
      <c r="N74" s="230" t="str">
        <f>IF(B.Ind!F45="","",B.Ind!F45)</f>
        <v/>
      </c>
      <c r="O74" s="765"/>
      <c r="P74" s="230" t="str">
        <f>IF(B.ARAB!F45="","",B.ARAB!F45)</f>
        <v/>
      </c>
      <c r="Q74" s="765"/>
      <c r="R74" s="230" t="str">
        <f>IF(MAT!F45="","",MAT!F45)</f>
        <v/>
      </c>
      <c r="S74" s="765"/>
      <c r="T74" s="230" t="str">
        <f>IF(IPA!F45="","",IPA!F45)</f>
        <v/>
      </c>
      <c r="U74" s="765"/>
      <c r="V74" s="230" t="str">
        <f>IF(IPS!F45="","",IPS!F45)</f>
        <v/>
      </c>
      <c r="W74" s="765"/>
      <c r="X74" s="230" t="str">
        <f>IF(BIng!F45="","",BIng!F45)</f>
        <v/>
      </c>
      <c r="Y74" s="765"/>
      <c r="Z74" s="230" t="str">
        <f>IF(SBd!F45="","",SBd!F45)</f>
        <v/>
      </c>
      <c r="AA74" s="765"/>
      <c r="AB74" s="230" t="str">
        <f>IF(Pjk!F45="","",Pjk!F45)</f>
        <v/>
      </c>
      <c r="AC74" s="765"/>
      <c r="AD74" s="230" t="str">
        <f>IF(Prk!F45="","",Prk!F45)</f>
        <v/>
      </c>
      <c r="AE74" s="765"/>
      <c r="AF74" s="230" t="str">
        <f>IF(BADER!F45="","",BADER!F45)</f>
        <v/>
      </c>
      <c r="AG74" s="765"/>
      <c r="AH74" s="230" t="str">
        <f>IF(TAMB1!F45="","",TAMB1!F45)</f>
        <v/>
      </c>
      <c r="AI74" s="765"/>
      <c r="AJ74" s="230" t="str">
        <f>IF(TAMB2!F45="","",TAMB2!F45)</f>
        <v/>
      </c>
      <c r="AK74" s="765"/>
      <c r="AL74" s="231">
        <f t="shared" si="0"/>
        <v>0</v>
      </c>
      <c r="AM74" s="755"/>
      <c r="AN74" s="757"/>
      <c r="AO74" s="748"/>
      <c r="AP74" s="751"/>
    </row>
    <row r="75" spans="1:42" ht="15">
      <c r="A75" s="711">
        <v>33</v>
      </c>
      <c r="B75" s="752" t="str">
        <f>'Data Identitas'!B41</f>
        <v>siswa33</v>
      </c>
      <c r="C75" s="232" t="s">
        <v>422</v>
      </c>
      <c r="D75" s="228" t="str">
        <f>IF(QH!C46="","",QH!C46)</f>
        <v/>
      </c>
      <c r="E75" s="764" t="str">
        <f t="shared" ref="E75" si="590">IF(D75="","NK",IF(OR(D75&lt;$D$9,D76&lt;$D$9),"NK","L"))</f>
        <v>NK</v>
      </c>
      <c r="F75" s="229" t="str">
        <f>IF(AA!C46="","",AA!C46)</f>
        <v/>
      </c>
      <c r="G75" s="764" t="str">
        <f t="shared" ref="G75" si="591">IF(F75="","NK",IF(OR(F75&lt;$F$9,F76&lt;$F$9),"NK","L"))</f>
        <v>NK</v>
      </c>
      <c r="H75" s="229" t="str">
        <f>IF(FIQIH!C46="","",FIQIH!C46)</f>
        <v/>
      </c>
      <c r="I75" s="764" t="str">
        <f t="shared" ref="I75" si="592">IF(H75="","NK",IF(OR(H75&lt;$H$9,H76&lt;$H$9),"NK","L"))</f>
        <v>NK</v>
      </c>
      <c r="J75" s="229" t="str">
        <f>IF(SKI!C46="","",SKI!C46)</f>
        <v/>
      </c>
      <c r="K75" s="764" t="str">
        <f t="shared" ref="K75" si="593">IF(J75="","NK",IF(OR(J75&lt;$J$9,J76&lt;$J$9),"NK","L"))</f>
        <v>NK</v>
      </c>
      <c r="L75" s="228" t="str">
        <f>IF(PPKn!C46="","",PPKn!C46)</f>
        <v/>
      </c>
      <c r="M75" s="764" t="str">
        <f t="shared" ref="M75" si="594">IF(L75="","NK",IF(OR(L75&lt;$L$9,L76&lt;$L$9),"NK","L"))</f>
        <v>NK</v>
      </c>
      <c r="N75" s="230" t="str">
        <f>IF(B.Ind!C46="","",B.Ind!C46)</f>
        <v/>
      </c>
      <c r="O75" s="764" t="str">
        <f t="shared" ref="O75" si="595">IF(N75="","NK",IF(OR(N75&lt;$N$9,N76&lt;$N$9),"NK","L"))</f>
        <v>NK</v>
      </c>
      <c r="P75" s="230" t="str">
        <f>IF(B.ARAB!C46="","",B.ARAB!C46)</f>
        <v/>
      </c>
      <c r="Q75" s="764" t="str">
        <f t="shared" ref="Q75" si="596">IF(P75="","NK",IF(OR(P75&lt;$P$9,P76&lt;$P$9),"NK","L"))</f>
        <v>NK</v>
      </c>
      <c r="R75" s="230" t="str">
        <f>IF(MAT!C46="","",MAT!C46)</f>
        <v/>
      </c>
      <c r="S75" s="764" t="str">
        <f t="shared" ref="S75" si="597">IF(R75="","NK",IF(OR(R75&lt;$R$9,R76&lt;$R$9),"NK","L"))</f>
        <v>NK</v>
      </c>
      <c r="T75" s="230" t="str">
        <f>IF(IPA!C46="","",IPA!C46)</f>
        <v/>
      </c>
      <c r="U75" s="764" t="str">
        <f t="shared" ref="U75" si="598">IF(T75="","NK",IF(OR(T75&lt;$T$9,T76&lt;$T$9),"NK","L"))</f>
        <v>NK</v>
      </c>
      <c r="V75" s="230" t="str">
        <f>IF(IPS!C46="","",IPS!C46)</f>
        <v/>
      </c>
      <c r="W75" s="764" t="str">
        <f t="shared" ref="W75" si="599">IF(V75="","NK",IF(OR(V75&lt;$V$9,V76&lt;$V$9),"NK","L"))</f>
        <v>NK</v>
      </c>
      <c r="X75" s="230" t="str">
        <f>IF(BIng!C46="","",BIng!F46)</f>
        <v/>
      </c>
      <c r="Y75" s="764" t="str">
        <f t="shared" ref="Y75" si="600">IF(X75="","NK",IF(OR(X75&lt;$X$9,X76&lt;$X$9),"NK","L"))</f>
        <v>NK</v>
      </c>
      <c r="Z75" s="230" t="str">
        <f>IF(SBd!C46="","",SBd!C46)</f>
        <v/>
      </c>
      <c r="AA75" s="764" t="str">
        <f t="shared" ref="AA75" si="601">IF(Z75="","NK",IF(OR(Z75&lt;$Z$9,Z76&lt;$Z$9),"NK","L"))</f>
        <v>NK</v>
      </c>
      <c r="AB75" s="230" t="str">
        <f>IF(Pjk!C46="","",Pjk!F46)</f>
        <v/>
      </c>
      <c r="AC75" s="764" t="str">
        <f t="shared" ref="AC75" si="602">IF(AB75="","NK",IF(OR(AB75&lt;$AB$9,AB76&lt;$AB$9),"NK","L"))</f>
        <v>NK</v>
      </c>
      <c r="AD75" s="230" t="str">
        <f>IF(Prk!C46="","",Prk!C46)</f>
        <v/>
      </c>
      <c r="AE75" s="764" t="str">
        <f t="shared" ref="AE75" si="603">IF(AD75="","NK",IF(OR(AD75&lt;$AD$9,AD76&lt;$AD$9),"NK","L"))</f>
        <v>NK</v>
      </c>
      <c r="AF75" s="230" t="str">
        <f>IF(BADER!C46="","",BADER!C46)</f>
        <v/>
      </c>
      <c r="AG75" s="764" t="str">
        <f t="shared" ref="AG75" si="604">IF(AF75="","NK",IF(OR(AF75&lt;$AF$9,AF76&lt;$AF$9),"NK","L"))</f>
        <v>NK</v>
      </c>
      <c r="AH75" s="230" t="str">
        <f>IF(TAMB1!C46="","",TAMB1!C46)</f>
        <v/>
      </c>
      <c r="AI75" s="764" t="str">
        <f t="shared" ref="AI75" si="605">IF(AH75="","",IF(OR(AH75&lt;$AH$9,AH76&lt;$AH$9),"NK","L"))</f>
        <v/>
      </c>
      <c r="AJ75" s="230" t="str">
        <f>IF(TAMB2!C46="","",TAMB2!C46)</f>
        <v/>
      </c>
      <c r="AK75" s="764" t="str">
        <f t="shared" ref="AK75" si="606">IF(AJ75="","",IF(OR(AJ75&lt;$AJ$9,AJ76&lt;$AJ$9),"NK","L"))</f>
        <v/>
      </c>
      <c r="AL75" s="231">
        <f t="shared" ref="AL75:AL106" si="607">SUM(D75,F75,H75,J75,L75,N75,P75,R75,T75,V75,X75,Z75,AB75,AD75,AF75,AH75,AJ75)</f>
        <v>0</v>
      </c>
      <c r="AM75" s="754" t="str">
        <f>IFERROR(DESKRIPSI!EW43,"")</f>
        <v/>
      </c>
      <c r="AN75" s="756">
        <f t="shared" ref="AN75" si="608">IF(AL75="","",AL75+AL76)</f>
        <v>0</v>
      </c>
      <c r="AO75" s="747" t="str">
        <f t="shared" ref="AO75" si="609">IF(AL75=0,"",COUNTIF(D75:AK76,"NK"))</f>
        <v/>
      </c>
      <c r="AP75" s="751">
        <f>RANK(AN75,$AN$11:$AN$107,0)</f>
        <v>1</v>
      </c>
    </row>
    <row r="76" spans="1:42" ht="15">
      <c r="A76" s="713"/>
      <c r="B76" s="753"/>
      <c r="C76" s="232" t="s">
        <v>423</v>
      </c>
      <c r="D76" s="228" t="str">
        <f>IF(QH!F46="","",QH!F46)</f>
        <v/>
      </c>
      <c r="E76" s="765"/>
      <c r="F76" s="229" t="str">
        <f>IF(AA!F46="","",AA!F46)</f>
        <v/>
      </c>
      <c r="G76" s="765"/>
      <c r="H76" s="229" t="str">
        <f>IF(FIQIH!F46="","",FIQIH!F46)</f>
        <v/>
      </c>
      <c r="I76" s="765"/>
      <c r="J76" s="229" t="str">
        <f>IF(SKI!F46="","",SKI!F46)</f>
        <v/>
      </c>
      <c r="K76" s="765"/>
      <c r="L76" s="228" t="str">
        <f>IF(PPKn!F46="","",PPKn!F46)</f>
        <v/>
      </c>
      <c r="M76" s="765"/>
      <c r="N76" s="230" t="str">
        <f>IF(B.Ind!F46="","",B.Ind!F46)</f>
        <v/>
      </c>
      <c r="O76" s="765"/>
      <c r="P76" s="230" t="str">
        <f>IF(B.ARAB!F46="","",B.ARAB!F46)</f>
        <v/>
      </c>
      <c r="Q76" s="765"/>
      <c r="R76" s="230" t="str">
        <f>IF(MAT!F46="","",MAT!F46)</f>
        <v/>
      </c>
      <c r="S76" s="765"/>
      <c r="T76" s="230" t="str">
        <f>IF(IPA!F46="","",IPA!F46)</f>
        <v/>
      </c>
      <c r="U76" s="765"/>
      <c r="V76" s="230" t="str">
        <f>IF(IPS!F46="","",IPS!F46)</f>
        <v/>
      </c>
      <c r="W76" s="765"/>
      <c r="X76" s="230" t="str">
        <f>IF(BIng!F46="","",BIng!F46)</f>
        <v/>
      </c>
      <c r="Y76" s="765"/>
      <c r="Z76" s="230" t="str">
        <f>IF(SBd!F46="","",SBd!F46)</f>
        <v/>
      </c>
      <c r="AA76" s="765"/>
      <c r="AB76" s="230" t="str">
        <f>IF(Pjk!F46="","",Pjk!F46)</f>
        <v/>
      </c>
      <c r="AC76" s="765"/>
      <c r="AD76" s="230" t="str">
        <f>IF(Prk!F46="","",Prk!F46)</f>
        <v/>
      </c>
      <c r="AE76" s="765"/>
      <c r="AF76" s="230" t="str">
        <f>IF(BADER!F46="","",BADER!F46)</f>
        <v/>
      </c>
      <c r="AG76" s="765"/>
      <c r="AH76" s="230" t="str">
        <f>IF(TAMB1!F46="","",TAMB1!F46)</f>
        <v/>
      </c>
      <c r="AI76" s="765"/>
      <c r="AJ76" s="230" t="str">
        <f>IF(TAMB2!F46="","",TAMB2!F46)</f>
        <v/>
      </c>
      <c r="AK76" s="765"/>
      <c r="AL76" s="231">
        <f t="shared" si="607"/>
        <v>0</v>
      </c>
      <c r="AM76" s="755"/>
      <c r="AN76" s="757"/>
      <c r="AO76" s="748"/>
      <c r="AP76" s="751"/>
    </row>
    <row r="77" spans="1:42" ht="15">
      <c r="A77" s="711">
        <v>34</v>
      </c>
      <c r="B77" s="752" t="str">
        <f>'Data Identitas'!B42</f>
        <v>siswa34</v>
      </c>
      <c r="C77" s="232" t="s">
        <v>422</v>
      </c>
      <c r="D77" s="228" t="str">
        <f>IF(QH!C47="","",QH!C47)</f>
        <v/>
      </c>
      <c r="E77" s="764" t="str">
        <f t="shared" ref="E77" si="610">IF(D77="","NK",IF(OR(D77&lt;$D$9,D78&lt;$D$9),"NK","L"))</f>
        <v>NK</v>
      </c>
      <c r="F77" s="229" t="str">
        <f>IF(AA!C47="","",AA!C47)</f>
        <v/>
      </c>
      <c r="G77" s="764" t="str">
        <f t="shared" ref="G77" si="611">IF(F77="","NK",IF(OR(F77&lt;$F$9,F78&lt;$F$9),"NK","L"))</f>
        <v>NK</v>
      </c>
      <c r="H77" s="229" t="str">
        <f>IF(FIQIH!C47="","",FIQIH!C47)</f>
        <v/>
      </c>
      <c r="I77" s="764" t="str">
        <f t="shared" ref="I77" si="612">IF(H77="","NK",IF(OR(H77&lt;$H$9,H78&lt;$H$9),"NK","L"))</f>
        <v>NK</v>
      </c>
      <c r="J77" s="229" t="str">
        <f>IF(SKI!C47="","",SKI!C47)</f>
        <v/>
      </c>
      <c r="K77" s="764" t="str">
        <f t="shared" ref="K77" si="613">IF(J77="","NK",IF(OR(J77&lt;$J$9,J78&lt;$J$9),"NK","L"))</f>
        <v>NK</v>
      </c>
      <c r="L77" s="228" t="str">
        <f>IF(PPKn!C47="","",PPKn!C47)</f>
        <v/>
      </c>
      <c r="M77" s="764" t="str">
        <f t="shared" ref="M77" si="614">IF(L77="","NK",IF(OR(L77&lt;$L$9,L78&lt;$L$9),"NK","L"))</f>
        <v>NK</v>
      </c>
      <c r="N77" s="230" t="str">
        <f>IF(B.Ind!C47="","",B.Ind!C47)</f>
        <v/>
      </c>
      <c r="O77" s="764" t="str">
        <f t="shared" ref="O77" si="615">IF(N77="","NK",IF(OR(N77&lt;$N$9,N78&lt;$N$9),"NK","L"))</f>
        <v>NK</v>
      </c>
      <c r="P77" s="230" t="str">
        <f>IF(B.ARAB!C47="","",B.ARAB!C47)</f>
        <v/>
      </c>
      <c r="Q77" s="764" t="str">
        <f t="shared" ref="Q77" si="616">IF(P77="","NK",IF(OR(P77&lt;$P$9,P78&lt;$P$9),"NK","L"))</f>
        <v>NK</v>
      </c>
      <c r="R77" s="230" t="str">
        <f>IF(MAT!C47="","",MAT!C47)</f>
        <v/>
      </c>
      <c r="S77" s="764" t="str">
        <f t="shared" ref="S77" si="617">IF(R77="","NK",IF(OR(R77&lt;$R$9,R78&lt;$R$9),"NK","L"))</f>
        <v>NK</v>
      </c>
      <c r="T77" s="230" t="str">
        <f>IF(IPA!C47="","",IPA!C47)</f>
        <v/>
      </c>
      <c r="U77" s="764" t="str">
        <f t="shared" ref="U77" si="618">IF(T77="","NK",IF(OR(T77&lt;$T$9,T78&lt;$T$9),"NK","L"))</f>
        <v>NK</v>
      </c>
      <c r="V77" s="230" t="str">
        <f>IF(IPS!C47="","",IPS!C47)</f>
        <v/>
      </c>
      <c r="W77" s="764" t="str">
        <f t="shared" ref="W77" si="619">IF(V77="","NK",IF(OR(V77&lt;$V$9,V78&lt;$V$9),"NK","L"))</f>
        <v>NK</v>
      </c>
      <c r="X77" s="230" t="str">
        <f>IF(BIng!C47="","",BIng!F47)</f>
        <v/>
      </c>
      <c r="Y77" s="764" t="str">
        <f t="shared" ref="Y77" si="620">IF(X77="","NK",IF(OR(X77&lt;$X$9,X78&lt;$X$9),"NK","L"))</f>
        <v>NK</v>
      </c>
      <c r="Z77" s="230" t="str">
        <f>IF(SBd!C47="","",SBd!C47)</f>
        <v/>
      </c>
      <c r="AA77" s="764" t="str">
        <f t="shared" ref="AA77" si="621">IF(Z77="","NK",IF(OR(Z77&lt;$Z$9,Z78&lt;$Z$9),"NK","L"))</f>
        <v>NK</v>
      </c>
      <c r="AB77" s="230" t="str">
        <f>IF(Pjk!C47="","",Pjk!F47)</f>
        <v/>
      </c>
      <c r="AC77" s="764" t="str">
        <f t="shared" ref="AC77" si="622">IF(AB77="","NK",IF(OR(AB77&lt;$AB$9,AB78&lt;$AB$9),"NK","L"))</f>
        <v>NK</v>
      </c>
      <c r="AD77" s="230" t="str">
        <f>IF(Prk!C47="","",Prk!C47)</f>
        <v/>
      </c>
      <c r="AE77" s="764" t="str">
        <f t="shared" ref="AE77" si="623">IF(AD77="","NK",IF(OR(AD77&lt;$AD$9,AD78&lt;$AD$9),"NK","L"))</f>
        <v>NK</v>
      </c>
      <c r="AF77" s="230" t="str">
        <f>IF(BADER!C47="","",BADER!C47)</f>
        <v/>
      </c>
      <c r="AG77" s="764" t="str">
        <f t="shared" ref="AG77" si="624">IF(AF77="","NK",IF(OR(AF77&lt;$AF$9,AF78&lt;$AF$9),"NK","L"))</f>
        <v>NK</v>
      </c>
      <c r="AH77" s="230" t="str">
        <f>IF(TAMB1!C47="","",TAMB1!C47)</f>
        <v/>
      </c>
      <c r="AI77" s="764" t="str">
        <f t="shared" ref="AI77" si="625">IF(AH77="","",IF(OR(AH77&lt;$AH$9,AH78&lt;$AH$9),"NK","L"))</f>
        <v/>
      </c>
      <c r="AJ77" s="230" t="str">
        <f>IF(TAMB2!C47="","",TAMB2!C47)</f>
        <v/>
      </c>
      <c r="AK77" s="764" t="str">
        <f t="shared" ref="AK77" si="626">IF(AJ77="","",IF(OR(AJ77&lt;$AJ$9,AJ78&lt;$AJ$9),"NK","L"))</f>
        <v/>
      </c>
      <c r="AL77" s="231">
        <f t="shared" si="607"/>
        <v>0</v>
      </c>
      <c r="AM77" s="754" t="str">
        <f>IFERROR(DESKRIPSI!EW44,"")</f>
        <v/>
      </c>
      <c r="AN77" s="756">
        <f t="shared" ref="AN77" si="627">IF(AL77="","",AL77+AL78)</f>
        <v>0</v>
      </c>
      <c r="AO77" s="747" t="str">
        <f t="shared" ref="AO77" si="628">IF(AL77=0,"",COUNTIF(D77:AK78,"NK"))</f>
        <v/>
      </c>
      <c r="AP77" s="751">
        <f>RANK(AN77,$AN$11:$AN$107,0)</f>
        <v>1</v>
      </c>
    </row>
    <row r="78" spans="1:42" ht="15">
      <c r="A78" s="713"/>
      <c r="B78" s="753"/>
      <c r="C78" s="232" t="s">
        <v>423</v>
      </c>
      <c r="D78" s="228" t="str">
        <f>IF(QH!F47="","",QH!F47)</f>
        <v/>
      </c>
      <c r="E78" s="765"/>
      <c r="F78" s="229" t="str">
        <f>IF(AA!F47="","",AA!F47)</f>
        <v/>
      </c>
      <c r="G78" s="765"/>
      <c r="H78" s="229" t="str">
        <f>IF(FIQIH!F47="","",FIQIH!F47)</f>
        <v/>
      </c>
      <c r="I78" s="765"/>
      <c r="J78" s="229" t="str">
        <f>IF(SKI!F47="","",SKI!F47)</f>
        <v/>
      </c>
      <c r="K78" s="765"/>
      <c r="L78" s="228" t="str">
        <f>IF(PPKn!F47="","",PPKn!F47)</f>
        <v/>
      </c>
      <c r="M78" s="765"/>
      <c r="N78" s="230" t="str">
        <f>IF(B.Ind!F47="","",B.Ind!F47)</f>
        <v/>
      </c>
      <c r="O78" s="765"/>
      <c r="P78" s="230" t="str">
        <f>IF(B.ARAB!F47="","",B.ARAB!F47)</f>
        <v/>
      </c>
      <c r="Q78" s="765"/>
      <c r="R78" s="230" t="str">
        <f>IF(MAT!F47="","",MAT!F47)</f>
        <v/>
      </c>
      <c r="S78" s="765"/>
      <c r="T78" s="230" t="str">
        <f>IF(IPA!F47="","",IPA!F47)</f>
        <v/>
      </c>
      <c r="U78" s="765"/>
      <c r="V78" s="230" t="str">
        <f>IF(IPS!F47="","",IPS!F47)</f>
        <v/>
      </c>
      <c r="W78" s="765"/>
      <c r="X78" s="230" t="str">
        <f>IF(BIng!F47="","",BIng!F47)</f>
        <v/>
      </c>
      <c r="Y78" s="765"/>
      <c r="Z78" s="230" t="str">
        <f>IF(SBd!F47="","",SBd!F47)</f>
        <v/>
      </c>
      <c r="AA78" s="765"/>
      <c r="AB78" s="230" t="str">
        <f>IF(Pjk!F47="","",Pjk!F47)</f>
        <v/>
      </c>
      <c r="AC78" s="765"/>
      <c r="AD78" s="230" t="str">
        <f>IF(Prk!F47="","",Prk!F47)</f>
        <v/>
      </c>
      <c r="AE78" s="765"/>
      <c r="AF78" s="230" t="str">
        <f>IF(BADER!F47="","",BADER!F47)</f>
        <v/>
      </c>
      <c r="AG78" s="765"/>
      <c r="AH78" s="230" t="str">
        <f>IF(TAMB1!F47="","",TAMB1!F47)</f>
        <v/>
      </c>
      <c r="AI78" s="765"/>
      <c r="AJ78" s="230" t="str">
        <f>IF(TAMB2!F47="","",TAMB2!F47)</f>
        <v/>
      </c>
      <c r="AK78" s="765"/>
      <c r="AL78" s="231">
        <f t="shared" si="607"/>
        <v>0</v>
      </c>
      <c r="AM78" s="755"/>
      <c r="AN78" s="757"/>
      <c r="AO78" s="748"/>
      <c r="AP78" s="751"/>
    </row>
    <row r="79" spans="1:42" ht="15">
      <c r="A79" s="711">
        <v>35</v>
      </c>
      <c r="B79" s="752" t="str">
        <f>'Data Identitas'!B43</f>
        <v>siswa35</v>
      </c>
      <c r="C79" s="232" t="s">
        <v>422</v>
      </c>
      <c r="D79" s="228" t="str">
        <f>IF(QH!C48="","",QH!C48)</f>
        <v/>
      </c>
      <c r="E79" s="764" t="str">
        <f t="shared" ref="E79" si="629">IF(D79="","NK",IF(OR(D79&lt;$D$9,D80&lt;$D$9),"NK","L"))</f>
        <v>NK</v>
      </c>
      <c r="F79" s="229" t="str">
        <f>IF(AA!C48="","",AA!C48)</f>
        <v/>
      </c>
      <c r="G79" s="764" t="str">
        <f t="shared" ref="G79" si="630">IF(F79="","NK",IF(OR(F79&lt;$F$9,F80&lt;$F$9),"NK","L"))</f>
        <v>NK</v>
      </c>
      <c r="H79" s="229" t="str">
        <f>IF(FIQIH!C48="","",FIQIH!C48)</f>
        <v/>
      </c>
      <c r="I79" s="764" t="str">
        <f t="shared" ref="I79" si="631">IF(H79="","NK",IF(OR(H79&lt;$H$9,H80&lt;$H$9),"NK","L"))</f>
        <v>NK</v>
      </c>
      <c r="J79" s="229" t="str">
        <f>IF(SKI!C48="","",SKI!C48)</f>
        <v/>
      </c>
      <c r="K79" s="764" t="str">
        <f t="shared" ref="K79" si="632">IF(J79="","NK",IF(OR(J79&lt;$J$9,J80&lt;$J$9),"NK","L"))</f>
        <v>NK</v>
      </c>
      <c r="L79" s="228" t="str">
        <f>IF(PPKn!C48="","",PPKn!C48)</f>
        <v/>
      </c>
      <c r="M79" s="764" t="str">
        <f t="shared" ref="M79" si="633">IF(L79="","NK",IF(OR(L79&lt;$L$9,L80&lt;$L$9),"NK","L"))</f>
        <v>NK</v>
      </c>
      <c r="N79" s="230" t="str">
        <f>IF(B.Ind!C48="","",B.Ind!C48)</f>
        <v/>
      </c>
      <c r="O79" s="764" t="str">
        <f t="shared" ref="O79" si="634">IF(N79="","NK",IF(OR(N79&lt;$N$9,N80&lt;$N$9),"NK","L"))</f>
        <v>NK</v>
      </c>
      <c r="P79" s="230" t="str">
        <f>IF(B.ARAB!C48="","",B.ARAB!C48)</f>
        <v/>
      </c>
      <c r="Q79" s="764" t="str">
        <f t="shared" ref="Q79" si="635">IF(P79="","NK",IF(OR(P79&lt;$P$9,P80&lt;$P$9),"NK","L"))</f>
        <v>NK</v>
      </c>
      <c r="R79" s="230" t="str">
        <f>IF(MAT!C48="","",MAT!C48)</f>
        <v/>
      </c>
      <c r="S79" s="764" t="str">
        <f t="shared" ref="S79" si="636">IF(R79="","NK",IF(OR(R79&lt;$R$9,R80&lt;$R$9),"NK","L"))</f>
        <v>NK</v>
      </c>
      <c r="T79" s="230" t="str">
        <f>IF(IPA!C48="","",IPA!C48)</f>
        <v/>
      </c>
      <c r="U79" s="764" t="str">
        <f t="shared" ref="U79" si="637">IF(T79="","NK",IF(OR(T79&lt;$T$9,T80&lt;$T$9),"NK","L"))</f>
        <v>NK</v>
      </c>
      <c r="V79" s="230" t="str">
        <f>IF(IPS!C48="","",IPS!C48)</f>
        <v/>
      </c>
      <c r="W79" s="764" t="str">
        <f t="shared" ref="W79" si="638">IF(V79="","NK",IF(OR(V79&lt;$V$9,V80&lt;$V$9),"NK","L"))</f>
        <v>NK</v>
      </c>
      <c r="X79" s="230" t="str">
        <f>IF(BIng!C48="","",BIng!F48)</f>
        <v/>
      </c>
      <c r="Y79" s="764" t="str">
        <f t="shared" ref="Y79" si="639">IF(X79="","NK",IF(OR(X79&lt;$X$9,X80&lt;$X$9),"NK","L"))</f>
        <v>NK</v>
      </c>
      <c r="Z79" s="230" t="str">
        <f>IF(SBd!C48="","",SBd!C48)</f>
        <v/>
      </c>
      <c r="AA79" s="764" t="str">
        <f t="shared" ref="AA79" si="640">IF(Z79="","NK",IF(OR(Z79&lt;$Z$9,Z80&lt;$Z$9),"NK","L"))</f>
        <v>NK</v>
      </c>
      <c r="AB79" s="230" t="str">
        <f>IF(Pjk!C48="","",Pjk!F48)</f>
        <v/>
      </c>
      <c r="AC79" s="764" t="str">
        <f t="shared" ref="AC79" si="641">IF(AB79="","NK",IF(OR(AB79&lt;$AB$9,AB80&lt;$AB$9),"NK","L"))</f>
        <v>NK</v>
      </c>
      <c r="AD79" s="230" t="str">
        <f>IF(Prk!C48="","",Prk!C48)</f>
        <v/>
      </c>
      <c r="AE79" s="764" t="str">
        <f t="shared" ref="AE79" si="642">IF(AD79="","NK",IF(OR(AD79&lt;$AD$9,AD80&lt;$AD$9),"NK","L"))</f>
        <v>NK</v>
      </c>
      <c r="AF79" s="230" t="str">
        <f>IF(BADER!C48="","",BADER!C48)</f>
        <v/>
      </c>
      <c r="AG79" s="764" t="str">
        <f t="shared" ref="AG79" si="643">IF(AF79="","NK",IF(OR(AF79&lt;$AF$9,AF80&lt;$AF$9),"NK","L"))</f>
        <v>NK</v>
      </c>
      <c r="AH79" s="230" t="str">
        <f>IF(TAMB1!C48="","",TAMB1!C48)</f>
        <v/>
      </c>
      <c r="AI79" s="764" t="str">
        <f t="shared" ref="AI79" si="644">IF(AH79="","",IF(OR(AH79&lt;$AH$9,AH80&lt;$AH$9),"NK","L"))</f>
        <v/>
      </c>
      <c r="AJ79" s="230" t="str">
        <f>IF(TAMB2!C48="","",TAMB2!C48)</f>
        <v/>
      </c>
      <c r="AK79" s="764" t="str">
        <f t="shared" ref="AK79" si="645">IF(AJ79="","",IF(OR(AJ79&lt;$AJ$9,AJ80&lt;$AJ$9),"NK","L"))</f>
        <v/>
      </c>
      <c r="AL79" s="231">
        <f t="shared" si="607"/>
        <v>0</v>
      </c>
      <c r="AM79" s="754" t="str">
        <f>IFERROR(DESKRIPSI!EW45,"")</f>
        <v/>
      </c>
      <c r="AN79" s="756">
        <f t="shared" ref="AN79" si="646">IF(AL79="","",AL79+AL80)</f>
        <v>0</v>
      </c>
      <c r="AO79" s="747" t="str">
        <f t="shared" ref="AO79" si="647">IF(AL79=0,"",COUNTIF(D79:AK80,"NK"))</f>
        <v/>
      </c>
      <c r="AP79" s="751">
        <f>RANK(AN79,$AN$11:$AN$107,0)</f>
        <v>1</v>
      </c>
    </row>
    <row r="80" spans="1:42" ht="15">
      <c r="A80" s="713"/>
      <c r="B80" s="753"/>
      <c r="C80" s="232" t="s">
        <v>423</v>
      </c>
      <c r="D80" s="228" t="str">
        <f>IF(QH!F48="","",QH!F48)</f>
        <v/>
      </c>
      <c r="E80" s="765"/>
      <c r="F80" s="229" t="str">
        <f>IF(AA!F48="","",AA!F48)</f>
        <v/>
      </c>
      <c r="G80" s="765"/>
      <c r="H80" s="229" t="str">
        <f>IF(FIQIH!F48="","",FIQIH!F48)</f>
        <v/>
      </c>
      <c r="I80" s="765"/>
      <c r="J80" s="229" t="str">
        <f>IF(SKI!F48="","",SKI!F48)</f>
        <v/>
      </c>
      <c r="K80" s="765"/>
      <c r="L80" s="228" t="str">
        <f>IF(PPKn!F48="","",PPKn!F48)</f>
        <v/>
      </c>
      <c r="M80" s="765"/>
      <c r="N80" s="230" t="str">
        <f>IF(B.Ind!F48="","",B.Ind!F48)</f>
        <v/>
      </c>
      <c r="O80" s="765"/>
      <c r="P80" s="230" t="str">
        <f>IF(B.ARAB!F48="","",B.ARAB!F48)</f>
        <v/>
      </c>
      <c r="Q80" s="765"/>
      <c r="R80" s="230" t="str">
        <f>IF(MAT!F48="","",MAT!F48)</f>
        <v/>
      </c>
      <c r="S80" s="765"/>
      <c r="T80" s="230" t="str">
        <f>IF(IPA!F48="","",IPA!F48)</f>
        <v/>
      </c>
      <c r="U80" s="765"/>
      <c r="V80" s="230" t="str">
        <f>IF(IPS!F48="","",IPS!F48)</f>
        <v/>
      </c>
      <c r="W80" s="765"/>
      <c r="X80" s="230" t="str">
        <f>IF(BIng!F48="","",BIng!F48)</f>
        <v/>
      </c>
      <c r="Y80" s="765"/>
      <c r="Z80" s="230" t="str">
        <f>IF(SBd!F48="","",SBd!F48)</f>
        <v/>
      </c>
      <c r="AA80" s="765"/>
      <c r="AB80" s="230" t="str">
        <f>IF(Pjk!F48="","",Pjk!F48)</f>
        <v/>
      </c>
      <c r="AC80" s="765"/>
      <c r="AD80" s="230" t="str">
        <f>IF(Prk!F48="","",Prk!F48)</f>
        <v/>
      </c>
      <c r="AE80" s="765"/>
      <c r="AF80" s="230" t="str">
        <f>IF(BADER!F48="","",BADER!F48)</f>
        <v/>
      </c>
      <c r="AG80" s="765"/>
      <c r="AH80" s="230" t="str">
        <f>IF(TAMB1!F48="","",TAMB1!F48)</f>
        <v/>
      </c>
      <c r="AI80" s="765"/>
      <c r="AJ80" s="230" t="str">
        <f>IF(TAMB2!F48="","",TAMB2!F48)</f>
        <v/>
      </c>
      <c r="AK80" s="765"/>
      <c r="AL80" s="231">
        <f t="shared" si="607"/>
        <v>0</v>
      </c>
      <c r="AM80" s="755"/>
      <c r="AN80" s="757"/>
      <c r="AO80" s="748"/>
      <c r="AP80" s="751"/>
    </row>
    <row r="81" spans="1:42" ht="15">
      <c r="A81" s="711">
        <v>36</v>
      </c>
      <c r="B81" s="752" t="str">
        <f>'Data Identitas'!B44</f>
        <v>siswa36</v>
      </c>
      <c r="C81" s="232" t="s">
        <v>422</v>
      </c>
      <c r="D81" s="228" t="str">
        <f>IF(QH!C49="","",QH!C49)</f>
        <v/>
      </c>
      <c r="E81" s="764" t="str">
        <f t="shared" ref="E81" si="648">IF(D81="","NK",IF(OR(D81&lt;$D$9,D82&lt;$D$9),"NK","L"))</f>
        <v>NK</v>
      </c>
      <c r="F81" s="229" t="str">
        <f>IF(AA!C49="","",AA!C49)</f>
        <v/>
      </c>
      <c r="G81" s="764" t="str">
        <f t="shared" ref="G81" si="649">IF(F81="","NK",IF(OR(F81&lt;$F$9,F82&lt;$F$9),"NK","L"))</f>
        <v>NK</v>
      </c>
      <c r="H81" s="229" t="str">
        <f>IF(FIQIH!C49="","",FIQIH!C49)</f>
        <v/>
      </c>
      <c r="I81" s="764" t="str">
        <f t="shared" ref="I81" si="650">IF(H81="","NK",IF(OR(H81&lt;$H$9,H82&lt;$H$9),"NK","L"))</f>
        <v>NK</v>
      </c>
      <c r="J81" s="229" t="str">
        <f>IF(SKI!C49="","",SKI!C49)</f>
        <v/>
      </c>
      <c r="K81" s="764" t="str">
        <f t="shared" ref="K81" si="651">IF(J81="","NK",IF(OR(J81&lt;$J$9,J82&lt;$J$9),"NK","L"))</f>
        <v>NK</v>
      </c>
      <c r="L81" s="228" t="str">
        <f>IF(PPKn!C49="","",PPKn!C49)</f>
        <v/>
      </c>
      <c r="M81" s="764" t="str">
        <f t="shared" ref="M81" si="652">IF(L81="","NK",IF(OR(L81&lt;$L$9,L82&lt;$L$9),"NK","L"))</f>
        <v>NK</v>
      </c>
      <c r="N81" s="230" t="str">
        <f>IF(B.Ind!C49="","",B.Ind!C49)</f>
        <v/>
      </c>
      <c r="O81" s="764" t="str">
        <f t="shared" ref="O81" si="653">IF(N81="","NK",IF(OR(N81&lt;$N$9,N82&lt;$N$9),"NK","L"))</f>
        <v>NK</v>
      </c>
      <c r="P81" s="230" t="str">
        <f>IF(B.ARAB!C49="","",B.ARAB!C49)</f>
        <v/>
      </c>
      <c r="Q81" s="764" t="str">
        <f t="shared" ref="Q81" si="654">IF(P81="","NK",IF(OR(P81&lt;$P$9,P82&lt;$P$9),"NK","L"))</f>
        <v>NK</v>
      </c>
      <c r="R81" s="230" t="str">
        <f>IF(MAT!C49="","",MAT!C49)</f>
        <v/>
      </c>
      <c r="S81" s="764" t="str">
        <f t="shared" ref="S81" si="655">IF(R81="","NK",IF(OR(R81&lt;$R$9,R82&lt;$R$9),"NK","L"))</f>
        <v>NK</v>
      </c>
      <c r="T81" s="230" t="str">
        <f>IF(IPA!C49="","",IPA!C49)</f>
        <v/>
      </c>
      <c r="U81" s="764" t="str">
        <f t="shared" ref="U81" si="656">IF(T81="","NK",IF(OR(T81&lt;$T$9,T82&lt;$T$9),"NK","L"))</f>
        <v>NK</v>
      </c>
      <c r="V81" s="230" t="str">
        <f>IF(IPS!C49="","",IPS!C49)</f>
        <v/>
      </c>
      <c r="W81" s="764" t="str">
        <f t="shared" ref="W81" si="657">IF(V81="","NK",IF(OR(V81&lt;$V$9,V82&lt;$V$9),"NK","L"))</f>
        <v>NK</v>
      </c>
      <c r="X81" s="230" t="str">
        <f>IF(BIng!C49="","",BIng!F49)</f>
        <v/>
      </c>
      <c r="Y81" s="764" t="str">
        <f t="shared" ref="Y81" si="658">IF(X81="","NK",IF(OR(X81&lt;$X$9,X82&lt;$X$9),"NK","L"))</f>
        <v>NK</v>
      </c>
      <c r="Z81" s="230" t="str">
        <f>IF(SBd!C49="","",SBd!C49)</f>
        <v/>
      </c>
      <c r="AA81" s="764" t="str">
        <f t="shared" ref="AA81" si="659">IF(Z81="","NK",IF(OR(Z81&lt;$Z$9,Z82&lt;$Z$9),"NK","L"))</f>
        <v>NK</v>
      </c>
      <c r="AB81" s="230" t="str">
        <f>IF(Pjk!C49="","",Pjk!F49)</f>
        <v/>
      </c>
      <c r="AC81" s="764" t="str">
        <f t="shared" ref="AC81" si="660">IF(AB81="","NK",IF(OR(AB81&lt;$AB$9,AB82&lt;$AB$9),"NK","L"))</f>
        <v>NK</v>
      </c>
      <c r="AD81" s="230" t="str">
        <f>IF(Prk!C49="","",Prk!C49)</f>
        <v/>
      </c>
      <c r="AE81" s="764" t="str">
        <f t="shared" ref="AE81" si="661">IF(AD81="","NK",IF(OR(AD81&lt;$AD$9,AD82&lt;$AD$9),"NK","L"))</f>
        <v>NK</v>
      </c>
      <c r="AF81" s="230" t="str">
        <f>IF(BADER!C49="","",BADER!C49)</f>
        <v/>
      </c>
      <c r="AG81" s="764" t="str">
        <f t="shared" ref="AG81" si="662">IF(AF81="","NK",IF(OR(AF81&lt;$AF$9,AF82&lt;$AF$9),"NK","L"))</f>
        <v>NK</v>
      </c>
      <c r="AH81" s="230" t="str">
        <f>IF(TAMB1!C49="","",TAMB1!C49)</f>
        <v/>
      </c>
      <c r="AI81" s="764" t="str">
        <f t="shared" ref="AI81" si="663">IF(AH81="","",IF(OR(AH81&lt;$AH$9,AH82&lt;$AH$9),"NK","L"))</f>
        <v/>
      </c>
      <c r="AJ81" s="230" t="str">
        <f>IF(TAMB2!C49="","",TAMB2!C49)</f>
        <v/>
      </c>
      <c r="AK81" s="764" t="str">
        <f t="shared" ref="AK81" si="664">IF(AJ81="","",IF(OR(AJ81&lt;$AJ$9,AJ82&lt;$AJ$9),"NK","L"))</f>
        <v/>
      </c>
      <c r="AL81" s="231">
        <f t="shared" si="607"/>
        <v>0</v>
      </c>
      <c r="AM81" s="754" t="str">
        <f>IFERROR(DESKRIPSI!EW46,"")</f>
        <v/>
      </c>
      <c r="AN81" s="756">
        <f t="shared" ref="AN81" si="665">IF(AL81="","",AL81+AL82)</f>
        <v>0</v>
      </c>
      <c r="AO81" s="747" t="str">
        <f t="shared" ref="AO81" si="666">IF(AL81=0,"",COUNTIF(D81:AK82,"NK"))</f>
        <v/>
      </c>
      <c r="AP81" s="751">
        <f>RANK(AN81,$AN$11:$AN$107,0)</f>
        <v>1</v>
      </c>
    </row>
    <row r="82" spans="1:42" ht="15">
      <c r="A82" s="713"/>
      <c r="B82" s="753"/>
      <c r="C82" s="232" t="s">
        <v>423</v>
      </c>
      <c r="D82" s="228" t="str">
        <f>IF(QH!F49="","",QH!F49)</f>
        <v/>
      </c>
      <c r="E82" s="765"/>
      <c r="F82" s="229" t="str">
        <f>IF(AA!F49="","",AA!F49)</f>
        <v/>
      </c>
      <c r="G82" s="765"/>
      <c r="H82" s="229" t="str">
        <f>IF(FIQIH!F49="","",FIQIH!F49)</f>
        <v/>
      </c>
      <c r="I82" s="765"/>
      <c r="J82" s="229" t="str">
        <f>IF(SKI!F49="","",SKI!F49)</f>
        <v/>
      </c>
      <c r="K82" s="765"/>
      <c r="L82" s="228" t="str">
        <f>IF(PPKn!F49="","",PPKn!F49)</f>
        <v/>
      </c>
      <c r="M82" s="765"/>
      <c r="N82" s="230" t="str">
        <f>IF(B.Ind!F49="","",B.Ind!F49)</f>
        <v/>
      </c>
      <c r="O82" s="765"/>
      <c r="P82" s="230" t="str">
        <f>IF(B.ARAB!F49="","",B.ARAB!F49)</f>
        <v/>
      </c>
      <c r="Q82" s="765"/>
      <c r="R82" s="230" t="str">
        <f>IF(MAT!F49="","",MAT!F49)</f>
        <v/>
      </c>
      <c r="S82" s="765"/>
      <c r="T82" s="230" t="str">
        <f>IF(IPA!F49="","",IPA!F49)</f>
        <v/>
      </c>
      <c r="U82" s="765"/>
      <c r="V82" s="230" t="str">
        <f>IF(IPS!F49="","",IPS!F49)</f>
        <v/>
      </c>
      <c r="W82" s="765"/>
      <c r="X82" s="230" t="str">
        <f>IF(BIng!F49="","",BIng!F49)</f>
        <v/>
      </c>
      <c r="Y82" s="765"/>
      <c r="Z82" s="230" t="str">
        <f>IF(SBd!F49="","",SBd!F49)</f>
        <v/>
      </c>
      <c r="AA82" s="765"/>
      <c r="AB82" s="230" t="str">
        <f>IF(Pjk!F49="","",Pjk!F49)</f>
        <v/>
      </c>
      <c r="AC82" s="765"/>
      <c r="AD82" s="230" t="str">
        <f>IF(Prk!F49="","",Prk!F49)</f>
        <v/>
      </c>
      <c r="AE82" s="765"/>
      <c r="AF82" s="230" t="str">
        <f>IF(BADER!F49="","",BADER!F49)</f>
        <v/>
      </c>
      <c r="AG82" s="765"/>
      <c r="AH82" s="230" t="str">
        <f>IF(TAMB1!F49="","",TAMB1!F49)</f>
        <v/>
      </c>
      <c r="AI82" s="765"/>
      <c r="AJ82" s="230" t="str">
        <f>IF(TAMB2!F49="","",TAMB2!F49)</f>
        <v/>
      </c>
      <c r="AK82" s="765"/>
      <c r="AL82" s="231">
        <f t="shared" si="607"/>
        <v>0</v>
      </c>
      <c r="AM82" s="755"/>
      <c r="AN82" s="757"/>
      <c r="AO82" s="748"/>
      <c r="AP82" s="751"/>
    </row>
    <row r="83" spans="1:42" ht="15">
      <c r="A83" s="711">
        <v>37</v>
      </c>
      <c r="B83" s="752" t="str">
        <f>'Data Identitas'!B45</f>
        <v>siswa37</v>
      </c>
      <c r="C83" s="232" t="s">
        <v>422</v>
      </c>
      <c r="D83" s="228" t="str">
        <f>IF(QH!C50="","",QH!C50)</f>
        <v/>
      </c>
      <c r="E83" s="764" t="str">
        <f t="shared" ref="E83" si="667">IF(D83="","NK",IF(OR(D83&lt;$D$9,D84&lt;$D$9),"NK","L"))</f>
        <v>NK</v>
      </c>
      <c r="F83" s="229" t="str">
        <f>IF(AA!C50="","",AA!C50)</f>
        <v/>
      </c>
      <c r="G83" s="764" t="str">
        <f t="shared" ref="G83" si="668">IF(F83="","NK",IF(OR(F83&lt;$F$9,F84&lt;$F$9),"NK","L"))</f>
        <v>NK</v>
      </c>
      <c r="H83" s="229" t="str">
        <f>IF(FIQIH!C50="","",FIQIH!C50)</f>
        <v/>
      </c>
      <c r="I83" s="764" t="str">
        <f t="shared" ref="I83" si="669">IF(H83="","NK",IF(OR(H83&lt;$H$9,H84&lt;$H$9),"NK","L"))</f>
        <v>NK</v>
      </c>
      <c r="J83" s="229" t="str">
        <f>IF(SKI!C50="","",SKI!C50)</f>
        <v/>
      </c>
      <c r="K83" s="764" t="str">
        <f t="shared" ref="K83" si="670">IF(J83="","NK",IF(OR(J83&lt;$J$9,J84&lt;$J$9),"NK","L"))</f>
        <v>NK</v>
      </c>
      <c r="L83" s="228" t="str">
        <f>IF(PPKn!C50="","",PPKn!C50)</f>
        <v/>
      </c>
      <c r="M83" s="764" t="str">
        <f t="shared" ref="M83" si="671">IF(L83="","NK",IF(OR(L83&lt;$L$9,L84&lt;$L$9),"NK","L"))</f>
        <v>NK</v>
      </c>
      <c r="N83" s="230" t="str">
        <f>IF(B.Ind!C50="","",B.Ind!C50)</f>
        <v/>
      </c>
      <c r="O83" s="764" t="str">
        <f t="shared" ref="O83" si="672">IF(N83="","NK",IF(OR(N83&lt;$N$9,N84&lt;$N$9),"NK","L"))</f>
        <v>NK</v>
      </c>
      <c r="P83" s="230" t="str">
        <f>IF(B.ARAB!C50="","",B.ARAB!C50)</f>
        <v/>
      </c>
      <c r="Q83" s="764" t="str">
        <f t="shared" ref="Q83" si="673">IF(P83="","NK",IF(OR(P83&lt;$P$9,P84&lt;$P$9),"NK","L"))</f>
        <v>NK</v>
      </c>
      <c r="R83" s="230" t="str">
        <f>IF(MAT!C50="","",MAT!C50)</f>
        <v/>
      </c>
      <c r="S83" s="764" t="str">
        <f t="shared" ref="S83" si="674">IF(R83="","NK",IF(OR(R83&lt;$R$9,R84&lt;$R$9),"NK","L"))</f>
        <v>NK</v>
      </c>
      <c r="T83" s="230" t="str">
        <f>IF(IPA!C50="","",IPA!C50)</f>
        <v/>
      </c>
      <c r="U83" s="764" t="str">
        <f t="shared" ref="U83" si="675">IF(T83="","NK",IF(OR(T83&lt;$T$9,T84&lt;$T$9),"NK","L"))</f>
        <v>NK</v>
      </c>
      <c r="V83" s="230" t="str">
        <f>IF(IPS!C50="","",IPS!C50)</f>
        <v/>
      </c>
      <c r="W83" s="764" t="str">
        <f t="shared" ref="W83" si="676">IF(V83="","NK",IF(OR(V83&lt;$V$9,V84&lt;$V$9),"NK","L"))</f>
        <v>NK</v>
      </c>
      <c r="X83" s="230" t="str">
        <f>IF(BIng!C50="","",BIng!F50)</f>
        <v/>
      </c>
      <c r="Y83" s="764" t="str">
        <f t="shared" ref="Y83" si="677">IF(X83="","NK",IF(OR(X83&lt;$X$9,X84&lt;$X$9),"NK","L"))</f>
        <v>NK</v>
      </c>
      <c r="Z83" s="230" t="str">
        <f>IF(SBd!C50="","",SBd!C50)</f>
        <v/>
      </c>
      <c r="AA83" s="764" t="str">
        <f t="shared" ref="AA83" si="678">IF(Z83="","NK",IF(OR(Z83&lt;$Z$9,Z84&lt;$Z$9),"NK","L"))</f>
        <v>NK</v>
      </c>
      <c r="AB83" s="230" t="str">
        <f>IF(Pjk!C50="","",Pjk!F50)</f>
        <v/>
      </c>
      <c r="AC83" s="764" t="str">
        <f t="shared" ref="AC83" si="679">IF(AB83="","NK",IF(OR(AB83&lt;$AB$9,AB84&lt;$AB$9),"NK","L"))</f>
        <v>NK</v>
      </c>
      <c r="AD83" s="230" t="str">
        <f>IF(Prk!C50="","",Prk!C50)</f>
        <v/>
      </c>
      <c r="AE83" s="764" t="str">
        <f t="shared" ref="AE83" si="680">IF(AD83="","NK",IF(OR(AD83&lt;$AD$9,AD84&lt;$AD$9),"NK","L"))</f>
        <v>NK</v>
      </c>
      <c r="AF83" s="230" t="str">
        <f>IF(BADER!C50="","",BADER!C50)</f>
        <v/>
      </c>
      <c r="AG83" s="764" t="str">
        <f t="shared" ref="AG83" si="681">IF(AF83="","NK",IF(OR(AF83&lt;$AF$9,AF84&lt;$AF$9),"NK","L"))</f>
        <v>NK</v>
      </c>
      <c r="AH83" s="230" t="str">
        <f>IF(TAMB1!C50="","",TAMB1!C50)</f>
        <v/>
      </c>
      <c r="AI83" s="764" t="str">
        <f t="shared" ref="AI83" si="682">IF(AH83="","",IF(OR(AH83&lt;$AH$9,AH84&lt;$AH$9),"NK","L"))</f>
        <v/>
      </c>
      <c r="AJ83" s="230" t="str">
        <f>IF(TAMB2!C50="","",TAMB2!C50)</f>
        <v/>
      </c>
      <c r="AK83" s="764" t="str">
        <f t="shared" ref="AK83" si="683">IF(AJ83="","",IF(OR(AJ83&lt;$AJ$9,AJ84&lt;$AJ$9),"NK","L"))</f>
        <v/>
      </c>
      <c r="AL83" s="231">
        <f t="shared" si="607"/>
        <v>0</v>
      </c>
      <c r="AM83" s="754" t="str">
        <f>IFERROR(DESKRIPSI!EW47,"")</f>
        <v/>
      </c>
      <c r="AN83" s="756">
        <f t="shared" ref="AN83" si="684">IF(AL83="","",AL83+AL84)</f>
        <v>0</v>
      </c>
      <c r="AO83" s="747" t="str">
        <f t="shared" ref="AO83" si="685">IF(AL83=0,"",COUNTIF(D83:AK84,"NK"))</f>
        <v/>
      </c>
      <c r="AP83" s="751">
        <f>RANK(AN83,$AN$11:$AN$107,0)</f>
        <v>1</v>
      </c>
    </row>
    <row r="84" spans="1:42" ht="15">
      <c r="A84" s="713"/>
      <c r="B84" s="753"/>
      <c r="C84" s="232" t="s">
        <v>423</v>
      </c>
      <c r="D84" s="228" t="str">
        <f>IF(QH!F50="","",QH!F50)</f>
        <v/>
      </c>
      <c r="E84" s="765"/>
      <c r="F84" s="229" t="str">
        <f>IF(AA!F50="","",AA!F50)</f>
        <v/>
      </c>
      <c r="G84" s="765"/>
      <c r="H84" s="229" t="str">
        <f>IF(FIQIH!F50="","",FIQIH!F50)</f>
        <v/>
      </c>
      <c r="I84" s="765"/>
      <c r="J84" s="229" t="str">
        <f>IF(SKI!F50="","",SKI!F50)</f>
        <v/>
      </c>
      <c r="K84" s="765"/>
      <c r="L84" s="228" t="str">
        <f>IF(PPKn!F50="","",PPKn!F50)</f>
        <v/>
      </c>
      <c r="M84" s="765"/>
      <c r="N84" s="230" t="str">
        <f>IF(B.Ind!F50="","",B.Ind!F50)</f>
        <v/>
      </c>
      <c r="O84" s="765"/>
      <c r="P84" s="230" t="str">
        <f>IF(B.ARAB!F50="","",B.ARAB!F50)</f>
        <v/>
      </c>
      <c r="Q84" s="765"/>
      <c r="R84" s="230" t="str">
        <f>IF(MAT!F50="","",MAT!F50)</f>
        <v/>
      </c>
      <c r="S84" s="765"/>
      <c r="T84" s="230" t="str">
        <f>IF(IPA!F50="","",IPA!F50)</f>
        <v/>
      </c>
      <c r="U84" s="765"/>
      <c r="V84" s="230" t="str">
        <f>IF(IPS!F50="","",IPS!F50)</f>
        <v/>
      </c>
      <c r="W84" s="765"/>
      <c r="X84" s="230" t="str">
        <f>IF(BIng!F50="","",BIng!F50)</f>
        <v/>
      </c>
      <c r="Y84" s="765"/>
      <c r="Z84" s="230" t="str">
        <f>IF(SBd!F50="","",SBd!F50)</f>
        <v/>
      </c>
      <c r="AA84" s="765"/>
      <c r="AB84" s="230" t="str">
        <f>IF(Pjk!F50="","",Pjk!F50)</f>
        <v/>
      </c>
      <c r="AC84" s="765"/>
      <c r="AD84" s="230" t="str">
        <f>IF(Prk!F50="","",Prk!F50)</f>
        <v/>
      </c>
      <c r="AE84" s="765"/>
      <c r="AF84" s="230" t="str">
        <f>IF(BADER!F50="","",BADER!F50)</f>
        <v/>
      </c>
      <c r="AG84" s="765"/>
      <c r="AH84" s="230" t="str">
        <f>IF(TAMB1!F50="","",TAMB1!F50)</f>
        <v/>
      </c>
      <c r="AI84" s="765"/>
      <c r="AJ84" s="230" t="str">
        <f>IF(TAMB2!F50="","",TAMB2!F50)</f>
        <v/>
      </c>
      <c r="AK84" s="765"/>
      <c r="AL84" s="231">
        <f t="shared" si="607"/>
        <v>0</v>
      </c>
      <c r="AM84" s="755"/>
      <c r="AN84" s="757"/>
      <c r="AO84" s="748"/>
      <c r="AP84" s="751"/>
    </row>
    <row r="85" spans="1:42" ht="15">
      <c r="A85" s="711">
        <v>38</v>
      </c>
      <c r="B85" s="752" t="str">
        <f>'Data Identitas'!B46</f>
        <v>siswa38</v>
      </c>
      <c r="C85" s="232" t="s">
        <v>422</v>
      </c>
      <c r="D85" s="228" t="str">
        <f>IF(QH!C51="","",QH!C51)</f>
        <v/>
      </c>
      <c r="E85" s="764" t="str">
        <f t="shared" ref="E85" si="686">IF(D85="","NK",IF(OR(D85&lt;$D$9,D86&lt;$D$9),"NK","L"))</f>
        <v>NK</v>
      </c>
      <c r="F85" s="229" t="str">
        <f>IF(AA!C51="","",AA!C51)</f>
        <v/>
      </c>
      <c r="G85" s="764" t="str">
        <f t="shared" ref="G85" si="687">IF(F85="","NK",IF(OR(F85&lt;$F$9,F86&lt;$F$9),"NK","L"))</f>
        <v>NK</v>
      </c>
      <c r="H85" s="229" t="str">
        <f>IF(FIQIH!C51="","",FIQIH!C51)</f>
        <v/>
      </c>
      <c r="I85" s="764" t="str">
        <f t="shared" ref="I85" si="688">IF(H85="","NK",IF(OR(H85&lt;$H$9,H86&lt;$H$9),"NK","L"))</f>
        <v>NK</v>
      </c>
      <c r="J85" s="229" t="str">
        <f>IF(SKI!C51="","",SKI!C51)</f>
        <v/>
      </c>
      <c r="K85" s="764" t="str">
        <f t="shared" ref="K85" si="689">IF(J85="","NK",IF(OR(J85&lt;$J$9,J86&lt;$J$9),"NK","L"))</f>
        <v>NK</v>
      </c>
      <c r="L85" s="228" t="str">
        <f>IF(PPKn!C51="","",PPKn!C51)</f>
        <v/>
      </c>
      <c r="M85" s="764" t="str">
        <f t="shared" ref="M85" si="690">IF(L85="","NK",IF(OR(L85&lt;$L$9,L86&lt;$L$9),"NK","L"))</f>
        <v>NK</v>
      </c>
      <c r="N85" s="230" t="str">
        <f>IF(B.Ind!C51="","",B.Ind!C51)</f>
        <v/>
      </c>
      <c r="O85" s="764" t="str">
        <f t="shared" ref="O85" si="691">IF(N85="","NK",IF(OR(N85&lt;$N$9,N86&lt;$N$9),"NK","L"))</f>
        <v>NK</v>
      </c>
      <c r="P85" s="230" t="str">
        <f>IF(B.ARAB!C51="","",B.ARAB!C51)</f>
        <v/>
      </c>
      <c r="Q85" s="764" t="str">
        <f t="shared" ref="Q85" si="692">IF(P85="","NK",IF(OR(P85&lt;$P$9,P86&lt;$P$9),"NK","L"))</f>
        <v>NK</v>
      </c>
      <c r="R85" s="230" t="str">
        <f>IF(MAT!C51="","",MAT!C51)</f>
        <v/>
      </c>
      <c r="S85" s="764" t="str">
        <f t="shared" ref="S85" si="693">IF(R85="","NK",IF(OR(R85&lt;$R$9,R86&lt;$R$9),"NK","L"))</f>
        <v>NK</v>
      </c>
      <c r="T85" s="230" t="str">
        <f>IF(IPA!C51="","",IPA!C51)</f>
        <v/>
      </c>
      <c r="U85" s="764" t="str">
        <f t="shared" ref="U85" si="694">IF(T85="","NK",IF(OR(T85&lt;$T$9,T86&lt;$T$9),"NK","L"))</f>
        <v>NK</v>
      </c>
      <c r="V85" s="230" t="str">
        <f>IF(IPS!C51="","",IPS!C51)</f>
        <v/>
      </c>
      <c r="W85" s="764" t="str">
        <f t="shared" ref="W85" si="695">IF(V85="","NK",IF(OR(V85&lt;$V$9,V86&lt;$V$9),"NK","L"))</f>
        <v>NK</v>
      </c>
      <c r="X85" s="230" t="str">
        <f>IF(BIng!C51="","",BIng!F51)</f>
        <v/>
      </c>
      <c r="Y85" s="764" t="str">
        <f t="shared" ref="Y85" si="696">IF(X85="","NK",IF(OR(X85&lt;$X$9,X86&lt;$X$9),"NK","L"))</f>
        <v>NK</v>
      </c>
      <c r="Z85" s="230" t="str">
        <f>IF(SBd!C51="","",SBd!C51)</f>
        <v/>
      </c>
      <c r="AA85" s="764" t="str">
        <f t="shared" ref="AA85" si="697">IF(Z85="","NK",IF(OR(Z85&lt;$Z$9,Z86&lt;$Z$9),"NK","L"))</f>
        <v>NK</v>
      </c>
      <c r="AB85" s="230" t="str">
        <f>IF(Pjk!C51="","",Pjk!F51)</f>
        <v/>
      </c>
      <c r="AC85" s="764" t="str">
        <f t="shared" ref="AC85" si="698">IF(AB85="","NK",IF(OR(AB85&lt;$AB$9,AB86&lt;$AB$9),"NK","L"))</f>
        <v>NK</v>
      </c>
      <c r="AD85" s="230" t="str">
        <f>IF(Prk!C51="","",Prk!C51)</f>
        <v/>
      </c>
      <c r="AE85" s="764" t="str">
        <f t="shared" ref="AE85" si="699">IF(AD85="","NK",IF(OR(AD85&lt;$AD$9,AD86&lt;$AD$9),"NK","L"))</f>
        <v>NK</v>
      </c>
      <c r="AF85" s="230" t="str">
        <f>IF(BADER!C51="","",BADER!C51)</f>
        <v/>
      </c>
      <c r="AG85" s="764" t="str">
        <f t="shared" ref="AG85" si="700">IF(AF85="","NK",IF(OR(AF85&lt;$AF$9,AF86&lt;$AF$9),"NK","L"))</f>
        <v>NK</v>
      </c>
      <c r="AH85" s="230" t="str">
        <f>IF(TAMB1!C51="","",TAMB1!C51)</f>
        <v/>
      </c>
      <c r="AI85" s="764" t="str">
        <f t="shared" ref="AI85" si="701">IF(AH85="","",IF(OR(AH85&lt;$AH$9,AH86&lt;$AH$9),"NK","L"))</f>
        <v/>
      </c>
      <c r="AJ85" s="230" t="str">
        <f>IF(TAMB2!C51="","",TAMB2!C51)</f>
        <v/>
      </c>
      <c r="AK85" s="764" t="str">
        <f t="shared" ref="AK85" si="702">IF(AJ85="","",IF(OR(AJ85&lt;$AJ$9,AJ86&lt;$AJ$9),"NK","L"))</f>
        <v/>
      </c>
      <c r="AL85" s="231">
        <f t="shared" si="607"/>
        <v>0</v>
      </c>
      <c r="AM85" s="754" t="str">
        <f>IFERROR(DESKRIPSI!EW48,"")</f>
        <v/>
      </c>
      <c r="AN85" s="756">
        <f t="shared" ref="AN85" si="703">IF(AL85="","",AL85+AL86)</f>
        <v>0</v>
      </c>
      <c r="AO85" s="747" t="str">
        <f t="shared" ref="AO85" si="704">IF(AL85=0,"",COUNTIF(D85:AK86,"NK"))</f>
        <v/>
      </c>
      <c r="AP85" s="751">
        <f>RANK(AN85,$AN$11:$AN$107,0)</f>
        <v>1</v>
      </c>
    </row>
    <row r="86" spans="1:42" ht="15">
      <c r="A86" s="713"/>
      <c r="B86" s="753"/>
      <c r="C86" s="232" t="s">
        <v>423</v>
      </c>
      <c r="D86" s="228" t="str">
        <f>IF(QH!F51="","",QH!F51)</f>
        <v/>
      </c>
      <c r="E86" s="765"/>
      <c r="F86" s="229" t="str">
        <f>IF(AA!F51="","",AA!F51)</f>
        <v/>
      </c>
      <c r="G86" s="765"/>
      <c r="H86" s="229" t="str">
        <f>IF(FIQIH!F51="","",FIQIH!F51)</f>
        <v/>
      </c>
      <c r="I86" s="765"/>
      <c r="J86" s="229" t="str">
        <f>IF(SKI!F51="","",SKI!F51)</f>
        <v/>
      </c>
      <c r="K86" s="765"/>
      <c r="L86" s="228" t="str">
        <f>IF(PPKn!F51="","",PPKn!F51)</f>
        <v/>
      </c>
      <c r="M86" s="765"/>
      <c r="N86" s="230" t="str">
        <f>IF(B.Ind!F51="","",B.Ind!F51)</f>
        <v/>
      </c>
      <c r="O86" s="765"/>
      <c r="P86" s="230" t="str">
        <f>IF(B.ARAB!F51="","",B.ARAB!F51)</f>
        <v/>
      </c>
      <c r="Q86" s="765"/>
      <c r="R86" s="230" t="str">
        <f>IF(MAT!F51="","",MAT!F51)</f>
        <v/>
      </c>
      <c r="S86" s="765"/>
      <c r="T86" s="230" t="str">
        <f>IF(IPA!F51="","",IPA!F51)</f>
        <v/>
      </c>
      <c r="U86" s="765"/>
      <c r="V86" s="230" t="str">
        <f>IF(IPS!F51="","",IPS!F51)</f>
        <v/>
      </c>
      <c r="W86" s="765"/>
      <c r="X86" s="230" t="str">
        <f>IF(BIng!F51="","",BIng!F51)</f>
        <v/>
      </c>
      <c r="Y86" s="765"/>
      <c r="Z86" s="230" t="str">
        <f>IF(SBd!F51="","",SBd!F51)</f>
        <v/>
      </c>
      <c r="AA86" s="765"/>
      <c r="AB86" s="230" t="str">
        <f>IF(Pjk!F51="","",Pjk!F51)</f>
        <v/>
      </c>
      <c r="AC86" s="765"/>
      <c r="AD86" s="230" t="str">
        <f>IF(Prk!F51="","",Prk!F51)</f>
        <v/>
      </c>
      <c r="AE86" s="765"/>
      <c r="AF86" s="230" t="str">
        <f>IF(BADER!F51="","",BADER!F51)</f>
        <v/>
      </c>
      <c r="AG86" s="765"/>
      <c r="AH86" s="230" t="str">
        <f>IF(TAMB1!F51="","",TAMB1!F51)</f>
        <v/>
      </c>
      <c r="AI86" s="765"/>
      <c r="AJ86" s="230" t="str">
        <f>IF(TAMB2!F51="","",TAMB2!F51)</f>
        <v/>
      </c>
      <c r="AK86" s="765"/>
      <c r="AL86" s="231">
        <f t="shared" si="607"/>
        <v>0</v>
      </c>
      <c r="AM86" s="755"/>
      <c r="AN86" s="757"/>
      <c r="AO86" s="748"/>
      <c r="AP86" s="751"/>
    </row>
    <row r="87" spans="1:42" ht="15">
      <c r="A87" s="711">
        <v>39</v>
      </c>
      <c r="B87" s="752" t="str">
        <f>'Data Identitas'!B47</f>
        <v>siswa39</v>
      </c>
      <c r="C87" s="232" t="s">
        <v>422</v>
      </c>
      <c r="D87" s="228" t="str">
        <f>IF(QH!C52="","",QH!C52)</f>
        <v/>
      </c>
      <c r="E87" s="764" t="str">
        <f t="shared" ref="E87" si="705">IF(D87="","NK",IF(OR(D87&lt;$D$9,D88&lt;$D$9),"NK","L"))</f>
        <v>NK</v>
      </c>
      <c r="F87" s="229" t="str">
        <f>IF(AA!C52="","",AA!C52)</f>
        <v/>
      </c>
      <c r="G87" s="764" t="str">
        <f t="shared" ref="G87" si="706">IF(F87="","NK",IF(OR(F87&lt;$F$9,F88&lt;$F$9),"NK","L"))</f>
        <v>NK</v>
      </c>
      <c r="H87" s="229" t="str">
        <f>IF(FIQIH!C52="","",FIQIH!C52)</f>
        <v/>
      </c>
      <c r="I87" s="764" t="str">
        <f t="shared" ref="I87" si="707">IF(H87="","NK",IF(OR(H87&lt;$H$9,H88&lt;$H$9),"NK","L"))</f>
        <v>NK</v>
      </c>
      <c r="J87" s="229" t="str">
        <f>IF(SKI!C52="","",SKI!C52)</f>
        <v/>
      </c>
      <c r="K87" s="764" t="str">
        <f t="shared" ref="K87" si="708">IF(J87="","NK",IF(OR(J87&lt;$J$9,J88&lt;$J$9),"NK","L"))</f>
        <v>NK</v>
      </c>
      <c r="L87" s="228" t="str">
        <f>IF(PPKn!C52="","",PPKn!C52)</f>
        <v/>
      </c>
      <c r="M87" s="764" t="str">
        <f t="shared" ref="M87" si="709">IF(L87="","NK",IF(OR(L87&lt;$L$9,L88&lt;$L$9),"NK","L"))</f>
        <v>NK</v>
      </c>
      <c r="N87" s="230" t="str">
        <f>IF(B.Ind!C52="","",B.Ind!C52)</f>
        <v/>
      </c>
      <c r="O87" s="764" t="str">
        <f t="shared" ref="O87" si="710">IF(N87="","NK",IF(OR(N87&lt;$N$9,N88&lt;$N$9),"NK","L"))</f>
        <v>NK</v>
      </c>
      <c r="P87" s="230" t="str">
        <f>IF(B.ARAB!C52="","",B.ARAB!C52)</f>
        <v/>
      </c>
      <c r="Q87" s="764" t="str">
        <f t="shared" ref="Q87" si="711">IF(P87="","NK",IF(OR(P87&lt;$P$9,P88&lt;$P$9),"NK","L"))</f>
        <v>NK</v>
      </c>
      <c r="R87" s="230" t="str">
        <f>IF(MAT!C52="","",MAT!C52)</f>
        <v/>
      </c>
      <c r="S87" s="764" t="str">
        <f t="shared" ref="S87" si="712">IF(R87="","NK",IF(OR(R87&lt;$R$9,R88&lt;$R$9),"NK","L"))</f>
        <v>NK</v>
      </c>
      <c r="T87" s="230" t="str">
        <f>IF(IPA!C52="","",IPA!C52)</f>
        <v/>
      </c>
      <c r="U87" s="764" t="str">
        <f t="shared" ref="U87" si="713">IF(T87="","NK",IF(OR(T87&lt;$T$9,T88&lt;$T$9),"NK","L"))</f>
        <v>NK</v>
      </c>
      <c r="V87" s="230" t="str">
        <f>IF(IPS!C52="","",IPS!C52)</f>
        <v/>
      </c>
      <c r="W87" s="764" t="str">
        <f t="shared" ref="W87" si="714">IF(V87="","NK",IF(OR(V87&lt;$V$9,V88&lt;$V$9),"NK","L"))</f>
        <v>NK</v>
      </c>
      <c r="X87" s="230" t="str">
        <f>IF(BIng!C52="","",BIng!F52)</f>
        <v/>
      </c>
      <c r="Y87" s="764" t="str">
        <f t="shared" ref="Y87" si="715">IF(X87="","NK",IF(OR(X87&lt;$X$9,X88&lt;$X$9),"NK","L"))</f>
        <v>NK</v>
      </c>
      <c r="Z87" s="230" t="str">
        <f>IF(SBd!C52="","",SBd!C52)</f>
        <v/>
      </c>
      <c r="AA87" s="764" t="str">
        <f t="shared" ref="AA87" si="716">IF(Z87="","NK",IF(OR(Z87&lt;$Z$9,Z88&lt;$Z$9),"NK","L"))</f>
        <v>NK</v>
      </c>
      <c r="AB87" s="230" t="str">
        <f>IF(Pjk!C52="","",Pjk!F52)</f>
        <v/>
      </c>
      <c r="AC87" s="764" t="str">
        <f t="shared" ref="AC87" si="717">IF(AB87="","NK",IF(OR(AB87&lt;$AB$9,AB88&lt;$AB$9),"NK","L"))</f>
        <v>NK</v>
      </c>
      <c r="AD87" s="230" t="str">
        <f>IF(Prk!C52="","",Prk!C52)</f>
        <v/>
      </c>
      <c r="AE87" s="764" t="str">
        <f t="shared" ref="AE87" si="718">IF(AD87="","NK",IF(OR(AD87&lt;$AD$9,AD88&lt;$AD$9),"NK","L"))</f>
        <v>NK</v>
      </c>
      <c r="AF87" s="230" t="str">
        <f>IF(BADER!C52="","",BADER!C52)</f>
        <v/>
      </c>
      <c r="AG87" s="764" t="str">
        <f t="shared" ref="AG87" si="719">IF(AF87="","NK",IF(OR(AF87&lt;$AF$9,AF88&lt;$AF$9),"NK","L"))</f>
        <v>NK</v>
      </c>
      <c r="AH87" s="230" t="str">
        <f>IF(TAMB1!C52="","",TAMB1!C52)</f>
        <v/>
      </c>
      <c r="AI87" s="764" t="str">
        <f t="shared" ref="AI87" si="720">IF(AH87="","",IF(OR(AH87&lt;$AH$9,AH88&lt;$AH$9),"NK","L"))</f>
        <v/>
      </c>
      <c r="AJ87" s="230" t="str">
        <f>IF(TAMB2!C52="","",TAMB2!C52)</f>
        <v/>
      </c>
      <c r="AK87" s="764" t="str">
        <f t="shared" ref="AK87" si="721">IF(AJ87="","",IF(OR(AJ87&lt;$AJ$9,AJ88&lt;$AJ$9),"NK","L"))</f>
        <v/>
      </c>
      <c r="AL87" s="231">
        <f t="shared" si="607"/>
        <v>0</v>
      </c>
      <c r="AM87" s="754" t="str">
        <f>IFERROR(DESKRIPSI!EW49,"")</f>
        <v/>
      </c>
      <c r="AN87" s="756">
        <f t="shared" ref="AN87" si="722">IF(AL87="","",AL87+AL88)</f>
        <v>0</v>
      </c>
      <c r="AO87" s="747" t="str">
        <f t="shared" ref="AO87" si="723">IF(AL87=0,"",COUNTIF(D87:AK88,"NK"))</f>
        <v/>
      </c>
      <c r="AP87" s="751">
        <f>RANK(AN87,$AN$11:$AN$107,0)</f>
        <v>1</v>
      </c>
    </row>
    <row r="88" spans="1:42" ht="15">
      <c r="A88" s="713"/>
      <c r="B88" s="753"/>
      <c r="C88" s="232" t="s">
        <v>423</v>
      </c>
      <c r="D88" s="228" t="str">
        <f>IF(QH!F52="","",QH!F52)</f>
        <v/>
      </c>
      <c r="E88" s="765"/>
      <c r="F88" s="229" t="str">
        <f>IF(AA!F52="","",AA!F52)</f>
        <v/>
      </c>
      <c r="G88" s="765"/>
      <c r="H88" s="229" t="str">
        <f>IF(FIQIH!F52="","",FIQIH!F52)</f>
        <v/>
      </c>
      <c r="I88" s="765"/>
      <c r="J88" s="229" t="str">
        <f>IF(SKI!F52="","",SKI!F52)</f>
        <v/>
      </c>
      <c r="K88" s="765"/>
      <c r="L88" s="228" t="str">
        <f>IF(PPKn!F52="","",PPKn!F52)</f>
        <v/>
      </c>
      <c r="M88" s="765"/>
      <c r="N88" s="230" t="str">
        <f>IF(B.Ind!F52="","",B.Ind!F52)</f>
        <v/>
      </c>
      <c r="O88" s="765"/>
      <c r="P88" s="230" t="str">
        <f>IF(B.ARAB!F52="","",B.ARAB!F52)</f>
        <v/>
      </c>
      <c r="Q88" s="765"/>
      <c r="R88" s="230" t="str">
        <f>IF(MAT!F52="","",MAT!F52)</f>
        <v/>
      </c>
      <c r="S88" s="765"/>
      <c r="T88" s="230" t="str">
        <f>IF(IPA!F52="","",IPA!F52)</f>
        <v/>
      </c>
      <c r="U88" s="765"/>
      <c r="V88" s="230" t="str">
        <f>IF(IPS!F52="","",IPS!F52)</f>
        <v/>
      </c>
      <c r="W88" s="765"/>
      <c r="X88" s="230" t="str">
        <f>IF(BIng!F52="","",BIng!F52)</f>
        <v/>
      </c>
      <c r="Y88" s="765"/>
      <c r="Z88" s="230" t="str">
        <f>IF(SBd!F52="","",SBd!F52)</f>
        <v/>
      </c>
      <c r="AA88" s="765"/>
      <c r="AB88" s="230" t="str">
        <f>IF(Pjk!F52="","",Pjk!F52)</f>
        <v/>
      </c>
      <c r="AC88" s="765"/>
      <c r="AD88" s="230" t="str">
        <f>IF(Prk!F52="","",Prk!F52)</f>
        <v/>
      </c>
      <c r="AE88" s="765"/>
      <c r="AF88" s="230" t="str">
        <f>IF(BADER!F52="","",BADER!F52)</f>
        <v/>
      </c>
      <c r="AG88" s="765"/>
      <c r="AH88" s="230" t="str">
        <f>IF(TAMB1!F52="","",TAMB1!F52)</f>
        <v/>
      </c>
      <c r="AI88" s="765"/>
      <c r="AJ88" s="230" t="str">
        <f>IF(TAMB2!F52="","",TAMB2!F52)</f>
        <v/>
      </c>
      <c r="AK88" s="765"/>
      <c r="AL88" s="231">
        <f t="shared" si="607"/>
        <v>0</v>
      </c>
      <c r="AM88" s="755"/>
      <c r="AN88" s="757"/>
      <c r="AO88" s="748"/>
      <c r="AP88" s="751"/>
    </row>
    <row r="89" spans="1:42" ht="15">
      <c r="A89" s="711">
        <v>40</v>
      </c>
      <c r="B89" s="752" t="str">
        <f>'Data Identitas'!B48</f>
        <v>siswa40</v>
      </c>
      <c r="C89" s="232" t="s">
        <v>422</v>
      </c>
      <c r="D89" s="228" t="str">
        <f>IF(QH!C53="","",QH!C53)</f>
        <v/>
      </c>
      <c r="E89" s="764" t="str">
        <f t="shared" ref="E89" si="724">IF(D89="","NK",IF(OR(D89&lt;$D$9,D90&lt;$D$9),"NK","L"))</f>
        <v>NK</v>
      </c>
      <c r="F89" s="229" t="str">
        <f>IF(AA!C53="","",AA!C53)</f>
        <v/>
      </c>
      <c r="G89" s="764" t="str">
        <f t="shared" ref="G89" si="725">IF(F89="","NK",IF(OR(F89&lt;$F$9,F90&lt;$F$9),"NK","L"))</f>
        <v>NK</v>
      </c>
      <c r="H89" s="229" t="str">
        <f>IF(FIQIH!C53="","",FIQIH!C53)</f>
        <v/>
      </c>
      <c r="I89" s="764" t="str">
        <f t="shared" ref="I89" si="726">IF(H89="","NK",IF(OR(H89&lt;$H$9,H90&lt;$H$9),"NK","L"))</f>
        <v>NK</v>
      </c>
      <c r="J89" s="229" t="str">
        <f>IF(SKI!C53="","",SKI!C53)</f>
        <v/>
      </c>
      <c r="K89" s="764" t="str">
        <f t="shared" ref="K89" si="727">IF(J89="","NK",IF(OR(J89&lt;$J$9,J90&lt;$J$9),"NK","L"))</f>
        <v>NK</v>
      </c>
      <c r="L89" s="228" t="str">
        <f>IF(PPKn!C53="","",PPKn!C53)</f>
        <v/>
      </c>
      <c r="M89" s="764" t="str">
        <f t="shared" ref="M89" si="728">IF(L89="","NK",IF(OR(L89&lt;$L$9,L90&lt;$L$9),"NK","L"))</f>
        <v>NK</v>
      </c>
      <c r="N89" s="230" t="str">
        <f>IF(B.Ind!C53="","",B.Ind!C53)</f>
        <v/>
      </c>
      <c r="O89" s="764" t="str">
        <f t="shared" ref="O89" si="729">IF(N89="","NK",IF(OR(N89&lt;$N$9,N90&lt;$N$9),"NK","L"))</f>
        <v>NK</v>
      </c>
      <c r="P89" s="230" t="str">
        <f>IF(B.ARAB!C53="","",B.ARAB!C53)</f>
        <v/>
      </c>
      <c r="Q89" s="764" t="str">
        <f t="shared" ref="Q89" si="730">IF(P89="","NK",IF(OR(P89&lt;$P$9,P90&lt;$P$9),"NK","L"))</f>
        <v>NK</v>
      </c>
      <c r="R89" s="230" t="str">
        <f>IF(MAT!C53="","",MAT!C53)</f>
        <v/>
      </c>
      <c r="S89" s="764" t="str">
        <f t="shared" ref="S89" si="731">IF(R89="","NK",IF(OR(R89&lt;$R$9,R90&lt;$R$9),"NK","L"))</f>
        <v>NK</v>
      </c>
      <c r="T89" s="230" t="str">
        <f>IF(IPA!C53="","",IPA!C53)</f>
        <v/>
      </c>
      <c r="U89" s="764" t="str">
        <f t="shared" ref="U89" si="732">IF(T89="","NK",IF(OR(T89&lt;$T$9,T90&lt;$T$9),"NK","L"))</f>
        <v>NK</v>
      </c>
      <c r="V89" s="230" t="str">
        <f>IF(IPS!C53="","",IPS!C53)</f>
        <v/>
      </c>
      <c r="W89" s="764" t="str">
        <f t="shared" ref="W89" si="733">IF(V89="","NK",IF(OR(V89&lt;$V$9,V90&lt;$V$9),"NK","L"))</f>
        <v>NK</v>
      </c>
      <c r="X89" s="230" t="str">
        <f>IF(BIng!C53="","",BIng!F53)</f>
        <v/>
      </c>
      <c r="Y89" s="764" t="str">
        <f t="shared" ref="Y89" si="734">IF(X89="","NK",IF(OR(X89&lt;$X$9,X90&lt;$X$9),"NK","L"))</f>
        <v>NK</v>
      </c>
      <c r="Z89" s="230" t="str">
        <f>IF(SBd!C53="","",SBd!C53)</f>
        <v/>
      </c>
      <c r="AA89" s="764" t="str">
        <f t="shared" ref="AA89" si="735">IF(Z89="","NK",IF(OR(Z89&lt;$Z$9,Z90&lt;$Z$9),"NK","L"))</f>
        <v>NK</v>
      </c>
      <c r="AB89" s="230" t="str">
        <f>IF(Pjk!C53="","",Pjk!F53)</f>
        <v/>
      </c>
      <c r="AC89" s="764" t="str">
        <f t="shared" ref="AC89" si="736">IF(AB89="","NK",IF(OR(AB89&lt;$AB$9,AB90&lt;$AB$9),"NK","L"))</f>
        <v>NK</v>
      </c>
      <c r="AD89" s="230" t="str">
        <f>IF(Prk!C53="","",Prk!C53)</f>
        <v/>
      </c>
      <c r="AE89" s="764" t="str">
        <f t="shared" ref="AE89" si="737">IF(AD89="","NK",IF(OR(AD89&lt;$AD$9,AD90&lt;$AD$9),"NK","L"))</f>
        <v>NK</v>
      </c>
      <c r="AF89" s="230" t="str">
        <f>IF(BADER!C53="","",BADER!C53)</f>
        <v/>
      </c>
      <c r="AG89" s="764" t="str">
        <f t="shared" ref="AG89" si="738">IF(AF89="","NK",IF(OR(AF89&lt;$AF$9,AF90&lt;$AF$9),"NK","L"))</f>
        <v>NK</v>
      </c>
      <c r="AH89" s="230" t="str">
        <f>IF(TAMB1!C53="","",TAMB1!C53)</f>
        <v/>
      </c>
      <c r="AI89" s="764" t="str">
        <f t="shared" ref="AI89" si="739">IF(AH89="","",IF(OR(AH89&lt;$AH$9,AH90&lt;$AH$9),"NK","L"))</f>
        <v/>
      </c>
      <c r="AJ89" s="230" t="str">
        <f>IF(TAMB2!C53="","",TAMB2!C53)</f>
        <v/>
      </c>
      <c r="AK89" s="764" t="str">
        <f t="shared" ref="AK89" si="740">IF(AJ89="","",IF(OR(AJ89&lt;$AJ$9,AJ90&lt;$AJ$9),"NK","L"))</f>
        <v/>
      </c>
      <c r="AL89" s="231">
        <f t="shared" si="607"/>
        <v>0</v>
      </c>
      <c r="AM89" s="754" t="str">
        <f>IFERROR(DESKRIPSI!EW50,"")</f>
        <v/>
      </c>
      <c r="AN89" s="756">
        <f t="shared" ref="AN89" si="741">IF(AL89="","",AL89+AL90)</f>
        <v>0</v>
      </c>
      <c r="AO89" s="747" t="str">
        <f t="shared" ref="AO89" si="742">IF(AL89=0,"",COUNTIF(D89:AK90,"NK"))</f>
        <v/>
      </c>
      <c r="AP89" s="751">
        <f>RANK(AN89,$AN$11:$AN$107,0)</f>
        <v>1</v>
      </c>
    </row>
    <row r="90" spans="1:42" ht="15">
      <c r="A90" s="713"/>
      <c r="B90" s="753"/>
      <c r="C90" s="232" t="s">
        <v>423</v>
      </c>
      <c r="D90" s="228" t="str">
        <f>IF(QH!F53="","",QH!F53)</f>
        <v/>
      </c>
      <c r="E90" s="765"/>
      <c r="F90" s="229" t="str">
        <f>IF(AA!F53="","",AA!F53)</f>
        <v/>
      </c>
      <c r="G90" s="765"/>
      <c r="H90" s="229" t="str">
        <f>IF(FIQIH!F53="","",FIQIH!F53)</f>
        <v/>
      </c>
      <c r="I90" s="765"/>
      <c r="J90" s="229" t="str">
        <f>IF(SKI!F53="","",SKI!F53)</f>
        <v/>
      </c>
      <c r="K90" s="765"/>
      <c r="L90" s="228" t="str">
        <f>IF(PPKn!F53="","",PPKn!F53)</f>
        <v/>
      </c>
      <c r="M90" s="765"/>
      <c r="N90" s="230" t="str">
        <f>IF(B.Ind!F53="","",B.Ind!F53)</f>
        <v/>
      </c>
      <c r="O90" s="765"/>
      <c r="P90" s="230" t="str">
        <f>IF(B.ARAB!F53="","",B.ARAB!F53)</f>
        <v/>
      </c>
      <c r="Q90" s="765"/>
      <c r="R90" s="230" t="str">
        <f>IF(MAT!F53="","",MAT!F53)</f>
        <v/>
      </c>
      <c r="S90" s="765"/>
      <c r="T90" s="230" t="str">
        <f>IF(IPA!F53="","",IPA!F53)</f>
        <v/>
      </c>
      <c r="U90" s="765"/>
      <c r="V90" s="230" t="str">
        <f>IF(IPS!F53="","",IPS!F53)</f>
        <v/>
      </c>
      <c r="W90" s="765"/>
      <c r="X90" s="230" t="str">
        <f>IF(BIng!F53="","",BIng!F53)</f>
        <v/>
      </c>
      <c r="Y90" s="765"/>
      <c r="Z90" s="230" t="str">
        <f>IF(SBd!F53="","",SBd!F53)</f>
        <v/>
      </c>
      <c r="AA90" s="765"/>
      <c r="AB90" s="230" t="str">
        <f>IF(Pjk!F53="","",Pjk!F53)</f>
        <v/>
      </c>
      <c r="AC90" s="765"/>
      <c r="AD90" s="230" t="str">
        <f>IF(Prk!F53="","",Prk!F53)</f>
        <v/>
      </c>
      <c r="AE90" s="765"/>
      <c r="AF90" s="230" t="str">
        <f>IF(BADER!F53="","",BADER!F53)</f>
        <v/>
      </c>
      <c r="AG90" s="765"/>
      <c r="AH90" s="230" t="str">
        <f>IF(TAMB1!F53="","",TAMB1!F53)</f>
        <v/>
      </c>
      <c r="AI90" s="765"/>
      <c r="AJ90" s="230" t="str">
        <f>IF(TAMB2!F53="","",TAMB2!F53)</f>
        <v/>
      </c>
      <c r="AK90" s="765"/>
      <c r="AL90" s="231">
        <f t="shared" si="607"/>
        <v>0</v>
      </c>
      <c r="AM90" s="755"/>
      <c r="AN90" s="757"/>
      <c r="AO90" s="748"/>
      <c r="AP90" s="751"/>
    </row>
    <row r="91" spans="1:42" ht="15">
      <c r="A91" s="711">
        <v>41</v>
      </c>
      <c r="B91" s="752" t="str">
        <f>'Data Identitas'!B49</f>
        <v>siswa41</v>
      </c>
      <c r="C91" s="232" t="s">
        <v>422</v>
      </c>
      <c r="D91" s="228" t="str">
        <f>IF(QH!C54="","",QH!C54)</f>
        <v/>
      </c>
      <c r="E91" s="764" t="str">
        <f t="shared" ref="E91" si="743">IF(D91="","NK",IF(OR(D91&lt;$D$9,D92&lt;$D$9),"NK","L"))</f>
        <v>NK</v>
      </c>
      <c r="F91" s="229" t="str">
        <f>IF(AA!C54="","",AA!C54)</f>
        <v/>
      </c>
      <c r="G91" s="764" t="str">
        <f t="shared" ref="G91" si="744">IF(F91="","NK",IF(OR(F91&lt;$F$9,F92&lt;$F$9),"NK","L"))</f>
        <v>NK</v>
      </c>
      <c r="H91" s="229" t="str">
        <f>IF(FIQIH!C54="","",FIQIH!C54)</f>
        <v/>
      </c>
      <c r="I91" s="764" t="str">
        <f t="shared" ref="I91" si="745">IF(H91="","NK",IF(OR(H91&lt;$H$9,H92&lt;$H$9),"NK","L"))</f>
        <v>NK</v>
      </c>
      <c r="J91" s="229" t="str">
        <f>IF(SKI!C54="","",SKI!C54)</f>
        <v/>
      </c>
      <c r="K91" s="764" t="str">
        <f t="shared" ref="K91" si="746">IF(J91="","NK",IF(OR(J91&lt;$J$9,J92&lt;$J$9),"NK","L"))</f>
        <v>NK</v>
      </c>
      <c r="L91" s="228" t="str">
        <f>IF(PPKn!C54="","",PPKn!C54)</f>
        <v/>
      </c>
      <c r="M91" s="764" t="str">
        <f t="shared" ref="M91" si="747">IF(L91="","NK",IF(OR(L91&lt;$L$9,L92&lt;$L$9),"NK","L"))</f>
        <v>NK</v>
      </c>
      <c r="N91" s="230" t="str">
        <f>IF(B.Ind!C54="","",B.Ind!C54)</f>
        <v/>
      </c>
      <c r="O91" s="764" t="str">
        <f t="shared" ref="O91" si="748">IF(N91="","NK",IF(OR(N91&lt;$N$9,N92&lt;$N$9),"NK","L"))</f>
        <v>NK</v>
      </c>
      <c r="P91" s="230" t="str">
        <f>IF(B.ARAB!C54="","",B.ARAB!C54)</f>
        <v/>
      </c>
      <c r="Q91" s="764" t="str">
        <f t="shared" ref="Q91" si="749">IF(P91="","NK",IF(OR(P91&lt;$P$9,P92&lt;$P$9),"NK","L"))</f>
        <v>NK</v>
      </c>
      <c r="R91" s="230" t="str">
        <f>IF(MAT!C54="","",MAT!C54)</f>
        <v/>
      </c>
      <c r="S91" s="764" t="str">
        <f t="shared" ref="S91" si="750">IF(R91="","NK",IF(OR(R91&lt;$R$9,R92&lt;$R$9),"NK","L"))</f>
        <v>NK</v>
      </c>
      <c r="T91" s="230" t="str">
        <f>IF(IPA!C54="","",IPA!C54)</f>
        <v/>
      </c>
      <c r="U91" s="764" t="str">
        <f t="shared" ref="U91" si="751">IF(T91="","NK",IF(OR(T91&lt;$T$9,T92&lt;$T$9),"NK","L"))</f>
        <v>NK</v>
      </c>
      <c r="V91" s="230" t="str">
        <f>IF(IPS!C54="","",IPS!C54)</f>
        <v/>
      </c>
      <c r="W91" s="764" t="str">
        <f t="shared" ref="W91" si="752">IF(V91="","NK",IF(OR(V91&lt;$V$9,V92&lt;$V$9),"NK","L"))</f>
        <v>NK</v>
      </c>
      <c r="X91" s="230" t="str">
        <f>IF(BIng!C54="","",BIng!F54)</f>
        <v/>
      </c>
      <c r="Y91" s="764" t="str">
        <f t="shared" ref="Y91" si="753">IF(X91="","NK",IF(OR(X91&lt;$X$9,X92&lt;$X$9),"NK","L"))</f>
        <v>NK</v>
      </c>
      <c r="Z91" s="230" t="str">
        <f>IF(SBd!C54="","",SBd!C54)</f>
        <v/>
      </c>
      <c r="AA91" s="764" t="str">
        <f t="shared" ref="AA91" si="754">IF(Z91="","NK",IF(OR(Z91&lt;$Z$9,Z92&lt;$Z$9),"NK","L"))</f>
        <v>NK</v>
      </c>
      <c r="AB91" s="230" t="str">
        <f>IF(Pjk!C54="","",Pjk!F54)</f>
        <v/>
      </c>
      <c r="AC91" s="764" t="str">
        <f t="shared" ref="AC91" si="755">IF(AB91="","NK",IF(OR(AB91&lt;$AB$9,AB92&lt;$AB$9),"NK","L"))</f>
        <v>NK</v>
      </c>
      <c r="AD91" s="230" t="str">
        <f>IF(Prk!C54="","",Prk!C54)</f>
        <v/>
      </c>
      <c r="AE91" s="764" t="str">
        <f t="shared" ref="AE91" si="756">IF(AD91="","NK",IF(OR(AD91&lt;$AD$9,AD92&lt;$AD$9),"NK","L"))</f>
        <v>NK</v>
      </c>
      <c r="AF91" s="230" t="str">
        <f>IF(BADER!C54="","",BADER!C54)</f>
        <v/>
      </c>
      <c r="AG91" s="764" t="str">
        <f t="shared" ref="AG91" si="757">IF(AF91="","NK",IF(OR(AF91&lt;$AF$9,AF92&lt;$AF$9),"NK","L"))</f>
        <v>NK</v>
      </c>
      <c r="AH91" s="230" t="str">
        <f>IF(TAMB1!C54="","",TAMB1!C54)</f>
        <v/>
      </c>
      <c r="AI91" s="764" t="str">
        <f t="shared" ref="AI91" si="758">IF(AH91="","",IF(OR(AH91&lt;$AH$9,AH92&lt;$AH$9),"NK","L"))</f>
        <v/>
      </c>
      <c r="AJ91" s="230" t="str">
        <f>IF(TAMB2!C54="","",TAMB2!C54)</f>
        <v/>
      </c>
      <c r="AK91" s="764" t="str">
        <f t="shared" ref="AK91" si="759">IF(AJ91="","",IF(OR(AJ91&lt;$AJ$9,AJ92&lt;$AJ$9),"NK","L"))</f>
        <v/>
      </c>
      <c r="AL91" s="231">
        <f t="shared" si="607"/>
        <v>0</v>
      </c>
      <c r="AM91" s="754" t="str">
        <f>IFERROR(DESKRIPSI!EW51,"")</f>
        <v/>
      </c>
      <c r="AN91" s="756">
        <f t="shared" ref="AN91" si="760">IF(AL91="","",AL91+AL92)</f>
        <v>0</v>
      </c>
      <c r="AO91" s="747" t="str">
        <f t="shared" ref="AO91" si="761">IF(AL91=0,"",COUNTIF(D91:AK92,"NK"))</f>
        <v/>
      </c>
      <c r="AP91" s="751">
        <f>RANK(AN91,$AN$11:$AN$107,0)</f>
        <v>1</v>
      </c>
    </row>
    <row r="92" spans="1:42" ht="15">
      <c r="A92" s="713"/>
      <c r="B92" s="753"/>
      <c r="C92" s="232" t="s">
        <v>423</v>
      </c>
      <c r="D92" s="228" t="str">
        <f>IF(QH!F54="","",QH!F54)</f>
        <v/>
      </c>
      <c r="E92" s="765"/>
      <c r="F92" s="229" t="str">
        <f>IF(AA!F54="","",AA!F54)</f>
        <v/>
      </c>
      <c r="G92" s="765"/>
      <c r="H92" s="229" t="str">
        <f>IF(FIQIH!F54="","",FIQIH!F54)</f>
        <v/>
      </c>
      <c r="I92" s="765"/>
      <c r="J92" s="229" t="str">
        <f>IF(SKI!F54="","",SKI!F54)</f>
        <v/>
      </c>
      <c r="K92" s="765"/>
      <c r="L92" s="228" t="str">
        <f>IF(PPKn!F54="","",PPKn!F54)</f>
        <v/>
      </c>
      <c r="M92" s="765"/>
      <c r="N92" s="230" t="str">
        <f>IF(B.Ind!F54="","",B.Ind!F54)</f>
        <v/>
      </c>
      <c r="O92" s="765"/>
      <c r="P92" s="230" t="str">
        <f>IF(B.ARAB!F54="","",B.ARAB!F54)</f>
        <v/>
      </c>
      <c r="Q92" s="765"/>
      <c r="R92" s="230" t="str">
        <f>IF(MAT!F54="","",MAT!F54)</f>
        <v/>
      </c>
      <c r="S92" s="765"/>
      <c r="T92" s="230" t="str">
        <f>IF(IPA!F54="","",IPA!F54)</f>
        <v/>
      </c>
      <c r="U92" s="765"/>
      <c r="V92" s="230" t="str">
        <f>IF(IPS!F54="","",IPS!F54)</f>
        <v/>
      </c>
      <c r="W92" s="765"/>
      <c r="X92" s="230" t="str">
        <f>IF(BIng!F54="","",BIng!F54)</f>
        <v/>
      </c>
      <c r="Y92" s="765"/>
      <c r="Z92" s="230" t="str">
        <f>IF(SBd!F54="","",SBd!F54)</f>
        <v/>
      </c>
      <c r="AA92" s="765"/>
      <c r="AB92" s="230" t="str">
        <f>IF(Pjk!F54="","",Pjk!F54)</f>
        <v/>
      </c>
      <c r="AC92" s="765"/>
      <c r="AD92" s="230" t="str">
        <f>IF(Prk!F54="","",Prk!F54)</f>
        <v/>
      </c>
      <c r="AE92" s="765"/>
      <c r="AF92" s="230" t="str">
        <f>IF(BADER!F54="","",BADER!F54)</f>
        <v/>
      </c>
      <c r="AG92" s="765"/>
      <c r="AH92" s="230" t="str">
        <f>IF(TAMB1!F54="","",TAMB1!F54)</f>
        <v/>
      </c>
      <c r="AI92" s="765"/>
      <c r="AJ92" s="230" t="str">
        <f>IF(TAMB2!F54="","",TAMB2!F54)</f>
        <v/>
      </c>
      <c r="AK92" s="765"/>
      <c r="AL92" s="231">
        <f t="shared" si="607"/>
        <v>0</v>
      </c>
      <c r="AM92" s="755"/>
      <c r="AN92" s="757"/>
      <c r="AO92" s="748"/>
      <c r="AP92" s="751"/>
    </row>
    <row r="93" spans="1:42" ht="15">
      <c r="A93" s="711">
        <v>42</v>
      </c>
      <c r="B93" s="752" t="str">
        <f>'Data Identitas'!B50</f>
        <v>siswa42</v>
      </c>
      <c r="C93" s="232" t="s">
        <v>422</v>
      </c>
      <c r="D93" s="228" t="str">
        <f>IF(QH!C55="","",QH!C55)</f>
        <v/>
      </c>
      <c r="E93" s="764" t="str">
        <f t="shared" ref="E93" si="762">IF(D93="","NK",IF(OR(D93&lt;$D$9,D94&lt;$D$9),"NK","L"))</f>
        <v>NK</v>
      </c>
      <c r="F93" s="229" t="str">
        <f>IF(AA!C55="","",AA!C55)</f>
        <v/>
      </c>
      <c r="G93" s="764" t="str">
        <f t="shared" ref="G93" si="763">IF(F93="","NK",IF(OR(F93&lt;$F$9,F94&lt;$F$9),"NK","L"))</f>
        <v>NK</v>
      </c>
      <c r="H93" s="229" t="str">
        <f>IF(FIQIH!C55="","",FIQIH!C55)</f>
        <v/>
      </c>
      <c r="I93" s="764" t="str">
        <f t="shared" ref="I93" si="764">IF(H93="","NK",IF(OR(H93&lt;$H$9,H94&lt;$H$9),"NK","L"))</f>
        <v>NK</v>
      </c>
      <c r="J93" s="229" t="str">
        <f>IF(SKI!C55="","",SKI!C55)</f>
        <v/>
      </c>
      <c r="K93" s="764" t="str">
        <f t="shared" ref="K93" si="765">IF(J93="","NK",IF(OR(J93&lt;$J$9,J94&lt;$J$9),"NK","L"))</f>
        <v>NK</v>
      </c>
      <c r="L93" s="228" t="str">
        <f>IF(PPKn!C55="","",PPKn!C55)</f>
        <v/>
      </c>
      <c r="M93" s="764" t="str">
        <f t="shared" ref="M93" si="766">IF(L93="","NK",IF(OR(L93&lt;$L$9,L94&lt;$L$9),"NK","L"))</f>
        <v>NK</v>
      </c>
      <c r="N93" s="230" t="str">
        <f>IF(B.Ind!C55="","",B.Ind!C55)</f>
        <v/>
      </c>
      <c r="O93" s="764" t="str">
        <f t="shared" ref="O93" si="767">IF(N93="","NK",IF(OR(N93&lt;$N$9,N94&lt;$N$9),"NK","L"))</f>
        <v>NK</v>
      </c>
      <c r="P93" s="230" t="str">
        <f>IF(B.ARAB!C55="","",B.ARAB!C55)</f>
        <v/>
      </c>
      <c r="Q93" s="764" t="str">
        <f t="shared" ref="Q93" si="768">IF(P93="","NK",IF(OR(P93&lt;$P$9,P94&lt;$P$9),"NK","L"))</f>
        <v>NK</v>
      </c>
      <c r="R93" s="230" t="str">
        <f>IF(MAT!C55="","",MAT!C55)</f>
        <v/>
      </c>
      <c r="S93" s="764" t="str">
        <f t="shared" ref="S93" si="769">IF(R93="","NK",IF(OR(R93&lt;$R$9,R94&lt;$R$9),"NK","L"))</f>
        <v>NK</v>
      </c>
      <c r="T93" s="230" t="str">
        <f>IF(IPA!C55="","",IPA!C55)</f>
        <v/>
      </c>
      <c r="U93" s="764" t="str">
        <f t="shared" ref="U93" si="770">IF(T93="","NK",IF(OR(T93&lt;$T$9,T94&lt;$T$9),"NK","L"))</f>
        <v>NK</v>
      </c>
      <c r="V93" s="230" t="str">
        <f>IF(IPS!C55="","",IPS!C55)</f>
        <v/>
      </c>
      <c r="W93" s="764" t="str">
        <f t="shared" ref="W93" si="771">IF(V93="","NK",IF(OR(V93&lt;$V$9,V94&lt;$V$9),"NK","L"))</f>
        <v>NK</v>
      </c>
      <c r="X93" s="230" t="str">
        <f>IF(BIng!C55="","",BIng!F55)</f>
        <v/>
      </c>
      <c r="Y93" s="764" t="str">
        <f t="shared" ref="Y93" si="772">IF(X93="","NK",IF(OR(X93&lt;$X$9,X94&lt;$X$9),"NK","L"))</f>
        <v>NK</v>
      </c>
      <c r="Z93" s="230" t="str">
        <f>IF(SBd!C55="","",SBd!C55)</f>
        <v/>
      </c>
      <c r="AA93" s="764" t="str">
        <f t="shared" ref="AA93" si="773">IF(Z93="","NK",IF(OR(Z93&lt;$Z$9,Z94&lt;$Z$9),"NK","L"))</f>
        <v>NK</v>
      </c>
      <c r="AB93" s="230" t="str">
        <f>IF(Pjk!C55="","",Pjk!F55)</f>
        <v/>
      </c>
      <c r="AC93" s="764" t="str">
        <f t="shared" ref="AC93" si="774">IF(AB93="","NK",IF(OR(AB93&lt;$AB$9,AB94&lt;$AB$9),"NK","L"))</f>
        <v>NK</v>
      </c>
      <c r="AD93" s="230" t="str">
        <f>IF(Prk!C55="","",Prk!C55)</f>
        <v/>
      </c>
      <c r="AE93" s="764" t="str">
        <f t="shared" ref="AE93" si="775">IF(AD93="","NK",IF(OR(AD93&lt;$AD$9,AD94&lt;$AD$9),"NK","L"))</f>
        <v>NK</v>
      </c>
      <c r="AF93" s="230" t="str">
        <f>IF(BADER!C55="","",BADER!C55)</f>
        <v/>
      </c>
      <c r="AG93" s="764" t="str">
        <f t="shared" ref="AG93" si="776">IF(AF93="","NK",IF(OR(AF93&lt;$AF$9,AF94&lt;$AF$9),"NK","L"))</f>
        <v>NK</v>
      </c>
      <c r="AH93" s="230" t="str">
        <f>IF(TAMB1!C55="","",TAMB1!C55)</f>
        <v/>
      </c>
      <c r="AI93" s="764" t="str">
        <f t="shared" ref="AI93" si="777">IF(AH93="","",IF(OR(AH93&lt;$AH$9,AH94&lt;$AH$9),"NK","L"))</f>
        <v/>
      </c>
      <c r="AJ93" s="230" t="str">
        <f>IF(TAMB2!C55="","",TAMB2!C55)</f>
        <v/>
      </c>
      <c r="AK93" s="764" t="str">
        <f t="shared" ref="AK93" si="778">IF(AJ93="","",IF(OR(AJ93&lt;$AJ$9,AJ94&lt;$AJ$9),"NK","L"))</f>
        <v/>
      </c>
      <c r="AL93" s="231">
        <f t="shared" si="607"/>
        <v>0</v>
      </c>
      <c r="AM93" s="754" t="str">
        <f>IFERROR(DESKRIPSI!EW52,"")</f>
        <v/>
      </c>
      <c r="AN93" s="756">
        <f t="shared" ref="AN93" si="779">IF(AL93="","",AL93+AL94)</f>
        <v>0</v>
      </c>
      <c r="AO93" s="747" t="str">
        <f t="shared" ref="AO93" si="780">IF(AL93=0,"",COUNTIF(D93:AK94,"NK"))</f>
        <v/>
      </c>
      <c r="AP93" s="751">
        <f>RANK(AN93,$AN$11:$AN$107,0)</f>
        <v>1</v>
      </c>
    </row>
    <row r="94" spans="1:42" ht="15">
      <c r="A94" s="713"/>
      <c r="B94" s="753"/>
      <c r="C94" s="232" t="s">
        <v>423</v>
      </c>
      <c r="D94" s="228" t="str">
        <f>IF(QH!F55="","",QH!F55)</f>
        <v/>
      </c>
      <c r="E94" s="765"/>
      <c r="F94" s="229" t="str">
        <f>IF(AA!F55="","",AA!F55)</f>
        <v/>
      </c>
      <c r="G94" s="765"/>
      <c r="H94" s="229" t="str">
        <f>IF(FIQIH!F55="","",FIQIH!F55)</f>
        <v/>
      </c>
      <c r="I94" s="765"/>
      <c r="J94" s="229" t="str">
        <f>IF(SKI!F55="","",SKI!F55)</f>
        <v/>
      </c>
      <c r="K94" s="765"/>
      <c r="L94" s="228" t="str">
        <f>IF(PPKn!F55="","",PPKn!F55)</f>
        <v/>
      </c>
      <c r="M94" s="765"/>
      <c r="N94" s="230" t="str">
        <f>IF(B.Ind!F55="","",B.Ind!F55)</f>
        <v/>
      </c>
      <c r="O94" s="765"/>
      <c r="P94" s="230" t="str">
        <f>IF(B.ARAB!F55="","",B.ARAB!F55)</f>
        <v/>
      </c>
      <c r="Q94" s="765"/>
      <c r="R94" s="230" t="str">
        <f>IF(MAT!F55="","",MAT!F55)</f>
        <v/>
      </c>
      <c r="S94" s="765"/>
      <c r="T94" s="230" t="str">
        <f>IF(IPA!F55="","",IPA!F55)</f>
        <v/>
      </c>
      <c r="U94" s="765"/>
      <c r="V94" s="230" t="str">
        <f>IF(IPS!F55="","",IPS!F55)</f>
        <v/>
      </c>
      <c r="W94" s="765"/>
      <c r="X94" s="230" t="str">
        <f>IF(BIng!F55="","",BIng!F55)</f>
        <v/>
      </c>
      <c r="Y94" s="765"/>
      <c r="Z94" s="230" t="str">
        <f>IF(SBd!F55="","",SBd!F55)</f>
        <v/>
      </c>
      <c r="AA94" s="765"/>
      <c r="AB94" s="230" t="str">
        <f>IF(Pjk!F55="","",Pjk!F55)</f>
        <v/>
      </c>
      <c r="AC94" s="765"/>
      <c r="AD94" s="230" t="str">
        <f>IF(Prk!F55="","",Prk!F55)</f>
        <v/>
      </c>
      <c r="AE94" s="765"/>
      <c r="AF94" s="230" t="str">
        <f>IF(BADER!F55="","",BADER!F55)</f>
        <v/>
      </c>
      <c r="AG94" s="765"/>
      <c r="AH94" s="230" t="str">
        <f>IF(TAMB1!F55="","",TAMB1!F55)</f>
        <v/>
      </c>
      <c r="AI94" s="765"/>
      <c r="AJ94" s="230" t="str">
        <f>IF(TAMB2!F55="","",TAMB2!F55)</f>
        <v/>
      </c>
      <c r="AK94" s="765"/>
      <c r="AL94" s="231">
        <f t="shared" si="607"/>
        <v>0</v>
      </c>
      <c r="AM94" s="755"/>
      <c r="AN94" s="757"/>
      <c r="AO94" s="748"/>
      <c r="AP94" s="751"/>
    </row>
    <row r="95" spans="1:42" ht="15">
      <c r="A95" s="711">
        <v>43</v>
      </c>
      <c r="B95" s="752" t="str">
        <f>'Data Identitas'!B51</f>
        <v>siswa43</v>
      </c>
      <c r="C95" s="232" t="s">
        <v>422</v>
      </c>
      <c r="D95" s="228" t="str">
        <f>IF(QH!C56="","",QH!C56)</f>
        <v/>
      </c>
      <c r="E95" s="764" t="str">
        <f t="shared" ref="E95" si="781">IF(D95="","NK",IF(OR(D95&lt;$D$9,D96&lt;$D$9),"NK","L"))</f>
        <v>NK</v>
      </c>
      <c r="F95" s="229" t="str">
        <f>IF(AA!C56="","",AA!C56)</f>
        <v/>
      </c>
      <c r="G95" s="764" t="str">
        <f t="shared" ref="G95" si="782">IF(F95="","NK",IF(OR(F95&lt;$F$9,F96&lt;$F$9),"NK","L"))</f>
        <v>NK</v>
      </c>
      <c r="H95" s="229" t="str">
        <f>IF(FIQIH!C56="","",FIQIH!C56)</f>
        <v/>
      </c>
      <c r="I95" s="764" t="str">
        <f t="shared" ref="I95" si="783">IF(H95="","NK",IF(OR(H95&lt;$H$9,H96&lt;$H$9),"NK","L"))</f>
        <v>NK</v>
      </c>
      <c r="J95" s="229" t="str">
        <f>IF(SKI!C56="","",SKI!C56)</f>
        <v/>
      </c>
      <c r="K95" s="764" t="str">
        <f t="shared" ref="K95" si="784">IF(J95="","NK",IF(OR(J95&lt;$J$9,J96&lt;$J$9),"NK","L"))</f>
        <v>NK</v>
      </c>
      <c r="L95" s="228" t="str">
        <f>IF(PPKn!C56="","",PPKn!C56)</f>
        <v/>
      </c>
      <c r="M95" s="764" t="str">
        <f t="shared" ref="M95" si="785">IF(L95="","NK",IF(OR(L95&lt;$L$9,L96&lt;$L$9),"NK","L"))</f>
        <v>NK</v>
      </c>
      <c r="N95" s="230" t="str">
        <f>IF(B.Ind!C56="","",B.Ind!C56)</f>
        <v/>
      </c>
      <c r="O95" s="764" t="str">
        <f t="shared" ref="O95" si="786">IF(N95="","NK",IF(OR(N95&lt;$N$9,N96&lt;$N$9),"NK","L"))</f>
        <v>NK</v>
      </c>
      <c r="P95" s="230" t="str">
        <f>IF(B.ARAB!C56="","",B.ARAB!C56)</f>
        <v/>
      </c>
      <c r="Q95" s="764" t="str">
        <f t="shared" ref="Q95" si="787">IF(P95="","NK",IF(OR(P95&lt;$P$9,P96&lt;$P$9),"NK","L"))</f>
        <v>NK</v>
      </c>
      <c r="R95" s="230" t="str">
        <f>IF(MAT!C56="","",MAT!C56)</f>
        <v/>
      </c>
      <c r="S95" s="764" t="str">
        <f t="shared" ref="S95" si="788">IF(R95="","NK",IF(OR(R95&lt;$R$9,R96&lt;$R$9),"NK","L"))</f>
        <v>NK</v>
      </c>
      <c r="T95" s="230" t="str">
        <f>IF(IPA!C56="","",IPA!C56)</f>
        <v/>
      </c>
      <c r="U95" s="764" t="str">
        <f t="shared" ref="U95" si="789">IF(T95="","NK",IF(OR(T95&lt;$T$9,T96&lt;$T$9),"NK","L"))</f>
        <v>NK</v>
      </c>
      <c r="V95" s="230" t="str">
        <f>IF(IPS!C56="","",IPS!C56)</f>
        <v/>
      </c>
      <c r="W95" s="764" t="str">
        <f t="shared" ref="W95" si="790">IF(V95="","NK",IF(OR(V95&lt;$V$9,V96&lt;$V$9),"NK","L"))</f>
        <v>NK</v>
      </c>
      <c r="X95" s="230" t="str">
        <f>IF(BIng!C56="","",BIng!F56)</f>
        <v/>
      </c>
      <c r="Y95" s="764" t="str">
        <f t="shared" ref="Y95" si="791">IF(X95="","NK",IF(OR(X95&lt;$X$9,X96&lt;$X$9),"NK","L"))</f>
        <v>NK</v>
      </c>
      <c r="Z95" s="230" t="str">
        <f>IF(SBd!C56="","",SBd!C56)</f>
        <v/>
      </c>
      <c r="AA95" s="764" t="str">
        <f t="shared" ref="AA95" si="792">IF(Z95="","NK",IF(OR(Z95&lt;$Z$9,Z96&lt;$Z$9),"NK","L"))</f>
        <v>NK</v>
      </c>
      <c r="AB95" s="230" t="str">
        <f>IF(Pjk!C56="","",Pjk!F56)</f>
        <v/>
      </c>
      <c r="AC95" s="764" t="str">
        <f t="shared" ref="AC95" si="793">IF(AB95="","NK",IF(OR(AB95&lt;$AB$9,AB96&lt;$AB$9),"NK","L"))</f>
        <v>NK</v>
      </c>
      <c r="AD95" s="230" t="str">
        <f>IF(Prk!C56="","",Prk!C56)</f>
        <v/>
      </c>
      <c r="AE95" s="764" t="str">
        <f t="shared" ref="AE95" si="794">IF(AD95="","NK",IF(OR(AD95&lt;$AD$9,AD96&lt;$AD$9),"NK","L"))</f>
        <v>NK</v>
      </c>
      <c r="AF95" s="230" t="str">
        <f>IF(BADER!C56="","",BADER!C56)</f>
        <v/>
      </c>
      <c r="AG95" s="764" t="str">
        <f t="shared" ref="AG95" si="795">IF(AF95="","NK",IF(OR(AF95&lt;$AF$9,AF96&lt;$AF$9),"NK","L"))</f>
        <v>NK</v>
      </c>
      <c r="AH95" s="230" t="str">
        <f>IF(TAMB1!C56="","",TAMB1!C56)</f>
        <v/>
      </c>
      <c r="AI95" s="764" t="str">
        <f t="shared" ref="AI95" si="796">IF(AH95="","",IF(OR(AH95&lt;$AH$9,AH96&lt;$AH$9),"NK","L"))</f>
        <v/>
      </c>
      <c r="AJ95" s="230" t="str">
        <f>IF(TAMB2!C56="","",TAMB2!C56)</f>
        <v/>
      </c>
      <c r="AK95" s="764" t="str">
        <f t="shared" ref="AK95" si="797">IF(AJ95="","",IF(OR(AJ95&lt;$AJ$9,AJ96&lt;$AJ$9),"NK","L"))</f>
        <v/>
      </c>
      <c r="AL95" s="231">
        <f t="shared" si="607"/>
        <v>0</v>
      </c>
      <c r="AM95" s="754" t="str">
        <f>IFERROR(DESKRIPSI!EW53,"")</f>
        <v/>
      </c>
      <c r="AN95" s="756">
        <f t="shared" ref="AN95" si="798">IF(AL95="","",AL95+AL96)</f>
        <v>0</v>
      </c>
      <c r="AO95" s="747" t="str">
        <f t="shared" ref="AO95" si="799">IF(AL95=0,"",COUNTIF(D95:AK96,"NK"))</f>
        <v/>
      </c>
      <c r="AP95" s="751">
        <f>RANK(AN95,$AN$11:$AN$107,0)</f>
        <v>1</v>
      </c>
    </row>
    <row r="96" spans="1:42" ht="15">
      <c r="A96" s="713"/>
      <c r="B96" s="753"/>
      <c r="C96" s="232" t="s">
        <v>423</v>
      </c>
      <c r="D96" s="228" t="str">
        <f>IF(QH!F56="","",QH!F56)</f>
        <v/>
      </c>
      <c r="E96" s="765"/>
      <c r="F96" s="229" t="str">
        <f>IF(AA!F56="","",AA!F56)</f>
        <v/>
      </c>
      <c r="G96" s="765"/>
      <c r="H96" s="229" t="str">
        <f>IF(FIQIH!F56="","",FIQIH!F56)</f>
        <v/>
      </c>
      <c r="I96" s="765"/>
      <c r="J96" s="229" t="str">
        <f>IF(SKI!F56="","",SKI!F56)</f>
        <v/>
      </c>
      <c r="K96" s="765"/>
      <c r="L96" s="228" t="str">
        <f>IF(PPKn!F56="","",PPKn!F56)</f>
        <v/>
      </c>
      <c r="M96" s="765"/>
      <c r="N96" s="230" t="str">
        <f>IF(B.Ind!F56="","",B.Ind!F56)</f>
        <v/>
      </c>
      <c r="O96" s="765"/>
      <c r="P96" s="230" t="str">
        <f>IF(B.ARAB!F56="","",B.ARAB!F56)</f>
        <v/>
      </c>
      <c r="Q96" s="765"/>
      <c r="R96" s="230" t="str">
        <f>IF(MAT!F56="","",MAT!F56)</f>
        <v/>
      </c>
      <c r="S96" s="765"/>
      <c r="T96" s="230" t="str">
        <f>IF(IPA!F56="","",IPA!F56)</f>
        <v/>
      </c>
      <c r="U96" s="765"/>
      <c r="V96" s="230" t="str">
        <f>IF(IPS!F56="","",IPS!F56)</f>
        <v/>
      </c>
      <c r="W96" s="765"/>
      <c r="X96" s="230" t="str">
        <f>IF(BIng!F56="","",BIng!F56)</f>
        <v/>
      </c>
      <c r="Y96" s="765"/>
      <c r="Z96" s="230" t="str">
        <f>IF(SBd!F56="","",SBd!F56)</f>
        <v/>
      </c>
      <c r="AA96" s="765"/>
      <c r="AB96" s="230" t="str">
        <f>IF(Pjk!F56="","",Pjk!F56)</f>
        <v/>
      </c>
      <c r="AC96" s="765"/>
      <c r="AD96" s="230" t="str">
        <f>IF(Prk!F56="","",Prk!F56)</f>
        <v/>
      </c>
      <c r="AE96" s="765"/>
      <c r="AF96" s="230" t="str">
        <f>IF(BADER!F56="","",BADER!F56)</f>
        <v/>
      </c>
      <c r="AG96" s="765"/>
      <c r="AH96" s="230" t="str">
        <f>IF(TAMB1!F56="","",TAMB1!F56)</f>
        <v/>
      </c>
      <c r="AI96" s="765"/>
      <c r="AJ96" s="230" t="str">
        <f>IF(TAMB2!F56="","",TAMB2!F56)</f>
        <v/>
      </c>
      <c r="AK96" s="765"/>
      <c r="AL96" s="231">
        <f t="shared" si="607"/>
        <v>0</v>
      </c>
      <c r="AM96" s="755"/>
      <c r="AN96" s="757"/>
      <c r="AO96" s="748"/>
      <c r="AP96" s="751"/>
    </row>
    <row r="97" spans="1:42" ht="15">
      <c r="A97" s="711">
        <v>44</v>
      </c>
      <c r="B97" s="752" t="str">
        <f>'Data Identitas'!B52</f>
        <v>siswa44</v>
      </c>
      <c r="C97" s="232" t="s">
        <v>422</v>
      </c>
      <c r="D97" s="228" t="str">
        <f>IF(QH!C57="","",QH!C57)</f>
        <v/>
      </c>
      <c r="E97" s="764" t="str">
        <f t="shared" ref="E97" si="800">IF(D97="","NK",IF(OR(D97&lt;$D$9,D98&lt;$D$9),"NK","L"))</f>
        <v>NK</v>
      </c>
      <c r="F97" s="229" t="str">
        <f>IF(AA!C57="","",AA!C57)</f>
        <v/>
      </c>
      <c r="G97" s="764" t="str">
        <f t="shared" ref="G97" si="801">IF(F97="","NK",IF(OR(F97&lt;$F$9,F98&lt;$F$9),"NK","L"))</f>
        <v>NK</v>
      </c>
      <c r="H97" s="229" t="str">
        <f>IF(FIQIH!C57="","",FIQIH!C57)</f>
        <v/>
      </c>
      <c r="I97" s="764" t="str">
        <f t="shared" ref="I97" si="802">IF(H97="","NK",IF(OR(H97&lt;$H$9,H98&lt;$H$9),"NK","L"))</f>
        <v>NK</v>
      </c>
      <c r="J97" s="229" t="str">
        <f>IF(SKI!C57="","",SKI!C57)</f>
        <v/>
      </c>
      <c r="K97" s="764" t="str">
        <f t="shared" ref="K97" si="803">IF(J97="","NK",IF(OR(J97&lt;$J$9,J98&lt;$J$9),"NK","L"))</f>
        <v>NK</v>
      </c>
      <c r="L97" s="228" t="str">
        <f>IF(PPKn!C57="","",PPKn!C57)</f>
        <v/>
      </c>
      <c r="M97" s="764" t="str">
        <f t="shared" ref="M97" si="804">IF(L97="","NK",IF(OR(L97&lt;$L$9,L98&lt;$L$9),"NK","L"))</f>
        <v>NK</v>
      </c>
      <c r="N97" s="230" t="str">
        <f>IF(B.Ind!C57="","",B.Ind!C57)</f>
        <v/>
      </c>
      <c r="O97" s="764" t="str">
        <f t="shared" ref="O97" si="805">IF(N97="","NK",IF(OR(N97&lt;$N$9,N98&lt;$N$9),"NK","L"))</f>
        <v>NK</v>
      </c>
      <c r="P97" s="230" t="str">
        <f>IF(B.ARAB!C57="","",B.ARAB!C57)</f>
        <v/>
      </c>
      <c r="Q97" s="764" t="str">
        <f t="shared" ref="Q97" si="806">IF(P97="","NK",IF(OR(P97&lt;$P$9,P98&lt;$P$9),"NK","L"))</f>
        <v>NK</v>
      </c>
      <c r="R97" s="230" t="str">
        <f>IF(MAT!C57="","",MAT!C57)</f>
        <v/>
      </c>
      <c r="S97" s="764" t="str">
        <f t="shared" ref="S97" si="807">IF(R97="","NK",IF(OR(R97&lt;$R$9,R98&lt;$R$9),"NK","L"))</f>
        <v>NK</v>
      </c>
      <c r="T97" s="230" t="str">
        <f>IF(IPA!C57="","",IPA!C57)</f>
        <v/>
      </c>
      <c r="U97" s="764" t="str">
        <f t="shared" ref="U97" si="808">IF(T97="","NK",IF(OR(T97&lt;$T$9,T98&lt;$T$9),"NK","L"))</f>
        <v>NK</v>
      </c>
      <c r="V97" s="230" t="str">
        <f>IF(IPS!C57="","",IPS!C57)</f>
        <v/>
      </c>
      <c r="W97" s="764" t="str">
        <f t="shared" ref="W97" si="809">IF(V97="","NK",IF(OR(V97&lt;$V$9,V98&lt;$V$9),"NK","L"))</f>
        <v>NK</v>
      </c>
      <c r="X97" s="230" t="str">
        <f>IF(BIng!C57="","",BIng!F57)</f>
        <v/>
      </c>
      <c r="Y97" s="764" t="str">
        <f t="shared" ref="Y97" si="810">IF(X97="","NK",IF(OR(X97&lt;$X$9,X98&lt;$X$9),"NK","L"))</f>
        <v>NK</v>
      </c>
      <c r="Z97" s="230" t="str">
        <f>IF(SBd!C57="","",SBd!C57)</f>
        <v/>
      </c>
      <c r="AA97" s="764" t="str">
        <f t="shared" ref="AA97" si="811">IF(Z97="","NK",IF(OR(Z97&lt;$Z$9,Z98&lt;$Z$9),"NK","L"))</f>
        <v>NK</v>
      </c>
      <c r="AB97" s="230" t="str">
        <f>IF(Pjk!C57="","",Pjk!F57)</f>
        <v/>
      </c>
      <c r="AC97" s="764" t="str">
        <f t="shared" ref="AC97" si="812">IF(AB97="","NK",IF(OR(AB97&lt;$AB$9,AB98&lt;$AB$9),"NK","L"))</f>
        <v>NK</v>
      </c>
      <c r="AD97" s="230" t="str">
        <f>IF(Prk!C57="","",Prk!C57)</f>
        <v/>
      </c>
      <c r="AE97" s="764" t="str">
        <f t="shared" ref="AE97" si="813">IF(AD97="","NK",IF(OR(AD97&lt;$AD$9,AD98&lt;$AD$9),"NK","L"))</f>
        <v>NK</v>
      </c>
      <c r="AF97" s="230" t="str">
        <f>IF(BADER!C57="","",BADER!C57)</f>
        <v/>
      </c>
      <c r="AG97" s="764" t="str">
        <f t="shared" ref="AG97" si="814">IF(AF97="","NK",IF(OR(AF97&lt;$AF$9,AF98&lt;$AF$9),"NK","L"))</f>
        <v>NK</v>
      </c>
      <c r="AH97" s="230" t="str">
        <f>IF(TAMB1!C57="","",TAMB1!C57)</f>
        <v/>
      </c>
      <c r="AI97" s="764" t="str">
        <f t="shared" ref="AI97" si="815">IF(AH97="","",IF(OR(AH97&lt;$AH$9,AH98&lt;$AH$9),"NK","L"))</f>
        <v/>
      </c>
      <c r="AJ97" s="230" t="str">
        <f>IF(TAMB2!C57="","",TAMB2!C57)</f>
        <v/>
      </c>
      <c r="AK97" s="764" t="str">
        <f t="shared" ref="AK97" si="816">IF(AJ97="","",IF(OR(AJ97&lt;$AJ$9,AJ98&lt;$AJ$9),"NK","L"))</f>
        <v/>
      </c>
      <c r="AL97" s="231">
        <f t="shared" si="607"/>
        <v>0</v>
      </c>
      <c r="AM97" s="754" t="str">
        <f>IFERROR(DESKRIPSI!EW54,"")</f>
        <v/>
      </c>
      <c r="AN97" s="756">
        <f t="shared" ref="AN97" si="817">IF(AL97="","",AL97+AL98)</f>
        <v>0</v>
      </c>
      <c r="AO97" s="747" t="str">
        <f t="shared" ref="AO97" si="818">IF(AL97=0,"",COUNTIF(D97:AK98,"NK"))</f>
        <v/>
      </c>
      <c r="AP97" s="751">
        <f>RANK(AN97,$AN$11:$AN$107,0)</f>
        <v>1</v>
      </c>
    </row>
    <row r="98" spans="1:42" ht="15">
      <c r="A98" s="713"/>
      <c r="B98" s="753"/>
      <c r="C98" s="232" t="s">
        <v>423</v>
      </c>
      <c r="D98" s="228" t="str">
        <f>IF(QH!F57="","",QH!F57)</f>
        <v/>
      </c>
      <c r="E98" s="765"/>
      <c r="F98" s="229" t="str">
        <f>IF(AA!F57="","",AA!F57)</f>
        <v/>
      </c>
      <c r="G98" s="765"/>
      <c r="H98" s="229" t="str">
        <f>IF(FIQIH!F57="","",FIQIH!F57)</f>
        <v/>
      </c>
      <c r="I98" s="765"/>
      <c r="J98" s="229" t="str">
        <f>IF(SKI!F57="","",SKI!F57)</f>
        <v/>
      </c>
      <c r="K98" s="765"/>
      <c r="L98" s="228" t="str">
        <f>IF(PPKn!F57="","",PPKn!F57)</f>
        <v/>
      </c>
      <c r="M98" s="765"/>
      <c r="N98" s="230" t="str">
        <f>IF(B.Ind!F57="","",B.Ind!F57)</f>
        <v/>
      </c>
      <c r="O98" s="765"/>
      <c r="P98" s="230" t="str">
        <f>IF(B.ARAB!F57="","",B.ARAB!F57)</f>
        <v/>
      </c>
      <c r="Q98" s="765"/>
      <c r="R98" s="230" t="str">
        <f>IF(MAT!F57="","",MAT!F57)</f>
        <v/>
      </c>
      <c r="S98" s="765"/>
      <c r="T98" s="230" t="str">
        <f>IF(IPA!F57="","",IPA!F57)</f>
        <v/>
      </c>
      <c r="U98" s="765"/>
      <c r="V98" s="230" t="str">
        <f>IF(IPS!F57="","",IPS!F57)</f>
        <v/>
      </c>
      <c r="W98" s="765"/>
      <c r="X98" s="230" t="str">
        <f>IF(BIng!F57="","",BIng!F57)</f>
        <v/>
      </c>
      <c r="Y98" s="765"/>
      <c r="Z98" s="230" t="str">
        <f>IF(SBd!F57="","",SBd!F57)</f>
        <v/>
      </c>
      <c r="AA98" s="765"/>
      <c r="AB98" s="230" t="str">
        <f>IF(Pjk!F57="","",Pjk!F57)</f>
        <v/>
      </c>
      <c r="AC98" s="765"/>
      <c r="AD98" s="230" t="str">
        <f>IF(Prk!F57="","",Prk!F57)</f>
        <v/>
      </c>
      <c r="AE98" s="765"/>
      <c r="AF98" s="230" t="str">
        <f>IF(BADER!F57="","",BADER!F57)</f>
        <v/>
      </c>
      <c r="AG98" s="765"/>
      <c r="AH98" s="230" t="str">
        <f>IF(TAMB1!F57="","",TAMB1!F57)</f>
        <v/>
      </c>
      <c r="AI98" s="765"/>
      <c r="AJ98" s="230" t="str">
        <f>IF(TAMB2!F57="","",TAMB2!F57)</f>
        <v/>
      </c>
      <c r="AK98" s="765"/>
      <c r="AL98" s="231">
        <f t="shared" si="607"/>
        <v>0</v>
      </c>
      <c r="AM98" s="755"/>
      <c r="AN98" s="757"/>
      <c r="AO98" s="748"/>
      <c r="AP98" s="751"/>
    </row>
    <row r="99" spans="1:42" ht="15">
      <c r="A99" s="711">
        <v>45</v>
      </c>
      <c r="B99" s="752" t="str">
        <f>'Data Identitas'!B53</f>
        <v>siswa45</v>
      </c>
      <c r="C99" s="232" t="s">
        <v>422</v>
      </c>
      <c r="D99" s="228" t="str">
        <f>IF(QH!C58="","",QH!C58)</f>
        <v/>
      </c>
      <c r="E99" s="764" t="str">
        <f t="shared" ref="E99" si="819">IF(D99="","NK",IF(OR(D99&lt;$D$9,D100&lt;$D$9),"NK","L"))</f>
        <v>NK</v>
      </c>
      <c r="F99" s="229" t="str">
        <f>IF(AA!C58="","",AA!C58)</f>
        <v/>
      </c>
      <c r="G99" s="764" t="str">
        <f t="shared" ref="G99" si="820">IF(F99="","NK",IF(OR(F99&lt;$F$9,F100&lt;$F$9),"NK","L"))</f>
        <v>NK</v>
      </c>
      <c r="H99" s="229" t="str">
        <f>IF(FIQIH!C58="","",FIQIH!C58)</f>
        <v/>
      </c>
      <c r="I99" s="764" t="str">
        <f t="shared" ref="I99" si="821">IF(H99="","NK",IF(OR(H99&lt;$H$9,H100&lt;$H$9),"NK","L"))</f>
        <v>NK</v>
      </c>
      <c r="J99" s="229" t="str">
        <f>IF(SKI!C58="","",SKI!C58)</f>
        <v/>
      </c>
      <c r="K99" s="764" t="str">
        <f t="shared" ref="K99" si="822">IF(J99="","NK",IF(OR(J99&lt;$J$9,J100&lt;$J$9),"NK","L"))</f>
        <v>NK</v>
      </c>
      <c r="L99" s="228" t="str">
        <f>IF(PPKn!C58="","",PPKn!C58)</f>
        <v/>
      </c>
      <c r="M99" s="764" t="str">
        <f t="shared" ref="M99" si="823">IF(L99="","NK",IF(OR(L99&lt;$L$9,L100&lt;$L$9),"NK","L"))</f>
        <v>NK</v>
      </c>
      <c r="N99" s="230" t="str">
        <f>IF(B.Ind!C58="","",B.Ind!C58)</f>
        <v/>
      </c>
      <c r="O99" s="764" t="str">
        <f t="shared" ref="O99" si="824">IF(N99="","NK",IF(OR(N99&lt;$N$9,N100&lt;$N$9),"NK","L"))</f>
        <v>NK</v>
      </c>
      <c r="P99" s="230" t="str">
        <f>IF(B.ARAB!C58="","",B.ARAB!C58)</f>
        <v/>
      </c>
      <c r="Q99" s="764" t="str">
        <f t="shared" ref="Q99" si="825">IF(P99="","NK",IF(OR(P99&lt;$P$9,P100&lt;$P$9),"NK","L"))</f>
        <v>NK</v>
      </c>
      <c r="R99" s="230" t="str">
        <f>IF(MAT!C58="","",MAT!C58)</f>
        <v/>
      </c>
      <c r="S99" s="764" t="str">
        <f t="shared" ref="S99" si="826">IF(R99="","NK",IF(OR(R99&lt;$R$9,R100&lt;$R$9),"NK","L"))</f>
        <v>NK</v>
      </c>
      <c r="T99" s="230" t="str">
        <f>IF(IPA!C58="","",IPA!C58)</f>
        <v/>
      </c>
      <c r="U99" s="764" t="str">
        <f t="shared" ref="U99" si="827">IF(T99="","NK",IF(OR(T99&lt;$T$9,T100&lt;$T$9),"NK","L"))</f>
        <v>NK</v>
      </c>
      <c r="V99" s="230" t="str">
        <f>IF(IPS!C58="","",IPS!C58)</f>
        <v/>
      </c>
      <c r="W99" s="764" t="str">
        <f t="shared" ref="W99" si="828">IF(V99="","NK",IF(OR(V99&lt;$V$9,V100&lt;$V$9),"NK","L"))</f>
        <v>NK</v>
      </c>
      <c r="X99" s="230" t="str">
        <f>IF(BIng!C58="","",BIng!F58)</f>
        <v/>
      </c>
      <c r="Y99" s="764" t="str">
        <f t="shared" ref="Y99" si="829">IF(X99="","NK",IF(OR(X99&lt;$X$9,X100&lt;$X$9),"NK","L"))</f>
        <v>NK</v>
      </c>
      <c r="Z99" s="230" t="str">
        <f>IF(SBd!C58="","",SBd!C58)</f>
        <v/>
      </c>
      <c r="AA99" s="764" t="str">
        <f t="shared" ref="AA99" si="830">IF(Z99="","NK",IF(OR(Z99&lt;$Z$9,Z100&lt;$Z$9),"NK","L"))</f>
        <v>NK</v>
      </c>
      <c r="AB99" s="230" t="str">
        <f>IF(Pjk!C58="","",Pjk!F58)</f>
        <v/>
      </c>
      <c r="AC99" s="764" t="str">
        <f t="shared" ref="AC99" si="831">IF(AB99="","NK",IF(OR(AB99&lt;$AB$9,AB100&lt;$AB$9),"NK","L"))</f>
        <v>NK</v>
      </c>
      <c r="AD99" s="230" t="str">
        <f>IF(Prk!C58="","",Prk!C58)</f>
        <v/>
      </c>
      <c r="AE99" s="764" t="str">
        <f t="shared" ref="AE99" si="832">IF(AD99="","NK",IF(OR(AD99&lt;$AD$9,AD100&lt;$AD$9),"NK","L"))</f>
        <v>NK</v>
      </c>
      <c r="AF99" s="230" t="str">
        <f>IF(BADER!C58="","",BADER!C58)</f>
        <v/>
      </c>
      <c r="AG99" s="764" t="str">
        <f t="shared" ref="AG99" si="833">IF(AF99="","NK",IF(OR(AF99&lt;$AF$9,AF100&lt;$AF$9),"NK","L"))</f>
        <v>NK</v>
      </c>
      <c r="AH99" s="230" t="str">
        <f>IF(TAMB1!C58="","",TAMB1!C58)</f>
        <v/>
      </c>
      <c r="AI99" s="764" t="str">
        <f t="shared" ref="AI99" si="834">IF(AH99="","",IF(OR(AH99&lt;$AH$9,AH100&lt;$AH$9),"NK","L"))</f>
        <v/>
      </c>
      <c r="AJ99" s="230" t="str">
        <f>IF(TAMB2!C58="","",TAMB2!C58)</f>
        <v/>
      </c>
      <c r="AK99" s="764" t="str">
        <f t="shared" ref="AK99" si="835">IF(AJ99="","",IF(OR(AJ99&lt;$AJ$9,AJ100&lt;$AJ$9),"NK","L"))</f>
        <v/>
      </c>
      <c r="AL99" s="231">
        <f t="shared" si="607"/>
        <v>0</v>
      </c>
      <c r="AM99" s="754" t="str">
        <f>IFERROR(DESKRIPSI!EW55,"")</f>
        <v/>
      </c>
      <c r="AN99" s="756">
        <f t="shared" ref="AN99" si="836">IF(AL99="","",AL99+AL100)</f>
        <v>0</v>
      </c>
      <c r="AO99" s="747" t="str">
        <f t="shared" ref="AO99" si="837">IF(AL99=0,"",COUNTIF(D99:AK100,"NK"))</f>
        <v/>
      </c>
      <c r="AP99" s="751">
        <f>RANK(AN99,$AN$11:$AN$107,0)</f>
        <v>1</v>
      </c>
    </row>
    <row r="100" spans="1:42" ht="15">
      <c r="A100" s="713"/>
      <c r="B100" s="753"/>
      <c r="C100" s="232" t="s">
        <v>423</v>
      </c>
      <c r="D100" s="228" t="str">
        <f>IF(QH!F58="","",QH!F58)</f>
        <v/>
      </c>
      <c r="E100" s="765"/>
      <c r="F100" s="229" t="str">
        <f>IF(AA!F58="","",AA!F58)</f>
        <v/>
      </c>
      <c r="G100" s="765"/>
      <c r="H100" s="229" t="str">
        <f>IF(FIQIH!F58="","",FIQIH!F58)</f>
        <v/>
      </c>
      <c r="I100" s="765"/>
      <c r="J100" s="229" t="str">
        <f>IF(SKI!F58="","",SKI!F58)</f>
        <v/>
      </c>
      <c r="K100" s="765"/>
      <c r="L100" s="228" t="str">
        <f>IF(PPKn!F58="","",PPKn!F58)</f>
        <v/>
      </c>
      <c r="M100" s="765"/>
      <c r="N100" s="230" t="str">
        <f>IF(B.Ind!F58="","",B.Ind!F58)</f>
        <v/>
      </c>
      <c r="O100" s="765"/>
      <c r="P100" s="230" t="str">
        <f>IF(B.ARAB!F58="","",B.ARAB!F58)</f>
        <v/>
      </c>
      <c r="Q100" s="765"/>
      <c r="R100" s="230" t="str">
        <f>IF(MAT!F58="","",MAT!F58)</f>
        <v/>
      </c>
      <c r="S100" s="765"/>
      <c r="T100" s="230" t="str">
        <f>IF(IPA!F58="","",IPA!F58)</f>
        <v/>
      </c>
      <c r="U100" s="765"/>
      <c r="V100" s="230" t="str">
        <f>IF(IPS!F58="","",IPS!F58)</f>
        <v/>
      </c>
      <c r="W100" s="765"/>
      <c r="X100" s="230" t="str">
        <f>IF(BIng!F58="","",BIng!F58)</f>
        <v/>
      </c>
      <c r="Y100" s="765"/>
      <c r="Z100" s="230" t="str">
        <f>IF(SBd!F58="","",SBd!F58)</f>
        <v/>
      </c>
      <c r="AA100" s="765"/>
      <c r="AB100" s="230" t="str">
        <f>IF(Pjk!F58="","",Pjk!F58)</f>
        <v/>
      </c>
      <c r="AC100" s="765"/>
      <c r="AD100" s="230" t="str">
        <f>IF(Prk!F58="","",Prk!F58)</f>
        <v/>
      </c>
      <c r="AE100" s="765"/>
      <c r="AF100" s="230" t="str">
        <f>IF(BADER!F58="","",BADER!F58)</f>
        <v/>
      </c>
      <c r="AG100" s="765"/>
      <c r="AH100" s="230" t="str">
        <f>IF(TAMB1!F58="","",TAMB1!F58)</f>
        <v/>
      </c>
      <c r="AI100" s="765"/>
      <c r="AJ100" s="230" t="str">
        <f>IF(TAMB2!F58="","",TAMB2!F58)</f>
        <v/>
      </c>
      <c r="AK100" s="765"/>
      <c r="AL100" s="231">
        <f t="shared" si="607"/>
        <v>0</v>
      </c>
      <c r="AM100" s="755"/>
      <c r="AN100" s="757"/>
      <c r="AO100" s="748"/>
      <c r="AP100" s="751"/>
    </row>
    <row r="101" spans="1:42" ht="15">
      <c r="A101" s="711">
        <v>46</v>
      </c>
      <c r="B101" s="752" t="str">
        <f>'Data Identitas'!B54</f>
        <v>siswa46</v>
      </c>
      <c r="C101" s="232" t="s">
        <v>422</v>
      </c>
      <c r="D101" s="228" t="str">
        <f>IF(QH!C59="","",QH!C59)</f>
        <v/>
      </c>
      <c r="E101" s="764" t="str">
        <f t="shared" ref="E101" si="838">IF(D101="","NK",IF(OR(D101&lt;$D$9,D102&lt;$D$9),"NK","L"))</f>
        <v>NK</v>
      </c>
      <c r="F101" s="229" t="str">
        <f>IF(AA!C59="","",AA!C59)</f>
        <v/>
      </c>
      <c r="G101" s="764" t="str">
        <f t="shared" ref="G101" si="839">IF(F101="","NK",IF(OR(F101&lt;$F$9,F102&lt;$F$9),"NK","L"))</f>
        <v>NK</v>
      </c>
      <c r="H101" s="229" t="str">
        <f>IF(FIQIH!C59="","",FIQIH!C59)</f>
        <v/>
      </c>
      <c r="I101" s="764" t="str">
        <f t="shared" ref="I101" si="840">IF(H101="","NK",IF(OR(H101&lt;$H$9,H102&lt;$H$9),"NK","L"))</f>
        <v>NK</v>
      </c>
      <c r="J101" s="229" t="str">
        <f>IF(SKI!C59="","",SKI!C59)</f>
        <v/>
      </c>
      <c r="K101" s="764" t="str">
        <f t="shared" ref="K101" si="841">IF(J101="","NK",IF(OR(J101&lt;$J$9,J102&lt;$J$9),"NK","L"))</f>
        <v>NK</v>
      </c>
      <c r="L101" s="228" t="str">
        <f>IF(PPKn!C59="","",PPKn!C59)</f>
        <v/>
      </c>
      <c r="M101" s="764" t="str">
        <f t="shared" ref="M101" si="842">IF(L101="","NK",IF(OR(L101&lt;$L$9,L102&lt;$L$9),"NK","L"))</f>
        <v>NK</v>
      </c>
      <c r="N101" s="230" t="str">
        <f>IF(B.Ind!C59="","",B.Ind!C59)</f>
        <v/>
      </c>
      <c r="O101" s="764" t="str">
        <f t="shared" ref="O101" si="843">IF(N101="","NK",IF(OR(N101&lt;$N$9,N102&lt;$N$9),"NK","L"))</f>
        <v>NK</v>
      </c>
      <c r="P101" s="230" t="str">
        <f>IF(B.ARAB!C59="","",B.ARAB!C59)</f>
        <v/>
      </c>
      <c r="Q101" s="764" t="str">
        <f t="shared" ref="Q101" si="844">IF(P101="","NK",IF(OR(P101&lt;$P$9,P102&lt;$P$9),"NK","L"))</f>
        <v>NK</v>
      </c>
      <c r="R101" s="230" t="str">
        <f>IF(MAT!C59="","",MAT!C59)</f>
        <v/>
      </c>
      <c r="S101" s="764" t="str">
        <f t="shared" ref="S101" si="845">IF(R101="","NK",IF(OR(R101&lt;$R$9,R102&lt;$R$9),"NK","L"))</f>
        <v>NK</v>
      </c>
      <c r="T101" s="230" t="str">
        <f>IF(IPA!C59="","",IPA!C59)</f>
        <v/>
      </c>
      <c r="U101" s="764" t="str">
        <f t="shared" ref="U101" si="846">IF(T101="","NK",IF(OR(T101&lt;$T$9,T102&lt;$T$9),"NK","L"))</f>
        <v>NK</v>
      </c>
      <c r="V101" s="230" t="str">
        <f>IF(IPS!C59="","",IPS!C59)</f>
        <v/>
      </c>
      <c r="W101" s="764" t="str">
        <f t="shared" ref="W101" si="847">IF(V101="","NK",IF(OR(V101&lt;$V$9,V102&lt;$V$9),"NK","L"))</f>
        <v>NK</v>
      </c>
      <c r="X101" s="230" t="str">
        <f>IF(BIng!C59="","",BIng!F59)</f>
        <v/>
      </c>
      <c r="Y101" s="764" t="str">
        <f t="shared" ref="Y101" si="848">IF(X101="","NK",IF(OR(X101&lt;$X$9,X102&lt;$X$9),"NK","L"))</f>
        <v>NK</v>
      </c>
      <c r="Z101" s="230" t="str">
        <f>IF(SBd!C59="","",SBd!C59)</f>
        <v/>
      </c>
      <c r="AA101" s="764" t="str">
        <f t="shared" ref="AA101" si="849">IF(Z101="","NK",IF(OR(Z101&lt;$Z$9,Z102&lt;$Z$9),"NK","L"))</f>
        <v>NK</v>
      </c>
      <c r="AB101" s="230" t="str">
        <f>IF(Pjk!C59="","",Pjk!F59)</f>
        <v/>
      </c>
      <c r="AC101" s="764" t="str">
        <f t="shared" ref="AC101" si="850">IF(AB101="","NK",IF(OR(AB101&lt;$AB$9,AB102&lt;$AB$9),"NK","L"))</f>
        <v>NK</v>
      </c>
      <c r="AD101" s="230" t="str">
        <f>IF(Prk!C59="","",Prk!C59)</f>
        <v/>
      </c>
      <c r="AE101" s="764" t="str">
        <f t="shared" ref="AE101" si="851">IF(AD101="","NK",IF(OR(AD101&lt;$AD$9,AD102&lt;$AD$9),"NK","L"))</f>
        <v>NK</v>
      </c>
      <c r="AF101" s="230" t="str">
        <f>IF(BADER!C59="","",BADER!C59)</f>
        <v/>
      </c>
      <c r="AG101" s="764" t="str">
        <f t="shared" ref="AG101" si="852">IF(AF101="","NK",IF(OR(AF101&lt;$AF$9,AF102&lt;$AF$9),"NK","L"))</f>
        <v>NK</v>
      </c>
      <c r="AH101" s="230" t="str">
        <f>IF(TAMB1!C59="","",TAMB1!C59)</f>
        <v/>
      </c>
      <c r="AI101" s="764" t="str">
        <f t="shared" ref="AI101" si="853">IF(AH101="","",IF(OR(AH101&lt;$AH$9,AH102&lt;$AH$9),"NK","L"))</f>
        <v/>
      </c>
      <c r="AJ101" s="230" t="str">
        <f>IF(TAMB2!C59="","",TAMB2!C59)</f>
        <v/>
      </c>
      <c r="AK101" s="764" t="str">
        <f t="shared" ref="AK101" si="854">IF(AJ101="","",IF(OR(AJ101&lt;$AJ$9,AJ102&lt;$AJ$9),"NK","L"))</f>
        <v/>
      </c>
      <c r="AL101" s="231">
        <f t="shared" si="607"/>
        <v>0</v>
      </c>
      <c r="AM101" s="754" t="str">
        <f>IFERROR(DESKRIPSI!EW56,"")</f>
        <v/>
      </c>
      <c r="AN101" s="756">
        <f t="shared" ref="AN101" si="855">IF(AL101="","",AL101+AL102)</f>
        <v>0</v>
      </c>
      <c r="AO101" s="747" t="str">
        <f t="shared" ref="AO101" si="856">IF(AL101=0,"",COUNTIF(D101:AK102,"NK"))</f>
        <v/>
      </c>
      <c r="AP101" s="751">
        <f>RANK(AN101,$AN$11:$AN$107,0)</f>
        <v>1</v>
      </c>
    </row>
    <row r="102" spans="1:42" ht="15">
      <c r="A102" s="713"/>
      <c r="B102" s="753"/>
      <c r="C102" s="232" t="s">
        <v>423</v>
      </c>
      <c r="D102" s="228" t="str">
        <f>IF(QH!F59="","",QH!F59)</f>
        <v/>
      </c>
      <c r="E102" s="765"/>
      <c r="F102" s="229" t="str">
        <f>IF(AA!F59="","",AA!F59)</f>
        <v/>
      </c>
      <c r="G102" s="765"/>
      <c r="H102" s="229" t="str">
        <f>IF(FIQIH!F59="","",FIQIH!F59)</f>
        <v/>
      </c>
      <c r="I102" s="765"/>
      <c r="J102" s="229" t="str">
        <f>IF(SKI!F59="","",SKI!F59)</f>
        <v/>
      </c>
      <c r="K102" s="765"/>
      <c r="L102" s="228" t="str">
        <f>IF(PPKn!F59="","",PPKn!F59)</f>
        <v/>
      </c>
      <c r="M102" s="765"/>
      <c r="N102" s="230" t="str">
        <f>IF(B.Ind!F59="","",B.Ind!F59)</f>
        <v/>
      </c>
      <c r="O102" s="765"/>
      <c r="P102" s="230" t="str">
        <f>IF(B.ARAB!F59="","",B.ARAB!F59)</f>
        <v/>
      </c>
      <c r="Q102" s="765"/>
      <c r="R102" s="230" t="str">
        <f>IF(MAT!F59="","",MAT!F59)</f>
        <v/>
      </c>
      <c r="S102" s="765"/>
      <c r="T102" s="230" t="str">
        <f>IF(IPA!F59="","",IPA!F59)</f>
        <v/>
      </c>
      <c r="U102" s="765"/>
      <c r="V102" s="230" t="str">
        <f>IF(IPS!F59="","",IPS!F59)</f>
        <v/>
      </c>
      <c r="W102" s="765"/>
      <c r="X102" s="230" t="str">
        <f>IF(BIng!F59="","",BIng!F59)</f>
        <v/>
      </c>
      <c r="Y102" s="765"/>
      <c r="Z102" s="230" t="str">
        <f>IF(SBd!F59="","",SBd!F59)</f>
        <v/>
      </c>
      <c r="AA102" s="765"/>
      <c r="AB102" s="230" t="str">
        <f>IF(Pjk!F59="","",Pjk!F59)</f>
        <v/>
      </c>
      <c r="AC102" s="765"/>
      <c r="AD102" s="230" t="str">
        <f>IF(Prk!F59="","",Prk!F59)</f>
        <v/>
      </c>
      <c r="AE102" s="765"/>
      <c r="AF102" s="230" t="str">
        <f>IF(BADER!F59="","",BADER!F59)</f>
        <v/>
      </c>
      <c r="AG102" s="765"/>
      <c r="AH102" s="230" t="str">
        <f>IF(TAMB1!F59="","",TAMB1!F59)</f>
        <v/>
      </c>
      <c r="AI102" s="765"/>
      <c r="AJ102" s="230" t="str">
        <f>IF(TAMB2!F59="","",TAMB2!F59)</f>
        <v/>
      </c>
      <c r="AK102" s="765"/>
      <c r="AL102" s="231">
        <f t="shared" si="607"/>
        <v>0</v>
      </c>
      <c r="AM102" s="755"/>
      <c r="AN102" s="757"/>
      <c r="AO102" s="748"/>
      <c r="AP102" s="751"/>
    </row>
    <row r="103" spans="1:42" ht="15">
      <c r="A103" s="711">
        <v>47</v>
      </c>
      <c r="B103" s="752" t="str">
        <f>'Data Identitas'!B55</f>
        <v>siswa47</v>
      </c>
      <c r="C103" s="232" t="s">
        <v>422</v>
      </c>
      <c r="D103" s="228" t="str">
        <f>IF(QH!C60="","",QH!C60)</f>
        <v/>
      </c>
      <c r="E103" s="764" t="str">
        <f t="shared" ref="E103" si="857">IF(D103="","NK",IF(OR(D103&lt;$D$9,D104&lt;$D$9),"NK","L"))</f>
        <v>NK</v>
      </c>
      <c r="F103" s="229" t="str">
        <f>IF(AA!C60="","",AA!C60)</f>
        <v/>
      </c>
      <c r="G103" s="764" t="str">
        <f t="shared" ref="G103" si="858">IF(F103="","NK",IF(OR(F103&lt;$F$9,F104&lt;$F$9),"NK","L"))</f>
        <v>NK</v>
      </c>
      <c r="H103" s="229" t="str">
        <f>IF(FIQIH!C60="","",FIQIH!C60)</f>
        <v/>
      </c>
      <c r="I103" s="764" t="str">
        <f t="shared" ref="I103" si="859">IF(H103="","NK",IF(OR(H103&lt;$H$9,H104&lt;$H$9),"NK","L"))</f>
        <v>NK</v>
      </c>
      <c r="J103" s="229" t="str">
        <f>IF(SKI!C60="","",SKI!C60)</f>
        <v/>
      </c>
      <c r="K103" s="764" t="str">
        <f t="shared" ref="K103" si="860">IF(J103="","NK",IF(OR(J103&lt;$J$9,J104&lt;$J$9),"NK","L"))</f>
        <v>NK</v>
      </c>
      <c r="L103" s="228" t="str">
        <f>IF(PPKn!C60="","",PPKn!C60)</f>
        <v/>
      </c>
      <c r="M103" s="764" t="str">
        <f t="shared" ref="M103" si="861">IF(L103="","NK",IF(OR(L103&lt;$L$9,L104&lt;$L$9),"NK","L"))</f>
        <v>NK</v>
      </c>
      <c r="N103" s="230" t="str">
        <f>IF(B.Ind!C60="","",B.Ind!C60)</f>
        <v/>
      </c>
      <c r="O103" s="764" t="str">
        <f t="shared" ref="O103" si="862">IF(N103="","NK",IF(OR(N103&lt;$N$9,N104&lt;$N$9),"NK","L"))</f>
        <v>NK</v>
      </c>
      <c r="P103" s="230" t="str">
        <f>IF(B.ARAB!C60="","",B.ARAB!C60)</f>
        <v/>
      </c>
      <c r="Q103" s="764" t="str">
        <f t="shared" ref="Q103" si="863">IF(P103="","NK",IF(OR(P103&lt;$P$9,P104&lt;$P$9),"NK","L"))</f>
        <v>NK</v>
      </c>
      <c r="R103" s="230" t="str">
        <f>IF(MAT!C60="","",MAT!C60)</f>
        <v/>
      </c>
      <c r="S103" s="764" t="str">
        <f t="shared" ref="S103" si="864">IF(R103="","NK",IF(OR(R103&lt;$R$9,R104&lt;$R$9),"NK","L"))</f>
        <v>NK</v>
      </c>
      <c r="T103" s="230" t="str">
        <f>IF(IPA!C60="","",IPA!C60)</f>
        <v/>
      </c>
      <c r="U103" s="764" t="str">
        <f t="shared" ref="U103" si="865">IF(T103="","NK",IF(OR(T103&lt;$T$9,T104&lt;$T$9),"NK","L"))</f>
        <v>NK</v>
      </c>
      <c r="V103" s="230" t="str">
        <f>IF(IPS!C60="","",IPS!C60)</f>
        <v/>
      </c>
      <c r="W103" s="764" t="str">
        <f t="shared" ref="W103" si="866">IF(V103="","NK",IF(OR(V103&lt;$V$9,V104&lt;$V$9),"NK","L"))</f>
        <v>NK</v>
      </c>
      <c r="X103" s="230" t="str">
        <f>IF(BIng!C60="","",BIng!F60)</f>
        <v/>
      </c>
      <c r="Y103" s="764" t="str">
        <f t="shared" ref="Y103" si="867">IF(X103="","NK",IF(OR(X103&lt;$X$9,X104&lt;$X$9),"NK","L"))</f>
        <v>NK</v>
      </c>
      <c r="Z103" s="230" t="str">
        <f>IF(SBd!C60="","",SBd!C60)</f>
        <v/>
      </c>
      <c r="AA103" s="764" t="str">
        <f t="shared" ref="AA103" si="868">IF(Z103="","NK",IF(OR(Z103&lt;$Z$9,Z104&lt;$Z$9),"NK","L"))</f>
        <v>NK</v>
      </c>
      <c r="AB103" s="230" t="str">
        <f>IF(Pjk!C60="","",Pjk!F60)</f>
        <v/>
      </c>
      <c r="AC103" s="764" t="str">
        <f t="shared" ref="AC103" si="869">IF(AB103="","NK",IF(OR(AB103&lt;$AB$9,AB104&lt;$AB$9),"NK","L"))</f>
        <v>NK</v>
      </c>
      <c r="AD103" s="230" t="str">
        <f>IF(Prk!C60="","",Prk!C60)</f>
        <v/>
      </c>
      <c r="AE103" s="764" t="str">
        <f t="shared" ref="AE103" si="870">IF(AD103="","NK",IF(OR(AD103&lt;$AD$9,AD104&lt;$AD$9),"NK","L"))</f>
        <v>NK</v>
      </c>
      <c r="AF103" s="230" t="str">
        <f>IF(BADER!C60="","",BADER!C60)</f>
        <v/>
      </c>
      <c r="AG103" s="764" t="str">
        <f t="shared" ref="AG103" si="871">IF(AF103="","NK",IF(OR(AF103&lt;$AF$9,AF104&lt;$AF$9),"NK","L"))</f>
        <v>NK</v>
      </c>
      <c r="AH103" s="230" t="str">
        <f>IF(TAMB1!C60="","",TAMB1!C60)</f>
        <v/>
      </c>
      <c r="AI103" s="764" t="str">
        <f t="shared" ref="AI103" si="872">IF(AH103="","",IF(OR(AH103&lt;$AH$9,AH104&lt;$AH$9),"NK","L"))</f>
        <v/>
      </c>
      <c r="AJ103" s="230" t="str">
        <f>IF(TAMB2!C60="","",TAMB2!C60)</f>
        <v/>
      </c>
      <c r="AK103" s="764" t="str">
        <f t="shared" ref="AK103" si="873">IF(AJ103="","",IF(OR(AJ103&lt;$AJ$9,AJ104&lt;$AJ$9),"NK","L"))</f>
        <v/>
      </c>
      <c r="AL103" s="231">
        <f t="shared" si="607"/>
        <v>0</v>
      </c>
      <c r="AM103" s="754" t="str">
        <f>IFERROR(DESKRIPSI!EW57,"")</f>
        <v/>
      </c>
      <c r="AN103" s="756">
        <f t="shared" ref="AN103" si="874">IF(AL103="","",AL103+AL104)</f>
        <v>0</v>
      </c>
      <c r="AO103" s="747" t="str">
        <f t="shared" ref="AO103" si="875">IF(AL103=0,"",COUNTIF(D103:AK104,"NK"))</f>
        <v/>
      </c>
      <c r="AP103" s="751">
        <f>RANK(AN103,$AN$11:$AN$107,0)</f>
        <v>1</v>
      </c>
    </row>
    <row r="104" spans="1:42" ht="15">
      <c r="A104" s="713"/>
      <c r="B104" s="753"/>
      <c r="C104" s="232" t="s">
        <v>423</v>
      </c>
      <c r="D104" s="228" t="str">
        <f>IF(QH!F60="","",QH!F60)</f>
        <v/>
      </c>
      <c r="E104" s="765"/>
      <c r="F104" s="229" t="str">
        <f>IF(AA!F60="","",AA!F60)</f>
        <v/>
      </c>
      <c r="G104" s="765"/>
      <c r="H104" s="229" t="str">
        <f>IF(FIQIH!F60="","",FIQIH!F60)</f>
        <v/>
      </c>
      <c r="I104" s="765"/>
      <c r="J104" s="229" t="str">
        <f>IF(SKI!F60="","",SKI!F60)</f>
        <v/>
      </c>
      <c r="K104" s="765"/>
      <c r="L104" s="228" t="str">
        <f>IF(PPKn!F60="","",PPKn!F60)</f>
        <v/>
      </c>
      <c r="M104" s="765"/>
      <c r="N104" s="230" t="str">
        <f>IF(B.Ind!F60="","",B.Ind!F60)</f>
        <v/>
      </c>
      <c r="O104" s="765"/>
      <c r="P104" s="230" t="str">
        <f>IF(B.ARAB!F60="","",B.ARAB!F60)</f>
        <v/>
      </c>
      <c r="Q104" s="765"/>
      <c r="R104" s="230" t="str">
        <f>IF(MAT!F60="","",MAT!F60)</f>
        <v/>
      </c>
      <c r="S104" s="765"/>
      <c r="T104" s="230" t="str">
        <f>IF(IPA!F60="","",IPA!F60)</f>
        <v/>
      </c>
      <c r="U104" s="765"/>
      <c r="V104" s="230" t="str">
        <f>IF(IPS!F60="","",IPS!F60)</f>
        <v/>
      </c>
      <c r="W104" s="765"/>
      <c r="X104" s="230" t="str">
        <f>IF(BIng!F60="","",BIng!F60)</f>
        <v/>
      </c>
      <c r="Y104" s="765"/>
      <c r="Z104" s="230" t="str">
        <f>IF(SBd!F60="","",SBd!F60)</f>
        <v/>
      </c>
      <c r="AA104" s="765"/>
      <c r="AB104" s="230" t="str">
        <f>IF(Pjk!F60="","",Pjk!F60)</f>
        <v/>
      </c>
      <c r="AC104" s="765"/>
      <c r="AD104" s="230" t="str">
        <f>IF(Prk!F60="","",Prk!F60)</f>
        <v/>
      </c>
      <c r="AE104" s="765"/>
      <c r="AF104" s="230" t="str">
        <f>IF(BADER!F60="","",BADER!F60)</f>
        <v/>
      </c>
      <c r="AG104" s="765"/>
      <c r="AH104" s="230" t="str">
        <f>IF(TAMB1!F60="","",TAMB1!F60)</f>
        <v/>
      </c>
      <c r="AI104" s="765"/>
      <c r="AJ104" s="230" t="str">
        <f>IF(TAMB2!F60="","",TAMB2!F60)</f>
        <v/>
      </c>
      <c r="AK104" s="765"/>
      <c r="AL104" s="231">
        <f t="shared" si="607"/>
        <v>0</v>
      </c>
      <c r="AM104" s="755"/>
      <c r="AN104" s="757"/>
      <c r="AO104" s="748"/>
      <c r="AP104" s="751"/>
    </row>
    <row r="105" spans="1:42" ht="15">
      <c r="A105" s="711">
        <v>48</v>
      </c>
      <c r="B105" s="752" t="str">
        <f>'Data Identitas'!B56</f>
        <v>siswa48</v>
      </c>
      <c r="C105" s="232" t="s">
        <v>422</v>
      </c>
      <c r="D105" s="228" t="str">
        <f>IF(QH!C61="","",QH!C61)</f>
        <v/>
      </c>
      <c r="E105" s="764" t="str">
        <f t="shared" ref="E105" si="876">IF(D105="","NK",IF(OR(D105&lt;$D$9,D106&lt;$D$9),"NK","L"))</f>
        <v>NK</v>
      </c>
      <c r="F105" s="229" t="str">
        <f>IF(AA!C61="","",AA!C61)</f>
        <v/>
      </c>
      <c r="G105" s="764" t="str">
        <f t="shared" ref="G105" si="877">IF(F105="","NK",IF(OR(F105&lt;$F$9,F106&lt;$F$9),"NK","L"))</f>
        <v>NK</v>
      </c>
      <c r="H105" s="229" t="str">
        <f>IF(FIQIH!C61="","",FIQIH!C61)</f>
        <v/>
      </c>
      <c r="I105" s="764" t="str">
        <f t="shared" ref="I105" si="878">IF(H105="","NK",IF(OR(H105&lt;$H$9,H106&lt;$H$9),"NK","L"))</f>
        <v>NK</v>
      </c>
      <c r="J105" s="229" t="str">
        <f>IF(SKI!C61="","",SKI!C61)</f>
        <v/>
      </c>
      <c r="K105" s="764" t="str">
        <f t="shared" ref="K105" si="879">IF(J105="","NK",IF(OR(J105&lt;$J$9,J106&lt;$J$9),"NK","L"))</f>
        <v>NK</v>
      </c>
      <c r="L105" s="228" t="str">
        <f>IF(PPKn!C61="","",PPKn!C61)</f>
        <v/>
      </c>
      <c r="M105" s="764" t="str">
        <f t="shared" ref="M105" si="880">IF(L105="","NK",IF(OR(L105&lt;$L$9,L106&lt;$L$9),"NK","L"))</f>
        <v>NK</v>
      </c>
      <c r="N105" s="230" t="str">
        <f>IF(B.Ind!C61="","",B.Ind!C61)</f>
        <v/>
      </c>
      <c r="O105" s="764" t="str">
        <f t="shared" ref="O105" si="881">IF(N105="","NK",IF(OR(N105&lt;$N$9,N106&lt;$N$9),"NK","L"))</f>
        <v>NK</v>
      </c>
      <c r="P105" s="230" t="str">
        <f>IF(B.ARAB!C61="","",B.ARAB!C61)</f>
        <v/>
      </c>
      <c r="Q105" s="764" t="str">
        <f t="shared" ref="Q105" si="882">IF(P105="","NK",IF(OR(P105&lt;$P$9,P106&lt;$P$9),"NK","L"))</f>
        <v>NK</v>
      </c>
      <c r="R105" s="230" t="str">
        <f>IF(MAT!C61="","",MAT!C61)</f>
        <v/>
      </c>
      <c r="S105" s="764" t="str">
        <f t="shared" ref="S105" si="883">IF(R105="","NK",IF(OR(R105&lt;$R$9,R106&lt;$R$9),"NK","L"))</f>
        <v>NK</v>
      </c>
      <c r="T105" s="230" t="str">
        <f>IF(IPA!C61="","",IPA!C61)</f>
        <v/>
      </c>
      <c r="U105" s="764" t="str">
        <f t="shared" ref="U105" si="884">IF(T105="","NK",IF(OR(T105&lt;$T$9,T106&lt;$T$9),"NK","L"))</f>
        <v>NK</v>
      </c>
      <c r="V105" s="230" t="str">
        <f>IF(IPS!C61="","",IPS!C61)</f>
        <v/>
      </c>
      <c r="W105" s="764" t="str">
        <f t="shared" ref="W105" si="885">IF(V105="","NK",IF(OR(V105&lt;$V$9,V106&lt;$V$9),"NK","L"))</f>
        <v>NK</v>
      </c>
      <c r="X105" s="230" t="str">
        <f>IF(BIng!C61="","",BIng!F61)</f>
        <v/>
      </c>
      <c r="Y105" s="764" t="str">
        <f t="shared" ref="Y105" si="886">IF(X105="","NK",IF(OR(X105&lt;$X$9,X106&lt;$X$9),"NK","L"))</f>
        <v>NK</v>
      </c>
      <c r="Z105" s="230" t="str">
        <f>IF(SBd!C61="","",SBd!C61)</f>
        <v/>
      </c>
      <c r="AA105" s="764" t="str">
        <f t="shared" ref="AA105" si="887">IF(Z105="","NK",IF(OR(Z105&lt;$Z$9,Z106&lt;$Z$9),"NK","L"))</f>
        <v>NK</v>
      </c>
      <c r="AB105" s="230" t="str">
        <f>IF(Pjk!C61="","",Pjk!F61)</f>
        <v/>
      </c>
      <c r="AC105" s="764" t="str">
        <f t="shared" ref="AC105" si="888">IF(AB105="","NK",IF(OR(AB105&lt;$AB$9,AB106&lt;$AB$9),"NK","L"))</f>
        <v>NK</v>
      </c>
      <c r="AD105" s="230" t="str">
        <f>IF(Prk!C61="","",Prk!C61)</f>
        <v/>
      </c>
      <c r="AE105" s="764" t="str">
        <f t="shared" ref="AE105" si="889">IF(AD105="","NK",IF(OR(AD105&lt;$AD$9,AD106&lt;$AD$9),"NK","L"))</f>
        <v>NK</v>
      </c>
      <c r="AF105" s="230" t="str">
        <f>IF(BADER!C61="","",BADER!C61)</f>
        <v/>
      </c>
      <c r="AG105" s="764" t="str">
        <f t="shared" ref="AG105" si="890">IF(AF105="","NK",IF(OR(AF105&lt;$AF$9,AF106&lt;$AF$9),"NK","L"))</f>
        <v>NK</v>
      </c>
      <c r="AH105" s="230" t="str">
        <f>IF(TAMB1!C61="","",TAMB1!C61)</f>
        <v/>
      </c>
      <c r="AI105" s="764" t="str">
        <f t="shared" ref="AI105" si="891">IF(AH105="","",IF(OR(AH105&lt;$AH$9,AH106&lt;$AH$9),"NK","L"))</f>
        <v/>
      </c>
      <c r="AJ105" s="230" t="str">
        <f>IF(TAMB2!C61="","",TAMB2!C61)</f>
        <v/>
      </c>
      <c r="AK105" s="764" t="str">
        <f t="shared" ref="AK105" si="892">IF(AJ105="","",IF(OR(AJ105&lt;$AJ$9,AJ106&lt;$AJ$9),"NK","L"))</f>
        <v/>
      </c>
      <c r="AL105" s="231">
        <f t="shared" si="607"/>
        <v>0</v>
      </c>
      <c r="AM105" s="754" t="str">
        <f>IFERROR(DESKRIPSI!EW58,"")</f>
        <v/>
      </c>
      <c r="AN105" s="756">
        <f t="shared" ref="AN105" si="893">IF(AL105="","",AL105+AL106)</f>
        <v>0</v>
      </c>
      <c r="AO105" s="747" t="str">
        <f t="shared" ref="AO105" si="894">IF(AL105=0,"",COUNTIF(D105:AK106,"NK"))</f>
        <v/>
      </c>
      <c r="AP105" s="751">
        <f>RANK(AN105,$AN$11:$AN$107,0)</f>
        <v>1</v>
      </c>
    </row>
    <row r="106" spans="1:42" ht="15">
      <c r="A106" s="713"/>
      <c r="B106" s="753"/>
      <c r="C106" s="232" t="s">
        <v>423</v>
      </c>
      <c r="D106" s="228" t="str">
        <f>IF(QH!F61="","",QH!F61)</f>
        <v/>
      </c>
      <c r="E106" s="765"/>
      <c r="F106" s="229" t="str">
        <f>IF(AA!F61="","",AA!F61)</f>
        <v/>
      </c>
      <c r="G106" s="765"/>
      <c r="H106" s="229" t="str">
        <f>IF(FIQIH!F61="","",FIQIH!F61)</f>
        <v/>
      </c>
      <c r="I106" s="765"/>
      <c r="J106" s="229" t="str">
        <f>IF(SKI!F61="","",SKI!F61)</f>
        <v/>
      </c>
      <c r="K106" s="765"/>
      <c r="L106" s="228" t="str">
        <f>IF(PPKn!F61="","",PPKn!F61)</f>
        <v/>
      </c>
      <c r="M106" s="765"/>
      <c r="N106" s="230" t="str">
        <f>IF(B.Ind!F61="","",B.Ind!F61)</f>
        <v/>
      </c>
      <c r="O106" s="765"/>
      <c r="P106" s="230" t="str">
        <f>IF(B.ARAB!F61="","",B.ARAB!F61)</f>
        <v/>
      </c>
      <c r="Q106" s="765"/>
      <c r="R106" s="230" t="str">
        <f>IF(MAT!F61="","",MAT!F61)</f>
        <v/>
      </c>
      <c r="S106" s="765"/>
      <c r="T106" s="230" t="str">
        <f>IF(IPA!F61="","",IPA!F61)</f>
        <v/>
      </c>
      <c r="U106" s="765"/>
      <c r="V106" s="230" t="str">
        <f>IF(IPS!F61="","",IPS!F61)</f>
        <v/>
      </c>
      <c r="W106" s="765"/>
      <c r="X106" s="230" t="str">
        <f>IF(BIng!F61="","",BIng!F61)</f>
        <v/>
      </c>
      <c r="Y106" s="765"/>
      <c r="Z106" s="230" t="str">
        <f>IF(SBd!F61="","",SBd!F61)</f>
        <v/>
      </c>
      <c r="AA106" s="765"/>
      <c r="AB106" s="230" t="str">
        <f>IF(Pjk!F61="","",Pjk!F61)</f>
        <v/>
      </c>
      <c r="AC106" s="765"/>
      <c r="AD106" s="230" t="str">
        <f>IF(Prk!F61="","",Prk!F61)</f>
        <v/>
      </c>
      <c r="AE106" s="765"/>
      <c r="AF106" s="230" t="str">
        <f>IF(BADER!F61="","",BADER!F61)</f>
        <v/>
      </c>
      <c r="AG106" s="765"/>
      <c r="AH106" s="230" t="str">
        <f>IF(TAMB1!F61="","",TAMB1!F61)</f>
        <v/>
      </c>
      <c r="AI106" s="765"/>
      <c r="AJ106" s="230" t="str">
        <f>IF(TAMB2!F61="","",TAMB2!F61)</f>
        <v/>
      </c>
      <c r="AK106" s="765"/>
      <c r="AL106" s="231">
        <f t="shared" si="607"/>
        <v>0</v>
      </c>
      <c r="AM106" s="755"/>
      <c r="AN106" s="757"/>
      <c r="AO106" s="748"/>
      <c r="AP106" s="751"/>
    </row>
    <row r="107" spans="1:42" ht="15">
      <c r="A107" s="711"/>
      <c r="B107" s="752"/>
      <c r="C107" s="232"/>
      <c r="D107" s="228"/>
      <c r="E107" s="764"/>
      <c r="F107" s="229"/>
      <c r="G107" s="223"/>
      <c r="H107" s="229"/>
      <c r="I107" s="223"/>
      <c r="J107" s="229"/>
      <c r="K107" s="223"/>
      <c r="L107" s="228"/>
      <c r="M107" s="223"/>
      <c r="N107" s="230"/>
      <c r="O107" s="223"/>
      <c r="P107" s="230"/>
      <c r="Q107" s="223"/>
      <c r="R107" s="230"/>
      <c r="S107" s="223"/>
      <c r="T107" s="230"/>
      <c r="U107" s="223"/>
      <c r="V107" s="230"/>
      <c r="W107" s="223"/>
      <c r="X107" s="230"/>
      <c r="Y107" s="223"/>
      <c r="Z107" s="230"/>
      <c r="AA107" s="223"/>
      <c r="AB107" s="230"/>
      <c r="AC107" s="223"/>
      <c r="AD107" s="230"/>
      <c r="AE107" s="223"/>
      <c r="AF107" s="230"/>
      <c r="AG107" s="223"/>
      <c r="AH107" s="230"/>
      <c r="AI107" s="230"/>
      <c r="AJ107" s="230"/>
      <c r="AK107" s="230"/>
      <c r="AL107" s="231"/>
      <c r="AM107" s="754"/>
      <c r="AN107" s="756"/>
      <c r="AO107" s="747"/>
      <c r="AP107" s="751"/>
    </row>
    <row r="108" spans="1:42" ht="15">
      <c r="A108" s="713"/>
      <c r="B108" s="753"/>
      <c r="C108" s="232"/>
      <c r="D108" s="228"/>
      <c r="E108" s="765"/>
      <c r="F108" s="229"/>
      <c r="G108" s="223"/>
      <c r="H108" s="229"/>
      <c r="I108" s="223"/>
      <c r="J108" s="229"/>
      <c r="K108" s="223"/>
      <c r="L108" s="228"/>
      <c r="M108" s="223"/>
      <c r="N108" s="230"/>
      <c r="O108" s="223"/>
      <c r="P108" s="230"/>
      <c r="Q108" s="223"/>
      <c r="R108" s="230"/>
      <c r="S108" s="223"/>
      <c r="T108" s="230"/>
      <c r="U108" s="223"/>
      <c r="V108" s="230"/>
      <c r="W108" s="223"/>
      <c r="X108" s="230"/>
      <c r="Y108" s="223"/>
      <c r="Z108" s="230"/>
      <c r="AA108" s="223"/>
      <c r="AB108" s="230"/>
      <c r="AC108" s="223"/>
      <c r="AD108" s="230"/>
      <c r="AE108" s="223"/>
      <c r="AF108" s="230"/>
      <c r="AG108" s="223"/>
      <c r="AH108" s="230"/>
      <c r="AI108" s="230"/>
      <c r="AJ108" s="230"/>
      <c r="AK108" s="230"/>
      <c r="AL108" s="231"/>
      <c r="AM108" s="755"/>
      <c r="AN108" s="757"/>
      <c r="AO108" s="748"/>
      <c r="AP108" s="751"/>
    </row>
    <row r="109" spans="1:42"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F110" si="895">IFERROR(AVERAGE(F11,F13,F15,F17,F19,F21,F23,F25,F27,F29,F31,F33,F35,F37,F39,F41,F43,F45,F47,F49,F51,F53,F55,F57,F59,F61,F63,F65,F67,F69,F71,F73,F75,F77,F79,F81,F83,F85,F87,F89,F91,F93,F95,F97,F99,F101,F103,F105,F107),"")</f>
        <v/>
      </c>
      <c r="G109" s="304"/>
      <c r="H109" s="222" t="str">
        <f t="shared" ref="H109:H110" si="896">IFERROR(AVERAGE(H11,H13,H15,H17,H19,H21,H23,H25,H27,H29,H31,H33,H35,H37,H39,H41,H43,H45,H47,H49,H51,H53,H55,H57,H59,H61,H63,H65,H67,H69,H71,H73,H75,H77,H79,H81,H83,H85,H87,H89,H91,H93,H95,H97,H99,H101,H103,H105,H107),"")</f>
        <v/>
      </c>
      <c r="I109" s="304"/>
      <c r="J109" s="222" t="str">
        <f t="shared" ref="J109:J110" si="897">IFERROR(AVERAGE(J11,J13,J15,J17,J19,J21,J23,J25,J27,J29,J31,J33,J35,J37,J39,J41,J43,J45,J47,J49,J51,J53,J55,J57,J59,J61,J63,J65,J67,J69,J71,J73,J75,J77,J79,J81,J83,J85,J87,J89,J91,J93,J95,J97,J99,J101,J103,J105,J107),"")</f>
        <v/>
      </c>
      <c r="K109" s="304"/>
      <c r="L109" s="222" t="str">
        <f t="shared" ref="L109:L110" si="898">IFERROR(AVERAGE(L11,L13,L15,L17,L19,L21,L23,L25,L27,L29,L31,L33,L35,L37,L39,L41,L43,L45,L47,L49,L51,L53,L55,L57,L59,L61,L63,L65,L67,L69,L71,L73,L75,L77,L79,L81,L83,L85,L87,L89,L91,L93,L95,L97,L99,L101,L103,L105,L107),"")</f>
        <v/>
      </c>
      <c r="M109" s="304"/>
      <c r="N109" s="222" t="str">
        <f t="shared" ref="N109:N110" si="899">IFERROR(AVERAGE(N11,N13,N15,N17,N19,N21,N23,N25,N27,N29,N31,N33,N35,N37,N39,N41,N43,N45,N47,N49,N51,N53,N55,N57,N59,N61,N63,N65,N67,N69,N71,N73,N75,N77,N79,N81,N83,N85,N87,N89,N91,N93,N95,N97,N99,N101,N103,N105,N107),"")</f>
        <v/>
      </c>
      <c r="O109" s="304"/>
      <c r="P109" s="222" t="str">
        <f t="shared" ref="P109:P110" si="900">IFERROR(AVERAGE(P11,P13,P15,P17,P19,P21,P23,P25,P27,P29,P31,P33,P35,P37,P39,P41,P43,P45,P47,P49,P51,P53,P55,P57,P59,P61,P63,P65,P67,P69,P71,P73,P75,P77,P79,P81,P83,P85,P87,P89,P91,P93,P95,P97,P99,P101,P103,P105,P107),"")</f>
        <v/>
      </c>
      <c r="Q109" s="304"/>
      <c r="R109" s="222" t="str">
        <f t="shared" ref="R109:R110" si="901">IFERROR(AVERAGE(R11,R13,R15,R17,R19,R21,R23,R25,R27,R29,R31,R33,R35,R37,R39,R41,R43,R45,R47,R49,R51,R53,R55,R57,R59,R61,R63,R65,R67,R69,R71,R73,R75,R77,R79,R81,R83,R85,R87,R89,R91,R93,R95,R97,R99,R101,R103,R105,R107),"")</f>
        <v/>
      </c>
      <c r="S109" s="304"/>
      <c r="T109" s="222" t="str">
        <f t="shared" ref="T109:T110" si="902">IFERROR(AVERAGE(T11,T13,T15,T17,T19,T21,T23,T25,T27,T29,T31,T33,T35,T37,T39,T41,T43,T45,T47,T49,T51,T53,T55,T57,T59,T61,T63,T65,T67,T69,T71,T73,T75,T77,T79,T81,T83,T85,T87,T89,T91,T93,T95,T97,T99,T101,T103,T105,T107),"")</f>
        <v/>
      </c>
      <c r="U109" s="304"/>
      <c r="V109" s="222" t="str">
        <f t="shared" ref="V109:V110" si="903">IFERROR(AVERAGE(V11,V13,V15,V17,V19,V21,V23,V25,V27,V29,V31,V33,V35,V37,V39,V41,V43,V45,V47,V49,V51,V53,V55,V57,V59,V61,V63,V65,V67,V69,V71,V73,V75,V77,V79,V81,V83,V85,V87,V89,V91,V93,V95,V97,V99,V101,V103,V105,V107),"")</f>
        <v/>
      </c>
      <c r="W109" s="304"/>
      <c r="X109" s="222" t="str">
        <f t="shared" ref="X109:X110" si="904">IFERROR(AVERAGE(X11,X13,X15,X17,X19,X21,X23,X25,X27,X29,X31,X33,X35,X37,X39,X41,X43,X45,X47,X49,X51,X53,X55,X57,X59,X61,X63,X65,X67,X69,X71,X73,X75,X77,X79,X81,X83,X85,X87,X89,X91,X93,X95,X97,X99,X101,X103,X105,X107),"")</f>
        <v/>
      </c>
      <c r="Y109" s="304"/>
      <c r="Z109" s="222" t="str">
        <f t="shared" ref="Z109:Z110" si="905">IFERROR(AVERAGE(Z11,Z13,Z15,Z17,Z19,Z21,Z23,Z25,Z27,Z29,Z31,Z33,Z35,Z37,Z39,Z41,Z43,Z45,Z47,Z49,Z51,Z53,Z55,Z57,Z59,Z61,Z63,Z65,Z67,Z69,Z71,Z73,Z75,Z77,Z79,Z81,Z83,Z85,Z87,Z89,Z91,Z93,Z95,Z97,Z99,Z101,Z103,Z105,Z107),"")</f>
        <v/>
      </c>
      <c r="AA109" s="304"/>
      <c r="AB109" s="222" t="str">
        <f t="shared" ref="AB109:AB110" si="906">IFERROR(AVERAGE(AB11,AB13,AB15,AB17,AB19,AB21,AB23,AB25,AB27,AB29,AB31,AB33,AB35,AB37,AB39,AB41,AB43,AB45,AB47,AB49,AB51,AB53,AB55,AB57,AB59,AB61,AB63,AB65,AB67,AB69,AB71,AB73,AB75,AB77,AB79,AB81,AB83,AB85,AB87,AB89,AB91,AB93,AB95,AB97,AB99,AB101,AB103,AB105,AB107),"")</f>
        <v/>
      </c>
      <c r="AC109" s="304"/>
      <c r="AD109" s="222" t="str">
        <f t="shared" ref="AD109:AD110" si="907">IFERROR(AVERAGE(AD11,AD13,AD15,AD17,AD19,AD21,AD23,AD25,AD27,AD29,AD31,AD33,AD35,AD37,AD39,AD41,AD43,AD45,AD47,AD49,AD51,AD53,AD55,AD57,AD59,AD61,AD63,AD65,AD67,AD69,AD71,AD73,AD75,AD77,AD79,AD81,AD83,AD85,AD87,AD89,AD91,AD93,AD95,AD97,AD99,AD101,AD103,AD105,AD107),"")</f>
        <v/>
      </c>
      <c r="AE109" s="304"/>
      <c r="AF109" s="222" t="str">
        <f t="shared" ref="AF109:AF110" si="908">IFERROR(AVERAGE(AF11,AF13,AF15,AF17,AF19,AF21,AF23,AF25,AF27,AF29,AF31,AF33,AF35,AF37,AF39,AF41,AF43,AF45,AF47,AF49,AF51,AF53,AF55,AF57,AF59,AF61,AF63,AF65,AF67,AF69,AF71,AF73,AF75,AF77,AF79,AF81,AF83,AF85,AF87,AF89,AF91,AF93,AF95,AF97,AF99,AF101,AF103,AF105,AF107),"")</f>
        <v/>
      </c>
      <c r="AG109" s="304"/>
      <c r="AH109" s="222" t="str">
        <f t="shared" ref="AH109:AH110" si="909">IFERROR(AVERAGE(AH11,AH13,AH15,AH17,AH19,AH21,AH23,AH25,AH27,AH29,AH31,AH33,AH35,AH37,AH39,AH41,AH43,AH45,AH47,AH49,AH51,AH53,AH55,AH57,AH59,AH61,AH63,AH65,AH67,AH69,AH71,AH73,AH75,AH77,AH79,AH81,AH83,AH85,AH87,AH89,AH91,AH93,AH95,AH97,AH99,AH101,AH103,AH105,AH107),"")</f>
        <v/>
      </c>
      <c r="AI109" s="304"/>
      <c r="AJ109" s="222" t="str">
        <f t="shared" ref="AJ109:AJ110" si="910">IFERROR(AVERAGE(AJ11,AJ13,AJ15,AJ17,AJ19,AJ21,AJ23,AJ25,AJ27,AJ29,AJ31,AJ33,AJ35,AJ37,AJ39,AJ41,AJ43,AJ45,AJ47,AJ49,AJ51,AJ53,AJ55,AJ57,AJ59,AJ61,AJ63,AJ65,AJ67,AJ69,AJ71,AJ73,AJ75,AJ77,AJ79,AJ81,AJ83,AJ85,AJ87,AJ89,AJ91,AJ93,AJ95,AJ97,AJ99,AJ101,AJ103,AJ105,AJ107),"")</f>
        <v/>
      </c>
      <c r="AK109" s="304"/>
      <c r="AL109" s="226">
        <f t="shared" ref="AL109:AN109" si="911">IFERROR(AVERAGE(AL11:AL107),"")</f>
        <v>0</v>
      </c>
      <c r="AM109" s="754" t="str">
        <f t="shared" si="911"/>
        <v/>
      </c>
      <c r="AN109" s="758">
        <f t="shared" si="911"/>
        <v>0</v>
      </c>
      <c r="AO109" s="263"/>
      <c r="AP109" s="141"/>
    </row>
    <row r="110" spans="1:42" ht="16.5">
      <c r="A110" s="297"/>
      <c r="B110" s="221" t="s">
        <v>421</v>
      </c>
      <c r="C110" s="65"/>
      <c r="D110" s="222" t="str">
        <f>IFERROR(AVERAGE(D12,D14,D16,D18,D20,D22,D24,D26,D28,D30,D32,D34,D36,D38,D40,D42,D44,D46,D48,D50,D52,D54,D56,D58,D60,D62,D64,D66,D68,D70,D72,D74,D76,D78,D80,D82,D84,D86,D88,D90,D92,D94,D96,D98,D100,D102,D104,D106,D108),"")</f>
        <v/>
      </c>
      <c r="E110" s="304"/>
      <c r="F110" s="222" t="str">
        <f t="shared" si="895"/>
        <v/>
      </c>
      <c r="G110" s="304"/>
      <c r="H110" s="222" t="str">
        <f t="shared" si="896"/>
        <v/>
      </c>
      <c r="I110" s="304"/>
      <c r="J110" s="222" t="str">
        <f t="shared" si="897"/>
        <v/>
      </c>
      <c r="K110" s="304"/>
      <c r="L110" s="222" t="str">
        <f t="shared" si="898"/>
        <v/>
      </c>
      <c r="M110" s="304"/>
      <c r="N110" s="222" t="str">
        <f t="shared" si="899"/>
        <v/>
      </c>
      <c r="O110" s="304"/>
      <c r="P110" s="222" t="str">
        <f t="shared" si="900"/>
        <v/>
      </c>
      <c r="Q110" s="304"/>
      <c r="R110" s="222" t="str">
        <f t="shared" si="901"/>
        <v/>
      </c>
      <c r="S110" s="304"/>
      <c r="T110" s="222" t="str">
        <f t="shared" si="902"/>
        <v/>
      </c>
      <c r="U110" s="304"/>
      <c r="V110" s="222" t="str">
        <f t="shared" si="903"/>
        <v/>
      </c>
      <c r="W110" s="304"/>
      <c r="X110" s="222" t="str">
        <f t="shared" si="904"/>
        <v/>
      </c>
      <c r="Y110" s="304"/>
      <c r="Z110" s="222" t="str">
        <f t="shared" si="905"/>
        <v/>
      </c>
      <c r="AA110" s="304"/>
      <c r="AB110" s="222" t="str">
        <f t="shared" si="906"/>
        <v/>
      </c>
      <c r="AC110" s="304"/>
      <c r="AD110" s="222" t="str">
        <f t="shared" si="907"/>
        <v/>
      </c>
      <c r="AE110" s="304"/>
      <c r="AF110" s="222" t="str">
        <f t="shared" si="908"/>
        <v/>
      </c>
      <c r="AG110" s="304"/>
      <c r="AH110" s="222" t="str">
        <f t="shared" si="909"/>
        <v/>
      </c>
      <c r="AI110" s="304"/>
      <c r="AJ110" s="222" t="str">
        <f t="shared" si="910"/>
        <v/>
      </c>
      <c r="AK110" s="304"/>
      <c r="AL110" s="77" t="str">
        <f>IFERROR(AVERAGE(#REF!),"")</f>
        <v/>
      </c>
      <c r="AM110" s="755"/>
      <c r="AN110" s="759"/>
      <c r="AO110" s="264"/>
      <c r="AP110" s="65"/>
    </row>
    <row r="111" spans="1:42" ht="15"/>
    <row r="112" spans="1:42" ht="15"/>
    <row r="113" spans="2:116" ht="15"/>
    <row r="114" spans="2:116" s="299" customFormat="1" ht="15">
      <c r="B114" s="58"/>
      <c r="C114" s="58"/>
      <c r="D114" s="58"/>
      <c r="E114" s="67"/>
      <c r="F114" s="67"/>
      <c r="G114" s="67"/>
      <c r="H114" s="67"/>
      <c r="I114" s="67"/>
      <c r="J114" s="67"/>
      <c r="K114" s="67"/>
      <c r="L114" s="58"/>
      <c r="M114" s="67"/>
      <c r="N114" s="58"/>
      <c r="O114" s="67"/>
      <c r="P114" s="67"/>
      <c r="Q114" s="67"/>
      <c r="R114" s="58"/>
      <c r="S114" s="67"/>
      <c r="T114" s="58"/>
      <c r="U114" s="67"/>
      <c r="V114" s="58"/>
      <c r="W114" s="67"/>
      <c r="X114" s="58"/>
      <c r="Y114" s="67"/>
      <c r="Z114" s="58"/>
      <c r="AA114" s="67"/>
      <c r="AB114" s="58"/>
      <c r="AC114" s="67"/>
      <c r="AD114" s="58"/>
      <c r="AE114" s="67"/>
      <c r="AF114" s="67"/>
      <c r="AG114" s="67"/>
      <c r="AH114" s="67"/>
      <c r="AI114" s="67"/>
      <c r="AJ114" s="58"/>
      <c r="AK114" s="67"/>
      <c r="AL114" s="58"/>
      <c r="AM114" s="58"/>
      <c r="AN114" s="58"/>
      <c r="AO114" s="58"/>
      <c r="AP114" s="58"/>
      <c r="AQ114" s="58"/>
      <c r="AR114" s="58"/>
      <c r="AS114" s="58"/>
      <c r="AT114" s="58"/>
      <c r="AU114" s="58"/>
      <c r="AV114" s="58"/>
      <c r="AW114" s="58"/>
      <c r="AX114" s="58"/>
      <c r="AY114" s="58"/>
      <c r="AZ114" s="58"/>
      <c r="BA114" s="58"/>
      <c r="BB114" s="58"/>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c r="CD114" s="58"/>
      <c r="CE114" s="58"/>
      <c r="CF114" s="58"/>
      <c r="CG114" s="58"/>
      <c r="CH114" s="58"/>
      <c r="CI114" s="58"/>
      <c r="CJ114" s="58"/>
      <c r="CK114" s="58"/>
      <c r="CL114" s="58"/>
      <c r="CM114" s="58"/>
      <c r="CN114" s="58"/>
      <c r="CO114" s="58"/>
      <c r="CP114" s="58"/>
      <c r="CQ114" s="58"/>
      <c r="CR114" s="58"/>
      <c r="CS114" s="58"/>
      <c r="CT114" s="58"/>
      <c r="CU114" s="58"/>
      <c r="CV114" s="58"/>
      <c r="CW114" s="58"/>
      <c r="CX114" s="58"/>
      <c r="CY114" s="58"/>
      <c r="CZ114" s="58"/>
      <c r="DA114" s="58"/>
      <c r="DB114" s="58"/>
      <c r="DC114" s="58"/>
      <c r="DD114" s="58"/>
      <c r="DE114" s="58"/>
      <c r="DF114" s="58"/>
      <c r="DG114" s="58"/>
      <c r="DH114" s="58"/>
      <c r="DI114" s="58"/>
      <c r="DJ114" s="58"/>
      <c r="DK114" s="58"/>
      <c r="DL114" s="58"/>
    </row>
    <row r="115" spans="2:116" s="299" customFormat="1" ht="15">
      <c r="B115" s="58"/>
      <c r="C115" s="58"/>
      <c r="D115" s="58"/>
      <c r="E115" s="67"/>
      <c r="F115" s="67"/>
      <c r="G115" s="67"/>
      <c r="H115" s="67"/>
      <c r="I115" s="67"/>
      <c r="J115" s="67"/>
      <c r="K115" s="67"/>
      <c r="L115" s="58"/>
      <c r="M115" s="67"/>
      <c r="N115" s="58"/>
      <c r="O115" s="67"/>
      <c r="P115" s="67"/>
      <c r="Q115" s="67"/>
      <c r="R115" s="58"/>
      <c r="S115" s="67"/>
      <c r="T115" s="58"/>
      <c r="U115" s="67"/>
      <c r="V115" s="58"/>
      <c r="W115" s="67"/>
      <c r="X115" s="58"/>
      <c r="Y115" s="67"/>
      <c r="Z115" s="58"/>
      <c r="AA115" s="67"/>
      <c r="AB115" s="58"/>
      <c r="AC115" s="67"/>
      <c r="AD115" s="58"/>
      <c r="AE115" s="67"/>
      <c r="AF115" s="67"/>
      <c r="AG115" s="67"/>
      <c r="AH115" s="67"/>
      <c r="AI115" s="67"/>
      <c r="AJ115" s="58"/>
      <c r="AK115" s="67"/>
      <c r="AL115" s="58"/>
      <c r="AM115" s="58"/>
      <c r="AN115" s="58"/>
      <c r="AO115" s="58"/>
      <c r="AP115" s="58"/>
      <c r="AQ115" s="58"/>
      <c r="AR115" s="58"/>
      <c r="AS115" s="58"/>
      <c r="AT115" s="58"/>
      <c r="AU115" s="58"/>
      <c r="AV115" s="58"/>
      <c r="AW115" s="58"/>
      <c r="AX115" s="58"/>
      <c r="AY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c r="CD115" s="58"/>
      <c r="CE115" s="58"/>
      <c r="CF115" s="58"/>
      <c r="CG115" s="58"/>
      <c r="CH115" s="58"/>
      <c r="CI115" s="58"/>
      <c r="CJ115" s="58"/>
      <c r="CK115" s="58"/>
      <c r="CL115" s="58"/>
      <c r="CM115" s="58"/>
      <c r="CN115" s="58"/>
      <c r="CO115" s="58"/>
      <c r="CP115" s="58"/>
      <c r="CQ115" s="58"/>
      <c r="CR115" s="58"/>
      <c r="CS115" s="58"/>
      <c r="CT115" s="58"/>
      <c r="CU115" s="58"/>
      <c r="CV115" s="58"/>
      <c r="CW115" s="58"/>
      <c r="CX115" s="58"/>
      <c r="CY115" s="58"/>
      <c r="CZ115" s="58"/>
      <c r="DA115" s="58"/>
      <c r="DB115" s="58"/>
      <c r="DC115" s="58"/>
      <c r="DD115" s="58"/>
      <c r="DE115" s="58"/>
      <c r="DF115" s="58"/>
      <c r="DG115" s="58"/>
      <c r="DH115" s="58"/>
      <c r="DI115" s="58"/>
      <c r="DJ115" s="58"/>
      <c r="DK115" s="58"/>
      <c r="DL115" s="58"/>
    </row>
  </sheetData>
  <sheetProtection password="D4C3" sheet="1" objects="1" scenarios="1"/>
  <mergeCells count="1160">
    <mergeCell ref="AK45:AK46"/>
    <mergeCell ref="AK103:AK104"/>
    <mergeCell ref="AK105:AK106"/>
    <mergeCell ref="AK85:AK86"/>
    <mergeCell ref="AK87:AK88"/>
    <mergeCell ref="AK89:AK90"/>
    <mergeCell ref="AK91:AK92"/>
    <mergeCell ref="AK93:AK94"/>
    <mergeCell ref="AK95:AK96"/>
    <mergeCell ref="AK97:AK98"/>
    <mergeCell ref="AK99:AK100"/>
    <mergeCell ref="AK101:AK102"/>
    <mergeCell ref="AK67:AK68"/>
    <mergeCell ref="AK69:AK70"/>
    <mergeCell ref="AK71:AK72"/>
    <mergeCell ref="AK73:AK74"/>
    <mergeCell ref="AK75:AK76"/>
    <mergeCell ref="AK77:AK78"/>
    <mergeCell ref="AK79:AK80"/>
    <mergeCell ref="AK81:AK82"/>
    <mergeCell ref="AK83:AK84"/>
    <mergeCell ref="AK47:AK48"/>
    <mergeCell ref="AK49:AK50"/>
    <mergeCell ref="AK51:AK52"/>
    <mergeCell ref="AK53:AK54"/>
    <mergeCell ref="AK55:AK56"/>
    <mergeCell ref="AK57:AK58"/>
    <mergeCell ref="AK59:AK60"/>
    <mergeCell ref="AK61:AK62"/>
    <mergeCell ref="AK63:AK64"/>
    <mergeCell ref="AK65:AK66"/>
    <mergeCell ref="AI85:AI86"/>
    <mergeCell ref="AI87:AI88"/>
    <mergeCell ref="AI89:AI90"/>
    <mergeCell ref="AI91:AI92"/>
    <mergeCell ref="AI93:AI94"/>
    <mergeCell ref="AI95:AI96"/>
    <mergeCell ref="AI61:AI62"/>
    <mergeCell ref="AI63:AI64"/>
    <mergeCell ref="AI65:AI66"/>
    <mergeCell ref="AI67:AI68"/>
    <mergeCell ref="AI69:AI70"/>
    <mergeCell ref="AI71:AI72"/>
    <mergeCell ref="AI73:AI74"/>
    <mergeCell ref="AI75:AI76"/>
    <mergeCell ref="AI77:AI78"/>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I47:AI48"/>
    <mergeCell ref="AI49:AI50"/>
    <mergeCell ref="AI51:AI52"/>
    <mergeCell ref="AI53:AI54"/>
    <mergeCell ref="AI55:AI56"/>
    <mergeCell ref="AI57:AI58"/>
    <mergeCell ref="AI59:AI60"/>
    <mergeCell ref="AG91:AG92"/>
    <mergeCell ref="AG93:AG94"/>
    <mergeCell ref="AG95:AG96"/>
    <mergeCell ref="AG97:AG98"/>
    <mergeCell ref="AG99:AG100"/>
    <mergeCell ref="AG101:AG102"/>
    <mergeCell ref="AG103:AG104"/>
    <mergeCell ref="AG105:AG106"/>
    <mergeCell ref="AG75:AG76"/>
    <mergeCell ref="AG77:AG78"/>
    <mergeCell ref="AG79:AG80"/>
    <mergeCell ref="AG81:AG82"/>
    <mergeCell ref="AG83:AG84"/>
    <mergeCell ref="AG85:AG86"/>
    <mergeCell ref="AG87:AG88"/>
    <mergeCell ref="AG89:AG90"/>
    <mergeCell ref="AI97:AI98"/>
    <mergeCell ref="AI99:AI100"/>
    <mergeCell ref="AI101:AI102"/>
    <mergeCell ref="AI103:AI104"/>
    <mergeCell ref="AI105:AI106"/>
    <mergeCell ref="AG49:AG50"/>
    <mergeCell ref="AG51:AG52"/>
    <mergeCell ref="AG53:AG54"/>
    <mergeCell ref="AI79:AI80"/>
    <mergeCell ref="AE87:AE88"/>
    <mergeCell ref="AE89:AE90"/>
    <mergeCell ref="AE91:AE92"/>
    <mergeCell ref="AE93:AE94"/>
    <mergeCell ref="AE95:AE96"/>
    <mergeCell ref="AE97:AE98"/>
    <mergeCell ref="AE99:AE100"/>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G73:AG74"/>
    <mergeCell ref="AG55:AG56"/>
    <mergeCell ref="AG57:AG58"/>
    <mergeCell ref="AG59:AG60"/>
    <mergeCell ref="AG61:AG62"/>
    <mergeCell ref="AG11:AG12"/>
    <mergeCell ref="AG13:AG14"/>
    <mergeCell ref="AG15:AG16"/>
    <mergeCell ref="AI45:AI4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E101:AE102"/>
    <mergeCell ref="AE67:AE68"/>
    <mergeCell ref="AE69:AE70"/>
    <mergeCell ref="AE71:AE72"/>
    <mergeCell ref="AE73:AE74"/>
    <mergeCell ref="AE75:AE76"/>
    <mergeCell ref="AE77:AE78"/>
    <mergeCell ref="AE79:AE80"/>
    <mergeCell ref="AE81:AE82"/>
    <mergeCell ref="AE83:AE84"/>
    <mergeCell ref="AE49:AE50"/>
    <mergeCell ref="AE51:AE52"/>
    <mergeCell ref="AE53:AE54"/>
    <mergeCell ref="AE55:AE56"/>
    <mergeCell ref="AE57:AE58"/>
    <mergeCell ref="AE59:AE60"/>
    <mergeCell ref="AE61:AE62"/>
    <mergeCell ref="AE63:AE64"/>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C79:AC80"/>
    <mergeCell ref="AC81:AC82"/>
    <mergeCell ref="AC83:AC84"/>
    <mergeCell ref="AC85:AC86"/>
    <mergeCell ref="AC87:AC88"/>
    <mergeCell ref="AC89:AC90"/>
    <mergeCell ref="AC91:AC92"/>
    <mergeCell ref="AE85:AE86"/>
    <mergeCell ref="AC93:AC94"/>
    <mergeCell ref="AC95:AC96"/>
    <mergeCell ref="AC61:AC62"/>
    <mergeCell ref="AC63:AC64"/>
    <mergeCell ref="AC65:AC66"/>
    <mergeCell ref="AC67:AC68"/>
    <mergeCell ref="AC69:AC70"/>
    <mergeCell ref="AC71:AC72"/>
    <mergeCell ref="AC73:AC74"/>
    <mergeCell ref="AC75:AC76"/>
    <mergeCell ref="AC77:AC78"/>
    <mergeCell ref="AC43:AC44"/>
    <mergeCell ref="AC45:AC46"/>
    <mergeCell ref="AC47:AC48"/>
    <mergeCell ref="AC49:AC50"/>
    <mergeCell ref="AC51:AC52"/>
    <mergeCell ref="AC53:AC54"/>
    <mergeCell ref="AC55:AC56"/>
    <mergeCell ref="AC57:AC58"/>
    <mergeCell ref="AC59:AC60"/>
    <mergeCell ref="AA49:AA5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A73:AA74"/>
    <mergeCell ref="AA75:AA76"/>
    <mergeCell ref="AA77:AA78"/>
    <mergeCell ref="AA79:AA80"/>
    <mergeCell ref="AA81:AA82"/>
    <mergeCell ref="AA83:AA84"/>
    <mergeCell ref="AA85:AA86"/>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51:AA52"/>
    <mergeCell ref="AA53:AA54"/>
    <mergeCell ref="Y85:Y86"/>
    <mergeCell ref="Y87:Y88"/>
    <mergeCell ref="Y89:Y90"/>
    <mergeCell ref="Y91:Y92"/>
    <mergeCell ref="Y93:Y94"/>
    <mergeCell ref="Y95:Y96"/>
    <mergeCell ref="Y97:Y98"/>
    <mergeCell ref="Y99:Y100"/>
    <mergeCell ref="Y101:Y102"/>
    <mergeCell ref="Y67:Y68"/>
    <mergeCell ref="Y69:Y70"/>
    <mergeCell ref="Y71:Y72"/>
    <mergeCell ref="Y73:Y74"/>
    <mergeCell ref="Y75:Y76"/>
    <mergeCell ref="Y77:Y78"/>
    <mergeCell ref="Y79:Y80"/>
    <mergeCell ref="Y81:Y82"/>
    <mergeCell ref="Y83:Y84"/>
    <mergeCell ref="AA89:AA90"/>
    <mergeCell ref="AA55:AA56"/>
    <mergeCell ref="AA57:AA58"/>
    <mergeCell ref="AA59:AA60"/>
    <mergeCell ref="AA61:AA62"/>
    <mergeCell ref="AA63:AA64"/>
    <mergeCell ref="AA65:AA66"/>
    <mergeCell ref="AA67:AA68"/>
    <mergeCell ref="AA69:AA70"/>
    <mergeCell ref="AA71:AA72"/>
    <mergeCell ref="AA87:AA88"/>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103:Y104"/>
    <mergeCell ref="Y105:Y106"/>
    <mergeCell ref="U91:U92"/>
    <mergeCell ref="U93:U94"/>
    <mergeCell ref="U95:U96"/>
    <mergeCell ref="U97:U98"/>
    <mergeCell ref="U99:U100"/>
    <mergeCell ref="U101:U102"/>
    <mergeCell ref="U103:U104"/>
    <mergeCell ref="U105:U106"/>
    <mergeCell ref="U75:U76"/>
    <mergeCell ref="U77:U78"/>
    <mergeCell ref="U79:U80"/>
    <mergeCell ref="U81:U82"/>
    <mergeCell ref="U83:U84"/>
    <mergeCell ref="U85:U86"/>
    <mergeCell ref="U87:U88"/>
    <mergeCell ref="U89:U90"/>
    <mergeCell ref="Y47:Y48"/>
    <mergeCell ref="W79:W80"/>
    <mergeCell ref="W81:W82"/>
    <mergeCell ref="W83:W84"/>
    <mergeCell ref="W85:W86"/>
    <mergeCell ref="W87:W88"/>
    <mergeCell ref="W89:W90"/>
    <mergeCell ref="W91:W92"/>
    <mergeCell ref="W93:W94"/>
    <mergeCell ref="W95:W96"/>
    <mergeCell ref="W61:W62"/>
    <mergeCell ref="W63:W64"/>
    <mergeCell ref="W65:W66"/>
    <mergeCell ref="W67:W68"/>
    <mergeCell ref="W69:W70"/>
    <mergeCell ref="W71:W72"/>
    <mergeCell ref="S85:S86"/>
    <mergeCell ref="S87:S88"/>
    <mergeCell ref="S89:S90"/>
    <mergeCell ref="S91:S92"/>
    <mergeCell ref="S93:S94"/>
    <mergeCell ref="S95:S96"/>
    <mergeCell ref="S97:S98"/>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U73:U74"/>
    <mergeCell ref="U55:U56"/>
    <mergeCell ref="U57:U58"/>
    <mergeCell ref="U59:U60"/>
    <mergeCell ref="U61:U62"/>
    <mergeCell ref="U63:U64"/>
    <mergeCell ref="U65:U66"/>
    <mergeCell ref="U67:U68"/>
    <mergeCell ref="U69:U70"/>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Q73:Q74"/>
    <mergeCell ref="Q75:Q76"/>
    <mergeCell ref="Q77:Q78"/>
    <mergeCell ref="Q79:Q80"/>
    <mergeCell ref="Q81:Q82"/>
    <mergeCell ref="Q83:Q84"/>
    <mergeCell ref="Q85:Q86"/>
    <mergeCell ref="Q87:Q88"/>
    <mergeCell ref="O95:O96"/>
    <mergeCell ref="O97:O98"/>
    <mergeCell ref="O99:O100"/>
    <mergeCell ref="O101:O102"/>
    <mergeCell ref="O11:O12"/>
    <mergeCell ref="O13:O14"/>
    <mergeCell ref="O15:O16"/>
    <mergeCell ref="O17:O18"/>
    <mergeCell ref="O19:O20"/>
    <mergeCell ref="O21:O22"/>
    <mergeCell ref="O23:O24"/>
    <mergeCell ref="O25:O26"/>
    <mergeCell ref="O27:O28"/>
    <mergeCell ref="Q89:Q90"/>
    <mergeCell ref="Q55:Q56"/>
    <mergeCell ref="Q57:Q58"/>
    <mergeCell ref="Q59:Q60"/>
    <mergeCell ref="Q61:Q62"/>
    <mergeCell ref="Q63:Q64"/>
    <mergeCell ref="Q65:Q66"/>
    <mergeCell ref="Q67:Q68"/>
    <mergeCell ref="Q69:Q70"/>
    <mergeCell ref="Q71:Q72"/>
    <mergeCell ref="Q11:Q12"/>
    <mergeCell ref="Q13:Q14"/>
    <mergeCell ref="Q15:Q16"/>
    <mergeCell ref="Q17:Q18"/>
    <mergeCell ref="Q19:Q20"/>
    <mergeCell ref="Q21:Q22"/>
    <mergeCell ref="Q23:Q24"/>
    <mergeCell ref="Q25:Q26"/>
    <mergeCell ref="Q27:Q28"/>
    <mergeCell ref="AL2:AN2"/>
    <mergeCell ref="AL3:AN6"/>
    <mergeCell ref="AM109:AM110"/>
    <mergeCell ref="AN109:AN110"/>
    <mergeCell ref="A107:A108"/>
    <mergeCell ref="B107:B108"/>
    <mergeCell ref="AM107:AM108"/>
    <mergeCell ref="AN107:AN108"/>
    <mergeCell ref="A101:A102"/>
    <mergeCell ref="B101:B102"/>
    <mergeCell ref="AM101:AM102"/>
    <mergeCell ref="AN101:AN102"/>
    <mergeCell ref="A95:A96"/>
    <mergeCell ref="B95:B96"/>
    <mergeCell ref="AM95:AM96"/>
    <mergeCell ref="AN95:AN96"/>
    <mergeCell ref="A89:A90"/>
    <mergeCell ref="B89:B90"/>
    <mergeCell ref="AM89:AM90"/>
    <mergeCell ref="AN89:AN90"/>
    <mergeCell ref="I11:I12"/>
    <mergeCell ref="I13:I14"/>
    <mergeCell ref="I15:I16"/>
    <mergeCell ref="I17:I18"/>
    <mergeCell ref="I19:I20"/>
    <mergeCell ref="I21:I22"/>
    <mergeCell ref="I23:I24"/>
    <mergeCell ref="I25:I26"/>
    <mergeCell ref="I27:I28"/>
    <mergeCell ref="G11:G12"/>
    <mergeCell ref="G13:G14"/>
    <mergeCell ref="G15:G16"/>
    <mergeCell ref="AO107:AO108"/>
    <mergeCell ref="AP107:AP108"/>
    <mergeCell ref="A105:A106"/>
    <mergeCell ref="B105:B106"/>
    <mergeCell ref="AM105:AM106"/>
    <mergeCell ref="AN105:AN106"/>
    <mergeCell ref="AO105:AO106"/>
    <mergeCell ref="AP105:AP106"/>
    <mergeCell ref="A103:A104"/>
    <mergeCell ref="B103:B104"/>
    <mergeCell ref="AM103:AM104"/>
    <mergeCell ref="AN103:AN104"/>
    <mergeCell ref="AO103:AO104"/>
    <mergeCell ref="AP103:AP104"/>
    <mergeCell ref="E103:E104"/>
    <mergeCell ref="E105:E106"/>
    <mergeCell ref="E107:E108"/>
    <mergeCell ref="G103:G104"/>
    <mergeCell ref="G105:G106"/>
    <mergeCell ref="I103:I104"/>
    <mergeCell ref="I105:I106"/>
    <mergeCell ref="K105:K106"/>
    <mergeCell ref="M103:M104"/>
    <mergeCell ref="M105:M106"/>
    <mergeCell ref="K103:K104"/>
    <mergeCell ref="O103:O104"/>
    <mergeCell ref="O105:O106"/>
    <mergeCell ref="S103:S104"/>
    <mergeCell ref="S105:S106"/>
    <mergeCell ref="AE103:AE104"/>
    <mergeCell ref="AE105:AE106"/>
    <mergeCell ref="AP99:AP100"/>
    <mergeCell ref="A97:A98"/>
    <mergeCell ref="B97:B98"/>
    <mergeCell ref="AM97:AM98"/>
    <mergeCell ref="AN97:AN98"/>
    <mergeCell ref="AO97:AO98"/>
    <mergeCell ref="AP97:AP98"/>
    <mergeCell ref="E97:E98"/>
    <mergeCell ref="E99:E100"/>
    <mergeCell ref="E101:E102"/>
    <mergeCell ref="G97:G98"/>
    <mergeCell ref="G99:G100"/>
    <mergeCell ref="G101:G102"/>
    <mergeCell ref="I97:I98"/>
    <mergeCell ref="I99:I100"/>
    <mergeCell ref="I101:I102"/>
    <mergeCell ref="S101:S102"/>
    <mergeCell ref="AO101:AO102"/>
    <mergeCell ref="AP101:AP102"/>
    <mergeCell ref="A99:A100"/>
    <mergeCell ref="B99:B100"/>
    <mergeCell ref="AM99:AM100"/>
    <mergeCell ref="AN99:AN100"/>
    <mergeCell ref="AO99:AO100"/>
    <mergeCell ref="K97:K98"/>
    <mergeCell ref="K99:K100"/>
    <mergeCell ref="K101:K102"/>
    <mergeCell ref="M97:M98"/>
    <mergeCell ref="M99:M100"/>
    <mergeCell ref="M101:M102"/>
    <mergeCell ref="S99:S100"/>
    <mergeCell ref="W97:W98"/>
    <mergeCell ref="AO95:AO96"/>
    <mergeCell ref="AP95:AP96"/>
    <mergeCell ref="A93:A94"/>
    <mergeCell ref="B93:B94"/>
    <mergeCell ref="AM93:AM94"/>
    <mergeCell ref="AN93:AN94"/>
    <mergeCell ref="AO93:AO94"/>
    <mergeCell ref="AP93:AP94"/>
    <mergeCell ref="A91:A92"/>
    <mergeCell ref="B91:B92"/>
    <mergeCell ref="AM91:AM92"/>
    <mergeCell ref="AN91:AN92"/>
    <mergeCell ref="AO91:AO92"/>
    <mergeCell ref="AP91:AP92"/>
    <mergeCell ref="E91:E92"/>
    <mergeCell ref="E93:E94"/>
    <mergeCell ref="E95:E96"/>
    <mergeCell ref="G91:G92"/>
    <mergeCell ref="G93:G94"/>
    <mergeCell ref="G95:G96"/>
    <mergeCell ref="I91:I92"/>
    <mergeCell ref="I93:I94"/>
    <mergeCell ref="I95:I96"/>
    <mergeCell ref="Q91:Q92"/>
    <mergeCell ref="K91:K92"/>
    <mergeCell ref="K93:K94"/>
    <mergeCell ref="K95:K96"/>
    <mergeCell ref="M91:M92"/>
    <mergeCell ref="M93:M94"/>
    <mergeCell ref="M95:M96"/>
    <mergeCell ref="O91:O92"/>
    <mergeCell ref="O93:O94"/>
    <mergeCell ref="AO89:AO90"/>
    <mergeCell ref="AP89:AP90"/>
    <mergeCell ref="A87:A88"/>
    <mergeCell ref="B87:B88"/>
    <mergeCell ref="AM87:AM88"/>
    <mergeCell ref="AN87:AN88"/>
    <mergeCell ref="AO87:AO88"/>
    <mergeCell ref="AP87:AP88"/>
    <mergeCell ref="A85:A86"/>
    <mergeCell ref="B85:B86"/>
    <mergeCell ref="AM85:AM86"/>
    <mergeCell ref="AN85:AN86"/>
    <mergeCell ref="AO85:AO86"/>
    <mergeCell ref="AP85:AP86"/>
    <mergeCell ref="E85:E86"/>
    <mergeCell ref="E87:E88"/>
    <mergeCell ref="E89:E90"/>
    <mergeCell ref="G85:G86"/>
    <mergeCell ref="G87:G88"/>
    <mergeCell ref="G89:G90"/>
    <mergeCell ref="I85:I86"/>
    <mergeCell ref="I87:I88"/>
    <mergeCell ref="I89:I90"/>
    <mergeCell ref="K85:K86"/>
    <mergeCell ref="K87:K88"/>
    <mergeCell ref="K89:K90"/>
    <mergeCell ref="M85:M86"/>
    <mergeCell ref="M87:M88"/>
    <mergeCell ref="M89:M90"/>
    <mergeCell ref="O85:O86"/>
    <mergeCell ref="O87:O88"/>
    <mergeCell ref="O89:O90"/>
    <mergeCell ref="B83:B84"/>
    <mergeCell ref="AM83:AM84"/>
    <mergeCell ref="AN83:AN84"/>
    <mergeCell ref="AO83:AO84"/>
    <mergeCell ref="AP83:AP84"/>
    <mergeCell ref="A81:A82"/>
    <mergeCell ref="B81:B82"/>
    <mergeCell ref="AM81:AM82"/>
    <mergeCell ref="AN81:AN82"/>
    <mergeCell ref="AO81:AO82"/>
    <mergeCell ref="AP81:AP82"/>
    <mergeCell ref="E81:E82"/>
    <mergeCell ref="E83:E84"/>
    <mergeCell ref="G81:G82"/>
    <mergeCell ref="G83:G84"/>
    <mergeCell ref="I81:I82"/>
    <mergeCell ref="I83:I84"/>
    <mergeCell ref="K81:K82"/>
    <mergeCell ref="K83:K84"/>
    <mergeCell ref="M81:M82"/>
    <mergeCell ref="M83:M84"/>
    <mergeCell ref="O81:O82"/>
    <mergeCell ref="O83:O84"/>
    <mergeCell ref="S81:S82"/>
    <mergeCell ref="A83:A84"/>
    <mergeCell ref="S83:S84"/>
    <mergeCell ref="AI81:AI82"/>
    <mergeCell ref="AI83:AI84"/>
    <mergeCell ref="A79:A80"/>
    <mergeCell ref="B79:B80"/>
    <mergeCell ref="AM79:AM80"/>
    <mergeCell ref="AN79:AN80"/>
    <mergeCell ref="AO79:AO80"/>
    <mergeCell ref="AP79:AP80"/>
    <mergeCell ref="A77:A78"/>
    <mergeCell ref="B77:B78"/>
    <mergeCell ref="AM77:AM78"/>
    <mergeCell ref="AN77:AN78"/>
    <mergeCell ref="AO77:AO78"/>
    <mergeCell ref="AP77:AP78"/>
    <mergeCell ref="E77:E78"/>
    <mergeCell ref="E79:E80"/>
    <mergeCell ref="G77:G78"/>
    <mergeCell ref="G79:G80"/>
    <mergeCell ref="I77:I78"/>
    <mergeCell ref="I79:I80"/>
    <mergeCell ref="K77:K78"/>
    <mergeCell ref="K79:K80"/>
    <mergeCell ref="M77:M78"/>
    <mergeCell ref="M79:M80"/>
    <mergeCell ref="O77:O78"/>
    <mergeCell ref="O79:O80"/>
    <mergeCell ref="S77:S78"/>
    <mergeCell ref="S79:S80"/>
    <mergeCell ref="W77:W78"/>
    <mergeCell ref="A75:A76"/>
    <mergeCell ref="B75:B76"/>
    <mergeCell ref="AM75:AM76"/>
    <mergeCell ref="AN75:AN76"/>
    <mergeCell ref="AO75:AO76"/>
    <mergeCell ref="AP75:AP76"/>
    <mergeCell ref="A73:A74"/>
    <mergeCell ref="B73:B74"/>
    <mergeCell ref="AM73:AM74"/>
    <mergeCell ref="AN73:AN74"/>
    <mergeCell ref="AO73:AO74"/>
    <mergeCell ref="AP73:AP74"/>
    <mergeCell ref="E73:E74"/>
    <mergeCell ref="E75:E76"/>
    <mergeCell ref="G73:G74"/>
    <mergeCell ref="G75:G76"/>
    <mergeCell ref="I73:I74"/>
    <mergeCell ref="I75:I76"/>
    <mergeCell ref="K73:K74"/>
    <mergeCell ref="K75:K76"/>
    <mergeCell ref="M73:M74"/>
    <mergeCell ref="M75:M76"/>
    <mergeCell ref="O73:O74"/>
    <mergeCell ref="O75:O76"/>
    <mergeCell ref="S73:S74"/>
    <mergeCell ref="S75:S76"/>
    <mergeCell ref="W73:W74"/>
    <mergeCell ref="W75:W76"/>
    <mergeCell ref="A71:A72"/>
    <mergeCell ref="B71:B72"/>
    <mergeCell ref="AM71:AM72"/>
    <mergeCell ref="AN71:AN72"/>
    <mergeCell ref="AO71:AO72"/>
    <mergeCell ref="AP71:AP72"/>
    <mergeCell ref="A69:A70"/>
    <mergeCell ref="B69:B70"/>
    <mergeCell ref="AM69:AM70"/>
    <mergeCell ref="AN69:AN70"/>
    <mergeCell ref="AO69:AO70"/>
    <mergeCell ref="AP69:AP70"/>
    <mergeCell ref="E69:E70"/>
    <mergeCell ref="E71:E72"/>
    <mergeCell ref="G69:G70"/>
    <mergeCell ref="G71:G72"/>
    <mergeCell ref="I69:I70"/>
    <mergeCell ref="I71:I72"/>
    <mergeCell ref="K69:K70"/>
    <mergeCell ref="K71:K72"/>
    <mergeCell ref="M69:M70"/>
    <mergeCell ref="M71:M72"/>
    <mergeCell ref="O69:O70"/>
    <mergeCell ref="O71:O72"/>
    <mergeCell ref="S69:S70"/>
    <mergeCell ref="S71:S72"/>
    <mergeCell ref="U71:U72"/>
    <mergeCell ref="AG69:AG70"/>
    <mergeCell ref="AG71:AG72"/>
    <mergeCell ref="A67:A68"/>
    <mergeCell ref="B67:B68"/>
    <mergeCell ref="AM67:AM68"/>
    <mergeCell ref="AN67:AN68"/>
    <mergeCell ref="AO67:AO68"/>
    <mergeCell ref="AP67:AP68"/>
    <mergeCell ref="A65:A66"/>
    <mergeCell ref="B65:B66"/>
    <mergeCell ref="AM65:AM66"/>
    <mergeCell ref="AN65:AN66"/>
    <mergeCell ref="AO65:AO66"/>
    <mergeCell ref="AP65:AP66"/>
    <mergeCell ref="E65:E66"/>
    <mergeCell ref="E67:E68"/>
    <mergeCell ref="G65:G66"/>
    <mergeCell ref="G67:G68"/>
    <mergeCell ref="I65:I66"/>
    <mergeCell ref="I67:I68"/>
    <mergeCell ref="K65:K66"/>
    <mergeCell ref="K67:K68"/>
    <mergeCell ref="M65:M66"/>
    <mergeCell ref="M67:M68"/>
    <mergeCell ref="O65:O66"/>
    <mergeCell ref="O67:O68"/>
    <mergeCell ref="S65:S66"/>
    <mergeCell ref="S67:S68"/>
    <mergeCell ref="Y65:Y66"/>
    <mergeCell ref="AG65:AG66"/>
    <mergeCell ref="AG67:AG68"/>
    <mergeCell ref="AE65:AE66"/>
    <mergeCell ref="A63:A64"/>
    <mergeCell ref="B63:B64"/>
    <mergeCell ref="AM63:AM64"/>
    <mergeCell ref="AN63:AN64"/>
    <mergeCell ref="AO63:AO64"/>
    <mergeCell ref="AP63:AP64"/>
    <mergeCell ref="A61:A62"/>
    <mergeCell ref="B61:B62"/>
    <mergeCell ref="AM61:AM62"/>
    <mergeCell ref="AN61:AN62"/>
    <mergeCell ref="AO61:AO62"/>
    <mergeCell ref="AP61:AP62"/>
    <mergeCell ref="E61:E62"/>
    <mergeCell ref="E63:E64"/>
    <mergeCell ref="G61:G62"/>
    <mergeCell ref="G63:G64"/>
    <mergeCell ref="I61:I62"/>
    <mergeCell ref="I63:I64"/>
    <mergeCell ref="K61:K62"/>
    <mergeCell ref="K63:K64"/>
    <mergeCell ref="M61:M62"/>
    <mergeCell ref="M63:M64"/>
    <mergeCell ref="O61:O62"/>
    <mergeCell ref="O63:O64"/>
    <mergeCell ref="S63:S64"/>
    <mergeCell ref="S61:S62"/>
    <mergeCell ref="Y61:Y62"/>
    <mergeCell ref="Y63:Y64"/>
    <mergeCell ref="AG63:AG64"/>
    <mergeCell ref="A59:A60"/>
    <mergeCell ref="B59:B60"/>
    <mergeCell ref="AM59:AM60"/>
    <mergeCell ref="AN59:AN60"/>
    <mergeCell ref="AO59:AO60"/>
    <mergeCell ref="AP59:AP60"/>
    <mergeCell ref="A57:A58"/>
    <mergeCell ref="B57:B58"/>
    <mergeCell ref="AM57:AM58"/>
    <mergeCell ref="AN57:AN58"/>
    <mergeCell ref="AO57:AO58"/>
    <mergeCell ref="AP57:AP58"/>
    <mergeCell ref="E57:E58"/>
    <mergeCell ref="E59:E60"/>
    <mergeCell ref="G57:G58"/>
    <mergeCell ref="G59:G60"/>
    <mergeCell ref="I57:I58"/>
    <mergeCell ref="I59:I60"/>
    <mergeCell ref="K57:K58"/>
    <mergeCell ref="K59:K60"/>
    <mergeCell ref="M57:M58"/>
    <mergeCell ref="M59:M60"/>
    <mergeCell ref="O57:O58"/>
    <mergeCell ref="O59:O60"/>
    <mergeCell ref="S57:S58"/>
    <mergeCell ref="S59:S60"/>
    <mergeCell ref="W57:W58"/>
    <mergeCell ref="W59:W60"/>
    <mergeCell ref="Y57:Y58"/>
    <mergeCell ref="Y59:Y60"/>
    <mergeCell ref="A55:A56"/>
    <mergeCell ref="B55:B56"/>
    <mergeCell ref="AM55:AM56"/>
    <mergeCell ref="AN55:AN56"/>
    <mergeCell ref="AO55:AO56"/>
    <mergeCell ref="AP55:AP56"/>
    <mergeCell ref="A53:A54"/>
    <mergeCell ref="B53:B54"/>
    <mergeCell ref="AM53:AM54"/>
    <mergeCell ref="AN53:AN54"/>
    <mergeCell ref="AO53:AO54"/>
    <mergeCell ref="AP53:AP54"/>
    <mergeCell ref="E53:E54"/>
    <mergeCell ref="E55:E56"/>
    <mergeCell ref="G53:G54"/>
    <mergeCell ref="G55:G56"/>
    <mergeCell ref="I53:I54"/>
    <mergeCell ref="I55:I56"/>
    <mergeCell ref="K53:K54"/>
    <mergeCell ref="K55:K56"/>
    <mergeCell ref="M53:M54"/>
    <mergeCell ref="M55:M56"/>
    <mergeCell ref="O53:O54"/>
    <mergeCell ref="O55:O56"/>
    <mergeCell ref="Q53:Q54"/>
    <mergeCell ref="S53:S54"/>
    <mergeCell ref="S55:S56"/>
    <mergeCell ref="W53:W54"/>
    <mergeCell ref="W55:W56"/>
    <mergeCell ref="Y53:Y54"/>
    <mergeCell ref="Y55:Y56"/>
    <mergeCell ref="A51:A52"/>
    <mergeCell ref="B51:B52"/>
    <mergeCell ref="AM51:AM52"/>
    <mergeCell ref="AN51:AN52"/>
    <mergeCell ref="AO51:AO52"/>
    <mergeCell ref="AP51:AP52"/>
    <mergeCell ref="A49:A50"/>
    <mergeCell ref="B49:B50"/>
    <mergeCell ref="AM49:AM50"/>
    <mergeCell ref="AN49:AN50"/>
    <mergeCell ref="AO49:AO50"/>
    <mergeCell ref="AP49:AP50"/>
    <mergeCell ref="E49:E50"/>
    <mergeCell ref="E51:E52"/>
    <mergeCell ref="G49:G50"/>
    <mergeCell ref="G51:G52"/>
    <mergeCell ref="I49:I50"/>
    <mergeCell ref="I51:I52"/>
    <mergeCell ref="K49:K50"/>
    <mergeCell ref="K51:K52"/>
    <mergeCell ref="M49:M50"/>
    <mergeCell ref="M51:M52"/>
    <mergeCell ref="O49:O50"/>
    <mergeCell ref="O51:O52"/>
    <mergeCell ref="Q51:Q52"/>
    <mergeCell ref="Q49:Q50"/>
    <mergeCell ref="S49:S50"/>
    <mergeCell ref="S51:S52"/>
    <mergeCell ref="W49:W50"/>
    <mergeCell ref="W51:W52"/>
    <mergeCell ref="Y49:Y50"/>
    <mergeCell ref="Y51:Y52"/>
    <mergeCell ref="A47:A48"/>
    <mergeCell ref="B47:B48"/>
    <mergeCell ref="AM47:AM48"/>
    <mergeCell ref="AN47:AN48"/>
    <mergeCell ref="AO47:AO48"/>
    <mergeCell ref="AP47:AP48"/>
    <mergeCell ref="A45:A46"/>
    <mergeCell ref="B45:B46"/>
    <mergeCell ref="AM45:AM46"/>
    <mergeCell ref="AN45:AN46"/>
    <mergeCell ref="AO45:AO46"/>
    <mergeCell ref="AP45:AP46"/>
    <mergeCell ref="E45:E46"/>
    <mergeCell ref="E47:E48"/>
    <mergeCell ref="G45:G46"/>
    <mergeCell ref="G47:G48"/>
    <mergeCell ref="I45:I46"/>
    <mergeCell ref="I47:I48"/>
    <mergeCell ref="K45:K46"/>
    <mergeCell ref="K47:K48"/>
    <mergeCell ref="M45:M46"/>
    <mergeCell ref="M47:M48"/>
    <mergeCell ref="O45:O46"/>
    <mergeCell ref="O47:O48"/>
    <mergeCell ref="Q45:Q46"/>
    <mergeCell ref="Q47:Q48"/>
    <mergeCell ref="S45:S46"/>
    <mergeCell ref="S47:S48"/>
    <mergeCell ref="W45:W46"/>
    <mergeCell ref="W47:W48"/>
    <mergeCell ref="AG45:AG46"/>
    <mergeCell ref="AG47:AG48"/>
    <mergeCell ref="A43:A44"/>
    <mergeCell ref="B43:B44"/>
    <mergeCell ref="AM43:AM44"/>
    <mergeCell ref="AN43:AN44"/>
    <mergeCell ref="AO43:AO44"/>
    <mergeCell ref="AP43:AP44"/>
    <mergeCell ref="A41:A42"/>
    <mergeCell ref="B41:B42"/>
    <mergeCell ref="AM41:AM42"/>
    <mergeCell ref="AN41:AN42"/>
    <mergeCell ref="AO41:AO42"/>
    <mergeCell ref="AP41:AP42"/>
    <mergeCell ref="E41:E42"/>
    <mergeCell ref="E43:E44"/>
    <mergeCell ref="G41:G42"/>
    <mergeCell ref="G43:G44"/>
    <mergeCell ref="I41:I42"/>
    <mergeCell ref="I43:I44"/>
    <mergeCell ref="K41:K42"/>
    <mergeCell ref="K43:K44"/>
    <mergeCell ref="M41:M42"/>
    <mergeCell ref="M43:M44"/>
    <mergeCell ref="O41:O42"/>
    <mergeCell ref="O43:O44"/>
    <mergeCell ref="Q41:Q42"/>
    <mergeCell ref="Q43:Q44"/>
    <mergeCell ref="W43:W44"/>
    <mergeCell ref="AI43:AI44"/>
    <mergeCell ref="A39:A40"/>
    <mergeCell ref="B39:B40"/>
    <mergeCell ref="AM39:AM40"/>
    <mergeCell ref="AN39:AN40"/>
    <mergeCell ref="AO39:AO40"/>
    <mergeCell ref="AP39:AP40"/>
    <mergeCell ref="A37:A38"/>
    <mergeCell ref="B37:B38"/>
    <mergeCell ref="AM37:AM38"/>
    <mergeCell ref="AN37:AN38"/>
    <mergeCell ref="AO37:AO38"/>
    <mergeCell ref="AP37:AP38"/>
    <mergeCell ref="E37:E38"/>
    <mergeCell ref="E39:E40"/>
    <mergeCell ref="G37:G38"/>
    <mergeCell ref="G39:G40"/>
    <mergeCell ref="I37:I38"/>
    <mergeCell ref="I39:I40"/>
    <mergeCell ref="K37:K38"/>
    <mergeCell ref="K39:K40"/>
    <mergeCell ref="M37:M38"/>
    <mergeCell ref="M39:M40"/>
    <mergeCell ref="O37:O38"/>
    <mergeCell ref="O39:O40"/>
    <mergeCell ref="Q37:Q38"/>
    <mergeCell ref="Q39:Q40"/>
    <mergeCell ref="A35:A36"/>
    <mergeCell ref="B35:B36"/>
    <mergeCell ref="AM35:AM36"/>
    <mergeCell ref="AN35:AN36"/>
    <mergeCell ref="AO35:AO36"/>
    <mergeCell ref="AP35:AP36"/>
    <mergeCell ref="A33:A34"/>
    <mergeCell ref="B33:B34"/>
    <mergeCell ref="AM33:AM34"/>
    <mergeCell ref="AN33:AN34"/>
    <mergeCell ref="AO33:AO34"/>
    <mergeCell ref="AP33:AP34"/>
    <mergeCell ref="E33:E34"/>
    <mergeCell ref="E35:E36"/>
    <mergeCell ref="G33:G34"/>
    <mergeCell ref="G35:G36"/>
    <mergeCell ref="I33:I34"/>
    <mergeCell ref="I35:I36"/>
    <mergeCell ref="K33:K34"/>
    <mergeCell ref="K35:K36"/>
    <mergeCell ref="M33:M34"/>
    <mergeCell ref="M35:M36"/>
    <mergeCell ref="O33:O34"/>
    <mergeCell ref="O35:O36"/>
    <mergeCell ref="Q33:Q34"/>
    <mergeCell ref="Q35:Q36"/>
    <mergeCell ref="A31:A32"/>
    <mergeCell ref="B31:B32"/>
    <mergeCell ref="AM31:AM32"/>
    <mergeCell ref="AN31:AN32"/>
    <mergeCell ref="AO31:AO32"/>
    <mergeCell ref="AP31:AP32"/>
    <mergeCell ref="A29:A30"/>
    <mergeCell ref="B29:B30"/>
    <mergeCell ref="AM29:AM30"/>
    <mergeCell ref="AN29:AN30"/>
    <mergeCell ref="AO29:AO30"/>
    <mergeCell ref="AP29:AP30"/>
    <mergeCell ref="E29:E30"/>
    <mergeCell ref="E31:E32"/>
    <mergeCell ref="G29:G30"/>
    <mergeCell ref="G31:G32"/>
    <mergeCell ref="I29:I30"/>
    <mergeCell ref="I31:I32"/>
    <mergeCell ref="K29:K30"/>
    <mergeCell ref="K31:K32"/>
    <mergeCell ref="M29:M30"/>
    <mergeCell ref="M31:M32"/>
    <mergeCell ref="O29:O30"/>
    <mergeCell ref="O31:O32"/>
    <mergeCell ref="Q29:Q30"/>
    <mergeCell ref="Q31:Q32"/>
    <mergeCell ref="A27:A28"/>
    <mergeCell ref="B27:B28"/>
    <mergeCell ref="AM27:AM28"/>
    <mergeCell ref="AN27:AN28"/>
    <mergeCell ref="AO27:AO28"/>
    <mergeCell ref="AP27:AP28"/>
    <mergeCell ref="A25:A26"/>
    <mergeCell ref="B25:B26"/>
    <mergeCell ref="AM25:AM26"/>
    <mergeCell ref="AN25:AN26"/>
    <mergeCell ref="AO25:AO26"/>
    <mergeCell ref="AP25:AP26"/>
    <mergeCell ref="A23:A24"/>
    <mergeCell ref="B23:B24"/>
    <mergeCell ref="AM23:AM24"/>
    <mergeCell ref="AN23:AN24"/>
    <mergeCell ref="AO23:AO24"/>
    <mergeCell ref="AP23:AP24"/>
    <mergeCell ref="E23:E24"/>
    <mergeCell ref="E25:E26"/>
    <mergeCell ref="E27:E28"/>
    <mergeCell ref="G23:G24"/>
    <mergeCell ref="G25:G26"/>
    <mergeCell ref="G27:G28"/>
    <mergeCell ref="K23:K24"/>
    <mergeCell ref="K25:K26"/>
    <mergeCell ref="K27:K28"/>
    <mergeCell ref="M23:M24"/>
    <mergeCell ref="M25:M26"/>
    <mergeCell ref="M27:M28"/>
    <mergeCell ref="A21:A22"/>
    <mergeCell ref="B21:B22"/>
    <mergeCell ref="AM21:AM22"/>
    <mergeCell ref="AN21:AN22"/>
    <mergeCell ref="AO21:AO22"/>
    <mergeCell ref="AP21:AP22"/>
    <mergeCell ref="A19:A20"/>
    <mergeCell ref="B19:B20"/>
    <mergeCell ref="AM19:AM20"/>
    <mergeCell ref="AN19:AN20"/>
    <mergeCell ref="AO19:AO20"/>
    <mergeCell ref="AP19:AP20"/>
    <mergeCell ref="A17:A18"/>
    <mergeCell ref="B17:B18"/>
    <mergeCell ref="AM17:AM18"/>
    <mergeCell ref="AN17:AN18"/>
    <mergeCell ref="AO17:AO18"/>
    <mergeCell ref="AP17:AP18"/>
    <mergeCell ref="E17:E18"/>
    <mergeCell ref="E19:E20"/>
    <mergeCell ref="E21:E22"/>
    <mergeCell ref="G17:G18"/>
    <mergeCell ref="G19:G20"/>
    <mergeCell ref="G21:G22"/>
    <mergeCell ref="K17:K18"/>
    <mergeCell ref="K19:K20"/>
    <mergeCell ref="K21:K22"/>
    <mergeCell ref="M17:M18"/>
    <mergeCell ref="M19:M20"/>
    <mergeCell ref="M21:M22"/>
    <mergeCell ref="U17:U18"/>
    <mergeCell ref="U19:U20"/>
    <mergeCell ref="A15:A16"/>
    <mergeCell ref="B15:B16"/>
    <mergeCell ref="AM15:AM16"/>
    <mergeCell ref="AN15:AN16"/>
    <mergeCell ref="AO15:AO16"/>
    <mergeCell ref="AP15:AP16"/>
    <mergeCell ref="A13:A14"/>
    <mergeCell ref="B13:B14"/>
    <mergeCell ref="AM13:AM14"/>
    <mergeCell ref="AN13:AN14"/>
    <mergeCell ref="AO13:AO14"/>
    <mergeCell ref="AP13:AP14"/>
    <mergeCell ref="A11:A12"/>
    <mergeCell ref="B11:B12"/>
    <mergeCell ref="AM11:AM12"/>
    <mergeCell ref="AN11:AN12"/>
    <mergeCell ref="AO11:AO12"/>
    <mergeCell ref="AP11:AP12"/>
    <mergeCell ref="E11:E12"/>
    <mergeCell ref="E13:E14"/>
    <mergeCell ref="E15:E16"/>
    <mergeCell ref="K11:K12"/>
    <mergeCell ref="K13:K14"/>
    <mergeCell ref="K15:K16"/>
    <mergeCell ref="M11:M12"/>
    <mergeCell ref="M13:M14"/>
    <mergeCell ref="M15:M16"/>
    <mergeCell ref="U11:U12"/>
    <mergeCell ref="U13:U14"/>
    <mergeCell ref="U15:U16"/>
    <mergeCell ref="AA11:AA12"/>
    <mergeCell ref="AA13:AA14"/>
    <mergeCell ref="AL8:AL10"/>
    <mergeCell ref="AM8:AM10"/>
    <mergeCell ref="AN8:AN10"/>
    <mergeCell ref="AO8:AO10"/>
    <mergeCell ref="AP8:AP10"/>
    <mergeCell ref="X8:Y8"/>
    <mergeCell ref="Z8:AA8"/>
    <mergeCell ref="AB8:AC8"/>
    <mergeCell ref="AD8:AE8"/>
    <mergeCell ref="AF8:AG8"/>
    <mergeCell ref="AH8:AI8"/>
    <mergeCell ref="L8:M8"/>
    <mergeCell ref="N8:O8"/>
    <mergeCell ref="P8:Q8"/>
    <mergeCell ref="R8:S8"/>
    <mergeCell ref="T8:U8"/>
    <mergeCell ref="V8:W8"/>
    <mergeCell ref="AF9:AG9"/>
    <mergeCell ref="AH9:AI9"/>
    <mergeCell ref="AJ9:AK9"/>
    <mergeCell ref="A8:A10"/>
    <mergeCell ref="B8:B10"/>
    <mergeCell ref="D8:E8"/>
    <mergeCell ref="F8:G8"/>
    <mergeCell ref="H8:I8"/>
    <mergeCell ref="J8:K8"/>
    <mergeCell ref="D1:U1"/>
    <mergeCell ref="A2:AJ2"/>
    <mergeCell ref="A3:AK3"/>
    <mergeCell ref="A5:AJ5"/>
    <mergeCell ref="D9:E9"/>
    <mergeCell ref="F9:G9"/>
    <mergeCell ref="H9:I9"/>
    <mergeCell ref="J9:K9"/>
    <mergeCell ref="L9:M9"/>
    <mergeCell ref="N9:O9"/>
    <mergeCell ref="P9:Q9"/>
    <mergeCell ref="R9:S9"/>
    <mergeCell ref="T9:U9"/>
    <mergeCell ref="V9:W9"/>
    <mergeCell ref="X9:Y9"/>
    <mergeCell ref="Z9:AA9"/>
    <mergeCell ref="AB9:AC9"/>
    <mergeCell ref="AD9:AE9"/>
    <mergeCell ref="AJ8:AK8"/>
  </mergeCells>
  <conditionalFormatting sqref="AO11:AO108">
    <cfRule type="cellIs" dxfId="87" priority="33" operator="greaterThan">
      <formula>3</formula>
    </cfRule>
  </conditionalFormatting>
  <conditionalFormatting sqref="D9:AK9">
    <cfRule type="containsBlanks" dxfId="86" priority="32">
      <formula>LEN(TRIM(D9))=0</formula>
    </cfRule>
  </conditionalFormatting>
  <conditionalFormatting sqref="D11:AH108 AJ11:AJ108 AI11 AI13:AI108">
    <cfRule type="containsText" dxfId="85" priority="31" operator="containsText" text="NK">
      <formula>NOT(ISERROR(SEARCH("NK",D11)))</formula>
    </cfRule>
  </conditionalFormatting>
  <conditionalFormatting sqref="E11 E13 E15 E17 E19 E21 E23 E25 E27 E29 E31 E33 E35 E37 E39 E41 E43 E45 E47 E49 E51 E53 E55 E57 E59 E61 E63 E65 E67 E69 E71 E73 E75 E77 E79 E81 E83 E85 E87 E89 E91 E93 E95 E97 E99 E101 E103 E105 E107">
    <cfRule type="containsText" dxfId="84" priority="29" operator="containsText" text="NK">
      <formula>NOT(ISERROR(SEARCH("NK",E11)))</formula>
    </cfRule>
    <cfRule type="cellIs" dxfId="83" priority="30" operator="lessThan">
      <formula>$AL$3</formula>
    </cfRule>
  </conditionalFormatting>
  <conditionalFormatting sqref="G11:G106">
    <cfRule type="containsText" dxfId="82" priority="27" operator="containsText" text="NK">
      <formula>NOT(ISERROR(SEARCH("NK",G11)))</formula>
    </cfRule>
    <cfRule type="cellIs" dxfId="81" priority="28" operator="lessThan">
      <formula>$AL$3</formula>
    </cfRule>
  </conditionalFormatting>
  <conditionalFormatting sqref="I11:I106">
    <cfRule type="containsText" dxfId="80" priority="25" operator="containsText" text="NK">
      <formula>NOT(ISERROR(SEARCH("NK",I11)))</formula>
    </cfRule>
    <cfRule type="cellIs" dxfId="79" priority="26" operator="lessThan">
      <formula>$AL$3</formula>
    </cfRule>
  </conditionalFormatting>
  <conditionalFormatting sqref="K11:K106">
    <cfRule type="containsText" dxfId="78" priority="23" operator="containsText" text="NK">
      <formula>NOT(ISERROR(SEARCH("NK",K11)))</formula>
    </cfRule>
    <cfRule type="cellIs" dxfId="77" priority="24" operator="lessThan">
      <formula>$AL$3</formula>
    </cfRule>
  </conditionalFormatting>
  <conditionalFormatting sqref="M11:M106">
    <cfRule type="containsText" dxfId="76" priority="21" operator="containsText" text="NK">
      <formula>NOT(ISERROR(SEARCH("NK",M11)))</formula>
    </cfRule>
    <cfRule type="cellIs" dxfId="75" priority="22" operator="lessThan">
      <formula>$AL$3</formula>
    </cfRule>
  </conditionalFormatting>
  <conditionalFormatting sqref="O11:O106">
    <cfRule type="containsText" dxfId="74" priority="19" operator="containsText" text="NK">
      <formula>NOT(ISERROR(SEARCH("NK",O11)))</formula>
    </cfRule>
    <cfRule type="cellIs" dxfId="73" priority="20" operator="lessThan">
      <formula>$AL$3</formula>
    </cfRule>
  </conditionalFormatting>
  <conditionalFormatting sqref="Q11:Q106">
    <cfRule type="containsText" dxfId="72" priority="17" operator="containsText" text="NK">
      <formula>NOT(ISERROR(SEARCH("NK",Q11)))</formula>
    </cfRule>
    <cfRule type="cellIs" dxfId="71" priority="18" operator="lessThan">
      <formula>$AL$3</formula>
    </cfRule>
  </conditionalFormatting>
  <conditionalFormatting sqref="S11:S106">
    <cfRule type="containsText" dxfId="70" priority="15" operator="containsText" text="NK">
      <formula>NOT(ISERROR(SEARCH("NK",S11)))</formula>
    </cfRule>
    <cfRule type="cellIs" dxfId="69" priority="16" operator="lessThan">
      <formula>$AL$3</formula>
    </cfRule>
  </conditionalFormatting>
  <conditionalFormatting sqref="U11:U106">
    <cfRule type="containsText" dxfId="68" priority="13" operator="containsText" text="NK">
      <formula>NOT(ISERROR(SEARCH("NK",U11)))</formula>
    </cfRule>
    <cfRule type="cellIs" dxfId="67" priority="14" operator="lessThan">
      <formula>$AL$3</formula>
    </cfRule>
  </conditionalFormatting>
  <conditionalFormatting sqref="W11:W106">
    <cfRule type="containsText" dxfId="66" priority="11" operator="containsText" text="NK">
      <formula>NOT(ISERROR(SEARCH("NK",W11)))</formula>
    </cfRule>
    <cfRule type="cellIs" dxfId="65" priority="12" operator="lessThan">
      <formula>$AL$3</formula>
    </cfRule>
  </conditionalFormatting>
  <conditionalFormatting sqref="Y11:Y106">
    <cfRule type="containsText" dxfId="64" priority="9" operator="containsText" text="NK">
      <formula>NOT(ISERROR(SEARCH("NK",Y11)))</formula>
    </cfRule>
    <cfRule type="cellIs" dxfId="63" priority="10" operator="lessThan">
      <formula>$AL$3</formula>
    </cfRule>
  </conditionalFormatting>
  <conditionalFormatting sqref="AA11:AA106">
    <cfRule type="containsText" dxfId="62" priority="7" operator="containsText" text="NK">
      <formula>NOT(ISERROR(SEARCH("NK",AA11)))</formula>
    </cfRule>
    <cfRule type="cellIs" dxfId="61" priority="8" operator="lessThan">
      <formula>$AL$3</formula>
    </cfRule>
  </conditionalFormatting>
  <conditionalFormatting sqref="AC11:AC106">
    <cfRule type="containsText" dxfId="60" priority="5" operator="containsText" text="NK">
      <formula>NOT(ISERROR(SEARCH("NK",AC11)))</formula>
    </cfRule>
    <cfRule type="cellIs" dxfId="59" priority="6" operator="lessThan">
      <formula>$AL$3</formula>
    </cfRule>
  </conditionalFormatting>
  <conditionalFormatting sqref="AE11:AE106">
    <cfRule type="containsText" dxfId="58" priority="3" operator="containsText" text="NK">
      <formula>NOT(ISERROR(SEARCH("NK",AE11)))</formula>
    </cfRule>
    <cfRule type="cellIs" dxfId="57" priority="4" operator="lessThan">
      <formula>$AL$3</formula>
    </cfRule>
  </conditionalFormatting>
  <conditionalFormatting sqref="AG11:AG106">
    <cfRule type="containsText" dxfId="56" priority="1" operator="containsText" text="NK">
      <formula>NOT(ISERROR(SEARCH("NK",AG11)))</formula>
    </cfRule>
    <cfRule type="cellIs" dxfId="55" priority="2" operator="lessThan">
      <formula>$AL$3</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3.xml><?xml version="1.0" encoding="utf-8"?>
<worksheet xmlns="http://schemas.openxmlformats.org/spreadsheetml/2006/main" xmlns:r="http://schemas.openxmlformats.org/officeDocument/2006/relationships">
  <sheetPr codeName="Sheet31">
    <tabColor rgb="FF0000CC"/>
  </sheetPr>
  <dimension ref="A1:DL115"/>
  <sheetViews>
    <sheetView showGridLines="0" workbookViewId="0">
      <pane xSplit="2" ySplit="10" topLeftCell="C11" activePane="bottomRight" state="frozen"/>
      <selection pane="topRight" activeCell="C1" sqref="C1"/>
      <selection pane="bottomLeft" activeCell="A11" sqref="A11"/>
      <selection pane="bottomRight"/>
    </sheetView>
  </sheetViews>
  <sheetFormatPr defaultColWidth="0" defaultRowHeight="0" customHeight="1" zeroHeight="1"/>
  <cols>
    <col min="1" max="1" width="4.7109375" style="280"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3.85546875" style="58" customWidth="1"/>
    <col min="40" max="40" width="6.140625" style="58" customWidth="1"/>
    <col min="41" max="41" width="4.5703125" style="58" customWidth="1"/>
    <col min="42" max="42" width="5.28515625" style="58" bestFit="1" customWidth="1"/>
    <col min="43" max="116" width="0" style="58" hidden="1" customWidth="1"/>
    <col min="117" max="16384" width="9.140625" style="58" hidden="1"/>
  </cols>
  <sheetData>
    <row r="1" spans="1:47" ht="6.75" customHeight="1">
      <c r="D1" s="714"/>
      <c r="E1" s="714"/>
      <c r="F1" s="714"/>
      <c r="G1" s="714"/>
      <c r="H1" s="714"/>
      <c r="I1" s="714"/>
      <c r="J1" s="714"/>
      <c r="K1" s="714"/>
      <c r="L1" s="714"/>
      <c r="M1" s="714"/>
      <c r="N1" s="714"/>
      <c r="O1" s="714"/>
      <c r="P1" s="714"/>
      <c r="Q1" s="714"/>
      <c r="R1" s="714"/>
      <c r="S1" s="714"/>
      <c r="T1" s="714"/>
      <c r="U1" s="714"/>
    </row>
    <row r="2" spans="1:47" s="259" customFormat="1" ht="21.75" customHeigh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804" t="s">
        <v>445</v>
      </c>
      <c r="AM2" s="805"/>
      <c r="AN2" s="806"/>
    </row>
    <row r="3" spans="1:47" s="259" customFormat="1" ht="19.5" customHeight="1">
      <c r="A3" s="715" t="str">
        <f>Home!C4</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95">
        <v>2</v>
      </c>
      <c r="AM3" s="796"/>
      <c r="AN3" s="797"/>
    </row>
    <row r="4" spans="1:47" ht="5.25" customHeight="1">
      <c r="AL4" s="798"/>
      <c r="AM4" s="799"/>
      <c r="AN4" s="800"/>
    </row>
    <row r="5" spans="1:47" s="260" customFormat="1" ht="18.75" customHeight="1">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98"/>
      <c r="AM5" s="799"/>
      <c r="AN5" s="800"/>
    </row>
    <row r="6" spans="1:47" ht="15" customHeight="1">
      <c r="C6" s="277" t="s">
        <v>65</v>
      </c>
      <c r="D6" s="379">
        <f>UTAMA!D16</f>
        <v>7</v>
      </c>
      <c r="E6" s="277"/>
      <c r="F6" s="274"/>
      <c r="G6" s="274"/>
      <c r="H6" s="274"/>
      <c r="I6" s="274"/>
      <c r="J6" s="274"/>
      <c r="K6" s="274"/>
      <c r="L6" s="151" t="s">
        <v>66</v>
      </c>
      <c r="M6" s="151"/>
      <c r="O6" s="303" t="s">
        <v>323</v>
      </c>
      <c r="P6" s="227"/>
      <c r="Q6" s="227"/>
      <c r="R6" s="227"/>
      <c r="V6" s="58" t="s">
        <v>9</v>
      </c>
      <c r="AA6" s="380" t="str">
        <f>UTAMA!D20</f>
        <v>2017/2018</v>
      </c>
      <c r="AL6" s="801"/>
      <c r="AM6" s="802"/>
      <c r="AN6" s="803"/>
    </row>
    <row r="7" spans="1:47" ht="15"/>
    <row r="8" spans="1:47" ht="42.75" customHeight="1">
      <c r="A8" s="711" t="s">
        <v>51</v>
      </c>
      <c r="B8" s="711" t="s">
        <v>2</v>
      </c>
      <c r="C8" s="275"/>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7" t="s">
        <v>54</v>
      </c>
      <c r="AM8" s="763" t="s">
        <v>428</v>
      </c>
      <c r="AN8" s="788" t="s">
        <v>68</v>
      </c>
      <c r="AO8" s="744" t="s">
        <v>426</v>
      </c>
      <c r="AP8" s="737" t="s">
        <v>69</v>
      </c>
    </row>
    <row r="9" spans="1:47" ht="18.75" customHeight="1">
      <c r="A9" s="712"/>
      <c r="B9" s="712"/>
      <c r="C9" s="350"/>
      <c r="D9" s="791" t="str">
        <f>IF(QH!S14="","",QH!S14)</f>
        <v/>
      </c>
      <c r="E9" s="792"/>
      <c r="F9" s="791" t="str">
        <f>IF(AA!S14="","",AA!S14)</f>
        <v/>
      </c>
      <c r="G9" s="792"/>
      <c r="H9" s="791" t="str">
        <f>IF(FIQIH!S14="","",FIQIH!S14)</f>
        <v/>
      </c>
      <c r="I9" s="792"/>
      <c r="J9" s="791" t="str">
        <f>IF(SKI!S14="","",SKI!S14)</f>
        <v/>
      </c>
      <c r="K9" s="792"/>
      <c r="L9" s="791" t="str">
        <f>IF(PPKn!S14="","",PPKn!S14)</f>
        <v/>
      </c>
      <c r="M9" s="792"/>
      <c r="N9" s="791" t="str">
        <f>IF(B.Ind!S14="","",B.Ind!S14)</f>
        <v/>
      </c>
      <c r="O9" s="792"/>
      <c r="P9" s="791" t="str">
        <f>IF(B.ARAB!S14="","",B.ARAB!S14)</f>
        <v/>
      </c>
      <c r="Q9" s="792"/>
      <c r="R9" s="791" t="str">
        <f>IF(MAT!S14="","",MAT!S14)</f>
        <v/>
      </c>
      <c r="S9" s="792"/>
      <c r="T9" s="791" t="str">
        <f>IF(IPA!S14="","",IPA!S14)</f>
        <v/>
      </c>
      <c r="U9" s="792"/>
      <c r="V9" s="791" t="str">
        <f>IF(IPS!S14="","",IPS!S14)</f>
        <v/>
      </c>
      <c r="W9" s="792"/>
      <c r="X9" s="791" t="str">
        <f>IF(BIng!S14="","",BIng!S14)</f>
        <v/>
      </c>
      <c r="Y9" s="792"/>
      <c r="Z9" s="791" t="str">
        <f>IF(SBd!S14="","",SBd!S14)</f>
        <v/>
      </c>
      <c r="AA9" s="792"/>
      <c r="AB9" s="791" t="str">
        <f>IF(Pjk!S14="","",Pjk!S14)</f>
        <v/>
      </c>
      <c r="AC9" s="792"/>
      <c r="AD9" s="791" t="str">
        <f>IF(Prk!S14="","",Prk!S14)</f>
        <v/>
      </c>
      <c r="AE9" s="792"/>
      <c r="AF9" s="791" t="str">
        <f>IF(BADER!S14="","",BADER!S14)</f>
        <v/>
      </c>
      <c r="AG9" s="792"/>
      <c r="AH9" s="791" t="str">
        <f>IF(TAMB1!S14="","",TAMB1!S14)</f>
        <v/>
      </c>
      <c r="AI9" s="792"/>
      <c r="AJ9" s="791" t="str">
        <f>IF(TAMB2!S14="","",TAMB2!S14)</f>
        <v/>
      </c>
      <c r="AK9" s="792"/>
      <c r="AL9" s="737"/>
      <c r="AM9" s="763"/>
      <c r="AN9" s="788"/>
      <c r="AO9" s="745"/>
      <c r="AP9" s="737"/>
    </row>
    <row r="10" spans="1:47" ht="15">
      <c r="A10" s="713"/>
      <c r="B10" s="713"/>
      <c r="C10" s="276"/>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37"/>
      <c r="AM10" s="763"/>
      <c r="AN10" s="788"/>
      <c r="AO10" s="746"/>
      <c r="AP10" s="737"/>
      <c r="AQ10" s="71"/>
      <c r="AR10" s="71"/>
      <c r="AS10" s="71"/>
      <c r="AT10" s="71"/>
      <c r="AU10" s="71"/>
    </row>
    <row r="11" spans="1:47" ht="15">
      <c r="A11" s="711">
        <v>1</v>
      </c>
      <c r="B11" s="752" t="str">
        <f>'Data Identitas'!B9</f>
        <v>ROFIAH</v>
      </c>
      <c r="C11" s="232" t="s">
        <v>422</v>
      </c>
      <c r="D11" s="222" t="str">
        <f>IF(QH!C14="","",QH!C14)</f>
        <v/>
      </c>
      <c r="E11" s="223" t="str">
        <f>IF(QH!D14="","",QH!D14)</f>
        <v/>
      </c>
      <c r="F11" s="223" t="str">
        <f>IF(AA!C14="","",AA!C14)</f>
        <v/>
      </c>
      <c r="G11" s="223" t="str">
        <f>IF(AA!D14="","",AA!D14)</f>
        <v/>
      </c>
      <c r="H11" s="223" t="str">
        <f>IF(FIQIH!C14="","",FIQIH!C14)</f>
        <v/>
      </c>
      <c r="I11" s="223" t="str">
        <f>IF(FIQIH!D14="","",FIQIH!D14)</f>
        <v/>
      </c>
      <c r="J11" s="223" t="str">
        <f>IF(SKI!C14="","",SKI!C14)</f>
        <v/>
      </c>
      <c r="K11" s="223" t="str">
        <f>IF(SKI!D14="","",SKI!D14)</f>
        <v/>
      </c>
      <c r="L11" s="222" t="str">
        <f>IF(PPKn!C14="","",PPKn!C14)</f>
        <v/>
      </c>
      <c r="M11" s="223" t="str">
        <f>IF(PPKn!D14="","",PPKn!D14)</f>
        <v/>
      </c>
      <c r="N11" s="224" t="str">
        <f>IF(B.Ind!C14="","",B.Ind!C14)</f>
        <v/>
      </c>
      <c r="O11" s="224" t="str">
        <f>IF(B.Ind!D14="","",B.Ind!D14)</f>
        <v/>
      </c>
      <c r="P11" s="224" t="str">
        <f>IF(B.ARAB!C14="","",B.ARAB!C14)</f>
        <v/>
      </c>
      <c r="Q11" s="224" t="str">
        <f>IF(B.ARAB!D14="","",B.ARAB!D14)</f>
        <v/>
      </c>
      <c r="R11" s="224" t="str">
        <f>IF(MAT!C14="","",MAT!C14)</f>
        <v/>
      </c>
      <c r="S11" s="224" t="str">
        <f>IF(MAT!D14="","",MAT!D14)</f>
        <v/>
      </c>
      <c r="T11" s="224" t="str">
        <f>IF(IPA!C14="","",IPA!C14)</f>
        <v/>
      </c>
      <c r="U11" s="224" t="str">
        <f>IF(IPA!D14="","",IPA!D14)</f>
        <v/>
      </c>
      <c r="V11" s="224" t="str">
        <f>IF(IPS!C14="","",IPS!C14)</f>
        <v/>
      </c>
      <c r="W11" s="224" t="str">
        <f>IF(IPS!D14="","",IPS!D14)</f>
        <v/>
      </c>
      <c r="X11" s="224" t="str">
        <f>IF(BIng!C14="","",BIng!C14)</f>
        <v/>
      </c>
      <c r="Y11" s="224" t="str">
        <f>IF(BIng!D14="","",BIng!D14)</f>
        <v/>
      </c>
      <c r="Z11" s="224" t="str">
        <f>IF(SBd!C14="","",SBd!C14)</f>
        <v/>
      </c>
      <c r="AA11" s="224" t="str">
        <f>IF(SBd!D14="","",SBd!D14)</f>
        <v/>
      </c>
      <c r="AB11" s="224" t="str">
        <f>IF(Pjk!C14="","",Pjk!C14)</f>
        <v/>
      </c>
      <c r="AC11" s="224" t="str">
        <f>IF(Pjk!D14="","",Pjk!D14)</f>
        <v/>
      </c>
      <c r="AD11" s="224" t="str">
        <f>IF(Prk!C14="","",Prk!C14)</f>
        <v/>
      </c>
      <c r="AE11" s="224" t="str">
        <f>IF(Prk!D14="","",Prk!D14)</f>
        <v/>
      </c>
      <c r="AF11" s="224" t="str">
        <f>IF(BADER!C14="","",BADER!C14)</f>
        <v/>
      </c>
      <c r="AG11" s="224" t="str">
        <f>IF(BADER!D14="","",BADER!D14)</f>
        <v/>
      </c>
      <c r="AH11" s="224" t="str">
        <f>IF(TAMB1!C14="","",TAMB1!C14)</f>
        <v/>
      </c>
      <c r="AI11" s="224" t="str">
        <f>IF(TAMB1!D14="","",TAMB1!D14)</f>
        <v/>
      </c>
      <c r="AJ11" s="224" t="str">
        <f>IF(TAMB2!C14="","",TAMB2!C14)</f>
        <v/>
      </c>
      <c r="AK11" s="224" t="str">
        <f>IF(TAMB2!D14="","",TAMB2!D14)</f>
        <v/>
      </c>
      <c r="AL11" s="225">
        <f t="shared" ref="AL11:AL74" si="0">SUM(D11,F11,H11,J11,L11,N11,P11,R11,T11,V11,X11,Z11,AB11,AD11,AF11,AH11,AJ11)</f>
        <v>0</v>
      </c>
      <c r="AM11" s="754" t="str">
        <f>IFERROR(DESKRIPSI!EW11,"")</f>
        <v/>
      </c>
      <c r="AN11" s="756">
        <f>IF(AL11="","",AL11+AL12)</f>
        <v>0</v>
      </c>
      <c r="AO11" s="747" t="str">
        <f>IF('NK1'!AO11:AO12="","",'NK1'!AO11:AO12)</f>
        <v/>
      </c>
      <c r="AP11" s="751" t="str">
        <f>IF(AN11=0,"",RANK(AN11,$AN$11:$AN$105,0))</f>
        <v/>
      </c>
    </row>
    <row r="12" spans="1:47" ht="15">
      <c r="A12" s="713"/>
      <c r="B12" s="753"/>
      <c r="C12" s="232" t="s">
        <v>423</v>
      </c>
      <c r="D12" s="228" t="str">
        <f>IF(QH!F14="","",QH!F14)</f>
        <v/>
      </c>
      <c r="E12" s="229" t="str">
        <f>IF(QH!G14="","",QH!G14)</f>
        <v/>
      </c>
      <c r="F12" s="229" t="str">
        <f>IF(AA!F14="","",AA!F14)</f>
        <v/>
      </c>
      <c r="G12" s="229" t="str">
        <f>IF(AA!G14="","",AA!G14)</f>
        <v/>
      </c>
      <c r="H12" s="229" t="str">
        <f>IF(FIQIH!F14="","",FIQIH!F14)</f>
        <v/>
      </c>
      <c r="I12" s="229" t="str">
        <f>IF(FIQIH!G14="","",FIQIH!G14)</f>
        <v/>
      </c>
      <c r="J12" s="229" t="str">
        <f>IF(SKI!F14="","",SKI!F14)</f>
        <v/>
      </c>
      <c r="K12" s="229" t="str">
        <f>IF(SKI!G14="","",SKI!G14)</f>
        <v/>
      </c>
      <c r="L12" s="228" t="str">
        <f>IF(PPKn!F14="","",PPKn!F14)</f>
        <v/>
      </c>
      <c r="M12" s="229" t="str">
        <f>IF(PPKn!G14="","",PPKn!G14)</f>
        <v/>
      </c>
      <c r="N12" s="230" t="str">
        <f>IF(B.Ind!F14="","",B.Ind!F14)</f>
        <v/>
      </c>
      <c r="O12" s="230" t="str">
        <f>IF(B.Ind!G14="","",B.Ind!G14)</f>
        <v/>
      </c>
      <c r="P12" s="230" t="str">
        <f>IF(B.ARAB!F14="","",B.ARAB!F14)</f>
        <v/>
      </c>
      <c r="Q12" s="230" t="str">
        <f>IF(B.ARAB!G14="","",B.ARAB!G14)</f>
        <v/>
      </c>
      <c r="R12" s="230" t="str">
        <f>IF(MAT!F14="","",MAT!F14)</f>
        <v/>
      </c>
      <c r="S12" s="230" t="str">
        <f>IF(MAT!G14="","",MAT!G14)</f>
        <v/>
      </c>
      <c r="T12" s="230" t="str">
        <f>IF(IPA!F14="","",IPA!F14)</f>
        <v/>
      </c>
      <c r="U12" s="230" t="str">
        <f>IF(IPA!G14="","",IPA!G14)</f>
        <v/>
      </c>
      <c r="V12" s="230" t="str">
        <f>IF(IPS!F14="","",IPS!F14)</f>
        <v/>
      </c>
      <c r="W12" s="230" t="str">
        <f>IF(IPS!G14="","",IPS!G14)</f>
        <v/>
      </c>
      <c r="X12" s="230" t="str">
        <f>IF(BIng!F14="","",BIng!F14)</f>
        <v/>
      </c>
      <c r="Y12" s="230" t="str">
        <f>IF(BIng!G14="","",BIng!G14)</f>
        <v/>
      </c>
      <c r="Z12" s="230" t="str">
        <f>IF(SBd!F14="","",SBd!F14)</f>
        <v/>
      </c>
      <c r="AA12" s="230" t="str">
        <f>IF(SBd!G14="","",SBd!G14)</f>
        <v/>
      </c>
      <c r="AB12" s="230" t="str">
        <f>IF(Pjk!F14="","",Pjk!F14)</f>
        <v/>
      </c>
      <c r="AC12" s="230" t="str">
        <f>IF(Pjk!G14="","",Pjk!G14)</f>
        <v/>
      </c>
      <c r="AD12" s="230" t="str">
        <f>IF(Prk!F14="","",Prk!F14)</f>
        <v/>
      </c>
      <c r="AE12" s="230" t="str">
        <f>IF(Prk!G14="","",Prk!G14)</f>
        <v/>
      </c>
      <c r="AF12" s="230" t="str">
        <f>IF(BADER!F14="","",BADER!F14)</f>
        <v/>
      </c>
      <c r="AG12" s="230" t="str">
        <f>IF(BADER!G14="","",BADER!G14)</f>
        <v/>
      </c>
      <c r="AH12" s="230" t="str">
        <f>IF(TAMB1!F14="","",TAMB1!F14)</f>
        <v/>
      </c>
      <c r="AI12" s="230" t="str">
        <f>IF(TAMB1!G14="","",TAMB1!G14)</f>
        <v/>
      </c>
      <c r="AJ12" s="230" t="str">
        <f>IF(TAMB2!F14="","",TAMB2!F14)</f>
        <v/>
      </c>
      <c r="AK12" s="230" t="str">
        <f>IF(TAMB2!G14="","",TAMB2!G14)</f>
        <v/>
      </c>
      <c r="AL12" s="231">
        <f t="shared" si="0"/>
        <v>0</v>
      </c>
      <c r="AM12" s="755"/>
      <c r="AN12" s="757"/>
      <c r="AO12" s="748"/>
      <c r="AP12" s="751"/>
    </row>
    <row r="13" spans="1:47" ht="15">
      <c r="A13" s="711">
        <v>2</v>
      </c>
      <c r="B13" s="752" t="str">
        <f>'Data Identitas'!B10</f>
        <v>siswa2</v>
      </c>
      <c r="C13" s="232" t="s">
        <v>422</v>
      </c>
      <c r="D13" s="228" t="str">
        <f>IF(QH!C15="","",QH!C15)</f>
        <v/>
      </c>
      <c r="E13" s="229" t="str">
        <f>IF(QH!D15="","",QH!D15)</f>
        <v/>
      </c>
      <c r="F13" s="229" t="str">
        <f>IF(AA!C15="","",AA!C15)</f>
        <v/>
      </c>
      <c r="G13" s="229" t="str">
        <f>IF(AA!D15="","",AA!D15)</f>
        <v/>
      </c>
      <c r="H13" s="229" t="str">
        <f>IF(FIQIH!C15="","",FIQIH!C15)</f>
        <v/>
      </c>
      <c r="I13" s="229" t="str">
        <f>IF(FIQIH!D15="","",FIQIH!D15)</f>
        <v/>
      </c>
      <c r="J13" s="229" t="str">
        <f>IF(SKI!C15="","",SKI!C15)</f>
        <v/>
      </c>
      <c r="K13" s="229" t="str">
        <f>IF(SKI!D15="","",SKI!D15)</f>
        <v/>
      </c>
      <c r="L13" s="228" t="str">
        <f>IF(PPKn!C15="","",PPKn!C15)</f>
        <v/>
      </c>
      <c r="M13" s="229" t="str">
        <f>IF(PPKn!D15="","",PPKn!D15)</f>
        <v/>
      </c>
      <c r="N13" s="230" t="str">
        <f>IF(B.Ind!C15="","",B.Ind!C15)</f>
        <v/>
      </c>
      <c r="O13" s="230" t="str">
        <f>IF(B.Ind!D15="","",B.Ind!D15)</f>
        <v/>
      </c>
      <c r="P13" s="230" t="str">
        <f>IF(B.ARAB!C15="","",B.ARAB!C15)</f>
        <v/>
      </c>
      <c r="Q13" s="230" t="str">
        <f>IF(B.ARAB!D15="","",B.ARAB!D15)</f>
        <v/>
      </c>
      <c r="R13" s="230" t="str">
        <f>IF(MAT!C15="","",MAT!C15)</f>
        <v/>
      </c>
      <c r="S13" s="230" t="str">
        <f>IF(MAT!D15="","",MAT!D15)</f>
        <v/>
      </c>
      <c r="T13" s="230" t="str">
        <f>IF(IPA!C15="","",IPA!C15)</f>
        <v/>
      </c>
      <c r="U13" s="230" t="str">
        <f>IF(IPA!D15="","",IPA!D15)</f>
        <v/>
      </c>
      <c r="V13" s="230" t="str">
        <f>IF(IPS!C15="","",IPS!C15)</f>
        <v/>
      </c>
      <c r="W13" s="230" t="str">
        <f>IF(IPS!D15="","",IPS!D15)</f>
        <v/>
      </c>
      <c r="X13" s="230" t="str">
        <f>IF(BIng!C15="","",BIng!C15)</f>
        <v/>
      </c>
      <c r="Y13" s="230" t="str">
        <f>IF(BIng!D15="","",BIng!D15)</f>
        <v/>
      </c>
      <c r="Z13" s="230" t="str">
        <f>IF(SBd!C15="","",SBd!C15)</f>
        <v/>
      </c>
      <c r="AA13" s="230" t="str">
        <f>IF(SBd!D15="","",SBd!D15)</f>
        <v/>
      </c>
      <c r="AB13" s="230" t="str">
        <f>IF(Pjk!C15="","",Pjk!C15)</f>
        <v/>
      </c>
      <c r="AC13" s="230" t="str">
        <f>IF(Pjk!D15="","",Pjk!D15)</f>
        <v/>
      </c>
      <c r="AD13" s="230" t="str">
        <f>IF(Prk!C15="","",Prk!C15)</f>
        <v/>
      </c>
      <c r="AE13" s="230" t="str">
        <f>IF(Prk!D15="","",Prk!D15)</f>
        <v/>
      </c>
      <c r="AF13" s="230" t="str">
        <f>IF(BADER!C15="","",BADER!C15)</f>
        <v/>
      </c>
      <c r="AG13" s="230" t="str">
        <f>IF(BADER!D15="","",BADER!D15)</f>
        <v/>
      </c>
      <c r="AH13" s="230" t="str">
        <f>IF(TAMB1!C15="","",TAMB1!C15)</f>
        <v/>
      </c>
      <c r="AI13" s="230" t="str">
        <f>IF(TAMB1!D15="","",TAMB1!D15)</f>
        <v/>
      </c>
      <c r="AJ13" s="230" t="str">
        <f>IF(TAMB2!C15="","",TAMB2!C15)</f>
        <v/>
      </c>
      <c r="AK13" s="230" t="str">
        <f>IF(TAMB2!D15="","",TAMB2!D15)</f>
        <v/>
      </c>
      <c r="AL13" s="231">
        <f t="shared" si="0"/>
        <v>0</v>
      </c>
      <c r="AM13" s="754" t="str">
        <f>IFERROR(DESKRIPSI!EW12,"")</f>
        <v/>
      </c>
      <c r="AN13" s="756">
        <f>IF(AL13="","",AL13+AL14)</f>
        <v>0</v>
      </c>
      <c r="AO13" s="747" t="str">
        <f>IF('NK1'!AO13:AO14="","",'NK1'!AO13:AO14)</f>
        <v/>
      </c>
      <c r="AP13" s="751" t="str">
        <f t="shared" ref="AP13" si="1">IF(AN13=0,"",RANK(AN13,$AN$11:$AN$105,0))</f>
        <v/>
      </c>
    </row>
    <row r="14" spans="1:47" ht="15">
      <c r="A14" s="713"/>
      <c r="B14" s="753"/>
      <c r="C14" s="232" t="s">
        <v>423</v>
      </c>
      <c r="D14" s="228" t="str">
        <f>IF(QH!F15="","",QH!F15)</f>
        <v/>
      </c>
      <c r="E14" s="229" t="str">
        <f>IF(QH!G15="","",QH!G15)</f>
        <v/>
      </c>
      <c r="F14" s="229" t="str">
        <f>IF(AA!F15="","",AA!F15)</f>
        <v/>
      </c>
      <c r="G14" s="229" t="str">
        <f>IF(AA!G15="","",AA!G15)</f>
        <v/>
      </c>
      <c r="H14" s="229" t="str">
        <f>IF(FIQIH!F15="","",FIQIH!F15)</f>
        <v/>
      </c>
      <c r="I14" s="229" t="str">
        <f>IF(FIQIH!G15="","",FIQIH!G15)</f>
        <v/>
      </c>
      <c r="J14" s="229" t="str">
        <f>IF(SKI!F15="","",SKI!F15)</f>
        <v/>
      </c>
      <c r="K14" s="229" t="str">
        <f>IF(SKI!G15="","",SKI!G15)</f>
        <v/>
      </c>
      <c r="L14" s="228" t="str">
        <f>IF(PPKn!F15="","",PPKn!F15)</f>
        <v/>
      </c>
      <c r="M14" s="229" t="str">
        <f>IF(PPKn!G15="","",PPKn!G15)</f>
        <v/>
      </c>
      <c r="N14" s="230" t="str">
        <f>IF(B.Ind!F15="","",B.Ind!F15)</f>
        <v/>
      </c>
      <c r="O14" s="230" t="str">
        <f>IF(B.Ind!G15="","",B.Ind!G15)</f>
        <v/>
      </c>
      <c r="P14" s="230" t="str">
        <f>IF(B.ARAB!F15="","",B.ARAB!F15)</f>
        <v/>
      </c>
      <c r="Q14" s="230" t="str">
        <f>IF(B.ARAB!G15="","",B.ARAB!G15)</f>
        <v/>
      </c>
      <c r="R14" s="230" t="str">
        <f>IF(MAT!F15="","",MAT!F15)</f>
        <v/>
      </c>
      <c r="S14" s="230" t="str">
        <f>IF(MAT!G15="","",MAT!G15)</f>
        <v/>
      </c>
      <c r="T14" s="230" t="str">
        <f>IF(IPA!F15="","",IPA!F15)</f>
        <v/>
      </c>
      <c r="U14" s="230" t="str">
        <f>IF(IPA!G15="","",IPA!G15)</f>
        <v/>
      </c>
      <c r="V14" s="230" t="str">
        <f>IF(IPS!F15="","",IPS!F15)</f>
        <v/>
      </c>
      <c r="W14" s="230" t="str">
        <f>IF(IPS!G15="","",IPS!G15)</f>
        <v/>
      </c>
      <c r="X14" s="230" t="str">
        <f>IF(BIng!F15="","",BIng!F15)</f>
        <v/>
      </c>
      <c r="Y14" s="230" t="str">
        <f>IF(BIng!G15="","",BIng!G15)</f>
        <v/>
      </c>
      <c r="Z14" s="230" t="str">
        <f>IF(SBd!F15="","",SBd!F15)</f>
        <v/>
      </c>
      <c r="AA14" s="230" t="str">
        <f>IF(SBd!G15="","",SBd!G15)</f>
        <v/>
      </c>
      <c r="AB14" s="230" t="str">
        <f>IF(Pjk!F15="","",Pjk!F15)</f>
        <v/>
      </c>
      <c r="AC14" s="230" t="str">
        <f>IF(Pjk!G15="","",Pjk!G15)</f>
        <v/>
      </c>
      <c r="AD14" s="230" t="str">
        <f>IF(Prk!F15="","",Prk!F15)</f>
        <v/>
      </c>
      <c r="AE14" s="230" t="str">
        <f>IF(Prk!G15="","",Prk!G15)</f>
        <v/>
      </c>
      <c r="AF14" s="230" t="str">
        <f>IF(BADER!F15="","",BADER!F15)</f>
        <v/>
      </c>
      <c r="AG14" s="230" t="str">
        <f>IF(BADER!G15="","",BADER!G15)</f>
        <v/>
      </c>
      <c r="AH14" s="230" t="str">
        <f>IF(TAMB1!F15="","",TAMB1!F15)</f>
        <v/>
      </c>
      <c r="AI14" s="230" t="str">
        <f>IF(TAMB1!G15="","",TAMB1!G15)</f>
        <v/>
      </c>
      <c r="AJ14" s="230" t="str">
        <f>IF(TAMB2!F15="","",TAMB2!F15)</f>
        <v/>
      </c>
      <c r="AK14" s="230" t="str">
        <f>IF(TAMB2!G15="","",TAMB2!G15)</f>
        <v/>
      </c>
      <c r="AL14" s="231">
        <f t="shared" si="0"/>
        <v>0</v>
      </c>
      <c r="AM14" s="755"/>
      <c r="AN14" s="757"/>
      <c r="AO14" s="748"/>
      <c r="AP14" s="751"/>
    </row>
    <row r="15" spans="1:47" ht="15">
      <c r="A15" s="711">
        <v>3</v>
      </c>
      <c r="B15" s="752" t="str">
        <f>'Data Identitas'!B11</f>
        <v>siswa3</v>
      </c>
      <c r="C15" s="232" t="s">
        <v>422</v>
      </c>
      <c r="D15" s="228" t="str">
        <f>IF(QH!C16="","",QH!C16)</f>
        <v/>
      </c>
      <c r="E15" s="229" t="str">
        <f>IF(QH!D16="","",QH!D16)</f>
        <v/>
      </c>
      <c r="F15" s="229" t="str">
        <f>IF(AA!C16="","",AA!C16)</f>
        <v/>
      </c>
      <c r="G15" s="229" t="str">
        <f>IF(AA!D16="","",AA!D16)</f>
        <v/>
      </c>
      <c r="H15" s="229" t="str">
        <f>IF(FIQIH!C16="","",FIQIH!C16)</f>
        <v/>
      </c>
      <c r="I15" s="229" t="str">
        <f>IF(FIQIH!D16="","",FIQIH!D16)</f>
        <v/>
      </c>
      <c r="J15" s="229" t="str">
        <f>IF(SKI!C16="","",SKI!C16)</f>
        <v/>
      </c>
      <c r="K15" s="229" t="str">
        <f>IF(SKI!D16="","",SKI!D16)</f>
        <v/>
      </c>
      <c r="L15" s="228" t="str">
        <f>IF(PPKn!C16="","",PPKn!C16)</f>
        <v/>
      </c>
      <c r="M15" s="229" t="str">
        <f>IF(PPKn!D16="","",PPKn!D16)</f>
        <v/>
      </c>
      <c r="N15" s="230" t="str">
        <f>IF(B.Ind!C16="","",B.Ind!C16)</f>
        <v/>
      </c>
      <c r="O15" s="230" t="str">
        <f>IF(B.Ind!D16="","",B.Ind!D16)</f>
        <v/>
      </c>
      <c r="P15" s="230" t="str">
        <f>IF(B.ARAB!C16="","",B.ARAB!C16)</f>
        <v/>
      </c>
      <c r="Q15" s="230" t="str">
        <f>IF(B.ARAB!D16="","",B.ARAB!D16)</f>
        <v/>
      </c>
      <c r="R15" s="230" t="str">
        <f>IF(MAT!C16="","",MAT!C16)</f>
        <v/>
      </c>
      <c r="S15" s="230" t="str">
        <f>IF(MAT!D16="","",MAT!D16)</f>
        <v/>
      </c>
      <c r="T15" s="230" t="str">
        <f>IF(IPA!C16="","",IPA!C16)</f>
        <v/>
      </c>
      <c r="U15" s="230" t="str">
        <f>IF(IPA!D16="","",IPA!D16)</f>
        <v/>
      </c>
      <c r="V15" s="230" t="str">
        <f>IF(IPS!C16="","",IPS!C16)</f>
        <v/>
      </c>
      <c r="W15" s="230" t="str">
        <f>IF(IPS!D16="","",IPS!D16)</f>
        <v/>
      </c>
      <c r="X15" s="230" t="str">
        <f>IF(BIng!C16="","",BIng!C16)</f>
        <v/>
      </c>
      <c r="Y15" s="230" t="str">
        <f>IF(BIng!D16="","",BIng!D16)</f>
        <v/>
      </c>
      <c r="Z15" s="230" t="str">
        <f>IF(SBd!C16="","",SBd!C16)</f>
        <v/>
      </c>
      <c r="AA15" s="230" t="str">
        <f>IF(SBd!D16="","",SBd!D16)</f>
        <v/>
      </c>
      <c r="AB15" s="230" t="str">
        <f>IF(Pjk!C16="","",Pjk!C16)</f>
        <v/>
      </c>
      <c r="AC15" s="230" t="str">
        <f>IF(Pjk!D16="","",Pjk!D16)</f>
        <v/>
      </c>
      <c r="AD15" s="230" t="str">
        <f>IF(Prk!C16="","",Prk!C16)</f>
        <v/>
      </c>
      <c r="AE15" s="230" t="str">
        <f>IF(Prk!D16="","",Prk!D16)</f>
        <v/>
      </c>
      <c r="AF15" s="230" t="str">
        <f>IF(BADER!C16="","",BADER!C16)</f>
        <v/>
      </c>
      <c r="AG15" s="230" t="str">
        <f>IF(BADER!D16="","",BADER!D16)</f>
        <v/>
      </c>
      <c r="AH15" s="230" t="str">
        <f>IF(TAMB1!C16="","",TAMB1!C16)</f>
        <v/>
      </c>
      <c r="AI15" s="230" t="str">
        <f>IF(TAMB1!D16="","",TAMB1!D16)</f>
        <v/>
      </c>
      <c r="AJ15" s="230" t="str">
        <f>IF(TAMB2!C16="","",TAMB2!C16)</f>
        <v/>
      </c>
      <c r="AK15" s="230" t="str">
        <f>IF(TAMB2!D16="","",TAMB2!D16)</f>
        <v/>
      </c>
      <c r="AL15" s="231">
        <f t="shared" si="0"/>
        <v>0</v>
      </c>
      <c r="AM15" s="754" t="str">
        <f>IFERROR(DESKRIPSI!EW13,"")</f>
        <v/>
      </c>
      <c r="AN15" s="756">
        <f t="shared" ref="AN15" si="2">IF(AL15="","",AL15+AL16)</f>
        <v>0</v>
      </c>
      <c r="AO15" s="747" t="str">
        <f>IF('NK1'!AO15:AO16="","",'NK1'!AO15:AO16)</f>
        <v/>
      </c>
      <c r="AP15" s="751" t="str">
        <f t="shared" ref="AP15" si="3">IF(AN15=0,"",RANK(AN15,$AN$11:$AN$105,0))</f>
        <v/>
      </c>
    </row>
    <row r="16" spans="1:47" ht="15">
      <c r="A16" s="713"/>
      <c r="B16" s="753"/>
      <c r="C16" s="232" t="s">
        <v>423</v>
      </c>
      <c r="D16" s="228" t="str">
        <f>IF(QH!F16="","",QH!F16)</f>
        <v/>
      </c>
      <c r="E16" s="229" t="str">
        <f>IF(QH!G16="","",QH!G16)</f>
        <v/>
      </c>
      <c r="F16" s="229" t="str">
        <f>IF(AA!F16="","",AA!F16)</f>
        <v/>
      </c>
      <c r="G16" s="229" t="str">
        <f>IF(AA!G16="","",AA!G16)</f>
        <v/>
      </c>
      <c r="H16" s="229" t="str">
        <f>IF(FIQIH!F16="","",FIQIH!F16)</f>
        <v/>
      </c>
      <c r="I16" s="229" t="str">
        <f>IF(FIQIH!G16="","",FIQIH!G16)</f>
        <v/>
      </c>
      <c r="J16" s="229" t="str">
        <f>IF(SKI!F16="","",SKI!F16)</f>
        <v/>
      </c>
      <c r="K16" s="229" t="str">
        <f>IF(SKI!G16="","",SKI!G16)</f>
        <v/>
      </c>
      <c r="L16" s="228" t="str">
        <f>IF(PPKn!F16="","",PPKn!F16)</f>
        <v/>
      </c>
      <c r="M16" s="229" t="str">
        <f>IF(PPKn!G16="","",PPKn!G16)</f>
        <v/>
      </c>
      <c r="N16" s="230" t="str">
        <f>IF(B.Ind!F16="","",B.Ind!F16)</f>
        <v/>
      </c>
      <c r="O16" s="230" t="str">
        <f>IF(B.Ind!G16="","",B.Ind!G16)</f>
        <v/>
      </c>
      <c r="P16" s="230" t="str">
        <f>IF(B.ARAB!F16="","",B.ARAB!F16)</f>
        <v/>
      </c>
      <c r="Q16" s="230" t="str">
        <f>IF(B.ARAB!G16="","",B.ARAB!G16)</f>
        <v/>
      </c>
      <c r="R16" s="230" t="str">
        <f>IF(MAT!F16="","",MAT!F16)</f>
        <v/>
      </c>
      <c r="S16" s="230" t="str">
        <f>IF(MAT!G16="","",MAT!G16)</f>
        <v/>
      </c>
      <c r="T16" s="230" t="str">
        <f>IF(IPA!F16="","",IPA!F16)</f>
        <v/>
      </c>
      <c r="U16" s="230" t="str">
        <f>IF(IPA!G16="","",IPA!G16)</f>
        <v/>
      </c>
      <c r="V16" s="230" t="str">
        <f>IF(IPS!F16="","",IPS!F16)</f>
        <v/>
      </c>
      <c r="W16" s="230" t="str">
        <f>IF(IPS!G16="","",IPS!G16)</f>
        <v/>
      </c>
      <c r="X16" s="230" t="str">
        <f>IF(BIng!F16="","",BIng!F16)</f>
        <v/>
      </c>
      <c r="Y16" s="230" t="str">
        <f>IF(BIng!G16="","",BIng!G16)</f>
        <v/>
      </c>
      <c r="Z16" s="230" t="str">
        <f>IF(SBd!F16="","",SBd!F16)</f>
        <v/>
      </c>
      <c r="AA16" s="230" t="str">
        <f>IF(SBd!G16="","",SBd!G16)</f>
        <v/>
      </c>
      <c r="AB16" s="230" t="str">
        <f>IF(Pjk!F16="","",Pjk!F16)</f>
        <v/>
      </c>
      <c r="AC16" s="230" t="str">
        <f>IF(Pjk!G16="","",Pjk!G16)</f>
        <v/>
      </c>
      <c r="AD16" s="230" t="str">
        <f>IF(Prk!F16="","",Prk!F16)</f>
        <v/>
      </c>
      <c r="AE16" s="230" t="str">
        <f>IF(Prk!G16="","",Prk!G16)</f>
        <v/>
      </c>
      <c r="AF16" s="230" t="str">
        <f>IF(BADER!F16="","",BADER!F16)</f>
        <v/>
      </c>
      <c r="AG16" s="230" t="str">
        <f>IF(BADER!G16="","",BADER!G16)</f>
        <v/>
      </c>
      <c r="AH16" s="230" t="str">
        <f>IF(TAMB1!F16="","",TAMB1!F16)</f>
        <v/>
      </c>
      <c r="AI16" s="230" t="str">
        <f>IF(TAMB1!G16="","",TAMB1!G16)</f>
        <v/>
      </c>
      <c r="AJ16" s="230" t="str">
        <f>IF(TAMB2!F16="","",TAMB2!F16)</f>
        <v/>
      </c>
      <c r="AK16" s="230" t="str">
        <f>IF(TAMB2!G16="","",TAMB2!G16)</f>
        <v/>
      </c>
      <c r="AL16" s="231">
        <f t="shared" si="0"/>
        <v>0</v>
      </c>
      <c r="AM16" s="755"/>
      <c r="AN16" s="757"/>
      <c r="AO16" s="748"/>
      <c r="AP16" s="751"/>
    </row>
    <row r="17" spans="1:42" ht="15">
      <c r="A17" s="711">
        <v>4</v>
      </c>
      <c r="B17" s="752" t="str">
        <f>'Data Identitas'!B12</f>
        <v>siswa4</v>
      </c>
      <c r="C17" s="232" t="s">
        <v>422</v>
      </c>
      <c r="D17" s="228" t="str">
        <f>IF(QH!C17="","",QH!C17)</f>
        <v/>
      </c>
      <c r="E17" s="229" t="str">
        <f>IF(QH!D17="","",QH!D17)</f>
        <v/>
      </c>
      <c r="F17" s="229" t="str">
        <f>IF(AA!C17="","",AA!C17)</f>
        <v/>
      </c>
      <c r="G17" s="229" t="str">
        <f>IF(AA!D17="","",AA!D17)</f>
        <v/>
      </c>
      <c r="H17" s="229" t="str">
        <f>IF(FIQIH!C17="","",FIQIH!C17)</f>
        <v/>
      </c>
      <c r="I17" s="229" t="str">
        <f>IF(FIQIH!D17="","",FIQIH!D17)</f>
        <v/>
      </c>
      <c r="J17" s="229" t="str">
        <f>IF(SKI!C17="","",SKI!C17)</f>
        <v/>
      </c>
      <c r="K17" s="229" t="str">
        <f>IF(SKI!D17="","",SKI!D17)</f>
        <v/>
      </c>
      <c r="L17" s="228" t="str">
        <f>IF(PPKn!C17="","",PPKn!C17)</f>
        <v/>
      </c>
      <c r="M17" s="229" t="str">
        <f>IF(PPKn!D17="","",PPKn!D17)</f>
        <v/>
      </c>
      <c r="N17" s="230" t="str">
        <f>IF(B.Ind!C17="","",B.Ind!C17)</f>
        <v/>
      </c>
      <c r="O17" s="230" t="str">
        <f>IF(B.Ind!D17="","",B.Ind!D17)</f>
        <v/>
      </c>
      <c r="P17" s="230" t="str">
        <f>IF(B.ARAB!C17="","",B.ARAB!C17)</f>
        <v/>
      </c>
      <c r="Q17" s="230" t="str">
        <f>IF(B.ARAB!D17="","",B.ARAB!D17)</f>
        <v/>
      </c>
      <c r="R17" s="230" t="str">
        <f>IF(MAT!C17="","",MAT!C17)</f>
        <v/>
      </c>
      <c r="S17" s="230" t="str">
        <f>IF(MAT!D17="","",MAT!D17)</f>
        <v/>
      </c>
      <c r="T17" s="230" t="str">
        <f>IF(IPA!C17="","",IPA!C17)</f>
        <v/>
      </c>
      <c r="U17" s="230" t="str">
        <f>IF(IPA!D17="","",IPA!D17)</f>
        <v/>
      </c>
      <c r="V17" s="230" t="str">
        <f>IF(IPS!C17="","",IPS!C17)</f>
        <v/>
      </c>
      <c r="W17" s="230" t="str">
        <f>IF(IPS!D17="","",IPS!D17)</f>
        <v/>
      </c>
      <c r="X17" s="230" t="str">
        <f>IF(BIng!C17="","",BIng!C17)</f>
        <v/>
      </c>
      <c r="Y17" s="230" t="str">
        <f>IF(BIng!D17="","",BIng!D17)</f>
        <v/>
      </c>
      <c r="Z17" s="230" t="str">
        <f>IF(SBd!C17="","",SBd!C17)</f>
        <v/>
      </c>
      <c r="AA17" s="230" t="str">
        <f>IF(SBd!D17="","",SBd!D17)</f>
        <v/>
      </c>
      <c r="AB17" s="230" t="str">
        <f>IF(Pjk!C17="","",Pjk!C17)</f>
        <v/>
      </c>
      <c r="AC17" s="230" t="str">
        <f>IF(Pjk!D17="","",Pjk!D17)</f>
        <v/>
      </c>
      <c r="AD17" s="230" t="str">
        <f>IF(Prk!C17="","",Prk!C17)</f>
        <v/>
      </c>
      <c r="AE17" s="230" t="str">
        <f>IF(Prk!D17="","",Prk!D17)</f>
        <v/>
      </c>
      <c r="AF17" s="230" t="str">
        <f>IF(BADER!C17="","",BADER!C17)</f>
        <v/>
      </c>
      <c r="AG17" s="230" t="str">
        <f>IF(BADER!D17="","",BADER!D17)</f>
        <v/>
      </c>
      <c r="AH17" s="230" t="str">
        <f>IF(TAMB1!C17="","",TAMB1!C17)</f>
        <v/>
      </c>
      <c r="AI17" s="230" t="str">
        <f>IF(TAMB1!D17="","",TAMB1!D17)</f>
        <v/>
      </c>
      <c r="AJ17" s="230" t="str">
        <f>IF(TAMB2!C17="","",TAMB2!C17)</f>
        <v/>
      </c>
      <c r="AK17" s="230" t="str">
        <f>IF(TAMB2!D17="","",TAMB2!D17)</f>
        <v/>
      </c>
      <c r="AL17" s="231">
        <f t="shared" si="0"/>
        <v>0</v>
      </c>
      <c r="AM17" s="754" t="str">
        <f>IFERROR(DESKRIPSI!EW14,"")</f>
        <v/>
      </c>
      <c r="AN17" s="756">
        <f t="shared" ref="AN17" si="4">IF(AL17="","",AL17+AL18)</f>
        <v>0</v>
      </c>
      <c r="AO17" s="747" t="str">
        <f>IF('NK1'!AO17:AO18="","",'NK1'!AO17:AO18)</f>
        <v/>
      </c>
      <c r="AP17" s="751" t="str">
        <f t="shared" ref="AP17" si="5">IF(AN17=0,"",RANK(AN17,$AN$11:$AN$105,0))</f>
        <v/>
      </c>
    </row>
    <row r="18" spans="1:42" ht="15">
      <c r="A18" s="713"/>
      <c r="B18" s="753"/>
      <c r="C18" s="232" t="s">
        <v>423</v>
      </c>
      <c r="D18" s="228" t="str">
        <f>IF(QH!F17="","",QH!F17)</f>
        <v/>
      </c>
      <c r="E18" s="229" t="str">
        <f>IF(QH!G17="","",QH!G17)</f>
        <v/>
      </c>
      <c r="F18" s="229" t="str">
        <f>IF(AA!F17="","",AA!F17)</f>
        <v/>
      </c>
      <c r="G18" s="229" t="str">
        <f>IF(AA!G17="","",AA!G17)</f>
        <v/>
      </c>
      <c r="H18" s="229" t="str">
        <f>IF(FIQIH!F17="","",FIQIH!F17)</f>
        <v/>
      </c>
      <c r="I18" s="229" t="str">
        <f>IF(FIQIH!G17="","",FIQIH!G17)</f>
        <v/>
      </c>
      <c r="J18" s="229" t="str">
        <f>IF(SKI!F17="","",SKI!F17)</f>
        <v/>
      </c>
      <c r="K18" s="229" t="str">
        <f>IF(SKI!G17="","",SKI!G17)</f>
        <v/>
      </c>
      <c r="L18" s="228" t="str">
        <f>IF(PPKn!F17="","",PPKn!F17)</f>
        <v/>
      </c>
      <c r="M18" s="229" t="str">
        <f>IF(PPKn!G17="","",PPKn!G17)</f>
        <v/>
      </c>
      <c r="N18" s="230" t="str">
        <f>IF(B.Ind!F17="","",B.Ind!F17)</f>
        <v/>
      </c>
      <c r="O18" s="230" t="str">
        <f>IF(B.Ind!G17="","",B.Ind!G17)</f>
        <v/>
      </c>
      <c r="P18" s="230" t="str">
        <f>IF(B.ARAB!F17="","",B.ARAB!F17)</f>
        <v/>
      </c>
      <c r="Q18" s="230" t="str">
        <f>IF(B.ARAB!G17="","",B.ARAB!G17)</f>
        <v/>
      </c>
      <c r="R18" s="230" t="str">
        <f>IF(MAT!F17="","",MAT!F17)</f>
        <v/>
      </c>
      <c r="S18" s="230" t="str">
        <f>IF(MAT!G17="","",MAT!G17)</f>
        <v/>
      </c>
      <c r="T18" s="230" t="str">
        <f>IF(IPA!F17="","",IPA!F17)</f>
        <v/>
      </c>
      <c r="U18" s="230" t="str">
        <f>IF(IPA!G17="","",IPA!G17)</f>
        <v/>
      </c>
      <c r="V18" s="230" t="str">
        <f>IF(IPS!F17="","",IPS!F17)</f>
        <v/>
      </c>
      <c r="W18" s="230" t="str">
        <f>IF(IPS!G17="","",IPS!G17)</f>
        <v/>
      </c>
      <c r="X18" s="230" t="str">
        <f>IF(BIng!F17="","",BIng!F17)</f>
        <v/>
      </c>
      <c r="Y18" s="230" t="str">
        <f>IF(BIng!G17="","",BIng!G17)</f>
        <v/>
      </c>
      <c r="Z18" s="230" t="str">
        <f>IF(SBd!F17="","",SBd!F17)</f>
        <v/>
      </c>
      <c r="AA18" s="230" t="str">
        <f>IF(SBd!G17="","",SBd!G17)</f>
        <v/>
      </c>
      <c r="AB18" s="230" t="str">
        <f>IF(Pjk!F17="","",Pjk!F17)</f>
        <v/>
      </c>
      <c r="AC18" s="230" t="str">
        <f>IF(Pjk!G17="","",Pjk!G17)</f>
        <v/>
      </c>
      <c r="AD18" s="230" t="str">
        <f>IF(Prk!F17="","",Prk!F17)</f>
        <v/>
      </c>
      <c r="AE18" s="230" t="str">
        <f>IF(Prk!G17="","",Prk!G17)</f>
        <v/>
      </c>
      <c r="AF18" s="230" t="str">
        <f>IF(BADER!F17="","",BADER!F17)</f>
        <v/>
      </c>
      <c r="AG18" s="230" t="str">
        <f>IF(BADER!G17="","",BADER!G17)</f>
        <v/>
      </c>
      <c r="AH18" s="230" t="str">
        <f>IF(TAMB1!F17="","",TAMB1!F17)</f>
        <v/>
      </c>
      <c r="AI18" s="230" t="str">
        <f>IF(TAMB1!G17="","",TAMB1!G17)</f>
        <v/>
      </c>
      <c r="AJ18" s="230" t="str">
        <f>IF(TAMB2!F17="","",TAMB2!F17)</f>
        <v/>
      </c>
      <c r="AK18" s="230" t="str">
        <f>IF(TAMB2!G17="","",TAMB2!G17)</f>
        <v/>
      </c>
      <c r="AL18" s="231">
        <f t="shared" si="0"/>
        <v>0</v>
      </c>
      <c r="AM18" s="755"/>
      <c r="AN18" s="757"/>
      <c r="AO18" s="748"/>
      <c r="AP18" s="751"/>
    </row>
    <row r="19" spans="1:42" ht="15">
      <c r="A19" s="711">
        <v>5</v>
      </c>
      <c r="B19" s="752" t="str">
        <f>'Data Identitas'!B13</f>
        <v>siswa5</v>
      </c>
      <c r="C19" s="232" t="s">
        <v>422</v>
      </c>
      <c r="D19" s="228" t="str">
        <f>IF(QH!C18="","",QH!C18)</f>
        <v/>
      </c>
      <c r="E19" s="229" t="str">
        <f>IF(QH!D18="","",QH!D18)</f>
        <v/>
      </c>
      <c r="F19" s="229" t="str">
        <f>IF(AA!C18="","",AA!C18)</f>
        <v/>
      </c>
      <c r="G19" s="229" t="str">
        <f>IF(AA!D18="","",AA!D18)</f>
        <v/>
      </c>
      <c r="H19" s="229" t="str">
        <f>IF(FIQIH!C18="","",FIQIH!C18)</f>
        <v/>
      </c>
      <c r="I19" s="229" t="str">
        <f>IF(FIQIH!D18="","",FIQIH!D18)</f>
        <v/>
      </c>
      <c r="J19" s="229" t="str">
        <f>IF(SKI!C18="","",SKI!C18)</f>
        <v/>
      </c>
      <c r="K19" s="229" t="str">
        <f>IF(SKI!D18="","",SKI!D18)</f>
        <v/>
      </c>
      <c r="L19" s="228" t="str">
        <f>IF(PPKn!C18="","",PPKn!C18)</f>
        <v/>
      </c>
      <c r="M19" s="229" t="str">
        <f>IF(PPKn!D18="","",PPKn!D18)</f>
        <v/>
      </c>
      <c r="N19" s="230" t="str">
        <f>IF(B.Ind!C18="","",B.Ind!C18)</f>
        <v/>
      </c>
      <c r="O19" s="230" t="str">
        <f>IF(B.Ind!D18="","",B.Ind!D18)</f>
        <v/>
      </c>
      <c r="P19" s="230" t="str">
        <f>IF(B.ARAB!C18="","",B.ARAB!C18)</f>
        <v/>
      </c>
      <c r="Q19" s="230" t="str">
        <f>IF(B.ARAB!D18="","",B.ARAB!D18)</f>
        <v/>
      </c>
      <c r="R19" s="230" t="str">
        <f>IF(MAT!C18="","",MAT!C18)</f>
        <v/>
      </c>
      <c r="S19" s="230" t="str">
        <f>IF(MAT!D18="","",MAT!D18)</f>
        <v/>
      </c>
      <c r="T19" s="230" t="str">
        <f>IF(IPA!C18="","",IPA!C18)</f>
        <v/>
      </c>
      <c r="U19" s="230" t="str">
        <f>IF(IPA!D18="","",IPA!D18)</f>
        <v/>
      </c>
      <c r="V19" s="230" t="str">
        <f>IF(IPS!C18="","",IPS!C18)</f>
        <v/>
      </c>
      <c r="W19" s="230" t="str">
        <f>IF(IPS!D18="","",IPS!D18)</f>
        <v/>
      </c>
      <c r="X19" s="230" t="str">
        <f>IF(BIng!C18="","",BIng!C18)</f>
        <v/>
      </c>
      <c r="Y19" s="230" t="str">
        <f>IF(BIng!D18="","",BIng!D18)</f>
        <v/>
      </c>
      <c r="Z19" s="230" t="str">
        <f>IF(SBd!C18="","",SBd!C18)</f>
        <v/>
      </c>
      <c r="AA19" s="230" t="str">
        <f>IF(SBd!D18="","",SBd!D18)</f>
        <v/>
      </c>
      <c r="AB19" s="230" t="str">
        <f>IF(Pjk!C18="","",Pjk!C18)</f>
        <v/>
      </c>
      <c r="AC19" s="230" t="str">
        <f>IF(Pjk!D18="","",Pjk!D18)</f>
        <v/>
      </c>
      <c r="AD19" s="230" t="str">
        <f>IF(Prk!C18="","",Prk!C18)</f>
        <v/>
      </c>
      <c r="AE19" s="230" t="str">
        <f>IF(Prk!D18="","",Prk!D18)</f>
        <v/>
      </c>
      <c r="AF19" s="230" t="str">
        <f>IF(BADER!C18="","",BADER!C18)</f>
        <v/>
      </c>
      <c r="AG19" s="230" t="str">
        <f>IF(BADER!D18="","",BADER!D18)</f>
        <v/>
      </c>
      <c r="AH19" s="230" t="str">
        <f>IF(TAMB1!C18="","",TAMB1!C18)</f>
        <v/>
      </c>
      <c r="AI19" s="230" t="str">
        <f>IF(TAMB1!D18="","",TAMB1!D18)</f>
        <v/>
      </c>
      <c r="AJ19" s="230" t="str">
        <f>IF(TAMB2!C18="","",TAMB2!C18)</f>
        <v/>
      </c>
      <c r="AK19" s="230" t="str">
        <f>IF(TAMB2!D18="","",TAMB2!D18)</f>
        <v/>
      </c>
      <c r="AL19" s="231">
        <f t="shared" si="0"/>
        <v>0</v>
      </c>
      <c r="AM19" s="754" t="str">
        <f>IFERROR(DESKRIPSI!EW15,"")</f>
        <v/>
      </c>
      <c r="AN19" s="756">
        <f t="shared" ref="AN19" si="6">IF(AL19="","",AL19+AL20)</f>
        <v>0</v>
      </c>
      <c r="AO19" s="747" t="str">
        <f>IF('NK1'!AO19:AO20="","",'NK1'!AO19:AO20)</f>
        <v/>
      </c>
      <c r="AP19" s="751" t="str">
        <f t="shared" ref="AP19" si="7">IF(AN19=0,"",RANK(AN19,$AN$11:$AN$105,0))</f>
        <v/>
      </c>
    </row>
    <row r="20" spans="1:42" ht="15">
      <c r="A20" s="713"/>
      <c r="B20" s="753"/>
      <c r="C20" s="232" t="s">
        <v>423</v>
      </c>
      <c r="D20" s="228" t="str">
        <f>IF(QH!F18="","",QH!F18)</f>
        <v/>
      </c>
      <c r="E20" s="229" t="str">
        <f>IF(QH!G18="","",QH!G18)</f>
        <v/>
      </c>
      <c r="F20" s="229" t="str">
        <f>IF(AA!F18="","",AA!F18)</f>
        <v/>
      </c>
      <c r="G20" s="229" t="str">
        <f>IF(AA!G18="","",AA!G18)</f>
        <v/>
      </c>
      <c r="H20" s="229" t="str">
        <f>IF(FIQIH!F18="","",FIQIH!F18)</f>
        <v/>
      </c>
      <c r="I20" s="229" t="str">
        <f>IF(FIQIH!G18="","",FIQIH!G18)</f>
        <v/>
      </c>
      <c r="J20" s="229" t="str">
        <f>IF(SKI!F18="","",SKI!F18)</f>
        <v/>
      </c>
      <c r="K20" s="229" t="str">
        <f>IF(SKI!G18="","",SKI!G18)</f>
        <v/>
      </c>
      <c r="L20" s="228" t="str">
        <f>IF(PPKn!F18="","",PPKn!F18)</f>
        <v/>
      </c>
      <c r="M20" s="229" t="str">
        <f>IF(PPKn!G18="","",PPKn!G18)</f>
        <v/>
      </c>
      <c r="N20" s="230" t="str">
        <f>IF(B.Ind!F18="","",B.Ind!F18)</f>
        <v/>
      </c>
      <c r="O20" s="230" t="str">
        <f>IF(B.Ind!G18="","",B.Ind!G18)</f>
        <v/>
      </c>
      <c r="P20" s="230" t="str">
        <f>IF(B.ARAB!F18="","",B.ARAB!F18)</f>
        <v/>
      </c>
      <c r="Q20" s="230" t="str">
        <f>IF(B.ARAB!G18="","",B.ARAB!G18)</f>
        <v/>
      </c>
      <c r="R20" s="230" t="str">
        <f>IF(MAT!F18="","",MAT!F18)</f>
        <v/>
      </c>
      <c r="S20" s="230" t="str">
        <f>IF(MAT!G18="","",MAT!G18)</f>
        <v/>
      </c>
      <c r="T20" s="230" t="str">
        <f>IF(IPA!F18="","",IPA!F18)</f>
        <v/>
      </c>
      <c r="U20" s="230" t="str">
        <f>IF(IPA!G18="","",IPA!G18)</f>
        <v/>
      </c>
      <c r="V20" s="230" t="str">
        <f>IF(IPS!F18="","",IPS!F18)</f>
        <v/>
      </c>
      <c r="W20" s="230" t="str">
        <f>IF(IPS!G18="","",IPS!G18)</f>
        <v/>
      </c>
      <c r="X20" s="230" t="str">
        <f>IF(BIng!F18="","",BIng!F18)</f>
        <v/>
      </c>
      <c r="Y20" s="230" t="str">
        <f>IF(BIng!G18="","",BIng!G18)</f>
        <v/>
      </c>
      <c r="Z20" s="230" t="str">
        <f>IF(SBd!F18="","",SBd!F18)</f>
        <v/>
      </c>
      <c r="AA20" s="230" t="str">
        <f>IF(SBd!G18="","",SBd!G18)</f>
        <v/>
      </c>
      <c r="AB20" s="230" t="str">
        <f>IF(Pjk!F18="","",Pjk!F18)</f>
        <v/>
      </c>
      <c r="AC20" s="230" t="str">
        <f>IF(Pjk!G18="","",Pjk!G18)</f>
        <v/>
      </c>
      <c r="AD20" s="230" t="str">
        <f>IF(Prk!F18="","",Prk!F18)</f>
        <v/>
      </c>
      <c r="AE20" s="230" t="str">
        <f>IF(Prk!G18="","",Prk!G18)</f>
        <v/>
      </c>
      <c r="AF20" s="230" t="str">
        <f>IF(BADER!F18="","",BADER!F18)</f>
        <v/>
      </c>
      <c r="AG20" s="230" t="str">
        <f>IF(BADER!G18="","",BADER!G18)</f>
        <v/>
      </c>
      <c r="AH20" s="230" t="str">
        <f>IF(TAMB1!F18="","",TAMB1!F18)</f>
        <v/>
      </c>
      <c r="AI20" s="230" t="str">
        <f>IF(TAMB1!G18="","",TAMB1!G18)</f>
        <v/>
      </c>
      <c r="AJ20" s="230" t="str">
        <f>IF(TAMB2!F18="","",TAMB2!F18)</f>
        <v/>
      </c>
      <c r="AK20" s="230" t="str">
        <f>IF(TAMB2!G18="","",TAMB2!G18)</f>
        <v/>
      </c>
      <c r="AL20" s="231">
        <f t="shared" si="0"/>
        <v>0</v>
      </c>
      <c r="AM20" s="755"/>
      <c r="AN20" s="757"/>
      <c r="AO20" s="748"/>
      <c r="AP20" s="751"/>
    </row>
    <row r="21" spans="1:42" ht="15">
      <c r="A21" s="711">
        <v>6</v>
      </c>
      <c r="B21" s="752" t="str">
        <f>'Data Identitas'!B14</f>
        <v>siswa6</v>
      </c>
      <c r="C21" s="232" t="s">
        <v>422</v>
      </c>
      <c r="D21" s="228" t="str">
        <f>IF(QH!C19="","",QH!C19)</f>
        <v/>
      </c>
      <c r="E21" s="229" t="str">
        <f>IF(QH!D19="","",QH!D19)</f>
        <v/>
      </c>
      <c r="F21" s="229" t="str">
        <f>IF(AA!C19="","",AA!C19)</f>
        <v/>
      </c>
      <c r="G21" s="229" t="str">
        <f>IF(AA!D19="","",AA!D19)</f>
        <v/>
      </c>
      <c r="H21" s="229" t="str">
        <f>IF(FIQIH!C19="","",FIQIH!C19)</f>
        <v/>
      </c>
      <c r="I21" s="229" t="str">
        <f>IF(FIQIH!D19="","",FIQIH!D19)</f>
        <v/>
      </c>
      <c r="J21" s="229" t="str">
        <f>IF(SKI!C19="","",SKI!C19)</f>
        <v/>
      </c>
      <c r="K21" s="229" t="str">
        <f>IF(SKI!D19="","",SKI!D19)</f>
        <v/>
      </c>
      <c r="L21" s="228" t="str">
        <f>IF(PPKn!C19="","",PPKn!C19)</f>
        <v/>
      </c>
      <c r="M21" s="229" t="str">
        <f>IF(PPKn!D19="","",PPKn!D19)</f>
        <v/>
      </c>
      <c r="N21" s="230" t="str">
        <f>IF(B.Ind!C19="","",B.Ind!C19)</f>
        <v/>
      </c>
      <c r="O21" s="230" t="str">
        <f>IF(B.Ind!D19="","",B.Ind!D19)</f>
        <v/>
      </c>
      <c r="P21" s="230" t="str">
        <f>IF(B.ARAB!C19="","",B.ARAB!C19)</f>
        <v/>
      </c>
      <c r="Q21" s="230" t="str">
        <f>IF(B.ARAB!D19="","",B.ARAB!D19)</f>
        <v/>
      </c>
      <c r="R21" s="230" t="str">
        <f>IF(MAT!C19="","",MAT!C19)</f>
        <v/>
      </c>
      <c r="S21" s="230" t="str">
        <f>IF(MAT!D19="","",MAT!D19)</f>
        <v/>
      </c>
      <c r="T21" s="230" t="str">
        <f>IF(IPA!C19="","",IPA!C19)</f>
        <v/>
      </c>
      <c r="U21" s="230" t="str">
        <f>IF(IPA!D19="","",IPA!D19)</f>
        <v/>
      </c>
      <c r="V21" s="230" t="str">
        <f>IF(IPS!C19="","",IPS!C19)</f>
        <v/>
      </c>
      <c r="W21" s="230" t="str">
        <f>IF(IPS!D19="","",IPS!D19)</f>
        <v/>
      </c>
      <c r="X21" s="230" t="str">
        <f>IF(BIng!C19="","",BIng!C19)</f>
        <v/>
      </c>
      <c r="Y21" s="230" t="str">
        <f>IF(BIng!D19="","",BIng!D19)</f>
        <v/>
      </c>
      <c r="Z21" s="230" t="str">
        <f>IF(SBd!C19="","",SBd!C19)</f>
        <v/>
      </c>
      <c r="AA21" s="230" t="str">
        <f>IF(SBd!D19="","",SBd!D19)</f>
        <v/>
      </c>
      <c r="AB21" s="230" t="str">
        <f>IF(Pjk!C19="","",Pjk!C19)</f>
        <v/>
      </c>
      <c r="AC21" s="230" t="str">
        <f>IF(Pjk!D19="","",Pjk!D19)</f>
        <v/>
      </c>
      <c r="AD21" s="230" t="str">
        <f>IF(Prk!C19="","",Prk!C19)</f>
        <v/>
      </c>
      <c r="AE21" s="230" t="str">
        <f>IF(Prk!D19="","",Prk!D19)</f>
        <v/>
      </c>
      <c r="AF21" s="230" t="str">
        <f>IF(BADER!C19="","",BADER!C19)</f>
        <v/>
      </c>
      <c r="AG21" s="230" t="str">
        <f>IF(BADER!D19="","",BADER!D19)</f>
        <v/>
      </c>
      <c r="AH21" s="230" t="str">
        <f>IF(TAMB1!C19="","",TAMB1!C19)</f>
        <v/>
      </c>
      <c r="AI21" s="230" t="str">
        <f>IF(TAMB1!D19="","",TAMB1!D19)</f>
        <v/>
      </c>
      <c r="AJ21" s="230" t="str">
        <f>IF(TAMB2!C19="","",TAMB2!C19)</f>
        <v/>
      </c>
      <c r="AK21" s="230" t="str">
        <f>IF(TAMB2!D19="","",TAMB2!D19)</f>
        <v/>
      </c>
      <c r="AL21" s="231">
        <f t="shared" si="0"/>
        <v>0</v>
      </c>
      <c r="AM21" s="754" t="str">
        <f>IFERROR(DESKRIPSI!EW16,"")</f>
        <v/>
      </c>
      <c r="AN21" s="756">
        <f t="shared" ref="AN21" si="8">IF(AL21="","",AL21+AL22)</f>
        <v>0</v>
      </c>
      <c r="AO21" s="747" t="str">
        <f>IF('NK1'!AO21:AO22="","",'NK1'!AO21:AO22)</f>
        <v/>
      </c>
      <c r="AP21" s="751" t="str">
        <f t="shared" ref="AP21" si="9">IF(AN21=0,"",RANK(AN21,$AN$11:$AN$105,0))</f>
        <v/>
      </c>
    </row>
    <row r="22" spans="1:42" ht="15">
      <c r="A22" s="713"/>
      <c r="B22" s="753"/>
      <c r="C22" s="232" t="s">
        <v>423</v>
      </c>
      <c r="D22" s="228" t="str">
        <f>IF(QH!F19="","",QH!F19)</f>
        <v/>
      </c>
      <c r="E22" s="229" t="str">
        <f>IF(QH!G19="","",QH!G19)</f>
        <v/>
      </c>
      <c r="F22" s="229" t="str">
        <f>IF(AA!F19="","",AA!F19)</f>
        <v/>
      </c>
      <c r="G22" s="229" t="str">
        <f>IF(AA!G19="","",AA!G19)</f>
        <v/>
      </c>
      <c r="H22" s="229" t="str">
        <f>IF(FIQIH!F19="","",FIQIH!F19)</f>
        <v/>
      </c>
      <c r="I22" s="229" t="str">
        <f>IF(FIQIH!G19="","",FIQIH!G19)</f>
        <v/>
      </c>
      <c r="J22" s="229" t="str">
        <f>IF(SKI!F19="","",SKI!F19)</f>
        <v/>
      </c>
      <c r="K22" s="229" t="str">
        <f>IF(SKI!G19="","",SKI!G19)</f>
        <v/>
      </c>
      <c r="L22" s="228" t="str">
        <f>IF(PPKn!F19="","",PPKn!F19)</f>
        <v/>
      </c>
      <c r="M22" s="229" t="str">
        <f>IF(PPKn!G19="","",PPKn!G19)</f>
        <v/>
      </c>
      <c r="N22" s="230" t="str">
        <f>IF(B.Ind!F19="","",B.Ind!F19)</f>
        <v/>
      </c>
      <c r="O22" s="230" t="str">
        <f>IF(B.Ind!G19="","",B.Ind!G19)</f>
        <v/>
      </c>
      <c r="P22" s="230" t="str">
        <f>IF(B.ARAB!F19="","",B.ARAB!F19)</f>
        <v/>
      </c>
      <c r="Q22" s="230" t="str">
        <f>IF(B.ARAB!G19="","",B.ARAB!G19)</f>
        <v/>
      </c>
      <c r="R22" s="230" t="str">
        <f>IF(MAT!F19="","",MAT!F19)</f>
        <v/>
      </c>
      <c r="S22" s="230" t="str">
        <f>IF(MAT!G19="","",MAT!G19)</f>
        <v/>
      </c>
      <c r="T22" s="230" t="str">
        <f>IF(IPA!F19="","",IPA!F19)</f>
        <v/>
      </c>
      <c r="U22" s="230" t="str">
        <f>IF(IPA!G19="","",IPA!G19)</f>
        <v/>
      </c>
      <c r="V22" s="230" t="str">
        <f>IF(IPS!F19="","",IPS!F19)</f>
        <v/>
      </c>
      <c r="W22" s="230" t="str">
        <f>IF(IPS!G19="","",IPS!G19)</f>
        <v/>
      </c>
      <c r="X22" s="230" t="str">
        <f>IF(BIng!F19="","",BIng!F19)</f>
        <v/>
      </c>
      <c r="Y22" s="230" t="str">
        <f>IF(BIng!G19="","",BIng!G19)</f>
        <v/>
      </c>
      <c r="Z22" s="230" t="str">
        <f>IF(SBd!F19="","",SBd!F19)</f>
        <v/>
      </c>
      <c r="AA22" s="230" t="str">
        <f>IF(SBd!G19="","",SBd!G19)</f>
        <v/>
      </c>
      <c r="AB22" s="230" t="str">
        <f>IF(Pjk!F19="","",Pjk!F19)</f>
        <v/>
      </c>
      <c r="AC22" s="230" t="str">
        <f>IF(Pjk!G19="","",Pjk!G19)</f>
        <v/>
      </c>
      <c r="AD22" s="230" t="str">
        <f>IF(Prk!F19="","",Prk!F19)</f>
        <v/>
      </c>
      <c r="AE22" s="230" t="str">
        <f>IF(Prk!G19="","",Prk!G19)</f>
        <v/>
      </c>
      <c r="AF22" s="230" t="str">
        <f>IF(BADER!F19="","",BADER!F19)</f>
        <v/>
      </c>
      <c r="AG22" s="230" t="str">
        <f>IF(BADER!G19="","",BADER!G19)</f>
        <v/>
      </c>
      <c r="AH22" s="230" t="str">
        <f>IF(TAMB1!F19="","",TAMB1!F19)</f>
        <v/>
      </c>
      <c r="AI22" s="230" t="str">
        <f>IF(TAMB1!G19="","",TAMB1!G19)</f>
        <v/>
      </c>
      <c r="AJ22" s="230" t="str">
        <f>IF(TAMB2!F19="","",TAMB2!F19)</f>
        <v/>
      </c>
      <c r="AK22" s="230" t="str">
        <f>IF(TAMB2!G19="","",TAMB2!G19)</f>
        <v/>
      </c>
      <c r="AL22" s="231">
        <f t="shared" si="0"/>
        <v>0</v>
      </c>
      <c r="AM22" s="755"/>
      <c r="AN22" s="757"/>
      <c r="AO22" s="748"/>
      <c r="AP22" s="751"/>
    </row>
    <row r="23" spans="1:42" ht="15">
      <c r="A23" s="711">
        <v>7</v>
      </c>
      <c r="B23" s="752" t="str">
        <f>'Data Identitas'!B15</f>
        <v>siswa7</v>
      </c>
      <c r="C23" s="232" t="s">
        <v>422</v>
      </c>
      <c r="D23" s="228" t="str">
        <f>IF(QH!C20="","",QH!C20)</f>
        <v/>
      </c>
      <c r="E23" s="229" t="str">
        <f>IF(QH!D20="","",QH!D20)</f>
        <v/>
      </c>
      <c r="F23" s="229" t="str">
        <f>IF(AA!C20="","",AA!C20)</f>
        <v/>
      </c>
      <c r="G23" s="229" t="str">
        <f>IF(AA!D20="","",AA!D20)</f>
        <v/>
      </c>
      <c r="H23" s="229" t="str">
        <f>IF(FIQIH!C20="","",FIQIH!C20)</f>
        <v/>
      </c>
      <c r="I23" s="229" t="str">
        <f>IF(FIQIH!D20="","",FIQIH!D20)</f>
        <v/>
      </c>
      <c r="J23" s="229" t="str">
        <f>IF(SKI!C20="","",SKI!C20)</f>
        <v/>
      </c>
      <c r="K23" s="229" t="str">
        <f>IF(SKI!D20="","",SKI!D20)</f>
        <v/>
      </c>
      <c r="L23" s="228" t="str">
        <f>IF(PPKn!C20="","",PPKn!C20)</f>
        <v/>
      </c>
      <c r="M23" s="229" t="str">
        <f>IF(PPKn!D20="","",PPKn!D20)</f>
        <v/>
      </c>
      <c r="N23" s="230" t="str">
        <f>IF(B.Ind!C20="","",B.Ind!C20)</f>
        <v/>
      </c>
      <c r="O23" s="230" t="str">
        <f>IF(B.Ind!D20="","",B.Ind!D20)</f>
        <v/>
      </c>
      <c r="P23" s="230" t="str">
        <f>IF(B.ARAB!C20="","",B.ARAB!C20)</f>
        <v/>
      </c>
      <c r="Q23" s="230" t="str">
        <f>IF(B.ARAB!D20="","",B.ARAB!D20)</f>
        <v/>
      </c>
      <c r="R23" s="230" t="str">
        <f>IF(MAT!C20="","",MAT!C20)</f>
        <v/>
      </c>
      <c r="S23" s="230" t="str">
        <f>IF(MAT!D20="","",MAT!D20)</f>
        <v/>
      </c>
      <c r="T23" s="230" t="str">
        <f>IF(IPA!C20="","",IPA!C20)</f>
        <v/>
      </c>
      <c r="U23" s="230" t="str">
        <f>IF(IPA!D20="","",IPA!D20)</f>
        <v/>
      </c>
      <c r="V23" s="230" t="str">
        <f>IF(IPS!C20="","",IPS!C20)</f>
        <v/>
      </c>
      <c r="W23" s="230" t="str">
        <f>IF(IPS!D20="","",IPS!D20)</f>
        <v/>
      </c>
      <c r="X23" s="230" t="str">
        <f>IF(BIng!C20="","",BIng!C20)</f>
        <v/>
      </c>
      <c r="Y23" s="230" t="str">
        <f>IF(BIng!D20="","",BIng!D20)</f>
        <v/>
      </c>
      <c r="Z23" s="230" t="str">
        <f>IF(SBd!C20="","",SBd!C20)</f>
        <v/>
      </c>
      <c r="AA23" s="230" t="str">
        <f>IF(SBd!D20="","",SBd!D20)</f>
        <v/>
      </c>
      <c r="AB23" s="230" t="str">
        <f>IF(Pjk!C20="","",Pjk!C20)</f>
        <v/>
      </c>
      <c r="AC23" s="230" t="str">
        <f>IF(Pjk!D20="","",Pjk!D20)</f>
        <v/>
      </c>
      <c r="AD23" s="230" t="str">
        <f>IF(Prk!C20="","",Prk!C20)</f>
        <v/>
      </c>
      <c r="AE23" s="230" t="str">
        <f>IF(Prk!D20="","",Prk!D20)</f>
        <v/>
      </c>
      <c r="AF23" s="230" t="str">
        <f>IF(BADER!C20="","",BADER!C20)</f>
        <v/>
      </c>
      <c r="AG23" s="230" t="str">
        <f>IF(BADER!D20="","",BADER!D20)</f>
        <v/>
      </c>
      <c r="AH23" s="230" t="str">
        <f>IF(TAMB1!C20="","",TAMB1!C20)</f>
        <v/>
      </c>
      <c r="AI23" s="230" t="str">
        <f>IF(TAMB1!D20="","",TAMB1!D20)</f>
        <v/>
      </c>
      <c r="AJ23" s="230" t="str">
        <f>IF(TAMB2!C20="","",TAMB2!C20)</f>
        <v/>
      </c>
      <c r="AK23" s="230" t="str">
        <f>IF(TAMB2!D20="","",TAMB2!D20)</f>
        <v/>
      </c>
      <c r="AL23" s="231">
        <f t="shared" si="0"/>
        <v>0</v>
      </c>
      <c r="AM23" s="754" t="str">
        <f>IFERROR(DESKRIPSI!EW17,"")</f>
        <v/>
      </c>
      <c r="AN23" s="756">
        <f t="shared" ref="AN23" si="10">IF(AL23="","",AL23+AL24)</f>
        <v>0</v>
      </c>
      <c r="AO23" s="747" t="str">
        <f>IF('NK1'!AO23:AO24="","",'NK1'!AO23:AO24)</f>
        <v/>
      </c>
      <c r="AP23" s="751" t="str">
        <f t="shared" ref="AP23" si="11">IF(AN23=0,"",RANK(AN23,$AN$11:$AN$105,0))</f>
        <v/>
      </c>
    </row>
    <row r="24" spans="1:42" ht="15">
      <c r="A24" s="713"/>
      <c r="B24" s="753"/>
      <c r="C24" s="232" t="s">
        <v>423</v>
      </c>
      <c r="D24" s="228" t="str">
        <f>IF(QH!F20="","",QH!F20)</f>
        <v/>
      </c>
      <c r="E24" s="229" t="str">
        <f>IF(QH!G20="","",QH!G20)</f>
        <v/>
      </c>
      <c r="F24" s="229" t="str">
        <f>IF(AA!F20="","",AA!F20)</f>
        <v/>
      </c>
      <c r="G24" s="229" t="str">
        <f>IF(AA!G20="","",AA!G20)</f>
        <v/>
      </c>
      <c r="H24" s="229" t="str">
        <f>IF(FIQIH!F20="","",FIQIH!F20)</f>
        <v/>
      </c>
      <c r="I24" s="229" t="str">
        <f>IF(FIQIH!G20="","",FIQIH!G20)</f>
        <v/>
      </c>
      <c r="J24" s="229" t="str">
        <f>IF(SKI!F20="","",SKI!F20)</f>
        <v/>
      </c>
      <c r="K24" s="229" t="str">
        <f>IF(SKI!G20="","",SKI!G20)</f>
        <v/>
      </c>
      <c r="L24" s="228" t="str">
        <f>IF(PPKn!F20="","",PPKn!F20)</f>
        <v/>
      </c>
      <c r="M24" s="229" t="str">
        <f>IF(PPKn!G20="","",PPKn!G20)</f>
        <v/>
      </c>
      <c r="N24" s="230" t="str">
        <f>IF(B.Ind!F20="","",B.Ind!F20)</f>
        <v/>
      </c>
      <c r="O24" s="230" t="str">
        <f>IF(B.Ind!G20="","",B.Ind!G20)</f>
        <v/>
      </c>
      <c r="P24" s="230" t="str">
        <f>IF(B.ARAB!F20="","",B.ARAB!F20)</f>
        <v/>
      </c>
      <c r="Q24" s="230" t="str">
        <f>IF(B.ARAB!G20="","",B.ARAB!G20)</f>
        <v/>
      </c>
      <c r="R24" s="230" t="str">
        <f>IF(MAT!F20="","",MAT!F20)</f>
        <v/>
      </c>
      <c r="S24" s="230" t="str">
        <f>IF(MAT!G20="","",MAT!G20)</f>
        <v/>
      </c>
      <c r="T24" s="230" t="str">
        <f>IF(IPA!F20="","",IPA!F20)</f>
        <v/>
      </c>
      <c r="U24" s="230" t="str">
        <f>IF(IPA!G20="","",IPA!G20)</f>
        <v/>
      </c>
      <c r="V24" s="230" t="str">
        <f>IF(IPS!F20="","",IPS!F20)</f>
        <v/>
      </c>
      <c r="W24" s="230" t="str">
        <f>IF(IPS!G20="","",IPS!G20)</f>
        <v/>
      </c>
      <c r="X24" s="230" t="str">
        <f>IF(BIng!F20="","",BIng!F20)</f>
        <v/>
      </c>
      <c r="Y24" s="230" t="str">
        <f>IF(BIng!G20="","",BIng!G20)</f>
        <v/>
      </c>
      <c r="Z24" s="230" t="str">
        <f>IF(SBd!F20="","",SBd!F20)</f>
        <v/>
      </c>
      <c r="AA24" s="230" t="str">
        <f>IF(SBd!G20="","",SBd!G20)</f>
        <v/>
      </c>
      <c r="AB24" s="230" t="str">
        <f>IF(Pjk!F20="","",Pjk!F20)</f>
        <v/>
      </c>
      <c r="AC24" s="230" t="str">
        <f>IF(Pjk!G20="","",Pjk!G20)</f>
        <v/>
      </c>
      <c r="AD24" s="230" t="str">
        <f>IF(Prk!F20="","",Prk!F20)</f>
        <v/>
      </c>
      <c r="AE24" s="230" t="str">
        <f>IF(Prk!G20="","",Prk!G20)</f>
        <v/>
      </c>
      <c r="AF24" s="230" t="str">
        <f>IF(BADER!F20="","",BADER!F20)</f>
        <v/>
      </c>
      <c r="AG24" s="230" t="str">
        <f>IF(BADER!G20="","",BADER!G20)</f>
        <v/>
      </c>
      <c r="AH24" s="230" t="str">
        <f>IF(TAMB1!F20="","",TAMB1!F20)</f>
        <v/>
      </c>
      <c r="AI24" s="230" t="str">
        <f>IF(TAMB1!G20="","",TAMB1!G20)</f>
        <v/>
      </c>
      <c r="AJ24" s="230" t="str">
        <f>IF(TAMB2!F20="","",TAMB2!F20)</f>
        <v/>
      </c>
      <c r="AK24" s="230" t="str">
        <f>IF(TAMB2!G20="","",TAMB2!G20)</f>
        <v/>
      </c>
      <c r="AL24" s="231">
        <f t="shared" si="0"/>
        <v>0</v>
      </c>
      <c r="AM24" s="755"/>
      <c r="AN24" s="757"/>
      <c r="AO24" s="748"/>
      <c r="AP24" s="751"/>
    </row>
    <row r="25" spans="1:42" ht="15">
      <c r="A25" s="711">
        <v>8</v>
      </c>
      <c r="B25" s="752" t="str">
        <f>'Data Identitas'!B16</f>
        <v>siswa8</v>
      </c>
      <c r="C25" s="232" t="s">
        <v>422</v>
      </c>
      <c r="D25" s="228" t="str">
        <f>IF(QH!C21="","",QH!C21)</f>
        <v/>
      </c>
      <c r="E25" s="229" t="str">
        <f>IF(QH!D21="","",QH!D21)</f>
        <v/>
      </c>
      <c r="F25" s="229" t="str">
        <f>IF(AA!C21="","",AA!C21)</f>
        <v/>
      </c>
      <c r="G25" s="229" t="str">
        <f>IF(AA!D21="","",AA!D21)</f>
        <v/>
      </c>
      <c r="H25" s="229" t="str">
        <f>IF(FIQIH!C21="","",FIQIH!C21)</f>
        <v/>
      </c>
      <c r="I25" s="229" t="str">
        <f>IF(FIQIH!D21="","",FIQIH!D21)</f>
        <v/>
      </c>
      <c r="J25" s="229" t="str">
        <f>IF(SKI!C21="","",SKI!C21)</f>
        <v/>
      </c>
      <c r="K25" s="229" t="str">
        <f>IF(SKI!D21="","",SKI!D21)</f>
        <v/>
      </c>
      <c r="L25" s="228" t="str">
        <f>IF(PPKn!C21="","",PPKn!C21)</f>
        <v/>
      </c>
      <c r="M25" s="229" t="str">
        <f>IF(PPKn!D21="","",PPKn!D21)</f>
        <v/>
      </c>
      <c r="N25" s="230" t="str">
        <f>IF(B.Ind!C21="","",B.Ind!C21)</f>
        <v/>
      </c>
      <c r="O25" s="230" t="str">
        <f>IF(B.Ind!D21="","",B.Ind!D21)</f>
        <v/>
      </c>
      <c r="P25" s="230" t="str">
        <f>IF(B.ARAB!C21="","",B.ARAB!C21)</f>
        <v/>
      </c>
      <c r="Q25" s="230" t="str">
        <f>IF(B.ARAB!D21="","",B.ARAB!D21)</f>
        <v/>
      </c>
      <c r="R25" s="230" t="str">
        <f>IF(MAT!C21="","",MAT!C21)</f>
        <v/>
      </c>
      <c r="S25" s="230" t="str">
        <f>IF(MAT!D21="","",MAT!D21)</f>
        <v/>
      </c>
      <c r="T25" s="230" t="str">
        <f>IF(IPA!C21="","",IPA!C21)</f>
        <v/>
      </c>
      <c r="U25" s="230" t="str">
        <f>IF(IPA!D21="","",IPA!D21)</f>
        <v/>
      </c>
      <c r="V25" s="230" t="str">
        <f>IF(IPS!C21="","",IPS!C21)</f>
        <v/>
      </c>
      <c r="W25" s="230" t="str">
        <f>IF(IPS!D21="","",IPS!D21)</f>
        <v/>
      </c>
      <c r="X25" s="230" t="str">
        <f>IF(BIng!C21="","",BIng!C21)</f>
        <v/>
      </c>
      <c r="Y25" s="230" t="str">
        <f>IF(BIng!D21="","",BIng!D21)</f>
        <v/>
      </c>
      <c r="Z25" s="230" t="str">
        <f>IF(SBd!C21="","",SBd!C21)</f>
        <v/>
      </c>
      <c r="AA25" s="230" t="str">
        <f>IF(SBd!D21="","",SBd!D21)</f>
        <v/>
      </c>
      <c r="AB25" s="230" t="str">
        <f>IF(Pjk!C21="","",Pjk!C21)</f>
        <v/>
      </c>
      <c r="AC25" s="230" t="str">
        <f>IF(Pjk!D21="","",Pjk!D21)</f>
        <v/>
      </c>
      <c r="AD25" s="230" t="str">
        <f>IF(Prk!C21="","",Prk!C21)</f>
        <v/>
      </c>
      <c r="AE25" s="230" t="str">
        <f>IF(Prk!D21="","",Prk!D21)</f>
        <v/>
      </c>
      <c r="AF25" s="230" t="str">
        <f>IF(BADER!C21="","",BADER!C21)</f>
        <v/>
      </c>
      <c r="AG25" s="230" t="str">
        <f>IF(BADER!D21="","",BADER!D21)</f>
        <v/>
      </c>
      <c r="AH25" s="230" t="str">
        <f>IF(TAMB1!C21="","",TAMB1!C21)</f>
        <v/>
      </c>
      <c r="AI25" s="230" t="str">
        <f>IF(TAMB1!D21="","",TAMB1!D21)</f>
        <v/>
      </c>
      <c r="AJ25" s="230" t="str">
        <f>IF(TAMB2!C21="","",TAMB2!C21)</f>
        <v/>
      </c>
      <c r="AK25" s="230" t="str">
        <f>IF(TAMB2!D21="","",TAMB2!D21)</f>
        <v/>
      </c>
      <c r="AL25" s="231">
        <f t="shared" si="0"/>
        <v>0</v>
      </c>
      <c r="AM25" s="754" t="str">
        <f>IFERROR(DESKRIPSI!EW18,"")</f>
        <v/>
      </c>
      <c r="AN25" s="756">
        <f t="shared" ref="AN25" si="12">IF(AL25="","",AL25+AL26)</f>
        <v>0</v>
      </c>
      <c r="AO25" s="747" t="str">
        <f>IF('NK1'!AO25:AO26="","",'NK1'!AO25:AO26)</f>
        <v/>
      </c>
      <c r="AP25" s="751" t="str">
        <f t="shared" ref="AP25" si="13">IF(AN25=0,"",RANK(AN25,$AN$11:$AN$105,0))</f>
        <v/>
      </c>
    </row>
    <row r="26" spans="1:42" ht="15">
      <c r="A26" s="713"/>
      <c r="B26" s="753"/>
      <c r="C26" s="232" t="s">
        <v>423</v>
      </c>
      <c r="D26" s="228" t="str">
        <f>IF(QH!F21="","",QH!F21)</f>
        <v/>
      </c>
      <c r="E26" s="229" t="str">
        <f>IF(QH!G21="","",QH!G21)</f>
        <v/>
      </c>
      <c r="F26" s="229" t="str">
        <f>IF(AA!F21="","",AA!F21)</f>
        <v/>
      </c>
      <c r="G26" s="229" t="str">
        <f>IF(AA!G21="","",AA!G21)</f>
        <v/>
      </c>
      <c r="H26" s="229" t="str">
        <f>IF(FIQIH!F21="","",FIQIH!F21)</f>
        <v/>
      </c>
      <c r="I26" s="229" t="str">
        <f>IF(FIQIH!G21="","",FIQIH!G21)</f>
        <v/>
      </c>
      <c r="J26" s="229" t="str">
        <f>IF(SKI!F21="","",SKI!F21)</f>
        <v/>
      </c>
      <c r="K26" s="229" t="str">
        <f>IF(SKI!G21="","",SKI!G21)</f>
        <v/>
      </c>
      <c r="L26" s="228" t="str">
        <f>IF(PPKn!F21="","",PPKn!F21)</f>
        <v/>
      </c>
      <c r="M26" s="229" t="str">
        <f>IF(PPKn!G21="","",PPKn!G21)</f>
        <v/>
      </c>
      <c r="N26" s="230" t="str">
        <f>IF(B.Ind!F21="","",B.Ind!F21)</f>
        <v/>
      </c>
      <c r="O26" s="230" t="str">
        <f>IF(B.Ind!G21="","",B.Ind!G21)</f>
        <v/>
      </c>
      <c r="P26" s="230" t="str">
        <f>IF(B.ARAB!F21="","",B.ARAB!F21)</f>
        <v/>
      </c>
      <c r="Q26" s="230" t="str">
        <f>IF(B.ARAB!G21="","",B.ARAB!G21)</f>
        <v/>
      </c>
      <c r="R26" s="230" t="str">
        <f>IF(MAT!F21="","",MAT!F21)</f>
        <v/>
      </c>
      <c r="S26" s="230" t="str">
        <f>IF(MAT!G21="","",MAT!G21)</f>
        <v/>
      </c>
      <c r="T26" s="230" t="str">
        <f>IF(IPA!F21="","",IPA!F21)</f>
        <v/>
      </c>
      <c r="U26" s="230" t="str">
        <f>IF(IPA!G21="","",IPA!G21)</f>
        <v/>
      </c>
      <c r="V26" s="230" t="str">
        <f>IF(IPS!F21="","",IPS!F21)</f>
        <v/>
      </c>
      <c r="W26" s="230" t="str">
        <f>IF(IPS!G21="","",IPS!G21)</f>
        <v/>
      </c>
      <c r="X26" s="230" t="str">
        <f>IF(BIng!F21="","",BIng!F21)</f>
        <v/>
      </c>
      <c r="Y26" s="230" t="str">
        <f>IF(BIng!G21="","",BIng!G21)</f>
        <v/>
      </c>
      <c r="Z26" s="230" t="str">
        <f>IF(SBd!F21="","",SBd!F21)</f>
        <v/>
      </c>
      <c r="AA26" s="230" t="str">
        <f>IF(SBd!G21="","",SBd!G21)</f>
        <v/>
      </c>
      <c r="AB26" s="230" t="str">
        <f>IF(Pjk!F21="","",Pjk!F21)</f>
        <v/>
      </c>
      <c r="AC26" s="230" t="str">
        <f>IF(Pjk!G21="","",Pjk!G21)</f>
        <v/>
      </c>
      <c r="AD26" s="230" t="str">
        <f>IF(Prk!F21="","",Prk!F21)</f>
        <v/>
      </c>
      <c r="AE26" s="230" t="str">
        <f>IF(Prk!G21="","",Prk!G21)</f>
        <v/>
      </c>
      <c r="AF26" s="230" t="str">
        <f>IF(BADER!F21="","",BADER!F21)</f>
        <v/>
      </c>
      <c r="AG26" s="230" t="str">
        <f>IF(BADER!G21="","",BADER!G21)</f>
        <v/>
      </c>
      <c r="AH26" s="230" t="str">
        <f>IF(TAMB1!F21="","",TAMB1!F21)</f>
        <v/>
      </c>
      <c r="AI26" s="230" t="str">
        <f>IF(TAMB1!G21="","",TAMB1!G21)</f>
        <v/>
      </c>
      <c r="AJ26" s="230" t="str">
        <f>IF(TAMB2!F21="","",TAMB2!F21)</f>
        <v/>
      </c>
      <c r="AK26" s="230" t="str">
        <f>IF(TAMB2!G21="","",TAMB2!G21)</f>
        <v/>
      </c>
      <c r="AL26" s="231">
        <f t="shared" si="0"/>
        <v>0</v>
      </c>
      <c r="AM26" s="755"/>
      <c r="AN26" s="757"/>
      <c r="AO26" s="748"/>
      <c r="AP26" s="751"/>
    </row>
    <row r="27" spans="1:42" ht="15">
      <c r="A27" s="711">
        <v>9</v>
      </c>
      <c r="B27" s="752" t="str">
        <f>'Data Identitas'!B17</f>
        <v>siswa9</v>
      </c>
      <c r="C27" s="232" t="s">
        <v>422</v>
      </c>
      <c r="D27" s="228" t="str">
        <f>IF(QH!C22="","",QH!C22)</f>
        <v/>
      </c>
      <c r="E27" s="229" t="str">
        <f>IF(QH!D22="","",QH!D22)</f>
        <v/>
      </c>
      <c r="F27" s="229" t="str">
        <f>IF(AA!C22="","",AA!C22)</f>
        <v/>
      </c>
      <c r="G27" s="229" t="str">
        <f>IF(AA!D22="","",AA!D22)</f>
        <v/>
      </c>
      <c r="H27" s="229" t="str">
        <f>IF(FIQIH!C22="","",FIQIH!C22)</f>
        <v/>
      </c>
      <c r="I27" s="229" t="str">
        <f>IF(FIQIH!D22="","",FIQIH!D22)</f>
        <v/>
      </c>
      <c r="J27" s="229" t="str">
        <f>IF(SKI!C22="","",SKI!C22)</f>
        <v/>
      </c>
      <c r="K27" s="229" t="str">
        <f>IF(SKI!D22="","",SKI!D22)</f>
        <v/>
      </c>
      <c r="L27" s="228" t="str">
        <f>IF(PPKn!C22="","",PPKn!C22)</f>
        <v/>
      </c>
      <c r="M27" s="229" t="str">
        <f>IF(PPKn!D22="","",PPKn!D22)</f>
        <v/>
      </c>
      <c r="N27" s="230" t="str">
        <f>IF(B.Ind!C22="","",B.Ind!C22)</f>
        <v/>
      </c>
      <c r="O27" s="230" t="str">
        <f>IF(B.Ind!D22="","",B.Ind!D22)</f>
        <v/>
      </c>
      <c r="P27" s="230" t="str">
        <f>IF(B.ARAB!C22="","",B.ARAB!C22)</f>
        <v/>
      </c>
      <c r="Q27" s="230" t="str">
        <f>IF(B.ARAB!D22="","",B.ARAB!D22)</f>
        <v/>
      </c>
      <c r="R27" s="230" t="str">
        <f>IF(MAT!C22="","",MAT!C22)</f>
        <v/>
      </c>
      <c r="S27" s="230" t="str">
        <f>IF(MAT!D22="","",MAT!D22)</f>
        <v/>
      </c>
      <c r="T27" s="230" t="str">
        <f>IF(IPA!C22="","",IPA!C22)</f>
        <v/>
      </c>
      <c r="U27" s="230" t="str">
        <f>IF(IPA!D22="","",IPA!D22)</f>
        <v/>
      </c>
      <c r="V27" s="230" t="str">
        <f>IF(IPS!C22="","",IPS!C22)</f>
        <v/>
      </c>
      <c r="W27" s="230" t="str">
        <f>IF(IPS!D22="","",IPS!D22)</f>
        <v/>
      </c>
      <c r="X27" s="230" t="str">
        <f>IF(BIng!C22="","",BIng!C22)</f>
        <v/>
      </c>
      <c r="Y27" s="230" t="str">
        <f>IF(BIng!D22="","",BIng!D22)</f>
        <v/>
      </c>
      <c r="Z27" s="230" t="str">
        <f>IF(SBd!C22="","",SBd!C22)</f>
        <v/>
      </c>
      <c r="AA27" s="230" t="str">
        <f>IF(SBd!D22="","",SBd!D22)</f>
        <v/>
      </c>
      <c r="AB27" s="230" t="str">
        <f>IF(Pjk!C22="","",Pjk!C22)</f>
        <v/>
      </c>
      <c r="AC27" s="230" t="str">
        <f>IF(Pjk!D22="","",Pjk!D22)</f>
        <v/>
      </c>
      <c r="AD27" s="230" t="str">
        <f>IF(Prk!C22="","",Prk!C22)</f>
        <v/>
      </c>
      <c r="AE27" s="230" t="str">
        <f>IF(Prk!D22="","",Prk!D22)</f>
        <v/>
      </c>
      <c r="AF27" s="230" t="str">
        <f>IF(BADER!C22="","",BADER!C22)</f>
        <v/>
      </c>
      <c r="AG27" s="230" t="str">
        <f>IF(BADER!D22="","",BADER!D22)</f>
        <v/>
      </c>
      <c r="AH27" s="230" t="str">
        <f>IF(TAMB1!C22="","",TAMB1!C22)</f>
        <v/>
      </c>
      <c r="AI27" s="230" t="str">
        <f>IF(TAMB1!D22="","",TAMB1!D22)</f>
        <v/>
      </c>
      <c r="AJ27" s="230" t="str">
        <f>IF(TAMB2!C22="","",TAMB2!C22)</f>
        <v/>
      </c>
      <c r="AK27" s="230" t="str">
        <f>IF(TAMB2!D22="","",TAMB2!D22)</f>
        <v/>
      </c>
      <c r="AL27" s="231">
        <f t="shared" si="0"/>
        <v>0</v>
      </c>
      <c r="AM27" s="754" t="str">
        <f>IFERROR(DESKRIPSI!EW19,"")</f>
        <v/>
      </c>
      <c r="AN27" s="756">
        <f t="shared" ref="AN27" si="14">IF(AL27="","",AL27+AL28)</f>
        <v>0</v>
      </c>
      <c r="AO27" s="747" t="str">
        <f>IF('NK1'!AO27:AO28="","",'NK1'!AO27:AO28)</f>
        <v/>
      </c>
      <c r="AP27" s="751" t="str">
        <f t="shared" ref="AP27" si="15">IF(AN27=0,"",RANK(AN27,$AN$11:$AN$105,0))</f>
        <v/>
      </c>
    </row>
    <row r="28" spans="1:42" ht="15">
      <c r="A28" s="713"/>
      <c r="B28" s="753"/>
      <c r="C28" s="232" t="s">
        <v>423</v>
      </c>
      <c r="D28" s="228" t="str">
        <f>IF(QH!F22="","",QH!F22)</f>
        <v/>
      </c>
      <c r="E28" s="229" t="str">
        <f>IF(QH!G22="","",QH!G22)</f>
        <v/>
      </c>
      <c r="F28" s="229" t="str">
        <f>IF(AA!F22="","",AA!F22)</f>
        <v/>
      </c>
      <c r="G28" s="229" t="str">
        <f>IF(AA!G22="","",AA!G22)</f>
        <v/>
      </c>
      <c r="H28" s="229" t="str">
        <f>IF(FIQIH!F22="","",FIQIH!F22)</f>
        <v/>
      </c>
      <c r="I28" s="229" t="str">
        <f>IF(FIQIH!G22="","",FIQIH!G22)</f>
        <v/>
      </c>
      <c r="J28" s="229" t="str">
        <f>IF(SKI!F22="","",SKI!F22)</f>
        <v/>
      </c>
      <c r="K28" s="229" t="str">
        <f>IF(SKI!G22="","",SKI!G22)</f>
        <v/>
      </c>
      <c r="L28" s="228" t="str">
        <f>IF(PPKn!F22="","",PPKn!F22)</f>
        <v/>
      </c>
      <c r="M28" s="229" t="str">
        <f>IF(PPKn!G22="","",PPKn!G22)</f>
        <v/>
      </c>
      <c r="N28" s="230" t="str">
        <f>IF(B.Ind!F22="","",B.Ind!F22)</f>
        <v/>
      </c>
      <c r="O28" s="230" t="str">
        <f>IF(B.Ind!G22="","",B.Ind!G22)</f>
        <v/>
      </c>
      <c r="P28" s="230" t="str">
        <f>IF(B.ARAB!F22="","",B.ARAB!F22)</f>
        <v/>
      </c>
      <c r="Q28" s="230" t="str">
        <f>IF(B.ARAB!G22="","",B.ARAB!G22)</f>
        <v/>
      </c>
      <c r="R28" s="230" t="str">
        <f>IF(MAT!F22="","",MAT!F22)</f>
        <v/>
      </c>
      <c r="S28" s="230" t="str">
        <f>IF(MAT!G22="","",MAT!G22)</f>
        <v/>
      </c>
      <c r="T28" s="230" t="str">
        <f>IF(IPA!F22="","",IPA!F22)</f>
        <v/>
      </c>
      <c r="U28" s="230" t="str">
        <f>IF(IPA!G22="","",IPA!G22)</f>
        <v/>
      </c>
      <c r="V28" s="230" t="str">
        <f>IF(IPS!F22="","",IPS!F22)</f>
        <v/>
      </c>
      <c r="W28" s="230" t="str">
        <f>IF(IPS!G22="","",IPS!G22)</f>
        <v/>
      </c>
      <c r="X28" s="230" t="str">
        <f>IF(BIng!F22="","",BIng!F22)</f>
        <v/>
      </c>
      <c r="Y28" s="230" t="str">
        <f>IF(BIng!G22="","",BIng!G22)</f>
        <v/>
      </c>
      <c r="Z28" s="230" t="str">
        <f>IF(SBd!F22="","",SBd!F22)</f>
        <v/>
      </c>
      <c r="AA28" s="230" t="str">
        <f>IF(SBd!G22="","",SBd!G22)</f>
        <v/>
      </c>
      <c r="AB28" s="230" t="str">
        <f>IF(Pjk!F22="","",Pjk!F22)</f>
        <v/>
      </c>
      <c r="AC28" s="230" t="str">
        <f>IF(Pjk!G22="","",Pjk!G22)</f>
        <v/>
      </c>
      <c r="AD28" s="230" t="str">
        <f>IF(Prk!F22="","",Prk!F22)</f>
        <v/>
      </c>
      <c r="AE28" s="230" t="str">
        <f>IF(Prk!G22="","",Prk!G22)</f>
        <v/>
      </c>
      <c r="AF28" s="230" t="str">
        <f>IF(BADER!F22="","",BADER!F22)</f>
        <v/>
      </c>
      <c r="AG28" s="230" t="str">
        <f>IF(BADER!G22="","",BADER!G22)</f>
        <v/>
      </c>
      <c r="AH28" s="230" t="str">
        <f>IF(TAMB1!F22="","",TAMB1!F22)</f>
        <v/>
      </c>
      <c r="AI28" s="230" t="str">
        <f>IF(TAMB1!G22="","",TAMB1!G22)</f>
        <v/>
      </c>
      <c r="AJ28" s="230" t="str">
        <f>IF(TAMB2!F22="","",TAMB2!F22)</f>
        <v/>
      </c>
      <c r="AK28" s="230" t="str">
        <f>IF(TAMB2!G22="","",TAMB2!G22)</f>
        <v/>
      </c>
      <c r="AL28" s="231">
        <f t="shared" si="0"/>
        <v>0</v>
      </c>
      <c r="AM28" s="755"/>
      <c r="AN28" s="757"/>
      <c r="AO28" s="748"/>
      <c r="AP28" s="751"/>
    </row>
    <row r="29" spans="1:42" ht="15">
      <c r="A29" s="711">
        <v>10</v>
      </c>
      <c r="B29" s="752" t="str">
        <f>'Data Identitas'!B18</f>
        <v>siswa10</v>
      </c>
      <c r="C29" s="232" t="s">
        <v>422</v>
      </c>
      <c r="D29" s="228" t="str">
        <f>IF(QH!C23="","",QH!C23)</f>
        <v/>
      </c>
      <c r="E29" s="229" t="str">
        <f>IF(QH!D23="","",QH!D23)</f>
        <v/>
      </c>
      <c r="F29" s="229" t="str">
        <f>IF(AA!C23="","",AA!C23)</f>
        <v/>
      </c>
      <c r="G29" s="229" t="str">
        <f>IF(AA!D23="","",AA!D23)</f>
        <v/>
      </c>
      <c r="H29" s="229" t="str">
        <f>IF(FIQIH!C23="","",FIQIH!C23)</f>
        <v/>
      </c>
      <c r="I29" s="229" t="str">
        <f>IF(FIQIH!D23="","",FIQIH!D23)</f>
        <v/>
      </c>
      <c r="J29" s="229" t="str">
        <f>IF(SKI!C23="","",SKI!C23)</f>
        <v/>
      </c>
      <c r="K29" s="229" t="str">
        <f>IF(SKI!D23="","",SKI!D23)</f>
        <v/>
      </c>
      <c r="L29" s="228" t="str">
        <f>IF(PPKn!C23="","",PPKn!C23)</f>
        <v/>
      </c>
      <c r="M29" s="229" t="str">
        <f>IF(PPKn!D23="","",PPKn!D23)</f>
        <v/>
      </c>
      <c r="N29" s="230" t="str">
        <f>IF(B.Ind!C23="","",B.Ind!C23)</f>
        <v/>
      </c>
      <c r="O29" s="230" t="str">
        <f>IF(B.Ind!D23="","",B.Ind!D23)</f>
        <v/>
      </c>
      <c r="P29" s="230" t="str">
        <f>IF(B.ARAB!C23="","",B.ARAB!C23)</f>
        <v/>
      </c>
      <c r="Q29" s="230" t="str">
        <f>IF(B.ARAB!D23="","",B.ARAB!D23)</f>
        <v/>
      </c>
      <c r="R29" s="230" t="str">
        <f>IF(MAT!C23="","",MAT!C23)</f>
        <v/>
      </c>
      <c r="S29" s="230" t="str">
        <f>IF(MAT!D23="","",MAT!D23)</f>
        <v/>
      </c>
      <c r="T29" s="230" t="str">
        <f>IF(IPA!C23="","",IPA!C23)</f>
        <v/>
      </c>
      <c r="U29" s="230" t="str">
        <f>IF(IPA!D23="","",IPA!D23)</f>
        <v/>
      </c>
      <c r="V29" s="230" t="str">
        <f>IF(IPS!C23="","",IPS!C23)</f>
        <v/>
      </c>
      <c r="W29" s="230" t="str">
        <f>IF(IPS!D23="","",IPS!D23)</f>
        <v/>
      </c>
      <c r="X29" s="230" t="str">
        <f>IF(BIng!C23="","",BIng!C23)</f>
        <v/>
      </c>
      <c r="Y29" s="230" t="str">
        <f>IF(BIng!D23="","",BIng!D23)</f>
        <v/>
      </c>
      <c r="Z29" s="230" t="str">
        <f>IF(SBd!C23="","",SBd!C23)</f>
        <v/>
      </c>
      <c r="AA29" s="230" t="str">
        <f>IF(SBd!D23="","",SBd!D23)</f>
        <v/>
      </c>
      <c r="AB29" s="230" t="str">
        <f>IF(Pjk!C23="","",Pjk!C23)</f>
        <v/>
      </c>
      <c r="AC29" s="230" t="str">
        <f>IF(Pjk!D23="","",Pjk!D23)</f>
        <v/>
      </c>
      <c r="AD29" s="230" t="str">
        <f>IF(Prk!C23="","",Prk!C23)</f>
        <v/>
      </c>
      <c r="AE29" s="230" t="str">
        <f>IF(Prk!D23="","",Prk!D23)</f>
        <v/>
      </c>
      <c r="AF29" s="230" t="str">
        <f>IF(BADER!C23="","",BADER!C23)</f>
        <v/>
      </c>
      <c r="AG29" s="230" t="str">
        <f>IF(BADER!D23="","",BADER!D23)</f>
        <v/>
      </c>
      <c r="AH29" s="230" t="str">
        <f>IF(TAMB1!C23="","",TAMB1!C23)</f>
        <v/>
      </c>
      <c r="AI29" s="230" t="str">
        <f>IF(TAMB1!D23="","",TAMB1!D23)</f>
        <v/>
      </c>
      <c r="AJ29" s="230" t="str">
        <f>IF(TAMB2!C23="","",TAMB2!C23)</f>
        <v/>
      </c>
      <c r="AK29" s="230" t="str">
        <f>IF(TAMB2!D23="","",TAMB2!D23)</f>
        <v/>
      </c>
      <c r="AL29" s="231">
        <f t="shared" si="0"/>
        <v>0</v>
      </c>
      <c r="AM29" s="754" t="str">
        <f>IFERROR(DESKRIPSI!EW20,"")</f>
        <v/>
      </c>
      <c r="AN29" s="756">
        <f t="shared" ref="AN29" si="16">IF(AL29="","",AL29+AL30)</f>
        <v>0</v>
      </c>
      <c r="AO29" s="747" t="str">
        <f>IF('NK1'!AO29:AO30="","",'NK1'!AO29:AO30)</f>
        <v/>
      </c>
      <c r="AP29" s="751" t="str">
        <f t="shared" ref="AP29" si="17">IF(AN29=0,"",RANK(AN29,$AN$11:$AN$105,0))</f>
        <v/>
      </c>
    </row>
    <row r="30" spans="1:42" ht="15">
      <c r="A30" s="713"/>
      <c r="B30" s="753"/>
      <c r="C30" s="232" t="s">
        <v>423</v>
      </c>
      <c r="D30" s="228" t="str">
        <f>IF(QH!F23="","",QH!F23)</f>
        <v/>
      </c>
      <c r="E30" s="229" t="str">
        <f>IF(QH!G23="","",QH!G23)</f>
        <v/>
      </c>
      <c r="F30" s="229" t="str">
        <f>IF(AA!F23="","",AA!F23)</f>
        <v/>
      </c>
      <c r="G30" s="229" t="str">
        <f>IF(AA!G23="","",AA!G23)</f>
        <v/>
      </c>
      <c r="H30" s="229" t="str">
        <f>IF(FIQIH!F23="","",FIQIH!F23)</f>
        <v/>
      </c>
      <c r="I30" s="229" t="str">
        <f>IF(FIQIH!G23="","",FIQIH!G23)</f>
        <v/>
      </c>
      <c r="J30" s="229" t="str">
        <f>IF(SKI!F23="","",SKI!F23)</f>
        <v/>
      </c>
      <c r="K30" s="229" t="str">
        <f>IF(SKI!G23="","",SKI!G23)</f>
        <v/>
      </c>
      <c r="L30" s="228" t="str">
        <f>IF(PPKn!F23="","",PPKn!F23)</f>
        <v/>
      </c>
      <c r="M30" s="229" t="str">
        <f>IF(PPKn!G23="","",PPKn!G23)</f>
        <v/>
      </c>
      <c r="N30" s="230" t="str">
        <f>IF(B.Ind!F23="","",B.Ind!F23)</f>
        <v/>
      </c>
      <c r="O30" s="230" t="str">
        <f>IF(B.Ind!G23="","",B.Ind!G23)</f>
        <v/>
      </c>
      <c r="P30" s="230" t="str">
        <f>IF(B.ARAB!F23="","",B.ARAB!F23)</f>
        <v/>
      </c>
      <c r="Q30" s="230" t="str">
        <f>IF(B.ARAB!G23="","",B.ARAB!G23)</f>
        <v/>
      </c>
      <c r="R30" s="230" t="str">
        <f>IF(MAT!F23="","",MAT!F23)</f>
        <v/>
      </c>
      <c r="S30" s="230" t="str">
        <f>IF(MAT!G23="","",MAT!G23)</f>
        <v/>
      </c>
      <c r="T30" s="230" t="str">
        <f>IF(IPA!F23="","",IPA!F23)</f>
        <v/>
      </c>
      <c r="U30" s="230" t="str">
        <f>IF(IPA!G23="","",IPA!G23)</f>
        <v/>
      </c>
      <c r="V30" s="230" t="str">
        <f>IF(IPS!F23="","",IPS!F23)</f>
        <v/>
      </c>
      <c r="W30" s="230" t="str">
        <f>IF(IPS!G23="","",IPS!G23)</f>
        <v/>
      </c>
      <c r="X30" s="230" t="str">
        <f>IF(BIng!F23="","",BIng!F23)</f>
        <v/>
      </c>
      <c r="Y30" s="230" t="str">
        <f>IF(BIng!G23="","",BIng!G23)</f>
        <v/>
      </c>
      <c r="Z30" s="230" t="str">
        <f>IF(SBd!F23="","",SBd!F23)</f>
        <v/>
      </c>
      <c r="AA30" s="230" t="str">
        <f>IF(SBd!G23="","",SBd!G23)</f>
        <v/>
      </c>
      <c r="AB30" s="230" t="str">
        <f>IF(Pjk!F23="","",Pjk!F23)</f>
        <v/>
      </c>
      <c r="AC30" s="230" t="str">
        <f>IF(Pjk!G23="","",Pjk!G23)</f>
        <v/>
      </c>
      <c r="AD30" s="230" t="str">
        <f>IF(Prk!F23="","",Prk!F23)</f>
        <v/>
      </c>
      <c r="AE30" s="230" t="str">
        <f>IF(Prk!G23="","",Prk!G23)</f>
        <v/>
      </c>
      <c r="AF30" s="230" t="str">
        <f>IF(BADER!F23="","",BADER!F23)</f>
        <v/>
      </c>
      <c r="AG30" s="230" t="str">
        <f>IF(BADER!G23="","",BADER!G23)</f>
        <v/>
      </c>
      <c r="AH30" s="230" t="str">
        <f>IF(TAMB1!F23="","",TAMB1!F23)</f>
        <v/>
      </c>
      <c r="AI30" s="230" t="str">
        <f>IF(TAMB1!G23="","",TAMB1!G23)</f>
        <v/>
      </c>
      <c r="AJ30" s="230" t="str">
        <f>IF(TAMB2!F23="","",TAMB2!F23)</f>
        <v/>
      </c>
      <c r="AK30" s="230" t="str">
        <f>IF(TAMB2!G23="","",TAMB2!G23)</f>
        <v/>
      </c>
      <c r="AL30" s="231">
        <f t="shared" si="0"/>
        <v>0</v>
      </c>
      <c r="AM30" s="755"/>
      <c r="AN30" s="757"/>
      <c r="AO30" s="748"/>
      <c r="AP30" s="751"/>
    </row>
    <row r="31" spans="1:42" ht="15">
      <c r="A31" s="711">
        <v>11</v>
      </c>
      <c r="B31" s="752" t="str">
        <f>'Data Identitas'!B19</f>
        <v>siswa11</v>
      </c>
      <c r="C31" s="232" t="s">
        <v>422</v>
      </c>
      <c r="D31" s="228" t="str">
        <f>IF(QH!C24="","",QH!C24)</f>
        <v/>
      </c>
      <c r="E31" s="229" t="str">
        <f>IF(QH!D24="","",QH!D24)</f>
        <v/>
      </c>
      <c r="F31" s="229" t="str">
        <f>IF(AA!C24="","",AA!C24)</f>
        <v/>
      </c>
      <c r="G31" s="229" t="str">
        <f>IF(AA!D24="","",AA!D24)</f>
        <v/>
      </c>
      <c r="H31" s="229" t="str">
        <f>IF(FIQIH!C24="","",FIQIH!C24)</f>
        <v/>
      </c>
      <c r="I31" s="229" t="str">
        <f>IF(FIQIH!D24="","",FIQIH!D24)</f>
        <v/>
      </c>
      <c r="J31" s="229" t="str">
        <f>IF(SKI!C24="","",SKI!C24)</f>
        <v/>
      </c>
      <c r="K31" s="229" t="str">
        <f>IF(SKI!D24="","",SKI!D24)</f>
        <v/>
      </c>
      <c r="L31" s="228" t="str">
        <f>IF(PPKn!C24="","",PPKn!C24)</f>
        <v/>
      </c>
      <c r="M31" s="229" t="str">
        <f>IF(PPKn!D24="","",PPKn!D24)</f>
        <v/>
      </c>
      <c r="N31" s="230" t="str">
        <f>IF(B.Ind!C24="","",B.Ind!C24)</f>
        <v/>
      </c>
      <c r="O31" s="230" t="str">
        <f>IF(B.Ind!D24="","",B.Ind!D24)</f>
        <v/>
      </c>
      <c r="P31" s="230" t="str">
        <f>IF(B.ARAB!C24="","",B.ARAB!C24)</f>
        <v/>
      </c>
      <c r="Q31" s="230" t="str">
        <f>IF(B.ARAB!D24="","",B.ARAB!D24)</f>
        <v/>
      </c>
      <c r="R31" s="230" t="str">
        <f>IF(MAT!C24="","",MAT!C24)</f>
        <v/>
      </c>
      <c r="S31" s="230" t="str">
        <f>IF(MAT!D24="","",MAT!D24)</f>
        <v/>
      </c>
      <c r="T31" s="230" t="str">
        <f>IF(IPA!C24="","",IPA!C24)</f>
        <v/>
      </c>
      <c r="U31" s="230" t="str">
        <f>IF(IPA!D24="","",IPA!D24)</f>
        <v/>
      </c>
      <c r="V31" s="230" t="str">
        <f>IF(IPS!C24="","",IPS!C24)</f>
        <v/>
      </c>
      <c r="W31" s="230" t="str">
        <f>IF(IPS!D24="","",IPS!D24)</f>
        <v/>
      </c>
      <c r="X31" s="230" t="str">
        <f>IF(BIng!C24="","",BIng!C24)</f>
        <v/>
      </c>
      <c r="Y31" s="230" t="str">
        <f>IF(BIng!D24="","",BIng!D24)</f>
        <v/>
      </c>
      <c r="Z31" s="230" t="str">
        <f>IF(SBd!C24="","",SBd!C24)</f>
        <v/>
      </c>
      <c r="AA31" s="230" t="str">
        <f>IF(SBd!D24="","",SBd!D24)</f>
        <v/>
      </c>
      <c r="AB31" s="230" t="str">
        <f>IF(Pjk!C24="","",Pjk!C24)</f>
        <v/>
      </c>
      <c r="AC31" s="230" t="str">
        <f>IF(Pjk!D24="","",Pjk!D24)</f>
        <v/>
      </c>
      <c r="AD31" s="230" t="str">
        <f>IF(Prk!C24="","",Prk!C24)</f>
        <v/>
      </c>
      <c r="AE31" s="230" t="str">
        <f>IF(Prk!D24="","",Prk!D24)</f>
        <v/>
      </c>
      <c r="AF31" s="230" t="str">
        <f>IF(BADER!C24="","",BADER!C24)</f>
        <v/>
      </c>
      <c r="AG31" s="230" t="str">
        <f>IF(BADER!D24="","",BADER!D24)</f>
        <v/>
      </c>
      <c r="AH31" s="230" t="str">
        <f>IF(TAMB1!C24="","",TAMB1!C24)</f>
        <v/>
      </c>
      <c r="AI31" s="230" t="str">
        <f>IF(TAMB1!D24="","",TAMB1!D24)</f>
        <v/>
      </c>
      <c r="AJ31" s="230" t="str">
        <f>IF(TAMB2!C24="","",TAMB2!C24)</f>
        <v/>
      </c>
      <c r="AK31" s="230" t="str">
        <f>IF(TAMB2!D24="","",TAMB2!D24)</f>
        <v/>
      </c>
      <c r="AL31" s="231">
        <f t="shared" si="0"/>
        <v>0</v>
      </c>
      <c r="AM31" s="754" t="str">
        <f>IFERROR(DESKRIPSI!EW21,"")</f>
        <v/>
      </c>
      <c r="AN31" s="756">
        <f t="shared" ref="AN31" si="18">IF(AL31="","",AL31+AL32)</f>
        <v>0</v>
      </c>
      <c r="AO31" s="747" t="str">
        <f>IF('NK1'!AO31:AO32="","",'NK1'!AO31:AO32)</f>
        <v/>
      </c>
      <c r="AP31" s="751" t="str">
        <f t="shared" ref="AP31" si="19">IF(AN31=0,"",RANK(AN31,$AN$11:$AN$105,0))</f>
        <v/>
      </c>
    </row>
    <row r="32" spans="1:42" ht="15">
      <c r="A32" s="713"/>
      <c r="B32" s="753"/>
      <c r="C32" s="232" t="s">
        <v>423</v>
      </c>
      <c r="D32" s="228" t="str">
        <f>IF(QH!F24="","",QH!F24)</f>
        <v/>
      </c>
      <c r="E32" s="229" t="str">
        <f>IF(QH!G24="","",QH!G24)</f>
        <v/>
      </c>
      <c r="F32" s="229" t="str">
        <f>IF(AA!F24="","",AA!F24)</f>
        <v/>
      </c>
      <c r="G32" s="229" t="str">
        <f>IF(AA!G24="","",AA!G24)</f>
        <v/>
      </c>
      <c r="H32" s="229" t="str">
        <f>IF(FIQIH!F24="","",FIQIH!F24)</f>
        <v/>
      </c>
      <c r="I32" s="229" t="str">
        <f>IF(FIQIH!G24="","",FIQIH!G24)</f>
        <v/>
      </c>
      <c r="J32" s="229" t="str">
        <f>IF(SKI!F24="","",SKI!F24)</f>
        <v/>
      </c>
      <c r="K32" s="229" t="str">
        <f>IF(SKI!G24="","",SKI!G24)</f>
        <v/>
      </c>
      <c r="L32" s="228" t="str">
        <f>IF(PPKn!F24="","",PPKn!F24)</f>
        <v/>
      </c>
      <c r="M32" s="229" t="str">
        <f>IF(PPKn!G24="","",PPKn!G24)</f>
        <v/>
      </c>
      <c r="N32" s="230" t="str">
        <f>IF(B.Ind!F24="","",B.Ind!F24)</f>
        <v/>
      </c>
      <c r="O32" s="230" t="str">
        <f>IF(B.Ind!G24="","",B.Ind!G24)</f>
        <v/>
      </c>
      <c r="P32" s="230" t="str">
        <f>IF(B.ARAB!F24="","",B.ARAB!F24)</f>
        <v/>
      </c>
      <c r="Q32" s="230" t="str">
        <f>IF(B.ARAB!G24="","",B.ARAB!G24)</f>
        <v/>
      </c>
      <c r="R32" s="230" t="str">
        <f>IF(MAT!F24="","",MAT!F24)</f>
        <v/>
      </c>
      <c r="S32" s="230" t="str">
        <f>IF(MAT!G24="","",MAT!G24)</f>
        <v/>
      </c>
      <c r="T32" s="230" t="str">
        <f>IF(IPA!F24="","",IPA!F24)</f>
        <v/>
      </c>
      <c r="U32" s="230" t="str">
        <f>IF(IPA!G24="","",IPA!G24)</f>
        <v/>
      </c>
      <c r="V32" s="230" t="str">
        <f>IF(IPS!F24="","",IPS!F24)</f>
        <v/>
      </c>
      <c r="W32" s="230" t="str">
        <f>IF(IPS!G24="","",IPS!G24)</f>
        <v/>
      </c>
      <c r="X32" s="230" t="str">
        <f>IF(BIng!F24="","",BIng!F24)</f>
        <v/>
      </c>
      <c r="Y32" s="230" t="str">
        <f>IF(BIng!G24="","",BIng!G24)</f>
        <v/>
      </c>
      <c r="Z32" s="230" t="str">
        <f>IF(SBd!F24="","",SBd!F24)</f>
        <v/>
      </c>
      <c r="AA32" s="230" t="str">
        <f>IF(SBd!G24="","",SBd!G24)</f>
        <v/>
      </c>
      <c r="AB32" s="230" t="str">
        <f>IF(Pjk!F24="","",Pjk!F24)</f>
        <v/>
      </c>
      <c r="AC32" s="230" t="str">
        <f>IF(Pjk!G24="","",Pjk!G24)</f>
        <v/>
      </c>
      <c r="AD32" s="230" t="str">
        <f>IF(Prk!F24="","",Prk!F24)</f>
        <v/>
      </c>
      <c r="AE32" s="230" t="str">
        <f>IF(Prk!G24="","",Prk!G24)</f>
        <v/>
      </c>
      <c r="AF32" s="230" t="str">
        <f>IF(BADER!F24="","",BADER!F24)</f>
        <v/>
      </c>
      <c r="AG32" s="230" t="str">
        <f>IF(BADER!G24="","",BADER!G24)</f>
        <v/>
      </c>
      <c r="AH32" s="230" t="str">
        <f>IF(TAMB1!F24="","",TAMB1!F24)</f>
        <v/>
      </c>
      <c r="AI32" s="230" t="str">
        <f>IF(TAMB1!G24="","",TAMB1!G24)</f>
        <v/>
      </c>
      <c r="AJ32" s="230" t="str">
        <f>IF(TAMB2!F24="","",TAMB2!F24)</f>
        <v/>
      </c>
      <c r="AK32" s="230" t="str">
        <f>IF(TAMB2!G24="","",TAMB2!G24)</f>
        <v/>
      </c>
      <c r="AL32" s="231">
        <f t="shared" si="0"/>
        <v>0</v>
      </c>
      <c r="AM32" s="755"/>
      <c r="AN32" s="757"/>
      <c r="AO32" s="748"/>
      <c r="AP32" s="751"/>
    </row>
    <row r="33" spans="1:42" ht="15">
      <c r="A33" s="711">
        <v>12</v>
      </c>
      <c r="B33" s="752" t="str">
        <f>'Data Identitas'!B20</f>
        <v>siswa12</v>
      </c>
      <c r="C33" s="232" t="s">
        <v>422</v>
      </c>
      <c r="D33" s="228" t="str">
        <f>IF(QH!C25="","",QH!C25)</f>
        <v/>
      </c>
      <c r="E33" s="229" t="str">
        <f>IF(QH!D25="","",QH!D25)</f>
        <v/>
      </c>
      <c r="F33" s="229" t="str">
        <f>IF(AA!C25="","",AA!C25)</f>
        <v/>
      </c>
      <c r="G33" s="229" t="str">
        <f>IF(AA!D25="","",AA!D25)</f>
        <v/>
      </c>
      <c r="H33" s="229" t="str">
        <f>IF(FIQIH!C25="","",FIQIH!C25)</f>
        <v/>
      </c>
      <c r="I33" s="229" t="str">
        <f>IF(FIQIH!D25="","",FIQIH!D25)</f>
        <v/>
      </c>
      <c r="J33" s="229" t="str">
        <f>IF(SKI!C25="","",SKI!C25)</f>
        <v/>
      </c>
      <c r="K33" s="229" t="str">
        <f>IF(SKI!D25="","",SKI!D25)</f>
        <v/>
      </c>
      <c r="L33" s="228" t="str">
        <f>IF(PPKn!C25="","",PPKn!C25)</f>
        <v/>
      </c>
      <c r="M33" s="229" t="str">
        <f>IF(PPKn!D25="","",PPKn!D25)</f>
        <v/>
      </c>
      <c r="N33" s="230" t="str">
        <f>IF(B.Ind!C25="","",B.Ind!C25)</f>
        <v/>
      </c>
      <c r="O33" s="230" t="str">
        <f>IF(B.Ind!D25="","",B.Ind!D25)</f>
        <v/>
      </c>
      <c r="P33" s="230" t="str">
        <f>IF(B.ARAB!C25="","",B.ARAB!C25)</f>
        <v/>
      </c>
      <c r="Q33" s="230" t="str">
        <f>IF(B.ARAB!D25="","",B.ARAB!D25)</f>
        <v/>
      </c>
      <c r="R33" s="230" t="str">
        <f>IF(MAT!C25="","",MAT!C25)</f>
        <v/>
      </c>
      <c r="S33" s="230" t="str">
        <f>IF(MAT!D25="","",MAT!D25)</f>
        <v/>
      </c>
      <c r="T33" s="230" t="str">
        <f>IF(IPA!C25="","",IPA!C25)</f>
        <v/>
      </c>
      <c r="U33" s="230" t="str">
        <f>IF(IPA!D25="","",IPA!D25)</f>
        <v/>
      </c>
      <c r="V33" s="230" t="str">
        <f>IF(IPS!C25="","",IPS!C25)</f>
        <v/>
      </c>
      <c r="W33" s="230" t="str">
        <f>IF(IPS!D25="","",IPS!D25)</f>
        <v/>
      </c>
      <c r="X33" s="230" t="str">
        <f>IF(BIng!C25="","",BIng!C25)</f>
        <v/>
      </c>
      <c r="Y33" s="230" t="str">
        <f>IF(BIng!D25="","",BIng!D25)</f>
        <v/>
      </c>
      <c r="Z33" s="230" t="str">
        <f>IF(SBd!C25="","",SBd!C25)</f>
        <v/>
      </c>
      <c r="AA33" s="230" t="str">
        <f>IF(SBd!D25="","",SBd!D25)</f>
        <v/>
      </c>
      <c r="AB33" s="230" t="str">
        <f>IF(Pjk!C25="","",Pjk!C25)</f>
        <v/>
      </c>
      <c r="AC33" s="230" t="str">
        <f>IF(Pjk!D25="","",Pjk!D25)</f>
        <v/>
      </c>
      <c r="AD33" s="230" t="str">
        <f>IF(Prk!C25="","",Prk!C25)</f>
        <v/>
      </c>
      <c r="AE33" s="230" t="str">
        <f>IF(Prk!D25="","",Prk!D25)</f>
        <v/>
      </c>
      <c r="AF33" s="230" t="str">
        <f>IF(BADER!C25="","",BADER!C25)</f>
        <v/>
      </c>
      <c r="AG33" s="230" t="str">
        <f>IF(BADER!D25="","",BADER!D25)</f>
        <v/>
      </c>
      <c r="AH33" s="230" t="str">
        <f>IF(TAMB1!C25="","",TAMB1!C25)</f>
        <v/>
      </c>
      <c r="AI33" s="230" t="str">
        <f>IF(TAMB1!D25="","",TAMB1!D25)</f>
        <v/>
      </c>
      <c r="AJ33" s="230" t="str">
        <f>IF(TAMB2!C25="","",TAMB2!C25)</f>
        <v/>
      </c>
      <c r="AK33" s="230" t="str">
        <f>IF(TAMB2!D25="","",TAMB2!D25)</f>
        <v/>
      </c>
      <c r="AL33" s="231">
        <f t="shared" si="0"/>
        <v>0</v>
      </c>
      <c r="AM33" s="754" t="str">
        <f>IFERROR(DESKRIPSI!EW22,"")</f>
        <v/>
      </c>
      <c r="AN33" s="756">
        <f t="shared" ref="AN33" si="20">IF(AL33="","",AL33+AL34)</f>
        <v>0</v>
      </c>
      <c r="AO33" s="747" t="str">
        <f>IF('NK1'!AO33:AO34="","",'NK1'!AO33:AO34)</f>
        <v/>
      </c>
      <c r="AP33" s="751" t="str">
        <f t="shared" ref="AP33" si="21">IF(AN33=0,"",RANK(AN33,$AN$11:$AN$105,0))</f>
        <v/>
      </c>
    </row>
    <row r="34" spans="1:42" ht="15">
      <c r="A34" s="713"/>
      <c r="B34" s="753"/>
      <c r="C34" s="232" t="s">
        <v>423</v>
      </c>
      <c r="D34" s="228" t="str">
        <f>IF(QH!F25="","",QH!F25)</f>
        <v/>
      </c>
      <c r="E34" s="229" t="str">
        <f>IF(QH!G25="","",QH!G25)</f>
        <v/>
      </c>
      <c r="F34" s="229" t="str">
        <f>IF(AA!F25="","",AA!F25)</f>
        <v/>
      </c>
      <c r="G34" s="229" t="str">
        <f>IF(AA!G25="","",AA!G25)</f>
        <v/>
      </c>
      <c r="H34" s="229" t="str">
        <f>IF(FIQIH!F25="","",FIQIH!F25)</f>
        <v/>
      </c>
      <c r="I34" s="229" t="str">
        <f>IF(FIQIH!G25="","",FIQIH!G25)</f>
        <v/>
      </c>
      <c r="J34" s="229" t="str">
        <f>IF(SKI!F25="","",SKI!F25)</f>
        <v/>
      </c>
      <c r="K34" s="229" t="str">
        <f>IF(SKI!G25="","",SKI!G25)</f>
        <v/>
      </c>
      <c r="L34" s="228" t="str">
        <f>IF(PPKn!F25="","",PPKn!F25)</f>
        <v/>
      </c>
      <c r="M34" s="229" t="str">
        <f>IF(PPKn!G25="","",PPKn!G25)</f>
        <v/>
      </c>
      <c r="N34" s="230" t="str">
        <f>IF(B.Ind!F25="","",B.Ind!F25)</f>
        <v/>
      </c>
      <c r="O34" s="230" t="str">
        <f>IF(B.Ind!G25="","",B.Ind!G25)</f>
        <v/>
      </c>
      <c r="P34" s="230" t="str">
        <f>IF(B.ARAB!F25="","",B.ARAB!F25)</f>
        <v/>
      </c>
      <c r="Q34" s="230" t="str">
        <f>IF(B.ARAB!G25="","",B.ARAB!G25)</f>
        <v/>
      </c>
      <c r="R34" s="230" t="str">
        <f>IF(MAT!F25="","",MAT!F25)</f>
        <v/>
      </c>
      <c r="S34" s="230" t="str">
        <f>IF(MAT!G25="","",MAT!G25)</f>
        <v/>
      </c>
      <c r="T34" s="230" t="str">
        <f>IF(IPA!F25="","",IPA!F25)</f>
        <v/>
      </c>
      <c r="U34" s="230" t="str">
        <f>IF(IPA!G25="","",IPA!G25)</f>
        <v/>
      </c>
      <c r="V34" s="230" t="str">
        <f>IF(IPS!F25="","",IPS!F25)</f>
        <v/>
      </c>
      <c r="W34" s="230" t="str">
        <f>IF(IPS!G25="","",IPS!G25)</f>
        <v/>
      </c>
      <c r="X34" s="230" t="str">
        <f>IF(BIng!F25="","",BIng!F25)</f>
        <v/>
      </c>
      <c r="Y34" s="230" t="str">
        <f>IF(BIng!G25="","",BIng!G25)</f>
        <v/>
      </c>
      <c r="Z34" s="230" t="str">
        <f>IF(SBd!F25="","",SBd!F25)</f>
        <v/>
      </c>
      <c r="AA34" s="230" t="str">
        <f>IF(SBd!G25="","",SBd!G25)</f>
        <v/>
      </c>
      <c r="AB34" s="230" t="str">
        <f>IF(Pjk!F25="","",Pjk!F25)</f>
        <v/>
      </c>
      <c r="AC34" s="230" t="str">
        <f>IF(Pjk!G25="","",Pjk!G25)</f>
        <v/>
      </c>
      <c r="AD34" s="230" t="str">
        <f>IF(Prk!F25="","",Prk!F25)</f>
        <v/>
      </c>
      <c r="AE34" s="230" t="str">
        <f>IF(Prk!G25="","",Prk!G25)</f>
        <v/>
      </c>
      <c r="AF34" s="230" t="str">
        <f>IF(BADER!F25="","",BADER!F25)</f>
        <v/>
      </c>
      <c r="AG34" s="230" t="str">
        <f>IF(BADER!G25="","",BADER!G25)</f>
        <v/>
      </c>
      <c r="AH34" s="230" t="str">
        <f>IF(TAMB1!F25="","",TAMB1!F25)</f>
        <v/>
      </c>
      <c r="AI34" s="230" t="str">
        <f>IF(TAMB1!G25="","",TAMB1!G25)</f>
        <v/>
      </c>
      <c r="AJ34" s="230" t="str">
        <f>IF(TAMB2!F25="","",TAMB2!F25)</f>
        <v/>
      </c>
      <c r="AK34" s="230" t="str">
        <f>IF(TAMB2!G25="","",TAMB2!G25)</f>
        <v/>
      </c>
      <c r="AL34" s="231">
        <f t="shared" si="0"/>
        <v>0</v>
      </c>
      <c r="AM34" s="755"/>
      <c r="AN34" s="757"/>
      <c r="AO34" s="748"/>
      <c r="AP34" s="751"/>
    </row>
    <row r="35" spans="1:42" ht="15">
      <c r="A35" s="711">
        <v>13</v>
      </c>
      <c r="B35" s="752" t="str">
        <f>'Data Identitas'!B21</f>
        <v>siswa13</v>
      </c>
      <c r="C35" s="232" t="s">
        <v>422</v>
      </c>
      <c r="D35" s="228" t="str">
        <f>IF(QH!C26="","",QH!C26)</f>
        <v/>
      </c>
      <c r="E35" s="229" t="str">
        <f>IF(QH!D26="","",QH!D26)</f>
        <v/>
      </c>
      <c r="F35" s="229" t="str">
        <f>IF(AA!C26="","",AA!C26)</f>
        <v/>
      </c>
      <c r="G35" s="229" t="str">
        <f>IF(AA!D26="","",AA!D26)</f>
        <v/>
      </c>
      <c r="H35" s="229" t="str">
        <f>IF(FIQIH!C26="","",FIQIH!C26)</f>
        <v/>
      </c>
      <c r="I35" s="229" t="str">
        <f>IF(FIQIH!D26="","",FIQIH!D26)</f>
        <v/>
      </c>
      <c r="J35" s="229" t="str">
        <f>IF(SKI!C26="","",SKI!C26)</f>
        <v/>
      </c>
      <c r="K35" s="229" t="str">
        <f>IF(SKI!D26="","",SKI!D26)</f>
        <v/>
      </c>
      <c r="L35" s="228" t="str">
        <f>IF(PPKn!C26="","",PPKn!C26)</f>
        <v/>
      </c>
      <c r="M35" s="229" t="str">
        <f>IF(PPKn!D26="","",PPKn!D26)</f>
        <v/>
      </c>
      <c r="N35" s="230" t="str">
        <f>IF(B.Ind!C26="","",B.Ind!C26)</f>
        <v/>
      </c>
      <c r="O35" s="230" t="str">
        <f>IF(B.Ind!D26="","",B.Ind!D26)</f>
        <v/>
      </c>
      <c r="P35" s="230" t="str">
        <f>IF(B.ARAB!C26="","",B.ARAB!C26)</f>
        <v/>
      </c>
      <c r="Q35" s="230" t="str">
        <f>IF(B.ARAB!D26="","",B.ARAB!D26)</f>
        <v/>
      </c>
      <c r="R35" s="230" t="str">
        <f>IF(MAT!C26="","",MAT!C26)</f>
        <v/>
      </c>
      <c r="S35" s="230" t="str">
        <f>IF(MAT!D26="","",MAT!D26)</f>
        <v/>
      </c>
      <c r="T35" s="230" t="str">
        <f>IF(IPA!C26="","",IPA!C26)</f>
        <v/>
      </c>
      <c r="U35" s="230" t="str">
        <f>IF(IPA!D26="","",IPA!D26)</f>
        <v/>
      </c>
      <c r="V35" s="230" t="str">
        <f>IF(IPS!C26="","",IPS!C26)</f>
        <v/>
      </c>
      <c r="W35" s="230" t="str">
        <f>IF(IPS!D26="","",IPS!D26)</f>
        <v/>
      </c>
      <c r="X35" s="230" t="str">
        <f>IF(BIng!C26="","",BIng!C26)</f>
        <v/>
      </c>
      <c r="Y35" s="230" t="str">
        <f>IF(BIng!D26="","",BIng!D26)</f>
        <v/>
      </c>
      <c r="Z35" s="230" t="str">
        <f>IF(SBd!C26="","",SBd!C26)</f>
        <v/>
      </c>
      <c r="AA35" s="230" t="str">
        <f>IF(SBd!D26="","",SBd!D26)</f>
        <v/>
      </c>
      <c r="AB35" s="230" t="str">
        <f>IF(Pjk!C26="","",Pjk!C26)</f>
        <v/>
      </c>
      <c r="AC35" s="230" t="str">
        <f>IF(Pjk!D26="","",Pjk!D26)</f>
        <v/>
      </c>
      <c r="AD35" s="230" t="str">
        <f>IF(Prk!C26="","",Prk!C26)</f>
        <v/>
      </c>
      <c r="AE35" s="230" t="str">
        <f>IF(Prk!D26="","",Prk!D26)</f>
        <v/>
      </c>
      <c r="AF35" s="230" t="str">
        <f>IF(BADER!C26="","",BADER!C26)</f>
        <v/>
      </c>
      <c r="AG35" s="230" t="str">
        <f>IF(BADER!D26="","",BADER!D26)</f>
        <v/>
      </c>
      <c r="AH35" s="230" t="str">
        <f>IF(TAMB1!C26="","",TAMB1!C26)</f>
        <v/>
      </c>
      <c r="AI35" s="230" t="str">
        <f>IF(TAMB1!D26="","",TAMB1!D26)</f>
        <v/>
      </c>
      <c r="AJ35" s="230" t="str">
        <f>IF(TAMB2!C26="","",TAMB2!C26)</f>
        <v/>
      </c>
      <c r="AK35" s="230" t="str">
        <f>IF(TAMB2!D26="","",TAMB2!D26)</f>
        <v/>
      </c>
      <c r="AL35" s="231">
        <f t="shared" si="0"/>
        <v>0</v>
      </c>
      <c r="AM35" s="754" t="str">
        <f>IFERROR(DESKRIPSI!EW23,"")</f>
        <v/>
      </c>
      <c r="AN35" s="756">
        <f t="shared" ref="AN35" si="22">IF(AL35="","",AL35+AL36)</f>
        <v>0</v>
      </c>
      <c r="AO35" s="747" t="str">
        <f>IF('NK1'!AO35:AO36="","",'NK1'!AO35:AO36)</f>
        <v/>
      </c>
      <c r="AP35" s="751" t="str">
        <f t="shared" ref="AP35" si="23">IF(AN35=0,"",RANK(AN35,$AN$11:$AN$105,0))</f>
        <v/>
      </c>
    </row>
    <row r="36" spans="1:42" ht="15">
      <c r="A36" s="713"/>
      <c r="B36" s="753"/>
      <c r="C36" s="232" t="s">
        <v>423</v>
      </c>
      <c r="D36" s="228" t="str">
        <f>IF(QH!F26="","",QH!F26)</f>
        <v/>
      </c>
      <c r="E36" s="229" t="str">
        <f>IF(QH!G26="","",QH!G26)</f>
        <v/>
      </c>
      <c r="F36" s="229" t="str">
        <f>IF(AA!F26="","",AA!F26)</f>
        <v/>
      </c>
      <c r="G36" s="229" t="str">
        <f>IF(AA!G26="","",AA!G26)</f>
        <v/>
      </c>
      <c r="H36" s="229" t="str">
        <f>IF(FIQIH!F26="","",FIQIH!F26)</f>
        <v/>
      </c>
      <c r="I36" s="229" t="str">
        <f>IF(FIQIH!G26="","",FIQIH!G26)</f>
        <v/>
      </c>
      <c r="J36" s="229" t="str">
        <f>IF(SKI!F26="","",SKI!F26)</f>
        <v/>
      </c>
      <c r="K36" s="229" t="str">
        <f>IF(SKI!G26="","",SKI!G26)</f>
        <v/>
      </c>
      <c r="L36" s="228" t="str">
        <f>IF(PPKn!F26="","",PPKn!F26)</f>
        <v/>
      </c>
      <c r="M36" s="229" t="str">
        <f>IF(PPKn!G26="","",PPKn!G26)</f>
        <v/>
      </c>
      <c r="N36" s="230" t="str">
        <f>IF(B.Ind!F26="","",B.Ind!F26)</f>
        <v/>
      </c>
      <c r="O36" s="230" t="str">
        <f>IF(B.Ind!G26="","",B.Ind!G26)</f>
        <v/>
      </c>
      <c r="P36" s="230" t="str">
        <f>IF(B.ARAB!F26="","",B.ARAB!F26)</f>
        <v/>
      </c>
      <c r="Q36" s="230" t="str">
        <f>IF(B.ARAB!G26="","",B.ARAB!G26)</f>
        <v/>
      </c>
      <c r="R36" s="230" t="str">
        <f>IF(MAT!F26="","",MAT!F26)</f>
        <v/>
      </c>
      <c r="S36" s="230" t="str">
        <f>IF(MAT!G26="","",MAT!G26)</f>
        <v/>
      </c>
      <c r="T36" s="230" t="str">
        <f>IF(IPA!F26="","",IPA!F26)</f>
        <v/>
      </c>
      <c r="U36" s="230" t="str">
        <f>IF(IPA!G26="","",IPA!G26)</f>
        <v/>
      </c>
      <c r="V36" s="230" t="str">
        <f>IF(IPS!F26="","",IPS!F26)</f>
        <v/>
      </c>
      <c r="W36" s="230" t="str">
        <f>IF(IPS!G26="","",IPS!G26)</f>
        <v/>
      </c>
      <c r="X36" s="230" t="str">
        <f>IF(BIng!F26="","",BIng!F26)</f>
        <v/>
      </c>
      <c r="Y36" s="230" t="str">
        <f>IF(BIng!G26="","",BIng!G26)</f>
        <v/>
      </c>
      <c r="Z36" s="230" t="str">
        <f>IF(SBd!F26="","",SBd!F26)</f>
        <v/>
      </c>
      <c r="AA36" s="230" t="str">
        <f>IF(SBd!G26="","",SBd!G26)</f>
        <v/>
      </c>
      <c r="AB36" s="230" t="str">
        <f>IF(Pjk!F26="","",Pjk!F26)</f>
        <v/>
      </c>
      <c r="AC36" s="230" t="str">
        <f>IF(Pjk!G26="","",Pjk!G26)</f>
        <v/>
      </c>
      <c r="AD36" s="230" t="str">
        <f>IF(Prk!F26="","",Prk!F26)</f>
        <v/>
      </c>
      <c r="AE36" s="230" t="str">
        <f>IF(Prk!G26="","",Prk!G26)</f>
        <v/>
      </c>
      <c r="AF36" s="230" t="str">
        <f>IF(BADER!F26="","",BADER!F26)</f>
        <v/>
      </c>
      <c r="AG36" s="230" t="str">
        <f>IF(BADER!G26="","",BADER!G26)</f>
        <v/>
      </c>
      <c r="AH36" s="230" t="str">
        <f>IF(TAMB1!F26="","",TAMB1!F26)</f>
        <v/>
      </c>
      <c r="AI36" s="230" t="str">
        <f>IF(TAMB1!G26="","",TAMB1!G26)</f>
        <v/>
      </c>
      <c r="AJ36" s="230" t="str">
        <f>IF(TAMB2!F26="","",TAMB2!F26)</f>
        <v/>
      </c>
      <c r="AK36" s="230" t="str">
        <f>IF(TAMB2!G26="","",TAMB2!G26)</f>
        <v/>
      </c>
      <c r="AL36" s="231">
        <f t="shared" si="0"/>
        <v>0</v>
      </c>
      <c r="AM36" s="755"/>
      <c r="AN36" s="757"/>
      <c r="AO36" s="748"/>
      <c r="AP36" s="751"/>
    </row>
    <row r="37" spans="1:42" ht="15">
      <c r="A37" s="711">
        <v>14</v>
      </c>
      <c r="B37" s="752" t="str">
        <f>'Data Identitas'!B22</f>
        <v>siswa14</v>
      </c>
      <c r="C37" s="232" t="s">
        <v>422</v>
      </c>
      <c r="D37" s="228" t="str">
        <f>IF(QH!C27="","",QH!C27)</f>
        <v/>
      </c>
      <c r="E37" s="229" t="str">
        <f>IF(QH!D27="","",QH!D27)</f>
        <v/>
      </c>
      <c r="F37" s="229" t="str">
        <f>IF(AA!C27="","",AA!C27)</f>
        <v/>
      </c>
      <c r="G37" s="229" t="str">
        <f>IF(AA!D27="","",AA!D27)</f>
        <v/>
      </c>
      <c r="H37" s="229" t="str">
        <f>IF(FIQIH!C27="","",FIQIH!C27)</f>
        <v/>
      </c>
      <c r="I37" s="229" t="str">
        <f>IF(FIQIH!D27="","",FIQIH!D27)</f>
        <v/>
      </c>
      <c r="J37" s="229" t="str">
        <f>IF(SKI!C27="","",SKI!C27)</f>
        <v/>
      </c>
      <c r="K37" s="229" t="str">
        <f>IF(SKI!D27="","",SKI!D27)</f>
        <v/>
      </c>
      <c r="L37" s="228" t="str">
        <f>IF(PPKn!C27="","",PPKn!C27)</f>
        <v/>
      </c>
      <c r="M37" s="229" t="str">
        <f>IF(PPKn!D27="","",PPKn!D27)</f>
        <v/>
      </c>
      <c r="N37" s="230" t="str">
        <f>IF(B.Ind!C27="","",B.Ind!C27)</f>
        <v/>
      </c>
      <c r="O37" s="230" t="str">
        <f>IF(B.Ind!D27="","",B.Ind!D27)</f>
        <v/>
      </c>
      <c r="P37" s="230" t="str">
        <f>IF(B.ARAB!C27="","",B.ARAB!C27)</f>
        <v/>
      </c>
      <c r="Q37" s="230" t="str">
        <f>IF(B.ARAB!D27="","",B.ARAB!D27)</f>
        <v/>
      </c>
      <c r="R37" s="230" t="str">
        <f>IF(MAT!C27="","",MAT!C27)</f>
        <v/>
      </c>
      <c r="S37" s="230" t="str">
        <f>IF(MAT!D27="","",MAT!D27)</f>
        <v/>
      </c>
      <c r="T37" s="230" t="str">
        <f>IF(IPA!C27="","",IPA!C27)</f>
        <v/>
      </c>
      <c r="U37" s="230" t="str">
        <f>IF(IPA!D27="","",IPA!D27)</f>
        <v/>
      </c>
      <c r="V37" s="230" t="str">
        <f>IF(IPS!C27="","",IPS!C27)</f>
        <v/>
      </c>
      <c r="W37" s="230" t="str">
        <f>IF(IPS!D27="","",IPS!D27)</f>
        <v/>
      </c>
      <c r="X37" s="230" t="str">
        <f>IF(BIng!C27="","",BIng!C27)</f>
        <v/>
      </c>
      <c r="Y37" s="230" t="str">
        <f>IF(BIng!D27="","",BIng!D27)</f>
        <v/>
      </c>
      <c r="Z37" s="230" t="str">
        <f>IF(SBd!C27="","",SBd!C27)</f>
        <v/>
      </c>
      <c r="AA37" s="230" t="str">
        <f>IF(SBd!D27="","",SBd!D27)</f>
        <v/>
      </c>
      <c r="AB37" s="230" t="str">
        <f>IF(Pjk!C27="","",Pjk!C27)</f>
        <v/>
      </c>
      <c r="AC37" s="230" t="str">
        <f>IF(Pjk!D27="","",Pjk!D27)</f>
        <v/>
      </c>
      <c r="AD37" s="230" t="str">
        <f>IF(Prk!C27="","",Prk!C27)</f>
        <v/>
      </c>
      <c r="AE37" s="230" t="str">
        <f>IF(Prk!D27="","",Prk!D27)</f>
        <v/>
      </c>
      <c r="AF37" s="230" t="str">
        <f>IF(BADER!C27="","",BADER!C27)</f>
        <v/>
      </c>
      <c r="AG37" s="230" t="str">
        <f>IF(BADER!D27="","",BADER!D27)</f>
        <v/>
      </c>
      <c r="AH37" s="230" t="str">
        <f>IF(TAMB1!C27="","",TAMB1!C27)</f>
        <v/>
      </c>
      <c r="AI37" s="230" t="str">
        <f>IF(TAMB1!D27="","",TAMB1!D27)</f>
        <v/>
      </c>
      <c r="AJ37" s="230" t="str">
        <f>IF(TAMB2!C27="","",TAMB2!C27)</f>
        <v/>
      </c>
      <c r="AK37" s="230" t="str">
        <f>IF(TAMB2!D27="","",TAMB2!D27)</f>
        <v/>
      </c>
      <c r="AL37" s="231">
        <f t="shared" si="0"/>
        <v>0</v>
      </c>
      <c r="AM37" s="754" t="str">
        <f>IFERROR(DESKRIPSI!EW24,"")</f>
        <v/>
      </c>
      <c r="AN37" s="756">
        <f t="shared" ref="AN37" si="24">IF(AL37="","",AL37+AL38)</f>
        <v>0</v>
      </c>
      <c r="AO37" s="747" t="str">
        <f>IF('NK1'!AO37:AO38="","",'NK1'!AO37:AO38)</f>
        <v/>
      </c>
      <c r="AP37" s="751" t="str">
        <f t="shared" ref="AP37" si="25">IF(AN37=0,"",RANK(AN37,$AN$11:$AN$105,0))</f>
        <v/>
      </c>
    </row>
    <row r="38" spans="1:42" ht="15">
      <c r="A38" s="713"/>
      <c r="B38" s="753"/>
      <c r="C38" s="232" t="s">
        <v>423</v>
      </c>
      <c r="D38" s="228" t="str">
        <f>IF(QH!F27="","",QH!F27)</f>
        <v/>
      </c>
      <c r="E38" s="229" t="str">
        <f>IF(QH!G27="","",QH!G27)</f>
        <v/>
      </c>
      <c r="F38" s="229" t="str">
        <f>IF(AA!F27="","",AA!F27)</f>
        <v/>
      </c>
      <c r="G38" s="229" t="str">
        <f>IF(AA!G27="","",AA!G27)</f>
        <v/>
      </c>
      <c r="H38" s="229" t="str">
        <f>IF(FIQIH!F27="","",FIQIH!F27)</f>
        <v/>
      </c>
      <c r="I38" s="229" t="str">
        <f>IF(FIQIH!G27="","",FIQIH!G27)</f>
        <v/>
      </c>
      <c r="J38" s="229" t="str">
        <f>IF(SKI!F27="","",SKI!F27)</f>
        <v/>
      </c>
      <c r="K38" s="229" t="str">
        <f>IF(SKI!G27="","",SKI!G27)</f>
        <v/>
      </c>
      <c r="L38" s="228" t="str">
        <f>IF(PPKn!F27="","",PPKn!F27)</f>
        <v/>
      </c>
      <c r="M38" s="229" t="str">
        <f>IF(PPKn!G27="","",PPKn!G27)</f>
        <v/>
      </c>
      <c r="N38" s="230" t="str">
        <f>IF(B.Ind!F27="","",B.Ind!F27)</f>
        <v/>
      </c>
      <c r="O38" s="230" t="str">
        <f>IF(B.Ind!G27="","",B.Ind!G27)</f>
        <v/>
      </c>
      <c r="P38" s="230" t="str">
        <f>IF(B.ARAB!F27="","",B.ARAB!F27)</f>
        <v/>
      </c>
      <c r="Q38" s="230" t="str">
        <f>IF(B.ARAB!G27="","",B.ARAB!G27)</f>
        <v/>
      </c>
      <c r="R38" s="230" t="str">
        <f>IF(MAT!F27="","",MAT!F27)</f>
        <v/>
      </c>
      <c r="S38" s="230" t="str">
        <f>IF(MAT!G27="","",MAT!G27)</f>
        <v/>
      </c>
      <c r="T38" s="230" t="str">
        <f>IF(IPA!F27="","",IPA!F27)</f>
        <v/>
      </c>
      <c r="U38" s="230" t="str">
        <f>IF(IPA!G27="","",IPA!G27)</f>
        <v/>
      </c>
      <c r="V38" s="230" t="str">
        <f>IF(IPS!F27="","",IPS!F27)</f>
        <v/>
      </c>
      <c r="W38" s="230" t="str">
        <f>IF(IPS!G27="","",IPS!G27)</f>
        <v/>
      </c>
      <c r="X38" s="230" t="str">
        <f>IF(BIng!F27="","",BIng!F27)</f>
        <v/>
      </c>
      <c r="Y38" s="230" t="str">
        <f>IF(BIng!G27="","",BIng!G27)</f>
        <v/>
      </c>
      <c r="Z38" s="230" t="str">
        <f>IF(SBd!F27="","",SBd!F27)</f>
        <v/>
      </c>
      <c r="AA38" s="230" t="str">
        <f>IF(SBd!G27="","",SBd!G27)</f>
        <v/>
      </c>
      <c r="AB38" s="230" t="str">
        <f>IF(Pjk!F27="","",Pjk!F27)</f>
        <v/>
      </c>
      <c r="AC38" s="230" t="str">
        <f>IF(Pjk!G27="","",Pjk!G27)</f>
        <v/>
      </c>
      <c r="AD38" s="230" t="str">
        <f>IF(Prk!F27="","",Prk!F27)</f>
        <v/>
      </c>
      <c r="AE38" s="230" t="str">
        <f>IF(Prk!G27="","",Prk!G27)</f>
        <v/>
      </c>
      <c r="AF38" s="230" t="str">
        <f>IF(BADER!F27="","",BADER!F27)</f>
        <v/>
      </c>
      <c r="AG38" s="230" t="str">
        <f>IF(BADER!G27="","",BADER!G27)</f>
        <v/>
      </c>
      <c r="AH38" s="230" t="str">
        <f>IF(TAMB1!F27="","",TAMB1!F27)</f>
        <v/>
      </c>
      <c r="AI38" s="230" t="str">
        <f>IF(TAMB1!G27="","",TAMB1!G27)</f>
        <v/>
      </c>
      <c r="AJ38" s="230" t="str">
        <f>IF(TAMB2!F27="","",TAMB2!F27)</f>
        <v/>
      </c>
      <c r="AK38" s="230" t="str">
        <f>IF(TAMB2!G27="","",TAMB2!G27)</f>
        <v/>
      </c>
      <c r="AL38" s="231">
        <f t="shared" si="0"/>
        <v>0</v>
      </c>
      <c r="AM38" s="755"/>
      <c r="AN38" s="757"/>
      <c r="AO38" s="748"/>
      <c r="AP38" s="751"/>
    </row>
    <row r="39" spans="1:42" ht="15">
      <c r="A39" s="711">
        <v>15</v>
      </c>
      <c r="B39" s="752" t="str">
        <f>'Data Identitas'!B23</f>
        <v>siswa15</v>
      </c>
      <c r="C39" s="232" t="s">
        <v>422</v>
      </c>
      <c r="D39" s="228" t="str">
        <f>IF(QH!C28="","",QH!C28)</f>
        <v/>
      </c>
      <c r="E39" s="229" t="str">
        <f>IF(QH!D28="","",QH!D28)</f>
        <v/>
      </c>
      <c r="F39" s="229" t="str">
        <f>IF(AA!C28="","",AA!C28)</f>
        <v/>
      </c>
      <c r="G39" s="229" t="str">
        <f>IF(AA!D28="","",AA!D28)</f>
        <v/>
      </c>
      <c r="H39" s="229" t="str">
        <f>IF(FIQIH!C28="","",FIQIH!C28)</f>
        <v/>
      </c>
      <c r="I39" s="229" t="str">
        <f>IF(FIQIH!D28="","",FIQIH!D28)</f>
        <v/>
      </c>
      <c r="J39" s="229" t="str">
        <f>IF(SKI!C28="","",SKI!C28)</f>
        <v/>
      </c>
      <c r="K39" s="229" t="str">
        <f>IF(SKI!D28="","",SKI!D28)</f>
        <v/>
      </c>
      <c r="L39" s="228" t="str">
        <f>IF(PPKn!C28="","",PPKn!C28)</f>
        <v/>
      </c>
      <c r="M39" s="229" t="str">
        <f>IF(PPKn!D28="","",PPKn!D28)</f>
        <v/>
      </c>
      <c r="N39" s="230" t="str">
        <f>IF(B.Ind!C28="","",B.Ind!C28)</f>
        <v/>
      </c>
      <c r="O39" s="230" t="str">
        <f>IF(B.Ind!D28="","",B.Ind!D28)</f>
        <v/>
      </c>
      <c r="P39" s="230" t="str">
        <f>IF(B.ARAB!C28="","",B.ARAB!C28)</f>
        <v/>
      </c>
      <c r="Q39" s="230" t="str">
        <f>IF(B.ARAB!D28="","",B.ARAB!D28)</f>
        <v/>
      </c>
      <c r="R39" s="230" t="str">
        <f>IF(MAT!C28="","",MAT!C28)</f>
        <v/>
      </c>
      <c r="S39" s="230" t="str">
        <f>IF(MAT!D28="","",MAT!D28)</f>
        <v/>
      </c>
      <c r="T39" s="230" t="str">
        <f>IF(IPA!C28="","",IPA!C28)</f>
        <v/>
      </c>
      <c r="U39" s="230" t="str">
        <f>IF(IPA!D28="","",IPA!D28)</f>
        <v/>
      </c>
      <c r="V39" s="230" t="str">
        <f>IF(IPS!C28="","",IPS!C28)</f>
        <v/>
      </c>
      <c r="W39" s="230" t="str">
        <f>IF(IPS!D28="","",IPS!D28)</f>
        <v/>
      </c>
      <c r="X39" s="230" t="str">
        <f>IF(BIng!C28="","",BIng!C28)</f>
        <v/>
      </c>
      <c r="Y39" s="230" t="str">
        <f>IF(BIng!D28="","",BIng!D28)</f>
        <v/>
      </c>
      <c r="Z39" s="230" t="str">
        <f>IF(SBd!C28="","",SBd!C28)</f>
        <v/>
      </c>
      <c r="AA39" s="230" t="str">
        <f>IF(SBd!D28="","",SBd!D28)</f>
        <v/>
      </c>
      <c r="AB39" s="230" t="str">
        <f>IF(Pjk!C28="","",Pjk!C28)</f>
        <v/>
      </c>
      <c r="AC39" s="230" t="str">
        <f>IF(Pjk!D28="","",Pjk!D28)</f>
        <v/>
      </c>
      <c r="AD39" s="230" t="str">
        <f>IF(Prk!C28="","",Prk!C28)</f>
        <v/>
      </c>
      <c r="AE39" s="230" t="str">
        <f>IF(Prk!D28="","",Prk!D28)</f>
        <v/>
      </c>
      <c r="AF39" s="230" t="str">
        <f>IF(BADER!C28="","",BADER!C28)</f>
        <v/>
      </c>
      <c r="AG39" s="230" t="str">
        <f>IF(BADER!D28="","",BADER!D28)</f>
        <v/>
      </c>
      <c r="AH39" s="230" t="str">
        <f>IF(TAMB1!C28="","",TAMB1!C28)</f>
        <v/>
      </c>
      <c r="AI39" s="230" t="str">
        <f>IF(TAMB1!D28="","",TAMB1!D28)</f>
        <v/>
      </c>
      <c r="AJ39" s="230" t="str">
        <f>IF(TAMB2!C28="","",TAMB2!C28)</f>
        <v/>
      </c>
      <c r="AK39" s="230" t="str">
        <f>IF(TAMB2!D28="","",TAMB2!D28)</f>
        <v/>
      </c>
      <c r="AL39" s="231">
        <f t="shared" si="0"/>
        <v>0</v>
      </c>
      <c r="AM39" s="754" t="str">
        <f>IFERROR(DESKRIPSI!EW25,"")</f>
        <v/>
      </c>
      <c r="AN39" s="756">
        <f t="shared" ref="AN39" si="26">IF(AL39="","",AL39+AL40)</f>
        <v>0</v>
      </c>
      <c r="AO39" s="747" t="str">
        <f>IF('NK1'!AO39:AO40="","",'NK1'!AO39:AO40)</f>
        <v/>
      </c>
      <c r="AP39" s="751" t="str">
        <f t="shared" ref="AP39" si="27">IF(AN39=0,"",RANK(AN39,$AN$11:$AN$105,0))</f>
        <v/>
      </c>
    </row>
    <row r="40" spans="1:42" ht="15">
      <c r="A40" s="713"/>
      <c r="B40" s="753"/>
      <c r="C40" s="232" t="s">
        <v>423</v>
      </c>
      <c r="D40" s="228" t="str">
        <f>IF(QH!F28="","",QH!F28)</f>
        <v/>
      </c>
      <c r="E40" s="229" t="str">
        <f>IF(QH!G28="","",QH!G28)</f>
        <v/>
      </c>
      <c r="F40" s="229" t="str">
        <f>IF(AA!F28="","",AA!F28)</f>
        <v/>
      </c>
      <c r="G40" s="229" t="str">
        <f>IF(AA!G28="","",AA!G28)</f>
        <v/>
      </c>
      <c r="H40" s="229" t="str">
        <f>IF(FIQIH!F28="","",FIQIH!F28)</f>
        <v/>
      </c>
      <c r="I40" s="229" t="str">
        <f>IF(FIQIH!G28="","",FIQIH!G28)</f>
        <v/>
      </c>
      <c r="J40" s="229" t="str">
        <f>IF(SKI!F28="","",SKI!F28)</f>
        <v/>
      </c>
      <c r="K40" s="229" t="str">
        <f>IF(SKI!G28="","",SKI!G28)</f>
        <v/>
      </c>
      <c r="L40" s="228" t="str">
        <f>IF(PPKn!F28="","",PPKn!F28)</f>
        <v/>
      </c>
      <c r="M40" s="229" t="str">
        <f>IF(PPKn!G28="","",PPKn!G28)</f>
        <v/>
      </c>
      <c r="N40" s="230" t="str">
        <f>IF(B.Ind!F28="","",B.Ind!F28)</f>
        <v/>
      </c>
      <c r="O40" s="230" t="str">
        <f>IF(B.Ind!G28="","",B.Ind!G28)</f>
        <v/>
      </c>
      <c r="P40" s="230" t="str">
        <f>IF(B.ARAB!F28="","",B.ARAB!F28)</f>
        <v/>
      </c>
      <c r="Q40" s="230" t="str">
        <f>IF(B.ARAB!G28="","",B.ARAB!G28)</f>
        <v/>
      </c>
      <c r="R40" s="230" t="str">
        <f>IF(MAT!F28="","",MAT!F28)</f>
        <v/>
      </c>
      <c r="S40" s="230" t="str">
        <f>IF(MAT!G28="","",MAT!G28)</f>
        <v/>
      </c>
      <c r="T40" s="230" t="str">
        <f>IF(IPA!F28="","",IPA!F28)</f>
        <v/>
      </c>
      <c r="U40" s="230" t="str">
        <f>IF(IPA!G28="","",IPA!G28)</f>
        <v/>
      </c>
      <c r="V40" s="230" t="str">
        <f>IF(IPS!F28="","",IPS!F28)</f>
        <v/>
      </c>
      <c r="W40" s="230" t="str">
        <f>IF(IPS!G28="","",IPS!G28)</f>
        <v/>
      </c>
      <c r="X40" s="230" t="str">
        <f>IF(BIng!F28="","",BIng!F28)</f>
        <v/>
      </c>
      <c r="Y40" s="230" t="str">
        <f>IF(BIng!G28="","",BIng!G28)</f>
        <v/>
      </c>
      <c r="Z40" s="230" t="str">
        <f>IF(SBd!F28="","",SBd!F28)</f>
        <v/>
      </c>
      <c r="AA40" s="230" t="str">
        <f>IF(SBd!G28="","",SBd!G28)</f>
        <v/>
      </c>
      <c r="AB40" s="230" t="str">
        <f>IF(Pjk!F28="","",Pjk!F28)</f>
        <v/>
      </c>
      <c r="AC40" s="230" t="str">
        <f>IF(Pjk!G28="","",Pjk!G28)</f>
        <v/>
      </c>
      <c r="AD40" s="230" t="str">
        <f>IF(Prk!F28="","",Prk!F28)</f>
        <v/>
      </c>
      <c r="AE40" s="230" t="str">
        <f>IF(Prk!G28="","",Prk!G28)</f>
        <v/>
      </c>
      <c r="AF40" s="230" t="str">
        <f>IF(BADER!F28="","",BADER!F28)</f>
        <v/>
      </c>
      <c r="AG40" s="230" t="str">
        <f>IF(BADER!G28="","",BADER!G28)</f>
        <v/>
      </c>
      <c r="AH40" s="230" t="str">
        <f>IF(TAMB1!F28="","",TAMB1!F28)</f>
        <v/>
      </c>
      <c r="AI40" s="230" t="str">
        <f>IF(TAMB1!G28="","",TAMB1!G28)</f>
        <v/>
      </c>
      <c r="AJ40" s="230" t="str">
        <f>IF(TAMB2!F28="","",TAMB2!F28)</f>
        <v/>
      </c>
      <c r="AK40" s="230" t="str">
        <f>IF(TAMB2!G28="","",TAMB2!G28)</f>
        <v/>
      </c>
      <c r="AL40" s="231">
        <f t="shared" si="0"/>
        <v>0</v>
      </c>
      <c r="AM40" s="755"/>
      <c r="AN40" s="757"/>
      <c r="AO40" s="748"/>
      <c r="AP40" s="751"/>
    </row>
    <row r="41" spans="1:42" ht="15">
      <c r="A41" s="711">
        <v>16</v>
      </c>
      <c r="B41" s="752" t="str">
        <f>'Data Identitas'!B24</f>
        <v>siswa16</v>
      </c>
      <c r="C41" s="232" t="s">
        <v>422</v>
      </c>
      <c r="D41" s="228" t="str">
        <f>IF(QH!C29="","",QH!C29)</f>
        <v/>
      </c>
      <c r="E41" s="229" t="str">
        <f>IF(QH!D29="","",QH!D29)</f>
        <v/>
      </c>
      <c r="F41" s="229" t="str">
        <f>IF(AA!C29="","",AA!C29)</f>
        <v/>
      </c>
      <c r="G41" s="229" t="str">
        <f>IF(AA!D29="","",AA!D29)</f>
        <v/>
      </c>
      <c r="H41" s="229" t="str">
        <f>IF(FIQIH!C29="","",FIQIH!C29)</f>
        <v/>
      </c>
      <c r="I41" s="229" t="str">
        <f>IF(FIQIH!D29="","",FIQIH!D29)</f>
        <v/>
      </c>
      <c r="J41" s="229" t="str">
        <f>IF(SKI!C29="","",SKI!C29)</f>
        <v/>
      </c>
      <c r="K41" s="229" t="str">
        <f>IF(SKI!D29="","",SKI!D29)</f>
        <v/>
      </c>
      <c r="L41" s="228" t="str">
        <f>IF(PPKn!C29="","",PPKn!C29)</f>
        <v/>
      </c>
      <c r="M41" s="229" t="str">
        <f>IF(PPKn!D29="","",PPKn!D29)</f>
        <v/>
      </c>
      <c r="N41" s="230" t="str">
        <f>IF(B.Ind!C29="","",B.Ind!C29)</f>
        <v/>
      </c>
      <c r="O41" s="230" t="str">
        <f>IF(B.Ind!D29="","",B.Ind!D29)</f>
        <v/>
      </c>
      <c r="P41" s="230" t="str">
        <f>IF(B.ARAB!C29="","",B.ARAB!C29)</f>
        <v/>
      </c>
      <c r="Q41" s="230" t="str">
        <f>IF(B.ARAB!D29="","",B.ARAB!D29)</f>
        <v/>
      </c>
      <c r="R41" s="230" t="str">
        <f>IF(MAT!C29="","",MAT!C29)</f>
        <v/>
      </c>
      <c r="S41" s="230" t="str">
        <f>IF(MAT!D29="","",MAT!D29)</f>
        <v/>
      </c>
      <c r="T41" s="230" t="str">
        <f>IF(IPA!C29="","",IPA!C29)</f>
        <v/>
      </c>
      <c r="U41" s="230" t="str">
        <f>IF(IPA!D29="","",IPA!D29)</f>
        <v/>
      </c>
      <c r="V41" s="230" t="str">
        <f>IF(IPS!C29="","",IPS!C29)</f>
        <v/>
      </c>
      <c r="W41" s="230" t="str">
        <f>IF(IPS!D29="","",IPS!D29)</f>
        <v/>
      </c>
      <c r="X41" s="230" t="str">
        <f>IF(BIng!C29="","",BIng!C29)</f>
        <v/>
      </c>
      <c r="Y41" s="230" t="str">
        <f>IF(BIng!D29="","",BIng!D29)</f>
        <v/>
      </c>
      <c r="Z41" s="230" t="str">
        <f>IF(SBd!C29="","",SBd!C29)</f>
        <v/>
      </c>
      <c r="AA41" s="230" t="str">
        <f>IF(SBd!D29="","",SBd!D29)</f>
        <v/>
      </c>
      <c r="AB41" s="230" t="str">
        <f>IF(Pjk!C29="","",Pjk!C29)</f>
        <v/>
      </c>
      <c r="AC41" s="230" t="str">
        <f>IF(Pjk!D29="","",Pjk!D29)</f>
        <v/>
      </c>
      <c r="AD41" s="230" t="str">
        <f>IF(Prk!C29="","",Prk!C29)</f>
        <v/>
      </c>
      <c r="AE41" s="230" t="str">
        <f>IF(Prk!D29="","",Prk!D29)</f>
        <v/>
      </c>
      <c r="AF41" s="230" t="str">
        <f>IF(BADER!C29="","",BADER!C29)</f>
        <v/>
      </c>
      <c r="AG41" s="230" t="str">
        <f>IF(BADER!D29="","",BADER!D29)</f>
        <v/>
      </c>
      <c r="AH41" s="230" t="str">
        <f>IF(TAMB1!C29="","",TAMB1!C29)</f>
        <v/>
      </c>
      <c r="AI41" s="230" t="str">
        <f>IF(TAMB1!D29="","",TAMB1!D29)</f>
        <v/>
      </c>
      <c r="AJ41" s="230" t="str">
        <f>IF(TAMB2!C29="","",TAMB2!C29)</f>
        <v/>
      </c>
      <c r="AK41" s="230" t="str">
        <f>IF(TAMB2!D29="","",TAMB2!D29)</f>
        <v/>
      </c>
      <c r="AL41" s="231">
        <f t="shared" si="0"/>
        <v>0</v>
      </c>
      <c r="AM41" s="754" t="str">
        <f>IFERROR(DESKRIPSI!EW26,"")</f>
        <v/>
      </c>
      <c r="AN41" s="756">
        <f t="shared" ref="AN41" si="28">IF(AL41="","",AL41+AL42)</f>
        <v>0</v>
      </c>
      <c r="AO41" s="747" t="str">
        <f>IF('NK1'!AO41:AO42="","",'NK1'!AO41:AO42)</f>
        <v/>
      </c>
      <c r="AP41" s="751" t="str">
        <f t="shared" ref="AP41" si="29">IF(AN41=0,"",RANK(AN41,$AN$11:$AN$105,0))</f>
        <v/>
      </c>
    </row>
    <row r="42" spans="1:42" ht="15">
      <c r="A42" s="713"/>
      <c r="B42" s="753"/>
      <c r="C42" s="232" t="s">
        <v>423</v>
      </c>
      <c r="D42" s="228" t="str">
        <f>IF(QH!F29="","",QH!F29)</f>
        <v/>
      </c>
      <c r="E42" s="229" t="str">
        <f>IF(QH!G29="","",QH!G29)</f>
        <v/>
      </c>
      <c r="F42" s="229" t="str">
        <f>IF(AA!F29="","",AA!F29)</f>
        <v/>
      </c>
      <c r="G42" s="229" t="str">
        <f>IF(AA!G29="","",AA!G29)</f>
        <v/>
      </c>
      <c r="H42" s="229" t="str">
        <f>IF(FIQIH!F29="","",FIQIH!F29)</f>
        <v/>
      </c>
      <c r="I42" s="229" t="str">
        <f>IF(FIQIH!G29="","",FIQIH!G29)</f>
        <v/>
      </c>
      <c r="J42" s="229" t="str">
        <f>IF(SKI!F29="","",SKI!F29)</f>
        <v/>
      </c>
      <c r="K42" s="229" t="str">
        <f>IF(SKI!G29="","",SKI!G29)</f>
        <v/>
      </c>
      <c r="L42" s="228" t="str">
        <f>IF(PPKn!F29="","",PPKn!F29)</f>
        <v/>
      </c>
      <c r="M42" s="229" t="str">
        <f>IF(PPKn!G29="","",PPKn!G29)</f>
        <v/>
      </c>
      <c r="N42" s="230" t="str">
        <f>IF(B.Ind!F29="","",B.Ind!F29)</f>
        <v/>
      </c>
      <c r="O42" s="230" t="str">
        <f>IF(B.Ind!G29="","",B.Ind!G29)</f>
        <v/>
      </c>
      <c r="P42" s="230" t="str">
        <f>IF(B.ARAB!F29="","",B.ARAB!F29)</f>
        <v/>
      </c>
      <c r="Q42" s="230" t="str">
        <f>IF(B.ARAB!G29="","",B.ARAB!G29)</f>
        <v/>
      </c>
      <c r="R42" s="230" t="str">
        <f>IF(MAT!F29="","",MAT!F29)</f>
        <v/>
      </c>
      <c r="S42" s="230" t="str">
        <f>IF(MAT!G29="","",MAT!G29)</f>
        <v/>
      </c>
      <c r="T42" s="230" t="str">
        <f>IF(IPA!F29="","",IPA!F29)</f>
        <v/>
      </c>
      <c r="U42" s="230" t="str">
        <f>IF(IPA!G29="","",IPA!G29)</f>
        <v/>
      </c>
      <c r="V42" s="230" t="str">
        <f>IF(IPS!F29="","",IPS!F29)</f>
        <v/>
      </c>
      <c r="W42" s="230" t="str">
        <f>IF(IPS!G29="","",IPS!G29)</f>
        <v/>
      </c>
      <c r="X42" s="230" t="str">
        <f>IF(BIng!F29="","",BIng!F29)</f>
        <v/>
      </c>
      <c r="Y42" s="230" t="str">
        <f>IF(BIng!G29="","",BIng!G29)</f>
        <v/>
      </c>
      <c r="Z42" s="230" t="str">
        <f>IF(SBd!F29="","",SBd!F29)</f>
        <v/>
      </c>
      <c r="AA42" s="230" t="str">
        <f>IF(SBd!G29="","",SBd!G29)</f>
        <v/>
      </c>
      <c r="AB42" s="230" t="str">
        <f>IF(Pjk!F29="","",Pjk!F29)</f>
        <v/>
      </c>
      <c r="AC42" s="230" t="str">
        <f>IF(Pjk!G29="","",Pjk!G29)</f>
        <v/>
      </c>
      <c r="AD42" s="230" t="str">
        <f>IF(Prk!F29="","",Prk!F29)</f>
        <v/>
      </c>
      <c r="AE42" s="230" t="str">
        <f>IF(Prk!G29="","",Prk!G29)</f>
        <v/>
      </c>
      <c r="AF42" s="230" t="str">
        <f>IF(BADER!F29="","",BADER!F29)</f>
        <v/>
      </c>
      <c r="AG42" s="230" t="str">
        <f>IF(BADER!G29="","",BADER!G29)</f>
        <v/>
      </c>
      <c r="AH42" s="230" t="str">
        <f>IF(TAMB1!F29="","",TAMB1!F29)</f>
        <v/>
      </c>
      <c r="AI42" s="230" t="str">
        <f>IF(TAMB1!G29="","",TAMB1!G29)</f>
        <v/>
      </c>
      <c r="AJ42" s="230" t="str">
        <f>IF(TAMB2!F29="","",TAMB2!F29)</f>
        <v/>
      </c>
      <c r="AK42" s="230" t="str">
        <f>IF(TAMB2!G29="","",TAMB2!G29)</f>
        <v/>
      </c>
      <c r="AL42" s="231">
        <f t="shared" si="0"/>
        <v>0</v>
      </c>
      <c r="AM42" s="755"/>
      <c r="AN42" s="757"/>
      <c r="AO42" s="748"/>
      <c r="AP42" s="751"/>
    </row>
    <row r="43" spans="1:42" ht="15">
      <c r="A43" s="711">
        <v>17</v>
      </c>
      <c r="B43" s="752" t="str">
        <f>'Data Identitas'!B25</f>
        <v>siswa17</v>
      </c>
      <c r="C43" s="232" t="s">
        <v>422</v>
      </c>
      <c r="D43" s="228" t="str">
        <f>IF(QH!C30="","",QH!C30)</f>
        <v/>
      </c>
      <c r="E43" s="229" t="str">
        <f>IF(QH!D30="","",QH!D30)</f>
        <v/>
      </c>
      <c r="F43" s="229" t="str">
        <f>IF(AA!C30="","",AA!C30)</f>
        <v/>
      </c>
      <c r="G43" s="229" t="str">
        <f>IF(AA!D30="","",AA!D30)</f>
        <v/>
      </c>
      <c r="H43" s="229" t="str">
        <f>IF(FIQIH!C30="","",FIQIH!C30)</f>
        <v/>
      </c>
      <c r="I43" s="229" t="str">
        <f>IF(FIQIH!D30="","",FIQIH!D30)</f>
        <v/>
      </c>
      <c r="J43" s="229" t="str">
        <f>IF(SKI!C30="","",SKI!C30)</f>
        <v/>
      </c>
      <c r="K43" s="229" t="str">
        <f>IF(SKI!D30="","",SKI!D30)</f>
        <v/>
      </c>
      <c r="L43" s="228" t="str">
        <f>IF(PPKn!C30="","",PPKn!C30)</f>
        <v/>
      </c>
      <c r="M43" s="229" t="str">
        <f>IF(PPKn!D30="","",PPKn!D30)</f>
        <v/>
      </c>
      <c r="N43" s="230" t="str">
        <f>IF(B.Ind!C30="","",B.Ind!C30)</f>
        <v/>
      </c>
      <c r="O43" s="230" t="str">
        <f>IF(B.Ind!D30="","",B.Ind!D30)</f>
        <v/>
      </c>
      <c r="P43" s="230" t="str">
        <f>IF(B.ARAB!C30="","",B.ARAB!C30)</f>
        <v/>
      </c>
      <c r="Q43" s="230" t="str">
        <f>IF(B.ARAB!D30="","",B.ARAB!D30)</f>
        <v/>
      </c>
      <c r="R43" s="230" t="str">
        <f>IF(MAT!C30="","",MAT!C30)</f>
        <v/>
      </c>
      <c r="S43" s="230" t="str">
        <f>IF(MAT!D30="","",MAT!D30)</f>
        <v/>
      </c>
      <c r="T43" s="230" t="str">
        <f>IF(IPA!C30="","",IPA!C30)</f>
        <v/>
      </c>
      <c r="U43" s="230" t="str">
        <f>IF(IPA!D30="","",IPA!D30)</f>
        <v/>
      </c>
      <c r="V43" s="230" t="str">
        <f>IF(IPS!C30="","",IPS!C30)</f>
        <v/>
      </c>
      <c r="W43" s="230" t="str">
        <f>IF(IPS!D30="","",IPS!D30)</f>
        <v/>
      </c>
      <c r="X43" s="230" t="str">
        <f>IF(BIng!C30="","",BIng!C30)</f>
        <v/>
      </c>
      <c r="Y43" s="230" t="str">
        <f>IF(BIng!D30="","",BIng!D30)</f>
        <v/>
      </c>
      <c r="Z43" s="230" t="str">
        <f>IF(SBd!C30="","",SBd!C30)</f>
        <v/>
      </c>
      <c r="AA43" s="230" t="str">
        <f>IF(SBd!D30="","",SBd!D30)</f>
        <v/>
      </c>
      <c r="AB43" s="230" t="str">
        <f>IF(Pjk!C30="","",Pjk!C30)</f>
        <v/>
      </c>
      <c r="AC43" s="230" t="str">
        <f>IF(Pjk!D30="","",Pjk!D30)</f>
        <v/>
      </c>
      <c r="AD43" s="230" t="str">
        <f>IF(Prk!C30="","",Prk!C30)</f>
        <v/>
      </c>
      <c r="AE43" s="230" t="str">
        <f>IF(Prk!D30="","",Prk!D30)</f>
        <v/>
      </c>
      <c r="AF43" s="230" t="str">
        <f>IF(BADER!C30="","",BADER!C30)</f>
        <v/>
      </c>
      <c r="AG43" s="230" t="str">
        <f>IF(BADER!D30="","",BADER!D30)</f>
        <v/>
      </c>
      <c r="AH43" s="230" t="str">
        <f>IF(TAMB1!C30="","",TAMB1!C30)</f>
        <v/>
      </c>
      <c r="AI43" s="230" t="str">
        <f>IF(TAMB1!D30="","",TAMB1!D30)</f>
        <v/>
      </c>
      <c r="AJ43" s="230" t="str">
        <f>IF(TAMB2!C30="","",TAMB2!C30)</f>
        <v/>
      </c>
      <c r="AK43" s="230" t="str">
        <f>IF(TAMB2!D30="","",TAMB2!D30)</f>
        <v/>
      </c>
      <c r="AL43" s="231">
        <f t="shared" si="0"/>
        <v>0</v>
      </c>
      <c r="AM43" s="754" t="str">
        <f>IFERROR(DESKRIPSI!EW27,"")</f>
        <v/>
      </c>
      <c r="AN43" s="756">
        <f t="shared" ref="AN43" si="30">IF(AL43="","",AL43+AL44)</f>
        <v>0</v>
      </c>
      <c r="AO43" s="747" t="str">
        <f>IF('NK1'!AO43:AO44="","",'NK1'!AO43:AO44)</f>
        <v/>
      </c>
      <c r="AP43" s="751" t="str">
        <f t="shared" ref="AP43" si="31">IF(AN43=0,"",RANK(AN43,$AN$11:$AN$105,0))</f>
        <v/>
      </c>
    </row>
    <row r="44" spans="1:42" ht="15">
      <c r="A44" s="713"/>
      <c r="B44" s="753"/>
      <c r="C44" s="232" t="s">
        <v>423</v>
      </c>
      <c r="D44" s="228" t="str">
        <f>IF(QH!F30="","",QH!F30)</f>
        <v/>
      </c>
      <c r="E44" s="229" t="str">
        <f>IF(QH!G30="","",QH!G30)</f>
        <v/>
      </c>
      <c r="F44" s="229" t="str">
        <f>IF(AA!F30="","",AA!F30)</f>
        <v/>
      </c>
      <c r="G44" s="229" t="str">
        <f>IF(AA!G30="","",AA!G30)</f>
        <v/>
      </c>
      <c r="H44" s="229" t="str">
        <f>IF(FIQIH!F30="","",FIQIH!F30)</f>
        <v/>
      </c>
      <c r="I44" s="229" t="str">
        <f>IF(FIQIH!G30="","",FIQIH!G30)</f>
        <v/>
      </c>
      <c r="J44" s="229" t="str">
        <f>IF(SKI!F30="","",SKI!F30)</f>
        <v/>
      </c>
      <c r="K44" s="229" t="str">
        <f>IF(SKI!G30="","",SKI!G30)</f>
        <v/>
      </c>
      <c r="L44" s="228" t="str">
        <f>IF(PPKn!F30="","",PPKn!F30)</f>
        <v/>
      </c>
      <c r="M44" s="229" t="str">
        <f>IF(PPKn!G30="","",PPKn!G30)</f>
        <v/>
      </c>
      <c r="N44" s="230" t="str">
        <f>IF(B.Ind!F30="","",B.Ind!F30)</f>
        <v/>
      </c>
      <c r="O44" s="230" t="str">
        <f>IF(B.Ind!G30="","",B.Ind!G30)</f>
        <v/>
      </c>
      <c r="P44" s="230" t="str">
        <f>IF(B.ARAB!F30="","",B.ARAB!F30)</f>
        <v/>
      </c>
      <c r="Q44" s="230" t="str">
        <f>IF(B.ARAB!G30="","",B.ARAB!G30)</f>
        <v/>
      </c>
      <c r="R44" s="230" t="str">
        <f>IF(MAT!F30="","",MAT!F30)</f>
        <v/>
      </c>
      <c r="S44" s="230" t="str">
        <f>IF(MAT!G30="","",MAT!G30)</f>
        <v/>
      </c>
      <c r="T44" s="230" t="str">
        <f>IF(IPA!F30="","",IPA!F30)</f>
        <v/>
      </c>
      <c r="U44" s="230" t="str">
        <f>IF(IPA!G30="","",IPA!G30)</f>
        <v/>
      </c>
      <c r="V44" s="230" t="str">
        <f>IF(IPS!F30="","",IPS!F30)</f>
        <v/>
      </c>
      <c r="W44" s="230" t="str">
        <f>IF(IPS!G30="","",IPS!G30)</f>
        <v/>
      </c>
      <c r="X44" s="230" t="str">
        <f>IF(BIng!F30="","",BIng!F30)</f>
        <v/>
      </c>
      <c r="Y44" s="230" t="str">
        <f>IF(BIng!G30="","",BIng!G30)</f>
        <v/>
      </c>
      <c r="Z44" s="230" t="str">
        <f>IF(SBd!F30="","",SBd!F30)</f>
        <v/>
      </c>
      <c r="AA44" s="230" t="str">
        <f>IF(SBd!G30="","",SBd!G30)</f>
        <v/>
      </c>
      <c r="AB44" s="230" t="str">
        <f>IF(Pjk!F30="","",Pjk!F30)</f>
        <v/>
      </c>
      <c r="AC44" s="230" t="str">
        <f>IF(Pjk!G30="","",Pjk!G30)</f>
        <v/>
      </c>
      <c r="AD44" s="230" t="str">
        <f>IF(Prk!F30="","",Prk!F30)</f>
        <v/>
      </c>
      <c r="AE44" s="230" t="str">
        <f>IF(Prk!G30="","",Prk!G30)</f>
        <v/>
      </c>
      <c r="AF44" s="230" t="str">
        <f>IF(BADER!F30="","",BADER!F30)</f>
        <v/>
      </c>
      <c r="AG44" s="230" t="str">
        <f>IF(BADER!G30="","",BADER!G30)</f>
        <v/>
      </c>
      <c r="AH44" s="230" t="str">
        <f>IF(TAMB1!F30="","",TAMB1!F30)</f>
        <v/>
      </c>
      <c r="AI44" s="230" t="str">
        <f>IF(TAMB1!G30="","",TAMB1!G30)</f>
        <v/>
      </c>
      <c r="AJ44" s="230" t="str">
        <f>IF(TAMB2!F30="","",TAMB2!F30)</f>
        <v/>
      </c>
      <c r="AK44" s="230" t="str">
        <f>IF(TAMB2!G30="","",TAMB2!G30)</f>
        <v/>
      </c>
      <c r="AL44" s="231">
        <f t="shared" si="0"/>
        <v>0</v>
      </c>
      <c r="AM44" s="755"/>
      <c r="AN44" s="757"/>
      <c r="AO44" s="748"/>
      <c r="AP44" s="751"/>
    </row>
    <row r="45" spans="1:42" ht="15">
      <c r="A45" s="711">
        <v>18</v>
      </c>
      <c r="B45" s="752" t="str">
        <f>'Data Identitas'!B26</f>
        <v>siswa18</v>
      </c>
      <c r="C45" s="232" t="s">
        <v>422</v>
      </c>
      <c r="D45" s="228" t="str">
        <f>IF(QH!C31="","",QH!C31)</f>
        <v/>
      </c>
      <c r="E45" s="229" t="str">
        <f>IF(QH!D31="","",QH!D31)</f>
        <v/>
      </c>
      <c r="F45" s="229" t="str">
        <f>IF(AA!C31="","",AA!C31)</f>
        <v/>
      </c>
      <c r="G45" s="229" t="str">
        <f>IF(AA!D31="","",AA!D31)</f>
        <v/>
      </c>
      <c r="H45" s="229" t="str">
        <f>IF(FIQIH!C31="","",FIQIH!C31)</f>
        <v/>
      </c>
      <c r="I45" s="229" t="str">
        <f>IF(FIQIH!D31="","",FIQIH!D31)</f>
        <v/>
      </c>
      <c r="J45" s="229" t="str">
        <f>IF(SKI!C31="","",SKI!C31)</f>
        <v/>
      </c>
      <c r="K45" s="229" t="str">
        <f>IF(SKI!D31="","",SKI!D31)</f>
        <v/>
      </c>
      <c r="L45" s="228" t="str">
        <f>IF(PPKn!C31="","",PPKn!C31)</f>
        <v/>
      </c>
      <c r="M45" s="229" t="str">
        <f>IF(PPKn!D31="","",PPKn!D31)</f>
        <v/>
      </c>
      <c r="N45" s="230" t="str">
        <f>IF(B.Ind!C31="","",B.Ind!C31)</f>
        <v/>
      </c>
      <c r="O45" s="230" t="str">
        <f>IF(B.Ind!D31="","",B.Ind!D31)</f>
        <v/>
      </c>
      <c r="P45" s="230" t="str">
        <f>IF(B.ARAB!C31="","",B.ARAB!C31)</f>
        <v/>
      </c>
      <c r="Q45" s="230" t="str">
        <f>IF(B.ARAB!D31="","",B.ARAB!D31)</f>
        <v/>
      </c>
      <c r="R45" s="230" t="str">
        <f>IF(MAT!C31="","",MAT!C31)</f>
        <v/>
      </c>
      <c r="S45" s="230" t="str">
        <f>IF(MAT!D31="","",MAT!D31)</f>
        <v/>
      </c>
      <c r="T45" s="230" t="str">
        <f>IF(IPA!C31="","",IPA!C31)</f>
        <v/>
      </c>
      <c r="U45" s="230" t="str">
        <f>IF(IPA!D31="","",IPA!D31)</f>
        <v/>
      </c>
      <c r="V45" s="230" t="str">
        <f>IF(IPS!C31="","",IPS!C31)</f>
        <v/>
      </c>
      <c r="W45" s="230" t="str">
        <f>IF(IPS!D31="","",IPS!D31)</f>
        <v/>
      </c>
      <c r="X45" s="230" t="str">
        <f>IF(BIng!C31="","",BIng!C31)</f>
        <v/>
      </c>
      <c r="Y45" s="230" t="str">
        <f>IF(BIng!D31="","",BIng!D31)</f>
        <v/>
      </c>
      <c r="Z45" s="230" t="str">
        <f>IF(SBd!C31="","",SBd!C31)</f>
        <v/>
      </c>
      <c r="AA45" s="230" t="str">
        <f>IF(SBd!D31="","",SBd!D31)</f>
        <v/>
      </c>
      <c r="AB45" s="230" t="str">
        <f>IF(Pjk!C31="","",Pjk!C31)</f>
        <v/>
      </c>
      <c r="AC45" s="230" t="str">
        <f>IF(Pjk!D31="","",Pjk!D31)</f>
        <v/>
      </c>
      <c r="AD45" s="230" t="str">
        <f>IF(Prk!C31="","",Prk!C31)</f>
        <v/>
      </c>
      <c r="AE45" s="230" t="str">
        <f>IF(Prk!D31="","",Prk!D31)</f>
        <v/>
      </c>
      <c r="AF45" s="230" t="str">
        <f>IF(BADER!C31="","",BADER!C31)</f>
        <v/>
      </c>
      <c r="AG45" s="230" t="str">
        <f>IF(BADER!D31="","",BADER!D31)</f>
        <v/>
      </c>
      <c r="AH45" s="230" t="str">
        <f>IF(TAMB1!C31="","",TAMB1!C31)</f>
        <v/>
      </c>
      <c r="AI45" s="230" t="str">
        <f>IF(TAMB1!D31="","",TAMB1!D31)</f>
        <v/>
      </c>
      <c r="AJ45" s="230" t="str">
        <f>IF(TAMB2!C31="","",TAMB2!C31)</f>
        <v/>
      </c>
      <c r="AK45" s="230" t="str">
        <f>IF(TAMB2!D31="","",TAMB2!D31)</f>
        <v/>
      </c>
      <c r="AL45" s="231">
        <f t="shared" si="0"/>
        <v>0</v>
      </c>
      <c r="AM45" s="754" t="str">
        <f>IFERROR(DESKRIPSI!EW28,"")</f>
        <v/>
      </c>
      <c r="AN45" s="756">
        <f t="shared" ref="AN45" si="32">IF(AL45="","",AL45+AL46)</f>
        <v>0</v>
      </c>
      <c r="AO45" s="747" t="str">
        <f>IF('NK1'!AO45:AO46="","",'NK1'!AO45:AO46)</f>
        <v/>
      </c>
      <c r="AP45" s="751" t="str">
        <f t="shared" ref="AP45" si="33">IF(AN45=0,"",RANK(AN45,$AN$11:$AN$105,0))</f>
        <v/>
      </c>
    </row>
    <row r="46" spans="1:42" ht="15">
      <c r="A46" s="713"/>
      <c r="B46" s="753"/>
      <c r="C46" s="232" t="s">
        <v>423</v>
      </c>
      <c r="D46" s="228" t="str">
        <f>IF(QH!F31="","",QH!F31)</f>
        <v/>
      </c>
      <c r="E46" s="229" t="str">
        <f>IF(QH!G31="","",QH!G31)</f>
        <v/>
      </c>
      <c r="F46" s="229" t="str">
        <f>IF(AA!F31="","",AA!F31)</f>
        <v/>
      </c>
      <c r="G46" s="229" t="str">
        <f>IF(AA!G31="","",AA!G31)</f>
        <v/>
      </c>
      <c r="H46" s="229" t="str">
        <f>IF(FIQIH!F31="","",FIQIH!F31)</f>
        <v/>
      </c>
      <c r="I46" s="229" t="str">
        <f>IF(FIQIH!G31="","",FIQIH!G31)</f>
        <v/>
      </c>
      <c r="J46" s="229" t="str">
        <f>IF(SKI!F31="","",SKI!F31)</f>
        <v/>
      </c>
      <c r="K46" s="229" t="str">
        <f>IF(SKI!G31="","",SKI!G31)</f>
        <v/>
      </c>
      <c r="L46" s="228" t="str">
        <f>IF(PPKn!F31="","",PPKn!F31)</f>
        <v/>
      </c>
      <c r="M46" s="229" t="str">
        <f>IF(PPKn!G31="","",PPKn!G31)</f>
        <v/>
      </c>
      <c r="N46" s="230" t="str">
        <f>IF(B.Ind!F31="","",B.Ind!F31)</f>
        <v/>
      </c>
      <c r="O46" s="230" t="str">
        <f>IF(B.Ind!G31="","",B.Ind!G31)</f>
        <v/>
      </c>
      <c r="P46" s="230" t="str">
        <f>IF(B.ARAB!F31="","",B.ARAB!F31)</f>
        <v/>
      </c>
      <c r="Q46" s="230" t="str">
        <f>IF(B.ARAB!G31="","",B.ARAB!G31)</f>
        <v/>
      </c>
      <c r="R46" s="230" t="str">
        <f>IF(MAT!F31="","",MAT!F31)</f>
        <v/>
      </c>
      <c r="S46" s="230" t="str">
        <f>IF(MAT!G31="","",MAT!G31)</f>
        <v/>
      </c>
      <c r="T46" s="230" t="str">
        <f>IF(IPA!F31="","",IPA!F31)</f>
        <v/>
      </c>
      <c r="U46" s="230" t="str">
        <f>IF(IPA!G31="","",IPA!G31)</f>
        <v/>
      </c>
      <c r="V46" s="230" t="str">
        <f>IF(IPS!F31="","",IPS!F31)</f>
        <v/>
      </c>
      <c r="W46" s="230" t="str">
        <f>IF(IPS!G31="","",IPS!G31)</f>
        <v/>
      </c>
      <c r="X46" s="230" t="str">
        <f>IF(BIng!F31="","",BIng!F31)</f>
        <v/>
      </c>
      <c r="Y46" s="230" t="str">
        <f>IF(BIng!G31="","",BIng!G31)</f>
        <v/>
      </c>
      <c r="Z46" s="230" t="str">
        <f>IF(SBd!F31="","",SBd!F31)</f>
        <v/>
      </c>
      <c r="AA46" s="230" t="str">
        <f>IF(SBd!G31="","",SBd!G31)</f>
        <v/>
      </c>
      <c r="AB46" s="230" t="str">
        <f>IF(Pjk!F31="","",Pjk!F31)</f>
        <v/>
      </c>
      <c r="AC46" s="230" t="str">
        <f>IF(Pjk!G31="","",Pjk!G31)</f>
        <v/>
      </c>
      <c r="AD46" s="230" t="str">
        <f>IF(Prk!F31="","",Prk!F31)</f>
        <v/>
      </c>
      <c r="AE46" s="230" t="str">
        <f>IF(Prk!G31="","",Prk!G31)</f>
        <v/>
      </c>
      <c r="AF46" s="230" t="str">
        <f>IF(BADER!F31="","",BADER!F31)</f>
        <v/>
      </c>
      <c r="AG46" s="230" t="str">
        <f>IF(BADER!G31="","",BADER!G31)</f>
        <v/>
      </c>
      <c r="AH46" s="230" t="str">
        <f>IF(TAMB1!F31="","",TAMB1!F31)</f>
        <v/>
      </c>
      <c r="AI46" s="230" t="str">
        <f>IF(TAMB1!G31="","",TAMB1!G31)</f>
        <v/>
      </c>
      <c r="AJ46" s="230" t="str">
        <f>IF(TAMB2!F31="","",TAMB2!F31)</f>
        <v/>
      </c>
      <c r="AK46" s="230" t="str">
        <f>IF(TAMB2!G31="","",TAMB2!G31)</f>
        <v/>
      </c>
      <c r="AL46" s="231">
        <f t="shared" si="0"/>
        <v>0</v>
      </c>
      <c r="AM46" s="755"/>
      <c r="AN46" s="757"/>
      <c r="AO46" s="748"/>
      <c r="AP46" s="751"/>
    </row>
    <row r="47" spans="1:42" ht="15">
      <c r="A47" s="711">
        <v>19</v>
      </c>
      <c r="B47" s="752" t="str">
        <f>'Data Identitas'!B27</f>
        <v>siswa19</v>
      </c>
      <c r="C47" s="232" t="s">
        <v>422</v>
      </c>
      <c r="D47" s="228" t="str">
        <f>IF(QH!C32="","",QH!C32)</f>
        <v/>
      </c>
      <c r="E47" s="229" t="str">
        <f>IF(QH!D32="","",QH!D32)</f>
        <v/>
      </c>
      <c r="F47" s="229" t="str">
        <f>IF(AA!C32="","",AA!C32)</f>
        <v/>
      </c>
      <c r="G47" s="229" t="str">
        <f>IF(AA!D32="","",AA!D32)</f>
        <v/>
      </c>
      <c r="H47" s="229" t="str">
        <f>IF(FIQIH!C32="","",FIQIH!C32)</f>
        <v/>
      </c>
      <c r="I47" s="229" t="str">
        <f>IF(FIQIH!D32="","",FIQIH!D32)</f>
        <v/>
      </c>
      <c r="J47" s="229" t="str">
        <f>IF(SKI!C32="","",SKI!C32)</f>
        <v/>
      </c>
      <c r="K47" s="229" t="str">
        <f>IF(SKI!D32="","",SKI!D32)</f>
        <v/>
      </c>
      <c r="L47" s="228" t="str">
        <f>IF(PPKn!C32="","",PPKn!C32)</f>
        <v/>
      </c>
      <c r="M47" s="229" t="str">
        <f>IF(PPKn!D32="","",PPKn!D32)</f>
        <v/>
      </c>
      <c r="N47" s="230" t="str">
        <f>IF(B.Ind!C32="","",B.Ind!C32)</f>
        <v/>
      </c>
      <c r="O47" s="230" t="str">
        <f>IF(B.Ind!D32="","",B.Ind!D32)</f>
        <v/>
      </c>
      <c r="P47" s="230" t="str">
        <f>IF(B.ARAB!C32="","",B.ARAB!C32)</f>
        <v/>
      </c>
      <c r="Q47" s="230" t="str">
        <f>IF(B.ARAB!D32="","",B.ARAB!D32)</f>
        <v/>
      </c>
      <c r="R47" s="230" t="str">
        <f>IF(MAT!C32="","",MAT!C32)</f>
        <v/>
      </c>
      <c r="S47" s="230" t="str">
        <f>IF(MAT!D32="","",MAT!D32)</f>
        <v/>
      </c>
      <c r="T47" s="230" t="str">
        <f>IF(IPA!C32="","",IPA!C32)</f>
        <v/>
      </c>
      <c r="U47" s="230" t="str">
        <f>IF(IPA!D32="","",IPA!D32)</f>
        <v/>
      </c>
      <c r="V47" s="230" t="str">
        <f>IF(IPS!C32="","",IPS!C32)</f>
        <v/>
      </c>
      <c r="W47" s="230" t="str">
        <f>IF(IPS!D32="","",IPS!D32)</f>
        <v/>
      </c>
      <c r="X47" s="230" t="str">
        <f>IF(BIng!C32="","",BIng!C32)</f>
        <v/>
      </c>
      <c r="Y47" s="230" t="str">
        <f>IF(BIng!D32="","",BIng!D32)</f>
        <v/>
      </c>
      <c r="Z47" s="230" t="str">
        <f>IF(SBd!C32="","",SBd!C32)</f>
        <v/>
      </c>
      <c r="AA47" s="230" t="str">
        <f>IF(SBd!D32="","",SBd!D32)</f>
        <v/>
      </c>
      <c r="AB47" s="230" t="str">
        <f>IF(Pjk!C32="","",Pjk!C32)</f>
        <v/>
      </c>
      <c r="AC47" s="230" t="str">
        <f>IF(Pjk!D32="","",Pjk!D32)</f>
        <v/>
      </c>
      <c r="AD47" s="230" t="str">
        <f>IF(Prk!C32="","",Prk!C32)</f>
        <v/>
      </c>
      <c r="AE47" s="230" t="str">
        <f>IF(Prk!D32="","",Prk!D32)</f>
        <v/>
      </c>
      <c r="AF47" s="230" t="str">
        <f>IF(BADER!C32="","",BADER!C32)</f>
        <v/>
      </c>
      <c r="AG47" s="230" t="str">
        <f>IF(BADER!D32="","",BADER!D32)</f>
        <v/>
      </c>
      <c r="AH47" s="230" t="str">
        <f>IF(TAMB1!C32="","",TAMB1!C32)</f>
        <v/>
      </c>
      <c r="AI47" s="230" t="str">
        <f>IF(TAMB1!D32="","",TAMB1!D32)</f>
        <v/>
      </c>
      <c r="AJ47" s="230" t="str">
        <f>IF(TAMB2!C32="","",TAMB2!C32)</f>
        <v/>
      </c>
      <c r="AK47" s="230" t="str">
        <f>IF(TAMB2!D32="","",TAMB2!D32)</f>
        <v/>
      </c>
      <c r="AL47" s="231">
        <f t="shared" si="0"/>
        <v>0</v>
      </c>
      <c r="AM47" s="754" t="str">
        <f>IFERROR(DESKRIPSI!EW29,"")</f>
        <v/>
      </c>
      <c r="AN47" s="756">
        <f t="shared" ref="AN47" si="34">IF(AL47="","",AL47+AL48)</f>
        <v>0</v>
      </c>
      <c r="AO47" s="747" t="str">
        <f>IF('NK1'!AO47:AO48="","",'NK1'!AO47:AO48)</f>
        <v/>
      </c>
      <c r="AP47" s="751" t="str">
        <f t="shared" ref="AP47" si="35">IF(AN47=0,"",RANK(AN47,$AN$11:$AN$105,0))</f>
        <v/>
      </c>
    </row>
    <row r="48" spans="1:42" ht="15">
      <c r="A48" s="713"/>
      <c r="B48" s="753"/>
      <c r="C48" s="232" t="s">
        <v>423</v>
      </c>
      <c r="D48" s="228" t="str">
        <f>IF(QH!F32="","",QH!F32)</f>
        <v/>
      </c>
      <c r="E48" s="229" t="str">
        <f>IF(QH!G32="","",QH!G32)</f>
        <v/>
      </c>
      <c r="F48" s="229" t="str">
        <f>IF(AA!F32="","",AA!F32)</f>
        <v/>
      </c>
      <c r="G48" s="229" t="str">
        <f>IF(AA!G32="","",AA!G32)</f>
        <v/>
      </c>
      <c r="H48" s="229" t="str">
        <f>IF(FIQIH!F32="","",FIQIH!F32)</f>
        <v/>
      </c>
      <c r="I48" s="229" t="str">
        <f>IF(FIQIH!G32="","",FIQIH!G32)</f>
        <v/>
      </c>
      <c r="J48" s="229" t="str">
        <f>IF(SKI!F32="","",SKI!F32)</f>
        <v/>
      </c>
      <c r="K48" s="229" t="str">
        <f>IF(SKI!G32="","",SKI!G32)</f>
        <v/>
      </c>
      <c r="L48" s="228" t="str">
        <f>IF(PPKn!F32="","",PPKn!F32)</f>
        <v/>
      </c>
      <c r="M48" s="229" t="str">
        <f>IF(PPKn!G32="","",PPKn!G32)</f>
        <v/>
      </c>
      <c r="N48" s="230" t="str">
        <f>IF(B.Ind!F32="","",B.Ind!F32)</f>
        <v/>
      </c>
      <c r="O48" s="230" t="str">
        <f>IF(B.Ind!G32="","",B.Ind!G32)</f>
        <v/>
      </c>
      <c r="P48" s="230" t="str">
        <f>IF(B.ARAB!F32="","",B.ARAB!F32)</f>
        <v/>
      </c>
      <c r="Q48" s="230" t="str">
        <f>IF(B.ARAB!G32="","",B.ARAB!G32)</f>
        <v/>
      </c>
      <c r="R48" s="230" t="str">
        <f>IF(MAT!F32="","",MAT!F32)</f>
        <v/>
      </c>
      <c r="S48" s="230" t="str">
        <f>IF(MAT!G32="","",MAT!G32)</f>
        <v/>
      </c>
      <c r="T48" s="230" t="str">
        <f>IF(IPA!F32="","",IPA!F32)</f>
        <v/>
      </c>
      <c r="U48" s="230" t="str">
        <f>IF(IPA!G32="","",IPA!G32)</f>
        <v/>
      </c>
      <c r="V48" s="230" t="str">
        <f>IF(IPS!F32="","",IPS!F32)</f>
        <v/>
      </c>
      <c r="W48" s="230" t="str">
        <f>IF(IPS!G32="","",IPS!G32)</f>
        <v/>
      </c>
      <c r="X48" s="230" t="str">
        <f>IF(BIng!F32="","",BIng!F32)</f>
        <v/>
      </c>
      <c r="Y48" s="230" t="str">
        <f>IF(BIng!G32="","",BIng!G32)</f>
        <v/>
      </c>
      <c r="Z48" s="230" t="str">
        <f>IF(SBd!F32="","",SBd!F32)</f>
        <v/>
      </c>
      <c r="AA48" s="230" t="str">
        <f>IF(SBd!G32="","",SBd!G32)</f>
        <v/>
      </c>
      <c r="AB48" s="230" t="str">
        <f>IF(Pjk!F32="","",Pjk!F32)</f>
        <v/>
      </c>
      <c r="AC48" s="230" t="str">
        <f>IF(Pjk!G32="","",Pjk!G32)</f>
        <v/>
      </c>
      <c r="AD48" s="230" t="str">
        <f>IF(Prk!F32="","",Prk!F32)</f>
        <v/>
      </c>
      <c r="AE48" s="230" t="str">
        <f>IF(Prk!G32="","",Prk!G32)</f>
        <v/>
      </c>
      <c r="AF48" s="230" t="str">
        <f>IF(BADER!F32="","",BADER!F32)</f>
        <v/>
      </c>
      <c r="AG48" s="230" t="str">
        <f>IF(BADER!G32="","",BADER!G32)</f>
        <v/>
      </c>
      <c r="AH48" s="230" t="str">
        <f>IF(TAMB1!F32="","",TAMB1!F32)</f>
        <v/>
      </c>
      <c r="AI48" s="230" t="str">
        <f>IF(TAMB1!G32="","",TAMB1!G32)</f>
        <v/>
      </c>
      <c r="AJ48" s="230" t="str">
        <f>IF(TAMB2!F32="","",TAMB2!F32)</f>
        <v/>
      </c>
      <c r="AK48" s="230" t="str">
        <f>IF(TAMB2!G32="","",TAMB2!G32)</f>
        <v/>
      </c>
      <c r="AL48" s="231">
        <f t="shared" si="0"/>
        <v>0</v>
      </c>
      <c r="AM48" s="755"/>
      <c r="AN48" s="757"/>
      <c r="AO48" s="748"/>
      <c r="AP48" s="751"/>
    </row>
    <row r="49" spans="1:42" ht="15">
      <c r="A49" s="711">
        <v>20</v>
      </c>
      <c r="B49" s="752" t="str">
        <f>'Data Identitas'!B28</f>
        <v>siswa20</v>
      </c>
      <c r="C49" s="232" t="s">
        <v>422</v>
      </c>
      <c r="D49" s="228" t="str">
        <f>IF(QH!C33="","",QH!C33)</f>
        <v/>
      </c>
      <c r="E49" s="229" t="str">
        <f>IF(QH!D33="","",QH!D33)</f>
        <v/>
      </c>
      <c r="F49" s="229" t="str">
        <f>IF(AA!C33="","",AA!C33)</f>
        <v/>
      </c>
      <c r="G49" s="229" t="str">
        <f>IF(AA!D33="","",AA!D33)</f>
        <v/>
      </c>
      <c r="H49" s="229" t="str">
        <f>IF(FIQIH!C33="","",FIQIH!C33)</f>
        <v/>
      </c>
      <c r="I49" s="229" t="str">
        <f>IF(FIQIH!D33="","",FIQIH!D33)</f>
        <v/>
      </c>
      <c r="J49" s="229" t="str">
        <f>IF(SKI!C33="","",SKI!C33)</f>
        <v/>
      </c>
      <c r="K49" s="229" t="str">
        <f>IF(SKI!D33="","",SKI!D33)</f>
        <v/>
      </c>
      <c r="L49" s="228" t="str">
        <f>IF(PPKn!C33="","",PPKn!C33)</f>
        <v/>
      </c>
      <c r="M49" s="229" t="str">
        <f>IF(PPKn!D33="","",PPKn!D33)</f>
        <v/>
      </c>
      <c r="N49" s="230" t="str">
        <f>IF(B.Ind!C33="","",B.Ind!C33)</f>
        <v/>
      </c>
      <c r="O49" s="230" t="str">
        <f>IF(B.Ind!D33="","",B.Ind!D33)</f>
        <v/>
      </c>
      <c r="P49" s="230" t="str">
        <f>IF(B.ARAB!C33="","",B.ARAB!C33)</f>
        <v/>
      </c>
      <c r="Q49" s="230" t="str">
        <f>IF(B.ARAB!D33="","",B.ARAB!D33)</f>
        <v/>
      </c>
      <c r="R49" s="230" t="str">
        <f>IF(MAT!C33="","",MAT!C33)</f>
        <v/>
      </c>
      <c r="S49" s="230" t="str">
        <f>IF(MAT!D33="","",MAT!D33)</f>
        <v/>
      </c>
      <c r="T49" s="230" t="str">
        <f>IF(IPA!C33="","",IPA!C33)</f>
        <v/>
      </c>
      <c r="U49" s="230" t="str">
        <f>IF(IPA!D33="","",IPA!D33)</f>
        <v/>
      </c>
      <c r="V49" s="230" t="str">
        <f>IF(IPS!C33="","",IPS!C33)</f>
        <v/>
      </c>
      <c r="W49" s="230" t="str">
        <f>IF(IPS!D33="","",IPS!D33)</f>
        <v/>
      </c>
      <c r="X49" s="230" t="str">
        <f>IF(BIng!C33="","",BIng!C33)</f>
        <v/>
      </c>
      <c r="Y49" s="230" t="str">
        <f>IF(BIng!D33="","",BIng!D33)</f>
        <v/>
      </c>
      <c r="Z49" s="230" t="str">
        <f>IF(SBd!C33="","",SBd!C33)</f>
        <v/>
      </c>
      <c r="AA49" s="230" t="str">
        <f>IF(SBd!D33="","",SBd!D33)</f>
        <v/>
      </c>
      <c r="AB49" s="230" t="str">
        <f>IF(Pjk!C33="","",Pjk!C33)</f>
        <v/>
      </c>
      <c r="AC49" s="230" t="str">
        <f>IF(Pjk!D33="","",Pjk!D33)</f>
        <v/>
      </c>
      <c r="AD49" s="230" t="str">
        <f>IF(Prk!C33="","",Prk!C33)</f>
        <v/>
      </c>
      <c r="AE49" s="230" t="str">
        <f>IF(Prk!D33="","",Prk!D33)</f>
        <v/>
      </c>
      <c r="AF49" s="230" t="str">
        <f>IF(BADER!C33="","",BADER!C33)</f>
        <v/>
      </c>
      <c r="AG49" s="230" t="str">
        <f>IF(BADER!D33="","",BADER!D33)</f>
        <v/>
      </c>
      <c r="AH49" s="230" t="str">
        <f>IF(TAMB1!C33="","",TAMB1!C33)</f>
        <v/>
      </c>
      <c r="AI49" s="230" t="str">
        <f>IF(TAMB1!D33="","",TAMB1!D33)</f>
        <v/>
      </c>
      <c r="AJ49" s="230" t="str">
        <f>IF(TAMB2!C33="","",TAMB2!C33)</f>
        <v/>
      </c>
      <c r="AK49" s="230" t="str">
        <f>IF(TAMB2!D33="","",TAMB2!D33)</f>
        <v/>
      </c>
      <c r="AL49" s="231">
        <f t="shared" si="0"/>
        <v>0</v>
      </c>
      <c r="AM49" s="754" t="str">
        <f>IFERROR(DESKRIPSI!EW30,"")</f>
        <v/>
      </c>
      <c r="AN49" s="756">
        <f t="shared" ref="AN49" si="36">IF(AL49="","",AL49+AL50)</f>
        <v>0</v>
      </c>
      <c r="AO49" s="747" t="str">
        <f>IF('NK1'!AO49:AO50="","",'NK1'!AO49:AO50)</f>
        <v/>
      </c>
      <c r="AP49" s="751" t="str">
        <f t="shared" ref="AP49" si="37">IF(AN49=0,"",RANK(AN49,$AN$11:$AN$105,0))</f>
        <v/>
      </c>
    </row>
    <row r="50" spans="1:42" ht="15">
      <c r="A50" s="713"/>
      <c r="B50" s="753"/>
      <c r="C50" s="232" t="s">
        <v>423</v>
      </c>
      <c r="D50" s="228" t="str">
        <f>IF(QH!F33="","",QH!F33)</f>
        <v/>
      </c>
      <c r="E50" s="229" t="str">
        <f>IF(QH!G33="","",QH!G33)</f>
        <v/>
      </c>
      <c r="F50" s="229" t="str">
        <f>IF(AA!F33="","",AA!F33)</f>
        <v/>
      </c>
      <c r="G50" s="229" t="str">
        <f>IF(AA!G33="","",AA!G33)</f>
        <v/>
      </c>
      <c r="H50" s="229" t="str">
        <f>IF(FIQIH!F33="","",FIQIH!F33)</f>
        <v/>
      </c>
      <c r="I50" s="229" t="str">
        <f>IF(FIQIH!G33="","",FIQIH!G33)</f>
        <v/>
      </c>
      <c r="J50" s="229" t="str">
        <f>IF(SKI!F33="","",SKI!F33)</f>
        <v/>
      </c>
      <c r="K50" s="229" t="str">
        <f>IF(SKI!G33="","",SKI!G33)</f>
        <v/>
      </c>
      <c r="L50" s="228" t="str">
        <f>IF(PPKn!F33="","",PPKn!F33)</f>
        <v/>
      </c>
      <c r="M50" s="229" t="str">
        <f>IF(PPKn!G33="","",PPKn!G33)</f>
        <v/>
      </c>
      <c r="N50" s="230" t="str">
        <f>IF(B.Ind!F33="","",B.Ind!F33)</f>
        <v/>
      </c>
      <c r="O50" s="230" t="str">
        <f>IF(B.Ind!G33="","",B.Ind!G33)</f>
        <v/>
      </c>
      <c r="P50" s="230" t="str">
        <f>IF(B.ARAB!F33="","",B.ARAB!F33)</f>
        <v/>
      </c>
      <c r="Q50" s="230" t="str">
        <f>IF(B.ARAB!G33="","",B.ARAB!G33)</f>
        <v/>
      </c>
      <c r="R50" s="230" t="str">
        <f>IF(MAT!F33="","",MAT!F33)</f>
        <v/>
      </c>
      <c r="S50" s="230" t="str">
        <f>IF(MAT!G33="","",MAT!G33)</f>
        <v/>
      </c>
      <c r="T50" s="230" t="str">
        <f>IF(IPA!F33="","",IPA!F33)</f>
        <v/>
      </c>
      <c r="U50" s="230" t="str">
        <f>IF(IPA!G33="","",IPA!G33)</f>
        <v/>
      </c>
      <c r="V50" s="230" t="str">
        <f>IF(IPS!F33="","",IPS!F33)</f>
        <v/>
      </c>
      <c r="W50" s="230" t="str">
        <f>IF(IPS!G33="","",IPS!G33)</f>
        <v/>
      </c>
      <c r="X50" s="230" t="str">
        <f>IF(BIng!F33="","",BIng!F33)</f>
        <v/>
      </c>
      <c r="Y50" s="230" t="str">
        <f>IF(BIng!G33="","",BIng!G33)</f>
        <v/>
      </c>
      <c r="Z50" s="230" t="str">
        <f>IF(SBd!F33="","",SBd!F33)</f>
        <v/>
      </c>
      <c r="AA50" s="230" t="str">
        <f>IF(SBd!G33="","",SBd!G33)</f>
        <v/>
      </c>
      <c r="AB50" s="230" t="str">
        <f>IF(Pjk!F33="","",Pjk!F33)</f>
        <v/>
      </c>
      <c r="AC50" s="230" t="str">
        <f>IF(Pjk!G33="","",Pjk!G33)</f>
        <v/>
      </c>
      <c r="AD50" s="230" t="str">
        <f>IF(Prk!F33="","",Prk!F33)</f>
        <v/>
      </c>
      <c r="AE50" s="230" t="str">
        <f>IF(Prk!G33="","",Prk!G33)</f>
        <v/>
      </c>
      <c r="AF50" s="230" t="str">
        <f>IF(BADER!F33="","",BADER!F33)</f>
        <v/>
      </c>
      <c r="AG50" s="230" t="str">
        <f>IF(BADER!G33="","",BADER!G33)</f>
        <v/>
      </c>
      <c r="AH50" s="230" t="str">
        <f>IF(TAMB1!F33="","",TAMB1!F33)</f>
        <v/>
      </c>
      <c r="AI50" s="230" t="str">
        <f>IF(TAMB1!G33="","",TAMB1!G33)</f>
        <v/>
      </c>
      <c r="AJ50" s="230" t="str">
        <f>IF(TAMB2!F33="","",TAMB2!F33)</f>
        <v/>
      </c>
      <c r="AK50" s="230" t="str">
        <f>IF(TAMB2!G33="","",TAMB2!G33)</f>
        <v/>
      </c>
      <c r="AL50" s="231">
        <f t="shared" si="0"/>
        <v>0</v>
      </c>
      <c r="AM50" s="755"/>
      <c r="AN50" s="757"/>
      <c r="AO50" s="748"/>
      <c r="AP50" s="751"/>
    </row>
    <row r="51" spans="1:42" ht="15">
      <c r="A51" s="711">
        <v>21</v>
      </c>
      <c r="B51" s="752" t="str">
        <f>'Data Identitas'!B29</f>
        <v>siswa21</v>
      </c>
      <c r="C51" s="232" t="s">
        <v>422</v>
      </c>
      <c r="D51" s="228" t="str">
        <f>IF(QH!C34="","",QH!C34)</f>
        <v/>
      </c>
      <c r="E51" s="229" t="str">
        <f>IF(QH!D34="","",QH!D34)</f>
        <v/>
      </c>
      <c r="F51" s="229" t="str">
        <f>IF(AA!C34="","",AA!C34)</f>
        <v/>
      </c>
      <c r="G51" s="229" t="str">
        <f>IF(AA!D34="","",AA!D34)</f>
        <v/>
      </c>
      <c r="H51" s="229" t="str">
        <f>IF(FIQIH!C34="","",FIQIH!C34)</f>
        <v/>
      </c>
      <c r="I51" s="229" t="str">
        <f>IF(FIQIH!D34="","",FIQIH!D34)</f>
        <v/>
      </c>
      <c r="J51" s="229" t="str">
        <f>IF(SKI!C34="","",SKI!C34)</f>
        <v/>
      </c>
      <c r="K51" s="229" t="str">
        <f>IF(SKI!D34="","",SKI!D34)</f>
        <v/>
      </c>
      <c r="L51" s="228" t="str">
        <f>IF(PPKn!C34="","",PPKn!C34)</f>
        <v/>
      </c>
      <c r="M51" s="229" t="str">
        <f>IF(PPKn!D34="","",PPKn!D34)</f>
        <v/>
      </c>
      <c r="N51" s="230" t="str">
        <f>IF(B.Ind!C34="","",B.Ind!C34)</f>
        <v/>
      </c>
      <c r="O51" s="230" t="str">
        <f>IF(B.Ind!D34="","",B.Ind!D34)</f>
        <v/>
      </c>
      <c r="P51" s="230" t="str">
        <f>IF(B.ARAB!C34="","",B.ARAB!C34)</f>
        <v/>
      </c>
      <c r="Q51" s="230" t="str">
        <f>IF(B.ARAB!D34="","",B.ARAB!D34)</f>
        <v/>
      </c>
      <c r="R51" s="230" t="str">
        <f>IF(MAT!C34="","",MAT!C34)</f>
        <v/>
      </c>
      <c r="S51" s="230" t="str">
        <f>IF(MAT!D34="","",MAT!D34)</f>
        <v/>
      </c>
      <c r="T51" s="230" t="str">
        <f>IF(IPA!C34="","",IPA!C34)</f>
        <v/>
      </c>
      <c r="U51" s="230" t="str">
        <f>IF(IPA!D34="","",IPA!D34)</f>
        <v/>
      </c>
      <c r="V51" s="230" t="str">
        <f>IF(IPS!C34="","",IPS!C34)</f>
        <v/>
      </c>
      <c r="W51" s="230" t="str">
        <f>IF(IPS!D34="","",IPS!D34)</f>
        <v/>
      </c>
      <c r="X51" s="230" t="str">
        <f>IF(BIng!C34="","",BIng!C34)</f>
        <v/>
      </c>
      <c r="Y51" s="230" t="str">
        <f>IF(BIng!D34="","",BIng!D34)</f>
        <v/>
      </c>
      <c r="Z51" s="230" t="str">
        <f>IF(SBd!C34="","",SBd!C34)</f>
        <v/>
      </c>
      <c r="AA51" s="230" t="str">
        <f>IF(SBd!D34="","",SBd!D34)</f>
        <v/>
      </c>
      <c r="AB51" s="230" t="str">
        <f>IF(Pjk!C34="","",Pjk!C34)</f>
        <v/>
      </c>
      <c r="AC51" s="230" t="str">
        <f>IF(Pjk!D34="","",Pjk!D34)</f>
        <v/>
      </c>
      <c r="AD51" s="230" t="str">
        <f>IF(Prk!C34="","",Prk!C34)</f>
        <v/>
      </c>
      <c r="AE51" s="230" t="str">
        <f>IF(Prk!D34="","",Prk!D34)</f>
        <v/>
      </c>
      <c r="AF51" s="230" t="str">
        <f>IF(BADER!C34="","",BADER!C34)</f>
        <v/>
      </c>
      <c r="AG51" s="230" t="str">
        <f>IF(BADER!D34="","",BADER!D34)</f>
        <v/>
      </c>
      <c r="AH51" s="230" t="str">
        <f>IF(TAMB1!C34="","",TAMB1!C34)</f>
        <v/>
      </c>
      <c r="AI51" s="230" t="str">
        <f>IF(TAMB1!D34="","",TAMB1!D34)</f>
        <v/>
      </c>
      <c r="AJ51" s="230" t="str">
        <f>IF(TAMB2!C34="","",TAMB2!C34)</f>
        <v/>
      </c>
      <c r="AK51" s="230" t="str">
        <f>IF(TAMB2!D34="","",TAMB2!D34)</f>
        <v/>
      </c>
      <c r="AL51" s="231">
        <f t="shared" si="0"/>
        <v>0</v>
      </c>
      <c r="AM51" s="754" t="str">
        <f>IFERROR(DESKRIPSI!EW31,"")</f>
        <v/>
      </c>
      <c r="AN51" s="756">
        <f t="shared" ref="AN51" si="38">IF(AL51="","",AL51+AL52)</f>
        <v>0</v>
      </c>
      <c r="AO51" s="747" t="str">
        <f>IF('NK1'!AO51:AO52="","",'NK1'!AO51:AO52)</f>
        <v/>
      </c>
      <c r="AP51" s="751" t="str">
        <f t="shared" ref="AP51" si="39">IF(AN51=0,"",RANK(AN51,$AN$11:$AN$105,0))</f>
        <v/>
      </c>
    </row>
    <row r="52" spans="1:42" ht="15">
      <c r="A52" s="713"/>
      <c r="B52" s="753"/>
      <c r="C52" s="232" t="s">
        <v>423</v>
      </c>
      <c r="D52" s="228" t="str">
        <f>IF(QH!F34="","",QH!F34)</f>
        <v/>
      </c>
      <c r="E52" s="229" t="str">
        <f>IF(QH!G34="","",QH!G34)</f>
        <v/>
      </c>
      <c r="F52" s="229" t="str">
        <f>IF(AA!F34="","",AA!F34)</f>
        <v/>
      </c>
      <c r="G52" s="229" t="str">
        <f>IF(AA!G34="","",AA!G34)</f>
        <v/>
      </c>
      <c r="H52" s="229" t="str">
        <f>IF(FIQIH!F34="","",FIQIH!F34)</f>
        <v/>
      </c>
      <c r="I52" s="229" t="str">
        <f>IF(FIQIH!G34="","",FIQIH!G34)</f>
        <v/>
      </c>
      <c r="J52" s="229" t="str">
        <f>IF(SKI!F34="","",SKI!F34)</f>
        <v/>
      </c>
      <c r="K52" s="229" t="str">
        <f>IF(SKI!G34="","",SKI!G34)</f>
        <v/>
      </c>
      <c r="L52" s="228" t="str">
        <f>IF(PPKn!F34="","",PPKn!F34)</f>
        <v/>
      </c>
      <c r="M52" s="229" t="str">
        <f>IF(PPKn!G34="","",PPKn!G34)</f>
        <v/>
      </c>
      <c r="N52" s="230" t="str">
        <f>IF(B.Ind!F34="","",B.Ind!F34)</f>
        <v/>
      </c>
      <c r="O52" s="230" t="str">
        <f>IF(B.Ind!G34="","",B.Ind!G34)</f>
        <v/>
      </c>
      <c r="P52" s="230" t="str">
        <f>IF(B.ARAB!F34="","",B.ARAB!F34)</f>
        <v/>
      </c>
      <c r="Q52" s="230" t="str">
        <f>IF(B.ARAB!G34="","",B.ARAB!G34)</f>
        <v/>
      </c>
      <c r="R52" s="230" t="str">
        <f>IF(MAT!F34="","",MAT!F34)</f>
        <v/>
      </c>
      <c r="S52" s="230" t="str">
        <f>IF(MAT!G34="","",MAT!G34)</f>
        <v/>
      </c>
      <c r="T52" s="230" t="str">
        <f>IF(IPA!F34="","",IPA!F34)</f>
        <v/>
      </c>
      <c r="U52" s="230" t="str">
        <f>IF(IPA!G34="","",IPA!G34)</f>
        <v/>
      </c>
      <c r="V52" s="230" t="str">
        <f>IF(IPS!F34="","",IPS!F34)</f>
        <v/>
      </c>
      <c r="W52" s="230" t="str">
        <f>IF(IPS!G34="","",IPS!G34)</f>
        <v/>
      </c>
      <c r="X52" s="230" t="str">
        <f>IF(BIng!F34="","",BIng!F34)</f>
        <v/>
      </c>
      <c r="Y52" s="230" t="str">
        <f>IF(BIng!G34="","",BIng!G34)</f>
        <v/>
      </c>
      <c r="Z52" s="230" t="str">
        <f>IF(SBd!F34="","",SBd!F34)</f>
        <v/>
      </c>
      <c r="AA52" s="230" t="str">
        <f>IF(SBd!G34="","",SBd!G34)</f>
        <v/>
      </c>
      <c r="AB52" s="230" t="str">
        <f>IF(Pjk!F34="","",Pjk!F34)</f>
        <v/>
      </c>
      <c r="AC52" s="230" t="str">
        <f>IF(Pjk!G34="","",Pjk!G34)</f>
        <v/>
      </c>
      <c r="AD52" s="230" t="str">
        <f>IF(Prk!F34="","",Prk!F34)</f>
        <v/>
      </c>
      <c r="AE52" s="230" t="str">
        <f>IF(Prk!G34="","",Prk!G34)</f>
        <v/>
      </c>
      <c r="AF52" s="230" t="str">
        <f>IF(BADER!F34="","",BADER!F34)</f>
        <v/>
      </c>
      <c r="AG52" s="230" t="str">
        <f>IF(BADER!G34="","",BADER!G34)</f>
        <v/>
      </c>
      <c r="AH52" s="230" t="str">
        <f>IF(TAMB1!F34="","",TAMB1!F34)</f>
        <v/>
      </c>
      <c r="AI52" s="230" t="str">
        <f>IF(TAMB1!G34="","",TAMB1!G34)</f>
        <v/>
      </c>
      <c r="AJ52" s="230" t="str">
        <f>IF(TAMB2!F34="","",TAMB2!F34)</f>
        <v/>
      </c>
      <c r="AK52" s="230" t="str">
        <f>IF(TAMB2!G34="","",TAMB2!G34)</f>
        <v/>
      </c>
      <c r="AL52" s="231">
        <f t="shared" si="0"/>
        <v>0</v>
      </c>
      <c r="AM52" s="755"/>
      <c r="AN52" s="757"/>
      <c r="AO52" s="748"/>
      <c r="AP52" s="751"/>
    </row>
    <row r="53" spans="1:42" ht="15">
      <c r="A53" s="711">
        <v>22</v>
      </c>
      <c r="B53" s="752" t="str">
        <f>'Data Identitas'!B30</f>
        <v>siswa22</v>
      </c>
      <c r="C53" s="232" t="s">
        <v>422</v>
      </c>
      <c r="D53" s="228" t="str">
        <f>IF(QH!C35="","",QH!C35)</f>
        <v/>
      </c>
      <c r="E53" s="229" t="str">
        <f>IF(QH!D35="","",QH!D35)</f>
        <v/>
      </c>
      <c r="F53" s="229" t="str">
        <f>IF(AA!C35="","",AA!C35)</f>
        <v/>
      </c>
      <c r="G53" s="229" t="str">
        <f>IF(AA!D35="","",AA!D35)</f>
        <v/>
      </c>
      <c r="H53" s="229" t="str">
        <f>IF(FIQIH!C35="","",FIQIH!C35)</f>
        <v/>
      </c>
      <c r="I53" s="229" t="str">
        <f>IF(FIQIH!D35="","",FIQIH!D35)</f>
        <v/>
      </c>
      <c r="J53" s="229" t="str">
        <f>IF(SKI!C35="","",SKI!C35)</f>
        <v/>
      </c>
      <c r="K53" s="229" t="str">
        <f>IF(SKI!D35="","",SKI!D35)</f>
        <v/>
      </c>
      <c r="L53" s="228" t="str">
        <f>IF(PPKn!C35="","",PPKn!C35)</f>
        <v/>
      </c>
      <c r="M53" s="229" t="str">
        <f>IF(PPKn!D35="","",PPKn!D35)</f>
        <v/>
      </c>
      <c r="N53" s="230" t="str">
        <f>IF(B.Ind!C35="","",B.Ind!C35)</f>
        <v/>
      </c>
      <c r="O53" s="230" t="str">
        <f>IF(B.Ind!D35="","",B.Ind!D35)</f>
        <v/>
      </c>
      <c r="P53" s="230" t="str">
        <f>IF(B.ARAB!C35="","",B.ARAB!C35)</f>
        <v/>
      </c>
      <c r="Q53" s="230" t="str">
        <f>IF(B.ARAB!D35="","",B.ARAB!D35)</f>
        <v/>
      </c>
      <c r="R53" s="230" t="str">
        <f>IF(MAT!C35="","",MAT!C35)</f>
        <v/>
      </c>
      <c r="S53" s="230" t="str">
        <f>IF(MAT!D35="","",MAT!D35)</f>
        <v/>
      </c>
      <c r="T53" s="230" t="str">
        <f>IF(IPA!C35="","",IPA!C35)</f>
        <v/>
      </c>
      <c r="U53" s="230" t="str">
        <f>IF(IPA!D35="","",IPA!D35)</f>
        <v/>
      </c>
      <c r="V53" s="230" t="str">
        <f>IF(IPS!C35="","",IPS!C35)</f>
        <v/>
      </c>
      <c r="W53" s="230" t="str">
        <f>IF(IPS!D35="","",IPS!D35)</f>
        <v/>
      </c>
      <c r="X53" s="230" t="str">
        <f>IF(BIng!C35="","",BIng!C35)</f>
        <v/>
      </c>
      <c r="Y53" s="230" t="str">
        <f>IF(BIng!D35="","",BIng!D35)</f>
        <v/>
      </c>
      <c r="Z53" s="230" t="str">
        <f>IF(SBd!C35="","",SBd!C35)</f>
        <v/>
      </c>
      <c r="AA53" s="230" t="str">
        <f>IF(SBd!D35="","",SBd!D35)</f>
        <v/>
      </c>
      <c r="AB53" s="230" t="str">
        <f>IF(Pjk!C35="","",Pjk!C35)</f>
        <v/>
      </c>
      <c r="AC53" s="230" t="str">
        <f>IF(Pjk!D35="","",Pjk!D35)</f>
        <v/>
      </c>
      <c r="AD53" s="230" t="str">
        <f>IF(Prk!C35="","",Prk!C35)</f>
        <v/>
      </c>
      <c r="AE53" s="230" t="str">
        <f>IF(Prk!D35="","",Prk!D35)</f>
        <v/>
      </c>
      <c r="AF53" s="230" t="str">
        <f>IF(BADER!C35="","",BADER!C35)</f>
        <v/>
      </c>
      <c r="AG53" s="230" t="str">
        <f>IF(BADER!D35="","",BADER!D35)</f>
        <v/>
      </c>
      <c r="AH53" s="230" t="str">
        <f>IF(TAMB1!C35="","",TAMB1!C35)</f>
        <v/>
      </c>
      <c r="AI53" s="230" t="str">
        <f>IF(TAMB1!D35="","",TAMB1!D35)</f>
        <v/>
      </c>
      <c r="AJ53" s="230" t="str">
        <f>IF(TAMB2!C35="","",TAMB2!C35)</f>
        <v/>
      </c>
      <c r="AK53" s="230" t="str">
        <f>IF(TAMB2!D35="","",TAMB2!D35)</f>
        <v/>
      </c>
      <c r="AL53" s="231">
        <f t="shared" si="0"/>
        <v>0</v>
      </c>
      <c r="AM53" s="754" t="str">
        <f>IFERROR(DESKRIPSI!EW32,"")</f>
        <v/>
      </c>
      <c r="AN53" s="756">
        <f t="shared" ref="AN53" si="40">IF(AL53="","",AL53+AL54)</f>
        <v>0</v>
      </c>
      <c r="AO53" s="747" t="str">
        <f>IF('NK1'!AO53:AO54="","",'NK1'!AO53:AO54)</f>
        <v/>
      </c>
      <c r="AP53" s="751" t="str">
        <f t="shared" ref="AP53" si="41">IF(AN53=0,"",RANK(AN53,$AN$11:$AN$105,0))</f>
        <v/>
      </c>
    </row>
    <row r="54" spans="1:42" ht="15">
      <c r="A54" s="713"/>
      <c r="B54" s="753"/>
      <c r="C54" s="232" t="s">
        <v>423</v>
      </c>
      <c r="D54" s="228" t="str">
        <f>IF(QH!F35="","",QH!F35)</f>
        <v/>
      </c>
      <c r="E54" s="229" t="str">
        <f>IF(QH!G35="","",QH!G35)</f>
        <v/>
      </c>
      <c r="F54" s="229" t="str">
        <f>IF(AA!F35="","",AA!F35)</f>
        <v/>
      </c>
      <c r="G54" s="229" t="str">
        <f>IF(AA!G35="","",AA!G35)</f>
        <v/>
      </c>
      <c r="H54" s="229" t="str">
        <f>IF(FIQIH!F35="","",FIQIH!F35)</f>
        <v/>
      </c>
      <c r="I54" s="229" t="str">
        <f>IF(FIQIH!G35="","",FIQIH!G35)</f>
        <v/>
      </c>
      <c r="J54" s="229" t="str">
        <f>IF(SKI!F35="","",SKI!F35)</f>
        <v/>
      </c>
      <c r="K54" s="229" t="str">
        <f>IF(SKI!G35="","",SKI!G35)</f>
        <v/>
      </c>
      <c r="L54" s="228" t="str">
        <f>IF(PPKn!F35="","",PPKn!F35)</f>
        <v/>
      </c>
      <c r="M54" s="229" t="str">
        <f>IF(PPKn!G35="","",PPKn!G35)</f>
        <v/>
      </c>
      <c r="N54" s="230" t="str">
        <f>IF(B.Ind!F35="","",B.Ind!F35)</f>
        <v/>
      </c>
      <c r="O54" s="230" t="str">
        <f>IF(B.Ind!G35="","",B.Ind!G35)</f>
        <v/>
      </c>
      <c r="P54" s="230" t="str">
        <f>IF(B.ARAB!F35="","",B.ARAB!F35)</f>
        <v/>
      </c>
      <c r="Q54" s="230" t="str">
        <f>IF(B.ARAB!G35="","",B.ARAB!G35)</f>
        <v/>
      </c>
      <c r="R54" s="230" t="str">
        <f>IF(MAT!F35="","",MAT!F35)</f>
        <v/>
      </c>
      <c r="S54" s="230" t="str">
        <f>IF(MAT!G35="","",MAT!G35)</f>
        <v/>
      </c>
      <c r="T54" s="230" t="str">
        <f>IF(IPA!F35="","",IPA!F35)</f>
        <v/>
      </c>
      <c r="U54" s="230" t="str">
        <f>IF(IPA!G35="","",IPA!G35)</f>
        <v/>
      </c>
      <c r="V54" s="230" t="str">
        <f>IF(IPS!F35="","",IPS!F35)</f>
        <v/>
      </c>
      <c r="W54" s="230" t="str">
        <f>IF(IPS!G35="","",IPS!G35)</f>
        <v/>
      </c>
      <c r="X54" s="230" t="str">
        <f>IF(BIng!F35="","",BIng!F35)</f>
        <v/>
      </c>
      <c r="Y54" s="230" t="str">
        <f>IF(BIng!G35="","",BIng!G35)</f>
        <v/>
      </c>
      <c r="Z54" s="230" t="str">
        <f>IF(SBd!F35="","",SBd!F35)</f>
        <v/>
      </c>
      <c r="AA54" s="230" t="str">
        <f>IF(SBd!G35="","",SBd!G35)</f>
        <v/>
      </c>
      <c r="AB54" s="230" t="str">
        <f>IF(Pjk!F35="","",Pjk!F35)</f>
        <v/>
      </c>
      <c r="AC54" s="230" t="str">
        <f>IF(Pjk!G35="","",Pjk!G35)</f>
        <v/>
      </c>
      <c r="AD54" s="230" t="str">
        <f>IF(Prk!F35="","",Prk!F35)</f>
        <v/>
      </c>
      <c r="AE54" s="230" t="str">
        <f>IF(Prk!G35="","",Prk!G35)</f>
        <v/>
      </c>
      <c r="AF54" s="230" t="str">
        <f>IF(BADER!F35="","",BADER!F35)</f>
        <v/>
      </c>
      <c r="AG54" s="230" t="str">
        <f>IF(BADER!G35="","",BADER!G35)</f>
        <v/>
      </c>
      <c r="AH54" s="230" t="str">
        <f>IF(TAMB1!F35="","",TAMB1!F35)</f>
        <v/>
      </c>
      <c r="AI54" s="230" t="str">
        <f>IF(TAMB1!G35="","",TAMB1!G35)</f>
        <v/>
      </c>
      <c r="AJ54" s="230" t="str">
        <f>IF(TAMB2!F35="","",TAMB2!F35)</f>
        <v/>
      </c>
      <c r="AK54" s="230" t="str">
        <f>IF(TAMB2!G35="","",TAMB2!G35)</f>
        <v/>
      </c>
      <c r="AL54" s="231">
        <f t="shared" si="0"/>
        <v>0</v>
      </c>
      <c r="AM54" s="755"/>
      <c r="AN54" s="757"/>
      <c r="AO54" s="748"/>
      <c r="AP54" s="751"/>
    </row>
    <row r="55" spans="1:42" ht="15">
      <c r="A55" s="711">
        <v>23</v>
      </c>
      <c r="B55" s="752" t="str">
        <f>'Data Identitas'!B31</f>
        <v>siswa23</v>
      </c>
      <c r="C55" s="232" t="s">
        <v>422</v>
      </c>
      <c r="D55" s="228" t="str">
        <f>IF(QH!C36="","",QH!C36)</f>
        <v/>
      </c>
      <c r="E55" s="229" t="str">
        <f>IF(QH!D36="","",QH!D36)</f>
        <v/>
      </c>
      <c r="F55" s="229" t="str">
        <f>IF(AA!C36="","",AA!C36)</f>
        <v/>
      </c>
      <c r="G55" s="229" t="str">
        <f>IF(AA!D36="","",AA!D36)</f>
        <v/>
      </c>
      <c r="H55" s="229" t="str">
        <f>IF(FIQIH!C36="","",FIQIH!C36)</f>
        <v/>
      </c>
      <c r="I55" s="229" t="str">
        <f>IF(FIQIH!D36="","",FIQIH!D36)</f>
        <v/>
      </c>
      <c r="J55" s="229" t="str">
        <f>IF(SKI!C36="","",SKI!C36)</f>
        <v/>
      </c>
      <c r="K55" s="229" t="str">
        <f>IF(SKI!D36="","",SKI!D36)</f>
        <v/>
      </c>
      <c r="L55" s="228" t="str">
        <f>IF(PPKn!C36="","",PPKn!C36)</f>
        <v/>
      </c>
      <c r="M55" s="229" t="str">
        <f>IF(PPKn!D36="","",PPKn!D36)</f>
        <v/>
      </c>
      <c r="N55" s="230" t="str">
        <f>IF(B.Ind!C36="","",B.Ind!C36)</f>
        <v/>
      </c>
      <c r="O55" s="230" t="str">
        <f>IF(B.Ind!D36="","",B.Ind!D36)</f>
        <v/>
      </c>
      <c r="P55" s="230" t="str">
        <f>IF(B.ARAB!C36="","",B.ARAB!C36)</f>
        <v/>
      </c>
      <c r="Q55" s="230" t="str">
        <f>IF(B.ARAB!D36="","",B.ARAB!D36)</f>
        <v/>
      </c>
      <c r="R55" s="230" t="str">
        <f>IF(MAT!C36="","",MAT!C36)</f>
        <v/>
      </c>
      <c r="S55" s="230" t="str">
        <f>IF(MAT!D36="","",MAT!D36)</f>
        <v/>
      </c>
      <c r="T55" s="230" t="str">
        <f>IF(IPA!C36="","",IPA!C36)</f>
        <v/>
      </c>
      <c r="U55" s="230" t="str">
        <f>IF(IPA!D36="","",IPA!D36)</f>
        <v/>
      </c>
      <c r="V55" s="230" t="str">
        <f>IF(IPS!C36="","",IPS!C36)</f>
        <v/>
      </c>
      <c r="W55" s="230" t="str">
        <f>IF(IPS!D36="","",IPS!D36)</f>
        <v/>
      </c>
      <c r="X55" s="230" t="str">
        <f>IF(BIng!C36="","",BIng!C36)</f>
        <v/>
      </c>
      <c r="Y55" s="230" t="str">
        <f>IF(BIng!D36="","",BIng!D36)</f>
        <v/>
      </c>
      <c r="Z55" s="230" t="str">
        <f>IF(SBd!C36="","",SBd!C36)</f>
        <v/>
      </c>
      <c r="AA55" s="230" t="str">
        <f>IF(SBd!D36="","",SBd!D36)</f>
        <v/>
      </c>
      <c r="AB55" s="230" t="str">
        <f>IF(Pjk!C36="","",Pjk!C36)</f>
        <v/>
      </c>
      <c r="AC55" s="230" t="str">
        <f>IF(Pjk!D36="","",Pjk!D36)</f>
        <v/>
      </c>
      <c r="AD55" s="230" t="str">
        <f>IF(Prk!C36="","",Prk!C36)</f>
        <v/>
      </c>
      <c r="AE55" s="230" t="str">
        <f>IF(Prk!D36="","",Prk!D36)</f>
        <v/>
      </c>
      <c r="AF55" s="230" t="str">
        <f>IF(BADER!C36="","",BADER!C36)</f>
        <v/>
      </c>
      <c r="AG55" s="230" t="str">
        <f>IF(BADER!D36="","",BADER!D36)</f>
        <v/>
      </c>
      <c r="AH55" s="230" t="str">
        <f>IF(TAMB1!C36="","",TAMB1!C36)</f>
        <v/>
      </c>
      <c r="AI55" s="230" t="str">
        <f>IF(TAMB1!D36="","",TAMB1!D36)</f>
        <v/>
      </c>
      <c r="AJ55" s="230" t="str">
        <f>IF(TAMB2!C36="","",TAMB2!C36)</f>
        <v/>
      </c>
      <c r="AK55" s="230" t="str">
        <f>IF(TAMB2!D36="","",TAMB2!D36)</f>
        <v/>
      </c>
      <c r="AL55" s="231">
        <f t="shared" si="0"/>
        <v>0</v>
      </c>
      <c r="AM55" s="754" t="str">
        <f>IFERROR(DESKRIPSI!EW33,"")</f>
        <v/>
      </c>
      <c r="AN55" s="756">
        <f t="shared" ref="AN55" si="42">IF(AL55="","",AL55+AL56)</f>
        <v>0</v>
      </c>
      <c r="AO55" s="747" t="str">
        <f>IF('NK1'!AO55:AO56="","",'NK1'!AO55:AO56)</f>
        <v/>
      </c>
      <c r="AP55" s="751" t="str">
        <f t="shared" ref="AP55" si="43">IF(AN55=0,"",RANK(AN55,$AN$11:$AN$105,0))</f>
        <v/>
      </c>
    </row>
    <row r="56" spans="1:42" ht="15">
      <c r="A56" s="713"/>
      <c r="B56" s="753"/>
      <c r="C56" s="232" t="s">
        <v>423</v>
      </c>
      <c r="D56" s="228" t="str">
        <f>IF(QH!F36="","",QH!F36)</f>
        <v/>
      </c>
      <c r="E56" s="229" t="str">
        <f>IF(QH!G36="","",QH!G36)</f>
        <v/>
      </c>
      <c r="F56" s="229" t="str">
        <f>IF(AA!F36="","",AA!F36)</f>
        <v/>
      </c>
      <c r="G56" s="229" t="str">
        <f>IF(AA!G36="","",AA!G36)</f>
        <v/>
      </c>
      <c r="H56" s="229" t="str">
        <f>IF(FIQIH!F36="","",FIQIH!F36)</f>
        <v/>
      </c>
      <c r="I56" s="229" t="str">
        <f>IF(FIQIH!G36="","",FIQIH!G36)</f>
        <v/>
      </c>
      <c r="J56" s="229" t="str">
        <f>IF(SKI!F36="","",SKI!F36)</f>
        <v/>
      </c>
      <c r="K56" s="229" t="str">
        <f>IF(SKI!G36="","",SKI!G36)</f>
        <v/>
      </c>
      <c r="L56" s="228" t="str">
        <f>IF(PPKn!F36="","",PPKn!F36)</f>
        <v/>
      </c>
      <c r="M56" s="229" t="str">
        <f>IF(PPKn!G36="","",PPKn!G36)</f>
        <v/>
      </c>
      <c r="N56" s="230" t="str">
        <f>IF(B.Ind!F36="","",B.Ind!F36)</f>
        <v/>
      </c>
      <c r="O56" s="230" t="str">
        <f>IF(B.Ind!G36="","",B.Ind!G36)</f>
        <v/>
      </c>
      <c r="P56" s="230" t="str">
        <f>IF(B.ARAB!F36="","",B.ARAB!F36)</f>
        <v/>
      </c>
      <c r="Q56" s="230" t="str">
        <f>IF(B.ARAB!G36="","",B.ARAB!G36)</f>
        <v/>
      </c>
      <c r="R56" s="230" t="str">
        <f>IF(MAT!F36="","",MAT!F36)</f>
        <v/>
      </c>
      <c r="S56" s="230" t="str">
        <f>IF(MAT!G36="","",MAT!G36)</f>
        <v/>
      </c>
      <c r="T56" s="230" t="str">
        <f>IF(IPA!F36="","",IPA!F36)</f>
        <v/>
      </c>
      <c r="U56" s="230" t="str">
        <f>IF(IPA!G36="","",IPA!G36)</f>
        <v/>
      </c>
      <c r="V56" s="230" t="str">
        <f>IF(IPS!F36="","",IPS!F36)</f>
        <v/>
      </c>
      <c r="W56" s="230" t="str">
        <f>IF(IPS!G36="","",IPS!G36)</f>
        <v/>
      </c>
      <c r="X56" s="230" t="str">
        <f>IF(BIng!F36="","",BIng!F36)</f>
        <v/>
      </c>
      <c r="Y56" s="230" t="str">
        <f>IF(BIng!G36="","",BIng!G36)</f>
        <v/>
      </c>
      <c r="Z56" s="230" t="str">
        <f>IF(SBd!F36="","",SBd!F36)</f>
        <v/>
      </c>
      <c r="AA56" s="230" t="str">
        <f>IF(SBd!G36="","",SBd!G36)</f>
        <v/>
      </c>
      <c r="AB56" s="230" t="str">
        <f>IF(Pjk!F36="","",Pjk!F36)</f>
        <v/>
      </c>
      <c r="AC56" s="230" t="str">
        <f>IF(Pjk!G36="","",Pjk!G36)</f>
        <v/>
      </c>
      <c r="AD56" s="230" t="str">
        <f>IF(Prk!F36="","",Prk!F36)</f>
        <v/>
      </c>
      <c r="AE56" s="230" t="str">
        <f>IF(Prk!G36="","",Prk!G36)</f>
        <v/>
      </c>
      <c r="AF56" s="230" t="str">
        <f>IF(BADER!F36="","",BADER!F36)</f>
        <v/>
      </c>
      <c r="AG56" s="230" t="str">
        <f>IF(BADER!G36="","",BADER!G36)</f>
        <v/>
      </c>
      <c r="AH56" s="230" t="str">
        <f>IF(TAMB1!F36="","",TAMB1!F36)</f>
        <v/>
      </c>
      <c r="AI56" s="230" t="str">
        <f>IF(TAMB1!G36="","",TAMB1!G36)</f>
        <v/>
      </c>
      <c r="AJ56" s="230" t="str">
        <f>IF(TAMB2!F36="","",TAMB2!F36)</f>
        <v/>
      </c>
      <c r="AK56" s="230" t="str">
        <f>IF(TAMB2!G36="","",TAMB2!G36)</f>
        <v/>
      </c>
      <c r="AL56" s="231">
        <f t="shared" si="0"/>
        <v>0</v>
      </c>
      <c r="AM56" s="755"/>
      <c r="AN56" s="757"/>
      <c r="AO56" s="748"/>
      <c r="AP56" s="751"/>
    </row>
    <row r="57" spans="1:42" ht="15">
      <c r="A57" s="711">
        <v>24</v>
      </c>
      <c r="B57" s="752" t="str">
        <f>'Data Identitas'!B32</f>
        <v>siswa24</v>
      </c>
      <c r="C57" s="232" t="s">
        <v>422</v>
      </c>
      <c r="D57" s="228" t="str">
        <f>IF(QH!C37="","",QH!C37)</f>
        <v/>
      </c>
      <c r="E57" s="229" t="str">
        <f>IF(QH!D37="","",QH!D37)</f>
        <v/>
      </c>
      <c r="F57" s="229" t="str">
        <f>IF(AA!C37="","",AA!C37)</f>
        <v/>
      </c>
      <c r="G57" s="229" t="str">
        <f>IF(AA!D37="","",AA!D37)</f>
        <v/>
      </c>
      <c r="H57" s="229" t="str">
        <f>IF(FIQIH!C37="","",FIQIH!C37)</f>
        <v/>
      </c>
      <c r="I57" s="229" t="str">
        <f>IF(FIQIH!D37="","",FIQIH!D37)</f>
        <v/>
      </c>
      <c r="J57" s="229" t="str">
        <f>IF(SKI!C37="","",SKI!C37)</f>
        <v/>
      </c>
      <c r="K57" s="229" t="str">
        <f>IF(SKI!D37="","",SKI!D37)</f>
        <v/>
      </c>
      <c r="L57" s="228" t="str">
        <f>IF(PPKn!C37="","",PPKn!C37)</f>
        <v/>
      </c>
      <c r="M57" s="229" t="str">
        <f>IF(PPKn!D37="","",PPKn!D37)</f>
        <v/>
      </c>
      <c r="N57" s="230" t="str">
        <f>IF(B.Ind!C37="","",B.Ind!C37)</f>
        <v/>
      </c>
      <c r="O57" s="230" t="str">
        <f>IF(B.Ind!D37="","",B.Ind!D37)</f>
        <v/>
      </c>
      <c r="P57" s="230" t="str">
        <f>IF(B.ARAB!C37="","",B.ARAB!C37)</f>
        <v/>
      </c>
      <c r="Q57" s="230" t="str">
        <f>IF(B.ARAB!D37="","",B.ARAB!D37)</f>
        <v/>
      </c>
      <c r="R57" s="230" t="str">
        <f>IF(MAT!C37="","",MAT!C37)</f>
        <v/>
      </c>
      <c r="S57" s="230" t="str">
        <f>IF(MAT!D37="","",MAT!D37)</f>
        <v/>
      </c>
      <c r="T57" s="230" t="str">
        <f>IF(IPA!C37="","",IPA!C37)</f>
        <v/>
      </c>
      <c r="U57" s="230" t="str">
        <f>IF(IPA!D37="","",IPA!D37)</f>
        <v/>
      </c>
      <c r="V57" s="230" t="str">
        <f>IF(IPS!C37="","",IPS!C37)</f>
        <v/>
      </c>
      <c r="W57" s="230" t="str">
        <f>IF(IPS!D37="","",IPS!D37)</f>
        <v/>
      </c>
      <c r="X57" s="230" t="str">
        <f>IF(BIng!C37="","",BIng!C37)</f>
        <v/>
      </c>
      <c r="Y57" s="230" t="str">
        <f>IF(BIng!D37="","",BIng!D37)</f>
        <v/>
      </c>
      <c r="Z57" s="230" t="str">
        <f>IF(SBd!C37="","",SBd!C37)</f>
        <v/>
      </c>
      <c r="AA57" s="230" t="str">
        <f>IF(SBd!D37="","",SBd!D37)</f>
        <v/>
      </c>
      <c r="AB57" s="230" t="str">
        <f>IF(Pjk!C37="","",Pjk!C37)</f>
        <v/>
      </c>
      <c r="AC57" s="230" t="str">
        <f>IF(Pjk!D37="","",Pjk!D37)</f>
        <v/>
      </c>
      <c r="AD57" s="230" t="str">
        <f>IF(Prk!C37="","",Prk!C37)</f>
        <v/>
      </c>
      <c r="AE57" s="230" t="str">
        <f>IF(Prk!D37="","",Prk!D37)</f>
        <v/>
      </c>
      <c r="AF57" s="230" t="str">
        <f>IF(BADER!C37="","",BADER!C37)</f>
        <v/>
      </c>
      <c r="AG57" s="230" t="str">
        <f>IF(BADER!D37="","",BADER!D37)</f>
        <v/>
      </c>
      <c r="AH57" s="230" t="str">
        <f>IF(TAMB1!C37="","",TAMB1!C37)</f>
        <v/>
      </c>
      <c r="AI57" s="230" t="str">
        <f>IF(TAMB1!D37="","",TAMB1!D37)</f>
        <v/>
      </c>
      <c r="AJ57" s="230" t="str">
        <f>IF(TAMB2!C37="","",TAMB2!C37)</f>
        <v/>
      </c>
      <c r="AK57" s="230" t="str">
        <f>IF(TAMB2!D37="","",TAMB2!D37)</f>
        <v/>
      </c>
      <c r="AL57" s="231">
        <f t="shared" si="0"/>
        <v>0</v>
      </c>
      <c r="AM57" s="754" t="str">
        <f>IFERROR(DESKRIPSI!EW34,"")</f>
        <v/>
      </c>
      <c r="AN57" s="756">
        <f t="shared" ref="AN57" si="44">IF(AL57="","",AL57+AL58)</f>
        <v>0</v>
      </c>
      <c r="AO57" s="747" t="str">
        <f>IF('NK1'!AO57:AO58="","",'NK1'!AO57:AO58)</f>
        <v/>
      </c>
      <c r="AP57" s="751" t="str">
        <f t="shared" ref="AP57" si="45">IF(AN57=0,"",RANK(AN57,$AN$11:$AN$105,0))</f>
        <v/>
      </c>
    </row>
    <row r="58" spans="1:42" ht="15">
      <c r="A58" s="713"/>
      <c r="B58" s="753"/>
      <c r="C58" s="232" t="s">
        <v>423</v>
      </c>
      <c r="D58" s="228" t="str">
        <f>IF(QH!F37="","",QH!F37)</f>
        <v/>
      </c>
      <c r="E58" s="229" t="str">
        <f>IF(QH!G37="","",QH!G37)</f>
        <v/>
      </c>
      <c r="F58" s="229" t="str">
        <f>IF(AA!F37="","",AA!F37)</f>
        <v/>
      </c>
      <c r="G58" s="229" t="str">
        <f>IF(AA!G37="","",AA!G37)</f>
        <v/>
      </c>
      <c r="H58" s="229" t="str">
        <f>IF(FIQIH!F37="","",FIQIH!F37)</f>
        <v/>
      </c>
      <c r="I58" s="229" t="str">
        <f>IF(FIQIH!G37="","",FIQIH!G37)</f>
        <v/>
      </c>
      <c r="J58" s="229" t="str">
        <f>IF(SKI!F37="","",SKI!F37)</f>
        <v/>
      </c>
      <c r="K58" s="229" t="str">
        <f>IF(SKI!G37="","",SKI!G37)</f>
        <v/>
      </c>
      <c r="L58" s="228" t="str">
        <f>IF(PPKn!F37="","",PPKn!F37)</f>
        <v/>
      </c>
      <c r="M58" s="229" t="str">
        <f>IF(PPKn!G37="","",PPKn!G37)</f>
        <v/>
      </c>
      <c r="N58" s="230" t="str">
        <f>IF(B.Ind!F37="","",B.Ind!F37)</f>
        <v/>
      </c>
      <c r="O58" s="230" t="str">
        <f>IF(B.Ind!G37="","",B.Ind!G37)</f>
        <v/>
      </c>
      <c r="P58" s="230" t="str">
        <f>IF(B.ARAB!F37="","",B.ARAB!F37)</f>
        <v/>
      </c>
      <c r="Q58" s="230" t="str">
        <f>IF(B.ARAB!G37="","",B.ARAB!G37)</f>
        <v/>
      </c>
      <c r="R58" s="230" t="str">
        <f>IF(MAT!F37="","",MAT!F37)</f>
        <v/>
      </c>
      <c r="S58" s="230" t="str">
        <f>IF(MAT!G37="","",MAT!G37)</f>
        <v/>
      </c>
      <c r="T58" s="230" t="str">
        <f>IF(IPA!F37="","",IPA!F37)</f>
        <v/>
      </c>
      <c r="U58" s="230" t="str">
        <f>IF(IPA!G37="","",IPA!G37)</f>
        <v/>
      </c>
      <c r="V58" s="230" t="str">
        <f>IF(IPS!F37="","",IPS!F37)</f>
        <v/>
      </c>
      <c r="W58" s="230" t="str">
        <f>IF(IPS!G37="","",IPS!G37)</f>
        <v/>
      </c>
      <c r="X58" s="230" t="str">
        <f>IF(BIng!F37="","",BIng!F37)</f>
        <v/>
      </c>
      <c r="Y58" s="230" t="str">
        <f>IF(BIng!G37="","",BIng!G37)</f>
        <v/>
      </c>
      <c r="Z58" s="230" t="str">
        <f>IF(SBd!F37="","",SBd!F37)</f>
        <v/>
      </c>
      <c r="AA58" s="230" t="str">
        <f>IF(SBd!G37="","",SBd!G37)</f>
        <v/>
      </c>
      <c r="AB58" s="230" t="str">
        <f>IF(Pjk!F37="","",Pjk!F37)</f>
        <v/>
      </c>
      <c r="AC58" s="230" t="str">
        <f>IF(Pjk!G37="","",Pjk!G37)</f>
        <v/>
      </c>
      <c r="AD58" s="230" t="str">
        <f>IF(Prk!F37="","",Prk!F37)</f>
        <v/>
      </c>
      <c r="AE58" s="230" t="str">
        <f>IF(Prk!G37="","",Prk!G37)</f>
        <v/>
      </c>
      <c r="AF58" s="230" t="str">
        <f>IF(BADER!F37="","",BADER!F37)</f>
        <v/>
      </c>
      <c r="AG58" s="230" t="str">
        <f>IF(BADER!G37="","",BADER!G37)</f>
        <v/>
      </c>
      <c r="AH58" s="230" t="str">
        <f>IF(TAMB1!F37="","",TAMB1!F37)</f>
        <v/>
      </c>
      <c r="AI58" s="230" t="str">
        <f>IF(TAMB1!G37="","",TAMB1!G37)</f>
        <v/>
      </c>
      <c r="AJ58" s="230" t="str">
        <f>IF(TAMB2!F37="","",TAMB2!F37)</f>
        <v/>
      </c>
      <c r="AK58" s="230" t="str">
        <f>IF(TAMB2!G37="","",TAMB2!G37)</f>
        <v/>
      </c>
      <c r="AL58" s="231">
        <f t="shared" si="0"/>
        <v>0</v>
      </c>
      <c r="AM58" s="755"/>
      <c r="AN58" s="757"/>
      <c r="AO58" s="748"/>
      <c r="AP58" s="751"/>
    </row>
    <row r="59" spans="1:42" ht="15">
      <c r="A59" s="711">
        <v>25</v>
      </c>
      <c r="B59" s="752" t="str">
        <f>'Data Identitas'!B33</f>
        <v>siswa25</v>
      </c>
      <c r="C59" s="232" t="s">
        <v>422</v>
      </c>
      <c r="D59" s="228" t="str">
        <f>IF(QH!C38="","",QH!C38)</f>
        <v/>
      </c>
      <c r="E59" s="229" t="str">
        <f>IF(QH!D38="","",QH!D38)</f>
        <v/>
      </c>
      <c r="F59" s="229" t="str">
        <f>IF(AA!C38="","",AA!C38)</f>
        <v/>
      </c>
      <c r="G59" s="229" t="str">
        <f>IF(AA!D38="","",AA!D38)</f>
        <v/>
      </c>
      <c r="H59" s="229" t="str">
        <f>IF(FIQIH!C38="","",FIQIH!C38)</f>
        <v/>
      </c>
      <c r="I59" s="229" t="str">
        <f>IF(FIQIH!D38="","",FIQIH!D38)</f>
        <v/>
      </c>
      <c r="J59" s="229" t="str">
        <f>IF(SKI!C38="","",SKI!C38)</f>
        <v/>
      </c>
      <c r="K59" s="229" t="str">
        <f>IF(SKI!D38="","",SKI!D38)</f>
        <v/>
      </c>
      <c r="L59" s="228" t="str">
        <f>IF(PPKn!C38="","",PPKn!C38)</f>
        <v/>
      </c>
      <c r="M59" s="229" t="str">
        <f>IF(PPKn!D38="","",PPKn!D38)</f>
        <v/>
      </c>
      <c r="N59" s="230" t="str">
        <f>IF(B.Ind!C38="","",B.Ind!C38)</f>
        <v/>
      </c>
      <c r="O59" s="230" t="str">
        <f>IF(B.Ind!D38="","",B.Ind!D38)</f>
        <v/>
      </c>
      <c r="P59" s="230" t="str">
        <f>IF(B.ARAB!C38="","",B.ARAB!C38)</f>
        <v/>
      </c>
      <c r="Q59" s="230" t="str">
        <f>IF(B.ARAB!D38="","",B.ARAB!D38)</f>
        <v/>
      </c>
      <c r="R59" s="230" t="str">
        <f>IF(MAT!C38="","",MAT!C38)</f>
        <v/>
      </c>
      <c r="S59" s="230" t="str">
        <f>IF(MAT!D38="","",MAT!D38)</f>
        <v/>
      </c>
      <c r="T59" s="230" t="str">
        <f>IF(IPA!C38="","",IPA!C38)</f>
        <v/>
      </c>
      <c r="U59" s="230" t="str">
        <f>IF(IPA!D38="","",IPA!D38)</f>
        <v/>
      </c>
      <c r="V59" s="230" t="str">
        <f>IF(IPS!C38="","",IPS!C38)</f>
        <v/>
      </c>
      <c r="W59" s="230" t="str">
        <f>IF(IPS!D38="","",IPS!D38)</f>
        <v/>
      </c>
      <c r="X59" s="230" t="str">
        <f>IF(BIng!C38="","",BIng!C38)</f>
        <v/>
      </c>
      <c r="Y59" s="230" t="str">
        <f>IF(BIng!D38="","",BIng!D38)</f>
        <v/>
      </c>
      <c r="Z59" s="230" t="str">
        <f>IF(SBd!C38="","",SBd!C38)</f>
        <v/>
      </c>
      <c r="AA59" s="230" t="str">
        <f>IF(SBd!D38="","",SBd!D38)</f>
        <v/>
      </c>
      <c r="AB59" s="230" t="str">
        <f>IF(Pjk!C38="","",Pjk!C38)</f>
        <v/>
      </c>
      <c r="AC59" s="230" t="str">
        <f>IF(Pjk!D38="","",Pjk!D38)</f>
        <v/>
      </c>
      <c r="AD59" s="230" t="str">
        <f>IF(Prk!C38="","",Prk!C38)</f>
        <v/>
      </c>
      <c r="AE59" s="230" t="str">
        <f>IF(Prk!D38="","",Prk!D38)</f>
        <v/>
      </c>
      <c r="AF59" s="230" t="str">
        <f>IF(BADER!C38="","",BADER!C38)</f>
        <v/>
      </c>
      <c r="AG59" s="230" t="str">
        <f>IF(BADER!D38="","",BADER!D38)</f>
        <v/>
      </c>
      <c r="AH59" s="230" t="str">
        <f>IF(TAMB1!C38="","",TAMB1!C38)</f>
        <v/>
      </c>
      <c r="AI59" s="230" t="str">
        <f>IF(TAMB1!D38="","",TAMB1!D38)</f>
        <v/>
      </c>
      <c r="AJ59" s="230" t="str">
        <f>IF(TAMB2!C38="","",TAMB2!C38)</f>
        <v/>
      </c>
      <c r="AK59" s="230" t="str">
        <f>IF(TAMB2!D38="","",TAMB2!D38)</f>
        <v/>
      </c>
      <c r="AL59" s="231">
        <f t="shared" si="0"/>
        <v>0</v>
      </c>
      <c r="AM59" s="754" t="str">
        <f>IFERROR(DESKRIPSI!EW35,"")</f>
        <v/>
      </c>
      <c r="AN59" s="756">
        <f t="shared" ref="AN59" si="46">IF(AL59="","",AL59+AL60)</f>
        <v>0</v>
      </c>
      <c r="AO59" s="747" t="str">
        <f>IF('NK1'!AO59:AO60="","",'NK1'!AO59:AO60)</f>
        <v/>
      </c>
      <c r="AP59" s="751" t="str">
        <f t="shared" ref="AP59" si="47">IF(AN59=0,"",RANK(AN59,$AN$11:$AN$105,0))</f>
        <v/>
      </c>
    </row>
    <row r="60" spans="1:42" ht="15">
      <c r="A60" s="713"/>
      <c r="B60" s="753"/>
      <c r="C60" s="232" t="s">
        <v>423</v>
      </c>
      <c r="D60" s="228" t="str">
        <f>IF(QH!F38="","",QH!F38)</f>
        <v/>
      </c>
      <c r="E60" s="229" t="str">
        <f>IF(QH!G38="","",QH!G38)</f>
        <v/>
      </c>
      <c r="F60" s="229" t="str">
        <f>IF(AA!F38="","",AA!F38)</f>
        <v/>
      </c>
      <c r="G60" s="229" t="str">
        <f>IF(AA!G38="","",AA!G38)</f>
        <v/>
      </c>
      <c r="H60" s="229" t="str">
        <f>IF(FIQIH!F38="","",FIQIH!F38)</f>
        <v/>
      </c>
      <c r="I60" s="229" t="str">
        <f>IF(FIQIH!G38="","",FIQIH!G38)</f>
        <v/>
      </c>
      <c r="J60" s="229" t="str">
        <f>IF(SKI!F38="","",SKI!F38)</f>
        <v/>
      </c>
      <c r="K60" s="229" t="str">
        <f>IF(SKI!G38="","",SKI!G38)</f>
        <v/>
      </c>
      <c r="L60" s="228" t="str">
        <f>IF(PPKn!F38="","",PPKn!F38)</f>
        <v/>
      </c>
      <c r="M60" s="229" t="str">
        <f>IF(PPKn!G38="","",PPKn!G38)</f>
        <v/>
      </c>
      <c r="N60" s="230" t="str">
        <f>IF(B.Ind!F38="","",B.Ind!F38)</f>
        <v/>
      </c>
      <c r="O60" s="230" t="str">
        <f>IF(B.Ind!G38="","",B.Ind!G38)</f>
        <v/>
      </c>
      <c r="P60" s="230" t="str">
        <f>IF(B.ARAB!F38="","",B.ARAB!F38)</f>
        <v/>
      </c>
      <c r="Q60" s="230" t="str">
        <f>IF(B.ARAB!G38="","",B.ARAB!G38)</f>
        <v/>
      </c>
      <c r="R60" s="230" t="str">
        <f>IF(MAT!F38="","",MAT!F38)</f>
        <v/>
      </c>
      <c r="S60" s="230" t="str">
        <f>IF(MAT!G38="","",MAT!G38)</f>
        <v/>
      </c>
      <c r="T60" s="230" t="str">
        <f>IF(IPA!F38="","",IPA!F38)</f>
        <v/>
      </c>
      <c r="U60" s="230" t="str">
        <f>IF(IPA!G38="","",IPA!G38)</f>
        <v/>
      </c>
      <c r="V60" s="230" t="str">
        <f>IF(IPS!F38="","",IPS!F38)</f>
        <v/>
      </c>
      <c r="W60" s="230" t="str">
        <f>IF(IPS!G38="","",IPS!G38)</f>
        <v/>
      </c>
      <c r="X60" s="230" t="str">
        <f>IF(BIng!F38="","",BIng!F38)</f>
        <v/>
      </c>
      <c r="Y60" s="230" t="str">
        <f>IF(BIng!G38="","",BIng!G38)</f>
        <v/>
      </c>
      <c r="Z60" s="230" t="str">
        <f>IF(SBd!F38="","",SBd!F38)</f>
        <v/>
      </c>
      <c r="AA60" s="230" t="str">
        <f>IF(SBd!G38="","",SBd!G38)</f>
        <v/>
      </c>
      <c r="AB60" s="230" t="str">
        <f>IF(Pjk!F38="","",Pjk!F38)</f>
        <v/>
      </c>
      <c r="AC60" s="230" t="str">
        <f>IF(Pjk!G38="","",Pjk!G38)</f>
        <v/>
      </c>
      <c r="AD60" s="230" t="str">
        <f>IF(Prk!F38="","",Prk!F38)</f>
        <v/>
      </c>
      <c r="AE60" s="230" t="str">
        <f>IF(Prk!G38="","",Prk!G38)</f>
        <v/>
      </c>
      <c r="AF60" s="230" t="str">
        <f>IF(BADER!F38="","",BADER!F38)</f>
        <v/>
      </c>
      <c r="AG60" s="230" t="str">
        <f>IF(BADER!G38="","",BADER!G38)</f>
        <v/>
      </c>
      <c r="AH60" s="230" t="str">
        <f>IF(TAMB1!F38="","",TAMB1!F38)</f>
        <v/>
      </c>
      <c r="AI60" s="230" t="str">
        <f>IF(TAMB1!G38="","",TAMB1!G38)</f>
        <v/>
      </c>
      <c r="AJ60" s="230" t="str">
        <f>IF(TAMB2!F38="","",TAMB2!F38)</f>
        <v/>
      </c>
      <c r="AK60" s="230" t="str">
        <f>IF(TAMB2!G38="","",TAMB2!G38)</f>
        <v/>
      </c>
      <c r="AL60" s="231">
        <f t="shared" si="0"/>
        <v>0</v>
      </c>
      <c r="AM60" s="755"/>
      <c r="AN60" s="757"/>
      <c r="AO60" s="748"/>
      <c r="AP60" s="751"/>
    </row>
    <row r="61" spans="1:42" ht="15">
      <c r="A61" s="711">
        <v>26</v>
      </c>
      <c r="B61" s="752" t="str">
        <f>'Data Identitas'!B34</f>
        <v>siswa26</v>
      </c>
      <c r="C61" s="232" t="s">
        <v>422</v>
      </c>
      <c r="D61" s="228" t="str">
        <f>IF(QH!C39="","",QH!C39)</f>
        <v/>
      </c>
      <c r="E61" s="229" t="str">
        <f>IF(QH!D39="","",QH!D39)</f>
        <v/>
      </c>
      <c r="F61" s="229" t="str">
        <f>IF(AA!C39="","",AA!C39)</f>
        <v/>
      </c>
      <c r="G61" s="229" t="str">
        <f>IF(AA!D39="","",AA!D39)</f>
        <v/>
      </c>
      <c r="H61" s="229" t="str">
        <f>IF(FIQIH!C39="","",FIQIH!C39)</f>
        <v/>
      </c>
      <c r="I61" s="229" t="str">
        <f>IF(FIQIH!D39="","",FIQIH!D39)</f>
        <v/>
      </c>
      <c r="J61" s="229" t="str">
        <f>IF(SKI!C39="","",SKI!C39)</f>
        <v/>
      </c>
      <c r="K61" s="229" t="str">
        <f>IF(SKI!D39="","",SKI!D39)</f>
        <v/>
      </c>
      <c r="L61" s="228" t="str">
        <f>IF(PPKn!C39="","",PPKn!C39)</f>
        <v/>
      </c>
      <c r="M61" s="229" t="str">
        <f>IF(PPKn!D39="","",PPKn!D39)</f>
        <v/>
      </c>
      <c r="N61" s="230" t="str">
        <f>IF(B.Ind!C39="","",B.Ind!C39)</f>
        <v/>
      </c>
      <c r="O61" s="230" t="str">
        <f>IF(B.Ind!D39="","",B.Ind!D39)</f>
        <v/>
      </c>
      <c r="P61" s="230" t="str">
        <f>IF(B.ARAB!C39="","",B.ARAB!C39)</f>
        <v/>
      </c>
      <c r="Q61" s="230" t="str">
        <f>IF(B.ARAB!D39="","",B.ARAB!D39)</f>
        <v/>
      </c>
      <c r="R61" s="230" t="str">
        <f>IF(MAT!C39="","",MAT!C39)</f>
        <v/>
      </c>
      <c r="S61" s="230" t="str">
        <f>IF(MAT!D39="","",MAT!D39)</f>
        <v/>
      </c>
      <c r="T61" s="230" t="str">
        <f>IF(IPA!C39="","",IPA!C39)</f>
        <v/>
      </c>
      <c r="U61" s="230" t="str">
        <f>IF(IPA!D39="","",IPA!D39)</f>
        <v/>
      </c>
      <c r="V61" s="230" t="str">
        <f>IF(IPS!C39="","",IPS!C39)</f>
        <v/>
      </c>
      <c r="W61" s="230" t="str">
        <f>IF(IPS!D39="","",IPS!D39)</f>
        <v/>
      </c>
      <c r="X61" s="230" t="str">
        <f>IF(BIng!C39="","",BIng!C39)</f>
        <v/>
      </c>
      <c r="Y61" s="230" t="str">
        <f>IF(BIng!D39="","",BIng!D39)</f>
        <v/>
      </c>
      <c r="Z61" s="230" t="str">
        <f>IF(SBd!C39="","",SBd!C39)</f>
        <v/>
      </c>
      <c r="AA61" s="230" t="str">
        <f>IF(SBd!D39="","",SBd!D39)</f>
        <v/>
      </c>
      <c r="AB61" s="230" t="str">
        <f>IF(Pjk!C39="","",Pjk!C39)</f>
        <v/>
      </c>
      <c r="AC61" s="230" t="str">
        <f>IF(Pjk!D39="","",Pjk!D39)</f>
        <v/>
      </c>
      <c r="AD61" s="230" t="str">
        <f>IF(Prk!C39="","",Prk!C39)</f>
        <v/>
      </c>
      <c r="AE61" s="230" t="str">
        <f>IF(Prk!D39="","",Prk!D39)</f>
        <v/>
      </c>
      <c r="AF61" s="230" t="str">
        <f>IF(BADER!C39="","",BADER!C39)</f>
        <v/>
      </c>
      <c r="AG61" s="230" t="str">
        <f>IF(BADER!D39="","",BADER!D39)</f>
        <v/>
      </c>
      <c r="AH61" s="230" t="str">
        <f>IF(TAMB1!C39="","",TAMB1!C39)</f>
        <v/>
      </c>
      <c r="AI61" s="230" t="str">
        <f>IF(TAMB1!D39="","",TAMB1!D39)</f>
        <v/>
      </c>
      <c r="AJ61" s="230" t="str">
        <f>IF(TAMB2!C39="","",TAMB2!C39)</f>
        <v/>
      </c>
      <c r="AK61" s="230" t="str">
        <f>IF(TAMB2!D39="","",TAMB2!D39)</f>
        <v/>
      </c>
      <c r="AL61" s="231">
        <f t="shared" si="0"/>
        <v>0</v>
      </c>
      <c r="AM61" s="754" t="str">
        <f>IFERROR(DESKRIPSI!EW36,"")</f>
        <v/>
      </c>
      <c r="AN61" s="756">
        <f t="shared" ref="AN61" si="48">IF(AL61="","",AL61+AL62)</f>
        <v>0</v>
      </c>
      <c r="AO61" s="747" t="str">
        <f>IF('NK1'!AO61:AO62="","",'NK1'!AO61:AO62)</f>
        <v/>
      </c>
      <c r="AP61" s="751" t="str">
        <f t="shared" ref="AP61" si="49">IF(AN61=0,"",RANK(AN61,$AN$11:$AN$105,0))</f>
        <v/>
      </c>
    </row>
    <row r="62" spans="1:42" ht="15">
      <c r="A62" s="713"/>
      <c r="B62" s="753"/>
      <c r="C62" s="232" t="s">
        <v>423</v>
      </c>
      <c r="D62" s="228" t="str">
        <f>IF(QH!F39="","",QH!F39)</f>
        <v/>
      </c>
      <c r="E62" s="229" t="str">
        <f>IF(QH!G39="","",QH!G39)</f>
        <v/>
      </c>
      <c r="F62" s="229" t="str">
        <f>IF(AA!F39="","",AA!F39)</f>
        <v/>
      </c>
      <c r="G62" s="229" t="str">
        <f>IF(AA!G39="","",AA!G39)</f>
        <v/>
      </c>
      <c r="H62" s="229" t="str">
        <f>IF(FIQIH!F39="","",FIQIH!F39)</f>
        <v/>
      </c>
      <c r="I62" s="229" t="str">
        <f>IF(FIQIH!G39="","",FIQIH!G39)</f>
        <v/>
      </c>
      <c r="J62" s="229" t="str">
        <f>IF(SKI!F39="","",SKI!F39)</f>
        <v/>
      </c>
      <c r="K62" s="229" t="str">
        <f>IF(SKI!G39="","",SKI!G39)</f>
        <v/>
      </c>
      <c r="L62" s="228" t="str">
        <f>IF(PPKn!F39="","",PPKn!F39)</f>
        <v/>
      </c>
      <c r="M62" s="229" t="str">
        <f>IF(PPKn!G39="","",PPKn!G39)</f>
        <v/>
      </c>
      <c r="N62" s="230" t="str">
        <f>IF(B.Ind!F39="","",B.Ind!F39)</f>
        <v/>
      </c>
      <c r="O62" s="230" t="str">
        <f>IF(B.Ind!G39="","",B.Ind!G39)</f>
        <v/>
      </c>
      <c r="P62" s="230" t="str">
        <f>IF(B.ARAB!F39="","",B.ARAB!F39)</f>
        <v/>
      </c>
      <c r="Q62" s="230" t="str">
        <f>IF(B.ARAB!G39="","",B.ARAB!G39)</f>
        <v/>
      </c>
      <c r="R62" s="230" t="str">
        <f>IF(MAT!F39="","",MAT!F39)</f>
        <v/>
      </c>
      <c r="S62" s="230" t="str">
        <f>IF(MAT!G39="","",MAT!G39)</f>
        <v/>
      </c>
      <c r="T62" s="230" t="str">
        <f>IF(IPA!F39="","",IPA!F39)</f>
        <v/>
      </c>
      <c r="U62" s="230" t="str">
        <f>IF(IPA!G39="","",IPA!G39)</f>
        <v/>
      </c>
      <c r="V62" s="230" t="str">
        <f>IF(IPS!F39="","",IPS!F39)</f>
        <v/>
      </c>
      <c r="W62" s="230" t="str">
        <f>IF(IPS!G39="","",IPS!G39)</f>
        <v/>
      </c>
      <c r="X62" s="230" t="str">
        <f>IF(BIng!F39="","",BIng!F39)</f>
        <v/>
      </c>
      <c r="Y62" s="230" t="str">
        <f>IF(BIng!G39="","",BIng!G39)</f>
        <v/>
      </c>
      <c r="Z62" s="230" t="str">
        <f>IF(SBd!F39="","",SBd!F39)</f>
        <v/>
      </c>
      <c r="AA62" s="230" t="str">
        <f>IF(SBd!G39="","",SBd!G39)</f>
        <v/>
      </c>
      <c r="AB62" s="230" t="str">
        <f>IF(Pjk!F39="","",Pjk!F39)</f>
        <v/>
      </c>
      <c r="AC62" s="230" t="str">
        <f>IF(Pjk!G39="","",Pjk!G39)</f>
        <v/>
      </c>
      <c r="AD62" s="230" t="str">
        <f>IF(Prk!F39="","",Prk!F39)</f>
        <v/>
      </c>
      <c r="AE62" s="230" t="str">
        <f>IF(Prk!G39="","",Prk!G39)</f>
        <v/>
      </c>
      <c r="AF62" s="230" t="str">
        <f>IF(BADER!F39="","",BADER!F39)</f>
        <v/>
      </c>
      <c r="AG62" s="230" t="str">
        <f>IF(BADER!G39="","",BADER!G39)</f>
        <v/>
      </c>
      <c r="AH62" s="230" t="str">
        <f>IF(TAMB1!F39="","",TAMB1!F39)</f>
        <v/>
      </c>
      <c r="AI62" s="230" t="str">
        <f>IF(TAMB1!G39="","",TAMB1!G39)</f>
        <v/>
      </c>
      <c r="AJ62" s="230" t="str">
        <f>IF(TAMB2!F39="","",TAMB2!F39)</f>
        <v/>
      </c>
      <c r="AK62" s="230" t="str">
        <f>IF(TAMB2!G39="","",TAMB2!G39)</f>
        <v/>
      </c>
      <c r="AL62" s="231">
        <f t="shared" si="0"/>
        <v>0</v>
      </c>
      <c r="AM62" s="755"/>
      <c r="AN62" s="757"/>
      <c r="AO62" s="748"/>
      <c r="AP62" s="751"/>
    </row>
    <row r="63" spans="1:42" ht="15">
      <c r="A63" s="711">
        <v>27</v>
      </c>
      <c r="B63" s="752" t="str">
        <f>'Data Identitas'!B35</f>
        <v>siswa27</v>
      </c>
      <c r="C63" s="232" t="s">
        <v>422</v>
      </c>
      <c r="D63" s="228" t="str">
        <f>IF(QH!C40="","",QH!C40)</f>
        <v/>
      </c>
      <c r="E63" s="229" t="str">
        <f>IF(QH!D40="","",QH!D40)</f>
        <v/>
      </c>
      <c r="F63" s="229" t="str">
        <f>IF(AA!C40="","",AA!C40)</f>
        <v/>
      </c>
      <c r="G63" s="229" t="str">
        <f>IF(AA!D40="","",AA!D40)</f>
        <v/>
      </c>
      <c r="H63" s="229" t="str">
        <f>IF(FIQIH!C40="","",FIQIH!C40)</f>
        <v/>
      </c>
      <c r="I63" s="229" t="str">
        <f>IF(FIQIH!D40="","",FIQIH!D40)</f>
        <v/>
      </c>
      <c r="J63" s="229" t="str">
        <f>IF(SKI!C40="","",SKI!C40)</f>
        <v/>
      </c>
      <c r="K63" s="229" t="str">
        <f>IF(SKI!D40="","",SKI!D40)</f>
        <v/>
      </c>
      <c r="L63" s="228" t="str">
        <f>IF(PPKn!C40="","",PPKn!C40)</f>
        <v/>
      </c>
      <c r="M63" s="229" t="str">
        <f>IF(PPKn!D40="","",PPKn!D40)</f>
        <v/>
      </c>
      <c r="N63" s="230" t="str">
        <f>IF(B.Ind!C40="","",B.Ind!C40)</f>
        <v/>
      </c>
      <c r="O63" s="230" t="str">
        <f>IF(B.Ind!D40="","",B.Ind!D40)</f>
        <v/>
      </c>
      <c r="P63" s="230" t="str">
        <f>IF(B.ARAB!C40="","",B.ARAB!C40)</f>
        <v/>
      </c>
      <c r="Q63" s="230" t="str">
        <f>IF(B.ARAB!D40="","",B.ARAB!D40)</f>
        <v/>
      </c>
      <c r="R63" s="230" t="str">
        <f>IF(MAT!C40="","",MAT!C40)</f>
        <v/>
      </c>
      <c r="S63" s="230" t="str">
        <f>IF(MAT!D40="","",MAT!D40)</f>
        <v/>
      </c>
      <c r="T63" s="230" t="str">
        <f>IF(IPA!C40="","",IPA!C40)</f>
        <v/>
      </c>
      <c r="U63" s="230" t="str">
        <f>IF(IPA!D40="","",IPA!D40)</f>
        <v/>
      </c>
      <c r="V63" s="230" t="str">
        <f>IF(IPS!C40="","",IPS!C40)</f>
        <v/>
      </c>
      <c r="W63" s="230" t="str">
        <f>IF(IPS!D40="","",IPS!D40)</f>
        <v/>
      </c>
      <c r="X63" s="230" t="str">
        <f>IF(BIng!C40="","",BIng!C40)</f>
        <v/>
      </c>
      <c r="Y63" s="230" t="str">
        <f>IF(BIng!D40="","",BIng!D40)</f>
        <v/>
      </c>
      <c r="Z63" s="230" t="str">
        <f>IF(SBd!C40="","",SBd!C40)</f>
        <v/>
      </c>
      <c r="AA63" s="230" t="str">
        <f>IF(SBd!D40="","",SBd!D40)</f>
        <v/>
      </c>
      <c r="AB63" s="230" t="str">
        <f>IF(Pjk!C40="","",Pjk!C40)</f>
        <v/>
      </c>
      <c r="AC63" s="230" t="str">
        <f>IF(Pjk!D40="","",Pjk!D40)</f>
        <v/>
      </c>
      <c r="AD63" s="230" t="str">
        <f>IF(Prk!C40="","",Prk!C40)</f>
        <v/>
      </c>
      <c r="AE63" s="230" t="str">
        <f>IF(Prk!D40="","",Prk!D40)</f>
        <v/>
      </c>
      <c r="AF63" s="230" t="str">
        <f>IF(BADER!C40="","",BADER!C40)</f>
        <v/>
      </c>
      <c r="AG63" s="230" t="str">
        <f>IF(BADER!D40="","",BADER!D40)</f>
        <v/>
      </c>
      <c r="AH63" s="230" t="str">
        <f>IF(TAMB1!C40="","",TAMB1!C40)</f>
        <v/>
      </c>
      <c r="AI63" s="230" t="str">
        <f>IF(TAMB1!D40="","",TAMB1!D40)</f>
        <v/>
      </c>
      <c r="AJ63" s="230" t="str">
        <f>IF(TAMB2!C40="","",TAMB2!C40)</f>
        <v/>
      </c>
      <c r="AK63" s="230" t="str">
        <f>IF(TAMB2!D40="","",TAMB2!D40)</f>
        <v/>
      </c>
      <c r="AL63" s="231">
        <f t="shared" si="0"/>
        <v>0</v>
      </c>
      <c r="AM63" s="754" t="str">
        <f>IFERROR(DESKRIPSI!EW37,"")</f>
        <v/>
      </c>
      <c r="AN63" s="756">
        <f t="shared" ref="AN63" si="50">IF(AL63="","",AL63+AL64)</f>
        <v>0</v>
      </c>
      <c r="AO63" s="747" t="str">
        <f>IF('NK1'!AO63:AO64="","",'NK1'!AO63:AO64)</f>
        <v/>
      </c>
      <c r="AP63" s="751" t="str">
        <f t="shared" ref="AP63" si="51">IF(AN63=0,"",RANK(AN63,$AN$11:$AN$105,0))</f>
        <v/>
      </c>
    </row>
    <row r="64" spans="1:42" ht="15">
      <c r="A64" s="713"/>
      <c r="B64" s="753"/>
      <c r="C64" s="232" t="s">
        <v>423</v>
      </c>
      <c r="D64" s="228" t="str">
        <f>IF(QH!F40="","",QH!F40)</f>
        <v/>
      </c>
      <c r="E64" s="229" t="str">
        <f>IF(QH!G40="","",QH!G40)</f>
        <v/>
      </c>
      <c r="F64" s="229" t="str">
        <f>IF(AA!F40="","",AA!F40)</f>
        <v/>
      </c>
      <c r="G64" s="229" t="str">
        <f>IF(AA!G40="","",AA!G40)</f>
        <v/>
      </c>
      <c r="H64" s="229" t="str">
        <f>IF(FIQIH!F40="","",FIQIH!F40)</f>
        <v/>
      </c>
      <c r="I64" s="229" t="str">
        <f>IF(FIQIH!G40="","",FIQIH!G40)</f>
        <v/>
      </c>
      <c r="J64" s="229" t="str">
        <f>IF(SKI!F40="","",SKI!F40)</f>
        <v/>
      </c>
      <c r="K64" s="229" t="str">
        <f>IF(SKI!G40="","",SKI!G40)</f>
        <v/>
      </c>
      <c r="L64" s="228" t="str">
        <f>IF(PPKn!F40="","",PPKn!F40)</f>
        <v/>
      </c>
      <c r="M64" s="229" t="str">
        <f>IF(PPKn!G40="","",PPKn!G40)</f>
        <v/>
      </c>
      <c r="N64" s="230" t="str">
        <f>IF(B.Ind!F40="","",B.Ind!F40)</f>
        <v/>
      </c>
      <c r="O64" s="230" t="str">
        <f>IF(B.Ind!G40="","",B.Ind!G40)</f>
        <v/>
      </c>
      <c r="P64" s="230" t="str">
        <f>IF(B.ARAB!F40="","",B.ARAB!F40)</f>
        <v/>
      </c>
      <c r="Q64" s="230" t="str">
        <f>IF(B.ARAB!G40="","",B.ARAB!G40)</f>
        <v/>
      </c>
      <c r="R64" s="230" t="str">
        <f>IF(MAT!F40="","",MAT!F40)</f>
        <v/>
      </c>
      <c r="S64" s="230" t="str">
        <f>IF(MAT!G40="","",MAT!G40)</f>
        <v/>
      </c>
      <c r="T64" s="230" t="str">
        <f>IF(IPA!F40="","",IPA!F40)</f>
        <v/>
      </c>
      <c r="U64" s="230" t="str">
        <f>IF(IPA!G40="","",IPA!G40)</f>
        <v/>
      </c>
      <c r="V64" s="230" t="str">
        <f>IF(IPS!F40="","",IPS!F40)</f>
        <v/>
      </c>
      <c r="W64" s="230" t="str">
        <f>IF(IPS!G40="","",IPS!G40)</f>
        <v/>
      </c>
      <c r="X64" s="230" t="str">
        <f>IF(BIng!F40="","",BIng!F40)</f>
        <v/>
      </c>
      <c r="Y64" s="230" t="str">
        <f>IF(BIng!G40="","",BIng!G40)</f>
        <v/>
      </c>
      <c r="Z64" s="230" t="str">
        <f>IF(SBd!F40="","",SBd!F40)</f>
        <v/>
      </c>
      <c r="AA64" s="230" t="str">
        <f>IF(SBd!G40="","",SBd!G40)</f>
        <v/>
      </c>
      <c r="AB64" s="230" t="str">
        <f>IF(Pjk!F40="","",Pjk!F40)</f>
        <v/>
      </c>
      <c r="AC64" s="230" t="str">
        <f>IF(Pjk!G40="","",Pjk!G40)</f>
        <v/>
      </c>
      <c r="AD64" s="230" t="str">
        <f>IF(Prk!F40="","",Prk!F40)</f>
        <v/>
      </c>
      <c r="AE64" s="230" t="str">
        <f>IF(Prk!G40="","",Prk!G40)</f>
        <v/>
      </c>
      <c r="AF64" s="230" t="str">
        <f>IF(BADER!F40="","",BADER!F40)</f>
        <v/>
      </c>
      <c r="AG64" s="230" t="str">
        <f>IF(BADER!G40="","",BADER!G40)</f>
        <v/>
      </c>
      <c r="AH64" s="230" t="str">
        <f>IF(TAMB1!F40="","",TAMB1!F40)</f>
        <v/>
      </c>
      <c r="AI64" s="230" t="str">
        <f>IF(TAMB1!G40="","",TAMB1!G40)</f>
        <v/>
      </c>
      <c r="AJ64" s="230" t="str">
        <f>IF(TAMB2!F40="","",TAMB2!F40)</f>
        <v/>
      </c>
      <c r="AK64" s="230" t="str">
        <f>IF(TAMB2!G40="","",TAMB2!G40)</f>
        <v/>
      </c>
      <c r="AL64" s="231">
        <f t="shared" si="0"/>
        <v>0</v>
      </c>
      <c r="AM64" s="755"/>
      <c r="AN64" s="757"/>
      <c r="AO64" s="748"/>
      <c r="AP64" s="751"/>
    </row>
    <row r="65" spans="1:42" ht="15">
      <c r="A65" s="711">
        <v>28</v>
      </c>
      <c r="B65" s="752" t="str">
        <f>'Data Identitas'!B36</f>
        <v>siswa28</v>
      </c>
      <c r="C65" s="232" t="s">
        <v>422</v>
      </c>
      <c r="D65" s="228" t="str">
        <f>IF(QH!C41="","",QH!C41)</f>
        <v/>
      </c>
      <c r="E65" s="229" t="str">
        <f>IF(QH!D41="","",QH!D41)</f>
        <v/>
      </c>
      <c r="F65" s="229" t="str">
        <f>IF(AA!C41="","",AA!C41)</f>
        <v/>
      </c>
      <c r="G65" s="229" t="str">
        <f>IF(AA!D41="","",AA!D41)</f>
        <v/>
      </c>
      <c r="H65" s="229" t="str">
        <f>IF(FIQIH!C41="","",FIQIH!C41)</f>
        <v/>
      </c>
      <c r="I65" s="229" t="str">
        <f>IF(FIQIH!D41="","",FIQIH!D41)</f>
        <v/>
      </c>
      <c r="J65" s="229" t="str">
        <f>IF(SKI!C41="","",SKI!C41)</f>
        <v/>
      </c>
      <c r="K65" s="229" t="str">
        <f>IF(SKI!D41="","",SKI!D41)</f>
        <v/>
      </c>
      <c r="L65" s="228" t="str">
        <f>IF(PPKn!C41="","",PPKn!C41)</f>
        <v/>
      </c>
      <c r="M65" s="229" t="str">
        <f>IF(PPKn!D41="","",PPKn!D41)</f>
        <v/>
      </c>
      <c r="N65" s="230" t="str">
        <f>IF(B.Ind!C41="","",B.Ind!C41)</f>
        <v/>
      </c>
      <c r="O65" s="230" t="str">
        <f>IF(B.Ind!D41="","",B.Ind!D41)</f>
        <v/>
      </c>
      <c r="P65" s="230" t="str">
        <f>IF(B.ARAB!C41="","",B.ARAB!C41)</f>
        <v/>
      </c>
      <c r="Q65" s="230" t="str">
        <f>IF(B.ARAB!D41="","",B.ARAB!D41)</f>
        <v/>
      </c>
      <c r="R65" s="230" t="str">
        <f>IF(MAT!C41="","",MAT!C41)</f>
        <v/>
      </c>
      <c r="S65" s="230" t="str">
        <f>IF(MAT!D41="","",MAT!D41)</f>
        <v/>
      </c>
      <c r="T65" s="230" t="str">
        <f>IF(IPA!C41="","",IPA!C41)</f>
        <v/>
      </c>
      <c r="U65" s="230" t="str">
        <f>IF(IPA!D41="","",IPA!D41)</f>
        <v/>
      </c>
      <c r="V65" s="230" t="str">
        <f>IF(IPS!C41="","",IPS!C41)</f>
        <v/>
      </c>
      <c r="W65" s="230" t="str">
        <f>IF(IPS!D41="","",IPS!D41)</f>
        <v/>
      </c>
      <c r="X65" s="230" t="str">
        <f>IF(BIng!C41="","",BIng!C41)</f>
        <v/>
      </c>
      <c r="Y65" s="230" t="str">
        <f>IF(BIng!D41="","",BIng!D41)</f>
        <v/>
      </c>
      <c r="Z65" s="230" t="str">
        <f>IF(SBd!C41="","",SBd!C41)</f>
        <v/>
      </c>
      <c r="AA65" s="230" t="str">
        <f>IF(SBd!D41="","",SBd!D41)</f>
        <v/>
      </c>
      <c r="AB65" s="230" t="str">
        <f>IF(Pjk!C41="","",Pjk!C41)</f>
        <v/>
      </c>
      <c r="AC65" s="230" t="str">
        <f>IF(Pjk!D41="","",Pjk!D41)</f>
        <v/>
      </c>
      <c r="AD65" s="230" t="str">
        <f>IF(Prk!C41="","",Prk!C41)</f>
        <v/>
      </c>
      <c r="AE65" s="230" t="str">
        <f>IF(Prk!D41="","",Prk!D41)</f>
        <v/>
      </c>
      <c r="AF65" s="230" t="str">
        <f>IF(BADER!C41="","",BADER!C41)</f>
        <v/>
      </c>
      <c r="AG65" s="230" t="str">
        <f>IF(BADER!D41="","",BADER!D41)</f>
        <v/>
      </c>
      <c r="AH65" s="230" t="str">
        <f>IF(TAMB1!C41="","",TAMB1!C41)</f>
        <v/>
      </c>
      <c r="AI65" s="230" t="str">
        <f>IF(TAMB1!D41="","",TAMB1!D41)</f>
        <v/>
      </c>
      <c r="AJ65" s="230" t="str">
        <f>IF(TAMB2!C41="","",TAMB2!C41)</f>
        <v/>
      </c>
      <c r="AK65" s="230" t="str">
        <f>IF(TAMB2!D41="","",TAMB2!D41)</f>
        <v/>
      </c>
      <c r="AL65" s="231">
        <f t="shared" si="0"/>
        <v>0</v>
      </c>
      <c r="AM65" s="754" t="str">
        <f>IFERROR(DESKRIPSI!EW38,"")</f>
        <v/>
      </c>
      <c r="AN65" s="756">
        <f t="shared" ref="AN65" si="52">IF(AL65="","",AL65+AL66)</f>
        <v>0</v>
      </c>
      <c r="AO65" s="747" t="str">
        <f>IF('NK1'!AO65:AO66="","",'NK1'!AO65:AO66)</f>
        <v/>
      </c>
      <c r="AP65" s="751" t="str">
        <f t="shared" ref="AP65" si="53">IF(AN65=0,"",RANK(AN65,$AN$11:$AN$105,0))</f>
        <v/>
      </c>
    </row>
    <row r="66" spans="1:42" ht="15">
      <c r="A66" s="713"/>
      <c r="B66" s="753"/>
      <c r="C66" s="232" t="s">
        <v>423</v>
      </c>
      <c r="D66" s="228" t="str">
        <f>IF(QH!F41="","",QH!F41)</f>
        <v/>
      </c>
      <c r="E66" s="229" t="str">
        <f>IF(QH!G41="","",QH!G41)</f>
        <v/>
      </c>
      <c r="F66" s="229" t="str">
        <f>IF(AA!F41="","",AA!F41)</f>
        <v/>
      </c>
      <c r="G66" s="229" t="str">
        <f>IF(AA!G41="","",AA!G41)</f>
        <v/>
      </c>
      <c r="H66" s="229" t="str">
        <f>IF(FIQIH!F41="","",FIQIH!F41)</f>
        <v/>
      </c>
      <c r="I66" s="229" t="str">
        <f>IF(FIQIH!G41="","",FIQIH!G41)</f>
        <v/>
      </c>
      <c r="J66" s="229" t="str">
        <f>IF(SKI!F41="","",SKI!F41)</f>
        <v/>
      </c>
      <c r="K66" s="229" t="str">
        <f>IF(SKI!G41="","",SKI!G41)</f>
        <v/>
      </c>
      <c r="L66" s="228" t="str">
        <f>IF(PPKn!F41="","",PPKn!F41)</f>
        <v/>
      </c>
      <c r="M66" s="229" t="str">
        <f>IF(PPKn!G41="","",PPKn!G41)</f>
        <v/>
      </c>
      <c r="N66" s="230" t="str">
        <f>IF(B.Ind!F41="","",B.Ind!F41)</f>
        <v/>
      </c>
      <c r="O66" s="230" t="str">
        <f>IF(B.Ind!G41="","",B.Ind!G41)</f>
        <v/>
      </c>
      <c r="P66" s="230" t="str">
        <f>IF(B.ARAB!F41="","",B.ARAB!F41)</f>
        <v/>
      </c>
      <c r="Q66" s="230" t="str">
        <f>IF(B.ARAB!G41="","",B.ARAB!G41)</f>
        <v/>
      </c>
      <c r="R66" s="230" t="str">
        <f>IF(MAT!F41="","",MAT!F41)</f>
        <v/>
      </c>
      <c r="S66" s="230" t="str">
        <f>IF(MAT!G41="","",MAT!G41)</f>
        <v/>
      </c>
      <c r="T66" s="230" t="str">
        <f>IF(IPA!F41="","",IPA!F41)</f>
        <v/>
      </c>
      <c r="U66" s="230" t="str">
        <f>IF(IPA!G41="","",IPA!G41)</f>
        <v/>
      </c>
      <c r="V66" s="230" t="str">
        <f>IF(IPS!F41="","",IPS!F41)</f>
        <v/>
      </c>
      <c r="W66" s="230" t="str">
        <f>IF(IPS!G41="","",IPS!G41)</f>
        <v/>
      </c>
      <c r="X66" s="230" t="str">
        <f>IF(BIng!F41="","",BIng!F41)</f>
        <v/>
      </c>
      <c r="Y66" s="230" t="str">
        <f>IF(BIng!G41="","",BIng!G41)</f>
        <v/>
      </c>
      <c r="Z66" s="230" t="str">
        <f>IF(SBd!F41="","",SBd!F41)</f>
        <v/>
      </c>
      <c r="AA66" s="230" t="str">
        <f>IF(SBd!G41="","",SBd!G41)</f>
        <v/>
      </c>
      <c r="AB66" s="230" t="str">
        <f>IF(Pjk!F41="","",Pjk!F41)</f>
        <v/>
      </c>
      <c r="AC66" s="230" t="str">
        <f>IF(Pjk!G41="","",Pjk!G41)</f>
        <v/>
      </c>
      <c r="AD66" s="230" t="str">
        <f>IF(Prk!F41="","",Prk!F41)</f>
        <v/>
      </c>
      <c r="AE66" s="230" t="str">
        <f>IF(Prk!G41="","",Prk!G41)</f>
        <v/>
      </c>
      <c r="AF66" s="230" t="str">
        <f>IF(BADER!F41="","",BADER!F41)</f>
        <v/>
      </c>
      <c r="AG66" s="230" t="str">
        <f>IF(BADER!G41="","",BADER!G41)</f>
        <v/>
      </c>
      <c r="AH66" s="230" t="str">
        <f>IF(TAMB1!F41="","",TAMB1!F41)</f>
        <v/>
      </c>
      <c r="AI66" s="230" t="str">
        <f>IF(TAMB1!G41="","",TAMB1!G41)</f>
        <v/>
      </c>
      <c r="AJ66" s="230" t="str">
        <f>IF(TAMB2!F41="","",TAMB2!F41)</f>
        <v/>
      </c>
      <c r="AK66" s="230" t="str">
        <f>IF(TAMB2!G41="","",TAMB2!G41)</f>
        <v/>
      </c>
      <c r="AL66" s="231">
        <f t="shared" si="0"/>
        <v>0</v>
      </c>
      <c r="AM66" s="755"/>
      <c r="AN66" s="757"/>
      <c r="AO66" s="748"/>
      <c r="AP66" s="751"/>
    </row>
    <row r="67" spans="1:42" ht="15">
      <c r="A67" s="711">
        <v>29</v>
      </c>
      <c r="B67" s="752" t="str">
        <f>'Data Identitas'!B37</f>
        <v>siswa29</v>
      </c>
      <c r="C67" s="232" t="s">
        <v>422</v>
      </c>
      <c r="D67" s="228" t="str">
        <f>IF(QH!C42="","",QH!C42)</f>
        <v/>
      </c>
      <c r="E67" s="229" t="str">
        <f>IF(QH!D42="","",QH!D42)</f>
        <v/>
      </c>
      <c r="F67" s="229" t="str">
        <f>IF(AA!C42="","",AA!C42)</f>
        <v/>
      </c>
      <c r="G67" s="229" t="str">
        <f>IF(AA!D42="","",AA!D42)</f>
        <v/>
      </c>
      <c r="H67" s="229" t="str">
        <f>IF(FIQIH!C42="","",FIQIH!C42)</f>
        <v/>
      </c>
      <c r="I67" s="229" t="str">
        <f>IF(FIQIH!D42="","",FIQIH!D42)</f>
        <v/>
      </c>
      <c r="J67" s="229" t="str">
        <f>IF(SKI!C42="","",SKI!C42)</f>
        <v/>
      </c>
      <c r="K67" s="229" t="str">
        <f>IF(SKI!D42="","",SKI!D42)</f>
        <v/>
      </c>
      <c r="L67" s="228" t="str">
        <f>IF(PPKn!C42="","",PPKn!C42)</f>
        <v/>
      </c>
      <c r="M67" s="229" t="str">
        <f>IF(PPKn!D42="","",PPKn!D42)</f>
        <v/>
      </c>
      <c r="N67" s="230" t="str">
        <f>IF(B.Ind!C42="","",B.Ind!C42)</f>
        <v/>
      </c>
      <c r="O67" s="230" t="str">
        <f>IF(B.Ind!D42="","",B.Ind!D42)</f>
        <v/>
      </c>
      <c r="P67" s="230" t="str">
        <f>IF(B.ARAB!C42="","",B.ARAB!C42)</f>
        <v/>
      </c>
      <c r="Q67" s="230" t="str">
        <f>IF(B.ARAB!D42="","",B.ARAB!D42)</f>
        <v/>
      </c>
      <c r="R67" s="230" t="str">
        <f>IF(MAT!C42="","",MAT!C42)</f>
        <v/>
      </c>
      <c r="S67" s="230" t="str">
        <f>IF(MAT!D42="","",MAT!D42)</f>
        <v/>
      </c>
      <c r="T67" s="230" t="str">
        <f>IF(IPA!C42="","",IPA!C42)</f>
        <v/>
      </c>
      <c r="U67" s="230" t="str">
        <f>IF(IPA!D42="","",IPA!D42)</f>
        <v/>
      </c>
      <c r="V67" s="230" t="str">
        <f>IF(IPS!C42="","",IPS!C42)</f>
        <v/>
      </c>
      <c r="W67" s="230" t="str">
        <f>IF(IPS!D42="","",IPS!D42)</f>
        <v/>
      </c>
      <c r="X67" s="230" t="str">
        <f>IF(BIng!C42="","",BIng!C42)</f>
        <v/>
      </c>
      <c r="Y67" s="230" t="str">
        <f>IF(BIng!D42="","",BIng!D42)</f>
        <v/>
      </c>
      <c r="Z67" s="230" t="str">
        <f>IF(SBd!C42="","",SBd!C42)</f>
        <v/>
      </c>
      <c r="AA67" s="230" t="str">
        <f>IF(SBd!D42="","",SBd!D42)</f>
        <v/>
      </c>
      <c r="AB67" s="230" t="str">
        <f>IF(Pjk!C42="","",Pjk!C42)</f>
        <v/>
      </c>
      <c r="AC67" s="230" t="str">
        <f>IF(Pjk!D42="","",Pjk!D42)</f>
        <v/>
      </c>
      <c r="AD67" s="230" t="str">
        <f>IF(Prk!C42="","",Prk!C42)</f>
        <v/>
      </c>
      <c r="AE67" s="230" t="str">
        <f>IF(Prk!D42="","",Prk!D42)</f>
        <v/>
      </c>
      <c r="AF67" s="230" t="str">
        <f>IF(BADER!C42="","",BADER!C42)</f>
        <v/>
      </c>
      <c r="AG67" s="230" t="str">
        <f>IF(BADER!D42="","",BADER!D42)</f>
        <v/>
      </c>
      <c r="AH67" s="230" t="str">
        <f>IF(TAMB1!C42="","",TAMB1!C42)</f>
        <v/>
      </c>
      <c r="AI67" s="230" t="str">
        <f>IF(TAMB1!D42="","",TAMB1!D42)</f>
        <v/>
      </c>
      <c r="AJ67" s="230" t="str">
        <f>IF(TAMB2!C42="","",TAMB2!C42)</f>
        <v/>
      </c>
      <c r="AK67" s="230" t="str">
        <f>IF(TAMB2!D42="","",TAMB2!D42)</f>
        <v/>
      </c>
      <c r="AL67" s="231">
        <f t="shared" si="0"/>
        <v>0</v>
      </c>
      <c r="AM67" s="754" t="str">
        <f>IFERROR(DESKRIPSI!EW39,"")</f>
        <v/>
      </c>
      <c r="AN67" s="756">
        <f t="shared" ref="AN67" si="54">IF(AL67="","",AL67+AL68)</f>
        <v>0</v>
      </c>
      <c r="AO67" s="747" t="str">
        <f>IF('NK1'!AO67:AO68="","",'NK1'!AO67:AO68)</f>
        <v/>
      </c>
      <c r="AP67" s="751" t="str">
        <f t="shared" ref="AP67" si="55">IF(AN67=0,"",RANK(AN67,$AN$11:$AN$105,0))</f>
        <v/>
      </c>
    </row>
    <row r="68" spans="1:42" ht="15">
      <c r="A68" s="713"/>
      <c r="B68" s="753"/>
      <c r="C68" s="232" t="s">
        <v>423</v>
      </c>
      <c r="D68" s="228" t="str">
        <f>IF(QH!F42="","",QH!F42)</f>
        <v/>
      </c>
      <c r="E68" s="229" t="str">
        <f>IF(QH!G42="","",QH!G42)</f>
        <v/>
      </c>
      <c r="F68" s="229" t="str">
        <f>IF(AA!F42="","",AA!F42)</f>
        <v/>
      </c>
      <c r="G68" s="229" t="str">
        <f>IF(AA!G42="","",AA!G42)</f>
        <v/>
      </c>
      <c r="H68" s="229" t="str">
        <f>IF(FIQIH!F42="","",FIQIH!F42)</f>
        <v/>
      </c>
      <c r="I68" s="229" t="str">
        <f>IF(FIQIH!G42="","",FIQIH!G42)</f>
        <v/>
      </c>
      <c r="J68" s="229" t="str">
        <f>IF(SKI!F42="","",SKI!F42)</f>
        <v/>
      </c>
      <c r="K68" s="229" t="str">
        <f>IF(SKI!G42="","",SKI!G42)</f>
        <v/>
      </c>
      <c r="L68" s="228" t="str">
        <f>IF(PPKn!F42="","",PPKn!F42)</f>
        <v/>
      </c>
      <c r="M68" s="229" t="str">
        <f>IF(PPKn!G42="","",PPKn!G42)</f>
        <v/>
      </c>
      <c r="N68" s="230" t="str">
        <f>IF(B.Ind!F42="","",B.Ind!F42)</f>
        <v/>
      </c>
      <c r="O68" s="230" t="str">
        <f>IF(B.Ind!G42="","",B.Ind!G42)</f>
        <v/>
      </c>
      <c r="P68" s="230" t="str">
        <f>IF(B.ARAB!F42="","",B.ARAB!F42)</f>
        <v/>
      </c>
      <c r="Q68" s="230" t="str">
        <f>IF(B.ARAB!G42="","",B.ARAB!G42)</f>
        <v/>
      </c>
      <c r="R68" s="230" t="str">
        <f>IF(MAT!F42="","",MAT!F42)</f>
        <v/>
      </c>
      <c r="S68" s="230" t="str">
        <f>IF(MAT!G42="","",MAT!G42)</f>
        <v/>
      </c>
      <c r="T68" s="230" t="str">
        <f>IF(IPA!F42="","",IPA!F42)</f>
        <v/>
      </c>
      <c r="U68" s="230" t="str">
        <f>IF(IPA!G42="","",IPA!G42)</f>
        <v/>
      </c>
      <c r="V68" s="230" t="str">
        <f>IF(IPS!F42="","",IPS!F42)</f>
        <v/>
      </c>
      <c r="W68" s="230" t="str">
        <f>IF(IPS!G42="","",IPS!G42)</f>
        <v/>
      </c>
      <c r="X68" s="230" t="str">
        <f>IF(BIng!F42="","",BIng!F42)</f>
        <v/>
      </c>
      <c r="Y68" s="230" t="str">
        <f>IF(BIng!G42="","",BIng!G42)</f>
        <v/>
      </c>
      <c r="Z68" s="230" t="str">
        <f>IF(SBd!F42="","",SBd!F42)</f>
        <v/>
      </c>
      <c r="AA68" s="230" t="str">
        <f>IF(SBd!G42="","",SBd!G42)</f>
        <v/>
      </c>
      <c r="AB68" s="230" t="str">
        <f>IF(Pjk!F42="","",Pjk!F42)</f>
        <v/>
      </c>
      <c r="AC68" s="230" t="str">
        <f>IF(Pjk!G42="","",Pjk!G42)</f>
        <v/>
      </c>
      <c r="AD68" s="230" t="str">
        <f>IF(Prk!F42="","",Prk!F42)</f>
        <v/>
      </c>
      <c r="AE68" s="230" t="str">
        <f>IF(Prk!G42="","",Prk!G42)</f>
        <v/>
      </c>
      <c r="AF68" s="230" t="str">
        <f>IF(BADER!F42="","",BADER!F42)</f>
        <v/>
      </c>
      <c r="AG68" s="230" t="str">
        <f>IF(BADER!G42="","",BADER!G42)</f>
        <v/>
      </c>
      <c r="AH68" s="230" t="str">
        <f>IF(TAMB1!F42="","",TAMB1!F42)</f>
        <v/>
      </c>
      <c r="AI68" s="230" t="str">
        <f>IF(TAMB1!G42="","",TAMB1!G42)</f>
        <v/>
      </c>
      <c r="AJ68" s="230" t="str">
        <f>IF(TAMB2!F42="","",TAMB2!F42)</f>
        <v/>
      </c>
      <c r="AK68" s="230" t="str">
        <f>IF(TAMB2!G42="","",TAMB2!G42)</f>
        <v/>
      </c>
      <c r="AL68" s="231">
        <f t="shared" si="0"/>
        <v>0</v>
      </c>
      <c r="AM68" s="755"/>
      <c r="AN68" s="757"/>
      <c r="AO68" s="748"/>
      <c r="AP68" s="751"/>
    </row>
    <row r="69" spans="1:42" ht="15">
      <c r="A69" s="711">
        <v>30</v>
      </c>
      <c r="B69" s="752" t="str">
        <f>'Data Identitas'!B38</f>
        <v>siswa30</v>
      </c>
      <c r="C69" s="232" t="s">
        <v>422</v>
      </c>
      <c r="D69" s="228" t="str">
        <f>IF(QH!C43="","",QH!C43)</f>
        <v/>
      </c>
      <c r="E69" s="229" t="str">
        <f>IF(QH!D43="","",QH!D43)</f>
        <v/>
      </c>
      <c r="F69" s="229" t="str">
        <f>IF(AA!C43="","",AA!C43)</f>
        <v/>
      </c>
      <c r="G69" s="229" t="str">
        <f>IF(AA!D43="","",AA!D43)</f>
        <v/>
      </c>
      <c r="H69" s="229" t="str">
        <f>IF(FIQIH!C43="","",FIQIH!C43)</f>
        <v/>
      </c>
      <c r="I69" s="229" t="str">
        <f>IF(FIQIH!D43="","",FIQIH!D43)</f>
        <v/>
      </c>
      <c r="J69" s="229" t="str">
        <f>IF(SKI!C43="","",SKI!C43)</f>
        <v/>
      </c>
      <c r="K69" s="229" t="str">
        <f>IF(SKI!D43="","",SKI!D43)</f>
        <v/>
      </c>
      <c r="L69" s="228" t="str">
        <f>IF(PPKn!C43="","",PPKn!C43)</f>
        <v/>
      </c>
      <c r="M69" s="229" t="str">
        <f>IF(PPKn!D43="","",PPKn!D43)</f>
        <v/>
      </c>
      <c r="N69" s="230" t="str">
        <f>IF(B.Ind!C43="","",B.Ind!C43)</f>
        <v/>
      </c>
      <c r="O69" s="230" t="str">
        <f>IF(B.Ind!D43="","",B.Ind!D43)</f>
        <v/>
      </c>
      <c r="P69" s="230" t="str">
        <f>IF(B.ARAB!C43="","",B.ARAB!C43)</f>
        <v/>
      </c>
      <c r="Q69" s="230" t="str">
        <f>IF(B.ARAB!D43="","",B.ARAB!D43)</f>
        <v/>
      </c>
      <c r="R69" s="230" t="str">
        <f>IF(MAT!C43="","",MAT!C43)</f>
        <v/>
      </c>
      <c r="S69" s="230" t="str">
        <f>IF(MAT!D43="","",MAT!D43)</f>
        <v/>
      </c>
      <c r="T69" s="230" t="str">
        <f>IF(IPA!C43="","",IPA!C43)</f>
        <v/>
      </c>
      <c r="U69" s="230" t="str">
        <f>IF(IPA!D43="","",IPA!D43)</f>
        <v/>
      </c>
      <c r="V69" s="230" t="str">
        <f>IF(IPS!C43="","",IPS!C43)</f>
        <v/>
      </c>
      <c r="W69" s="230" t="str">
        <f>IF(IPS!D43="","",IPS!D43)</f>
        <v/>
      </c>
      <c r="X69" s="230" t="str">
        <f>IF(BIng!C43="","",BIng!C43)</f>
        <v/>
      </c>
      <c r="Y69" s="230" t="str">
        <f>IF(BIng!D43="","",BIng!D43)</f>
        <v/>
      </c>
      <c r="Z69" s="230" t="str">
        <f>IF(SBd!C43="","",SBd!C43)</f>
        <v/>
      </c>
      <c r="AA69" s="230" t="str">
        <f>IF(SBd!D43="","",SBd!D43)</f>
        <v/>
      </c>
      <c r="AB69" s="230" t="str">
        <f>IF(Pjk!C43="","",Pjk!C43)</f>
        <v/>
      </c>
      <c r="AC69" s="230" t="str">
        <f>IF(Pjk!D43="","",Pjk!D43)</f>
        <v/>
      </c>
      <c r="AD69" s="230" t="str">
        <f>IF(Prk!C43="","",Prk!C43)</f>
        <v/>
      </c>
      <c r="AE69" s="230" t="str">
        <f>IF(Prk!D43="","",Prk!D43)</f>
        <v/>
      </c>
      <c r="AF69" s="230" t="str">
        <f>IF(BADER!C43="","",BADER!C43)</f>
        <v/>
      </c>
      <c r="AG69" s="230" t="str">
        <f>IF(BADER!D43="","",BADER!D43)</f>
        <v/>
      </c>
      <c r="AH69" s="230" t="str">
        <f>IF(TAMB1!C43="","",TAMB1!C43)</f>
        <v/>
      </c>
      <c r="AI69" s="230" t="str">
        <f>IF(TAMB1!D43="","",TAMB1!D43)</f>
        <v/>
      </c>
      <c r="AJ69" s="230" t="str">
        <f>IF(TAMB2!C43="","",TAMB2!C43)</f>
        <v/>
      </c>
      <c r="AK69" s="230" t="str">
        <f>IF(TAMB2!D43="","",TAMB2!D43)</f>
        <v/>
      </c>
      <c r="AL69" s="231">
        <f t="shared" si="0"/>
        <v>0</v>
      </c>
      <c r="AM69" s="754" t="str">
        <f>IFERROR(DESKRIPSI!EW40,"")</f>
        <v/>
      </c>
      <c r="AN69" s="756">
        <f t="shared" ref="AN69" si="56">IF(AL69="","",AL69+AL70)</f>
        <v>0</v>
      </c>
      <c r="AO69" s="747" t="str">
        <f>IF('NK1'!AO69:AO70="","",'NK1'!AO69:AO70)</f>
        <v/>
      </c>
      <c r="AP69" s="751" t="str">
        <f t="shared" ref="AP69" si="57">IF(AN69=0,"",RANK(AN69,$AN$11:$AN$105,0))</f>
        <v/>
      </c>
    </row>
    <row r="70" spans="1:42" ht="15">
      <c r="A70" s="713"/>
      <c r="B70" s="753"/>
      <c r="C70" s="232" t="s">
        <v>423</v>
      </c>
      <c r="D70" s="228" t="str">
        <f>IF(QH!F43="","",QH!F43)</f>
        <v/>
      </c>
      <c r="E70" s="229" t="str">
        <f>IF(QH!G43="","",QH!G43)</f>
        <v/>
      </c>
      <c r="F70" s="229" t="str">
        <f>IF(AA!F43="","",AA!F43)</f>
        <v/>
      </c>
      <c r="G70" s="229" t="str">
        <f>IF(AA!G43="","",AA!G43)</f>
        <v/>
      </c>
      <c r="H70" s="229" t="str">
        <f>IF(FIQIH!F43="","",FIQIH!F43)</f>
        <v/>
      </c>
      <c r="I70" s="229" t="str">
        <f>IF(FIQIH!G43="","",FIQIH!G43)</f>
        <v/>
      </c>
      <c r="J70" s="229" t="str">
        <f>IF(SKI!F43="","",SKI!F43)</f>
        <v/>
      </c>
      <c r="K70" s="229" t="str">
        <f>IF(SKI!G43="","",SKI!G43)</f>
        <v/>
      </c>
      <c r="L70" s="228" t="str">
        <f>IF(PPKn!F43="","",PPKn!F43)</f>
        <v/>
      </c>
      <c r="M70" s="229" t="str">
        <f>IF(PPKn!G43="","",PPKn!G43)</f>
        <v/>
      </c>
      <c r="N70" s="230" t="str">
        <f>IF(B.Ind!F43="","",B.Ind!F43)</f>
        <v/>
      </c>
      <c r="O70" s="230" t="str">
        <f>IF(B.Ind!G43="","",B.Ind!G43)</f>
        <v/>
      </c>
      <c r="P70" s="230" t="str">
        <f>IF(B.ARAB!F43="","",B.ARAB!F43)</f>
        <v/>
      </c>
      <c r="Q70" s="230" t="str">
        <f>IF(B.ARAB!G43="","",B.ARAB!G43)</f>
        <v/>
      </c>
      <c r="R70" s="230" t="str">
        <f>IF(MAT!F43="","",MAT!F43)</f>
        <v/>
      </c>
      <c r="S70" s="230" t="str">
        <f>IF(MAT!G43="","",MAT!G43)</f>
        <v/>
      </c>
      <c r="T70" s="230" t="str">
        <f>IF(IPA!F43="","",IPA!F43)</f>
        <v/>
      </c>
      <c r="U70" s="230" t="str">
        <f>IF(IPA!G43="","",IPA!G43)</f>
        <v/>
      </c>
      <c r="V70" s="230" t="str">
        <f>IF(IPS!F43="","",IPS!F43)</f>
        <v/>
      </c>
      <c r="W70" s="230" t="str">
        <f>IF(IPS!G43="","",IPS!G43)</f>
        <v/>
      </c>
      <c r="X70" s="230" t="str">
        <f>IF(BIng!F43="","",BIng!F43)</f>
        <v/>
      </c>
      <c r="Y70" s="230" t="str">
        <f>IF(BIng!G43="","",BIng!G43)</f>
        <v/>
      </c>
      <c r="Z70" s="230" t="str">
        <f>IF(SBd!F43="","",SBd!F43)</f>
        <v/>
      </c>
      <c r="AA70" s="230" t="str">
        <f>IF(SBd!G43="","",SBd!G43)</f>
        <v/>
      </c>
      <c r="AB70" s="230" t="str">
        <f>IF(Pjk!F43="","",Pjk!F43)</f>
        <v/>
      </c>
      <c r="AC70" s="230" t="str">
        <f>IF(Pjk!G43="","",Pjk!G43)</f>
        <v/>
      </c>
      <c r="AD70" s="230" t="str">
        <f>IF(Prk!F43="","",Prk!F43)</f>
        <v/>
      </c>
      <c r="AE70" s="230" t="str">
        <f>IF(Prk!G43="","",Prk!G43)</f>
        <v/>
      </c>
      <c r="AF70" s="230" t="str">
        <f>IF(BADER!F43="","",BADER!F43)</f>
        <v/>
      </c>
      <c r="AG70" s="230" t="str">
        <f>IF(BADER!G43="","",BADER!G43)</f>
        <v/>
      </c>
      <c r="AH70" s="230" t="str">
        <f>IF(TAMB1!F43="","",TAMB1!F43)</f>
        <v/>
      </c>
      <c r="AI70" s="230" t="str">
        <f>IF(TAMB1!G43="","",TAMB1!G43)</f>
        <v/>
      </c>
      <c r="AJ70" s="230" t="str">
        <f>IF(TAMB2!F43="","",TAMB2!F43)</f>
        <v/>
      </c>
      <c r="AK70" s="230" t="str">
        <f>IF(TAMB2!G43="","",TAMB2!G43)</f>
        <v/>
      </c>
      <c r="AL70" s="231">
        <f t="shared" si="0"/>
        <v>0</v>
      </c>
      <c r="AM70" s="755"/>
      <c r="AN70" s="757"/>
      <c r="AO70" s="748"/>
      <c r="AP70" s="751"/>
    </row>
    <row r="71" spans="1:42" ht="15">
      <c r="A71" s="711">
        <v>31</v>
      </c>
      <c r="B71" s="752" t="str">
        <f>'Data Identitas'!B39</f>
        <v>siswa31</v>
      </c>
      <c r="C71" s="232" t="s">
        <v>422</v>
      </c>
      <c r="D71" s="228" t="str">
        <f>IF(QH!C44="","",QH!C44)</f>
        <v/>
      </c>
      <c r="E71" s="229" t="str">
        <f>IF(QH!D44="","",QH!D44)</f>
        <v/>
      </c>
      <c r="F71" s="229" t="str">
        <f>IF(AA!C44="","",AA!C44)</f>
        <v/>
      </c>
      <c r="G71" s="229" t="str">
        <f>IF(AA!D44="","",AA!D44)</f>
        <v/>
      </c>
      <c r="H71" s="229" t="str">
        <f>IF(FIQIH!C44="","",FIQIH!C44)</f>
        <v/>
      </c>
      <c r="I71" s="229" t="str">
        <f>IF(FIQIH!D44="","",FIQIH!D44)</f>
        <v/>
      </c>
      <c r="J71" s="229" t="str">
        <f>IF(SKI!C44="","",SKI!C44)</f>
        <v/>
      </c>
      <c r="K71" s="229" t="str">
        <f>IF(SKI!D44="","",SKI!D44)</f>
        <v/>
      </c>
      <c r="L71" s="228" t="str">
        <f>IF(PPKn!C44="","",PPKn!C44)</f>
        <v/>
      </c>
      <c r="M71" s="229" t="str">
        <f>IF(PPKn!D44="","",PPKn!D44)</f>
        <v/>
      </c>
      <c r="N71" s="230" t="str">
        <f>IF(B.Ind!C44="","",B.Ind!C44)</f>
        <v/>
      </c>
      <c r="O71" s="230" t="str">
        <f>IF(B.Ind!D44="","",B.Ind!D44)</f>
        <v/>
      </c>
      <c r="P71" s="230" t="str">
        <f>IF(B.ARAB!C44="","",B.ARAB!C44)</f>
        <v/>
      </c>
      <c r="Q71" s="230" t="str">
        <f>IF(B.ARAB!D44="","",B.ARAB!D44)</f>
        <v/>
      </c>
      <c r="R71" s="230" t="str">
        <f>IF(MAT!C44="","",MAT!C44)</f>
        <v/>
      </c>
      <c r="S71" s="230" t="str">
        <f>IF(MAT!D44="","",MAT!D44)</f>
        <v/>
      </c>
      <c r="T71" s="230" t="str">
        <f>IF(IPA!C44="","",IPA!C44)</f>
        <v/>
      </c>
      <c r="U71" s="230" t="str">
        <f>IF(IPA!D44="","",IPA!D44)</f>
        <v/>
      </c>
      <c r="V71" s="230" t="str">
        <f>IF(IPS!C44="","",IPS!C44)</f>
        <v/>
      </c>
      <c r="W71" s="230" t="str">
        <f>IF(IPS!D44="","",IPS!D44)</f>
        <v/>
      </c>
      <c r="X71" s="230" t="str">
        <f>IF(BIng!C44="","",BIng!C44)</f>
        <v/>
      </c>
      <c r="Y71" s="230" t="str">
        <f>IF(BIng!D44="","",BIng!D44)</f>
        <v/>
      </c>
      <c r="Z71" s="230" t="str">
        <f>IF(SBd!C44="","",SBd!C44)</f>
        <v/>
      </c>
      <c r="AA71" s="230" t="str">
        <f>IF(SBd!D44="","",SBd!D44)</f>
        <v/>
      </c>
      <c r="AB71" s="230" t="str">
        <f>IF(Pjk!C44="","",Pjk!C44)</f>
        <v/>
      </c>
      <c r="AC71" s="230" t="str">
        <f>IF(Pjk!D44="","",Pjk!D44)</f>
        <v/>
      </c>
      <c r="AD71" s="230" t="str">
        <f>IF(Prk!C44="","",Prk!C44)</f>
        <v/>
      </c>
      <c r="AE71" s="230" t="str">
        <f>IF(Prk!D44="","",Prk!D44)</f>
        <v/>
      </c>
      <c r="AF71" s="230" t="str">
        <f>IF(BADER!C44="","",BADER!C44)</f>
        <v/>
      </c>
      <c r="AG71" s="230" t="str">
        <f>IF(BADER!D44="","",BADER!D44)</f>
        <v/>
      </c>
      <c r="AH71" s="230" t="str">
        <f>IF(TAMB1!C44="","",TAMB1!C44)</f>
        <v/>
      </c>
      <c r="AI71" s="230" t="str">
        <f>IF(TAMB1!D44="","",TAMB1!D44)</f>
        <v/>
      </c>
      <c r="AJ71" s="230" t="str">
        <f>IF(TAMB2!C44="","",TAMB2!C44)</f>
        <v/>
      </c>
      <c r="AK71" s="230" t="str">
        <f>IF(TAMB2!D44="","",TAMB2!D44)</f>
        <v/>
      </c>
      <c r="AL71" s="231">
        <f t="shared" si="0"/>
        <v>0</v>
      </c>
      <c r="AM71" s="754" t="str">
        <f>IFERROR(DESKRIPSI!EW41,"")</f>
        <v/>
      </c>
      <c r="AN71" s="756">
        <f t="shared" ref="AN71" si="58">IF(AL71="","",AL71+AL72)</f>
        <v>0</v>
      </c>
      <c r="AO71" s="747" t="str">
        <f>IF('NK1'!AO71:AO72="","",'NK1'!AO71:AO72)</f>
        <v/>
      </c>
      <c r="AP71" s="751" t="str">
        <f t="shared" ref="AP71" si="59">IF(AN71=0,"",RANK(AN71,$AN$11:$AN$105,0))</f>
        <v/>
      </c>
    </row>
    <row r="72" spans="1:42" ht="15">
      <c r="A72" s="713"/>
      <c r="B72" s="753"/>
      <c r="C72" s="232" t="s">
        <v>423</v>
      </c>
      <c r="D72" s="228" t="str">
        <f>IF(QH!F44="","",QH!F44)</f>
        <v/>
      </c>
      <c r="E72" s="229" t="str">
        <f>IF(QH!G44="","",QH!G44)</f>
        <v/>
      </c>
      <c r="F72" s="229" t="str">
        <f>IF(AA!F44="","",AA!F44)</f>
        <v/>
      </c>
      <c r="G72" s="229" t="str">
        <f>IF(AA!G44="","",AA!G44)</f>
        <v/>
      </c>
      <c r="H72" s="229" t="str">
        <f>IF(FIQIH!F44="","",FIQIH!F44)</f>
        <v/>
      </c>
      <c r="I72" s="229" t="str">
        <f>IF(FIQIH!G44="","",FIQIH!G44)</f>
        <v/>
      </c>
      <c r="J72" s="229" t="str">
        <f>IF(SKI!F44="","",SKI!F44)</f>
        <v/>
      </c>
      <c r="K72" s="229" t="str">
        <f>IF(SKI!G44="","",SKI!G44)</f>
        <v/>
      </c>
      <c r="L72" s="228" t="str">
        <f>IF(PPKn!F44="","",PPKn!F44)</f>
        <v/>
      </c>
      <c r="M72" s="229" t="str">
        <f>IF(PPKn!G44="","",PPKn!G44)</f>
        <v/>
      </c>
      <c r="N72" s="230" t="str">
        <f>IF(B.Ind!F44="","",B.Ind!F44)</f>
        <v/>
      </c>
      <c r="O72" s="230" t="str">
        <f>IF(B.Ind!G44="","",B.Ind!G44)</f>
        <v/>
      </c>
      <c r="P72" s="230" t="str">
        <f>IF(B.ARAB!F44="","",B.ARAB!F44)</f>
        <v/>
      </c>
      <c r="Q72" s="230" t="str">
        <f>IF(B.ARAB!G44="","",B.ARAB!G44)</f>
        <v/>
      </c>
      <c r="R72" s="230" t="str">
        <f>IF(MAT!F44="","",MAT!F44)</f>
        <v/>
      </c>
      <c r="S72" s="230" t="str">
        <f>IF(MAT!G44="","",MAT!G44)</f>
        <v/>
      </c>
      <c r="T72" s="230" t="str">
        <f>IF(IPA!F44="","",IPA!F44)</f>
        <v/>
      </c>
      <c r="U72" s="230" t="str">
        <f>IF(IPA!G44="","",IPA!G44)</f>
        <v/>
      </c>
      <c r="V72" s="230" t="str">
        <f>IF(IPS!F44="","",IPS!F44)</f>
        <v/>
      </c>
      <c r="W72" s="230" t="str">
        <f>IF(IPS!G44="","",IPS!G44)</f>
        <v/>
      </c>
      <c r="X72" s="230" t="str">
        <f>IF(BIng!F44="","",BIng!F44)</f>
        <v/>
      </c>
      <c r="Y72" s="230" t="str">
        <f>IF(BIng!G44="","",BIng!G44)</f>
        <v/>
      </c>
      <c r="Z72" s="230" t="str">
        <f>IF(SBd!F44="","",SBd!F44)</f>
        <v/>
      </c>
      <c r="AA72" s="230" t="str">
        <f>IF(SBd!G44="","",SBd!G44)</f>
        <v/>
      </c>
      <c r="AB72" s="230" t="str">
        <f>IF(Pjk!F44="","",Pjk!F44)</f>
        <v/>
      </c>
      <c r="AC72" s="230" t="str">
        <f>IF(Pjk!G44="","",Pjk!G44)</f>
        <v/>
      </c>
      <c r="AD72" s="230" t="str">
        <f>IF(Prk!F44="","",Prk!F44)</f>
        <v/>
      </c>
      <c r="AE72" s="230" t="str">
        <f>IF(Prk!G44="","",Prk!G44)</f>
        <v/>
      </c>
      <c r="AF72" s="230" t="str">
        <f>IF(BADER!F44="","",BADER!F44)</f>
        <v/>
      </c>
      <c r="AG72" s="230" t="str">
        <f>IF(BADER!G44="","",BADER!G44)</f>
        <v/>
      </c>
      <c r="AH72" s="230" t="str">
        <f>IF(TAMB1!F44="","",TAMB1!F44)</f>
        <v/>
      </c>
      <c r="AI72" s="230" t="str">
        <f>IF(TAMB1!G44="","",TAMB1!G44)</f>
        <v/>
      </c>
      <c r="AJ72" s="230" t="str">
        <f>IF(TAMB2!F44="","",TAMB2!F44)</f>
        <v/>
      </c>
      <c r="AK72" s="230" t="str">
        <f>IF(TAMB2!G44="","",TAMB2!G44)</f>
        <v/>
      </c>
      <c r="AL72" s="231">
        <f t="shared" si="0"/>
        <v>0</v>
      </c>
      <c r="AM72" s="755"/>
      <c r="AN72" s="757"/>
      <c r="AO72" s="748"/>
      <c r="AP72" s="751"/>
    </row>
    <row r="73" spans="1:42" ht="15">
      <c r="A73" s="711">
        <v>32</v>
      </c>
      <c r="B73" s="752" t="str">
        <f>'Data Identitas'!B40</f>
        <v>siswa32</v>
      </c>
      <c r="C73" s="232" t="s">
        <v>422</v>
      </c>
      <c r="D73" s="228" t="str">
        <f>IF(QH!C45="","",QH!C45)</f>
        <v/>
      </c>
      <c r="E73" s="229" t="str">
        <f>IF(QH!D45="","",QH!D45)</f>
        <v/>
      </c>
      <c r="F73" s="229" t="str">
        <f>IF(AA!C45="","",AA!C45)</f>
        <v/>
      </c>
      <c r="G73" s="229" t="str">
        <f>IF(AA!D45="","",AA!D45)</f>
        <v/>
      </c>
      <c r="H73" s="229" t="str">
        <f>IF(FIQIH!C45="","",FIQIH!C45)</f>
        <v/>
      </c>
      <c r="I73" s="229" t="str">
        <f>IF(FIQIH!D45="","",FIQIH!D45)</f>
        <v/>
      </c>
      <c r="J73" s="229" t="str">
        <f>IF(SKI!C45="","",SKI!C45)</f>
        <v/>
      </c>
      <c r="K73" s="229" t="str">
        <f>IF(SKI!D45="","",SKI!D45)</f>
        <v/>
      </c>
      <c r="L73" s="228" t="str">
        <f>IF(PPKn!C45="","",PPKn!C45)</f>
        <v/>
      </c>
      <c r="M73" s="229" t="str">
        <f>IF(PPKn!D45="","",PPKn!D45)</f>
        <v/>
      </c>
      <c r="N73" s="230" t="str">
        <f>IF(B.Ind!C45="","",B.Ind!C45)</f>
        <v/>
      </c>
      <c r="O73" s="230" t="str">
        <f>IF(B.Ind!D45="","",B.Ind!D45)</f>
        <v/>
      </c>
      <c r="P73" s="230" t="str">
        <f>IF(B.ARAB!C45="","",B.ARAB!C45)</f>
        <v/>
      </c>
      <c r="Q73" s="230" t="str">
        <f>IF(B.ARAB!D45="","",B.ARAB!D45)</f>
        <v/>
      </c>
      <c r="R73" s="230" t="str">
        <f>IF(MAT!C45="","",MAT!C45)</f>
        <v/>
      </c>
      <c r="S73" s="230" t="str">
        <f>IF(MAT!D45="","",MAT!D45)</f>
        <v/>
      </c>
      <c r="T73" s="230" t="str">
        <f>IF(IPA!C45="","",IPA!C45)</f>
        <v/>
      </c>
      <c r="U73" s="230" t="str">
        <f>IF(IPA!D45="","",IPA!D45)</f>
        <v/>
      </c>
      <c r="V73" s="230" t="str">
        <f>IF(IPS!C45="","",IPS!C45)</f>
        <v/>
      </c>
      <c r="W73" s="230" t="str">
        <f>IF(IPS!D45="","",IPS!D45)</f>
        <v/>
      </c>
      <c r="X73" s="230" t="str">
        <f>IF(BIng!C45="","",BIng!C45)</f>
        <v/>
      </c>
      <c r="Y73" s="230" t="str">
        <f>IF(BIng!D45="","",BIng!D45)</f>
        <v/>
      </c>
      <c r="Z73" s="230" t="str">
        <f>IF(SBd!C45="","",SBd!C45)</f>
        <v/>
      </c>
      <c r="AA73" s="230" t="str">
        <f>IF(SBd!D45="","",SBd!D45)</f>
        <v/>
      </c>
      <c r="AB73" s="230" t="str">
        <f>IF(Pjk!C45="","",Pjk!C45)</f>
        <v/>
      </c>
      <c r="AC73" s="230" t="str">
        <f>IF(Pjk!D45="","",Pjk!D45)</f>
        <v/>
      </c>
      <c r="AD73" s="230" t="str">
        <f>IF(Prk!C45="","",Prk!C45)</f>
        <v/>
      </c>
      <c r="AE73" s="230" t="str">
        <f>IF(Prk!D45="","",Prk!D45)</f>
        <v/>
      </c>
      <c r="AF73" s="230" t="str">
        <f>IF(BADER!C45="","",BADER!C45)</f>
        <v/>
      </c>
      <c r="AG73" s="230" t="str">
        <f>IF(BADER!D45="","",BADER!D45)</f>
        <v/>
      </c>
      <c r="AH73" s="230" t="str">
        <f>IF(TAMB1!C45="","",TAMB1!C45)</f>
        <v/>
      </c>
      <c r="AI73" s="230" t="str">
        <f>IF(TAMB1!D45="","",TAMB1!D45)</f>
        <v/>
      </c>
      <c r="AJ73" s="230" t="str">
        <f>IF(TAMB2!C45="","",TAMB2!C45)</f>
        <v/>
      </c>
      <c r="AK73" s="230" t="str">
        <f>IF(TAMB2!D45="","",TAMB2!D45)</f>
        <v/>
      </c>
      <c r="AL73" s="231">
        <f t="shared" si="0"/>
        <v>0</v>
      </c>
      <c r="AM73" s="754" t="str">
        <f>IFERROR(DESKRIPSI!EW42,"")</f>
        <v/>
      </c>
      <c r="AN73" s="756">
        <f t="shared" ref="AN73" si="60">IF(AL73="","",AL73+AL74)</f>
        <v>0</v>
      </c>
      <c r="AO73" s="747" t="str">
        <f>IF('NK1'!AO73:AO74="","",'NK1'!AO73:AO74)</f>
        <v/>
      </c>
      <c r="AP73" s="751" t="str">
        <f t="shared" ref="AP73" si="61">IF(AN73=0,"",RANK(AN73,$AN$11:$AN$105,0))</f>
        <v/>
      </c>
    </row>
    <row r="74" spans="1:42" ht="15">
      <c r="A74" s="713"/>
      <c r="B74" s="753"/>
      <c r="C74" s="232" t="s">
        <v>423</v>
      </c>
      <c r="D74" s="228" t="str">
        <f>IF(QH!F45="","",QH!F45)</f>
        <v/>
      </c>
      <c r="E74" s="229" t="str">
        <f>IF(QH!G45="","",QH!G45)</f>
        <v/>
      </c>
      <c r="F74" s="229" t="str">
        <f>IF(AA!F45="","",AA!F45)</f>
        <v/>
      </c>
      <c r="G74" s="229" t="str">
        <f>IF(AA!G45="","",AA!G45)</f>
        <v/>
      </c>
      <c r="H74" s="229" t="str">
        <f>IF(FIQIH!F45="","",FIQIH!F45)</f>
        <v/>
      </c>
      <c r="I74" s="229" t="str">
        <f>IF(FIQIH!G45="","",FIQIH!G45)</f>
        <v/>
      </c>
      <c r="J74" s="229" t="str">
        <f>IF(SKI!F45="","",SKI!F45)</f>
        <v/>
      </c>
      <c r="K74" s="229" t="str">
        <f>IF(SKI!G45="","",SKI!G45)</f>
        <v/>
      </c>
      <c r="L74" s="228" t="str">
        <f>IF(PPKn!F45="","",PPKn!F45)</f>
        <v/>
      </c>
      <c r="M74" s="229" t="str">
        <f>IF(PPKn!G45="","",PPKn!G45)</f>
        <v/>
      </c>
      <c r="N74" s="230" t="str">
        <f>IF(B.Ind!F45="","",B.Ind!F45)</f>
        <v/>
      </c>
      <c r="O74" s="230" t="str">
        <f>IF(B.Ind!G45="","",B.Ind!G45)</f>
        <v/>
      </c>
      <c r="P74" s="230" t="str">
        <f>IF(B.ARAB!F45="","",B.ARAB!F45)</f>
        <v/>
      </c>
      <c r="Q74" s="230" t="str">
        <f>IF(B.ARAB!G45="","",B.ARAB!G45)</f>
        <v/>
      </c>
      <c r="R74" s="230" t="str">
        <f>IF(MAT!F45="","",MAT!F45)</f>
        <v/>
      </c>
      <c r="S74" s="230" t="str">
        <f>IF(MAT!G45="","",MAT!G45)</f>
        <v/>
      </c>
      <c r="T74" s="230" t="str">
        <f>IF(IPA!F45="","",IPA!F45)</f>
        <v/>
      </c>
      <c r="U74" s="230" t="str">
        <f>IF(IPA!G45="","",IPA!G45)</f>
        <v/>
      </c>
      <c r="V74" s="230" t="str">
        <f>IF(IPS!F45="","",IPS!F45)</f>
        <v/>
      </c>
      <c r="W74" s="230" t="str">
        <f>IF(IPS!G45="","",IPS!G45)</f>
        <v/>
      </c>
      <c r="X74" s="230" t="str">
        <f>IF(BIng!F45="","",BIng!F45)</f>
        <v/>
      </c>
      <c r="Y74" s="230" t="str">
        <f>IF(BIng!G45="","",BIng!G45)</f>
        <v/>
      </c>
      <c r="Z74" s="230" t="str">
        <f>IF(SBd!F45="","",SBd!F45)</f>
        <v/>
      </c>
      <c r="AA74" s="230" t="str">
        <f>IF(SBd!G45="","",SBd!G45)</f>
        <v/>
      </c>
      <c r="AB74" s="230" t="str">
        <f>IF(Pjk!F45="","",Pjk!F45)</f>
        <v/>
      </c>
      <c r="AC74" s="230" t="str">
        <f>IF(Pjk!G45="","",Pjk!G45)</f>
        <v/>
      </c>
      <c r="AD74" s="230" t="str">
        <f>IF(Prk!F45="","",Prk!F45)</f>
        <v/>
      </c>
      <c r="AE74" s="230" t="str">
        <f>IF(Prk!G45="","",Prk!G45)</f>
        <v/>
      </c>
      <c r="AF74" s="230" t="str">
        <f>IF(BADER!F45="","",BADER!F45)</f>
        <v/>
      </c>
      <c r="AG74" s="230" t="str">
        <f>IF(BADER!G45="","",BADER!G45)</f>
        <v/>
      </c>
      <c r="AH74" s="230" t="str">
        <f>IF(TAMB1!F45="","",TAMB1!F45)</f>
        <v/>
      </c>
      <c r="AI74" s="230" t="str">
        <f>IF(TAMB1!G45="","",TAMB1!G45)</f>
        <v/>
      </c>
      <c r="AJ74" s="230" t="str">
        <f>IF(TAMB2!F45="","",TAMB2!F45)</f>
        <v/>
      </c>
      <c r="AK74" s="230" t="str">
        <f>IF(TAMB2!G45="","",TAMB2!G45)</f>
        <v/>
      </c>
      <c r="AL74" s="231">
        <f t="shared" si="0"/>
        <v>0</v>
      </c>
      <c r="AM74" s="755"/>
      <c r="AN74" s="757"/>
      <c r="AO74" s="748"/>
      <c r="AP74" s="751"/>
    </row>
    <row r="75" spans="1:42" ht="15">
      <c r="A75" s="711">
        <v>33</v>
      </c>
      <c r="B75" s="752" t="str">
        <f>'Data Identitas'!B41</f>
        <v>siswa33</v>
      </c>
      <c r="C75" s="232" t="s">
        <v>422</v>
      </c>
      <c r="D75" s="228" t="str">
        <f>IF(QH!C46="","",QH!C46)</f>
        <v/>
      </c>
      <c r="E75" s="229" t="str">
        <f>IF(QH!D46="","",QH!D46)</f>
        <v/>
      </c>
      <c r="F75" s="229" t="str">
        <f>IF(AA!C46="","",AA!C46)</f>
        <v/>
      </c>
      <c r="G75" s="229" t="str">
        <f>IF(AA!D46="","",AA!D46)</f>
        <v/>
      </c>
      <c r="H75" s="229" t="str">
        <f>IF(FIQIH!C46="","",FIQIH!C46)</f>
        <v/>
      </c>
      <c r="I75" s="229" t="str">
        <f>IF(FIQIH!D46="","",FIQIH!D46)</f>
        <v/>
      </c>
      <c r="J75" s="229" t="str">
        <f>IF(SKI!C46="","",SKI!C46)</f>
        <v/>
      </c>
      <c r="K75" s="229" t="str">
        <f>IF(SKI!D46="","",SKI!D46)</f>
        <v/>
      </c>
      <c r="L75" s="228" t="str">
        <f>IF(PPKn!C46="","",PPKn!C46)</f>
        <v/>
      </c>
      <c r="M75" s="229" t="str">
        <f>IF(PPKn!D46="","",PPKn!D46)</f>
        <v/>
      </c>
      <c r="N75" s="230" t="str">
        <f>IF(B.Ind!C46="","",B.Ind!C46)</f>
        <v/>
      </c>
      <c r="O75" s="230" t="str">
        <f>IF(B.Ind!D46="","",B.Ind!D46)</f>
        <v/>
      </c>
      <c r="P75" s="230" t="str">
        <f>IF(B.ARAB!C46="","",B.ARAB!C46)</f>
        <v/>
      </c>
      <c r="Q75" s="230" t="str">
        <f>IF(B.ARAB!D46="","",B.ARAB!D46)</f>
        <v/>
      </c>
      <c r="R75" s="230" t="str">
        <f>IF(MAT!C46="","",MAT!C46)</f>
        <v/>
      </c>
      <c r="S75" s="230" t="str">
        <f>IF(MAT!D46="","",MAT!D46)</f>
        <v/>
      </c>
      <c r="T75" s="230" t="str">
        <f>IF(IPA!C46="","",IPA!C46)</f>
        <v/>
      </c>
      <c r="U75" s="230" t="str">
        <f>IF(IPA!D46="","",IPA!D46)</f>
        <v/>
      </c>
      <c r="V75" s="230" t="str">
        <f>IF(IPS!C46="","",IPS!C46)</f>
        <v/>
      </c>
      <c r="W75" s="230" t="str">
        <f>IF(IPS!D46="","",IPS!D46)</f>
        <v/>
      </c>
      <c r="X75" s="230" t="str">
        <f>IF(BIng!C46="","",BIng!C46)</f>
        <v/>
      </c>
      <c r="Y75" s="230" t="str">
        <f>IF(BIng!D46="","",BIng!D46)</f>
        <v/>
      </c>
      <c r="Z75" s="230" t="str">
        <f>IF(SBd!C46="","",SBd!C46)</f>
        <v/>
      </c>
      <c r="AA75" s="230" t="str">
        <f>IF(SBd!D46="","",SBd!D46)</f>
        <v/>
      </c>
      <c r="AB75" s="230" t="str">
        <f>IF(Pjk!C46="","",Pjk!C46)</f>
        <v/>
      </c>
      <c r="AC75" s="230" t="str">
        <f>IF(Pjk!D46="","",Pjk!D46)</f>
        <v/>
      </c>
      <c r="AD75" s="230" t="str">
        <f>IF(Prk!C46="","",Prk!C46)</f>
        <v/>
      </c>
      <c r="AE75" s="230" t="str">
        <f>IF(Prk!D46="","",Prk!D46)</f>
        <v/>
      </c>
      <c r="AF75" s="230" t="str">
        <f>IF(BADER!C46="","",BADER!C46)</f>
        <v/>
      </c>
      <c r="AG75" s="230" t="str">
        <f>IF(BADER!D46="","",BADER!D46)</f>
        <v/>
      </c>
      <c r="AH75" s="230" t="str">
        <f>IF(TAMB1!C46="","",TAMB1!C46)</f>
        <v/>
      </c>
      <c r="AI75" s="230" t="str">
        <f>IF(TAMB1!D46="","",TAMB1!D46)</f>
        <v/>
      </c>
      <c r="AJ75" s="230" t="str">
        <f>IF(TAMB2!C46="","",TAMB2!C46)</f>
        <v/>
      </c>
      <c r="AK75" s="230" t="str">
        <f>IF(TAMB2!D46="","",TAMB2!D46)</f>
        <v/>
      </c>
      <c r="AL75" s="231">
        <f t="shared" ref="AL75:AL106" si="62">SUM(D75,F75,H75,J75,L75,N75,P75,R75,T75,V75,X75,Z75,AB75,AD75,AF75,AH75,AJ75)</f>
        <v>0</v>
      </c>
      <c r="AM75" s="754" t="str">
        <f>IFERROR(DESKRIPSI!EW43,"")</f>
        <v/>
      </c>
      <c r="AN75" s="756">
        <f t="shared" ref="AN75" si="63">IF(AL75="","",AL75+AL76)</f>
        <v>0</v>
      </c>
      <c r="AO75" s="747" t="str">
        <f>IF('NK1'!AO75:AO76="","",'NK1'!AO75:AO76)</f>
        <v/>
      </c>
      <c r="AP75" s="751" t="str">
        <f t="shared" ref="AP75" si="64">IF(AN75=0,"",RANK(AN75,$AN$11:$AN$105,0))</f>
        <v/>
      </c>
    </row>
    <row r="76" spans="1:42" ht="15">
      <c r="A76" s="713"/>
      <c r="B76" s="753"/>
      <c r="C76" s="232" t="s">
        <v>423</v>
      </c>
      <c r="D76" s="228" t="str">
        <f>IF(QH!F46="","",QH!F46)</f>
        <v/>
      </c>
      <c r="E76" s="229" t="str">
        <f>IF(QH!G46="","",QH!G46)</f>
        <v/>
      </c>
      <c r="F76" s="229" t="str">
        <f>IF(AA!F46="","",AA!F46)</f>
        <v/>
      </c>
      <c r="G76" s="229" t="str">
        <f>IF(AA!G46="","",AA!G46)</f>
        <v/>
      </c>
      <c r="H76" s="229" t="str">
        <f>IF(FIQIH!F46="","",FIQIH!F46)</f>
        <v/>
      </c>
      <c r="I76" s="229" t="str">
        <f>IF(FIQIH!G46="","",FIQIH!G46)</f>
        <v/>
      </c>
      <c r="J76" s="229" t="str">
        <f>IF(SKI!F46="","",SKI!F46)</f>
        <v/>
      </c>
      <c r="K76" s="229" t="str">
        <f>IF(SKI!G46="","",SKI!G46)</f>
        <v/>
      </c>
      <c r="L76" s="228" t="str">
        <f>IF(PPKn!F46="","",PPKn!F46)</f>
        <v/>
      </c>
      <c r="M76" s="229" t="str">
        <f>IF(PPKn!G46="","",PPKn!G46)</f>
        <v/>
      </c>
      <c r="N76" s="230" t="str">
        <f>IF(B.Ind!F46="","",B.Ind!F46)</f>
        <v/>
      </c>
      <c r="O76" s="230" t="str">
        <f>IF(B.Ind!G46="","",B.Ind!G46)</f>
        <v/>
      </c>
      <c r="P76" s="230" t="str">
        <f>IF(B.ARAB!F46="","",B.ARAB!F46)</f>
        <v/>
      </c>
      <c r="Q76" s="230" t="str">
        <f>IF(B.ARAB!G46="","",B.ARAB!G46)</f>
        <v/>
      </c>
      <c r="R76" s="230" t="str">
        <f>IF(MAT!F46="","",MAT!F46)</f>
        <v/>
      </c>
      <c r="S76" s="230" t="str">
        <f>IF(MAT!G46="","",MAT!G46)</f>
        <v/>
      </c>
      <c r="T76" s="230" t="str">
        <f>IF(IPA!F46="","",IPA!F46)</f>
        <v/>
      </c>
      <c r="U76" s="230" t="str">
        <f>IF(IPA!G46="","",IPA!G46)</f>
        <v/>
      </c>
      <c r="V76" s="230" t="str">
        <f>IF(IPS!F46="","",IPS!F46)</f>
        <v/>
      </c>
      <c r="W76" s="230" t="str">
        <f>IF(IPS!G46="","",IPS!G46)</f>
        <v/>
      </c>
      <c r="X76" s="230" t="str">
        <f>IF(BIng!F46="","",BIng!F46)</f>
        <v/>
      </c>
      <c r="Y76" s="230" t="str">
        <f>IF(BIng!G46="","",BIng!G46)</f>
        <v/>
      </c>
      <c r="Z76" s="230" t="str">
        <f>IF(SBd!F46="","",SBd!F46)</f>
        <v/>
      </c>
      <c r="AA76" s="230" t="str">
        <f>IF(SBd!G46="","",SBd!G46)</f>
        <v/>
      </c>
      <c r="AB76" s="230" t="str">
        <f>IF(Pjk!F46="","",Pjk!F46)</f>
        <v/>
      </c>
      <c r="AC76" s="230" t="str">
        <f>IF(Pjk!G46="","",Pjk!G46)</f>
        <v/>
      </c>
      <c r="AD76" s="230" t="str">
        <f>IF(Prk!F46="","",Prk!F46)</f>
        <v/>
      </c>
      <c r="AE76" s="230" t="str">
        <f>IF(Prk!G46="","",Prk!G46)</f>
        <v/>
      </c>
      <c r="AF76" s="230" t="str">
        <f>IF(BADER!F46="","",BADER!F46)</f>
        <v/>
      </c>
      <c r="AG76" s="230" t="str">
        <f>IF(BADER!G46="","",BADER!G46)</f>
        <v/>
      </c>
      <c r="AH76" s="230" t="str">
        <f>IF(TAMB1!F46="","",TAMB1!F46)</f>
        <v/>
      </c>
      <c r="AI76" s="230" t="str">
        <f>IF(TAMB1!G46="","",TAMB1!G46)</f>
        <v/>
      </c>
      <c r="AJ76" s="230" t="str">
        <f>IF(TAMB2!F46="","",TAMB2!F46)</f>
        <v/>
      </c>
      <c r="AK76" s="230" t="str">
        <f>IF(TAMB2!G46="","",TAMB2!G46)</f>
        <v/>
      </c>
      <c r="AL76" s="231">
        <f t="shared" si="62"/>
        <v>0</v>
      </c>
      <c r="AM76" s="755"/>
      <c r="AN76" s="757"/>
      <c r="AO76" s="748"/>
      <c r="AP76" s="751"/>
    </row>
    <row r="77" spans="1:42" ht="15">
      <c r="A77" s="711">
        <v>34</v>
      </c>
      <c r="B77" s="752" t="str">
        <f>'Data Identitas'!B42</f>
        <v>siswa34</v>
      </c>
      <c r="C77" s="232" t="s">
        <v>422</v>
      </c>
      <c r="D77" s="228" t="str">
        <f>IF(QH!C47="","",QH!C47)</f>
        <v/>
      </c>
      <c r="E77" s="229" t="str">
        <f>IF(QH!D47="","",QH!D47)</f>
        <v/>
      </c>
      <c r="F77" s="229" t="str">
        <f>IF(AA!C47="","",AA!C47)</f>
        <v/>
      </c>
      <c r="G77" s="229" t="str">
        <f>IF(AA!D47="","",AA!D47)</f>
        <v/>
      </c>
      <c r="H77" s="229" t="str">
        <f>IF(FIQIH!C47="","",FIQIH!C47)</f>
        <v/>
      </c>
      <c r="I77" s="229" t="str">
        <f>IF(FIQIH!D47="","",FIQIH!D47)</f>
        <v/>
      </c>
      <c r="J77" s="229" t="str">
        <f>IF(SKI!C47="","",SKI!C47)</f>
        <v/>
      </c>
      <c r="K77" s="229" t="str">
        <f>IF(SKI!D47="","",SKI!D47)</f>
        <v/>
      </c>
      <c r="L77" s="228" t="str">
        <f>IF(PPKn!C47="","",PPKn!C47)</f>
        <v/>
      </c>
      <c r="M77" s="229" t="str">
        <f>IF(PPKn!D47="","",PPKn!D47)</f>
        <v/>
      </c>
      <c r="N77" s="230" t="str">
        <f>IF(B.Ind!C47="","",B.Ind!C47)</f>
        <v/>
      </c>
      <c r="O77" s="230" t="str">
        <f>IF(B.Ind!D47="","",B.Ind!D47)</f>
        <v/>
      </c>
      <c r="P77" s="230" t="str">
        <f>IF(B.ARAB!C47="","",B.ARAB!C47)</f>
        <v/>
      </c>
      <c r="Q77" s="230" t="str">
        <f>IF(B.ARAB!D47="","",B.ARAB!D47)</f>
        <v/>
      </c>
      <c r="R77" s="230" t="str">
        <f>IF(MAT!C47="","",MAT!C47)</f>
        <v/>
      </c>
      <c r="S77" s="230" t="str">
        <f>IF(MAT!D47="","",MAT!D47)</f>
        <v/>
      </c>
      <c r="T77" s="230" t="str">
        <f>IF(IPA!C47="","",IPA!C47)</f>
        <v/>
      </c>
      <c r="U77" s="230" t="str">
        <f>IF(IPA!D47="","",IPA!D47)</f>
        <v/>
      </c>
      <c r="V77" s="230" t="str">
        <f>IF(IPS!C47="","",IPS!C47)</f>
        <v/>
      </c>
      <c r="W77" s="230" t="str">
        <f>IF(IPS!D47="","",IPS!D47)</f>
        <v/>
      </c>
      <c r="X77" s="230" t="str">
        <f>IF(BIng!C47="","",BIng!C47)</f>
        <v/>
      </c>
      <c r="Y77" s="230" t="str">
        <f>IF(BIng!D47="","",BIng!D47)</f>
        <v/>
      </c>
      <c r="Z77" s="230" t="str">
        <f>IF(SBd!C47="","",SBd!C47)</f>
        <v/>
      </c>
      <c r="AA77" s="230" t="str">
        <f>IF(SBd!D47="","",SBd!D47)</f>
        <v/>
      </c>
      <c r="AB77" s="230" t="str">
        <f>IF(Pjk!C47="","",Pjk!C47)</f>
        <v/>
      </c>
      <c r="AC77" s="230" t="str">
        <f>IF(Pjk!D47="","",Pjk!D47)</f>
        <v/>
      </c>
      <c r="AD77" s="230" t="str">
        <f>IF(Prk!C47="","",Prk!C47)</f>
        <v/>
      </c>
      <c r="AE77" s="230" t="str">
        <f>IF(Prk!D47="","",Prk!D47)</f>
        <v/>
      </c>
      <c r="AF77" s="230" t="str">
        <f>IF(BADER!C47="","",BADER!C47)</f>
        <v/>
      </c>
      <c r="AG77" s="230" t="str">
        <f>IF(BADER!D47="","",BADER!D47)</f>
        <v/>
      </c>
      <c r="AH77" s="230" t="str">
        <f>IF(TAMB1!C47="","",TAMB1!C47)</f>
        <v/>
      </c>
      <c r="AI77" s="230" t="str">
        <f>IF(TAMB1!D47="","",TAMB1!D47)</f>
        <v/>
      </c>
      <c r="AJ77" s="230" t="str">
        <f>IF(TAMB2!C47="","",TAMB2!C47)</f>
        <v/>
      </c>
      <c r="AK77" s="230" t="str">
        <f>IF(TAMB2!D47="","",TAMB2!D47)</f>
        <v/>
      </c>
      <c r="AL77" s="231">
        <f t="shared" si="62"/>
        <v>0</v>
      </c>
      <c r="AM77" s="754" t="str">
        <f>IFERROR(DESKRIPSI!EW44,"")</f>
        <v/>
      </c>
      <c r="AN77" s="756">
        <f t="shared" ref="AN77" si="65">IF(AL77="","",AL77+AL78)</f>
        <v>0</v>
      </c>
      <c r="AO77" s="747" t="str">
        <f>IF('NK1'!AO77:AO78="","",'NK1'!AO77:AO78)</f>
        <v/>
      </c>
      <c r="AP77" s="751" t="str">
        <f t="shared" ref="AP77" si="66">IF(AN77=0,"",RANK(AN77,$AN$11:$AN$105,0))</f>
        <v/>
      </c>
    </row>
    <row r="78" spans="1:42" ht="15">
      <c r="A78" s="713"/>
      <c r="B78" s="753"/>
      <c r="C78" s="232" t="s">
        <v>423</v>
      </c>
      <c r="D78" s="228" t="str">
        <f>IF(QH!F47="","",QH!F47)</f>
        <v/>
      </c>
      <c r="E78" s="229" t="str">
        <f>IF(QH!G47="","",QH!G47)</f>
        <v/>
      </c>
      <c r="F78" s="229" t="str">
        <f>IF(AA!F47="","",AA!F47)</f>
        <v/>
      </c>
      <c r="G78" s="229" t="str">
        <f>IF(AA!G47="","",AA!G47)</f>
        <v/>
      </c>
      <c r="H78" s="229" t="str">
        <f>IF(FIQIH!F47="","",FIQIH!F47)</f>
        <v/>
      </c>
      <c r="I78" s="229" t="str">
        <f>IF(FIQIH!G47="","",FIQIH!G47)</f>
        <v/>
      </c>
      <c r="J78" s="229" t="str">
        <f>IF(SKI!F47="","",SKI!F47)</f>
        <v/>
      </c>
      <c r="K78" s="229" t="str">
        <f>IF(SKI!G47="","",SKI!G47)</f>
        <v/>
      </c>
      <c r="L78" s="228" t="str">
        <f>IF(PPKn!F47="","",PPKn!F47)</f>
        <v/>
      </c>
      <c r="M78" s="229" t="str">
        <f>IF(PPKn!G47="","",PPKn!G47)</f>
        <v/>
      </c>
      <c r="N78" s="230" t="str">
        <f>IF(B.Ind!F47="","",B.Ind!F47)</f>
        <v/>
      </c>
      <c r="O78" s="230" t="str">
        <f>IF(B.Ind!G47="","",B.Ind!G47)</f>
        <v/>
      </c>
      <c r="P78" s="230" t="str">
        <f>IF(B.ARAB!F47="","",B.ARAB!F47)</f>
        <v/>
      </c>
      <c r="Q78" s="230" t="str">
        <f>IF(B.ARAB!G47="","",B.ARAB!G47)</f>
        <v/>
      </c>
      <c r="R78" s="230" t="str">
        <f>IF(MAT!F47="","",MAT!F47)</f>
        <v/>
      </c>
      <c r="S78" s="230" t="str">
        <f>IF(MAT!G47="","",MAT!G47)</f>
        <v/>
      </c>
      <c r="T78" s="230" t="str">
        <f>IF(IPA!F47="","",IPA!F47)</f>
        <v/>
      </c>
      <c r="U78" s="230" t="str">
        <f>IF(IPA!G47="","",IPA!G47)</f>
        <v/>
      </c>
      <c r="V78" s="230" t="str">
        <f>IF(IPS!F47="","",IPS!F47)</f>
        <v/>
      </c>
      <c r="W78" s="230" t="str">
        <f>IF(IPS!G47="","",IPS!G47)</f>
        <v/>
      </c>
      <c r="X78" s="230" t="str">
        <f>IF(BIng!F47="","",BIng!F47)</f>
        <v/>
      </c>
      <c r="Y78" s="230" t="str">
        <f>IF(BIng!G47="","",BIng!G47)</f>
        <v/>
      </c>
      <c r="Z78" s="230" t="str">
        <f>IF(SBd!F47="","",SBd!F47)</f>
        <v/>
      </c>
      <c r="AA78" s="230" t="str">
        <f>IF(SBd!G47="","",SBd!G47)</f>
        <v/>
      </c>
      <c r="AB78" s="230" t="str">
        <f>IF(Pjk!F47="","",Pjk!F47)</f>
        <v/>
      </c>
      <c r="AC78" s="230" t="str">
        <f>IF(Pjk!G47="","",Pjk!G47)</f>
        <v/>
      </c>
      <c r="AD78" s="230" t="str">
        <f>IF(Prk!F47="","",Prk!F47)</f>
        <v/>
      </c>
      <c r="AE78" s="230" t="str">
        <f>IF(Prk!G47="","",Prk!G47)</f>
        <v/>
      </c>
      <c r="AF78" s="230" t="str">
        <f>IF(BADER!F47="","",BADER!F47)</f>
        <v/>
      </c>
      <c r="AG78" s="230" t="str">
        <f>IF(BADER!G47="","",BADER!G47)</f>
        <v/>
      </c>
      <c r="AH78" s="230" t="str">
        <f>IF(TAMB1!F47="","",TAMB1!F47)</f>
        <v/>
      </c>
      <c r="AI78" s="230" t="str">
        <f>IF(TAMB1!G47="","",TAMB1!G47)</f>
        <v/>
      </c>
      <c r="AJ78" s="230" t="str">
        <f>IF(TAMB2!F47="","",TAMB2!F47)</f>
        <v/>
      </c>
      <c r="AK78" s="230" t="str">
        <f>IF(TAMB2!G47="","",TAMB2!G47)</f>
        <v/>
      </c>
      <c r="AL78" s="231">
        <f t="shared" si="62"/>
        <v>0</v>
      </c>
      <c r="AM78" s="755"/>
      <c r="AN78" s="757"/>
      <c r="AO78" s="748"/>
      <c r="AP78" s="751"/>
    </row>
    <row r="79" spans="1:42" ht="15">
      <c r="A79" s="711">
        <v>35</v>
      </c>
      <c r="B79" s="752" t="str">
        <f>'Data Identitas'!B43</f>
        <v>siswa35</v>
      </c>
      <c r="C79" s="232" t="s">
        <v>422</v>
      </c>
      <c r="D79" s="228" t="str">
        <f>IF(QH!C48="","",QH!C48)</f>
        <v/>
      </c>
      <c r="E79" s="229" t="str">
        <f>IF(QH!D48="","",QH!D48)</f>
        <v/>
      </c>
      <c r="F79" s="229" t="str">
        <f>IF(AA!C48="","",AA!C48)</f>
        <v/>
      </c>
      <c r="G79" s="229" t="str">
        <f>IF(AA!D48="","",AA!D48)</f>
        <v/>
      </c>
      <c r="H79" s="229" t="str">
        <f>IF(FIQIH!C48="","",FIQIH!C48)</f>
        <v/>
      </c>
      <c r="I79" s="229" t="str">
        <f>IF(FIQIH!D48="","",FIQIH!D48)</f>
        <v/>
      </c>
      <c r="J79" s="229" t="str">
        <f>IF(SKI!C48="","",SKI!C48)</f>
        <v/>
      </c>
      <c r="K79" s="229" t="str">
        <f>IF(SKI!D48="","",SKI!D48)</f>
        <v/>
      </c>
      <c r="L79" s="228" t="str">
        <f>IF(PPKn!C48="","",PPKn!C48)</f>
        <v/>
      </c>
      <c r="M79" s="229" t="str">
        <f>IF(PPKn!D48="","",PPKn!D48)</f>
        <v/>
      </c>
      <c r="N79" s="230" t="str">
        <f>IF(B.Ind!C48="","",B.Ind!C48)</f>
        <v/>
      </c>
      <c r="O79" s="230" t="str">
        <f>IF(B.Ind!D48="","",B.Ind!D48)</f>
        <v/>
      </c>
      <c r="P79" s="230" t="str">
        <f>IF(B.ARAB!C48="","",B.ARAB!C48)</f>
        <v/>
      </c>
      <c r="Q79" s="230" t="str">
        <f>IF(B.ARAB!D48="","",B.ARAB!D48)</f>
        <v/>
      </c>
      <c r="R79" s="230" t="str">
        <f>IF(MAT!C48="","",MAT!C48)</f>
        <v/>
      </c>
      <c r="S79" s="230" t="str">
        <f>IF(MAT!D48="","",MAT!D48)</f>
        <v/>
      </c>
      <c r="T79" s="230" t="str">
        <f>IF(IPA!C48="","",IPA!C48)</f>
        <v/>
      </c>
      <c r="U79" s="230" t="str">
        <f>IF(IPA!D48="","",IPA!D48)</f>
        <v/>
      </c>
      <c r="V79" s="230" t="str">
        <f>IF(IPS!C48="","",IPS!C48)</f>
        <v/>
      </c>
      <c r="W79" s="230" t="str">
        <f>IF(IPS!D48="","",IPS!D48)</f>
        <v/>
      </c>
      <c r="X79" s="230" t="str">
        <f>IF(BIng!C48="","",BIng!C48)</f>
        <v/>
      </c>
      <c r="Y79" s="230" t="str">
        <f>IF(BIng!D48="","",BIng!D48)</f>
        <v/>
      </c>
      <c r="Z79" s="230" t="str">
        <f>IF(SBd!C48="","",SBd!C48)</f>
        <v/>
      </c>
      <c r="AA79" s="230" t="str">
        <f>IF(SBd!D48="","",SBd!D48)</f>
        <v/>
      </c>
      <c r="AB79" s="230" t="str">
        <f>IF(Pjk!C48="","",Pjk!C48)</f>
        <v/>
      </c>
      <c r="AC79" s="230" t="str">
        <f>IF(Pjk!D48="","",Pjk!D48)</f>
        <v/>
      </c>
      <c r="AD79" s="230" t="str">
        <f>IF(Prk!C48="","",Prk!C48)</f>
        <v/>
      </c>
      <c r="AE79" s="230" t="str">
        <f>IF(Prk!D48="","",Prk!D48)</f>
        <v/>
      </c>
      <c r="AF79" s="230" t="str">
        <f>IF(BADER!C48="","",BADER!C48)</f>
        <v/>
      </c>
      <c r="AG79" s="230" t="str">
        <f>IF(BADER!D48="","",BADER!D48)</f>
        <v/>
      </c>
      <c r="AH79" s="230" t="str">
        <f>IF(TAMB1!C48="","",TAMB1!C48)</f>
        <v/>
      </c>
      <c r="AI79" s="230" t="str">
        <f>IF(TAMB1!D48="","",TAMB1!D48)</f>
        <v/>
      </c>
      <c r="AJ79" s="230" t="str">
        <f>IF(TAMB2!C48="","",TAMB2!C48)</f>
        <v/>
      </c>
      <c r="AK79" s="230" t="str">
        <f>IF(TAMB2!D48="","",TAMB2!D48)</f>
        <v/>
      </c>
      <c r="AL79" s="231">
        <f t="shared" si="62"/>
        <v>0</v>
      </c>
      <c r="AM79" s="754" t="str">
        <f>IFERROR(DESKRIPSI!EW45,"")</f>
        <v/>
      </c>
      <c r="AN79" s="756">
        <f t="shared" ref="AN79" si="67">IF(AL79="","",AL79+AL80)</f>
        <v>0</v>
      </c>
      <c r="AO79" s="747" t="str">
        <f>IF('NK1'!AO79:AO80="","",'NK1'!AO79:AO80)</f>
        <v/>
      </c>
      <c r="AP79" s="751" t="str">
        <f t="shared" ref="AP79" si="68">IF(AN79=0,"",RANK(AN79,$AN$11:$AN$105,0))</f>
        <v/>
      </c>
    </row>
    <row r="80" spans="1:42" ht="15">
      <c r="A80" s="713"/>
      <c r="B80" s="753"/>
      <c r="C80" s="232" t="s">
        <v>423</v>
      </c>
      <c r="D80" s="228" t="str">
        <f>IF(QH!F48="","",QH!F48)</f>
        <v/>
      </c>
      <c r="E80" s="229" t="str">
        <f>IF(QH!G48="","",QH!G48)</f>
        <v/>
      </c>
      <c r="F80" s="229" t="str">
        <f>IF(AA!F48="","",AA!F48)</f>
        <v/>
      </c>
      <c r="G80" s="229" t="str">
        <f>IF(AA!G48="","",AA!G48)</f>
        <v/>
      </c>
      <c r="H80" s="229" t="str">
        <f>IF(FIQIH!F48="","",FIQIH!F48)</f>
        <v/>
      </c>
      <c r="I80" s="229" t="str">
        <f>IF(FIQIH!G48="","",FIQIH!G48)</f>
        <v/>
      </c>
      <c r="J80" s="229" t="str">
        <f>IF(SKI!F48="","",SKI!F48)</f>
        <v/>
      </c>
      <c r="K80" s="229" t="str">
        <f>IF(SKI!G48="","",SKI!G48)</f>
        <v/>
      </c>
      <c r="L80" s="228" t="str">
        <f>IF(PPKn!F48="","",PPKn!F48)</f>
        <v/>
      </c>
      <c r="M80" s="229" t="str">
        <f>IF(PPKn!G48="","",PPKn!G48)</f>
        <v/>
      </c>
      <c r="N80" s="230" t="str">
        <f>IF(B.Ind!F48="","",B.Ind!F48)</f>
        <v/>
      </c>
      <c r="O80" s="230" t="str">
        <f>IF(B.Ind!G48="","",B.Ind!G48)</f>
        <v/>
      </c>
      <c r="P80" s="230" t="str">
        <f>IF(B.ARAB!F48="","",B.ARAB!F48)</f>
        <v/>
      </c>
      <c r="Q80" s="230" t="str">
        <f>IF(B.ARAB!G48="","",B.ARAB!G48)</f>
        <v/>
      </c>
      <c r="R80" s="230" t="str">
        <f>IF(MAT!F48="","",MAT!F48)</f>
        <v/>
      </c>
      <c r="S80" s="230" t="str">
        <f>IF(MAT!G48="","",MAT!G48)</f>
        <v/>
      </c>
      <c r="T80" s="230" t="str">
        <f>IF(IPA!F48="","",IPA!F48)</f>
        <v/>
      </c>
      <c r="U80" s="230" t="str">
        <f>IF(IPA!G48="","",IPA!G48)</f>
        <v/>
      </c>
      <c r="V80" s="230" t="str">
        <f>IF(IPS!F48="","",IPS!F48)</f>
        <v/>
      </c>
      <c r="W80" s="230" t="str">
        <f>IF(IPS!G48="","",IPS!G48)</f>
        <v/>
      </c>
      <c r="X80" s="230" t="str">
        <f>IF(BIng!F48="","",BIng!F48)</f>
        <v/>
      </c>
      <c r="Y80" s="230" t="str">
        <f>IF(BIng!G48="","",BIng!G48)</f>
        <v/>
      </c>
      <c r="Z80" s="230" t="str">
        <f>IF(SBd!F48="","",SBd!F48)</f>
        <v/>
      </c>
      <c r="AA80" s="230" t="str">
        <f>IF(SBd!G48="","",SBd!G48)</f>
        <v/>
      </c>
      <c r="AB80" s="230" t="str">
        <f>IF(Pjk!F48="","",Pjk!F48)</f>
        <v/>
      </c>
      <c r="AC80" s="230" t="str">
        <f>IF(Pjk!G48="","",Pjk!G48)</f>
        <v/>
      </c>
      <c r="AD80" s="230" t="str">
        <f>IF(Prk!F48="","",Prk!F48)</f>
        <v/>
      </c>
      <c r="AE80" s="230" t="str">
        <f>IF(Prk!G48="","",Prk!G48)</f>
        <v/>
      </c>
      <c r="AF80" s="230" t="str">
        <f>IF(BADER!F48="","",BADER!F48)</f>
        <v/>
      </c>
      <c r="AG80" s="230" t="str">
        <f>IF(BADER!G48="","",BADER!G48)</f>
        <v/>
      </c>
      <c r="AH80" s="230" t="str">
        <f>IF(TAMB1!F48="","",TAMB1!F48)</f>
        <v/>
      </c>
      <c r="AI80" s="230" t="str">
        <f>IF(TAMB1!G48="","",TAMB1!G48)</f>
        <v/>
      </c>
      <c r="AJ80" s="230" t="str">
        <f>IF(TAMB2!F48="","",TAMB2!F48)</f>
        <v/>
      </c>
      <c r="AK80" s="230" t="str">
        <f>IF(TAMB2!G48="","",TAMB2!G48)</f>
        <v/>
      </c>
      <c r="AL80" s="231">
        <f t="shared" si="62"/>
        <v>0</v>
      </c>
      <c r="AM80" s="755"/>
      <c r="AN80" s="757"/>
      <c r="AO80" s="748"/>
      <c r="AP80" s="751"/>
    </row>
    <row r="81" spans="1:42" ht="15">
      <c r="A81" s="711">
        <v>36</v>
      </c>
      <c r="B81" s="752" t="str">
        <f>'Data Identitas'!B44</f>
        <v>siswa36</v>
      </c>
      <c r="C81" s="232" t="s">
        <v>422</v>
      </c>
      <c r="D81" s="228" t="str">
        <f>IF(QH!C49="","",QH!C49)</f>
        <v/>
      </c>
      <c r="E81" s="229" t="str">
        <f>IF(QH!D49="","",QH!D49)</f>
        <v/>
      </c>
      <c r="F81" s="229" t="str">
        <f>IF(AA!C49="","",AA!C49)</f>
        <v/>
      </c>
      <c r="G81" s="229" t="str">
        <f>IF(AA!D49="","",AA!D49)</f>
        <v/>
      </c>
      <c r="H81" s="229" t="str">
        <f>IF(FIQIH!C49="","",FIQIH!C49)</f>
        <v/>
      </c>
      <c r="I81" s="229" t="str">
        <f>IF(FIQIH!D49="","",FIQIH!D49)</f>
        <v/>
      </c>
      <c r="J81" s="229" t="str">
        <f>IF(SKI!C49="","",SKI!C49)</f>
        <v/>
      </c>
      <c r="K81" s="229" t="str">
        <f>IF(SKI!D49="","",SKI!D49)</f>
        <v/>
      </c>
      <c r="L81" s="228" t="str">
        <f>IF(PPKn!C49="","",PPKn!C49)</f>
        <v/>
      </c>
      <c r="M81" s="229" t="str">
        <f>IF(PPKn!D49="","",PPKn!D49)</f>
        <v/>
      </c>
      <c r="N81" s="230" t="str">
        <f>IF(B.Ind!C49="","",B.Ind!C49)</f>
        <v/>
      </c>
      <c r="O81" s="230" t="str">
        <f>IF(B.Ind!D49="","",B.Ind!D49)</f>
        <v/>
      </c>
      <c r="P81" s="230" t="str">
        <f>IF(B.ARAB!C49="","",B.ARAB!C49)</f>
        <v/>
      </c>
      <c r="Q81" s="230" t="str">
        <f>IF(B.ARAB!D49="","",B.ARAB!D49)</f>
        <v/>
      </c>
      <c r="R81" s="230" t="str">
        <f>IF(MAT!C49="","",MAT!C49)</f>
        <v/>
      </c>
      <c r="S81" s="230" t="str">
        <f>IF(MAT!D49="","",MAT!D49)</f>
        <v/>
      </c>
      <c r="T81" s="230" t="str">
        <f>IF(IPA!C49="","",IPA!C49)</f>
        <v/>
      </c>
      <c r="U81" s="230" t="str">
        <f>IF(IPA!D49="","",IPA!D49)</f>
        <v/>
      </c>
      <c r="V81" s="230" t="str">
        <f>IF(IPS!C49="","",IPS!C49)</f>
        <v/>
      </c>
      <c r="W81" s="230" t="str">
        <f>IF(IPS!D49="","",IPS!D49)</f>
        <v/>
      </c>
      <c r="X81" s="230" t="str">
        <f>IF(BIng!C49="","",BIng!C49)</f>
        <v/>
      </c>
      <c r="Y81" s="230" t="str">
        <f>IF(BIng!D49="","",BIng!D49)</f>
        <v/>
      </c>
      <c r="Z81" s="230" t="str">
        <f>IF(SBd!C49="","",SBd!C49)</f>
        <v/>
      </c>
      <c r="AA81" s="230" t="str">
        <f>IF(SBd!D49="","",SBd!D49)</f>
        <v/>
      </c>
      <c r="AB81" s="230" t="str">
        <f>IF(Pjk!C49="","",Pjk!C49)</f>
        <v/>
      </c>
      <c r="AC81" s="230" t="str">
        <f>IF(Pjk!D49="","",Pjk!D49)</f>
        <v/>
      </c>
      <c r="AD81" s="230" t="str">
        <f>IF(Prk!C49="","",Prk!C49)</f>
        <v/>
      </c>
      <c r="AE81" s="230" t="str">
        <f>IF(Prk!D49="","",Prk!D49)</f>
        <v/>
      </c>
      <c r="AF81" s="230" t="str">
        <f>IF(BADER!C49="","",BADER!C49)</f>
        <v/>
      </c>
      <c r="AG81" s="230" t="str">
        <f>IF(BADER!D49="","",BADER!D49)</f>
        <v/>
      </c>
      <c r="AH81" s="230" t="str">
        <f>IF(TAMB1!C49="","",TAMB1!C49)</f>
        <v/>
      </c>
      <c r="AI81" s="230" t="str">
        <f>IF(TAMB1!D49="","",TAMB1!D49)</f>
        <v/>
      </c>
      <c r="AJ81" s="230" t="str">
        <f>IF(TAMB2!C49="","",TAMB2!C49)</f>
        <v/>
      </c>
      <c r="AK81" s="230" t="str">
        <f>IF(TAMB2!D49="","",TAMB2!D49)</f>
        <v/>
      </c>
      <c r="AL81" s="231">
        <f t="shared" si="62"/>
        <v>0</v>
      </c>
      <c r="AM81" s="754" t="str">
        <f>IFERROR(DESKRIPSI!EW46,"")</f>
        <v/>
      </c>
      <c r="AN81" s="756">
        <f t="shared" ref="AN81" si="69">IF(AL81="","",AL81+AL82)</f>
        <v>0</v>
      </c>
      <c r="AO81" s="747" t="str">
        <f>IF('NK1'!AO81:AO82="","",'NK1'!AO81:AO82)</f>
        <v/>
      </c>
      <c r="AP81" s="751" t="str">
        <f t="shared" ref="AP81" si="70">IF(AN81=0,"",RANK(AN81,$AN$11:$AN$105,0))</f>
        <v/>
      </c>
    </row>
    <row r="82" spans="1:42" ht="15">
      <c r="A82" s="713"/>
      <c r="B82" s="753"/>
      <c r="C82" s="232" t="s">
        <v>423</v>
      </c>
      <c r="D82" s="228" t="str">
        <f>IF(QH!F49="","",QH!F49)</f>
        <v/>
      </c>
      <c r="E82" s="229" t="str">
        <f>IF(QH!G49="","",QH!G49)</f>
        <v/>
      </c>
      <c r="F82" s="229" t="str">
        <f>IF(AA!F49="","",AA!F49)</f>
        <v/>
      </c>
      <c r="G82" s="229" t="str">
        <f>IF(AA!G49="","",AA!G49)</f>
        <v/>
      </c>
      <c r="H82" s="229" t="str">
        <f>IF(FIQIH!F49="","",FIQIH!F49)</f>
        <v/>
      </c>
      <c r="I82" s="229" t="str">
        <f>IF(FIQIH!G49="","",FIQIH!G49)</f>
        <v/>
      </c>
      <c r="J82" s="229" t="str">
        <f>IF(SKI!F49="","",SKI!F49)</f>
        <v/>
      </c>
      <c r="K82" s="229" t="str">
        <f>IF(SKI!G49="","",SKI!G49)</f>
        <v/>
      </c>
      <c r="L82" s="228" t="str">
        <f>IF(PPKn!F49="","",PPKn!F49)</f>
        <v/>
      </c>
      <c r="M82" s="229" t="str">
        <f>IF(PPKn!G49="","",PPKn!G49)</f>
        <v/>
      </c>
      <c r="N82" s="230" t="str">
        <f>IF(B.Ind!F49="","",B.Ind!F49)</f>
        <v/>
      </c>
      <c r="O82" s="230" t="str">
        <f>IF(B.Ind!G49="","",B.Ind!G49)</f>
        <v/>
      </c>
      <c r="P82" s="230" t="str">
        <f>IF(B.ARAB!F49="","",B.ARAB!F49)</f>
        <v/>
      </c>
      <c r="Q82" s="230" t="str">
        <f>IF(B.ARAB!G49="","",B.ARAB!G49)</f>
        <v/>
      </c>
      <c r="R82" s="230" t="str">
        <f>IF(MAT!F49="","",MAT!F49)</f>
        <v/>
      </c>
      <c r="S82" s="230" t="str">
        <f>IF(MAT!G49="","",MAT!G49)</f>
        <v/>
      </c>
      <c r="T82" s="230" t="str">
        <f>IF(IPA!F49="","",IPA!F49)</f>
        <v/>
      </c>
      <c r="U82" s="230" t="str">
        <f>IF(IPA!G49="","",IPA!G49)</f>
        <v/>
      </c>
      <c r="V82" s="230" t="str">
        <f>IF(IPS!F49="","",IPS!F49)</f>
        <v/>
      </c>
      <c r="W82" s="230" t="str">
        <f>IF(IPS!G49="","",IPS!G49)</f>
        <v/>
      </c>
      <c r="X82" s="230" t="str">
        <f>IF(BIng!F49="","",BIng!F49)</f>
        <v/>
      </c>
      <c r="Y82" s="230" t="str">
        <f>IF(BIng!G49="","",BIng!G49)</f>
        <v/>
      </c>
      <c r="Z82" s="230" t="str">
        <f>IF(SBd!F49="","",SBd!F49)</f>
        <v/>
      </c>
      <c r="AA82" s="230" t="str">
        <f>IF(SBd!G49="","",SBd!G49)</f>
        <v/>
      </c>
      <c r="AB82" s="230" t="str">
        <f>IF(Pjk!F49="","",Pjk!F49)</f>
        <v/>
      </c>
      <c r="AC82" s="230" t="str">
        <f>IF(Pjk!G49="","",Pjk!G49)</f>
        <v/>
      </c>
      <c r="AD82" s="230" t="str">
        <f>IF(Prk!F49="","",Prk!F49)</f>
        <v/>
      </c>
      <c r="AE82" s="230" t="str">
        <f>IF(Prk!G49="","",Prk!G49)</f>
        <v/>
      </c>
      <c r="AF82" s="230" t="str">
        <f>IF(BADER!F49="","",BADER!F49)</f>
        <v/>
      </c>
      <c r="AG82" s="230" t="str">
        <f>IF(BADER!G49="","",BADER!G49)</f>
        <v/>
      </c>
      <c r="AH82" s="230" t="str">
        <f>IF(TAMB1!F49="","",TAMB1!F49)</f>
        <v/>
      </c>
      <c r="AI82" s="230" t="str">
        <f>IF(TAMB1!G49="","",TAMB1!G49)</f>
        <v/>
      </c>
      <c r="AJ82" s="230" t="str">
        <f>IF(TAMB2!F49="","",TAMB2!F49)</f>
        <v/>
      </c>
      <c r="AK82" s="230" t="str">
        <f>IF(TAMB2!G49="","",TAMB2!G49)</f>
        <v/>
      </c>
      <c r="AL82" s="231">
        <f t="shared" si="62"/>
        <v>0</v>
      </c>
      <c r="AM82" s="755"/>
      <c r="AN82" s="757"/>
      <c r="AO82" s="748"/>
      <c r="AP82" s="751"/>
    </row>
    <row r="83" spans="1:42" ht="15">
      <c r="A83" s="711">
        <v>37</v>
      </c>
      <c r="B83" s="752" t="str">
        <f>'Data Identitas'!B45</f>
        <v>siswa37</v>
      </c>
      <c r="C83" s="232" t="s">
        <v>422</v>
      </c>
      <c r="D83" s="228" t="str">
        <f>IF(QH!C50="","",QH!C50)</f>
        <v/>
      </c>
      <c r="E83" s="229" t="str">
        <f>IF(QH!D50="","",QH!D50)</f>
        <v/>
      </c>
      <c r="F83" s="229" t="str">
        <f>IF(AA!C50="","",AA!C50)</f>
        <v/>
      </c>
      <c r="G83" s="229" t="str">
        <f>IF(AA!D50="","",AA!D50)</f>
        <v/>
      </c>
      <c r="H83" s="229" t="str">
        <f>IF(FIQIH!C50="","",FIQIH!C50)</f>
        <v/>
      </c>
      <c r="I83" s="229" t="str">
        <f>IF(FIQIH!D50="","",FIQIH!D50)</f>
        <v/>
      </c>
      <c r="J83" s="229" t="str">
        <f>IF(SKI!C50="","",SKI!C50)</f>
        <v/>
      </c>
      <c r="K83" s="229" t="str">
        <f>IF(SKI!D50="","",SKI!D50)</f>
        <v/>
      </c>
      <c r="L83" s="228" t="str">
        <f>IF(PPKn!C50="","",PPKn!C50)</f>
        <v/>
      </c>
      <c r="M83" s="229" t="str">
        <f>IF(PPKn!D50="","",PPKn!D50)</f>
        <v/>
      </c>
      <c r="N83" s="230" t="str">
        <f>IF(B.Ind!C50="","",B.Ind!C50)</f>
        <v/>
      </c>
      <c r="O83" s="230" t="str">
        <f>IF(B.Ind!D50="","",B.Ind!D50)</f>
        <v/>
      </c>
      <c r="P83" s="230" t="str">
        <f>IF(B.ARAB!C50="","",B.ARAB!C50)</f>
        <v/>
      </c>
      <c r="Q83" s="230" t="str">
        <f>IF(B.ARAB!D50="","",B.ARAB!D50)</f>
        <v/>
      </c>
      <c r="R83" s="230" t="str">
        <f>IF(MAT!C50="","",MAT!C50)</f>
        <v/>
      </c>
      <c r="S83" s="230" t="str">
        <f>IF(MAT!D50="","",MAT!D50)</f>
        <v/>
      </c>
      <c r="T83" s="230" t="str">
        <f>IF(IPA!C50="","",IPA!C50)</f>
        <v/>
      </c>
      <c r="U83" s="230" t="str">
        <f>IF(IPA!D50="","",IPA!D50)</f>
        <v/>
      </c>
      <c r="V83" s="230" t="str">
        <f>IF(IPS!C50="","",IPS!C50)</f>
        <v/>
      </c>
      <c r="W83" s="230" t="str">
        <f>IF(IPS!D50="","",IPS!D50)</f>
        <v/>
      </c>
      <c r="X83" s="230" t="str">
        <f>IF(BIng!C50="","",BIng!C50)</f>
        <v/>
      </c>
      <c r="Y83" s="230" t="str">
        <f>IF(BIng!D50="","",BIng!D50)</f>
        <v/>
      </c>
      <c r="Z83" s="230" t="str">
        <f>IF(SBd!C50="","",SBd!C50)</f>
        <v/>
      </c>
      <c r="AA83" s="230" t="str">
        <f>IF(SBd!D50="","",SBd!D50)</f>
        <v/>
      </c>
      <c r="AB83" s="230" t="str">
        <f>IF(Pjk!C50="","",Pjk!C50)</f>
        <v/>
      </c>
      <c r="AC83" s="230" t="str">
        <f>IF(Pjk!D50="","",Pjk!D50)</f>
        <v/>
      </c>
      <c r="AD83" s="230" t="str">
        <f>IF(Prk!C50="","",Prk!C50)</f>
        <v/>
      </c>
      <c r="AE83" s="230" t="str">
        <f>IF(Prk!D50="","",Prk!D50)</f>
        <v/>
      </c>
      <c r="AF83" s="230" t="str">
        <f>IF(BADER!C50="","",BADER!C50)</f>
        <v/>
      </c>
      <c r="AG83" s="230" t="str">
        <f>IF(BADER!D50="","",BADER!D50)</f>
        <v/>
      </c>
      <c r="AH83" s="230" t="str">
        <f>IF(TAMB1!C50="","",TAMB1!C50)</f>
        <v/>
      </c>
      <c r="AI83" s="230" t="str">
        <f>IF(TAMB1!D50="","",TAMB1!D50)</f>
        <v/>
      </c>
      <c r="AJ83" s="230" t="str">
        <f>IF(TAMB2!C50="","",TAMB2!C50)</f>
        <v/>
      </c>
      <c r="AK83" s="230" t="str">
        <f>IF(TAMB2!D50="","",TAMB2!D50)</f>
        <v/>
      </c>
      <c r="AL83" s="231">
        <f t="shared" si="62"/>
        <v>0</v>
      </c>
      <c r="AM83" s="754" t="str">
        <f>IFERROR(DESKRIPSI!EW47,"")</f>
        <v/>
      </c>
      <c r="AN83" s="756">
        <f t="shared" ref="AN83" si="71">IF(AL83="","",AL83+AL84)</f>
        <v>0</v>
      </c>
      <c r="AO83" s="747" t="str">
        <f>IF('NK1'!AO83:AO84="","",'NK1'!AO83:AO84)</f>
        <v/>
      </c>
      <c r="AP83" s="751" t="str">
        <f t="shared" ref="AP83" si="72">IF(AN83=0,"",RANK(AN83,$AN$11:$AN$105,0))</f>
        <v/>
      </c>
    </row>
    <row r="84" spans="1:42" ht="15">
      <c r="A84" s="713"/>
      <c r="B84" s="753"/>
      <c r="C84" s="232" t="s">
        <v>423</v>
      </c>
      <c r="D84" s="228" t="str">
        <f>IF(QH!F50="","",QH!F50)</f>
        <v/>
      </c>
      <c r="E84" s="229" t="str">
        <f>IF(QH!G50="","",QH!G50)</f>
        <v/>
      </c>
      <c r="F84" s="229" t="str">
        <f>IF(AA!F50="","",AA!F50)</f>
        <v/>
      </c>
      <c r="G84" s="229" t="str">
        <f>IF(AA!G50="","",AA!G50)</f>
        <v/>
      </c>
      <c r="H84" s="229" t="str">
        <f>IF(FIQIH!F50="","",FIQIH!F50)</f>
        <v/>
      </c>
      <c r="I84" s="229" t="str">
        <f>IF(FIQIH!G50="","",FIQIH!G50)</f>
        <v/>
      </c>
      <c r="J84" s="229" t="str">
        <f>IF(SKI!F50="","",SKI!F50)</f>
        <v/>
      </c>
      <c r="K84" s="229" t="str">
        <f>IF(SKI!G50="","",SKI!G50)</f>
        <v/>
      </c>
      <c r="L84" s="228" t="str">
        <f>IF(PPKn!F50="","",PPKn!F50)</f>
        <v/>
      </c>
      <c r="M84" s="229" t="str">
        <f>IF(PPKn!G50="","",PPKn!G50)</f>
        <v/>
      </c>
      <c r="N84" s="230" t="str">
        <f>IF(B.Ind!F50="","",B.Ind!F50)</f>
        <v/>
      </c>
      <c r="O84" s="230" t="str">
        <f>IF(B.Ind!G50="","",B.Ind!G50)</f>
        <v/>
      </c>
      <c r="P84" s="230" t="str">
        <f>IF(B.ARAB!F50="","",B.ARAB!F50)</f>
        <v/>
      </c>
      <c r="Q84" s="230" t="str">
        <f>IF(B.ARAB!G50="","",B.ARAB!G50)</f>
        <v/>
      </c>
      <c r="R84" s="230" t="str">
        <f>IF(MAT!F50="","",MAT!F50)</f>
        <v/>
      </c>
      <c r="S84" s="230" t="str">
        <f>IF(MAT!G50="","",MAT!G50)</f>
        <v/>
      </c>
      <c r="T84" s="230" t="str">
        <f>IF(IPA!F50="","",IPA!F50)</f>
        <v/>
      </c>
      <c r="U84" s="230" t="str">
        <f>IF(IPA!G50="","",IPA!G50)</f>
        <v/>
      </c>
      <c r="V84" s="230" t="str">
        <f>IF(IPS!F50="","",IPS!F50)</f>
        <v/>
      </c>
      <c r="W84" s="230" t="str">
        <f>IF(IPS!G50="","",IPS!G50)</f>
        <v/>
      </c>
      <c r="X84" s="230" t="str">
        <f>IF(BIng!F50="","",BIng!F50)</f>
        <v/>
      </c>
      <c r="Y84" s="230" t="str">
        <f>IF(BIng!G50="","",BIng!G50)</f>
        <v/>
      </c>
      <c r="Z84" s="230" t="str">
        <f>IF(SBd!F50="","",SBd!F50)</f>
        <v/>
      </c>
      <c r="AA84" s="230" t="str">
        <f>IF(SBd!G50="","",SBd!G50)</f>
        <v/>
      </c>
      <c r="AB84" s="230" t="str">
        <f>IF(Pjk!F50="","",Pjk!F50)</f>
        <v/>
      </c>
      <c r="AC84" s="230" t="str">
        <f>IF(Pjk!G50="","",Pjk!G50)</f>
        <v/>
      </c>
      <c r="AD84" s="230" t="str">
        <f>IF(Prk!F50="","",Prk!F50)</f>
        <v/>
      </c>
      <c r="AE84" s="230" t="str">
        <f>IF(Prk!G50="","",Prk!G50)</f>
        <v/>
      </c>
      <c r="AF84" s="230" t="str">
        <f>IF(BADER!F50="","",BADER!F50)</f>
        <v/>
      </c>
      <c r="AG84" s="230" t="str">
        <f>IF(BADER!G50="","",BADER!G50)</f>
        <v/>
      </c>
      <c r="AH84" s="230" t="str">
        <f>IF(TAMB1!F50="","",TAMB1!F50)</f>
        <v/>
      </c>
      <c r="AI84" s="230" t="str">
        <f>IF(TAMB1!G50="","",TAMB1!G50)</f>
        <v/>
      </c>
      <c r="AJ84" s="230" t="str">
        <f>IF(TAMB2!F50="","",TAMB2!F50)</f>
        <v/>
      </c>
      <c r="AK84" s="230" t="str">
        <f>IF(TAMB2!G50="","",TAMB2!G50)</f>
        <v/>
      </c>
      <c r="AL84" s="231">
        <f t="shared" si="62"/>
        <v>0</v>
      </c>
      <c r="AM84" s="755"/>
      <c r="AN84" s="757"/>
      <c r="AO84" s="748"/>
      <c r="AP84" s="751"/>
    </row>
    <row r="85" spans="1:42" ht="15">
      <c r="A85" s="711">
        <v>38</v>
      </c>
      <c r="B85" s="752" t="str">
        <f>'Data Identitas'!B46</f>
        <v>siswa38</v>
      </c>
      <c r="C85" s="232" t="s">
        <v>422</v>
      </c>
      <c r="D85" s="228" t="str">
        <f>IF(QH!C51="","",QH!C51)</f>
        <v/>
      </c>
      <c r="E85" s="229" t="str">
        <f>IF(QH!D51="","",QH!D51)</f>
        <v/>
      </c>
      <c r="F85" s="229" t="str">
        <f>IF(AA!C51="","",AA!C51)</f>
        <v/>
      </c>
      <c r="G85" s="229" t="str">
        <f>IF(AA!D51="","",AA!D51)</f>
        <v/>
      </c>
      <c r="H85" s="229" t="str">
        <f>IF(FIQIH!C51="","",FIQIH!C51)</f>
        <v/>
      </c>
      <c r="I85" s="229" t="str">
        <f>IF(FIQIH!D51="","",FIQIH!D51)</f>
        <v/>
      </c>
      <c r="J85" s="229" t="str">
        <f>IF(SKI!C51="","",SKI!C51)</f>
        <v/>
      </c>
      <c r="K85" s="229" t="str">
        <f>IF(SKI!D51="","",SKI!D51)</f>
        <v/>
      </c>
      <c r="L85" s="228" t="str">
        <f>IF(PPKn!C51="","",PPKn!C51)</f>
        <v/>
      </c>
      <c r="M85" s="229" t="str">
        <f>IF(PPKn!D51="","",PPKn!D51)</f>
        <v/>
      </c>
      <c r="N85" s="230" t="str">
        <f>IF(B.Ind!C51="","",B.Ind!C51)</f>
        <v/>
      </c>
      <c r="O85" s="230" t="str">
        <f>IF(B.Ind!D51="","",B.Ind!D51)</f>
        <v/>
      </c>
      <c r="P85" s="230" t="str">
        <f>IF(B.ARAB!C51="","",B.ARAB!C51)</f>
        <v/>
      </c>
      <c r="Q85" s="230" t="str">
        <f>IF(B.ARAB!D51="","",B.ARAB!D51)</f>
        <v/>
      </c>
      <c r="R85" s="230" t="str">
        <f>IF(MAT!C51="","",MAT!C51)</f>
        <v/>
      </c>
      <c r="S85" s="230" t="str">
        <f>IF(MAT!D51="","",MAT!D51)</f>
        <v/>
      </c>
      <c r="T85" s="230" t="str">
        <f>IF(IPA!C51="","",IPA!C51)</f>
        <v/>
      </c>
      <c r="U85" s="230" t="str">
        <f>IF(IPA!D51="","",IPA!D51)</f>
        <v/>
      </c>
      <c r="V85" s="230" t="str">
        <f>IF(IPS!C51="","",IPS!C51)</f>
        <v/>
      </c>
      <c r="W85" s="230" t="str">
        <f>IF(IPS!D51="","",IPS!D51)</f>
        <v/>
      </c>
      <c r="X85" s="230" t="str">
        <f>IF(BIng!C51="","",BIng!C51)</f>
        <v/>
      </c>
      <c r="Y85" s="230" t="str">
        <f>IF(BIng!D51="","",BIng!D51)</f>
        <v/>
      </c>
      <c r="Z85" s="230" t="str">
        <f>IF(SBd!C51="","",SBd!C51)</f>
        <v/>
      </c>
      <c r="AA85" s="230" t="str">
        <f>IF(SBd!D51="","",SBd!D51)</f>
        <v/>
      </c>
      <c r="AB85" s="230" t="str">
        <f>IF(Pjk!C51="","",Pjk!C51)</f>
        <v/>
      </c>
      <c r="AC85" s="230" t="str">
        <f>IF(Pjk!D51="","",Pjk!D51)</f>
        <v/>
      </c>
      <c r="AD85" s="230" t="str">
        <f>IF(Prk!C51="","",Prk!C51)</f>
        <v/>
      </c>
      <c r="AE85" s="230" t="str">
        <f>IF(Prk!D51="","",Prk!D51)</f>
        <v/>
      </c>
      <c r="AF85" s="230" t="str">
        <f>IF(BADER!C51="","",BADER!C51)</f>
        <v/>
      </c>
      <c r="AG85" s="230" t="str">
        <f>IF(BADER!D51="","",BADER!D51)</f>
        <v/>
      </c>
      <c r="AH85" s="230" t="str">
        <f>IF(TAMB1!C51="","",TAMB1!C51)</f>
        <v/>
      </c>
      <c r="AI85" s="230" t="str">
        <f>IF(TAMB1!D51="","",TAMB1!D51)</f>
        <v/>
      </c>
      <c r="AJ85" s="230" t="str">
        <f>IF(TAMB2!C51="","",TAMB2!C51)</f>
        <v/>
      </c>
      <c r="AK85" s="230" t="str">
        <f>IF(TAMB2!D51="","",TAMB2!D51)</f>
        <v/>
      </c>
      <c r="AL85" s="231">
        <f t="shared" si="62"/>
        <v>0</v>
      </c>
      <c r="AM85" s="754" t="str">
        <f>IFERROR(DESKRIPSI!EW48,"")</f>
        <v/>
      </c>
      <c r="AN85" s="756">
        <f t="shared" ref="AN85" si="73">IF(AL85="","",AL85+AL86)</f>
        <v>0</v>
      </c>
      <c r="AO85" s="747" t="str">
        <f>IF('NK1'!AO85:AO86="","",'NK1'!AO85:AO86)</f>
        <v/>
      </c>
      <c r="AP85" s="751" t="str">
        <f t="shared" ref="AP85" si="74">IF(AN85=0,"",RANK(AN85,$AN$11:$AN$105,0))</f>
        <v/>
      </c>
    </row>
    <row r="86" spans="1:42" ht="15">
      <c r="A86" s="713"/>
      <c r="B86" s="753"/>
      <c r="C86" s="232" t="s">
        <v>423</v>
      </c>
      <c r="D86" s="228" t="str">
        <f>IF(QH!F51="","",QH!F51)</f>
        <v/>
      </c>
      <c r="E86" s="229" t="str">
        <f>IF(QH!G51="","",QH!G51)</f>
        <v/>
      </c>
      <c r="F86" s="229" t="str">
        <f>IF(AA!F51="","",AA!F51)</f>
        <v/>
      </c>
      <c r="G86" s="229" t="str">
        <f>IF(AA!G51="","",AA!G51)</f>
        <v/>
      </c>
      <c r="H86" s="229" t="str">
        <f>IF(FIQIH!F51="","",FIQIH!F51)</f>
        <v/>
      </c>
      <c r="I86" s="229" t="str">
        <f>IF(FIQIH!G51="","",FIQIH!G51)</f>
        <v/>
      </c>
      <c r="J86" s="229" t="str">
        <f>IF(SKI!F51="","",SKI!F51)</f>
        <v/>
      </c>
      <c r="K86" s="229" t="str">
        <f>IF(SKI!G51="","",SKI!G51)</f>
        <v/>
      </c>
      <c r="L86" s="228" t="str">
        <f>IF(PPKn!F51="","",PPKn!F51)</f>
        <v/>
      </c>
      <c r="M86" s="229" t="str">
        <f>IF(PPKn!G51="","",PPKn!G51)</f>
        <v/>
      </c>
      <c r="N86" s="230" t="str">
        <f>IF(B.Ind!F51="","",B.Ind!F51)</f>
        <v/>
      </c>
      <c r="O86" s="230" t="str">
        <f>IF(B.Ind!G51="","",B.Ind!G51)</f>
        <v/>
      </c>
      <c r="P86" s="230" t="str">
        <f>IF(B.ARAB!F51="","",B.ARAB!F51)</f>
        <v/>
      </c>
      <c r="Q86" s="230" t="str">
        <f>IF(B.ARAB!G51="","",B.ARAB!G51)</f>
        <v/>
      </c>
      <c r="R86" s="230" t="str">
        <f>IF(MAT!F51="","",MAT!F51)</f>
        <v/>
      </c>
      <c r="S86" s="230" t="str">
        <f>IF(MAT!G51="","",MAT!G51)</f>
        <v/>
      </c>
      <c r="T86" s="230" t="str">
        <f>IF(IPA!F51="","",IPA!F51)</f>
        <v/>
      </c>
      <c r="U86" s="230" t="str">
        <f>IF(IPA!G51="","",IPA!G51)</f>
        <v/>
      </c>
      <c r="V86" s="230" t="str">
        <f>IF(IPS!F51="","",IPS!F51)</f>
        <v/>
      </c>
      <c r="W86" s="230" t="str">
        <f>IF(IPS!G51="","",IPS!G51)</f>
        <v/>
      </c>
      <c r="X86" s="230" t="str">
        <f>IF(BIng!F51="","",BIng!F51)</f>
        <v/>
      </c>
      <c r="Y86" s="230" t="str">
        <f>IF(BIng!G51="","",BIng!G51)</f>
        <v/>
      </c>
      <c r="Z86" s="230" t="str">
        <f>IF(SBd!F51="","",SBd!F51)</f>
        <v/>
      </c>
      <c r="AA86" s="230" t="str">
        <f>IF(SBd!G51="","",SBd!G51)</f>
        <v/>
      </c>
      <c r="AB86" s="230" t="str">
        <f>IF(Pjk!F51="","",Pjk!F51)</f>
        <v/>
      </c>
      <c r="AC86" s="230" t="str">
        <f>IF(Pjk!G51="","",Pjk!G51)</f>
        <v/>
      </c>
      <c r="AD86" s="230" t="str">
        <f>IF(Prk!F51="","",Prk!F51)</f>
        <v/>
      </c>
      <c r="AE86" s="230" t="str">
        <f>IF(Prk!G51="","",Prk!G51)</f>
        <v/>
      </c>
      <c r="AF86" s="230" t="str">
        <f>IF(BADER!F51="","",BADER!F51)</f>
        <v/>
      </c>
      <c r="AG86" s="230" t="str">
        <f>IF(BADER!G51="","",BADER!G51)</f>
        <v/>
      </c>
      <c r="AH86" s="230" t="str">
        <f>IF(TAMB1!F51="","",TAMB1!F51)</f>
        <v/>
      </c>
      <c r="AI86" s="230" t="str">
        <f>IF(TAMB1!G51="","",TAMB1!G51)</f>
        <v/>
      </c>
      <c r="AJ86" s="230" t="str">
        <f>IF(TAMB2!F51="","",TAMB2!F51)</f>
        <v/>
      </c>
      <c r="AK86" s="230" t="str">
        <f>IF(TAMB2!G51="","",TAMB2!G51)</f>
        <v/>
      </c>
      <c r="AL86" s="231">
        <f t="shared" si="62"/>
        <v>0</v>
      </c>
      <c r="AM86" s="755"/>
      <c r="AN86" s="757"/>
      <c r="AO86" s="748"/>
      <c r="AP86" s="751"/>
    </row>
    <row r="87" spans="1:42" ht="15">
      <c r="A87" s="711">
        <v>39</v>
      </c>
      <c r="B87" s="752" t="str">
        <f>'Data Identitas'!B47</f>
        <v>siswa39</v>
      </c>
      <c r="C87" s="232" t="s">
        <v>422</v>
      </c>
      <c r="D87" s="228" t="str">
        <f>IF(QH!C52="","",QH!C52)</f>
        <v/>
      </c>
      <c r="E87" s="229" t="str">
        <f>IF(QH!D52="","",QH!D52)</f>
        <v/>
      </c>
      <c r="F87" s="229" t="str">
        <f>IF(AA!C52="","",AA!C52)</f>
        <v/>
      </c>
      <c r="G87" s="229" t="str">
        <f>IF(AA!D52="","",AA!D52)</f>
        <v/>
      </c>
      <c r="H87" s="229" t="str">
        <f>IF(FIQIH!C52="","",FIQIH!C52)</f>
        <v/>
      </c>
      <c r="I87" s="229" t="str">
        <f>IF(FIQIH!D52="","",FIQIH!D52)</f>
        <v/>
      </c>
      <c r="J87" s="229" t="str">
        <f>IF(SKI!C52="","",SKI!C52)</f>
        <v/>
      </c>
      <c r="K87" s="229" t="str">
        <f>IF(SKI!D52="","",SKI!D52)</f>
        <v/>
      </c>
      <c r="L87" s="228" t="str">
        <f>IF(PPKn!C52="","",PPKn!C52)</f>
        <v/>
      </c>
      <c r="M87" s="229" t="str">
        <f>IF(PPKn!D52="","",PPKn!D52)</f>
        <v/>
      </c>
      <c r="N87" s="230" t="str">
        <f>IF(B.Ind!C52="","",B.Ind!C52)</f>
        <v/>
      </c>
      <c r="O87" s="230" t="str">
        <f>IF(B.Ind!D52="","",B.Ind!D52)</f>
        <v/>
      </c>
      <c r="P87" s="230" t="str">
        <f>IF(B.ARAB!C52="","",B.ARAB!C52)</f>
        <v/>
      </c>
      <c r="Q87" s="230" t="str">
        <f>IF(B.ARAB!D52="","",B.ARAB!D52)</f>
        <v/>
      </c>
      <c r="R87" s="230" t="str">
        <f>IF(MAT!C52="","",MAT!C52)</f>
        <v/>
      </c>
      <c r="S87" s="230" t="str">
        <f>IF(MAT!D52="","",MAT!D52)</f>
        <v/>
      </c>
      <c r="T87" s="230" t="str">
        <f>IF(IPA!C52="","",IPA!C52)</f>
        <v/>
      </c>
      <c r="U87" s="230" t="str">
        <f>IF(IPA!D52="","",IPA!D52)</f>
        <v/>
      </c>
      <c r="V87" s="230" t="str">
        <f>IF(IPS!C52="","",IPS!C52)</f>
        <v/>
      </c>
      <c r="W87" s="230" t="str">
        <f>IF(IPS!D52="","",IPS!D52)</f>
        <v/>
      </c>
      <c r="X87" s="230" t="str">
        <f>IF(BIng!C52="","",BIng!C52)</f>
        <v/>
      </c>
      <c r="Y87" s="230" t="str">
        <f>IF(BIng!D52="","",BIng!D52)</f>
        <v/>
      </c>
      <c r="Z87" s="230" t="str">
        <f>IF(SBd!C52="","",SBd!C52)</f>
        <v/>
      </c>
      <c r="AA87" s="230" t="str">
        <f>IF(SBd!D52="","",SBd!D52)</f>
        <v/>
      </c>
      <c r="AB87" s="230" t="str">
        <f>IF(Pjk!C52="","",Pjk!C52)</f>
        <v/>
      </c>
      <c r="AC87" s="230" t="str">
        <f>IF(Pjk!D52="","",Pjk!D52)</f>
        <v/>
      </c>
      <c r="AD87" s="230" t="str">
        <f>IF(Prk!C52="","",Prk!C52)</f>
        <v/>
      </c>
      <c r="AE87" s="230" t="str">
        <f>IF(Prk!D52="","",Prk!D52)</f>
        <v/>
      </c>
      <c r="AF87" s="230" t="str">
        <f>IF(BADER!C52="","",BADER!C52)</f>
        <v/>
      </c>
      <c r="AG87" s="230" t="str">
        <f>IF(BADER!D52="","",BADER!D52)</f>
        <v/>
      </c>
      <c r="AH87" s="230" t="str">
        <f>IF(TAMB1!C52="","",TAMB1!C52)</f>
        <v/>
      </c>
      <c r="AI87" s="230" t="str">
        <f>IF(TAMB1!D52="","",TAMB1!D52)</f>
        <v/>
      </c>
      <c r="AJ87" s="230" t="str">
        <f>IF(TAMB2!C52="","",TAMB2!C52)</f>
        <v/>
      </c>
      <c r="AK87" s="230" t="str">
        <f>IF(TAMB2!D52="","",TAMB2!D52)</f>
        <v/>
      </c>
      <c r="AL87" s="231">
        <f t="shared" si="62"/>
        <v>0</v>
      </c>
      <c r="AM87" s="754" t="str">
        <f>IFERROR(DESKRIPSI!EW49,"")</f>
        <v/>
      </c>
      <c r="AN87" s="756">
        <f t="shared" ref="AN87" si="75">IF(AL87="","",AL87+AL88)</f>
        <v>0</v>
      </c>
      <c r="AO87" s="747" t="str">
        <f>IF('NK1'!AO87:AO88="","",'NK1'!AO87:AO88)</f>
        <v/>
      </c>
      <c r="AP87" s="751" t="str">
        <f t="shared" ref="AP87" si="76">IF(AN87=0,"",RANK(AN87,$AN$11:$AN$105,0))</f>
        <v/>
      </c>
    </row>
    <row r="88" spans="1:42" ht="15">
      <c r="A88" s="713"/>
      <c r="B88" s="753"/>
      <c r="C88" s="232" t="s">
        <v>423</v>
      </c>
      <c r="D88" s="228" t="str">
        <f>IF(QH!F52="","",QH!F52)</f>
        <v/>
      </c>
      <c r="E88" s="229" t="str">
        <f>IF(QH!G52="","",QH!G52)</f>
        <v/>
      </c>
      <c r="F88" s="229" t="str">
        <f>IF(AA!F52="","",AA!F52)</f>
        <v/>
      </c>
      <c r="G88" s="229" t="str">
        <f>IF(AA!G52="","",AA!G52)</f>
        <v/>
      </c>
      <c r="H88" s="229" t="str">
        <f>IF(FIQIH!F52="","",FIQIH!F52)</f>
        <v/>
      </c>
      <c r="I88" s="229" t="str">
        <f>IF(FIQIH!G52="","",FIQIH!G52)</f>
        <v/>
      </c>
      <c r="J88" s="229" t="str">
        <f>IF(SKI!F52="","",SKI!F52)</f>
        <v/>
      </c>
      <c r="K88" s="229" t="str">
        <f>IF(SKI!G52="","",SKI!G52)</f>
        <v/>
      </c>
      <c r="L88" s="228" t="str">
        <f>IF(PPKn!F52="","",PPKn!F52)</f>
        <v/>
      </c>
      <c r="M88" s="229" t="str">
        <f>IF(PPKn!G52="","",PPKn!G52)</f>
        <v/>
      </c>
      <c r="N88" s="230" t="str">
        <f>IF(B.Ind!F52="","",B.Ind!F52)</f>
        <v/>
      </c>
      <c r="O88" s="230" t="str">
        <f>IF(B.Ind!G52="","",B.Ind!G52)</f>
        <v/>
      </c>
      <c r="P88" s="230" t="str">
        <f>IF(B.ARAB!F52="","",B.ARAB!F52)</f>
        <v/>
      </c>
      <c r="Q88" s="230" t="str">
        <f>IF(B.ARAB!G52="","",B.ARAB!G52)</f>
        <v/>
      </c>
      <c r="R88" s="230" t="str">
        <f>IF(MAT!F52="","",MAT!F52)</f>
        <v/>
      </c>
      <c r="S88" s="230" t="str">
        <f>IF(MAT!G52="","",MAT!G52)</f>
        <v/>
      </c>
      <c r="T88" s="230" t="str">
        <f>IF(IPA!F52="","",IPA!F52)</f>
        <v/>
      </c>
      <c r="U88" s="230" t="str">
        <f>IF(IPA!G52="","",IPA!G52)</f>
        <v/>
      </c>
      <c r="V88" s="230" t="str">
        <f>IF(IPS!F52="","",IPS!F52)</f>
        <v/>
      </c>
      <c r="W88" s="230" t="str">
        <f>IF(IPS!G52="","",IPS!G52)</f>
        <v/>
      </c>
      <c r="X88" s="230" t="str">
        <f>IF(BIng!F52="","",BIng!F52)</f>
        <v/>
      </c>
      <c r="Y88" s="230" t="str">
        <f>IF(BIng!G52="","",BIng!G52)</f>
        <v/>
      </c>
      <c r="Z88" s="230" t="str">
        <f>IF(SBd!F52="","",SBd!F52)</f>
        <v/>
      </c>
      <c r="AA88" s="230" t="str">
        <f>IF(SBd!G52="","",SBd!G52)</f>
        <v/>
      </c>
      <c r="AB88" s="230" t="str">
        <f>IF(Pjk!F52="","",Pjk!F52)</f>
        <v/>
      </c>
      <c r="AC88" s="230" t="str">
        <f>IF(Pjk!G52="","",Pjk!G52)</f>
        <v/>
      </c>
      <c r="AD88" s="230" t="str">
        <f>IF(Prk!F52="","",Prk!F52)</f>
        <v/>
      </c>
      <c r="AE88" s="230" t="str">
        <f>IF(Prk!G52="","",Prk!G52)</f>
        <v/>
      </c>
      <c r="AF88" s="230" t="str">
        <f>IF(BADER!F52="","",BADER!F52)</f>
        <v/>
      </c>
      <c r="AG88" s="230" t="str">
        <f>IF(BADER!G52="","",BADER!G52)</f>
        <v/>
      </c>
      <c r="AH88" s="230" t="str">
        <f>IF(TAMB1!F52="","",TAMB1!F52)</f>
        <v/>
      </c>
      <c r="AI88" s="230" t="str">
        <f>IF(TAMB1!G52="","",TAMB1!G52)</f>
        <v/>
      </c>
      <c r="AJ88" s="230" t="str">
        <f>IF(TAMB2!F52="","",TAMB2!F52)</f>
        <v/>
      </c>
      <c r="AK88" s="230" t="str">
        <f>IF(TAMB2!G52="","",TAMB2!G52)</f>
        <v/>
      </c>
      <c r="AL88" s="231">
        <f t="shared" si="62"/>
        <v>0</v>
      </c>
      <c r="AM88" s="755"/>
      <c r="AN88" s="757"/>
      <c r="AO88" s="748"/>
      <c r="AP88" s="751"/>
    </row>
    <row r="89" spans="1:42" ht="15">
      <c r="A89" s="711">
        <v>40</v>
      </c>
      <c r="B89" s="752" t="str">
        <f>'Data Identitas'!B48</f>
        <v>siswa40</v>
      </c>
      <c r="C89" s="232" t="s">
        <v>422</v>
      </c>
      <c r="D89" s="228" t="str">
        <f>IF(QH!C53="","",QH!C53)</f>
        <v/>
      </c>
      <c r="E89" s="229" t="str">
        <f>IF(QH!D53="","",QH!D53)</f>
        <v/>
      </c>
      <c r="F89" s="229" t="str">
        <f>IF(AA!C53="","",AA!C53)</f>
        <v/>
      </c>
      <c r="G89" s="229" t="str">
        <f>IF(AA!D53="","",AA!D53)</f>
        <v/>
      </c>
      <c r="H89" s="229" t="str">
        <f>IF(FIQIH!C53="","",FIQIH!C53)</f>
        <v/>
      </c>
      <c r="I89" s="229" t="str">
        <f>IF(FIQIH!D53="","",FIQIH!D53)</f>
        <v/>
      </c>
      <c r="J89" s="229" t="str">
        <f>IF(SKI!C53="","",SKI!C53)</f>
        <v/>
      </c>
      <c r="K89" s="229" t="str">
        <f>IF(SKI!D53="","",SKI!D53)</f>
        <v/>
      </c>
      <c r="L89" s="228" t="str">
        <f>IF(PPKn!C53="","",PPKn!C53)</f>
        <v/>
      </c>
      <c r="M89" s="229" t="str">
        <f>IF(PPKn!D53="","",PPKn!D53)</f>
        <v/>
      </c>
      <c r="N89" s="230" t="str">
        <f>IF(B.Ind!C53="","",B.Ind!C53)</f>
        <v/>
      </c>
      <c r="O89" s="230" t="str">
        <f>IF(B.Ind!D53="","",B.Ind!D53)</f>
        <v/>
      </c>
      <c r="P89" s="230" t="str">
        <f>IF(B.ARAB!C53="","",B.ARAB!C53)</f>
        <v/>
      </c>
      <c r="Q89" s="230" t="str">
        <f>IF(B.ARAB!D53="","",B.ARAB!D53)</f>
        <v/>
      </c>
      <c r="R89" s="230" t="str">
        <f>IF(MAT!C53="","",MAT!C53)</f>
        <v/>
      </c>
      <c r="S89" s="230" t="str">
        <f>IF(MAT!D53="","",MAT!D53)</f>
        <v/>
      </c>
      <c r="T89" s="230" t="str">
        <f>IF(IPA!C53="","",IPA!C53)</f>
        <v/>
      </c>
      <c r="U89" s="230" t="str">
        <f>IF(IPA!D53="","",IPA!D53)</f>
        <v/>
      </c>
      <c r="V89" s="230" t="str">
        <f>IF(IPS!C53="","",IPS!C53)</f>
        <v/>
      </c>
      <c r="W89" s="230" t="str">
        <f>IF(IPS!D53="","",IPS!D53)</f>
        <v/>
      </c>
      <c r="X89" s="230" t="str">
        <f>IF(BIng!C53="","",BIng!C53)</f>
        <v/>
      </c>
      <c r="Y89" s="230" t="str">
        <f>IF(BIng!D53="","",BIng!D53)</f>
        <v/>
      </c>
      <c r="Z89" s="230" t="str">
        <f>IF(SBd!C53="","",SBd!C53)</f>
        <v/>
      </c>
      <c r="AA89" s="230" t="str">
        <f>IF(SBd!D53="","",SBd!D53)</f>
        <v/>
      </c>
      <c r="AB89" s="230" t="str">
        <f>IF(Pjk!C53="","",Pjk!C53)</f>
        <v/>
      </c>
      <c r="AC89" s="230" t="str">
        <f>IF(Pjk!D53="","",Pjk!D53)</f>
        <v/>
      </c>
      <c r="AD89" s="230" t="str">
        <f>IF(Prk!C53="","",Prk!C53)</f>
        <v/>
      </c>
      <c r="AE89" s="230" t="str">
        <f>IF(Prk!D53="","",Prk!D53)</f>
        <v/>
      </c>
      <c r="AF89" s="230" t="str">
        <f>IF(BADER!C53="","",BADER!C53)</f>
        <v/>
      </c>
      <c r="AG89" s="230" t="str">
        <f>IF(BADER!D53="","",BADER!D53)</f>
        <v/>
      </c>
      <c r="AH89" s="230" t="str">
        <f>IF(TAMB1!C53="","",TAMB1!C53)</f>
        <v/>
      </c>
      <c r="AI89" s="230" t="str">
        <f>IF(TAMB1!D53="","",TAMB1!D53)</f>
        <v/>
      </c>
      <c r="AJ89" s="230" t="str">
        <f>IF(TAMB2!C53="","",TAMB2!C53)</f>
        <v/>
      </c>
      <c r="AK89" s="230" t="str">
        <f>IF(TAMB2!D53="","",TAMB2!D53)</f>
        <v/>
      </c>
      <c r="AL89" s="231">
        <f t="shared" si="62"/>
        <v>0</v>
      </c>
      <c r="AM89" s="754" t="str">
        <f>IFERROR(DESKRIPSI!EW50,"")</f>
        <v/>
      </c>
      <c r="AN89" s="756">
        <f t="shared" ref="AN89" si="77">IF(AL89="","",AL89+AL90)</f>
        <v>0</v>
      </c>
      <c r="AO89" s="747" t="str">
        <f>IF('NK1'!AO89:AO90="","",'NK1'!AO89:AO90)</f>
        <v/>
      </c>
      <c r="AP89" s="751" t="str">
        <f t="shared" ref="AP89" si="78">IF(AN89=0,"",RANK(AN89,$AN$11:$AN$105,0))</f>
        <v/>
      </c>
    </row>
    <row r="90" spans="1:42" ht="15">
      <c r="A90" s="713"/>
      <c r="B90" s="753"/>
      <c r="C90" s="232" t="s">
        <v>423</v>
      </c>
      <c r="D90" s="228" t="str">
        <f>IF(QH!F53="","",QH!F53)</f>
        <v/>
      </c>
      <c r="E90" s="229" t="str">
        <f>IF(QH!G53="","",QH!G53)</f>
        <v/>
      </c>
      <c r="F90" s="229" t="str">
        <f>IF(AA!F53="","",AA!F53)</f>
        <v/>
      </c>
      <c r="G90" s="229" t="str">
        <f>IF(AA!G53="","",AA!G53)</f>
        <v/>
      </c>
      <c r="H90" s="229" t="str">
        <f>IF(FIQIH!F53="","",FIQIH!F53)</f>
        <v/>
      </c>
      <c r="I90" s="229" t="str">
        <f>IF(FIQIH!G53="","",FIQIH!G53)</f>
        <v/>
      </c>
      <c r="J90" s="229" t="str">
        <f>IF(SKI!F53="","",SKI!F53)</f>
        <v/>
      </c>
      <c r="K90" s="229" t="str">
        <f>IF(SKI!G53="","",SKI!G53)</f>
        <v/>
      </c>
      <c r="L90" s="228" t="str">
        <f>IF(PPKn!F53="","",PPKn!F53)</f>
        <v/>
      </c>
      <c r="M90" s="229" t="str">
        <f>IF(PPKn!G53="","",PPKn!G53)</f>
        <v/>
      </c>
      <c r="N90" s="230" t="str">
        <f>IF(B.Ind!F53="","",B.Ind!F53)</f>
        <v/>
      </c>
      <c r="O90" s="230" t="str">
        <f>IF(B.Ind!G53="","",B.Ind!G53)</f>
        <v/>
      </c>
      <c r="P90" s="230" t="str">
        <f>IF(B.ARAB!F53="","",B.ARAB!F53)</f>
        <v/>
      </c>
      <c r="Q90" s="230" t="str">
        <f>IF(B.ARAB!G53="","",B.ARAB!G53)</f>
        <v/>
      </c>
      <c r="R90" s="230" t="str">
        <f>IF(MAT!F53="","",MAT!F53)</f>
        <v/>
      </c>
      <c r="S90" s="230" t="str">
        <f>IF(MAT!G53="","",MAT!G53)</f>
        <v/>
      </c>
      <c r="T90" s="230" t="str">
        <f>IF(IPA!F53="","",IPA!F53)</f>
        <v/>
      </c>
      <c r="U90" s="230" t="str">
        <f>IF(IPA!G53="","",IPA!G53)</f>
        <v/>
      </c>
      <c r="V90" s="230" t="str">
        <f>IF(IPS!F53="","",IPS!F53)</f>
        <v/>
      </c>
      <c r="W90" s="230" t="str">
        <f>IF(IPS!G53="","",IPS!G53)</f>
        <v/>
      </c>
      <c r="X90" s="230" t="str">
        <f>IF(BIng!F53="","",BIng!F53)</f>
        <v/>
      </c>
      <c r="Y90" s="230" t="str">
        <f>IF(BIng!G53="","",BIng!G53)</f>
        <v/>
      </c>
      <c r="Z90" s="230" t="str">
        <f>IF(SBd!F53="","",SBd!F53)</f>
        <v/>
      </c>
      <c r="AA90" s="230" t="str">
        <f>IF(SBd!G53="","",SBd!G53)</f>
        <v/>
      </c>
      <c r="AB90" s="230" t="str">
        <f>IF(Pjk!F53="","",Pjk!F53)</f>
        <v/>
      </c>
      <c r="AC90" s="230" t="str">
        <f>IF(Pjk!G53="","",Pjk!G53)</f>
        <v/>
      </c>
      <c r="AD90" s="230" t="str">
        <f>IF(Prk!F53="","",Prk!F53)</f>
        <v/>
      </c>
      <c r="AE90" s="230" t="str">
        <f>IF(Prk!G53="","",Prk!G53)</f>
        <v/>
      </c>
      <c r="AF90" s="230" t="str">
        <f>IF(BADER!F53="","",BADER!F53)</f>
        <v/>
      </c>
      <c r="AG90" s="230" t="str">
        <f>IF(BADER!G53="","",BADER!G53)</f>
        <v/>
      </c>
      <c r="AH90" s="230" t="str">
        <f>IF(TAMB1!F53="","",TAMB1!F53)</f>
        <v/>
      </c>
      <c r="AI90" s="230" t="str">
        <f>IF(TAMB1!G53="","",TAMB1!G53)</f>
        <v/>
      </c>
      <c r="AJ90" s="230" t="str">
        <f>IF(TAMB2!F53="","",TAMB2!F53)</f>
        <v/>
      </c>
      <c r="AK90" s="230" t="str">
        <f>IF(TAMB2!G53="","",TAMB2!G53)</f>
        <v/>
      </c>
      <c r="AL90" s="231">
        <f t="shared" si="62"/>
        <v>0</v>
      </c>
      <c r="AM90" s="755"/>
      <c r="AN90" s="757"/>
      <c r="AO90" s="748"/>
      <c r="AP90" s="751"/>
    </row>
    <row r="91" spans="1:42" ht="15">
      <c r="A91" s="711">
        <v>41</v>
      </c>
      <c r="B91" s="752" t="str">
        <f>'Data Identitas'!B49</f>
        <v>siswa41</v>
      </c>
      <c r="C91" s="232" t="s">
        <v>422</v>
      </c>
      <c r="D91" s="228" t="str">
        <f>IF(QH!C54="","",QH!C54)</f>
        <v/>
      </c>
      <c r="E91" s="229" t="str">
        <f>IF(QH!D54="","",QH!D54)</f>
        <v/>
      </c>
      <c r="F91" s="229" t="str">
        <f>IF(AA!C54="","",AA!C54)</f>
        <v/>
      </c>
      <c r="G91" s="229" t="str">
        <f>IF(AA!D54="","",AA!D54)</f>
        <v/>
      </c>
      <c r="H91" s="229" t="str">
        <f>IF(FIQIH!C54="","",FIQIH!C54)</f>
        <v/>
      </c>
      <c r="I91" s="229" t="str">
        <f>IF(FIQIH!D54="","",FIQIH!D54)</f>
        <v/>
      </c>
      <c r="J91" s="229" t="str">
        <f>IF(SKI!C54="","",SKI!C54)</f>
        <v/>
      </c>
      <c r="K91" s="229" t="str">
        <f>IF(SKI!D54="","",SKI!D54)</f>
        <v/>
      </c>
      <c r="L91" s="228" t="str">
        <f>IF(PPKn!C54="","",PPKn!C54)</f>
        <v/>
      </c>
      <c r="M91" s="229" t="str">
        <f>IF(PPKn!D54="","",PPKn!D54)</f>
        <v/>
      </c>
      <c r="N91" s="230" t="str">
        <f>IF(B.Ind!C54="","",B.Ind!C54)</f>
        <v/>
      </c>
      <c r="O91" s="230" t="str">
        <f>IF(B.Ind!D54="","",B.Ind!D54)</f>
        <v/>
      </c>
      <c r="P91" s="230" t="str">
        <f>IF(B.ARAB!C54="","",B.ARAB!C54)</f>
        <v/>
      </c>
      <c r="Q91" s="230" t="str">
        <f>IF(B.ARAB!D54="","",B.ARAB!D54)</f>
        <v/>
      </c>
      <c r="R91" s="230" t="str">
        <f>IF(MAT!C54="","",MAT!C54)</f>
        <v/>
      </c>
      <c r="S91" s="230" t="str">
        <f>IF(MAT!D54="","",MAT!D54)</f>
        <v/>
      </c>
      <c r="T91" s="230" t="str">
        <f>IF(IPA!C54="","",IPA!C54)</f>
        <v/>
      </c>
      <c r="U91" s="230" t="str">
        <f>IF(IPA!D54="","",IPA!D54)</f>
        <v/>
      </c>
      <c r="V91" s="230" t="str">
        <f>IF(IPS!C54="","",IPS!C54)</f>
        <v/>
      </c>
      <c r="W91" s="230" t="str">
        <f>IF(IPS!D54="","",IPS!D54)</f>
        <v/>
      </c>
      <c r="X91" s="230" t="str">
        <f>IF(BIng!C54="","",BIng!C54)</f>
        <v/>
      </c>
      <c r="Y91" s="230" t="str">
        <f>IF(BIng!D54="","",BIng!D54)</f>
        <v/>
      </c>
      <c r="Z91" s="230" t="str">
        <f>IF(SBd!C54="","",SBd!C54)</f>
        <v/>
      </c>
      <c r="AA91" s="230" t="str">
        <f>IF(SBd!D54="","",SBd!D54)</f>
        <v/>
      </c>
      <c r="AB91" s="230" t="str">
        <f>IF(Pjk!C54="","",Pjk!C54)</f>
        <v/>
      </c>
      <c r="AC91" s="230" t="str">
        <f>IF(Pjk!D54="","",Pjk!D54)</f>
        <v/>
      </c>
      <c r="AD91" s="230" t="str">
        <f>IF(Prk!C54="","",Prk!C54)</f>
        <v/>
      </c>
      <c r="AE91" s="230" t="str">
        <f>IF(Prk!D54="","",Prk!D54)</f>
        <v/>
      </c>
      <c r="AF91" s="230" t="str">
        <f>IF(BADER!C54="","",BADER!C54)</f>
        <v/>
      </c>
      <c r="AG91" s="230" t="str">
        <f>IF(BADER!D54="","",BADER!D54)</f>
        <v/>
      </c>
      <c r="AH91" s="230" t="str">
        <f>IF(TAMB1!C54="","",TAMB1!C54)</f>
        <v/>
      </c>
      <c r="AI91" s="230" t="str">
        <f>IF(TAMB1!D54="","",TAMB1!D54)</f>
        <v/>
      </c>
      <c r="AJ91" s="230" t="str">
        <f>IF(TAMB2!C54="","",TAMB2!C54)</f>
        <v/>
      </c>
      <c r="AK91" s="230" t="str">
        <f>IF(TAMB2!D54="","",TAMB2!D54)</f>
        <v/>
      </c>
      <c r="AL91" s="231">
        <f t="shared" si="62"/>
        <v>0</v>
      </c>
      <c r="AM91" s="754" t="str">
        <f>IFERROR(DESKRIPSI!EW51,"")</f>
        <v/>
      </c>
      <c r="AN91" s="756">
        <f t="shared" ref="AN91" si="79">IF(AL91="","",AL91+AL92)</f>
        <v>0</v>
      </c>
      <c r="AO91" s="747" t="str">
        <f>IF('NK1'!AO91:AO92="","",'NK1'!AO91:AO92)</f>
        <v/>
      </c>
      <c r="AP91" s="751" t="str">
        <f t="shared" ref="AP91" si="80">IF(AN91=0,"",RANK(AN91,$AN$11:$AN$105,0))</f>
        <v/>
      </c>
    </row>
    <row r="92" spans="1:42" ht="15">
      <c r="A92" s="713"/>
      <c r="B92" s="753"/>
      <c r="C92" s="232" t="s">
        <v>423</v>
      </c>
      <c r="D92" s="228" t="str">
        <f>IF(QH!F54="","",QH!F54)</f>
        <v/>
      </c>
      <c r="E92" s="229" t="str">
        <f>IF(QH!G54="","",QH!G54)</f>
        <v/>
      </c>
      <c r="F92" s="229" t="str">
        <f>IF(AA!F54="","",AA!F54)</f>
        <v/>
      </c>
      <c r="G92" s="229" t="str">
        <f>IF(AA!G54="","",AA!G54)</f>
        <v/>
      </c>
      <c r="H92" s="229" t="str">
        <f>IF(FIQIH!F54="","",FIQIH!F54)</f>
        <v/>
      </c>
      <c r="I92" s="229" t="str">
        <f>IF(FIQIH!G54="","",FIQIH!G54)</f>
        <v/>
      </c>
      <c r="J92" s="229" t="str">
        <f>IF(SKI!F54="","",SKI!F54)</f>
        <v/>
      </c>
      <c r="K92" s="229" t="str">
        <f>IF(SKI!G54="","",SKI!G54)</f>
        <v/>
      </c>
      <c r="L92" s="228" t="str">
        <f>IF(PPKn!F54="","",PPKn!F54)</f>
        <v/>
      </c>
      <c r="M92" s="229" t="str">
        <f>IF(PPKn!G54="","",PPKn!G54)</f>
        <v/>
      </c>
      <c r="N92" s="230" t="str">
        <f>IF(B.Ind!F54="","",B.Ind!F54)</f>
        <v/>
      </c>
      <c r="O92" s="230" t="str">
        <f>IF(B.Ind!G54="","",B.Ind!G54)</f>
        <v/>
      </c>
      <c r="P92" s="230" t="str">
        <f>IF(B.ARAB!F54="","",B.ARAB!F54)</f>
        <v/>
      </c>
      <c r="Q92" s="230" t="str">
        <f>IF(B.ARAB!G54="","",B.ARAB!G54)</f>
        <v/>
      </c>
      <c r="R92" s="230" t="str">
        <f>IF(MAT!F54="","",MAT!F54)</f>
        <v/>
      </c>
      <c r="S92" s="230" t="str">
        <f>IF(MAT!G54="","",MAT!G54)</f>
        <v/>
      </c>
      <c r="T92" s="230" t="str">
        <f>IF(IPA!F54="","",IPA!F54)</f>
        <v/>
      </c>
      <c r="U92" s="230" t="str">
        <f>IF(IPA!G54="","",IPA!G54)</f>
        <v/>
      </c>
      <c r="V92" s="230" t="str">
        <f>IF(IPS!F54="","",IPS!F54)</f>
        <v/>
      </c>
      <c r="W92" s="230" t="str">
        <f>IF(IPS!G54="","",IPS!G54)</f>
        <v/>
      </c>
      <c r="X92" s="230" t="str">
        <f>IF(BIng!F54="","",BIng!F54)</f>
        <v/>
      </c>
      <c r="Y92" s="230" t="str">
        <f>IF(BIng!G54="","",BIng!G54)</f>
        <v/>
      </c>
      <c r="Z92" s="230" t="str">
        <f>IF(SBd!F54="","",SBd!F54)</f>
        <v/>
      </c>
      <c r="AA92" s="230" t="str">
        <f>IF(SBd!G54="","",SBd!G54)</f>
        <v/>
      </c>
      <c r="AB92" s="230" t="str">
        <f>IF(Pjk!F54="","",Pjk!F54)</f>
        <v/>
      </c>
      <c r="AC92" s="230" t="str">
        <f>IF(Pjk!G54="","",Pjk!G54)</f>
        <v/>
      </c>
      <c r="AD92" s="230" t="str">
        <f>IF(Prk!F54="","",Prk!F54)</f>
        <v/>
      </c>
      <c r="AE92" s="230" t="str">
        <f>IF(Prk!G54="","",Prk!G54)</f>
        <v/>
      </c>
      <c r="AF92" s="230" t="str">
        <f>IF(BADER!F54="","",BADER!F54)</f>
        <v/>
      </c>
      <c r="AG92" s="230" t="str">
        <f>IF(BADER!G54="","",BADER!G54)</f>
        <v/>
      </c>
      <c r="AH92" s="230" t="str">
        <f>IF(TAMB1!F54="","",TAMB1!F54)</f>
        <v/>
      </c>
      <c r="AI92" s="230" t="str">
        <f>IF(TAMB1!G54="","",TAMB1!G54)</f>
        <v/>
      </c>
      <c r="AJ92" s="230" t="str">
        <f>IF(TAMB2!F54="","",TAMB2!F54)</f>
        <v/>
      </c>
      <c r="AK92" s="230" t="str">
        <f>IF(TAMB2!G54="","",TAMB2!G54)</f>
        <v/>
      </c>
      <c r="AL92" s="231">
        <f t="shared" si="62"/>
        <v>0</v>
      </c>
      <c r="AM92" s="755"/>
      <c r="AN92" s="757"/>
      <c r="AO92" s="748"/>
      <c r="AP92" s="751"/>
    </row>
    <row r="93" spans="1:42" ht="15">
      <c r="A93" s="711">
        <v>42</v>
      </c>
      <c r="B93" s="752" t="str">
        <f>'Data Identitas'!B50</f>
        <v>siswa42</v>
      </c>
      <c r="C93" s="232" t="s">
        <v>422</v>
      </c>
      <c r="D93" s="228" t="str">
        <f>IF(QH!C55="","",QH!C55)</f>
        <v/>
      </c>
      <c r="E93" s="229" t="str">
        <f>IF(QH!D55="","",QH!D55)</f>
        <v/>
      </c>
      <c r="F93" s="229" t="str">
        <f>IF(AA!C55="","",AA!C55)</f>
        <v/>
      </c>
      <c r="G93" s="229" t="str">
        <f>IF(AA!D55="","",AA!D55)</f>
        <v/>
      </c>
      <c r="H93" s="229" t="str">
        <f>IF(FIQIH!C55="","",FIQIH!C55)</f>
        <v/>
      </c>
      <c r="I93" s="229" t="str">
        <f>IF(FIQIH!D55="","",FIQIH!D55)</f>
        <v/>
      </c>
      <c r="J93" s="229" t="str">
        <f>IF(SKI!C55="","",SKI!C55)</f>
        <v/>
      </c>
      <c r="K93" s="229" t="str">
        <f>IF(SKI!D55="","",SKI!D55)</f>
        <v/>
      </c>
      <c r="L93" s="228" t="str">
        <f>IF(PPKn!C55="","",PPKn!C55)</f>
        <v/>
      </c>
      <c r="M93" s="229" t="str">
        <f>IF(PPKn!D55="","",PPKn!D55)</f>
        <v/>
      </c>
      <c r="N93" s="230" t="str">
        <f>IF(B.Ind!C55="","",B.Ind!C55)</f>
        <v/>
      </c>
      <c r="O93" s="230" t="str">
        <f>IF(B.Ind!D55="","",B.Ind!D55)</f>
        <v/>
      </c>
      <c r="P93" s="230" t="str">
        <f>IF(B.ARAB!C55="","",B.ARAB!C55)</f>
        <v/>
      </c>
      <c r="Q93" s="230" t="str">
        <f>IF(B.ARAB!D55="","",B.ARAB!D55)</f>
        <v/>
      </c>
      <c r="R93" s="230" t="str">
        <f>IF(MAT!C55="","",MAT!C55)</f>
        <v/>
      </c>
      <c r="S93" s="230" t="str">
        <f>IF(MAT!D55="","",MAT!D55)</f>
        <v/>
      </c>
      <c r="T93" s="230" t="str">
        <f>IF(IPA!C55="","",IPA!C55)</f>
        <v/>
      </c>
      <c r="U93" s="230" t="str">
        <f>IF(IPA!D55="","",IPA!D55)</f>
        <v/>
      </c>
      <c r="V93" s="230" t="str">
        <f>IF(IPS!C55="","",IPS!C55)</f>
        <v/>
      </c>
      <c r="W93" s="230" t="str">
        <f>IF(IPS!D55="","",IPS!D55)</f>
        <v/>
      </c>
      <c r="X93" s="230" t="str">
        <f>IF(BIng!C55="","",BIng!C55)</f>
        <v/>
      </c>
      <c r="Y93" s="230" t="str">
        <f>IF(BIng!D55="","",BIng!D55)</f>
        <v/>
      </c>
      <c r="Z93" s="230" t="str">
        <f>IF(SBd!C55="","",SBd!C55)</f>
        <v/>
      </c>
      <c r="AA93" s="230" t="str">
        <f>IF(SBd!D55="","",SBd!D55)</f>
        <v/>
      </c>
      <c r="AB93" s="230" t="str">
        <f>IF(Pjk!C55="","",Pjk!C55)</f>
        <v/>
      </c>
      <c r="AC93" s="230" t="str">
        <f>IF(Pjk!D55="","",Pjk!D55)</f>
        <v/>
      </c>
      <c r="AD93" s="230" t="str">
        <f>IF(Prk!C55="","",Prk!C55)</f>
        <v/>
      </c>
      <c r="AE93" s="230" t="str">
        <f>IF(Prk!D55="","",Prk!D55)</f>
        <v/>
      </c>
      <c r="AF93" s="230" t="str">
        <f>IF(BADER!C55="","",BADER!C55)</f>
        <v/>
      </c>
      <c r="AG93" s="230" t="str">
        <f>IF(BADER!D55="","",BADER!D55)</f>
        <v/>
      </c>
      <c r="AH93" s="230" t="str">
        <f>IF(TAMB1!C55="","",TAMB1!C55)</f>
        <v/>
      </c>
      <c r="AI93" s="230" t="str">
        <f>IF(TAMB1!D55="","",TAMB1!D55)</f>
        <v/>
      </c>
      <c r="AJ93" s="230" t="str">
        <f>IF(TAMB2!C55="","",TAMB2!C55)</f>
        <v/>
      </c>
      <c r="AK93" s="230" t="str">
        <f>IF(TAMB2!D55="","",TAMB2!D55)</f>
        <v/>
      </c>
      <c r="AL93" s="231">
        <f t="shared" si="62"/>
        <v>0</v>
      </c>
      <c r="AM93" s="754" t="str">
        <f>IFERROR(DESKRIPSI!EW52,"")</f>
        <v/>
      </c>
      <c r="AN93" s="756">
        <f t="shared" ref="AN93" si="81">IF(AL93="","",AL93+AL94)</f>
        <v>0</v>
      </c>
      <c r="AO93" s="747" t="str">
        <f>IF('NK1'!AO93:AO94="","",'NK1'!AO93:AO94)</f>
        <v/>
      </c>
      <c r="AP93" s="751" t="str">
        <f t="shared" ref="AP93" si="82">IF(AN93=0,"",RANK(AN93,$AN$11:$AN$105,0))</f>
        <v/>
      </c>
    </row>
    <row r="94" spans="1:42" ht="15">
      <c r="A94" s="713"/>
      <c r="B94" s="753"/>
      <c r="C94" s="232" t="s">
        <v>423</v>
      </c>
      <c r="D94" s="228" t="str">
        <f>IF(QH!F55="","",QH!F55)</f>
        <v/>
      </c>
      <c r="E94" s="229" t="str">
        <f>IF(QH!G55="","",QH!G55)</f>
        <v/>
      </c>
      <c r="F94" s="229" t="str">
        <f>IF(AA!F55="","",AA!F55)</f>
        <v/>
      </c>
      <c r="G94" s="229" t="str">
        <f>IF(AA!G55="","",AA!G55)</f>
        <v/>
      </c>
      <c r="H94" s="229" t="str">
        <f>IF(FIQIH!F55="","",FIQIH!F55)</f>
        <v/>
      </c>
      <c r="I94" s="229" t="str">
        <f>IF(FIQIH!G55="","",FIQIH!G55)</f>
        <v/>
      </c>
      <c r="J94" s="229" t="str">
        <f>IF(SKI!F55="","",SKI!F55)</f>
        <v/>
      </c>
      <c r="K94" s="229" t="str">
        <f>IF(SKI!G55="","",SKI!G55)</f>
        <v/>
      </c>
      <c r="L94" s="228" t="str">
        <f>IF(PPKn!F55="","",PPKn!F55)</f>
        <v/>
      </c>
      <c r="M94" s="229" t="str">
        <f>IF(PPKn!G55="","",PPKn!G55)</f>
        <v/>
      </c>
      <c r="N94" s="230" t="str">
        <f>IF(B.Ind!F55="","",B.Ind!F55)</f>
        <v/>
      </c>
      <c r="O94" s="230" t="str">
        <f>IF(B.Ind!G55="","",B.Ind!G55)</f>
        <v/>
      </c>
      <c r="P94" s="230" t="str">
        <f>IF(B.ARAB!F55="","",B.ARAB!F55)</f>
        <v/>
      </c>
      <c r="Q94" s="230" t="str">
        <f>IF(B.ARAB!G55="","",B.ARAB!G55)</f>
        <v/>
      </c>
      <c r="R94" s="230" t="str">
        <f>IF(MAT!F55="","",MAT!F55)</f>
        <v/>
      </c>
      <c r="S94" s="230" t="str">
        <f>IF(MAT!G55="","",MAT!G55)</f>
        <v/>
      </c>
      <c r="T94" s="230" t="str">
        <f>IF(IPA!F55="","",IPA!F55)</f>
        <v/>
      </c>
      <c r="U94" s="230" t="str">
        <f>IF(IPA!G55="","",IPA!G55)</f>
        <v/>
      </c>
      <c r="V94" s="230" t="str">
        <f>IF(IPS!F55="","",IPS!F55)</f>
        <v/>
      </c>
      <c r="W94" s="230" t="str">
        <f>IF(IPS!G55="","",IPS!G55)</f>
        <v/>
      </c>
      <c r="X94" s="230" t="str">
        <f>IF(BIng!F55="","",BIng!F55)</f>
        <v/>
      </c>
      <c r="Y94" s="230" t="str">
        <f>IF(BIng!G55="","",BIng!G55)</f>
        <v/>
      </c>
      <c r="Z94" s="230" t="str">
        <f>IF(SBd!F55="","",SBd!F55)</f>
        <v/>
      </c>
      <c r="AA94" s="230" t="str">
        <f>IF(SBd!G55="","",SBd!G55)</f>
        <v/>
      </c>
      <c r="AB94" s="230" t="str">
        <f>IF(Pjk!F55="","",Pjk!F55)</f>
        <v/>
      </c>
      <c r="AC94" s="230" t="str">
        <f>IF(Pjk!G55="","",Pjk!G55)</f>
        <v/>
      </c>
      <c r="AD94" s="230" t="str">
        <f>IF(Prk!F55="","",Prk!F55)</f>
        <v/>
      </c>
      <c r="AE94" s="230" t="str">
        <f>IF(Prk!G55="","",Prk!G55)</f>
        <v/>
      </c>
      <c r="AF94" s="230" t="str">
        <f>IF(BADER!F55="","",BADER!F55)</f>
        <v/>
      </c>
      <c r="AG94" s="230" t="str">
        <f>IF(BADER!G55="","",BADER!G55)</f>
        <v/>
      </c>
      <c r="AH94" s="230" t="str">
        <f>IF(TAMB1!F55="","",TAMB1!F55)</f>
        <v/>
      </c>
      <c r="AI94" s="230" t="str">
        <f>IF(TAMB1!G55="","",TAMB1!G55)</f>
        <v/>
      </c>
      <c r="AJ94" s="230" t="str">
        <f>IF(TAMB2!F55="","",TAMB2!F55)</f>
        <v/>
      </c>
      <c r="AK94" s="230" t="str">
        <f>IF(TAMB2!G55="","",TAMB2!G55)</f>
        <v/>
      </c>
      <c r="AL94" s="231">
        <f t="shared" si="62"/>
        <v>0</v>
      </c>
      <c r="AM94" s="755"/>
      <c r="AN94" s="757"/>
      <c r="AO94" s="748"/>
      <c r="AP94" s="751"/>
    </row>
    <row r="95" spans="1:42" ht="15">
      <c r="A95" s="711">
        <v>43</v>
      </c>
      <c r="B95" s="752" t="str">
        <f>'Data Identitas'!B51</f>
        <v>siswa43</v>
      </c>
      <c r="C95" s="232" t="s">
        <v>422</v>
      </c>
      <c r="D95" s="228" t="str">
        <f>IF(QH!C56="","",QH!C56)</f>
        <v/>
      </c>
      <c r="E95" s="229" t="str">
        <f>IF(QH!D56="","",QH!D56)</f>
        <v/>
      </c>
      <c r="F95" s="229" t="str">
        <f>IF(AA!C56="","",AA!C56)</f>
        <v/>
      </c>
      <c r="G95" s="229" t="str">
        <f>IF(AA!D56="","",AA!D56)</f>
        <v/>
      </c>
      <c r="H95" s="229" t="str">
        <f>IF(FIQIH!C56="","",FIQIH!C56)</f>
        <v/>
      </c>
      <c r="I95" s="229" t="str">
        <f>IF(FIQIH!D56="","",FIQIH!D56)</f>
        <v/>
      </c>
      <c r="J95" s="229" t="str">
        <f>IF(SKI!C56="","",SKI!C56)</f>
        <v/>
      </c>
      <c r="K95" s="229" t="str">
        <f>IF(SKI!D56="","",SKI!D56)</f>
        <v/>
      </c>
      <c r="L95" s="228" t="str">
        <f>IF(PPKn!C56="","",PPKn!C56)</f>
        <v/>
      </c>
      <c r="M95" s="229" t="str">
        <f>IF(PPKn!D56="","",PPKn!D56)</f>
        <v/>
      </c>
      <c r="N95" s="230" t="str">
        <f>IF(B.Ind!C56="","",B.Ind!C56)</f>
        <v/>
      </c>
      <c r="O95" s="230" t="str">
        <f>IF(B.Ind!D56="","",B.Ind!D56)</f>
        <v/>
      </c>
      <c r="P95" s="230" t="str">
        <f>IF(B.ARAB!C56="","",B.ARAB!C56)</f>
        <v/>
      </c>
      <c r="Q95" s="230" t="str">
        <f>IF(B.ARAB!D56="","",B.ARAB!D56)</f>
        <v/>
      </c>
      <c r="R95" s="230" t="str">
        <f>IF(MAT!C56="","",MAT!C56)</f>
        <v/>
      </c>
      <c r="S95" s="230" t="str">
        <f>IF(MAT!D56="","",MAT!D56)</f>
        <v/>
      </c>
      <c r="T95" s="230" t="str">
        <f>IF(IPA!C56="","",IPA!C56)</f>
        <v/>
      </c>
      <c r="U95" s="230" t="str">
        <f>IF(IPA!D56="","",IPA!D56)</f>
        <v/>
      </c>
      <c r="V95" s="230" t="str">
        <f>IF(IPS!C56="","",IPS!C56)</f>
        <v/>
      </c>
      <c r="W95" s="230" t="str">
        <f>IF(IPS!D56="","",IPS!D56)</f>
        <v/>
      </c>
      <c r="X95" s="230" t="str">
        <f>IF(BIng!C56="","",BIng!C56)</f>
        <v/>
      </c>
      <c r="Y95" s="230" t="str">
        <f>IF(BIng!D56="","",BIng!D56)</f>
        <v/>
      </c>
      <c r="Z95" s="230" t="str">
        <f>IF(SBd!C56="","",SBd!C56)</f>
        <v/>
      </c>
      <c r="AA95" s="230" t="str">
        <f>IF(SBd!D56="","",SBd!D56)</f>
        <v/>
      </c>
      <c r="AB95" s="230" t="str">
        <f>IF(Pjk!C56="","",Pjk!C56)</f>
        <v/>
      </c>
      <c r="AC95" s="230" t="str">
        <f>IF(Pjk!D56="","",Pjk!D56)</f>
        <v/>
      </c>
      <c r="AD95" s="230" t="str">
        <f>IF(Prk!C56="","",Prk!C56)</f>
        <v/>
      </c>
      <c r="AE95" s="230" t="str">
        <f>IF(Prk!D56="","",Prk!D56)</f>
        <v/>
      </c>
      <c r="AF95" s="230" t="str">
        <f>IF(BADER!C56="","",BADER!C56)</f>
        <v/>
      </c>
      <c r="AG95" s="230" t="str">
        <f>IF(BADER!D56="","",BADER!D56)</f>
        <v/>
      </c>
      <c r="AH95" s="230" t="str">
        <f>IF(TAMB1!C56="","",TAMB1!C56)</f>
        <v/>
      </c>
      <c r="AI95" s="230" t="str">
        <f>IF(TAMB1!D56="","",TAMB1!D56)</f>
        <v/>
      </c>
      <c r="AJ95" s="230" t="str">
        <f>IF(TAMB2!C56="","",TAMB2!C56)</f>
        <v/>
      </c>
      <c r="AK95" s="230" t="str">
        <f>IF(TAMB2!D56="","",TAMB2!D56)</f>
        <v/>
      </c>
      <c r="AL95" s="231">
        <f t="shared" si="62"/>
        <v>0</v>
      </c>
      <c r="AM95" s="754" t="str">
        <f>IFERROR(DESKRIPSI!EW53,"")</f>
        <v/>
      </c>
      <c r="AN95" s="756">
        <f t="shared" ref="AN95" si="83">IF(AL95="","",AL95+AL96)</f>
        <v>0</v>
      </c>
      <c r="AO95" s="747" t="str">
        <f>IF('NK1'!AO95:AO96="","",'NK1'!AO95:AO96)</f>
        <v/>
      </c>
      <c r="AP95" s="751" t="str">
        <f t="shared" ref="AP95" si="84">IF(AN95=0,"",RANK(AN95,$AN$11:$AN$105,0))</f>
        <v/>
      </c>
    </row>
    <row r="96" spans="1:42" ht="15">
      <c r="A96" s="713"/>
      <c r="B96" s="753"/>
      <c r="C96" s="232" t="s">
        <v>423</v>
      </c>
      <c r="D96" s="228" t="str">
        <f>IF(QH!F56="","",QH!F56)</f>
        <v/>
      </c>
      <c r="E96" s="229" t="str">
        <f>IF(QH!G56="","",QH!G56)</f>
        <v/>
      </c>
      <c r="F96" s="229" t="str">
        <f>IF(AA!F56="","",AA!F56)</f>
        <v/>
      </c>
      <c r="G96" s="229" t="str">
        <f>IF(AA!G56="","",AA!G56)</f>
        <v/>
      </c>
      <c r="H96" s="229" t="str">
        <f>IF(FIQIH!F56="","",FIQIH!F56)</f>
        <v/>
      </c>
      <c r="I96" s="229" t="str">
        <f>IF(FIQIH!G56="","",FIQIH!G56)</f>
        <v/>
      </c>
      <c r="J96" s="229" t="str">
        <f>IF(SKI!F56="","",SKI!F56)</f>
        <v/>
      </c>
      <c r="K96" s="229" t="str">
        <f>IF(SKI!G56="","",SKI!G56)</f>
        <v/>
      </c>
      <c r="L96" s="228" t="str">
        <f>IF(PPKn!F56="","",PPKn!F56)</f>
        <v/>
      </c>
      <c r="M96" s="229" t="str">
        <f>IF(PPKn!G56="","",PPKn!G56)</f>
        <v/>
      </c>
      <c r="N96" s="230" t="str">
        <f>IF(B.Ind!F56="","",B.Ind!F56)</f>
        <v/>
      </c>
      <c r="O96" s="230" t="str">
        <f>IF(B.Ind!G56="","",B.Ind!G56)</f>
        <v/>
      </c>
      <c r="P96" s="230" t="str">
        <f>IF(B.ARAB!F56="","",B.ARAB!F56)</f>
        <v/>
      </c>
      <c r="Q96" s="230" t="str">
        <f>IF(B.ARAB!G56="","",B.ARAB!G56)</f>
        <v/>
      </c>
      <c r="R96" s="230" t="str">
        <f>IF(MAT!F56="","",MAT!F56)</f>
        <v/>
      </c>
      <c r="S96" s="230" t="str">
        <f>IF(MAT!G56="","",MAT!G56)</f>
        <v/>
      </c>
      <c r="T96" s="230" t="str">
        <f>IF(IPA!F56="","",IPA!F56)</f>
        <v/>
      </c>
      <c r="U96" s="230" t="str">
        <f>IF(IPA!G56="","",IPA!G56)</f>
        <v/>
      </c>
      <c r="V96" s="230" t="str">
        <f>IF(IPS!F56="","",IPS!F56)</f>
        <v/>
      </c>
      <c r="W96" s="230" t="str">
        <f>IF(IPS!G56="","",IPS!G56)</f>
        <v/>
      </c>
      <c r="X96" s="230" t="str">
        <f>IF(BIng!F56="","",BIng!F56)</f>
        <v/>
      </c>
      <c r="Y96" s="230" t="str">
        <f>IF(BIng!G56="","",BIng!G56)</f>
        <v/>
      </c>
      <c r="Z96" s="230" t="str">
        <f>IF(SBd!F56="","",SBd!F56)</f>
        <v/>
      </c>
      <c r="AA96" s="230" t="str">
        <f>IF(SBd!G56="","",SBd!G56)</f>
        <v/>
      </c>
      <c r="AB96" s="230" t="str">
        <f>IF(Pjk!F56="","",Pjk!F56)</f>
        <v/>
      </c>
      <c r="AC96" s="230" t="str">
        <f>IF(Pjk!G56="","",Pjk!G56)</f>
        <v/>
      </c>
      <c r="AD96" s="230" t="str">
        <f>IF(Prk!F56="","",Prk!F56)</f>
        <v/>
      </c>
      <c r="AE96" s="230" t="str">
        <f>IF(Prk!G56="","",Prk!G56)</f>
        <v/>
      </c>
      <c r="AF96" s="230" t="str">
        <f>IF(BADER!F56="","",BADER!F56)</f>
        <v/>
      </c>
      <c r="AG96" s="230" t="str">
        <f>IF(BADER!G56="","",BADER!G56)</f>
        <v/>
      </c>
      <c r="AH96" s="230" t="str">
        <f>IF(TAMB1!F56="","",TAMB1!F56)</f>
        <v/>
      </c>
      <c r="AI96" s="230" t="str">
        <f>IF(TAMB1!G56="","",TAMB1!G56)</f>
        <v/>
      </c>
      <c r="AJ96" s="230" t="str">
        <f>IF(TAMB2!F56="","",TAMB2!F56)</f>
        <v/>
      </c>
      <c r="AK96" s="230" t="str">
        <f>IF(TAMB2!G56="","",TAMB2!G56)</f>
        <v/>
      </c>
      <c r="AL96" s="231">
        <f t="shared" si="62"/>
        <v>0</v>
      </c>
      <c r="AM96" s="755"/>
      <c r="AN96" s="757"/>
      <c r="AO96" s="748"/>
      <c r="AP96" s="751"/>
    </row>
    <row r="97" spans="1:42" ht="15">
      <c r="A97" s="711">
        <v>44</v>
      </c>
      <c r="B97" s="752" t="str">
        <f>'Data Identitas'!B52</f>
        <v>siswa44</v>
      </c>
      <c r="C97" s="232" t="s">
        <v>422</v>
      </c>
      <c r="D97" s="228" t="str">
        <f>IF(QH!C57="","",QH!C57)</f>
        <v/>
      </c>
      <c r="E97" s="229" t="str">
        <f>IF(QH!D57="","",QH!D57)</f>
        <v/>
      </c>
      <c r="F97" s="229" t="str">
        <f>IF(AA!C57="","",AA!C57)</f>
        <v/>
      </c>
      <c r="G97" s="229" t="str">
        <f>IF(AA!D57="","",AA!D57)</f>
        <v/>
      </c>
      <c r="H97" s="229" t="str">
        <f>IF(FIQIH!C57="","",FIQIH!C57)</f>
        <v/>
      </c>
      <c r="I97" s="229" t="str">
        <f>IF(FIQIH!D57="","",FIQIH!D57)</f>
        <v/>
      </c>
      <c r="J97" s="229" t="str">
        <f>IF(SKI!C57="","",SKI!C57)</f>
        <v/>
      </c>
      <c r="K97" s="229" t="str">
        <f>IF(SKI!D57="","",SKI!D57)</f>
        <v/>
      </c>
      <c r="L97" s="228" t="str">
        <f>IF(PPKn!C57="","",PPKn!C57)</f>
        <v/>
      </c>
      <c r="M97" s="229" t="str">
        <f>IF(PPKn!D57="","",PPKn!D57)</f>
        <v/>
      </c>
      <c r="N97" s="230" t="str">
        <f>IF(B.Ind!C57="","",B.Ind!C57)</f>
        <v/>
      </c>
      <c r="O97" s="230" t="str">
        <f>IF(B.Ind!D57="","",B.Ind!D57)</f>
        <v/>
      </c>
      <c r="P97" s="230" t="str">
        <f>IF(B.ARAB!C57="","",B.ARAB!C57)</f>
        <v/>
      </c>
      <c r="Q97" s="230" t="str">
        <f>IF(B.ARAB!D57="","",B.ARAB!D57)</f>
        <v/>
      </c>
      <c r="R97" s="230" t="str">
        <f>IF(MAT!C57="","",MAT!C57)</f>
        <v/>
      </c>
      <c r="S97" s="230" t="str">
        <f>IF(MAT!D57="","",MAT!D57)</f>
        <v/>
      </c>
      <c r="T97" s="230" t="str">
        <f>IF(IPA!C57="","",IPA!C57)</f>
        <v/>
      </c>
      <c r="U97" s="230" t="str">
        <f>IF(IPA!D57="","",IPA!D57)</f>
        <v/>
      </c>
      <c r="V97" s="230" t="str">
        <f>IF(IPS!C57="","",IPS!C57)</f>
        <v/>
      </c>
      <c r="W97" s="230" t="str">
        <f>IF(IPS!D57="","",IPS!D57)</f>
        <v/>
      </c>
      <c r="X97" s="230" t="str">
        <f>IF(BIng!C57="","",BIng!C57)</f>
        <v/>
      </c>
      <c r="Y97" s="230" t="str">
        <f>IF(BIng!D57="","",BIng!D57)</f>
        <v/>
      </c>
      <c r="Z97" s="230" t="str">
        <f>IF(SBd!C57="","",SBd!C57)</f>
        <v/>
      </c>
      <c r="AA97" s="230" t="str">
        <f>IF(SBd!D57="","",SBd!D57)</f>
        <v/>
      </c>
      <c r="AB97" s="230" t="str">
        <f>IF(Pjk!C57="","",Pjk!C57)</f>
        <v/>
      </c>
      <c r="AC97" s="230" t="str">
        <f>IF(Pjk!D57="","",Pjk!D57)</f>
        <v/>
      </c>
      <c r="AD97" s="230" t="str">
        <f>IF(Prk!C57="","",Prk!C57)</f>
        <v/>
      </c>
      <c r="AE97" s="230" t="str">
        <f>IF(Prk!D57="","",Prk!D57)</f>
        <v/>
      </c>
      <c r="AF97" s="230" t="str">
        <f>IF(BADER!C57="","",BADER!C57)</f>
        <v/>
      </c>
      <c r="AG97" s="230" t="str">
        <f>IF(BADER!D57="","",BADER!D57)</f>
        <v/>
      </c>
      <c r="AH97" s="230" t="str">
        <f>IF(TAMB1!C57="","",TAMB1!C57)</f>
        <v/>
      </c>
      <c r="AI97" s="230" t="str">
        <f>IF(TAMB1!D57="","",TAMB1!D57)</f>
        <v/>
      </c>
      <c r="AJ97" s="230" t="str">
        <f>IF(TAMB2!C57="","",TAMB2!C57)</f>
        <v/>
      </c>
      <c r="AK97" s="230" t="str">
        <f>IF(TAMB2!D57="","",TAMB2!D57)</f>
        <v/>
      </c>
      <c r="AL97" s="231">
        <f t="shared" si="62"/>
        <v>0</v>
      </c>
      <c r="AM97" s="754" t="str">
        <f>IFERROR(DESKRIPSI!EW54,"")</f>
        <v/>
      </c>
      <c r="AN97" s="756">
        <f t="shared" ref="AN97" si="85">IF(AL97="","",AL97+AL98)</f>
        <v>0</v>
      </c>
      <c r="AO97" s="747" t="str">
        <f>IF('NK1'!AO97:AO98="","",'NK1'!AO97:AO98)</f>
        <v/>
      </c>
      <c r="AP97" s="751" t="str">
        <f t="shared" ref="AP97" si="86">IF(AN97=0,"",RANK(AN97,$AN$11:$AN$105,0))</f>
        <v/>
      </c>
    </row>
    <row r="98" spans="1:42" ht="15">
      <c r="A98" s="713"/>
      <c r="B98" s="753"/>
      <c r="C98" s="232" t="s">
        <v>423</v>
      </c>
      <c r="D98" s="228" t="str">
        <f>IF(QH!F57="","",QH!F57)</f>
        <v/>
      </c>
      <c r="E98" s="229" t="str">
        <f>IF(QH!G57="","",QH!G57)</f>
        <v/>
      </c>
      <c r="F98" s="229" t="str">
        <f>IF(AA!F57="","",AA!F57)</f>
        <v/>
      </c>
      <c r="G98" s="229" t="str">
        <f>IF(AA!G57="","",AA!G57)</f>
        <v/>
      </c>
      <c r="H98" s="229" t="str">
        <f>IF(FIQIH!F57="","",FIQIH!F57)</f>
        <v/>
      </c>
      <c r="I98" s="229" t="str">
        <f>IF(FIQIH!G57="","",FIQIH!G57)</f>
        <v/>
      </c>
      <c r="J98" s="229" t="str">
        <f>IF(SKI!F57="","",SKI!F57)</f>
        <v/>
      </c>
      <c r="K98" s="229" t="str">
        <f>IF(SKI!G57="","",SKI!G57)</f>
        <v/>
      </c>
      <c r="L98" s="228" t="str">
        <f>IF(PPKn!F57="","",PPKn!F57)</f>
        <v/>
      </c>
      <c r="M98" s="229" t="str">
        <f>IF(PPKn!G57="","",PPKn!G57)</f>
        <v/>
      </c>
      <c r="N98" s="230" t="str">
        <f>IF(B.Ind!F57="","",B.Ind!F57)</f>
        <v/>
      </c>
      <c r="O98" s="230" t="str">
        <f>IF(B.Ind!G57="","",B.Ind!G57)</f>
        <v/>
      </c>
      <c r="P98" s="230" t="str">
        <f>IF(B.ARAB!F57="","",B.ARAB!F57)</f>
        <v/>
      </c>
      <c r="Q98" s="230" t="str">
        <f>IF(B.ARAB!G57="","",B.ARAB!G57)</f>
        <v/>
      </c>
      <c r="R98" s="230" t="str">
        <f>IF(MAT!F57="","",MAT!F57)</f>
        <v/>
      </c>
      <c r="S98" s="230" t="str">
        <f>IF(MAT!G57="","",MAT!G57)</f>
        <v/>
      </c>
      <c r="T98" s="230" t="str">
        <f>IF(IPA!F57="","",IPA!F57)</f>
        <v/>
      </c>
      <c r="U98" s="230" t="str">
        <f>IF(IPA!G57="","",IPA!G57)</f>
        <v/>
      </c>
      <c r="V98" s="230" t="str">
        <f>IF(IPS!F57="","",IPS!F57)</f>
        <v/>
      </c>
      <c r="W98" s="230" t="str">
        <f>IF(IPS!G57="","",IPS!G57)</f>
        <v/>
      </c>
      <c r="X98" s="230" t="str">
        <f>IF(BIng!F57="","",BIng!F57)</f>
        <v/>
      </c>
      <c r="Y98" s="230" t="str">
        <f>IF(BIng!G57="","",BIng!G57)</f>
        <v/>
      </c>
      <c r="Z98" s="230" t="str">
        <f>IF(SBd!F57="","",SBd!F57)</f>
        <v/>
      </c>
      <c r="AA98" s="230" t="str">
        <f>IF(SBd!G57="","",SBd!G57)</f>
        <v/>
      </c>
      <c r="AB98" s="230" t="str">
        <f>IF(Pjk!F57="","",Pjk!F57)</f>
        <v/>
      </c>
      <c r="AC98" s="230" t="str">
        <f>IF(Pjk!G57="","",Pjk!G57)</f>
        <v/>
      </c>
      <c r="AD98" s="230" t="str">
        <f>IF(Prk!F57="","",Prk!F57)</f>
        <v/>
      </c>
      <c r="AE98" s="230" t="str">
        <f>IF(Prk!G57="","",Prk!G57)</f>
        <v/>
      </c>
      <c r="AF98" s="230" t="str">
        <f>IF(BADER!F57="","",BADER!F57)</f>
        <v/>
      </c>
      <c r="AG98" s="230" t="str">
        <f>IF(BADER!G57="","",BADER!G57)</f>
        <v/>
      </c>
      <c r="AH98" s="230" t="str">
        <f>IF(TAMB1!F57="","",TAMB1!F57)</f>
        <v/>
      </c>
      <c r="AI98" s="230" t="str">
        <f>IF(TAMB1!G57="","",TAMB1!G57)</f>
        <v/>
      </c>
      <c r="AJ98" s="230" t="str">
        <f>IF(TAMB2!F57="","",TAMB2!F57)</f>
        <v/>
      </c>
      <c r="AK98" s="230" t="str">
        <f>IF(TAMB2!G57="","",TAMB2!G57)</f>
        <v/>
      </c>
      <c r="AL98" s="231">
        <f t="shared" si="62"/>
        <v>0</v>
      </c>
      <c r="AM98" s="755"/>
      <c r="AN98" s="757"/>
      <c r="AO98" s="748"/>
      <c r="AP98" s="751"/>
    </row>
    <row r="99" spans="1:42" ht="15">
      <c r="A99" s="711">
        <v>45</v>
      </c>
      <c r="B99" s="752" t="str">
        <f>'Data Identitas'!B53</f>
        <v>siswa45</v>
      </c>
      <c r="C99" s="232" t="s">
        <v>422</v>
      </c>
      <c r="D99" s="228" t="str">
        <f>IF(QH!C58="","",QH!C58)</f>
        <v/>
      </c>
      <c r="E99" s="229" t="str">
        <f>IF(QH!D58="","",QH!D58)</f>
        <v/>
      </c>
      <c r="F99" s="229" t="str">
        <f>IF(AA!C58="","",AA!C58)</f>
        <v/>
      </c>
      <c r="G99" s="229" t="str">
        <f>IF(AA!D58="","",AA!D58)</f>
        <v/>
      </c>
      <c r="H99" s="229" t="str">
        <f>IF(FIQIH!C58="","",FIQIH!C58)</f>
        <v/>
      </c>
      <c r="I99" s="229" t="str">
        <f>IF(FIQIH!D58="","",FIQIH!D58)</f>
        <v/>
      </c>
      <c r="J99" s="229" t="str">
        <f>IF(SKI!C58="","",SKI!C58)</f>
        <v/>
      </c>
      <c r="K99" s="229" t="str">
        <f>IF(SKI!D58="","",SKI!D58)</f>
        <v/>
      </c>
      <c r="L99" s="228" t="str">
        <f>IF(PPKn!C58="","",PPKn!C58)</f>
        <v/>
      </c>
      <c r="M99" s="229" t="str">
        <f>IF(PPKn!D58="","",PPKn!D58)</f>
        <v/>
      </c>
      <c r="N99" s="230" t="str">
        <f>IF(B.Ind!C58="","",B.Ind!C58)</f>
        <v/>
      </c>
      <c r="O99" s="230" t="str">
        <f>IF(B.Ind!D58="","",B.Ind!D58)</f>
        <v/>
      </c>
      <c r="P99" s="230" t="str">
        <f>IF(B.ARAB!C58="","",B.ARAB!C58)</f>
        <v/>
      </c>
      <c r="Q99" s="230" t="str">
        <f>IF(B.ARAB!D58="","",B.ARAB!D58)</f>
        <v/>
      </c>
      <c r="R99" s="230" t="str">
        <f>IF(MAT!C58="","",MAT!C58)</f>
        <v/>
      </c>
      <c r="S99" s="230" t="str">
        <f>IF(MAT!D58="","",MAT!D58)</f>
        <v/>
      </c>
      <c r="T99" s="230" t="str">
        <f>IF(IPA!C58="","",IPA!C58)</f>
        <v/>
      </c>
      <c r="U99" s="230" t="str">
        <f>IF(IPA!D58="","",IPA!D58)</f>
        <v/>
      </c>
      <c r="V99" s="230" t="str">
        <f>IF(IPS!C58="","",IPS!C58)</f>
        <v/>
      </c>
      <c r="W99" s="230" t="str">
        <f>IF(IPS!D58="","",IPS!D58)</f>
        <v/>
      </c>
      <c r="X99" s="230" t="str">
        <f>IF(BIng!C58="","",BIng!C58)</f>
        <v/>
      </c>
      <c r="Y99" s="230" t="str">
        <f>IF(BIng!D58="","",BIng!D58)</f>
        <v/>
      </c>
      <c r="Z99" s="230" t="str">
        <f>IF(SBd!C58="","",SBd!C58)</f>
        <v/>
      </c>
      <c r="AA99" s="230" t="str">
        <f>IF(SBd!D58="","",SBd!D58)</f>
        <v/>
      </c>
      <c r="AB99" s="230" t="str">
        <f>IF(Pjk!C58="","",Pjk!C58)</f>
        <v/>
      </c>
      <c r="AC99" s="230" t="str">
        <f>IF(Pjk!D58="","",Pjk!D58)</f>
        <v/>
      </c>
      <c r="AD99" s="230" t="str">
        <f>IF(Prk!C58="","",Prk!C58)</f>
        <v/>
      </c>
      <c r="AE99" s="230" t="str">
        <f>IF(Prk!D58="","",Prk!D58)</f>
        <v/>
      </c>
      <c r="AF99" s="230" t="str">
        <f>IF(BADER!C58="","",BADER!C58)</f>
        <v/>
      </c>
      <c r="AG99" s="230" t="str">
        <f>IF(BADER!D58="","",BADER!D58)</f>
        <v/>
      </c>
      <c r="AH99" s="230" t="str">
        <f>IF(TAMB1!C58="","",TAMB1!C58)</f>
        <v/>
      </c>
      <c r="AI99" s="230" t="str">
        <f>IF(TAMB1!D58="","",TAMB1!D58)</f>
        <v/>
      </c>
      <c r="AJ99" s="230" t="str">
        <f>IF(TAMB2!C58="","",TAMB2!C58)</f>
        <v/>
      </c>
      <c r="AK99" s="230" t="str">
        <f>IF(TAMB2!D58="","",TAMB2!D58)</f>
        <v/>
      </c>
      <c r="AL99" s="231">
        <f t="shared" si="62"/>
        <v>0</v>
      </c>
      <c r="AM99" s="754" t="str">
        <f>IFERROR(DESKRIPSI!EW55,"")</f>
        <v/>
      </c>
      <c r="AN99" s="756">
        <f t="shared" ref="AN99" si="87">IF(AL99="","",AL99+AL100)</f>
        <v>0</v>
      </c>
      <c r="AO99" s="747" t="str">
        <f>IF('NK1'!AO99:AO100="","",'NK1'!AO99:AO100)</f>
        <v/>
      </c>
      <c r="AP99" s="751" t="str">
        <f t="shared" ref="AP99" si="88">IF(AN99=0,"",RANK(AN99,$AN$11:$AN$105,0))</f>
        <v/>
      </c>
    </row>
    <row r="100" spans="1:42" ht="15">
      <c r="A100" s="713"/>
      <c r="B100" s="753"/>
      <c r="C100" s="232" t="s">
        <v>423</v>
      </c>
      <c r="D100" s="228" t="str">
        <f>IF(QH!F58="","",QH!F58)</f>
        <v/>
      </c>
      <c r="E100" s="229" t="str">
        <f>IF(QH!G58="","",QH!G58)</f>
        <v/>
      </c>
      <c r="F100" s="229" t="str">
        <f>IF(AA!F58="","",AA!F58)</f>
        <v/>
      </c>
      <c r="G100" s="229" t="str">
        <f>IF(AA!G58="","",AA!G58)</f>
        <v/>
      </c>
      <c r="H100" s="229" t="str">
        <f>IF(FIQIH!F58="","",FIQIH!F58)</f>
        <v/>
      </c>
      <c r="I100" s="229" t="str">
        <f>IF(FIQIH!G58="","",FIQIH!G58)</f>
        <v/>
      </c>
      <c r="J100" s="229" t="str">
        <f>IF(SKI!F58="","",SKI!F58)</f>
        <v/>
      </c>
      <c r="K100" s="229" t="str">
        <f>IF(SKI!G58="","",SKI!G58)</f>
        <v/>
      </c>
      <c r="L100" s="228" t="str">
        <f>IF(PPKn!F58="","",PPKn!F58)</f>
        <v/>
      </c>
      <c r="M100" s="229" t="str">
        <f>IF(PPKn!G58="","",PPKn!G58)</f>
        <v/>
      </c>
      <c r="N100" s="230" t="str">
        <f>IF(B.Ind!F58="","",B.Ind!F58)</f>
        <v/>
      </c>
      <c r="O100" s="230" t="str">
        <f>IF(B.Ind!G58="","",B.Ind!G58)</f>
        <v/>
      </c>
      <c r="P100" s="230" t="str">
        <f>IF(B.ARAB!F58="","",B.ARAB!F58)</f>
        <v/>
      </c>
      <c r="Q100" s="230" t="str">
        <f>IF(B.ARAB!G58="","",B.ARAB!G58)</f>
        <v/>
      </c>
      <c r="R100" s="230" t="str">
        <f>IF(MAT!F58="","",MAT!F58)</f>
        <v/>
      </c>
      <c r="S100" s="230" t="str">
        <f>IF(MAT!G58="","",MAT!G58)</f>
        <v/>
      </c>
      <c r="T100" s="230" t="str">
        <f>IF(IPA!F58="","",IPA!F58)</f>
        <v/>
      </c>
      <c r="U100" s="230" t="str">
        <f>IF(IPA!G58="","",IPA!G58)</f>
        <v/>
      </c>
      <c r="V100" s="230" t="str">
        <f>IF(IPS!F58="","",IPS!F58)</f>
        <v/>
      </c>
      <c r="W100" s="230" t="str">
        <f>IF(IPS!G58="","",IPS!G58)</f>
        <v/>
      </c>
      <c r="X100" s="230" t="str">
        <f>IF(BIng!F58="","",BIng!F58)</f>
        <v/>
      </c>
      <c r="Y100" s="230" t="str">
        <f>IF(BIng!G58="","",BIng!G58)</f>
        <v/>
      </c>
      <c r="Z100" s="230" t="str">
        <f>IF(SBd!F58="","",SBd!F58)</f>
        <v/>
      </c>
      <c r="AA100" s="230" t="str">
        <f>IF(SBd!G58="","",SBd!G58)</f>
        <v/>
      </c>
      <c r="AB100" s="230" t="str">
        <f>IF(Pjk!F58="","",Pjk!F58)</f>
        <v/>
      </c>
      <c r="AC100" s="230" t="str">
        <f>IF(Pjk!G58="","",Pjk!G58)</f>
        <v/>
      </c>
      <c r="AD100" s="230" t="str">
        <f>IF(Prk!F58="","",Prk!F58)</f>
        <v/>
      </c>
      <c r="AE100" s="230" t="str">
        <f>IF(Prk!G58="","",Prk!G58)</f>
        <v/>
      </c>
      <c r="AF100" s="230" t="str">
        <f>IF(BADER!F58="","",BADER!F58)</f>
        <v/>
      </c>
      <c r="AG100" s="230" t="str">
        <f>IF(BADER!G58="","",BADER!G58)</f>
        <v/>
      </c>
      <c r="AH100" s="230" t="str">
        <f>IF(TAMB1!F58="","",TAMB1!F58)</f>
        <v/>
      </c>
      <c r="AI100" s="230" t="str">
        <f>IF(TAMB1!G58="","",TAMB1!G58)</f>
        <v/>
      </c>
      <c r="AJ100" s="230" t="str">
        <f>IF(TAMB2!F58="","",TAMB2!F58)</f>
        <v/>
      </c>
      <c r="AK100" s="230" t="str">
        <f>IF(TAMB2!G58="","",TAMB2!G58)</f>
        <v/>
      </c>
      <c r="AL100" s="231">
        <f t="shared" si="62"/>
        <v>0</v>
      </c>
      <c r="AM100" s="755"/>
      <c r="AN100" s="757"/>
      <c r="AO100" s="748"/>
      <c r="AP100" s="751"/>
    </row>
    <row r="101" spans="1:42" ht="15">
      <c r="A101" s="711">
        <v>46</v>
      </c>
      <c r="B101" s="752" t="str">
        <f>'Data Identitas'!B54</f>
        <v>siswa46</v>
      </c>
      <c r="C101" s="232" t="s">
        <v>422</v>
      </c>
      <c r="D101" s="228" t="str">
        <f>IF(QH!C59="","",QH!C59)</f>
        <v/>
      </c>
      <c r="E101" s="229" t="str">
        <f>IF(QH!D59="","",QH!D59)</f>
        <v/>
      </c>
      <c r="F101" s="229" t="str">
        <f>IF(AA!C59="","",AA!C59)</f>
        <v/>
      </c>
      <c r="G101" s="229" t="str">
        <f>IF(AA!D59="","",AA!D59)</f>
        <v/>
      </c>
      <c r="H101" s="229" t="str">
        <f>IF(FIQIH!C59="","",FIQIH!C59)</f>
        <v/>
      </c>
      <c r="I101" s="229" t="str">
        <f>IF(FIQIH!D59="","",FIQIH!D59)</f>
        <v/>
      </c>
      <c r="J101" s="229" t="str">
        <f>IF(SKI!C59="","",SKI!C59)</f>
        <v/>
      </c>
      <c r="K101" s="229" t="str">
        <f>IF(SKI!D59="","",SKI!D59)</f>
        <v/>
      </c>
      <c r="L101" s="228" t="str">
        <f>IF(PPKn!C59="","",PPKn!C59)</f>
        <v/>
      </c>
      <c r="M101" s="229" t="str">
        <f>IF(PPKn!D59="","",PPKn!D59)</f>
        <v/>
      </c>
      <c r="N101" s="230" t="str">
        <f>IF(B.Ind!C59="","",B.Ind!C59)</f>
        <v/>
      </c>
      <c r="O101" s="230" t="str">
        <f>IF(B.Ind!D59="","",B.Ind!D59)</f>
        <v/>
      </c>
      <c r="P101" s="230" t="str">
        <f>IF(B.ARAB!C59="","",B.ARAB!C59)</f>
        <v/>
      </c>
      <c r="Q101" s="230" t="str">
        <f>IF(B.ARAB!D59="","",B.ARAB!D59)</f>
        <v/>
      </c>
      <c r="R101" s="230" t="str">
        <f>IF(MAT!C59="","",MAT!C59)</f>
        <v/>
      </c>
      <c r="S101" s="230" t="str">
        <f>IF(MAT!D59="","",MAT!D59)</f>
        <v/>
      </c>
      <c r="T101" s="230" t="str">
        <f>IF(IPA!C59="","",IPA!C59)</f>
        <v/>
      </c>
      <c r="U101" s="230" t="str">
        <f>IF(IPA!D59="","",IPA!D59)</f>
        <v/>
      </c>
      <c r="V101" s="230" t="str">
        <f>IF(IPS!C59="","",IPS!C59)</f>
        <v/>
      </c>
      <c r="W101" s="230" t="str">
        <f>IF(IPS!D59="","",IPS!D59)</f>
        <v/>
      </c>
      <c r="X101" s="230" t="str">
        <f>IF(BIng!C59="","",BIng!C59)</f>
        <v/>
      </c>
      <c r="Y101" s="230" t="str">
        <f>IF(BIng!D59="","",BIng!D59)</f>
        <v/>
      </c>
      <c r="Z101" s="230" t="str">
        <f>IF(SBd!C59="","",SBd!C59)</f>
        <v/>
      </c>
      <c r="AA101" s="230" t="str">
        <f>IF(SBd!D59="","",SBd!D59)</f>
        <v/>
      </c>
      <c r="AB101" s="230" t="str">
        <f>IF(Pjk!C59="","",Pjk!C59)</f>
        <v/>
      </c>
      <c r="AC101" s="230" t="str">
        <f>IF(Pjk!D59="","",Pjk!D59)</f>
        <v/>
      </c>
      <c r="AD101" s="230" t="str">
        <f>IF(Prk!C59="","",Prk!C59)</f>
        <v/>
      </c>
      <c r="AE101" s="230" t="str">
        <f>IF(Prk!D59="","",Prk!D59)</f>
        <v/>
      </c>
      <c r="AF101" s="230" t="str">
        <f>IF(BADER!C59="","",BADER!C59)</f>
        <v/>
      </c>
      <c r="AG101" s="230" t="str">
        <f>IF(BADER!D59="","",BADER!D59)</f>
        <v/>
      </c>
      <c r="AH101" s="230" t="str">
        <f>IF(TAMB1!C59="","",TAMB1!C59)</f>
        <v/>
      </c>
      <c r="AI101" s="230" t="str">
        <f>IF(TAMB1!D59="","",TAMB1!D59)</f>
        <v/>
      </c>
      <c r="AJ101" s="230" t="str">
        <f>IF(TAMB2!C59="","",TAMB2!C59)</f>
        <v/>
      </c>
      <c r="AK101" s="230" t="str">
        <f>IF(TAMB2!D59="","",TAMB2!D59)</f>
        <v/>
      </c>
      <c r="AL101" s="231">
        <f t="shared" si="62"/>
        <v>0</v>
      </c>
      <c r="AM101" s="754" t="str">
        <f>IFERROR(DESKRIPSI!EW56,"")</f>
        <v/>
      </c>
      <c r="AN101" s="756">
        <f t="shared" ref="AN101" si="89">IF(AL101="","",AL101+AL102)</f>
        <v>0</v>
      </c>
      <c r="AO101" s="747" t="str">
        <f>IF('NK1'!AO101:AO102="","",'NK1'!AO101:AO102)</f>
        <v/>
      </c>
      <c r="AP101" s="751" t="str">
        <f t="shared" ref="AP101" si="90">IF(AN101=0,"",RANK(AN101,$AN$11:$AN$105,0))</f>
        <v/>
      </c>
    </row>
    <row r="102" spans="1:42" ht="15">
      <c r="A102" s="713"/>
      <c r="B102" s="753"/>
      <c r="C102" s="232" t="s">
        <v>423</v>
      </c>
      <c r="D102" s="228" t="str">
        <f>IF(QH!F59="","",QH!F59)</f>
        <v/>
      </c>
      <c r="E102" s="229" t="str">
        <f>IF(QH!G59="","",QH!G59)</f>
        <v/>
      </c>
      <c r="F102" s="229" t="str">
        <f>IF(AA!F59="","",AA!F59)</f>
        <v/>
      </c>
      <c r="G102" s="229" t="str">
        <f>IF(AA!G59="","",AA!G59)</f>
        <v/>
      </c>
      <c r="H102" s="229" t="str">
        <f>IF(FIQIH!F59="","",FIQIH!F59)</f>
        <v/>
      </c>
      <c r="I102" s="229" t="str">
        <f>IF(FIQIH!G59="","",FIQIH!G59)</f>
        <v/>
      </c>
      <c r="J102" s="229" t="str">
        <f>IF(SKI!F59="","",SKI!F59)</f>
        <v/>
      </c>
      <c r="K102" s="229" t="str">
        <f>IF(SKI!G59="","",SKI!G59)</f>
        <v/>
      </c>
      <c r="L102" s="228" t="str">
        <f>IF(PPKn!F59="","",PPKn!F59)</f>
        <v/>
      </c>
      <c r="M102" s="229" t="str">
        <f>IF(PPKn!G59="","",PPKn!G59)</f>
        <v/>
      </c>
      <c r="N102" s="230" t="str">
        <f>IF(B.Ind!F59="","",B.Ind!F59)</f>
        <v/>
      </c>
      <c r="O102" s="230" t="str">
        <f>IF(B.Ind!G59="","",B.Ind!G59)</f>
        <v/>
      </c>
      <c r="P102" s="230" t="str">
        <f>IF(B.ARAB!F59="","",B.ARAB!F59)</f>
        <v/>
      </c>
      <c r="Q102" s="230" t="str">
        <f>IF(B.ARAB!G59="","",B.ARAB!G59)</f>
        <v/>
      </c>
      <c r="R102" s="230" t="str">
        <f>IF(MAT!F59="","",MAT!F59)</f>
        <v/>
      </c>
      <c r="S102" s="230" t="str">
        <f>IF(MAT!G59="","",MAT!G59)</f>
        <v/>
      </c>
      <c r="T102" s="230" t="str">
        <f>IF(IPA!F59="","",IPA!F59)</f>
        <v/>
      </c>
      <c r="U102" s="230" t="str">
        <f>IF(IPA!G59="","",IPA!G59)</f>
        <v/>
      </c>
      <c r="V102" s="230" t="str">
        <f>IF(IPS!F59="","",IPS!F59)</f>
        <v/>
      </c>
      <c r="W102" s="230" t="str">
        <f>IF(IPS!G59="","",IPS!G59)</f>
        <v/>
      </c>
      <c r="X102" s="230" t="str">
        <f>IF(BIng!F59="","",BIng!F59)</f>
        <v/>
      </c>
      <c r="Y102" s="230" t="str">
        <f>IF(BIng!G59="","",BIng!G59)</f>
        <v/>
      </c>
      <c r="Z102" s="230" t="str">
        <f>IF(SBd!F59="","",SBd!F59)</f>
        <v/>
      </c>
      <c r="AA102" s="230" t="str">
        <f>IF(SBd!G59="","",SBd!G59)</f>
        <v/>
      </c>
      <c r="AB102" s="230" t="str">
        <f>IF(Pjk!F59="","",Pjk!F59)</f>
        <v/>
      </c>
      <c r="AC102" s="230" t="str">
        <f>IF(Pjk!G59="","",Pjk!G59)</f>
        <v/>
      </c>
      <c r="AD102" s="230" t="str">
        <f>IF(Prk!F59="","",Prk!F59)</f>
        <v/>
      </c>
      <c r="AE102" s="230" t="str">
        <f>IF(Prk!G59="","",Prk!G59)</f>
        <v/>
      </c>
      <c r="AF102" s="230" t="str">
        <f>IF(BADER!F59="","",BADER!F59)</f>
        <v/>
      </c>
      <c r="AG102" s="230" t="str">
        <f>IF(BADER!G59="","",BADER!G59)</f>
        <v/>
      </c>
      <c r="AH102" s="230" t="str">
        <f>IF(TAMB1!F59="","",TAMB1!F59)</f>
        <v/>
      </c>
      <c r="AI102" s="230" t="str">
        <f>IF(TAMB1!G59="","",TAMB1!G59)</f>
        <v/>
      </c>
      <c r="AJ102" s="230" t="str">
        <f>IF(TAMB2!F59="","",TAMB2!F59)</f>
        <v/>
      </c>
      <c r="AK102" s="230" t="str">
        <f>IF(TAMB2!G59="","",TAMB2!G59)</f>
        <v/>
      </c>
      <c r="AL102" s="231">
        <f t="shared" si="62"/>
        <v>0</v>
      </c>
      <c r="AM102" s="755"/>
      <c r="AN102" s="757"/>
      <c r="AO102" s="748"/>
      <c r="AP102" s="751"/>
    </row>
    <row r="103" spans="1:42" ht="15">
      <c r="A103" s="711">
        <v>47</v>
      </c>
      <c r="B103" s="752" t="str">
        <f>'Data Identitas'!B55</f>
        <v>siswa47</v>
      </c>
      <c r="C103" s="232" t="s">
        <v>422</v>
      </c>
      <c r="D103" s="228" t="str">
        <f>IF(QH!C60="","",QH!C60)</f>
        <v/>
      </c>
      <c r="E103" s="229" t="str">
        <f>IF(QH!D60="","",QH!D60)</f>
        <v/>
      </c>
      <c r="F103" s="229" t="str">
        <f>IF(AA!C60="","",AA!C60)</f>
        <v/>
      </c>
      <c r="G103" s="229" t="str">
        <f>IF(AA!D60="","",AA!D60)</f>
        <v/>
      </c>
      <c r="H103" s="229" t="str">
        <f>IF(FIQIH!C60="","",FIQIH!C60)</f>
        <v/>
      </c>
      <c r="I103" s="229" t="str">
        <f>IF(FIQIH!D60="","",FIQIH!D60)</f>
        <v/>
      </c>
      <c r="J103" s="229" t="str">
        <f>IF(SKI!C60="","",SKI!C60)</f>
        <v/>
      </c>
      <c r="K103" s="229" t="str">
        <f>IF(SKI!D60="","",SKI!D60)</f>
        <v/>
      </c>
      <c r="L103" s="228" t="str">
        <f>IF(PPKn!C60="","",PPKn!C60)</f>
        <v/>
      </c>
      <c r="M103" s="229" t="str">
        <f>IF(PPKn!D60="","",PPKn!D60)</f>
        <v/>
      </c>
      <c r="N103" s="230" t="str">
        <f>IF(B.Ind!C60="","",B.Ind!C60)</f>
        <v/>
      </c>
      <c r="O103" s="230" t="str">
        <f>IF(B.Ind!D60="","",B.Ind!D60)</f>
        <v/>
      </c>
      <c r="P103" s="230" t="str">
        <f>IF(B.ARAB!C60="","",B.ARAB!C60)</f>
        <v/>
      </c>
      <c r="Q103" s="230" t="str">
        <f>IF(B.ARAB!D60="","",B.ARAB!D60)</f>
        <v/>
      </c>
      <c r="R103" s="230" t="str">
        <f>IF(MAT!C60="","",MAT!C60)</f>
        <v/>
      </c>
      <c r="S103" s="230" t="str">
        <f>IF(MAT!D60="","",MAT!D60)</f>
        <v/>
      </c>
      <c r="T103" s="230" t="str">
        <f>IF(IPA!C60="","",IPA!C60)</f>
        <v/>
      </c>
      <c r="U103" s="230" t="str">
        <f>IF(IPA!D60="","",IPA!D60)</f>
        <v/>
      </c>
      <c r="V103" s="230" t="str">
        <f>IF(IPS!C60="","",IPS!C60)</f>
        <v/>
      </c>
      <c r="W103" s="230" t="str">
        <f>IF(IPS!D60="","",IPS!D60)</f>
        <v/>
      </c>
      <c r="X103" s="230" t="str">
        <f>IF(BIng!C60="","",BIng!C60)</f>
        <v/>
      </c>
      <c r="Y103" s="230" t="str">
        <f>IF(BIng!D60="","",BIng!D60)</f>
        <v/>
      </c>
      <c r="Z103" s="230" t="str">
        <f>IF(SBd!C60="","",SBd!C60)</f>
        <v/>
      </c>
      <c r="AA103" s="230" t="str">
        <f>IF(SBd!D60="","",SBd!D60)</f>
        <v/>
      </c>
      <c r="AB103" s="230" t="str">
        <f>IF(Pjk!C60="","",Pjk!C60)</f>
        <v/>
      </c>
      <c r="AC103" s="230" t="str">
        <f>IF(Pjk!D60="","",Pjk!D60)</f>
        <v/>
      </c>
      <c r="AD103" s="230" t="str">
        <f>IF(Prk!C60="","",Prk!C60)</f>
        <v/>
      </c>
      <c r="AE103" s="230" t="str">
        <f>IF(Prk!D60="","",Prk!D60)</f>
        <v/>
      </c>
      <c r="AF103" s="230" t="str">
        <f>IF(BADER!C60="","",BADER!C60)</f>
        <v/>
      </c>
      <c r="AG103" s="230" t="str">
        <f>IF(BADER!D60="","",BADER!D60)</f>
        <v/>
      </c>
      <c r="AH103" s="230" t="str">
        <f>IF(TAMB1!C60="","",TAMB1!C60)</f>
        <v/>
      </c>
      <c r="AI103" s="230" t="str">
        <f>IF(TAMB1!D60="","",TAMB1!D60)</f>
        <v/>
      </c>
      <c r="AJ103" s="230" t="str">
        <f>IF(TAMB2!C60="","",TAMB2!C60)</f>
        <v/>
      </c>
      <c r="AK103" s="230" t="str">
        <f>IF(TAMB2!D60="","",TAMB2!D60)</f>
        <v/>
      </c>
      <c r="AL103" s="231">
        <f t="shared" si="62"/>
        <v>0</v>
      </c>
      <c r="AM103" s="754" t="str">
        <f>IFERROR(DESKRIPSI!EW57,"")</f>
        <v/>
      </c>
      <c r="AN103" s="756">
        <f t="shared" ref="AN103" si="91">IF(AL103="","",AL103+AL104)</f>
        <v>0</v>
      </c>
      <c r="AO103" s="747" t="str">
        <f>IF('NK1'!AO103:AO104="","",'NK1'!AO103:AO104)</f>
        <v/>
      </c>
      <c r="AP103" s="751" t="str">
        <f t="shared" ref="AP103" si="92">IF(AN103=0,"",RANK(AN103,$AN$11:$AN$105,0))</f>
        <v/>
      </c>
    </row>
    <row r="104" spans="1:42" ht="15">
      <c r="A104" s="713"/>
      <c r="B104" s="753"/>
      <c r="C104" s="232" t="s">
        <v>423</v>
      </c>
      <c r="D104" s="228" t="str">
        <f>IF(QH!F60="","",QH!F60)</f>
        <v/>
      </c>
      <c r="E104" s="229" t="str">
        <f>IF(QH!G60="","",QH!G60)</f>
        <v/>
      </c>
      <c r="F104" s="229" t="str">
        <f>IF(AA!F60="","",AA!F60)</f>
        <v/>
      </c>
      <c r="G104" s="229" t="str">
        <f>IF(AA!G60="","",AA!G60)</f>
        <v/>
      </c>
      <c r="H104" s="229" t="str">
        <f>IF(FIQIH!F60="","",FIQIH!F60)</f>
        <v/>
      </c>
      <c r="I104" s="229" t="str">
        <f>IF(FIQIH!G60="","",FIQIH!G60)</f>
        <v/>
      </c>
      <c r="J104" s="229" t="str">
        <f>IF(SKI!F60="","",SKI!F60)</f>
        <v/>
      </c>
      <c r="K104" s="229" t="str">
        <f>IF(SKI!G60="","",SKI!G60)</f>
        <v/>
      </c>
      <c r="L104" s="228" t="str">
        <f>IF(PPKn!F60="","",PPKn!F60)</f>
        <v/>
      </c>
      <c r="M104" s="229" t="str">
        <f>IF(PPKn!G60="","",PPKn!G60)</f>
        <v/>
      </c>
      <c r="N104" s="230" t="str">
        <f>IF(B.Ind!F60="","",B.Ind!F60)</f>
        <v/>
      </c>
      <c r="O104" s="230" t="str">
        <f>IF(B.Ind!G60="","",B.Ind!G60)</f>
        <v/>
      </c>
      <c r="P104" s="230" t="str">
        <f>IF(B.ARAB!F60="","",B.ARAB!F60)</f>
        <v/>
      </c>
      <c r="Q104" s="230" t="str">
        <f>IF(B.ARAB!G60="","",B.ARAB!G60)</f>
        <v/>
      </c>
      <c r="R104" s="230" t="str">
        <f>IF(MAT!F60="","",MAT!F60)</f>
        <v/>
      </c>
      <c r="S104" s="230" t="str">
        <f>IF(MAT!G60="","",MAT!G60)</f>
        <v/>
      </c>
      <c r="T104" s="230" t="str">
        <f>IF(IPA!F60="","",IPA!F60)</f>
        <v/>
      </c>
      <c r="U104" s="230" t="str">
        <f>IF(IPA!G60="","",IPA!G60)</f>
        <v/>
      </c>
      <c r="V104" s="230" t="str">
        <f>IF(IPS!F60="","",IPS!F60)</f>
        <v/>
      </c>
      <c r="W104" s="230" t="str">
        <f>IF(IPS!G60="","",IPS!G60)</f>
        <v/>
      </c>
      <c r="X104" s="230" t="str">
        <f>IF(BIng!F60="","",BIng!F60)</f>
        <v/>
      </c>
      <c r="Y104" s="230" t="str">
        <f>IF(BIng!G60="","",BIng!G60)</f>
        <v/>
      </c>
      <c r="Z104" s="230" t="str">
        <f>IF(SBd!F60="","",SBd!F60)</f>
        <v/>
      </c>
      <c r="AA104" s="230" t="str">
        <f>IF(SBd!G60="","",SBd!G60)</f>
        <v/>
      </c>
      <c r="AB104" s="230" t="str">
        <f>IF(Pjk!F60="","",Pjk!F60)</f>
        <v/>
      </c>
      <c r="AC104" s="230" t="str">
        <f>IF(Pjk!G60="","",Pjk!G60)</f>
        <v/>
      </c>
      <c r="AD104" s="230" t="str">
        <f>IF(Prk!F60="","",Prk!F60)</f>
        <v/>
      </c>
      <c r="AE104" s="230" t="str">
        <f>IF(Prk!G60="","",Prk!G60)</f>
        <v/>
      </c>
      <c r="AF104" s="230" t="str">
        <f>IF(BADER!F60="","",BADER!F60)</f>
        <v/>
      </c>
      <c r="AG104" s="230" t="str">
        <f>IF(BADER!G60="","",BADER!G60)</f>
        <v/>
      </c>
      <c r="AH104" s="230" t="str">
        <f>IF(TAMB1!F60="","",TAMB1!F60)</f>
        <v/>
      </c>
      <c r="AI104" s="230" t="str">
        <f>IF(TAMB1!G60="","",TAMB1!G60)</f>
        <v/>
      </c>
      <c r="AJ104" s="230" t="str">
        <f>IF(TAMB2!F60="","",TAMB2!F60)</f>
        <v/>
      </c>
      <c r="AK104" s="230" t="str">
        <f>IF(TAMB2!G60="","",TAMB2!G60)</f>
        <v/>
      </c>
      <c r="AL104" s="231">
        <f t="shared" si="62"/>
        <v>0</v>
      </c>
      <c r="AM104" s="755"/>
      <c r="AN104" s="757"/>
      <c r="AO104" s="748"/>
      <c r="AP104" s="751"/>
    </row>
    <row r="105" spans="1:42" ht="15">
      <c r="A105" s="711">
        <v>48</v>
      </c>
      <c r="B105" s="752" t="str">
        <f>'Data Identitas'!B56</f>
        <v>siswa48</v>
      </c>
      <c r="C105" s="232" t="s">
        <v>422</v>
      </c>
      <c r="D105" s="228" t="str">
        <f>IF(QH!C61="","",QH!C61)</f>
        <v/>
      </c>
      <c r="E105" s="229" t="str">
        <f>IF(QH!D61="","",QH!D61)</f>
        <v/>
      </c>
      <c r="F105" s="229" t="str">
        <f>IF(AA!C61="","",AA!C61)</f>
        <v/>
      </c>
      <c r="G105" s="229" t="str">
        <f>IF(AA!D61="","",AA!D61)</f>
        <v/>
      </c>
      <c r="H105" s="229" t="str">
        <f>IF(FIQIH!C61="","",FIQIH!C61)</f>
        <v/>
      </c>
      <c r="I105" s="229" t="str">
        <f>IF(FIQIH!D61="","",FIQIH!D61)</f>
        <v/>
      </c>
      <c r="J105" s="229" t="str">
        <f>IF(SKI!C61="","",SKI!C61)</f>
        <v/>
      </c>
      <c r="K105" s="229" t="str">
        <f>IF(SKI!D61="","",SKI!D61)</f>
        <v/>
      </c>
      <c r="L105" s="228" t="str">
        <f>IF(PPKn!C61="","",PPKn!C61)</f>
        <v/>
      </c>
      <c r="M105" s="229" t="str">
        <f>IF(PPKn!D61="","",PPKn!D61)</f>
        <v/>
      </c>
      <c r="N105" s="230" t="str">
        <f>IF(B.Ind!C61="","",B.Ind!C61)</f>
        <v/>
      </c>
      <c r="O105" s="230" t="str">
        <f>IF(B.Ind!D61="","",B.Ind!D61)</f>
        <v/>
      </c>
      <c r="P105" s="230" t="str">
        <f>IF(B.ARAB!C61="","",B.ARAB!C61)</f>
        <v/>
      </c>
      <c r="Q105" s="230" t="str">
        <f>IF(B.ARAB!D61="","",B.ARAB!D61)</f>
        <v/>
      </c>
      <c r="R105" s="230" t="str">
        <f>IF(MAT!C61="","",MAT!C61)</f>
        <v/>
      </c>
      <c r="S105" s="230" t="str">
        <f>IF(MAT!D61="","",MAT!D61)</f>
        <v/>
      </c>
      <c r="T105" s="230" t="str">
        <f>IF(IPA!C61="","",IPA!C61)</f>
        <v/>
      </c>
      <c r="U105" s="230" t="str">
        <f>IF(IPA!D61="","",IPA!D61)</f>
        <v/>
      </c>
      <c r="V105" s="230" t="str">
        <f>IF(IPS!C61="","",IPS!C61)</f>
        <v/>
      </c>
      <c r="W105" s="230" t="str">
        <f>IF(IPS!D61="","",IPS!D61)</f>
        <v/>
      </c>
      <c r="X105" s="230" t="str">
        <f>IF(BIng!C61="","",BIng!C61)</f>
        <v/>
      </c>
      <c r="Y105" s="230" t="str">
        <f>IF(BIng!D61="","",BIng!D61)</f>
        <v/>
      </c>
      <c r="Z105" s="230" t="str">
        <f>IF(SBd!C61="","",SBd!C61)</f>
        <v/>
      </c>
      <c r="AA105" s="230" t="str">
        <f>IF(SBd!D61="","",SBd!D61)</f>
        <v/>
      </c>
      <c r="AB105" s="230" t="str">
        <f>IF(Pjk!C61="","",Pjk!C61)</f>
        <v/>
      </c>
      <c r="AC105" s="230" t="str">
        <f>IF(Pjk!D61="","",Pjk!D61)</f>
        <v/>
      </c>
      <c r="AD105" s="230" t="str">
        <f>IF(Prk!C61="","",Prk!C61)</f>
        <v/>
      </c>
      <c r="AE105" s="230" t="str">
        <f>IF(Prk!D61="","",Prk!D61)</f>
        <v/>
      </c>
      <c r="AF105" s="230" t="str">
        <f>IF(BADER!C61="","",BADER!C61)</f>
        <v/>
      </c>
      <c r="AG105" s="230" t="str">
        <f>IF(BADER!D61="","",BADER!D61)</f>
        <v/>
      </c>
      <c r="AH105" s="230" t="str">
        <f>IF(TAMB1!C61="","",TAMB1!C61)</f>
        <v/>
      </c>
      <c r="AI105" s="230" t="str">
        <f>IF(TAMB1!D61="","",TAMB1!D61)</f>
        <v/>
      </c>
      <c r="AJ105" s="230" t="str">
        <f>IF(TAMB2!C61="","",TAMB2!C61)</f>
        <v/>
      </c>
      <c r="AK105" s="230" t="str">
        <f>IF(TAMB2!D61="","",TAMB2!D61)</f>
        <v/>
      </c>
      <c r="AL105" s="231">
        <f t="shared" si="62"/>
        <v>0</v>
      </c>
      <c r="AM105" s="754" t="str">
        <f>IFERROR(DESKRIPSI!EW58,"")</f>
        <v/>
      </c>
      <c r="AN105" s="756">
        <f t="shared" ref="AN105" si="93">IF(AL105="","",AL105+AL106)</f>
        <v>0</v>
      </c>
      <c r="AO105" s="747" t="str">
        <f>IF('NK1'!AO105:AO106="","",'NK1'!AO105:AO106)</f>
        <v/>
      </c>
      <c r="AP105" s="751" t="str">
        <f t="shared" ref="AP105" si="94">IF(AN105=0,"",RANK(AN105,$AN$11:$AN$105,0))</f>
        <v/>
      </c>
    </row>
    <row r="106" spans="1:42" ht="15">
      <c r="A106" s="713"/>
      <c r="B106" s="753"/>
      <c r="C106" s="232" t="s">
        <v>423</v>
      </c>
      <c r="D106" s="228" t="str">
        <f>IF(QH!F61="","",QH!F61)</f>
        <v/>
      </c>
      <c r="E106" s="229" t="str">
        <f>IF(QH!G61="","",QH!G61)</f>
        <v/>
      </c>
      <c r="F106" s="229" t="str">
        <f>IF(AA!F61="","",AA!F61)</f>
        <v/>
      </c>
      <c r="G106" s="229" t="str">
        <f>IF(AA!G61="","",AA!G61)</f>
        <v/>
      </c>
      <c r="H106" s="229" t="str">
        <f>IF(FIQIH!F61="","",FIQIH!F61)</f>
        <v/>
      </c>
      <c r="I106" s="229" t="str">
        <f>IF(FIQIH!G61="","",FIQIH!G61)</f>
        <v/>
      </c>
      <c r="J106" s="229" t="str">
        <f>IF(SKI!F61="","",SKI!F61)</f>
        <v/>
      </c>
      <c r="K106" s="229" t="str">
        <f>IF(SKI!G61="","",SKI!G61)</f>
        <v/>
      </c>
      <c r="L106" s="228" t="str">
        <f>IF(PPKn!F61="","",PPKn!F61)</f>
        <v/>
      </c>
      <c r="M106" s="229" t="str">
        <f>IF(PPKn!G61="","",PPKn!G61)</f>
        <v/>
      </c>
      <c r="N106" s="230" t="str">
        <f>IF(B.Ind!F61="","",B.Ind!F61)</f>
        <v/>
      </c>
      <c r="O106" s="230" t="str">
        <f>IF(B.Ind!G61="","",B.Ind!G61)</f>
        <v/>
      </c>
      <c r="P106" s="230" t="str">
        <f>IF(B.ARAB!F61="","",B.ARAB!F61)</f>
        <v/>
      </c>
      <c r="Q106" s="230" t="str">
        <f>IF(B.ARAB!G61="","",B.ARAB!G61)</f>
        <v/>
      </c>
      <c r="R106" s="230" t="str">
        <f>IF(MAT!F61="","",MAT!F61)</f>
        <v/>
      </c>
      <c r="S106" s="230" t="str">
        <f>IF(MAT!G61="","",MAT!G61)</f>
        <v/>
      </c>
      <c r="T106" s="230" t="str">
        <f>IF(IPA!F61="","",IPA!F61)</f>
        <v/>
      </c>
      <c r="U106" s="230" t="str">
        <f>IF(IPA!G61="","",IPA!G61)</f>
        <v/>
      </c>
      <c r="V106" s="230" t="str">
        <f>IF(IPS!F61="","",IPS!F61)</f>
        <v/>
      </c>
      <c r="W106" s="230" t="str">
        <f>IF(IPS!G61="","",IPS!G61)</f>
        <v/>
      </c>
      <c r="X106" s="230" t="str">
        <f>IF(BIng!F61="","",BIng!F61)</f>
        <v/>
      </c>
      <c r="Y106" s="230" t="str">
        <f>IF(BIng!G61="","",BIng!G61)</f>
        <v/>
      </c>
      <c r="Z106" s="230" t="str">
        <f>IF(SBd!F61="","",SBd!F61)</f>
        <v/>
      </c>
      <c r="AA106" s="230" t="str">
        <f>IF(SBd!G61="","",SBd!G61)</f>
        <v/>
      </c>
      <c r="AB106" s="230" t="str">
        <f>IF(Pjk!F61="","",Pjk!F61)</f>
        <v/>
      </c>
      <c r="AC106" s="230" t="str">
        <f>IF(Pjk!G61="","",Pjk!G61)</f>
        <v/>
      </c>
      <c r="AD106" s="230" t="str">
        <f>IF(Prk!F61="","",Prk!F61)</f>
        <v/>
      </c>
      <c r="AE106" s="230" t="str">
        <f>IF(Prk!G61="","",Prk!G61)</f>
        <v/>
      </c>
      <c r="AF106" s="230" t="str">
        <f>IF(BADER!F61="","",BADER!F61)</f>
        <v/>
      </c>
      <c r="AG106" s="230" t="str">
        <f>IF(BADER!G61="","",BADER!G61)</f>
        <v/>
      </c>
      <c r="AH106" s="230" t="str">
        <f>IF(TAMB1!F61="","",TAMB1!F61)</f>
        <v/>
      </c>
      <c r="AI106" s="230" t="str">
        <f>IF(TAMB1!G61="","",TAMB1!G61)</f>
        <v/>
      </c>
      <c r="AJ106" s="230" t="str">
        <f>IF(TAMB2!F61="","",TAMB2!F61)</f>
        <v/>
      </c>
      <c r="AK106" s="230" t="str">
        <f>IF(TAMB2!G61="","",TAMB2!G61)</f>
        <v/>
      </c>
      <c r="AL106" s="231">
        <f t="shared" si="62"/>
        <v>0</v>
      </c>
      <c r="AM106" s="755"/>
      <c r="AN106" s="757"/>
      <c r="AO106" s="748"/>
      <c r="AP106" s="751"/>
    </row>
    <row r="107" spans="1:42" ht="15">
      <c r="A107" s="711"/>
      <c r="B107" s="752"/>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54"/>
      <c r="AN107" s="756"/>
      <c r="AO107" s="747"/>
      <c r="AP107" s="751"/>
    </row>
    <row r="108" spans="1:42" ht="15">
      <c r="A108" s="713"/>
      <c r="B108" s="753"/>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55"/>
      <c r="AN108" s="757"/>
      <c r="AO108" s="748"/>
      <c r="AP108" s="751"/>
    </row>
    <row r="109" spans="1:42"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 si="95">IFERROR(AVERAGE(F11,F13,F15,F17,F19,F21,F23,F25,F27,F29,F31,F33,F35,F37,F39,F41,F43,F45,F47,F49,F51,F53,F55,F57,F59,F61,F63,F65,F67,F69,F71,F73,F75,F77,F79,F81,F83,F85,F87,F89,F91,F93,F95,F97,F99,F101,F103,F105,F107),"")</f>
        <v/>
      </c>
      <c r="G109" s="304"/>
      <c r="H109" s="222" t="str">
        <f t="shared" ref="H109" si="96">IFERROR(AVERAGE(H11,H13,H15,H17,H19,H21,H23,H25,H27,H29,H31,H33,H35,H37,H39,H41,H43,H45,H47,H49,H51,H53,H55,H57,H59,H61,H63,H65,H67,H69,H71,H73,H75,H77,H79,H81,H83,H85,H87,H89,H91,H93,H95,H97,H99,H101,H103,H105,H107),"")</f>
        <v/>
      </c>
      <c r="I109" s="304"/>
      <c r="J109" s="222" t="str">
        <f t="shared" ref="J109" si="97">IFERROR(AVERAGE(J11,J13,J15,J17,J19,J21,J23,J25,J27,J29,J31,J33,J35,J37,J39,J41,J43,J45,J47,J49,J51,J53,J55,J57,J59,J61,J63,J65,J67,J69,J71,J73,J75,J77,J79,J81,J83,J85,J87,J89,J91,J93,J95,J97,J99,J101,J103,J105,J107),"")</f>
        <v/>
      </c>
      <c r="K109" s="304"/>
      <c r="L109" s="222" t="str">
        <f t="shared" ref="L109" si="98">IFERROR(AVERAGE(L11,L13,L15,L17,L19,L21,L23,L25,L27,L29,L31,L33,L35,L37,L39,L41,L43,L45,L47,L49,L51,L53,L55,L57,L59,L61,L63,L65,L67,L69,L71,L73,L75,L77,L79,L81,L83,L85,L87,L89,L91,L93,L95,L97,L99,L101,L103,L105,L107),"")</f>
        <v/>
      </c>
      <c r="M109" s="304"/>
      <c r="N109" s="222" t="str">
        <f t="shared" ref="N109" si="99">IFERROR(AVERAGE(N11,N13,N15,N17,N19,N21,N23,N25,N27,N29,N31,N33,N35,N37,N39,N41,N43,N45,N47,N49,N51,N53,N55,N57,N59,N61,N63,N65,N67,N69,N71,N73,N75,N77,N79,N81,N83,N85,N87,N89,N91,N93,N95,N97,N99,N101,N103,N105,N107),"")</f>
        <v/>
      </c>
      <c r="O109" s="304"/>
      <c r="P109" s="222" t="str">
        <f t="shared" ref="P109" si="100">IFERROR(AVERAGE(P11,P13,P15,P17,P19,P21,P23,P25,P27,P29,P31,P33,P35,P37,P39,P41,P43,P45,P47,P49,P51,P53,P55,P57,P59,P61,P63,P65,P67,P69,P71,P73,P75,P77,P79,P81,P83,P85,P87,P89,P91,P93,P95,P97,P99,P101,P103,P105,P107),"")</f>
        <v/>
      </c>
      <c r="Q109" s="304"/>
      <c r="R109" s="222" t="str">
        <f t="shared" ref="R109" si="101">IFERROR(AVERAGE(R11,R13,R15,R17,R19,R21,R23,R25,R27,R29,R31,R33,R35,R37,R39,R41,R43,R45,R47,R49,R51,R53,R55,R57,R59,R61,R63,R65,R67,R69,R71,R73,R75,R77,R79,R81,R83,R85,R87,R89,R91,R93,R95,R97,R99,R101,R103,R105,R107),"")</f>
        <v/>
      </c>
      <c r="S109" s="304"/>
      <c r="T109" s="222" t="str">
        <f t="shared" ref="T109" si="102">IFERROR(AVERAGE(T11,T13,T15,T17,T19,T21,T23,T25,T27,T29,T31,T33,T35,T37,T39,T41,T43,T45,T47,T49,T51,T53,T55,T57,T59,T61,T63,T65,T67,T69,T71,T73,T75,T77,T79,T81,T83,T85,T87,T89,T91,T93,T95,T97,T99,T101,T103,T105,T107),"")</f>
        <v/>
      </c>
      <c r="U109" s="304"/>
      <c r="V109" s="222" t="str">
        <f t="shared" ref="V109" si="103">IFERROR(AVERAGE(V11,V13,V15,V17,V19,V21,V23,V25,V27,V29,V31,V33,V35,V37,V39,V41,V43,V45,V47,V49,V51,V53,V55,V57,V59,V61,V63,V65,V67,V69,V71,V73,V75,V77,V79,V81,V83,V85,V87,V89,V91,V93,V95,V97,V99,V101,V103,V105,V107),"")</f>
        <v/>
      </c>
      <c r="W109" s="304"/>
      <c r="X109" s="222" t="str">
        <f t="shared" ref="X109" si="104">IFERROR(AVERAGE(X11,X13,X15,X17,X19,X21,X23,X25,X27,X29,X31,X33,X35,X37,X39,X41,X43,X45,X47,X49,X51,X53,X55,X57,X59,X61,X63,X65,X67,X69,X71,X73,X75,X77,X79,X81,X83,X85,X87,X89,X91,X93,X95,X97,X99,X101,X103,X105,X107),"")</f>
        <v/>
      </c>
      <c r="Y109" s="304"/>
      <c r="Z109" s="222" t="str">
        <f t="shared" ref="Z109" si="105">IFERROR(AVERAGE(Z11,Z13,Z15,Z17,Z19,Z21,Z23,Z25,Z27,Z29,Z31,Z33,Z35,Z37,Z39,Z41,Z43,Z45,Z47,Z49,Z51,Z53,Z55,Z57,Z59,Z61,Z63,Z65,Z67,Z69,Z71,Z73,Z75,Z77,Z79,Z81,Z83,Z85,Z87,Z89,Z91,Z93,Z95,Z97,Z99,Z101,Z103,Z105,Z107),"")</f>
        <v/>
      </c>
      <c r="AA109" s="304"/>
      <c r="AB109" s="222" t="str">
        <f t="shared" ref="AB109" si="106">IFERROR(AVERAGE(AB11,AB13,AB15,AB17,AB19,AB21,AB23,AB25,AB27,AB29,AB31,AB33,AB35,AB37,AB39,AB41,AB43,AB45,AB47,AB49,AB51,AB53,AB55,AB57,AB59,AB61,AB63,AB65,AB67,AB69,AB71,AB73,AB75,AB77,AB79,AB81,AB83,AB85,AB87,AB89,AB91,AB93,AB95,AB97,AB99,AB101,AB103,AB105,AB107),"")</f>
        <v/>
      </c>
      <c r="AC109" s="304"/>
      <c r="AD109" s="222" t="str">
        <f t="shared" ref="AD109" si="107">IFERROR(AVERAGE(AD11,AD13,AD15,AD17,AD19,AD21,AD23,AD25,AD27,AD29,AD31,AD33,AD35,AD37,AD39,AD41,AD43,AD45,AD47,AD49,AD51,AD53,AD55,AD57,AD59,AD61,AD63,AD65,AD67,AD69,AD71,AD73,AD75,AD77,AD79,AD81,AD83,AD85,AD87,AD89,AD91,AD93,AD95,AD97,AD99,AD101,AD103,AD105,AD107),"")</f>
        <v/>
      </c>
      <c r="AE109" s="304"/>
      <c r="AF109" s="222" t="str">
        <f t="shared" ref="AF109" si="108">IFERROR(AVERAGE(AF11,AF13,AF15,AF17,AF19,AF21,AF23,AF25,AF27,AF29,AF31,AF33,AF35,AF37,AF39,AF41,AF43,AF45,AF47,AF49,AF51,AF53,AF55,AF57,AF59,AF61,AF63,AF65,AF67,AF69,AF71,AF73,AF75,AF77,AF79,AF81,AF83,AF85,AF87,AF89,AF91,AF93,AF95,AF97,AF99,AF101,AF103,AF105,AF107),"")</f>
        <v/>
      </c>
      <c r="AG109" s="304"/>
      <c r="AH109" s="222" t="str">
        <f t="shared" ref="AH109" si="109">IFERROR(AVERAGE(AH11,AH13,AH15,AH17,AH19,AH21,AH23,AH25,AH27,AH29,AH31,AH33,AH35,AH37,AH39,AH41,AH43,AH45,AH47,AH49,AH51,AH53,AH55,AH57,AH59,AH61,AH63,AH65,AH67,AH69,AH71,AH73,AH75,AH77,AH79,AH81,AH83,AH85,AH87,AH89,AH91,AH93,AH95,AH97,AH99,AH101,AH103,AH105,AH107),"")</f>
        <v/>
      </c>
      <c r="AI109" s="304"/>
      <c r="AJ109" s="222" t="str">
        <f t="shared" ref="AJ109" si="110">IFERROR(AVERAGE(AJ11,AJ13,AJ15,AJ17,AJ19,AJ21,AJ23,AJ25,AJ27,AJ29,AJ31,AJ33,AJ35,AJ37,AJ39,AJ41,AJ43,AJ45,AJ47,AJ49,AJ51,AJ53,AJ55,AJ57,AJ59,AJ61,AJ63,AJ65,AJ67,AJ69,AJ71,AJ73,AJ75,AJ77,AJ79,AJ81,AJ83,AJ85,AJ87,AJ89,AJ91,AJ93,AJ95,AJ97,AJ99,AJ101,AJ103,AJ105,AJ107),"")</f>
        <v/>
      </c>
      <c r="AK109" s="304"/>
      <c r="AL109" s="226">
        <f t="shared" ref="AL109:AN109" si="111">IFERROR(AVERAGE(AL11:AL107),"")</f>
        <v>0</v>
      </c>
      <c r="AM109" s="754" t="str">
        <f t="shared" si="111"/>
        <v/>
      </c>
      <c r="AN109" s="793">
        <f t="shared" si="111"/>
        <v>0</v>
      </c>
      <c r="AO109" s="263"/>
      <c r="AP109" s="141"/>
    </row>
    <row r="110" spans="1:42" ht="16.5">
      <c r="A110" s="279"/>
      <c r="B110" s="221" t="s">
        <v>421</v>
      </c>
      <c r="C110" s="65"/>
      <c r="D110" s="222" t="str">
        <f>IFERROR(AVERAGE(D12,D14,D16,D18,D20,D22,D24,D26,D28,D30,D32,D34,D36,D38,D40,D42,D44,D46,D48,D50,D52,D54,D56,D58,D60,D62,D64,D66,D68,D70,D72,D74,D76,D78,D80,D82,D84,D86,D88,D90,D92,D94,D96,D98,D100,D102,D104,D106,D108),"")</f>
        <v/>
      </c>
      <c r="E110" s="304"/>
      <c r="F110" s="222" t="str">
        <f t="shared" ref="F110" si="112">IFERROR(AVERAGE(F12,F14,F16,F18,F20,F22,F24,F26,F28,F30,F32,F34,F36,F38,F40,F42,F44,F46,F48,F50,F52,F54,F56,F58,F60,F62,F64,F66,F68,F70,F72,F74,F76,F78,F80,F82,F84,F86,F88,F90,F92,F94,F96,F98,F100,F102,F104,F106,F108),"")</f>
        <v/>
      </c>
      <c r="G110" s="304"/>
      <c r="H110" s="222" t="str">
        <f t="shared" ref="H110" si="113">IFERROR(AVERAGE(H12,H14,H16,H18,H20,H22,H24,H26,H28,H30,H32,H34,H36,H38,H40,H42,H44,H46,H48,H50,H52,H54,H56,H58,H60,H62,H64,H66,H68,H70,H72,H74,H76,H78,H80,H82,H84,H86,H88,H90,H92,H94,H96,H98,H100,H102,H104,H106,H108),"")</f>
        <v/>
      </c>
      <c r="I110" s="304"/>
      <c r="J110" s="222" t="str">
        <f t="shared" ref="J110" si="114">IFERROR(AVERAGE(J12,J14,J16,J18,J20,J22,J24,J26,J28,J30,J32,J34,J36,J38,J40,J42,J44,J46,J48,J50,J52,J54,J56,J58,J60,J62,J64,J66,J68,J70,J72,J74,J76,J78,J80,J82,J84,J86,J88,J90,J92,J94,J96,J98,J100,J102,J104,J106,J108),"")</f>
        <v/>
      </c>
      <c r="K110" s="304"/>
      <c r="L110" s="222" t="str">
        <f t="shared" ref="L110" si="115">IFERROR(AVERAGE(L12,L14,L16,L18,L20,L22,L24,L26,L28,L30,L32,L34,L36,L38,L40,L42,L44,L46,L48,L50,L52,L54,L56,L58,L60,L62,L64,L66,L68,L70,L72,L74,L76,L78,L80,L82,L84,L86,L88,L90,L92,L94,L96,L98,L100,L102,L104,L106,L108),"")</f>
        <v/>
      </c>
      <c r="M110" s="304"/>
      <c r="N110" s="222" t="str">
        <f t="shared" ref="N110" si="116">IFERROR(AVERAGE(N12,N14,N16,N18,N20,N22,N24,N26,N28,N30,N32,N34,N36,N38,N40,N42,N44,N46,N48,N50,N52,N54,N56,N58,N60,N62,N64,N66,N68,N70,N72,N74,N76,N78,N80,N82,N84,N86,N88,N90,N92,N94,N96,N98,N100,N102,N104,N106,N108),"")</f>
        <v/>
      </c>
      <c r="O110" s="304"/>
      <c r="P110" s="222" t="str">
        <f t="shared" ref="P110" si="117">IFERROR(AVERAGE(P12,P14,P16,P18,P20,P22,P24,P26,P28,P30,P32,P34,P36,P38,P40,P42,P44,P46,P48,P50,P52,P54,P56,P58,P60,P62,P64,P66,P68,P70,P72,P74,P76,P78,P80,P82,P84,P86,P88,P90,P92,P94,P96,P98,P100,P102,P104,P106,P108),"")</f>
        <v/>
      </c>
      <c r="Q110" s="304"/>
      <c r="R110" s="222" t="str">
        <f t="shared" ref="R110" si="118">IFERROR(AVERAGE(R12,R14,R16,R18,R20,R22,R24,R26,R28,R30,R32,R34,R36,R38,R40,R42,R44,R46,R48,R50,R52,R54,R56,R58,R60,R62,R64,R66,R68,R70,R72,R74,R76,R78,R80,R82,R84,R86,R88,R90,R92,R94,R96,R98,R100,R102,R104,R106,R108),"")</f>
        <v/>
      </c>
      <c r="S110" s="304"/>
      <c r="T110" s="222" t="str">
        <f t="shared" ref="T110" si="119">IFERROR(AVERAGE(T12,T14,T16,T18,T20,T22,T24,T26,T28,T30,T32,T34,T36,T38,T40,T42,T44,T46,T48,T50,T52,T54,T56,T58,T60,T62,T64,T66,T68,T70,T72,T74,T76,T78,T80,T82,T84,T86,T88,T90,T92,T94,T96,T98,T100,T102,T104,T106,T108),"")</f>
        <v/>
      </c>
      <c r="U110" s="304"/>
      <c r="V110" s="222" t="str">
        <f t="shared" ref="V110" si="120">IFERROR(AVERAGE(V12,V14,V16,V18,V20,V22,V24,V26,V28,V30,V32,V34,V36,V38,V40,V42,V44,V46,V48,V50,V52,V54,V56,V58,V60,V62,V64,V66,V68,V70,V72,V74,V76,V78,V80,V82,V84,V86,V88,V90,V92,V94,V96,V98,V100,V102,V104,V106,V108),"")</f>
        <v/>
      </c>
      <c r="W110" s="304"/>
      <c r="X110" s="222" t="str">
        <f t="shared" ref="X110" si="121">IFERROR(AVERAGE(X12,X14,X16,X18,X20,X22,X24,X26,X28,X30,X32,X34,X36,X38,X40,X42,X44,X46,X48,X50,X52,X54,X56,X58,X60,X62,X64,X66,X68,X70,X72,X74,X76,X78,X80,X82,X84,X86,X88,X90,X92,X94,X96,X98,X100,X102,X104,X106,X108),"")</f>
        <v/>
      </c>
      <c r="Y110" s="304"/>
      <c r="Z110" s="222" t="str">
        <f t="shared" ref="Z110" si="122">IFERROR(AVERAGE(Z12,Z14,Z16,Z18,Z20,Z22,Z24,Z26,Z28,Z30,Z32,Z34,Z36,Z38,Z40,Z42,Z44,Z46,Z48,Z50,Z52,Z54,Z56,Z58,Z60,Z62,Z64,Z66,Z68,Z70,Z72,Z74,Z76,Z78,Z80,Z82,Z84,Z86,Z88,Z90,Z92,Z94,Z96,Z98,Z100,Z102,Z104,Z106,Z108),"")</f>
        <v/>
      </c>
      <c r="AA110" s="304"/>
      <c r="AB110" s="222" t="str">
        <f t="shared" ref="AB110" si="123">IFERROR(AVERAGE(AB12,AB14,AB16,AB18,AB20,AB22,AB24,AB26,AB28,AB30,AB32,AB34,AB36,AB38,AB40,AB42,AB44,AB46,AB48,AB50,AB52,AB54,AB56,AB58,AB60,AB62,AB64,AB66,AB68,AB70,AB72,AB74,AB76,AB78,AB80,AB82,AB84,AB86,AB88,AB90,AB92,AB94,AB96,AB98,AB100,AB102,AB104,AB106,AB108),"")</f>
        <v/>
      </c>
      <c r="AC110" s="304"/>
      <c r="AD110" s="222" t="str">
        <f t="shared" ref="AD110" si="124">IFERROR(AVERAGE(AD12,AD14,AD16,AD18,AD20,AD22,AD24,AD26,AD28,AD30,AD32,AD34,AD36,AD38,AD40,AD42,AD44,AD46,AD48,AD50,AD52,AD54,AD56,AD58,AD60,AD62,AD64,AD66,AD68,AD70,AD72,AD74,AD76,AD78,AD80,AD82,AD84,AD86,AD88,AD90,AD92,AD94,AD96,AD98,AD100,AD102,AD104,AD106,AD108),"")</f>
        <v/>
      </c>
      <c r="AE110" s="304"/>
      <c r="AF110" s="222" t="str">
        <f t="shared" ref="AF110" si="125">IFERROR(AVERAGE(AF12,AF14,AF16,AF18,AF20,AF22,AF24,AF26,AF28,AF30,AF32,AF34,AF36,AF38,AF40,AF42,AF44,AF46,AF48,AF50,AF52,AF54,AF56,AF58,AF60,AF62,AF64,AF66,AF68,AF70,AF72,AF74,AF76,AF78,AF80,AF82,AF84,AF86,AF88,AF90,AF92,AF94,AF96,AF98,AF100,AF102,AF104,AF106,AF108),"")</f>
        <v/>
      </c>
      <c r="AG110" s="304"/>
      <c r="AH110" s="222" t="str">
        <f t="shared" ref="AH110" si="126">IFERROR(AVERAGE(AH12,AH14,AH16,AH18,AH20,AH22,AH24,AH26,AH28,AH30,AH32,AH34,AH36,AH38,AH40,AH42,AH44,AH46,AH48,AH50,AH52,AH54,AH56,AH58,AH60,AH62,AH64,AH66,AH68,AH70,AH72,AH74,AH76,AH78,AH80,AH82,AH84,AH86,AH88,AH90,AH92,AH94,AH96,AH98,AH100,AH102,AH104,AH106,AH108),"")</f>
        <v/>
      </c>
      <c r="AI110" s="304"/>
      <c r="AJ110" s="222" t="str">
        <f t="shared" ref="AJ110" si="127">IFERROR(AVERAGE(AJ12,AJ14,AJ16,AJ18,AJ20,AJ22,AJ24,AJ26,AJ28,AJ30,AJ32,AJ34,AJ36,AJ38,AJ40,AJ42,AJ44,AJ46,AJ48,AJ50,AJ52,AJ54,AJ56,AJ58,AJ60,AJ62,AJ64,AJ66,AJ68,AJ70,AJ72,AJ74,AJ76,AJ78,AJ80,AJ82,AJ84,AJ86,AJ88,AJ90,AJ92,AJ94,AJ96,AJ98,AJ100,AJ102,AJ104,AJ106,AJ108),"")</f>
        <v/>
      </c>
      <c r="AK110" s="304"/>
      <c r="AL110" s="77" t="str">
        <f>IFERROR(AVERAGE(#REF!),"")</f>
        <v/>
      </c>
      <c r="AM110" s="755"/>
      <c r="AN110" s="794"/>
      <c r="AO110" s="264"/>
      <c r="AP110" s="65"/>
    </row>
    <row r="111" spans="1:42" ht="15"/>
    <row r="112" spans="1:42" ht="15"/>
    <row r="113" spans="2:116" ht="15"/>
    <row r="114" spans="2:116" s="280" customFormat="1" ht="15">
      <c r="B114" s="58"/>
      <c r="C114" s="58"/>
      <c r="D114" s="58"/>
      <c r="E114" s="67"/>
      <c r="F114" s="67"/>
      <c r="G114" s="67"/>
      <c r="H114" s="67"/>
      <c r="I114" s="67"/>
      <c r="J114" s="67"/>
      <c r="K114" s="67"/>
      <c r="L114" s="58"/>
      <c r="M114" s="67"/>
      <c r="N114" s="58"/>
      <c r="O114" s="67"/>
      <c r="P114" s="67"/>
      <c r="Q114" s="67"/>
      <c r="R114" s="58"/>
      <c r="S114" s="67"/>
      <c r="T114" s="58"/>
      <c r="U114" s="67"/>
      <c r="V114" s="58"/>
      <c r="W114" s="67"/>
      <c r="X114" s="58"/>
      <c r="Y114" s="67"/>
      <c r="Z114" s="58"/>
      <c r="AA114" s="67"/>
      <c r="AB114" s="58"/>
      <c r="AC114" s="67"/>
      <c r="AD114" s="58"/>
      <c r="AE114" s="67"/>
      <c r="AF114" s="67"/>
      <c r="AG114" s="67"/>
      <c r="AH114" s="67"/>
      <c r="AI114" s="67"/>
      <c r="AJ114" s="58"/>
      <c r="AK114" s="67"/>
      <c r="AL114" s="58"/>
      <c r="AM114" s="58"/>
      <c r="AN114" s="58"/>
      <c r="AO114" s="58"/>
      <c r="AP114" s="58"/>
      <c r="AQ114" s="58"/>
      <c r="AR114" s="58"/>
      <c r="AS114" s="58"/>
      <c r="AT114" s="58"/>
      <c r="AU114" s="58"/>
      <c r="AV114" s="58"/>
      <c r="AW114" s="58"/>
      <c r="AX114" s="58"/>
      <c r="AY114" s="58"/>
      <c r="AZ114" s="58"/>
      <c r="BA114" s="58"/>
      <c r="BB114" s="58"/>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c r="CD114" s="58"/>
      <c r="CE114" s="58"/>
      <c r="CF114" s="58"/>
      <c r="CG114" s="58"/>
      <c r="CH114" s="58"/>
      <c r="CI114" s="58"/>
      <c r="CJ114" s="58"/>
      <c r="CK114" s="58"/>
      <c r="CL114" s="58"/>
      <c r="CM114" s="58"/>
      <c r="CN114" s="58"/>
      <c r="CO114" s="58"/>
      <c r="CP114" s="58"/>
      <c r="CQ114" s="58"/>
      <c r="CR114" s="58"/>
      <c r="CS114" s="58"/>
      <c r="CT114" s="58"/>
      <c r="CU114" s="58"/>
      <c r="CV114" s="58"/>
      <c r="CW114" s="58"/>
      <c r="CX114" s="58"/>
      <c r="CY114" s="58"/>
      <c r="CZ114" s="58"/>
      <c r="DA114" s="58"/>
      <c r="DB114" s="58"/>
      <c r="DC114" s="58"/>
      <c r="DD114" s="58"/>
      <c r="DE114" s="58"/>
      <c r="DF114" s="58"/>
      <c r="DG114" s="58"/>
      <c r="DH114" s="58"/>
      <c r="DI114" s="58"/>
      <c r="DJ114" s="58"/>
      <c r="DK114" s="58"/>
      <c r="DL114" s="58"/>
    </row>
    <row r="115" spans="2:116" s="280" customFormat="1" ht="15">
      <c r="B115" s="58"/>
      <c r="C115" s="58"/>
      <c r="D115" s="58"/>
      <c r="E115" s="67"/>
      <c r="F115" s="67"/>
      <c r="G115" s="67"/>
      <c r="H115" s="67"/>
      <c r="I115" s="67"/>
      <c r="J115" s="67"/>
      <c r="K115" s="67"/>
      <c r="L115" s="58"/>
      <c r="M115" s="67"/>
      <c r="N115" s="58"/>
      <c r="O115" s="67"/>
      <c r="P115" s="67"/>
      <c r="Q115" s="67"/>
      <c r="R115" s="58"/>
      <c r="S115" s="67"/>
      <c r="T115" s="58"/>
      <c r="U115" s="67"/>
      <c r="V115" s="58"/>
      <c r="W115" s="67"/>
      <c r="X115" s="58"/>
      <c r="Y115" s="67"/>
      <c r="Z115" s="58"/>
      <c r="AA115" s="67"/>
      <c r="AB115" s="58"/>
      <c r="AC115" s="67"/>
      <c r="AD115" s="58"/>
      <c r="AE115" s="67"/>
      <c r="AF115" s="67"/>
      <c r="AG115" s="67"/>
      <c r="AH115" s="67"/>
      <c r="AI115" s="67"/>
      <c r="AJ115" s="58"/>
      <c r="AK115" s="67"/>
      <c r="AL115" s="58"/>
      <c r="AM115" s="58"/>
      <c r="AN115" s="58"/>
      <c r="AO115" s="58"/>
      <c r="AP115" s="58"/>
      <c r="AQ115" s="58"/>
      <c r="AR115" s="58"/>
      <c r="AS115" s="58"/>
      <c r="AT115" s="58"/>
      <c r="AU115" s="58"/>
      <c r="AV115" s="58"/>
      <c r="AW115" s="58"/>
      <c r="AX115" s="58"/>
      <c r="AY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c r="CD115" s="58"/>
      <c r="CE115" s="58"/>
      <c r="CF115" s="58"/>
      <c r="CG115" s="58"/>
      <c r="CH115" s="58"/>
      <c r="CI115" s="58"/>
      <c r="CJ115" s="58"/>
      <c r="CK115" s="58"/>
      <c r="CL115" s="58"/>
      <c r="CM115" s="58"/>
      <c r="CN115" s="58"/>
      <c r="CO115" s="58"/>
      <c r="CP115" s="58"/>
      <c r="CQ115" s="58"/>
      <c r="CR115" s="58"/>
      <c r="CS115" s="58"/>
      <c r="CT115" s="58"/>
      <c r="CU115" s="58"/>
      <c r="CV115" s="58"/>
      <c r="CW115" s="58"/>
      <c r="CX115" s="58"/>
      <c r="CY115" s="58"/>
      <c r="CZ115" s="58"/>
      <c r="DA115" s="58"/>
      <c r="DB115" s="58"/>
      <c r="DC115" s="58"/>
      <c r="DD115" s="58"/>
      <c r="DE115" s="58"/>
      <c r="DF115" s="58"/>
      <c r="DG115" s="58"/>
      <c r="DH115" s="58"/>
      <c r="DI115" s="58"/>
      <c r="DJ115" s="58"/>
      <c r="DK115" s="58"/>
      <c r="DL115" s="58"/>
    </row>
  </sheetData>
  <sheetProtection password="D4C3" sheet="1" objects="1" scenarios="1" formatCells="0" formatColumns="0" formatRows="0"/>
  <mergeCells count="343">
    <mergeCell ref="AL3:AN6"/>
    <mergeCell ref="AL2:AN2"/>
    <mergeCell ref="A8:A10"/>
    <mergeCell ref="B8:B10"/>
    <mergeCell ref="D8:E8"/>
    <mergeCell ref="F8:G8"/>
    <mergeCell ref="H8:I8"/>
    <mergeCell ref="J8:K8"/>
    <mergeCell ref="D1:U1"/>
    <mergeCell ref="A2:AJ2"/>
    <mergeCell ref="A3:AK3"/>
    <mergeCell ref="A5:AJ5"/>
    <mergeCell ref="D9:E9"/>
    <mergeCell ref="F9:G9"/>
    <mergeCell ref="H9:I9"/>
    <mergeCell ref="J9:K9"/>
    <mergeCell ref="L9:M9"/>
    <mergeCell ref="N9:O9"/>
    <mergeCell ref="P9:Q9"/>
    <mergeCell ref="R9:S9"/>
    <mergeCell ref="T9:U9"/>
    <mergeCell ref="V9:W9"/>
    <mergeCell ref="X9:Y9"/>
    <mergeCell ref="Z9:AA9"/>
    <mergeCell ref="AP8:AP10"/>
    <mergeCell ref="A11:A12"/>
    <mergeCell ref="B11:B12"/>
    <mergeCell ref="AM11:AM12"/>
    <mergeCell ref="AN11:AN12"/>
    <mergeCell ref="AO11:AO12"/>
    <mergeCell ref="AP11:AP12"/>
    <mergeCell ref="AJ8:AK8"/>
    <mergeCell ref="AL8:AL10"/>
    <mergeCell ref="AM8:AM10"/>
    <mergeCell ref="AN8:AN10"/>
    <mergeCell ref="AO8:AO10"/>
    <mergeCell ref="X8:Y8"/>
    <mergeCell ref="Z8:AA8"/>
    <mergeCell ref="AB8:AC8"/>
    <mergeCell ref="AD8:AE8"/>
    <mergeCell ref="AF8:AG8"/>
    <mergeCell ref="AH8:AI8"/>
    <mergeCell ref="L8:M8"/>
    <mergeCell ref="N8:O8"/>
    <mergeCell ref="P8:Q8"/>
    <mergeCell ref="R8:S8"/>
    <mergeCell ref="T8:U8"/>
    <mergeCell ref="V8:W8"/>
    <mergeCell ref="AP13:AP14"/>
    <mergeCell ref="A15:A16"/>
    <mergeCell ref="B15:B16"/>
    <mergeCell ref="AM15:AM16"/>
    <mergeCell ref="AN15:AN16"/>
    <mergeCell ref="AO15:AO16"/>
    <mergeCell ref="AP15:AP16"/>
    <mergeCell ref="A13:A14"/>
    <mergeCell ref="B13:B14"/>
    <mergeCell ref="AM13:AM14"/>
    <mergeCell ref="AN13:AN14"/>
    <mergeCell ref="AO13:AO14"/>
    <mergeCell ref="AP17:AP18"/>
    <mergeCell ref="A19:A20"/>
    <mergeCell ref="B19:B20"/>
    <mergeCell ref="AM19:AM20"/>
    <mergeCell ref="AN19:AN20"/>
    <mergeCell ref="AO19:AO20"/>
    <mergeCell ref="AP19:AP20"/>
    <mergeCell ref="A17:A18"/>
    <mergeCell ref="B17:B18"/>
    <mergeCell ref="AM17:AM18"/>
    <mergeCell ref="AN17:AN18"/>
    <mergeCell ref="AO17:AO18"/>
    <mergeCell ref="AP21:AP22"/>
    <mergeCell ref="A23:A24"/>
    <mergeCell ref="B23:B24"/>
    <mergeCell ref="AM23:AM24"/>
    <mergeCell ref="AN23:AN24"/>
    <mergeCell ref="AO23:AO24"/>
    <mergeCell ref="AP23:AP24"/>
    <mergeCell ref="A21:A22"/>
    <mergeCell ref="B21:B22"/>
    <mergeCell ref="AM21:AM22"/>
    <mergeCell ref="AN21:AN22"/>
    <mergeCell ref="AO21:AO22"/>
    <mergeCell ref="AP25:AP26"/>
    <mergeCell ref="A27:A28"/>
    <mergeCell ref="B27:B28"/>
    <mergeCell ref="AM27:AM28"/>
    <mergeCell ref="AN27:AN28"/>
    <mergeCell ref="AO27:AO28"/>
    <mergeCell ref="AP27:AP28"/>
    <mergeCell ref="A25:A26"/>
    <mergeCell ref="B25:B26"/>
    <mergeCell ref="AM25:AM26"/>
    <mergeCell ref="AN25:AN26"/>
    <mergeCell ref="AO25:AO26"/>
    <mergeCell ref="AP29:AP30"/>
    <mergeCell ref="A31:A32"/>
    <mergeCell ref="B31:B32"/>
    <mergeCell ref="AM31:AM32"/>
    <mergeCell ref="AN31:AN32"/>
    <mergeCell ref="AO31:AO32"/>
    <mergeCell ref="AP31:AP32"/>
    <mergeCell ref="A29:A30"/>
    <mergeCell ref="B29:B30"/>
    <mergeCell ref="AM29:AM30"/>
    <mergeCell ref="AN29:AN30"/>
    <mergeCell ref="AO29:AO30"/>
    <mergeCell ref="AP33:AP34"/>
    <mergeCell ref="A35:A36"/>
    <mergeCell ref="B35:B36"/>
    <mergeCell ref="AM35:AM36"/>
    <mergeCell ref="AN35:AN36"/>
    <mergeCell ref="AO35:AO36"/>
    <mergeCell ref="AP35:AP36"/>
    <mergeCell ref="A33:A34"/>
    <mergeCell ref="B33:B34"/>
    <mergeCell ref="AM33:AM34"/>
    <mergeCell ref="AN33:AN34"/>
    <mergeCell ref="AO33:AO34"/>
    <mergeCell ref="AP37:AP38"/>
    <mergeCell ref="A39:A40"/>
    <mergeCell ref="B39:B40"/>
    <mergeCell ref="AM39:AM40"/>
    <mergeCell ref="AN39:AN40"/>
    <mergeCell ref="AO39:AO40"/>
    <mergeCell ref="AP39:AP40"/>
    <mergeCell ref="A37:A38"/>
    <mergeCell ref="B37:B38"/>
    <mergeCell ref="AM37:AM38"/>
    <mergeCell ref="AN37:AN38"/>
    <mergeCell ref="AO37:AO38"/>
    <mergeCell ref="AP41:AP42"/>
    <mergeCell ref="A43:A44"/>
    <mergeCell ref="B43:B44"/>
    <mergeCell ref="AM43:AM44"/>
    <mergeCell ref="AN43:AN44"/>
    <mergeCell ref="AO43:AO44"/>
    <mergeCell ref="AP43:AP44"/>
    <mergeCell ref="A41:A42"/>
    <mergeCell ref="B41:B42"/>
    <mergeCell ref="AM41:AM42"/>
    <mergeCell ref="AN41:AN42"/>
    <mergeCell ref="AO41:AO42"/>
    <mergeCell ref="AP45:AP46"/>
    <mergeCell ref="A47:A48"/>
    <mergeCell ref="B47:B48"/>
    <mergeCell ref="AM47:AM48"/>
    <mergeCell ref="AN47:AN48"/>
    <mergeCell ref="AO47:AO48"/>
    <mergeCell ref="AP47:AP48"/>
    <mergeCell ref="A45:A46"/>
    <mergeCell ref="B45:B46"/>
    <mergeCell ref="AM45:AM46"/>
    <mergeCell ref="AN45:AN46"/>
    <mergeCell ref="AO45:AO46"/>
    <mergeCell ref="AP49:AP50"/>
    <mergeCell ref="A51:A52"/>
    <mergeCell ref="B51:B52"/>
    <mergeCell ref="AM51:AM52"/>
    <mergeCell ref="AN51:AN52"/>
    <mergeCell ref="AO51:AO52"/>
    <mergeCell ref="AP51:AP52"/>
    <mergeCell ref="A49:A50"/>
    <mergeCell ref="B49:B50"/>
    <mergeCell ref="AM49:AM50"/>
    <mergeCell ref="AN49:AN50"/>
    <mergeCell ref="AO49:AO50"/>
    <mergeCell ref="AP53:AP54"/>
    <mergeCell ref="A55:A56"/>
    <mergeCell ref="B55:B56"/>
    <mergeCell ref="AM55:AM56"/>
    <mergeCell ref="AN55:AN56"/>
    <mergeCell ref="AO55:AO56"/>
    <mergeCell ref="AP55:AP56"/>
    <mergeCell ref="A53:A54"/>
    <mergeCell ref="B53:B54"/>
    <mergeCell ref="AM53:AM54"/>
    <mergeCell ref="AN53:AN54"/>
    <mergeCell ref="AO53:AO54"/>
    <mergeCell ref="AP57:AP58"/>
    <mergeCell ref="A59:A60"/>
    <mergeCell ref="B59:B60"/>
    <mergeCell ref="AM59:AM60"/>
    <mergeCell ref="AN59:AN60"/>
    <mergeCell ref="AO59:AO60"/>
    <mergeCell ref="AP59:AP60"/>
    <mergeCell ref="A57:A58"/>
    <mergeCell ref="B57:B58"/>
    <mergeCell ref="AM57:AM58"/>
    <mergeCell ref="AN57:AN58"/>
    <mergeCell ref="AO57:AO58"/>
    <mergeCell ref="AP61:AP62"/>
    <mergeCell ref="A63:A64"/>
    <mergeCell ref="B63:B64"/>
    <mergeCell ref="AM63:AM64"/>
    <mergeCell ref="AN63:AN64"/>
    <mergeCell ref="AO63:AO64"/>
    <mergeCell ref="AP63:AP64"/>
    <mergeCell ref="A61:A62"/>
    <mergeCell ref="B61:B62"/>
    <mergeCell ref="AM61:AM62"/>
    <mergeCell ref="AN61:AN62"/>
    <mergeCell ref="AO61:AO62"/>
    <mergeCell ref="AP65:AP66"/>
    <mergeCell ref="A67:A68"/>
    <mergeCell ref="B67:B68"/>
    <mergeCell ref="AM67:AM68"/>
    <mergeCell ref="AN67:AN68"/>
    <mergeCell ref="AO67:AO68"/>
    <mergeCell ref="AP67:AP68"/>
    <mergeCell ref="A65:A66"/>
    <mergeCell ref="B65:B66"/>
    <mergeCell ref="AM65:AM66"/>
    <mergeCell ref="AN65:AN66"/>
    <mergeCell ref="AO65:AO66"/>
    <mergeCell ref="AP69:AP70"/>
    <mergeCell ref="A71:A72"/>
    <mergeCell ref="B71:B72"/>
    <mergeCell ref="AM71:AM72"/>
    <mergeCell ref="AN71:AN72"/>
    <mergeCell ref="AO71:AO72"/>
    <mergeCell ref="AP71:AP72"/>
    <mergeCell ref="A69:A70"/>
    <mergeCell ref="B69:B70"/>
    <mergeCell ref="AM69:AM70"/>
    <mergeCell ref="AN69:AN70"/>
    <mergeCell ref="AO69:AO70"/>
    <mergeCell ref="AP73:AP74"/>
    <mergeCell ref="A75:A76"/>
    <mergeCell ref="B75:B76"/>
    <mergeCell ref="AM75:AM76"/>
    <mergeCell ref="AN75:AN76"/>
    <mergeCell ref="AO75:AO76"/>
    <mergeCell ref="AP75:AP76"/>
    <mergeCell ref="A73:A74"/>
    <mergeCell ref="B73:B74"/>
    <mergeCell ref="AM73:AM74"/>
    <mergeCell ref="AN73:AN74"/>
    <mergeCell ref="AO73:AO74"/>
    <mergeCell ref="AP77:AP78"/>
    <mergeCell ref="A79:A80"/>
    <mergeCell ref="B79:B80"/>
    <mergeCell ref="AM79:AM80"/>
    <mergeCell ref="AN79:AN80"/>
    <mergeCell ref="AO79:AO80"/>
    <mergeCell ref="AP79:AP80"/>
    <mergeCell ref="A77:A78"/>
    <mergeCell ref="B77:B78"/>
    <mergeCell ref="AM77:AM78"/>
    <mergeCell ref="AN77:AN78"/>
    <mergeCell ref="AO77:AO78"/>
    <mergeCell ref="AP81:AP82"/>
    <mergeCell ref="A83:A84"/>
    <mergeCell ref="B83:B84"/>
    <mergeCell ref="AM83:AM84"/>
    <mergeCell ref="AN83:AN84"/>
    <mergeCell ref="AO83:AO84"/>
    <mergeCell ref="AP83:AP84"/>
    <mergeCell ref="A81:A82"/>
    <mergeCell ref="B81:B82"/>
    <mergeCell ref="AM81:AM82"/>
    <mergeCell ref="AN81:AN82"/>
    <mergeCell ref="AO81:AO82"/>
    <mergeCell ref="AP85:AP86"/>
    <mergeCell ref="A87:A88"/>
    <mergeCell ref="B87:B88"/>
    <mergeCell ref="AM87:AM88"/>
    <mergeCell ref="AN87:AN88"/>
    <mergeCell ref="AO87:AO88"/>
    <mergeCell ref="AP87:AP88"/>
    <mergeCell ref="A85:A86"/>
    <mergeCell ref="B85:B86"/>
    <mergeCell ref="AM85:AM86"/>
    <mergeCell ref="AN85:AN86"/>
    <mergeCell ref="AO85:AO86"/>
    <mergeCell ref="AP89:AP90"/>
    <mergeCell ref="A91:A92"/>
    <mergeCell ref="B91:B92"/>
    <mergeCell ref="AM91:AM92"/>
    <mergeCell ref="AN91:AN92"/>
    <mergeCell ref="AO91:AO92"/>
    <mergeCell ref="AP91:AP92"/>
    <mergeCell ref="A89:A90"/>
    <mergeCell ref="B89:B90"/>
    <mergeCell ref="AM89:AM90"/>
    <mergeCell ref="AN89:AN90"/>
    <mergeCell ref="AO89:AO90"/>
    <mergeCell ref="AP93:AP94"/>
    <mergeCell ref="A95:A96"/>
    <mergeCell ref="B95:B96"/>
    <mergeCell ref="AM95:AM96"/>
    <mergeCell ref="AN95:AN96"/>
    <mergeCell ref="AO95:AO96"/>
    <mergeCell ref="AP95:AP96"/>
    <mergeCell ref="A93:A94"/>
    <mergeCell ref="B93:B94"/>
    <mergeCell ref="AM93:AM94"/>
    <mergeCell ref="AN93:AN94"/>
    <mergeCell ref="AO93:AO94"/>
    <mergeCell ref="AO103:AO104"/>
    <mergeCell ref="AP103:AP104"/>
    <mergeCell ref="A101:A102"/>
    <mergeCell ref="B101:B102"/>
    <mergeCell ref="AM101:AM102"/>
    <mergeCell ref="AN101:AN102"/>
    <mergeCell ref="AO101:AO102"/>
    <mergeCell ref="AP97:AP98"/>
    <mergeCell ref="A99:A100"/>
    <mergeCell ref="B99:B100"/>
    <mergeCell ref="AM99:AM100"/>
    <mergeCell ref="AN99:AN100"/>
    <mergeCell ref="AO99:AO100"/>
    <mergeCell ref="AP99:AP100"/>
    <mergeCell ref="A97:A98"/>
    <mergeCell ref="B97:B98"/>
    <mergeCell ref="AM97:AM98"/>
    <mergeCell ref="AN97:AN98"/>
    <mergeCell ref="AO97:AO98"/>
    <mergeCell ref="AB9:AC9"/>
    <mergeCell ref="AD9:AE9"/>
    <mergeCell ref="AF9:AG9"/>
    <mergeCell ref="AH9:AI9"/>
    <mergeCell ref="AJ9:AK9"/>
    <mergeCell ref="AM109:AM110"/>
    <mergeCell ref="AN109:AN110"/>
    <mergeCell ref="AP105:AP106"/>
    <mergeCell ref="A107:A108"/>
    <mergeCell ref="B107:B108"/>
    <mergeCell ref="AM107:AM108"/>
    <mergeCell ref="AN107:AN108"/>
    <mergeCell ref="AO107:AO108"/>
    <mergeCell ref="AP107:AP108"/>
    <mergeCell ref="A105:A106"/>
    <mergeCell ref="B105:B106"/>
    <mergeCell ref="AM105:AM106"/>
    <mergeCell ref="AN105:AN106"/>
    <mergeCell ref="AO105:AO106"/>
    <mergeCell ref="AP101:AP102"/>
    <mergeCell ref="A103:A104"/>
    <mergeCell ref="B103:B104"/>
    <mergeCell ref="AM103:AM104"/>
    <mergeCell ref="AN103:AN104"/>
  </mergeCells>
  <conditionalFormatting sqref="AO11:AO108">
    <cfRule type="cellIs" dxfId="54" priority="20" operator="greaterThan">
      <formula>3</formula>
    </cfRule>
  </conditionalFormatting>
  <conditionalFormatting sqref="D11:AG108">
    <cfRule type="cellIs" dxfId="53" priority="19" operator="lessThan">
      <formula>$AL$3</formula>
    </cfRule>
  </conditionalFormatting>
  <conditionalFormatting sqref="D9:AK9">
    <cfRule type="containsBlanks" dxfId="52" priority="18">
      <formula>LEN(TRIM(D9))=0</formula>
    </cfRule>
  </conditionalFormatting>
  <conditionalFormatting sqref="D11:D110">
    <cfRule type="cellIs" dxfId="51" priority="17" operator="lessThan">
      <formula>$D$9</formula>
    </cfRule>
  </conditionalFormatting>
  <conditionalFormatting sqref="F11:F110">
    <cfRule type="cellIs" dxfId="50" priority="16" operator="lessThan">
      <formula>$F$9</formula>
    </cfRule>
  </conditionalFormatting>
  <conditionalFormatting sqref="H11:H110">
    <cfRule type="cellIs" dxfId="49" priority="15" operator="lessThan">
      <formula>$H$9</formula>
    </cfRule>
  </conditionalFormatting>
  <conditionalFormatting sqref="J11:J110">
    <cfRule type="cellIs" dxfId="48" priority="14" operator="lessThan">
      <formula>$J$9</formula>
    </cfRule>
  </conditionalFormatting>
  <conditionalFormatting sqref="L11:L110">
    <cfRule type="cellIs" dxfId="47" priority="13" operator="lessThan">
      <formula>$L$9</formula>
    </cfRule>
  </conditionalFormatting>
  <conditionalFormatting sqref="N11:N110">
    <cfRule type="cellIs" dxfId="46" priority="12" operator="lessThan">
      <formula>$N$9</formula>
    </cfRule>
  </conditionalFormatting>
  <conditionalFormatting sqref="P11:P110">
    <cfRule type="cellIs" dxfId="45" priority="11" operator="lessThan">
      <formula>$P$9</formula>
    </cfRule>
  </conditionalFormatting>
  <conditionalFormatting sqref="R11:R110">
    <cfRule type="cellIs" dxfId="44" priority="10" operator="lessThan">
      <formula>$R$9</formula>
    </cfRule>
  </conditionalFormatting>
  <conditionalFormatting sqref="T11:T110">
    <cfRule type="cellIs" dxfId="43" priority="9" operator="lessThan">
      <formula>$T$9</formula>
    </cfRule>
  </conditionalFormatting>
  <conditionalFormatting sqref="V11:V110">
    <cfRule type="cellIs" dxfId="42" priority="8" operator="lessThan">
      <formula>$V$9</formula>
    </cfRule>
  </conditionalFormatting>
  <conditionalFormatting sqref="X11:X110">
    <cfRule type="cellIs" dxfId="41" priority="7" operator="lessThan">
      <formula>$X$9</formula>
    </cfRule>
  </conditionalFormatting>
  <conditionalFormatting sqref="Z11:Z110">
    <cfRule type="cellIs" dxfId="40" priority="6" operator="lessThan">
      <formula>$Z$9</formula>
    </cfRule>
  </conditionalFormatting>
  <conditionalFormatting sqref="AB11:AB110">
    <cfRule type="cellIs" dxfId="39" priority="5" operator="lessThan">
      <formula>$AB$9</formula>
    </cfRule>
  </conditionalFormatting>
  <conditionalFormatting sqref="AD11:AD110">
    <cfRule type="cellIs" dxfId="38" priority="4" operator="lessThan">
      <formula>$AD$9</formula>
    </cfRule>
  </conditionalFormatting>
  <conditionalFormatting sqref="AF11:AF110">
    <cfRule type="cellIs" dxfId="37" priority="3" operator="lessThan">
      <formula>$AF$9</formula>
    </cfRule>
  </conditionalFormatting>
  <conditionalFormatting sqref="AH11:AH110">
    <cfRule type="cellIs" dxfId="36" priority="2" operator="lessThan">
      <formula>$AH$9</formula>
    </cfRule>
  </conditionalFormatting>
  <conditionalFormatting sqref="AJ11:AJ110">
    <cfRule type="cellIs" dxfId="35"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4.xml><?xml version="1.0" encoding="utf-8"?>
<worksheet xmlns="http://schemas.openxmlformats.org/spreadsheetml/2006/main" xmlns:r="http://schemas.openxmlformats.org/officeDocument/2006/relationships">
  <dimension ref="A1:DR67"/>
  <sheetViews>
    <sheetView showGridLines="0" topLeftCell="A7" workbookViewId="0">
      <pane xSplit="3" ySplit="13" topLeftCell="D20" activePane="bottomRight" state="frozen"/>
      <selection activeCell="A7" sqref="A7"/>
      <selection pane="topRight" activeCell="D7" sqref="D7"/>
      <selection pane="bottomLeft" activeCell="A20" sqref="A20"/>
      <selection pane="bottomRight" activeCell="A14" sqref="A14:C16"/>
    </sheetView>
  </sheetViews>
  <sheetFormatPr defaultRowHeight="15"/>
  <cols>
    <col min="1" max="1" width="3.7109375" style="527" customWidth="1"/>
    <col min="2" max="2" width="12.7109375" style="527" customWidth="1"/>
    <col min="3" max="3" width="50.7109375" style="527" customWidth="1"/>
    <col min="4" max="169" width="5.7109375" style="527" customWidth="1"/>
    <col min="170" max="16384" width="9.140625" style="527"/>
  </cols>
  <sheetData>
    <row r="1" spans="1:4" ht="21">
      <c r="A1" s="525" t="s">
        <v>477</v>
      </c>
      <c r="B1" s="526"/>
    </row>
    <row r="2" spans="1:4" ht="21">
      <c r="A2" s="525" t="s">
        <v>478</v>
      </c>
      <c r="B2" s="526"/>
    </row>
    <row r="4" spans="1:4">
      <c r="A4" s="528" t="s">
        <v>479</v>
      </c>
      <c r="B4" s="529"/>
      <c r="C4" s="528" t="s">
        <v>480</v>
      </c>
      <c r="D4" s="529"/>
    </row>
    <row r="5" spans="1:4">
      <c r="A5" s="528" t="s">
        <v>481</v>
      </c>
      <c r="B5" s="529"/>
      <c r="C5" s="528" t="s">
        <v>482</v>
      </c>
      <c r="D5" s="529"/>
    </row>
    <row r="6" spans="1:4">
      <c r="A6" s="528" t="s">
        <v>483</v>
      </c>
      <c r="B6" s="529"/>
      <c r="C6" s="528" t="s">
        <v>484</v>
      </c>
      <c r="D6" s="529"/>
    </row>
    <row r="7" spans="1:4">
      <c r="A7" s="528"/>
      <c r="B7" s="529"/>
      <c r="C7" s="528"/>
      <c r="D7" s="529"/>
    </row>
    <row r="8" spans="1:4" ht="15.75" thickBot="1">
      <c r="A8" s="528"/>
      <c r="B8" s="529"/>
      <c r="C8" s="528"/>
      <c r="D8" s="529"/>
    </row>
    <row r="9" spans="1:4">
      <c r="A9" s="807" t="s">
        <v>527</v>
      </c>
      <c r="B9" s="808"/>
      <c r="C9" s="809"/>
      <c r="D9" s="529"/>
    </row>
    <row r="10" spans="1:4">
      <c r="A10" s="810"/>
      <c r="B10" s="811"/>
      <c r="C10" s="812"/>
      <c r="D10" s="529"/>
    </row>
    <row r="11" spans="1:4">
      <c r="A11" s="810"/>
      <c r="B11" s="811"/>
      <c r="C11" s="812"/>
      <c r="D11" s="529"/>
    </row>
    <row r="12" spans="1:4" ht="15.75" thickBot="1">
      <c r="A12" s="813"/>
      <c r="B12" s="814"/>
      <c r="C12" s="815"/>
      <c r="D12" s="531"/>
    </row>
    <row r="13" spans="1:4">
      <c r="A13" s="530"/>
      <c r="B13" s="531"/>
      <c r="C13" s="531"/>
      <c r="D13" s="531"/>
    </row>
    <row r="14" spans="1:4">
      <c r="A14" s="816" t="s">
        <v>528</v>
      </c>
      <c r="B14" s="816"/>
      <c r="C14" s="816"/>
      <c r="D14" s="531"/>
    </row>
    <row r="15" spans="1:4">
      <c r="A15" s="816"/>
      <c r="B15" s="816"/>
      <c r="C15" s="816"/>
      <c r="D15" s="531"/>
    </row>
    <row r="16" spans="1:4">
      <c r="A16" s="816"/>
      <c r="B16" s="816"/>
      <c r="C16" s="816"/>
    </row>
    <row r="18" spans="1:122">
      <c r="A18" s="691" t="s">
        <v>1</v>
      </c>
      <c r="B18" s="691" t="s">
        <v>491</v>
      </c>
      <c r="C18" s="691" t="s">
        <v>2</v>
      </c>
      <c r="D18" s="691" t="s">
        <v>492</v>
      </c>
      <c r="E18" s="692"/>
      <c r="F18" s="692"/>
      <c r="G18" s="692"/>
      <c r="H18" s="692"/>
      <c r="I18" s="692"/>
      <c r="J18" s="691" t="s">
        <v>493</v>
      </c>
      <c r="K18" s="692"/>
      <c r="L18" s="692"/>
      <c r="M18" s="692"/>
      <c r="N18" s="692"/>
      <c r="O18" s="692"/>
      <c r="P18" s="691" t="s">
        <v>155</v>
      </c>
      <c r="Q18" s="692"/>
      <c r="R18" s="692"/>
      <c r="S18" s="692"/>
      <c r="T18" s="692"/>
      <c r="U18" s="692"/>
      <c r="V18" s="691" t="s">
        <v>357</v>
      </c>
      <c r="W18" s="692"/>
      <c r="X18" s="692"/>
      <c r="Y18" s="692"/>
      <c r="Z18" s="692"/>
      <c r="AA18" s="692"/>
      <c r="AB18" s="691" t="s">
        <v>494</v>
      </c>
      <c r="AC18" s="692"/>
      <c r="AD18" s="692"/>
      <c r="AE18" s="692"/>
      <c r="AF18" s="692"/>
      <c r="AG18" s="692"/>
      <c r="AH18" s="691" t="s">
        <v>495</v>
      </c>
      <c r="AI18" s="692"/>
      <c r="AJ18" s="692"/>
      <c r="AK18" s="692"/>
      <c r="AL18" s="692"/>
      <c r="AM18" s="692"/>
      <c r="AN18" s="691" t="s">
        <v>496</v>
      </c>
      <c r="AO18" s="692"/>
      <c r="AP18" s="692"/>
      <c r="AQ18" s="692"/>
      <c r="AR18" s="692"/>
      <c r="AS18" s="692"/>
      <c r="AT18" s="691" t="s">
        <v>24</v>
      </c>
      <c r="AU18" s="692"/>
      <c r="AV18" s="692"/>
      <c r="AW18" s="692"/>
      <c r="AX18" s="692"/>
      <c r="AY18" s="692"/>
      <c r="AZ18" s="691" t="s">
        <v>497</v>
      </c>
      <c r="BA18" s="692"/>
      <c r="BB18" s="692"/>
      <c r="BC18" s="692"/>
      <c r="BD18" s="692"/>
      <c r="BE18" s="692"/>
      <c r="BF18" s="691" t="s">
        <v>498</v>
      </c>
      <c r="BG18" s="692"/>
      <c r="BH18" s="692"/>
      <c r="BI18" s="692"/>
      <c r="BJ18" s="692"/>
      <c r="BK18" s="692"/>
      <c r="BL18" s="691" t="s">
        <v>499</v>
      </c>
      <c r="BM18" s="692"/>
      <c r="BN18" s="692"/>
      <c r="BO18" s="692"/>
      <c r="BP18" s="692"/>
      <c r="BQ18" s="692"/>
      <c r="BR18" s="691" t="s">
        <v>35</v>
      </c>
      <c r="BS18" s="692"/>
      <c r="BT18" s="692"/>
      <c r="BU18" s="692"/>
      <c r="BV18" s="692"/>
      <c r="BW18" s="692"/>
      <c r="BX18" s="691" t="s">
        <v>500</v>
      </c>
      <c r="BY18" s="692"/>
      <c r="BZ18" s="692"/>
      <c r="CA18" s="692"/>
      <c r="CB18" s="692"/>
      <c r="CC18" s="692"/>
      <c r="CD18" s="691" t="s">
        <v>27</v>
      </c>
      <c r="CE18" s="692"/>
      <c r="CF18" s="692"/>
      <c r="CG18" s="692"/>
      <c r="CH18" s="692"/>
      <c r="CI18" s="692"/>
      <c r="CJ18" s="691" t="s">
        <v>501</v>
      </c>
      <c r="CK18" s="692"/>
      <c r="CL18" s="692"/>
      <c r="CM18" s="692"/>
      <c r="CN18" s="692"/>
      <c r="CO18" s="692"/>
      <c r="CP18" s="695" t="s">
        <v>502</v>
      </c>
      <c r="CQ18" s="696"/>
      <c r="CR18" s="696"/>
      <c r="CS18" s="696"/>
      <c r="CT18" s="696"/>
      <c r="CU18" s="696"/>
      <c r="CV18" s="695" t="s">
        <v>502</v>
      </c>
      <c r="CW18" s="696"/>
      <c r="CX18" s="696"/>
      <c r="CY18" s="696"/>
      <c r="CZ18" s="696"/>
      <c r="DA18" s="696"/>
      <c r="DB18" s="697" t="s">
        <v>502</v>
      </c>
      <c r="DC18" s="698"/>
      <c r="DD18" s="698"/>
      <c r="DE18" s="698"/>
      <c r="DF18" s="698"/>
      <c r="DG18" s="698"/>
      <c r="DH18" s="691" t="s">
        <v>503</v>
      </c>
      <c r="DI18" s="692"/>
      <c r="DJ18" s="691" t="s">
        <v>504</v>
      </c>
      <c r="DK18" s="692"/>
      <c r="DL18" s="691" t="s">
        <v>505</v>
      </c>
      <c r="DM18" s="692"/>
      <c r="DN18" s="691" t="s">
        <v>505</v>
      </c>
      <c r="DO18" s="692"/>
      <c r="DP18" s="691" t="s">
        <v>507</v>
      </c>
      <c r="DQ18" s="692"/>
      <c r="DR18" s="692"/>
    </row>
    <row r="19" spans="1:122">
      <c r="A19" s="692"/>
      <c r="B19" s="692"/>
      <c r="C19" s="692"/>
      <c r="D19" s="532" t="s">
        <v>427</v>
      </c>
      <c r="E19" s="532" t="s">
        <v>508</v>
      </c>
      <c r="F19" s="532" t="s">
        <v>509</v>
      </c>
      <c r="G19" s="532" t="s">
        <v>510</v>
      </c>
      <c r="H19" s="532" t="s">
        <v>511</v>
      </c>
      <c r="I19" s="532" t="s">
        <v>512</v>
      </c>
      <c r="J19" s="532" t="s">
        <v>427</v>
      </c>
      <c r="K19" s="532" t="s">
        <v>508</v>
      </c>
      <c r="L19" s="532" t="s">
        <v>509</v>
      </c>
      <c r="M19" s="532" t="s">
        <v>510</v>
      </c>
      <c r="N19" s="532" t="s">
        <v>511</v>
      </c>
      <c r="O19" s="532" t="s">
        <v>512</v>
      </c>
      <c r="P19" s="532" t="s">
        <v>427</v>
      </c>
      <c r="Q19" s="532" t="s">
        <v>508</v>
      </c>
      <c r="R19" s="532" t="s">
        <v>509</v>
      </c>
      <c r="S19" s="532" t="s">
        <v>510</v>
      </c>
      <c r="T19" s="532" t="s">
        <v>511</v>
      </c>
      <c r="U19" s="532" t="s">
        <v>512</v>
      </c>
      <c r="V19" s="532" t="s">
        <v>427</v>
      </c>
      <c r="W19" s="532" t="s">
        <v>508</v>
      </c>
      <c r="X19" s="532" t="s">
        <v>509</v>
      </c>
      <c r="Y19" s="532" t="s">
        <v>510</v>
      </c>
      <c r="Z19" s="532" t="s">
        <v>511</v>
      </c>
      <c r="AA19" s="532" t="s">
        <v>512</v>
      </c>
      <c r="AB19" s="532" t="s">
        <v>427</v>
      </c>
      <c r="AC19" s="532" t="s">
        <v>508</v>
      </c>
      <c r="AD19" s="532" t="s">
        <v>509</v>
      </c>
      <c r="AE19" s="532" t="s">
        <v>128</v>
      </c>
      <c r="AF19" s="532" t="s">
        <v>513</v>
      </c>
      <c r="AG19" s="532" t="s">
        <v>512</v>
      </c>
      <c r="AH19" s="532" t="s">
        <v>427</v>
      </c>
      <c r="AI19" s="532" t="s">
        <v>508</v>
      </c>
      <c r="AJ19" s="532" t="s">
        <v>509</v>
      </c>
      <c r="AK19" s="532" t="s">
        <v>510</v>
      </c>
      <c r="AL19" s="532" t="s">
        <v>511</v>
      </c>
      <c r="AM19" s="532" t="s">
        <v>512</v>
      </c>
      <c r="AN19" s="532" t="s">
        <v>427</v>
      </c>
      <c r="AO19" s="532" t="s">
        <v>508</v>
      </c>
      <c r="AP19" s="532" t="s">
        <v>509</v>
      </c>
      <c r="AQ19" s="532" t="s">
        <v>510</v>
      </c>
      <c r="AR19" s="532" t="s">
        <v>511</v>
      </c>
      <c r="AS19" s="532" t="s">
        <v>512</v>
      </c>
      <c r="AT19" s="532" t="s">
        <v>427</v>
      </c>
      <c r="AU19" s="532" t="s">
        <v>508</v>
      </c>
      <c r="AV19" s="532" t="s">
        <v>509</v>
      </c>
      <c r="AW19" s="532" t="s">
        <v>510</v>
      </c>
      <c r="AX19" s="532" t="s">
        <v>511</v>
      </c>
      <c r="AY19" s="532" t="s">
        <v>512</v>
      </c>
      <c r="AZ19" s="532" t="s">
        <v>427</v>
      </c>
      <c r="BA19" s="532" t="s">
        <v>508</v>
      </c>
      <c r="BB19" s="532" t="s">
        <v>509</v>
      </c>
      <c r="BC19" s="532" t="s">
        <v>510</v>
      </c>
      <c r="BD19" s="532" t="s">
        <v>511</v>
      </c>
      <c r="BE19" s="532" t="s">
        <v>512</v>
      </c>
      <c r="BF19" s="532" t="s">
        <v>427</v>
      </c>
      <c r="BG19" s="532" t="s">
        <v>508</v>
      </c>
      <c r="BH19" s="532" t="s">
        <v>509</v>
      </c>
      <c r="BI19" s="532" t="s">
        <v>510</v>
      </c>
      <c r="BJ19" s="532" t="s">
        <v>511</v>
      </c>
      <c r="BK19" s="532" t="s">
        <v>512</v>
      </c>
      <c r="BL19" s="532" t="s">
        <v>427</v>
      </c>
      <c r="BM19" s="532" t="s">
        <v>508</v>
      </c>
      <c r="BN19" s="532" t="s">
        <v>509</v>
      </c>
      <c r="BO19" s="532" t="s">
        <v>510</v>
      </c>
      <c r="BP19" s="532" t="s">
        <v>511</v>
      </c>
      <c r="BQ19" s="532" t="s">
        <v>512</v>
      </c>
      <c r="BR19" s="532" t="s">
        <v>427</v>
      </c>
      <c r="BS19" s="532" t="s">
        <v>508</v>
      </c>
      <c r="BT19" s="532" t="s">
        <v>509</v>
      </c>
      <c r="BU19" s="532" t="s">
        <v>510</v>
      </c>
      <c r="BV19" s="532" t="s">
        <v>511</v>
      </c>
      <c r="BW19" s="532" t="s">
        <v>512</v>
      </c>
      <c r="BX19" s="532" t="s">
        <v>427</v>
      </c>
      <c r="BY19" s="532" t="s">
        <v>508</v>
      </c>
      <c r="BZ19" s="532" t="s">
        <v>509</v>
      </c>
      <c r="CA19" s="532" t="s">
        <v>510</v>
      </c>
      <c r="CB19" s="532" t="s">
        <v>511</v>
      </c>
      <c r="CC19" s="532" t="s">
        <v>512</v>
      </c>
      <c r="CD19" s="532" t="s">
        <v>427</v>
      </c>
      <c r="CE19" s="532" t="s">
        <v>508</v>
      </c>
      <c r="CF19" s="532" t="s">
        <v>509</v>
      </c>
      <c r="CG19" s="532" t="s">
        <v>510</v>
      </c>
      <c r="CH19" s="532" t="s">
        <v>511</v>
      </c>
      <c r="CI19" s="532" t="s">
        <v>512</v>
      </c>
      <c r="CJ19" s="532" t="s">
        <v>427</v>
      </c>
      <c r="CK19" s="532" t="s">
        <v>508</v>
      </c>
      <c r="CL19" s="532" t="s">
        <v>509</v>
      </c>
      <c r="CM19" s="532" t="s">
        <v>128</v>
      </c>
      <c r="CN19" s="532" t="s">
        <v>513</v>
      </c>
      <c r="CO19" s="532" t="s">
        <v>512</v>
      </c>
      <c r="CP19" s="533" t="s">
        <v>427</v>
      </c>
      <c r="CQ19" s="533" t="s">
        <v>508</v>
      </c>
      <c r="CR19" s="533" t="s">
        <v>509</v>
      </c>
      <c r="CS19" s="533" t="s">
        <v>510</v>
      </c>
      <c r="CT19" s="533" t="s">
        <v>511</v>
      </c>
      <c r="CU19" s="533" t="s">
        <v>512</v>
      </c>
      <c r="CV19" s="533" t="s">
        <v>427</v>
      </c>
      <c r="CW19" s="533" t="s">
        <v>508</v>
      </c>
      <c r="CX19" s="533" t="s">
        <v>509</v>
      </c>
      <c r="CY19" s="533" t="s">
        <v>510</v>
      </c>
      <c r="CZ19" s="533" t="s">
        <v>511</v>
      </c>
      <c r="DA19" s="533" t="s">
        <v>512</v>
      </c>
      <c r="DB19" s="534" t="s">
        <v>427</v>
      </c>
      <c r="DC19" s="534" t="s">
        <v>508</v>
      </c>
      <c r="DD19" s="534" t="s">
        <v>509</v>
      </c>
      <c r="DE19" s="534" t="s">
        <v>128</v>
      </c>
      <c r="DF19" s="534" t="s">
        <v>513</v>
      </c>
      <c r="DG19" s="534" t="s">
        <v>512</v>
      </c>
      <c r="DH19" s="532" t="s">
        <v>514</v>
      </c>
      <c r="DI19" s="532" t="s">
        <v>348</v>
      </c>
      <c r="DJ19" s="532" t="s">
        <v>514</v>
      </c>
      <c r="DK19" s="532" t="s">
        <v>348</v>
      </c>
      <c r="DL19" s="532" t="s">
        <v>514</v>
      </c>
      <c r="DM19" s="532" t="s">
        <v>348</v>
      </c>
      <c r="DN19" s="532" t="s">
        <v>514</v>
      </c>
      <c r="DO19" s="532" t="s">
        <v>348</v>
      </c>
      <c r="DP19" s="532" t="s">
        <v>512</v>
      </c>
      <c r="DQ19" s="532" t="s">
        <v>515</v>
      </c>
      <c r="DR19" s="532" t="s">
        <v>128</v>
      </c>
    </row>
    <row r="20" spans="1:122">
      <c r="A20" s="518">
        <v>1</v>
      </c>
      <c r="B20" s="518"/>
      <c r="C20" s="551" t="str">
        <f>IF('Data Identitas'!B9="","",'Data Identitas'!B9)</f>
        <v>ROFIAH</v>
      </c>
      <c r="D20" s="520">
        <f>IF(C20="","",QH!S14)</f>
        <v>0</v>
      </c>
      <c r="E20" s="520">
        <f>IF(C20="","",QH!C14)</f>
        <v>0</v>
      </c>
      <c r="F20" s="520">
        <f>IF(C20="","",QH!D14)</f>
        <v>0</v>
      </c>
      <c r="G20" s="520">
        <f>IF(C20="","",QH!F14)</f>
        <v>0</v>
      </c>
      <c r="H20" s="520">
        <f>IF(C20="","",QH!G14)</f>
        <v>0</v>
      </c>
      <c r="I20" s="520" t="e">
        <f>IF(C20="","",QH!T14)</f>
        <v>#VALUE!</v>
      </c>
      <c r="J20" s="520">
        <f>IF(C20="","",AA!S14)</f>
        <v>0</v>
      </c>
      <c r="K20" s="520">
        <f>IF(C20="","",AA!C14)</f>
        <v>0</v>
      </c>
      <c r="L20" s="520">
        <f>IF(C20="","",AA!D14)</f>
        <v>0</v>
      </c>
      <c r="M20" s="520">
        <f>IF(C20="","",AA!F14)</f>
        <v>0</v>
      </c>
      <c r="N20" s="520">
        <f>IF(C20="","",AA!G14)</f>
        <v>0</v>
      </c>
      <c r="O20" s="520" t="e">
        <f>IF(C20="","",AA!T14)</f>
        <v>#VALUE!</v>
      </c>
      <c r="P20" s="520">
        <f>IF(C20="","",FIQIH!S14)</f>
        <v>0</v>
      </c>
      <c r="Q20" s="520">
        <f>IF(C20="","",FIQIH!C14)</f>
        <v>0</v>
      </c>
      <c r="R20" s="520">
        <f>IF(C20="","",FIQIH!D14)</f>
        <v>0</v>
      </c>
      <c r="S20" s="520">
        <f>IF(C20="","",FIQIH!F14)</f>
        <v>0</v>
      </c>
      <c r="T20" s="520">
        <f>IF(C20="","",FIQIH!G14)</f>
        <v>0</v>
      </c>
      <c r="U20" s="520" t="e">
        <f>IF(C20="","",FIQIH!T14)</f>
        <v>#VALUE!</v>
      </c>
      <c r="V20" s="520">
        <f>IF(C20="","",SKI!S14)</f>
        <v>0</v>
      </c>
      <c r="W20" s="520">
        <f>IF(C20="","",SKI!C14)</f>
        <v>0</v>
      </c>
      <c r="X20" s="520">
        <f>IF(C20="","",SKI!D14)</f>
        <v>0</v>
      </c>
      <c r="Y20" s="520">
        <f>IF(C20="","",SKI!F14)</f>
        <v>0</v>
      </c>
      <c r="Z20" s="520">
        <f>IF(C20="","",SKI!G14)</f>
        <v>0</v>
      </c>
      <c r="AA20" s="520" t="e">
        <f>IF(C20="","",SKI!T14)</f>
        <v>#VALUE!</v>
      </c>
      <c r="AB20" s="520">
        <f>IF(C20="","",PPKn!S14)</f>
        <v>0</v>
      </c>
      <c r="AC20" s="520">
        <f>IF(C20="","",PPKn!C14)</f>
        <v>0</v>
      </c>
      <c r="AD20" s="520">
        <f>IF(C20="","",PPKn!D14)</f>
        <v>0</v>
      </c>
      <c r="AE20" s="520">
        <f>IF(C20="","",PPKn!F14)</f>
        <v>0</v>
      </c>
      <c r="AF20" s="520">
        <f>IF(C20="","",PPKn!G14)</f>
        <v>0</v>
      </c>
      <c r="AG20" s="520" t="e">
        <f>IF(C20="","",PPKn!T14)</f>
        <v>#VALUE!</v>
      </c>
      <c r="AH20" s="520">
        <f>IF(C20="","",B.Ind!S14)</f>
        <v>0</v>
      </c>
      <c r="AI20" s="520">
        <f>IF(C20="","",B.Ind!C14)</f>
        <v>0</v>
      </c>
      <c r="AJ20" s="520">
        <f>IF(C20="","",B.Ind!D14)</f>
        <v>0</v>
      </c>
      <c r="AK20" s="520">
        <f>IF(C20="","",B.Ind!F14)</f>
        <v>0</v>
      </c>
      <c r="AL20" s="520">
        <f>IF(C20="","",B.Ind!G14)</f>
        <v>0</v>
      </c>
      <c r="AM20" s="520" t="e">
        <f>IF(C20="","",B.Ind!T14)</f>
        <v>#VALUE!</v>
      </c>
      <c r="AN20" s="520">
        <f>IF(C20="","",B.ARAB!S14)</f>
        <v>0</v>
      </c>
      <c r="AO20" s="520">
        <f>IF(C20="","",B.ARAB!C14)</f>
        <v>0</v>
      </c>
      <c r="AP20" s="520">
        <f>IF(C20="","",B.ARAB!D14)</f>
        <v>0</v>
      </c>
      <c r="AQ20" s="520">
        <f>IF(C20="","",B.ARAB!F14)</f>
        <v>0</v>
      </c>
      <c r="AR20" s="520">
        <f>IF(C20="","",B.ARAB!G14)</f>
        <v>0</v>
      </c>
      <c r="AS20" s="520" t="e">
        <f>IF(C20="","",B.ARAB!T14)</f>
        <v>#VALUE!</v>
      </c>
      <c r="AT20" s="520">
        <f>IF(C20="","",MAT!S14)</f>
        <v>0</v>
      </c>
      <c r="AU20" s="520">
        <f>IF(C20="","",MAT!C14)</f>
        <v>0</v>
      </c>
      <c r="AV20" s="520">
        <f>IF(C20="","",MAT!D14)</f>
        <v>0</v>
      </c>
      <c r="AW20" s="520">
        <f>IF(C20="","",MAT!F14)</f>
        <v>0</v>
      </c>
      <c r="AX20" s="520">
        <f>IF(C20="","",MAT!G14)</f>
        <v>0</v>
      </c>
      <c r="AY20" s="520" t="e">
        <f>IF(C20="","",MAT!T14)</f>
        <v>#VALUE!</v>
      </c>
      <c r="AZ20" s="520">
        <f>IF(C20="","",IPA!S14)</f>
        <v>0</v>
      </c>
      <c r="BA20" s="520">
        <f>IF(C20="","",IPA!C14)</f>
        <v>0</v>
      </c>
      <c r="BB20" s="520">
        <f>IF(C20="","",IPA!D14)</f>
        <v>0</v>
      </c>
      <c r="BC20" s="520">
        <f>IF(C20="","",IPA!F14)</f>
        <v>0</v>
      </c>
      <c r="BD20" s="520">
        <f>IF(C20="","",IPA!G14)</f>
        <v>0</v>
      </c>
      <c r="BE20" s="520" t="e">
        <f>IF(C20="","",IPA!T14)</f>
        <v>#VALUE!</v>
      </c>
      <c r="BF20" s="520">
        <f>IF(C20="","",IPS!S14)</f>
        <v>0</v>
      </c>
      <c r="BG20" s="520">
        <f>IF(C20="","",IPS!C14)</f>
        <v>0</v>
      </c>
      <c r="BH20" s="520">
        <f>IF(C20="","",IPS!D14)</f>
        <v>0</v>
      </c>
      <c r="BI20" s="520">
        <f>IF(C20="","",IPS!F14)</f>
        <v>0</v>
      </c>
      <c r="BJ20" s="520">
        <f>IF(C20="","",IPS!G14)</f>
        <v>0</v>
      </c>
      <c r="BK20" s="520" t="e">
        <f>IF(C20="","",IPS!T14)</f>
        <v>#VALUE!</v>
      </c>
      <c r="BL20" s="520">
        <f>IF(C20="","",BIng!S14)</f>
        <v>0</v>
      </c>
      <c r="BM20" s="520">
        <f>IF(C20="","",BIng!C14)</f>
        <v>0</v>
      </c>
      <c r="BN20" s="520">
        <f>IF(C20="","",BIng!D14)</f>
        <v>0</v>
      </c>
      <c r="BO20" s="520">
        <f>IF(C20="","",BIng!F14)</f>
        <v>0</v>
      </c>
      <c r="BP20" s="520">
        <f>IF(C20="","",BIng!G14)</f>
        <v>0</v>
      </c>
      <c r="BQ20" s="520" t="e">
        <f>IF(C20="","",BIng!T14)</f>
        <v>#VALUE!</v>
      </c>
      <c r="BR20" s="520">
        <f>IF(C20="","",SBd!S14)</f>
        <v>0</v>
      </c>
      <c r="BS20" s="520">
        <f>IF(C20="","",SBd!C14)</f>
        <v>0</v>
      </c>
      <c r="BT20" s="520">
        <f>IF(C20="","",SBd!D14)</f>
        <v>0</v>
      </c>
      <c r="BU20" s="520">
        <f>IF(C20="","",SBd!F14)</f>
        <v>0</v>
      </c>
      <c r="BV20" s="520">
        <f>IF(C20="","",SBd!G14)</f>
        <v>0</v>
      </c>
      <c r="BW20" s="520" t="e">
        <f>IF(C20="","",SBd!T14)</f>
        <v>#VALUE!</v>
      </c>
      <c r="BX20" s="520">
        <f>IF(C20="","",Pjk!S14)</f>
        <v>0</v>
      </c>
      <c r="BY20" s="520">
        <f>IF(C20="","",Pjk!C14)</f>
        <v>0</v>
      </c>
      <c r="BZ20" s="520">
        <f>IF(C20="","",Pjk!D14)</f>
        <v>0</v>
      </c>
      <c r="CA20" s="520">
        <f>IF(C20="","",Pjk!F14)</f>
        <v>0</v>
      </c>
      <c r="CB20" s="520">
        <f>IF(C20="","",Pjk!G14)</f>
        <v>0</v>
      </c>
      <c r="CC20" s="520" t="e">
        <f>IF(C20="","",Pjk!T14)</f>
        <v>#VALUE!</v>
      </c>
      <c r="CD20" s="520">
        <f>IF(C20="","",Prk!S14)</f>
        <v>0</v>
      </c>
      <c r="CE20" s="520">
        <f>IF(C20="","",Prk!C14)</f>
        <v>0</v>
      </c>
      <c r="CF20" s="520">
        <f>IF(C20="","",Prk!D14)</f>
        <v>0</v>
      </c>
      <c r="CG20" s="520">
        <f>IF(C20="","",Prk!F14)</f>
        <v>0</v>
      </c>
      <c r="CH20" s="520">
        <f>IF(C20="","",Prk!G14)</f>
        <v>0</v>
      </c>
      <c r="CI20" s="520" t="e">
        <f>IF(C20="","",Prk!T14)</f>
        <v>#VALUE!</v>
      </c>
      <c r="CJ20" s="520">
        <f>IF(C20="","",BADER!S14)</f>
        <v>0</v>
      </c>
      <c r="CK20" s="520">
        <f>IF(C20="","",BADER!S14)</f>
        <v>0</v>
      </c>
      <c r="CL20" s="520">
        <f>IF(C20="","",BADER!S14)</f>
        <v>0</v>
      </c>
      <c r="CM20" s="520">
        <f>IF(C20="","",BADER!S14)</f>
        <v>0</v>
      </c>
      <c r="CN20" s="520">
        <f>IF(C20="","",BADER!S14)</f>
        <v>0</v>
      </c>
      <c r="CO20" s="520">
        <f>IF(C20="","",BADER!S14)</f>
        <v>0</v>
      </c>
      <c r="CP20" s="521">
        <f>IF(C20="","",TAMB1!S14)</f>
        <v>0</v>
      </c>
      <c r="CQ20" s="521">
        <f>IF(C20="","",TAMB1!C14)</f>
        <v>0</v>
      </c>
      <c r="CR20" s="521">
        <f>IF(C20="","",TAMB1!D14)</f>
        <v>0</v>
      </c>
      <c r="CS20" s="521">
        <f>IF(C20="","",TAMB1!F14)</f>
        <v>0</v>
      </c>
      <c r="CT20" s="521">
        <f>IF(C20="","",TAMB1!G14)</f>
        <v>0</v>
      </c>
      <c r="CU20" s="521" t="e">
        <f>IF(C20="","",TAMB1!T14)</f>
        <v>#VALUE!</v>
      </c>
      <c r="CV20" s="521">
        <f>IF(C20="","",TAMB2!S14)</f>
        <v>0</v>
      </c>
      <c r="CW20" s="521">
        <f>IF(C20="","",TAMB2!C14)</f>
        <v>0</v>
      </c>
      <c r="CX20" s="521">
        <f>IF(C20="","",TAMB2!D14)</f>
        <v>0</v>
      </c>
      <c r="CY20" s="521">
        <f>IF(C20="","",TAMB2!F14)</f>
        <v>0</v>
      </c>
      <c r="CZ20" s="521">
        <f>IF(C20="","",TAMB2!G14)</f>
        <v>0</v>
      </c>
      <c r="DA20" s="521" t="e">
        <f>IF(C20="","",TAMB2!T14)</f>
        <v>#VALUE!</v>
      </c>
      <c r="DB20" s="519"/>
      <c r="DC20" s="519"/>
      <c r="DD20" s="519"/>
      <c r="DE20" s="519"/>
      <c r="DF20" s="519"/>
      <c r="DG20" s="519"/>
      <c r="DH20" s="520">
        <f>IF(C20="","",ISIEKSTRA1!C6)</f>
        <v>0</v>
      </c>
      <c r="DI20" s="520">
        <f>IF(C20="","",ISIEKSTRA1!D6)</f>
        <v>0</v>
      </c>
      <c r="DJ20" s="520">
        <f>IF(C20="","",ISIEKSTRA1!F6)</f>
        <v>0</v>
      </c>
      <c r="DK20" s="520">
        <f>IF(C20="","",ISIEKSTRA1!G6)</f>
        <v>0</v>
      </c>
      <c r="DL20" s="520">
        <f>IF(C20="","",ISIEKSTRA1!I6)</f>
        <v>0</v>
      </c>
      <c r="DM20" s="520">
        <f>IF(C20="","",ISIEKSTRA1!J6)</f>
        <v>0</v>
      </c>
      <c r="DN20" s="520">
        <f>IF(C20="","",ISIEKSTRA1!L6)</f>
        <v>0</v>
      </c>
      <c r="DO20" s="520">
        <f>IF(C20="","",ISIEKSTRA1!M6)</f>
        <v>0</v>
      </c>
      <c r="DP20" s="520">
        <f>IF(C20="","",'Data Raport'!D4)</f>
        <v>0</v>
      </c>
      <c r="DQ20" s="520">
        <f>IF(C20="","",'Data Raport'!E4)</f>
        <v>0</v>
      </c>
      <c r="DR20" s="520">
        <f>IF(C20="","",'Data Raport'!F4)</f>
        <v>0</v>
      </c>
    </row>
    <row r="21" spans="1:122">
      <c r="A21" s="518">
        <v>2</v>
      </c>
      <c r="B21" s="518"/>
      <c r="C21" s="551" t="str">
        <f>IF('Data Identitas'!B10="","",'Data Identitas'!B10)</f>
        <v>siswa2</v>
      </c>
      <c r="D21" s="520">
        <f>IF(C21="","",QH!S15)</f>
        <v>0</v>
      </c>
      <c r="E21" s="520">
        <f>IF(C21="","",QH!C15)</f>
        <v>0</v>
      </c>
      <c r="F21" s="520">
        <f>IF(C21="","",QH!D15)</f>
        <v>0</v>
      </c>
      <c r="G21" s="520">
        <f>IF(C21="","",QH!F15)</f>
        <v>0</v>
      </c>
      <c r="H21" s="520">
        <f>IF(C21="","",QH!G15)</f>
        <v>0</v>
      </c>
      <c r="I21" s="520" t="e">
        <f>IF(C21="","",QH!T15)</f>
        <v>#VALUE!</v>
      </c>
      <c r="J21" s="520">
        <f>IF(C21="","",AA!S15)</f>
        <v>0</v>
      </c>
      <c r="K21" s="520">
        <f>IF(C21="","",AA!C15)</f>
        <v>0</v>
      </c>
      <c r="L21" s="520">
        <f>IF(C21="","",AA!D15)</f>
        <v>0</v>
      </c>
      <c r="M21" s="520">
        <f>IF(C21="","",AA!F15)</f>
        <v>0</v>
      </c>
      <c r="N21" s="520">
        <f>IF(C21="","",AA!G15)</f>
        <v>0</v>
      </c>
      <c r="O21" s="520" t="e">
        <f>IF(C21="","",AA!T15)</f>
        <v>#VALUE!</v>
      </c>
      <c r="P21" s="520">
        <f>IF(C21="","",FIQIH!S15)</f>
        <v>0</v>
      </c>
      <c r="Q21" s="520">
        <f>IF(C21="","",FIQIH!C15)</f>
        <v>0</v>
      </c>
      <c r="R21" s="520">
        <f>IF(C21="","",FIQIH!D15)</f>
        <v>0</v>
      </c>
      <c r="S21" s="520">
        <f>IF(C21="","",FIQIH!F15)</f>
        <v>0</v>
      </c>
      <c r="T21" s="520">
        <f>IF(C21="","",FIQIH!G15)</f>
        <v>0</v>
      </c>
      <c r="U21" s="520" t="e">
        <f>IF(C21="","",FIQIH!T15)</f>
        <v>#VALUE!</v>
      </c>
      <c r="V21" s="520">
        <f>IF(C21="","",SKI!S15)</f>
        <v>0</v>
      </c>
      <c r="W21" s="520">
        <f>IF(C21="","",SKI!C15)</f>
        <v>0</v>
      </c>
      <c r="X21" s="520">
        <f>IF(C21="","",SKI!D15)</f>
        <v>0</v>
      </c>
      <c r="Y21" s="520">
        <f>IF(C21="","",SKI!F15)</f>
        <v>0</v>
      </c>
      <c r="Z21" s="520">
        <f>IF(C21="","",SKI!G15)</f>
        <v>0</v>
      </c>
      <c r="AA21" s="520" t="e">
        <f>IF(C21="","",SKI!T15)</f>
        <v>#VALUE!</v>
      </c>
      <c r="AB21" s="520">
        <f>IF(C21="","",PPKn!S15)</f>
        <v>0</v>
      </c>
      <c r="AC21" s="520">
        <f>IF(C21="","",PPKn!C15)</f>
        <v>0</v>
      </c>
      <c r="AD21" s="520">
        <f>IF(C21="","",PPKn!D15)</f>
        <v>0</v>
      </c>
      <c r="AE21" s="520">
        <f>IF(C21="","",PPKn!F15)</f>
        <v>0</v>
      </c>
      <c r="AF21" s="520">
        <f>IF(C21="","",PPKn!G15)</f>
        <v>0</v>
      </c>
      <c r="AG21" s="520" t="e">
        <f>IF(C21="","",PPKn!T15)</f>
        <v>#VALUE!</v>
      </c>
      <c r="AH21" s="520">
        <f>IF(C21="","",B.Ind!S15)</f>
        <v>0</v>
      </c>
      <c r="AI21" s="520">
        <f>IF(C21="","",B.Ind!C15)</f>
        <v>0</v>
      </c>
      <c r="AJ21" s="520">
        <f>IF(C21="","",B.Ind!D15)</f>
        <v>0</v>
      </c>
      <c r="AK21" s="520">
        <f>IF(C21="","",B.Ind!F15)</f>
        <v>0</v>
      </c>
      <c r="AL21" s="520">
        <f>IF(C21="","",B.Ind!G15)</f>
        <v>0</v>
      </c>
      <c r="AM21" s="520" t="e">
        <f>IF(C21="","",B.Ind!T15)</f>
        <v>#VALUE!</v>
      </c>
      <c r="AN21" s="520">
        <f>IF(C21="","",B.ARAB!S15)</f>
        <v>0</v>
      </c>
      <c r="AO21" s="520">
        <f>IF(C21="","",B.ARAB!C15)</f>
        <v>0</v>
      </c>
      <c r="AP21" s="520">
        <f>IF(C21="","",B.ARAB!D15)</f>
        <v>0</v>
      </c>
      <c r="AQ21" s="520">
        <f>IF(C21="","",B.ARAB!F15)</f>
        <v>0</v>
      </c>
      <c r="AR21" s="520">
        <f>IF(C21="","",B.ARAB!G15)</f>
        <v>0</v>
      </c>
      <c r="AS21" s="520" t="e">
        <f>IF(C21="","",B.ARAB!T15)</f>
        <v>#VALUE!</v>
      </c>
      <c r="AT21" s="520">
        <f>IF(C21="","",MAT!S15)</f>
        <v>0</v>
      </c>
      <c r="AU21" s="520">
        <f>IF(C21="","",MAT!C15)</f>
        <v>0</v>
      </c>
      <c r="AV21" s="520">
        <f>IF(C21="","",MAT!D15)</f>
        <v>0</v>
      </c>
      <c r="AW21" s="520">
        <f>IF(C21="","",MAT!F15)</f>
        <v>0</v>
      </c>
      <c r="AX21" s="520">
        <f>IF(C21="","",MAT!G15)</f>
        <v>0</v>
      </c>
      <c r="AY21" s="520" t="e">
        <f>IF(C21="","",MAT!T15)</f>
        <v>#VALUE!</v>
      </c>
      <c r="AZ21" s="520">
        <f>IF(C21="","",IPA!S15)</f>
        <v>0</v>
      </c>
      <c r="BA21" s="520">
        <f>IF(C21="","",IPA!C15)</f>
        <v>0</v>
      </c>
      <c r="BB21" s="520">
        <f>IF(C21="","",IPA!D15)</f>
        <v>0</v>
      </c>
      <c r="BC21" s="520">
        <f>IF(C21="","",IPA!F15)</f>
        <v>0</v>
      </c>
      <c r="BD21" s="520">
        <f>IF(C21="","",IPA!G15)</f>
        <v>0</v>
      </c>
      <c r="BE21" s="520" t="e">
        <f>IF(C21="","",IPA!T15)</f>
        <v>#VALUE!</v>
      </c>
      <c r="BF21" s="520">
        <f>IF(C21="","",IPS!S15)</f>
        <v>0</v>
      </c>
      <c r="BG21" s="520">
        <f>IF(C21="","",IPS!C15)</f>
        <v>0</v>
      </c>
      <c r="BH21" s="520">
        <f>IF(C21="","",IPS!D15)</f>
        <v>0</v>
      </c>
      <c r="BI21" s="520">
        <f>IF(C21="","",IPS!F15)</f>
        <v>0</v>
      </c>
      <c r="BJ21" s="520">
        <f>IF(C21="","",IPS!G15)</f>
        <v>0</v>
      </c>
      <c r="BK21" s="520" t="e">
        <f>IF(C21="","",IPS!T15)</f>
        <v>#VALUE!</v>
      </c>
      <c r="BL21" s="520">
        <f>IF(C21="","",BIng!S15)</f>
        <v>0</v>
      </c>
      <c r="BM21" s="520">
        <f>IF(C21="","",BIng!C15)</f>
        <v>0</v>
      </c>
      <c r="BN21" s="520">
        <f>IF(C21="","",BIng!D15)</f>
        <v>0</v>
      </c>
      <c r="BO21" s="520">
        <f>IF(C21="","",BIng!F15)</f>
        <v>0</v>
      </c>
      <c r="BP21" s="520">
        <f>IF(C21="","",BIng!G15)</f>
        <v>0</v>
      </c>
      <c r="BQ21" s="520" t="e">
        <f>IF(C21="","",BIng!T15)</f>
        <v>#VALUE!</v>
      </c>
      <c r="BR21" s="520">
        <f>IF(C21="","",SBd!S15)</f>
        <v>0</v>
      </c>
      <c r="BS21" s="520">
        <f>IF(C21="","",SBd!C15)</f>
        <v>0</v>
      </c>
      <c r="BT21" s="520">
        <f>IF(C21="","",SBd!D15)</f>
        <v>0</v>
      </c>
      <c r="BU21" s="520">
        <f>IF(C21="","",SBd!F15)</f>
        <v>0</v>
      </c>
      <c r="BV21" s="520">
        <f>IF(C21="","",SBd!G15)</f>
        <v>0</v>
      </c>
      <c r="BW21" s="520" t="e">
        <f>IF(C21="","",SBd!T15)</f>
        <v>#VALUE!</v>
      </c>
      <c r="BX21" s="520">
        <f>IF(C21="","",Pjk!S15)</f>
        <v>0</v>
      </c>
      <c r="BY21" s="520">
        <f>IF(C21="","",Pjk!C15)</f>
        <v>0</v>
      </c>
      <c r="BZ21" s="520">
        <f>IF(C21="","",Pjk!D15)</f>
        <v>0</v>
      </c>
      <c r="CA21" s="520">
        <f>IF(C21="","",Pjk!F15)</f>
        <v>0</v>
      </c>
      <c r="CB21" s="520">
        <f>IF(C21="","",Pjk!G15)</f>
        <v>0</v>
      </c>
      <c r="CC21" s="520" t="e">
        <f>IF(C21="","",Pjk!T15)</f>
        <v>#VALUE!</v>
      </c>
      <c r="CD21" s="520">
        <f>IF(C21="","",Prk!S15)</f>
        <v>0</v>
      </c>
      <c r="CE21" s="520">
        <f>IF(C21="","",Prk!C15)</f>
        <v>0</v>
      </c>
      <c r="CF21" s="520">
        <f>IF(C21="","",Prk!D15)</f>
        <v>0</v>
      </c>
      <c r="CG21" s="520">
        <f>IF(C21="","",Prk!F15)</f>
        <v>0</v>
      </c>
      <c r="CH21" s="520">
        <f>IF(C21="","",Prk!G15)</f>
        <v>0</v>
      </c>
      <c r="CI21" s="520" t="e">
        <f>IF(C21="","",Prk!T15)</f>
        <v>#VALUE!</v>
      </c>
      <c r="CJ21" s="520">
        <f>IF(C21="","",BADER!S15)</f>
        <v>0</v>
      </c>
      <c r="CK21" s="520">
        <f>IF(C21="","",BADER!S15)</f>
        <v>0</v>
      </c>
      <c r="CL21" s="520">
        <f>IF(C21="","",BADER!S15)</f>
        <v>0</v>
      </c>
      <c r="CM21" s="520">
        <f>IF(C21="","",BADER!S15)</f>
        <v>0</v>
      </c>
      <c r="CN21" s="520">
        <f>IF(C21="","",BADER!S15)</f>
        <v>0</v>
      </c>
      <c r="CO21" s="520">
        <f>IF(C21="","",BADER!S15)</f>
        <v>0</v>
      </c>
      <c r="CP21" s="521">
        <f>IF(C21="","",TAMB1!S15)</f>
        <v>0</v>
      </c>
      <c r="CQ21" s="521">
        <f>IF(C21="","",TAMB1!C15)</f>
        <v>0</v>
      </c>
      <c r="CR21" s="521">
        <f>IF(C21="","",TAMB1!D15)</f>
        <v>0</v>
      </c>
      <c r="CS21" s="521">
        <f>IF(C21="","",TAMB1!F15)</f>
        <v>0</v>
      </c>
      <c r="CT21" s="521">
        <f>IF(C21="","",TAMB1!G15)</f>
        <v>0</v>
      </c>
      <c r="CU21" s="521" t="e">
        <f>IF(C21="","",TAMB1!T15)</f>
        <v>#VALUE!</v>
      </c>
      <c r="CV21" s="521">
        <f>IF(C21="","",TAMB2!S15)</f>
        <v>0</v>
      </c>
      <c r="CW21" s="521">
        <f>IF(C21="","",TAMB2!C15)</f>
        <v>0</v>
      </c>
      <c r="CX21" s="521">
        <f>IF(C21="","",TAMB2!D15)</f>
        <v>0</v>
      </c>
      <c r="CY21" s="521">
        <f>IF(C21="","",TAMB2!F15)</f>
        <v>0</v>
      </c>
      <c r="CZ21" s="521">
        <f>IF(C21="","",TAMB2!G15)</f>
        <v>0</v>
      </c>
      <c r="DA21" s="521" t="e">
        <f>IF(C21="","",TAMB2!T15)</f>
        <v>#VALUE!</v>
      </c>
      <c r="DB21" s="519"/>
      <c r="DC21" s="519"/>
      <c r="DD21" s="519"/>
      <c r="DE21" s="519"/>
      <c r="DF21" s="519"/>
      <c r="DG21" s="519"/>
      <c r="DH21" s="520">
        <f>IF(C21="","",ISIEKSTRA1!C7)</f>
        <v>0</v>
      </c>
      <c r="DI21" s="520">
        <f>IF(C21="","",ISIEKSTRA1!D7)</f>
        <v>0</v>
      </c>
      <c r="DJ21" s="520">
        <f>IF(C21="","",ISIEKSTRA1!F7)</f>
        <v>0</v>
      </c>
      <c r="DK21" s="520">
        <f>IF(C21="","",ISIEKSTRA1!G7)</f>
        <v>0</v>
      </c>
      <c r="DL21" s="520">
        <f>IF(C21="","",ISIEKSTRA1!I7)</f>
        <v>0</v>
      </c>
      <c r="DM21" s="520">
        <f>IF(C21="","",ISIEKSTRA1!J7)</f>
        <v>0</v>
      </c>
      <c r="DN21" s="520">
        <f>IF(C21="","",ISIEKSTRA1!L7)</f>
        <v>0</v>
      </c>
      <c r="DO21" s="520">
        <f>IF(C21="","",ISIEKSTRA1!M7)</f>
        <v>0</v>
      </c>
      <c r="DP21" s="520">
        <f>IF(C21="","",'Data Raport'!D5)</f>
        <v>0</v>
      </c>
      <c r="DQ21" s="520">
        <f>IF(C21="","",'Data Raport'!E5)</f>
        <v>0</v>
      </c>
      <c r="DR21" s="520">
        <f>IF(C21="","",'Data Raport'!F5)</f>
        <v>0</v>
      </c>
    </row>
    <row r="22" spans="1:122">
      <c r="A22" s="518">
        <v>3</v>
      </c>
      <c r="B22" s="518"/>
      <c r="C22" s="551" t="str">
        <f>IF('Data Identitas'!B11="","",'Data Identitas'!B11)</f>
        <v>siswa3</v>
      </c>
      <c r="D22" s="520">
        <f>IF(C22="","",QH!S16)</f>
        <v>0</v>
      </c>
      <c r="E22" s="520">
        <f>IF(C22="","",QH!C16)</f>
        <v>0</v>
      </c>
      <c r="F22" s="520">
        <f>IF(C22="","",QH!D16)</f>
        <v>0</v>
      </c>
      <c r="G22" s="520">
        <f>IF(C22="","",QH!F16)</f>
        <v>0</v>
      </c>
      <c r="H22" s="520">
        <f>IF(C22="","",QH!G16)</f>
        <v>0</v>
      </c>
      <c r="I22" s="520" t="e">
        <f>IF(C22="","",QH!T16)</f>
        <v>#VALUE!</v>
      </c>
      <c r="J22" s="520">
        <f>IF(C22="","",AA!S16)</f>
        <v>0</v>
      </c>
      <c r="K22" s="520">
        <f>IF(C22="","",AA!C16)</f>
        <v>0</v>
      </c>
      <c r="L22" s="520">
        <f>IF(C22="","",AA!D16)</f>
        <v>0</v>
      </c>
      <c r="M22" s="520">
        <f>IF(C22="","",AA!F16)</f>
        <v>0</v>
      </c>
      <c r="N22" s="520">
        <f>IF(C22="","",AA!G16)</f>
        <v>0</v>
      </c>
      <c r="O22" s="520" t="e">
        <f>IF(C22="","",AA!T16)</f>
        <v>#VALUE!</v>
      </c>
      <c r="P22" s="520">
        <f>IF(C22="","",FIQIH!S16)</f>
        <v>0</v>
      </c>
      <c r="Q22" s="520">
        <f>IF(C22="","",FIQIH!C16)</f>
        <v>0</v>
      </c>
      <c r="R22" s="520">
        <f>IF(C22="","",FIQIH!D16)</f>
        <v>0</v>
      </c>
      <c r="S22" s="520">
        <f>IF(C22="","",FIQIH!F16)</f>
        <v>0</v>
      </c>
      <c r="T22" s="520">
        <f>IF(C22="","",FIQIH!G16)</f>
        <v>0</v>
      </c>
      <c r="U22" s="520" t="e">
        <f>IF(C22="","",FIQIH!T16)</f>
        <v>#VALUE!</v>
      </c>
      <c r="V22" s="520">
        <f>IF(C22="","",SKI!S16)</f>
        <v>0</v>
      </c>
      <c r="W22" s="520">
        <f>IF(C22="","",SKI!C16)</f>
        <v>0</v>
      </c>
      <c r="X22" s="520">
        <f>IF(C22="","",SKI!D16)</f>
        <v>0</v>
      </c>
      <c r="Y22" s="520">
        <f>IF(C22="","",SKI!F16)</f>
        <v>0</v>
      </c>
      <c r="Z22" s="520">
        <f>IF(C22="","",SKI!G16)</f>
        <v>0</v>
      </c>
      <c r="AA22" s="520" t="e">
        <f>IF(C22="","",SKI!T16)</f>
        <v>#VALUE!</v>
      </c>
      <c r="AB22" s="520">
        <f>IF(C22="","",PPKn!S16)</f>
        <v>0</v>
      </c>
      <c r="AC22" s="520">
        <f>IF(C22="","",PPKn!C16)</f>
        <v>0</v>
      </c>
      <c r="AD22" s="520">
        <f>IF(C22="","",PPKn!D16)</f>
        <v>0</v>
      </c>
      <c r="AE22" s="520">
        <f>IF(C22="","",PPKn!F16)</f>
        <v>0</v>
      </c>
      <c r="AF22" s="520">
        <f>IF(C22="","",PPKn!G16)</f>
        <v>0</v>
      </c>
      <c r="AG22" s="520" t="e">
        <f>IF(C22="","",PPKn!T16)</f>
        <v>#VALUE!</v>
      </c>
      <c r="AH22" s="520">
        <f>IF(C22="","",B.Ind!S16)</f>
        <v>0</v>
      </c>
      <c r="AI22" s="520">
        <f>IF(C22="","",B.Ind!C16)</f>
        <v>0</v>
      </c>
      <c r="AJ22" s="520">
        <f>IF(C22="","",B.Ind!D16)</f>
        <v>0</v>
      </c>
      <c r="AK22" s="520">
        <f>IF(C22="","",B.Ind!F16)</f>
        <v>0</v>
      </c>
      <c r="AL22" s="520">
        <f>IF(C22="","",B.Ind!G16)</f>
        <v>0</v>
      </c>
      <c r="AM22" s="520" t="e">
        <f>IF(C22="","",B.Ind!T16)</f>
        <v>#VALUE!</v>
      </c>
      <c r="AN22" s="520">
        <f>IF(C22="","",B.ARAB!S16)</f>
        <v>0</v>
      </c>
      <c r="AO22" s="520">
        <f>IF(C22="","",B.ARAB!C16)</f>
        <v>0</v>
      </c>
      <c r="AP22" s="520">
        <f>IF(C22="","",B.ARAB!D16)</f>
        <v>0</v>
      </c>
      <c r="AQ22" s="520">
        <f>IF(C22="","",B.ARAB!F16)</f>
        <v>0</v>
      </c>
      <c r="AR22" s="520">
        <f>IF(C22="","",B.ARAB!G16)</f>
        <v>0</v>
      </c>
      <c r="AS22" s="520" t="e">
        <f>IF(C22="","",B.ARAB!T16)</f>
        <v>#VALUE!</v>
      </c>
      <c r="AT22" s="520">
        <f>IF(C22="","",MAT!S16)</f>
        <v>0</v>
      </c>
      <c r="AU22" s="520">
        <f>IF(C22="","",MAT!C16)</f>
        <v>0</v>
      </c>
      <c r="AV22" s="520">
        <f>IF(C22="","",MAT!D16)</f>
        <v>0</v>
      </c>
      <c r="AW22" s="520">
        <f>IF(C22="","",MAT!F16)</f>
        <v>0</v>
      </c>
      <c r="AX22" s="520">
        <f>IF(C22="","",MAT!G16)</f>
        <v>0</v>
      </c>
      <c r="AY22" s="520" t="e">
        <f>IF(C22="","",MAT!T16)</f>
        <v>#VALUE!</v>
      </c>
      <c r="AZ22" s="520">
        <f>IF(C22="","",IPA!S16)</f>
        <v>0</v>
      </c>
      <c r="BA22" s="520">
        <f>IF(C22="","",IPA!C16)</f>
        <v>0</v>
      </c>
      <c r="BB22" s="520">
        <f>IF(C22="","",IPA!D16)</f>
        <v>0</v>
      </c>
      <c r="BC22" s="520">
        <f>IF(C22="","",IPA!F16)</f>
        <v>0</v>
      </c>
      <c r="BD22" s="520">
        <f>IF(C22="","",IPA!G16)</f>
        <v>0</v>
      </c>
      <c r="BE22" s="520" t="e">
        <f>IF(C22="","",IPA!T16)</f>
        <v>#VALUE!</v>
      </c>
      <c r="BF22" s="520">
        <f>IF(C22="","",IPS!S16)</f>
        <v>0</v>
      </c>
      <c r="BG22" s="520">
        <f>IF(C22="","",IPS!C16)</f>
        <v>0</v>
      </c>
      <c r="BH22" s="520">
        <f>IF(C22="","",IPS!D16)</f>
        <v>0</v>
      </c>
      <c r="BI22" s="520">
        <f>IF(C22="","",IPS!F16)</f>
        <v>0</v>
      </c>
      <c r="BJ22" s="520">
        <f>IF(C22="","",IPS!G16)</f>
        <v>0</v>
      </c>
      <c r="BK22" s="520" t="e">
        <f>IF(C22="","",IPS!T16)</f>
        <v>#VALUE!</v>
      </c>
      <c r="BL22" s="520">
        <f>IF(C22="","",BIng!S16)</f>
        <v>0</v>
      </c>
      <c r="BM22" s="520">
        <f>IF(C22="","",BIng!C16)</f>
        <v>0</v>
      </c>
      <c r="BN22" s="520">
        <f>IF(C22="","",BIng!D16)</f>
        <v>0</v>
      </c>
      <c r="BO22" s="520">
        <f>IF(C22="","",BIng!F16)</f>
        <v>0</v>
      </c>
      <c r="BP22" s="520">
        <f>IF(C22="","",BIng!G16)</f>
        <v>0</v>
      </c>
      <c r="BQ22" s="520" t="e">
        <f>IF(C22="","",BIng!T16)</f>
        <v>#VALUE!</v>
      </c>
      <c r="BR22" s="520">
        <f>IF(C22="","",SBd!S16)</f>
        <v>0</v>
      </c>
      <c r="BS22" s="520">
        <f>IF(C22="","",SBd!C16)</f>
        <v>0</v>
      </c>
      <c r="BT22" s="520">
        <f>IF(C22="","",SBd!D16)</f>
        <v>0</v>
      </c>
      <c r="BU22" s="520">
        <f>IF(C22="","",SBd!F16)</f>
        <v>0</v>
      </c>
      <c r="BV22" s="520">
        <f>IF(C22="","",SBd!G16)</f>
        <v>0</v>
      </c>
      <c r="BW22" s="520" t="e">
        <f>IF(C22="","",SBd!T16)</f>
        <v>#VALUE!</v>
      </c>
      <c r="BX22" s="520">
        <f>IF(C22="","",Pjk!S16)</f>
        <v>0</v>
      </c>
      <c r="BY22" s="520">
        <f>IF(C22="","",Pjk!C16)</f>
        <v>0</v>
      </c>
      <c r="BZ22" s="520">
        <f>IF(C22="","",Pjk!D16)</f>
        <v>0</v>
      </c>
      <c r="CA22" s="520">
        <f>IF(C22="","",Pjk!F16)</f>
        <v>0</v>
      </c>
      <c r="CB22" s="520">
        <f>IF(C22="","",Pjk!G16)</f>
        <v>0</v>
      </c>
      <c r="CC22" s="520" t="e">
        <f>IF(C22="","",Pjk!T16)</f>
        <v>#VALUE!</v>
      </c>
      <c r="CD22" s="520">
        <f>IF(C22="","",Prk!S16)</f>
        <v>0</v>
      </c>
      <c r="CE22" s="520">
        <f>IF(C22="","",Prk!C16)</f>
        <v>0</v>
      </c>
      <c r="CF22" s="520">
        <f>IF(C22="","",Prk!D16)</f>
        <v>0</v>
      </c>
      <c r="CG22" s="520">
        <f>IF(C22="","",Prk!F16)</f>
        <v>0</v>
      </c>
      <c r="CH22" s="520">
        <f>IF(C22="","",Prk!G16)</f>
        <v>0</v>
      </c>
      <c r="CI22" s="520" t="e">
        <f>IF(C22="","",Prk!T16)</f>
        <v>#VALUE!</v>
      </c>
      <c r="CJ22" s="520">
        <f>IF(C22="","",BADER!S16)</f>
        <v>0</v>
      </c>
      <c r="CK22" s="520">
        <f>IF(C22="","",BADER!S16)</f>
        <v>0</v>
      </c>
      <c r="CL22" s="520">
        <f>IF(C22="","",BADER!S16)</f>
        <v>0</v>
      </c>
      <c r="CM22" s="520">
        <f>IF(C22="","",BADER!S16)</f>
        <v>0</v>
      </c>
      <c r="CN22" s="520">
        <f>IF(C22="","",BADER!S16)</f>
        <v>0</v>
      </c>
      <c r="CO22" s="520">
        <f>IF(C22="","",BADER!S16)</f>
        <v>0</v>
      </c>
      <c r="CP22" s="521">
        <f>IF(C22="","",TAMB1!S16)</f>
        <v>0</v>
      </c>
      <c r="CQ22" s="521">
        <f>IF(C22="","",TAMB1!C16)</f>
        <v>0</v>
      </c>
      <c r="CR22" s="521">
        <f>IF(C22="","",TAMB1!D16)</f>
        <v>0</v>
      </c>
      <c r="CS22" s="521">
        <f>IF(C22="","",TAMB1!F16)</f>
        <v>0</v>
      </c>
      <c r="CT22" s="521">
        <f>IF(C22="","",TAMB1!G16)</f>
        <v>0</v>
      </c>
      <c r="CU22" s="521" t="e">
        <f>IF(C22="","",TAMB1!T16)</f>
        <v>#VALUE!</v>
      </c>
      <c r="CV22" s="521">
        <f>IF(C22="","",TAMB2!S16)</f>
        <v>0</v>
      </c>
      <c r="CW22" s="521">
        <f>IF(C22="","",TAMB2!C16)</f>
        <v>0</v>
      </c>
      <c r="CX22" s="521">
        <f>IF(C22="","",TAMB2!D16)</f>
        <v>0</v>
      </c>
      <c r="CY22" s="521">
        <f>IF(C22="","",TAMB2!F16)</f>
        <v>0</v>
      </c>
      <c r="CZ22" s="521">
        <f>IF(C22="","",TAMB2!G16)</f>
        <v>0</v>
      </c>
      <c r="DA22" s="521" t="e">
        <f>IF(C22="","",TAMB2!T16)</f>
        <v>#VALUE!</v>
      </c>
      <c r="DB22" s="519"/>
      <c r="DC22" s="519"/>
      <c r="DD22" s="519"/>
      <c r="DE22" s="519"/>
      <c r="DF22" s="519"/>
      <c r="DG22" s="519"/>
      <c r="DH22" s="520">
        <f>IF(C22="","",ISIEKSTRA1!C8)</f>
        <v>0</v>
      </c>
      <c r="DI22" s="520">
        <f>IF(C22="","",ISIEKSTRA1!D8)</f>
        <v>0</v>
      </c>
      <c r="DJ22" s="520">
        <f>IF(C22="","",ISIEKSTRA1!F8)</f>
        <v>0</v>
      </c>
      <c r="DK22" s="520">
        <f>IF(C22="","",ISIEKSTRA1!G8)</f>
        <v>0</v>
      </c>
      <c r="DL22" s="520">
        <f>IF(C22="","",ISIEKSTRA1!I8)</f>
        <v>0</v>
      </c>
      <c r="DM22" s="520">
        <f>IF(C22="","",ISIEKSTRA1!J8)</f>
        <v>0</v>
      </c>
      <c r="DN22" s="520">
        <f>IF(C22="","",ISIEKSTRA1!L8)</f>
        <v>0</v>
      </c>
      <c r="DO22" s="520">
        <f>IF(C22="","",ISIEKSTRA1!M8)</f>
        <v>0</v>
      </c>
      <c r="DP22" s="520">
        <f>IF(C22="","",'Data Raport'!D6)</f>
        <v>0</v>
      </c>
      <c r="DQ22" s="520">
        <f>IF(C22="","",'Data Raport'!E6)</f>
        <v>0</v>
      </c>
      <c r="DR22" s="520">
        <f>IF(C22="","",'Data Raport'!F6)</f>
        <v>0</v>
      </c>
    </row>
    <row r="23" spans="1:122">
      <c r="A23" s="518">
        <v>4</v>
      </c>
      <c r="B23" s="518"/>
      <c r="C23" s="551" t="str">
        <f>IF('Data Identitas'!B12="","",'Data Identitas'!B12)</f>
        <v>siswa4</v>
      </c>
      <c r="D23" s="520">
        <f>IF(C23="","",QH!S17)</f>
        <v>0</v>
      </c>
      <c r="E23" s="520">
        <f>IF(C23="","",QH!C17)</f>
        <v>0</v>
      </c>
      <c r="F23" s="520">
        <f>IF(C23="","",QH!D17)</f>
        <v>0</v>
      </c>
      <c r="G23" s="520">
        <f>IF(C23="","",QH!F17)</f>
        <v>0</v>
      </c>
      <c r="H23" s="520">
        <f>IF(C23="","",QH!G17)</f>
        <v>0</v>
      </c>
      <c r="I23" s="520" t="e">
        <f>IF(C23="","",QH!T17)</f>
        <v>#VALUE!</v>
      </c>
      <c r="J23" s="520">
        <f>IF(C23="","",AA!S17)</f>
        <v>0</v>
      </c>
      <c r="K23" s="520">
        <f>IF(C23="","",AA!C17)</f>
        <v>0</v>
      </c>
      <c r="L23" s="520">
        <f>IF(C23="","",AA!D17)</f>
        <v>0</v>
      </c>
      <c r="M23" s="520">
        <f>IF(C23="","",AA!F17)</f>
        <v>0</v>
      </c>
      <c r="N23" s="520">
        <f>IF(C23="","",AA!G17)</f>
        <v>0</v>
      </c>
      <c r="O23" s="520" t="e">
        <f>IF(C23="","",AA!T17)</f>
        <v>#VALUE!</v>
      </c>
      <c r="P23" s="520">
        <f>IF(C23="","",FIQIH!S17)</f>
        <v>0</v>
      </c>
      <c r="Q23" s="520">
        <f>IF(C23="","",FIQIH!C17)</f>
        <v>0</v>
      </c>
      <c r="R23" s="520">
        <f>IF(C23="","",FIQIH!D17)</f>
        <v>0</v>
      </c>
      <c r="S23" s="520">
        <f>IF(C23="","",FIQIH!F17)</f>
        <v>0</v>
      </c>
      <c r="T23" s="520">
        <f>IF(C23="","",FIQIH!G17)</f>
        <v>0</v>
      </c>
      <c r="U23" s="520" t="e">
        <f>IF(C23="","",FIQIH!T17)</f>
        <v>#VALUE!</v>
      </c>
      <c r="V23" s="520">
        <f>IF(C23="","",SKI!S17)</f>
        <v>0</v>
      </c>
      <c r="W23" s="520">
        <f>IF(C23="","",SKI!C17)</f>
        <v>0</v>
      </c>
      <c r="X23" s="520">
        <f>IF(C23="","",SKI!D17)</f>
        <v>0</v>
      </c>
      <c r="Y23" s="520">
        <f>IF(C23="","",SKI!F17)</f>
        <v>0</v>
      </c>
      <c r="Z23" s="520">
        <f>IF(C23="","",SKI!G17)</f>
        <v>0</v>
      </c>
      <c r="AA23" s="520" t="e">
        <f>IF(C23="","",SKI!T17)</f>
        <v>#VALUE!</v>
      </c>
      <c r="AB23" s="520">
        <f>IF(C23="","",PPKn!S17)</f>
        <v>0</v>
      </c>
      <c r="AC23" s="520">
        <f>IF(C23="","",PPKn!C17)</f>
        <v>0</v>
      </c>
      <c r="AD23" s="520">
        <f>IF(C23="","",PPKn!D17)</f>
        <v>0</v>
      </c>
      <c r="AE23" s="520">
        <f>IF(C23="","",PPKn!F17)</f>
        <v>0</v>
      </c>
      <c r="AF23" s="520">
        <f>IF(C23="","",PPKn!G17)</f>
        <v>0</v>
      </c>
      <c r="AG23" s="520" t="e">
        <f>IF(C23="","",PPKn!T17)</f>
        <v>#VALUE!</v>
      </c>
      <c r="AH23" s="520">
        <f>IF(C23="","",B.Ind!S17)</f>
        <v>0</v>
      </c>
      <c r="AI23" s="520">
        <f>IF(C23="","",B.Ind!C17)</f>
        <v>0</v>
      </c>
      <c r="AJ23" s="520">
        <f>IF(C23="","",B.Ind!D17)</f>
        <v>0</v>
      </c>
      <c r="AK23" s="520">
        <f>IF(C23="","",B.Ind!F17)</f>
        <v>0</v>
      </c>
      <c r="AL23" s="520">
        <f>IF(C23="","",B.Ind!G17)</f>
        <v>0</v>
      </c>
      <c r="AM23" s="520" t="e">
        <f>IF(C23="","",B.Ind!T17)</f>
        <v>#VALUE!</v>
      </c>
      <c r="AN23" s="520">
        <f>IF(C23="","",B.ARAB!S17)</f>
        <v>0</v>
      </c>
      <c r="AO23" s="520">
        <f>IF(C23="","",B.ARAB!C17)</f>
        <v>0</v>
      </c>
      <c r="AP23" s="520">
        <f>IF(C23="","",B.ARAB!D17)</f>
        <v>0</v>
      </c>
      <c r="AQ23" s="520">
        <f>IF(C23="","",B.ARAB!F17)</f>
        <v>0</v>
      </c>
      <c r="AR23" s="520">
        <f>IF(C23="","",B.ARAB!G17)</f>
        <v>0</v>
      </c>
      <c r="AS23" s="520" t="e">
        <f>IF(C23="","",B.ARAB!T17)</f>
        <v>#VALUE!</v>
      </c>
      <c r="AT23" s="520">
        <f>IF(C23="","",MAT!S17)</f>
        <v>0</v>
      </c>
      <c r="AU23" s="520">
        <f>IF(C23="","",MAT!C17)</f>
        <v>0</v>
      </c>
      <c r="AV23" s="520">
        <f>IF(C23="","",MAT!D17)</f>
        <v>0</v>
      </c>
      <c r="AW23" s="520">
        <f>IF(C23="","",MAT!F17)</f>
        <v>0</v>
      </c>
      <c r="AX23" s="520">
        <f>IF(C23="","",MAT!G17)</f>
        <v>0</v>
      </c>
      <c r="AY23" s="520" t="e">
        <f>IF(C23="","",MAT!T17)</f>
        <v>#VALUE!</v>
      </c>
      <c r="AZ23" s="520">
        <f>IF(C23="","",IPA!S17)</f>
        <v>0</v>
      </c>
      <c r="BA23" s="520">
        <f>IF(C23="","",IPA!C17)</f>
        <v>0</v>
      </c>
      <c r="BB23" s="520">
        <f>IF(C23="","",IPA!D17)</f>
        <v>0</v>
      </c>
      <c r="BC23" s="520">
        <f>IF(C23="","",IPA!F17)</f>
        <v>0</v>
      </c>
      <c r="BD23" s="520">
        <f>IF(C23="","",IPA!G17)</f>
        <v>0</v>
      </c>
      <c r="BE23" s="520" t="e">
        <f>IF(C23="","",IPA!T17)</f>
        <v>#VALUE!</v>
      </c>
      <c r="BF23" s="520">
        <f>IF(C23="","",IPS!S17)</f>
        <v>0</v>
      </c>
      <c r="BG23" s="520">
        <f>IF(C23="","",IPS!C17)</f>
        <v>0</v>
      </c>
      <c r="BH23" s="520">
        <f>IF(C23="","",IPS!D17)</f>
        <v>0</v>
      </c>
      <c r="BI23" s="520">
        <f>IF(C23="","",IPS!F17)</f>
        <v>0</v>
      </c>
      <c r="BJ23" s="520">
        <f>IF(C23="","",IPS!G17)</f>
        <v>0</v>
      </c>
      <c r="BK23" s="520" t="e">
        <f>IF(C23="","",IPS!T17)</f>
        <v>#VALUE!</v>
      </c>
      <c r="BL23" s="520">
        <f>IF(C23="","",BIng!S17)</f>
        <v>0</v>
      </c>
      <c r="BM23" s="520">
        <f>IF(C23="","",BIng!C17)</f>
        <v>0</v>
      </c>
      <c r="BN23" s="520">
        <f>IF(C23="","",BIng!D17)</f>
        <v>0</v>
      </c>
      <c r="BO23" s="520">
        <f>IF(C23="","",BIng!F17)</f>
        <v>0</v>
      </c>
      <c r="BP23" s="520">
        <f>IF(C23="","",BIng!G17)</f>
        <v>0</v>
      </c>
      <c r="BQ23" s="520" t="e">
        <f>IF(C23="","",BIng!T17)</f>
        <v>#VALUE!</v>
      </c>
      <c r="BR23" s="520">
        <f>IF(C23="","",SBd!S17)</f>
        <v>0</v>
      </c>
      <c r="BS23" s="520">
        <f>IF(C23="","",SBd!C17)</f>
        <v>0</v>
      </c>
      <c r="BT23" s="520">
        <f>IF(C23="","",SBd!D17)</f>
        <v>0</v>
      </c>
      <c r="BU23" s="520">
        <f>IF(C23="","",SBd!F17)</f>
        <v>0</v>
      </c>
      <c r="BV23" s="520">
        <f>IF(C23="","",SBd!G17)</f>
        <v>0</v>
      </c>
      <c r="BW23" s="520" t="e">
        <f>IF(C23="","",SBd!T17)</f>
        <v>#VALUE!</v>
      </c>
      <c r="BX23" s="520">
        <f>IF(C23="","",Pjk!S17)</f>
        <v>0</v>
      </c>
      <c r="BY23" s="520">
        <f>IF(C23="","",Pjk!C17)</f>
        <v>0</v>
      </c>
      <c r="BZ23" s="520">
        <f>IF(C23="","",Pjk!D17)</f>
        <v>0</v>
      </c>
      <c r="CA23" s="520">
        <f>IF(C23="","",Pjk!F17)</f>
        <v>0</v>
      </c>
      <c r="CB23" s="520">
        <f>IF(C23="","",Pjk!G17)</f>
        <v>0</v>
      </c>
      <c r="CC23" s="520" t="e">
        <f>IF(C23="","",Pjk!T17)</f>
        <v>#VALUE!</v>
      </c>
      <c r="CD23" s="520">
        <f>IF(C23="","",Prk!S17)</f>
        <v>0</v>
      </c>
      <c r="CE23" s="520">
        <f>IF(C23="","",Prk!C17)</f>
        <v>0</v>
      </c>
      <c r="CF23" s="520">
        <f>IF(C23="","",Prk!D17)</f>
        <v>0</v>
      </c>
      <c r="CG23" s="520">
        <f>IF(C23="","",Prk!F17)</f>
        <v>0</v>
      </c>
      <c r="CH23" s="520">
        <f>IF(C23="","",Prk!G17)</f>
        <v>0</v>
      </c>
      <c r="CI23" s="520" t="e">
        <f>IF(C23="","",Prk!T17)</f>
        <v>#VALUE!</v>
      </c>
      <c r="CJ23" s="520">
        <f>IF(C23="","",BADER!S17)</f>
        <v>0</v>
      </c>
      <c r="CK23" s="520">
        <f>IF(C23="","",BADER!S17)</f>
        <v>0</v>
      </c>
      <c r="CL23" s="520">
        <f>IF(C23="","",BADER!S17)</f>
        <v>0</v>
      </c>
      <c r="CM23" s="520">
        <f>IF(C23="","",BADER!S17)</f>
        <v>0</v>
      </c>
      <c r="CN23" s="520">
        <f>IF(C23="","",BADER!S17)</f>
        <v>0</v>
      </c>
      <c r="CO23" s="520">
        <f>IF(C23="","",BADER!S17)</f>
        <v>0</v>
      </c>
      <c r="CP23" s="521">
        <f>IF(C23="","",TAMB1!S17)</f>
        <v>0</v>
      </c>
      <c r="CQ23" s="521">
        <f>IF(C23="","",TAMB1!C17)</f>
        <v>0</v>
      </c>
      <c r="CR23" s="521">
        <f>IF(C23="","",TAMB1!D17)</f>
        <v>0</v>
      </c>
      <c r="CS23" s="521">
        <f>IF(C23="","",TAMB1!F17)</f>
        <v>0</v>
      </c>
      <c r="CT23" s="521">
        <f>IF(C23="","",TAMB1!G17)</f>
        <v>0</v>
      </c>
      <c r="CU23" s="521" t="e">
        <f>IF(C23="","",TAMB1!T17)</f>
        <v>#VALUE!</v>
      </c>
      <c r="CV23" s="521">
        <f>IF(C23="","",TAMB2!S17)</f>
        <v>0</v>
      </c>
      <c r="CW23" s="521">
        <f>IF(C23="","",TAMB2!C17)</f>
        <v>0</v>
      </c>
      <c r="CX23" s="521">
        <f>IF(C23="","",TAMB2!D17)</f>
        <v>0</v>
      </c>
      <c r="CY23" s="521">
        <f>IF(C23="","",TAMB2!F17)</f>
        <v>0</v>
      </c>
      <c r="CZ23" s="521">
        <f>IF(C23="","",TAMB2!G17)</f>
        <v>0</v>
      </c>
      <c r="DA23" s="521" t="e">
        <f>IF(C23="","",TAMB2!T17)</f>
        <v>#VALUE!</v>
      </c>
      <c r="DB23" s="519"/>
      <c r="DC23" s="519"/>
      <c r="DD23" s="519"/>
      <c r="DE23" s="519"/>
      <c r="DF23" s="519"/>
      <c r="DG23" s="519"/>
      <c r="DH23" s="520">
        <f>IF(C23="","",ISIEKSTRA1!C9)</f>
        <v>0</v>
      </c>
      <c r="DI23" s="520">
        <f>IF(C23="","",ISIEKSTRA1!D9)</f>
        <v>0</v>
      </c>
      <c r="DJ23" s="520">
        <f>IF(C23="","",ISIEKSTRA1!F9)</f>
        <v>0</v>
      </c>
      <c r="DK23" s="520">
        <f>IF(C23="","",ISIEKSTRA1!G9)</f>
        <v>0</v>
      </c>
      <c r="DL23" s="520">
        <f>IF(C23="","",ISIEKSTRA1!I9)</f>
        <v>0</v>
      </c>
      <c r="DM23" s="520">
        <f>IF(C23="","",ISIEKSTRA1!J9)</f>
        <v>0</v>
      </c>
      <c r="DN23" s="520">
        <f>IF(C23="","",ISIEKSTRA1!L9)</f>
        <v>0</v>
      </c>
      <c r="DO23" s="520">
        <f>IF(C23="","",ISIEKSTRA1!M9)</f>
        <v>0</v>
      </c>
      <c r="DP23" s="520">
        <f>IF(C23="","",'Data Raport'!D7)</f>
        <v>0</v>
      </c>
      <c r="DQ23" s="520">
        <f>IF(C23="","",'Data Raport'!E7)</f>
        <v>0</v>
      </c>
      <c r="DR23" s="520">
        <f>IF(C23="","",'Data Raport'!F7)</f>
        <v>0</v>
      </c>
    </row>
    <row r="24" spans="1:122">
      <c r="A24" s="518">
        <v>5</v>
      </c>
      <c r="B24" s="518"/>
      <c r="C24" s="551" t="str">
        <f>IF('Data Identitas'!B13="","",'Data Identitas'!B13)</f>
        <v>siswa5</v>
      </c>
      <c r="D24" s="520">
        <f>IF(C24="","",QH!S18)</f>
        <v>0</v>
      </c>
      <c r="E24" s="520">
        <f>IF(C24="","",QH!C18)</f>
        <v>0</v>
      </c>
      <c r="F24" s="520">
        <f>IF(C24="","",QH!D18)</f>
        <v>0</v>
      </c>
      <c r="G24" s="520">
        <f>IF(C24="","",QH!F18)</f>
        <v>0</v>
      </c>
      <c r="H24" s="520">
        <f>IF(C24="","",QH!G18)</f>
        <v>0</v>
      </c>
      <c r="I24" s="520" t="e">
        <f>IF(C24="","",QH!T18)</f>
        <v>#VALUE!</v>
      </c>
      <c r="J24" s="520">
        <f>IF(C24="","",AA!S18)</f>
        <v>0</v>
      </c>
      <c r="K24" s="520">
        <f>IF(C24="","",AA!C18)</f>
        <v>0</v>
      </c>
      <c r="L24" s="520">
        <f>IF(C24="","",AA!D18)</f>
        <v>0</v>
      </c>
      <c r="M24" s="520">
        <f>IF(C24="","",AA!F18)</f>
        <v>0</v>
      </c>
      <c r="N24" s="520">
        <f>IF(C24="","",AA!G18)</f>
        <v>0</v>
      </c>
      <c r="O24" s="520" t="e">
        <f>IF(C24="","",AA!T18)</f>
        <v>#VALUE!</v>
      </c>
      <c r="P24" s="520">
        <f>IF(C24="","",FIQIH!S18)</f>
        <v>0</v>
      </c>
      <c r="Q24" s="520">
        <f>IF(C24="","",FIQIH!C18)</f>
        <v>0</v>
      </c>
      <c r="R24" s="520">
        <f>IF(C24="","",FIQIH!D18)</f>
        <v>0</v>
      </c>
      <c r="S24" s="520">
        <f>IF(C24="","",FIQIH!F18)</f>
        <v>0</v>
      </c>
      <c r="T24" s="520">
        <f>IF(C24="","",FIQIH!G18)</f>
        <v>0</v>
      </c>
      <c r="U24" s="520" t="e">
        <f>IF(C24="","",FIQIH!T18)</f>
        <v>#VALUE!</v>
      </c>
      <c r="V24" s="520">
        <f>IF(C24="","",SKI!S18)</f>
        <v>0</v>
      </c>
      <c r="W24" s="520">
        <f>IF(C24="","",SKI!C18)</f>
        <v>0</v>
      </c>
      <c r="X24" s="520">
        <f>IF(C24="","",SKI!D18)</f>
        <v>0</v>
      </c>
      <c r="Y24" s="520">
        <f>IF(C24="","",SKI!F18)</f>
        <v>0</v>
      </c>
      <c r="Z24" s="520">
        <f>IF(C24="","",SKI!G18)</f>
        <v>0</v>
      </c>
      <c r="AA24" s="520" t="e">
        <f>IF(C24="","",SKI!T18)</f>
        <v>#VALUE!</v>
      </c>
      <c r="AB24" s="520">
        <f>IF(C24="","",PPKn!S18)</f>
        <v>0</v>
      </c>
      <c r="AC24" s="520">
        <f>IF(C24="","",PPKn!C18)</f>
        <v>0</v>
      </c>
      <c r="AD24" s="520">
        <f>IF(C24="","",PPKn!D18)</f>
        <v>0</v>
      </c>
      <c r="AE24" s="520">
        <f>IF(C24="","",PPKn!F18)</f>
        <v>0</v>
      </c>
      <c r="AF24" s="520">
        <f>IF(C24="","",PPKn!G18)</f>
        <v>0</v>
      </c>
      <c r="AG24" s="520" t="e">
        <f>IF(C24="","",PPKn!T18)</f>
        <v>#VALUE!</v>
      </c>
      <c r="AH24" s="520">
        <f>IF(C24="","",B.Ind!S18)</f>
        <v>0</v>
      </c>
      <c r="AI24" s="520">
        <f>IF(C24="","",B.Ind!C18)</f>
        <v>0</v>
      </c>
      <c r="AJ24" s="520">
        <f>IF(C24="","",B.Ind!D18)</f>
        <v>0</v>
      </c>
      <c r="AK24" s="520">
        <f>IF(C24="","",B.Ind!F18)</f>
        <v>0</v>
      </c>
      <c r="AL24" s="520">
        <f>IF(C24="","",B.Ind!G18)</f>
        <v>0</v>
      </c>
      <c r="AM24" s="520" t="e">
        <f>IF(C24="","",B.Ind!T18)</f>
        <v>#VALUE!</v>
      </c>
      <c r="AN24" s="520">
        <f>IF(C24="","",B.ARAB!S18)</f>
        <v>0</v>
      </c>
      <c r="AO24" s="520">
        <f>IF(C24="","",B.ARAB!C18)</f>
        <v>0</v>
      </c>
      <c r="AP24" s="520">
        <f>IF(C24="","",B.ARAB!D18)</f>
        <v>0</v>
      </c>
      <c r="AQ24" s="520">
        <f>IF(C24="","",B.ARAB!F18)</f>
        <v>0</v>
      </c>
      <c r="AR24" s="520">
        <f>IF(C24="","",B.ARAB!G18)</f>
        <v>0</v>
      </c>
      <c r="AS24" s="520" t="e">
        <f>IF(C24="","",B.ARAB!T18)</f>
        <v>#VALUE!</v>
      </c>
      <c r="AT24" s="520">
        <f>IF(C24="","",MAT!S18)</f>
        <v>0</v>
      </c>
      <c r="AU24" s="520">
        <f>IF(C24="","",MAT!C18)</f>
        <v>0</v>
      </c>
      <c r="AV24" s="520">
        <f>IF(C24="","",MAT!D18)</f>
        <v>0</v>
      </c>
      <c r="AW24" s="520">
        <f>IF(C24="","",MAT!F18)</f>
        <v>0</v>
      </c>
      <c r="AX24" s="520">
        <f>IF(C24="","",MAT!G18)</f>
        <v>0</v>
      </c>
      <c r="AY24" s="520" t="e">
        <f>IF(C24="","",MAT!T18)</f>
        <v>#VALUE!</v>
      </c>
      <c r="AZ24" s="520">
        <f>IF(C24="","",IPA!S18)</f>
        <v>0</v>
      </c>
      <c r="BA24" s="520">
        <f>IF(C24="","",IPA!C18)</f>
        <v>0</v>
      </c>
      <c r="BB24" s="520">
        <f>IF(C24="","",IPA!D18)</f>
        <v>0</v>
      </c>
      <c r="BC24" s="520">
        <f>IF(C24="","",IPA!F18)</f>
        <v>0</v>
      </c>
      <c r="BD24" s="520">
        <f>IF(C24="","",IPA!G18)</f>
        <v>0</v>
      </c>
      <c r="BE24" s="520" t="e">
        <f>IF(C24="","",IPA!T18)</f>
        <v>#VALUE!</v>
      </c>
      <c r="BF24" s="520">
        <f>IF(C24="","",IPS!S18)</f>
        <v>0</v>
      </c>
      <c r="BG24" s="520">
        <f>IF(C24="","",IPS!C18)</f>
        <v>0</v>
      </c>
      <c r="BH24" s="520">
        <f>IF(C24="","",IPS!D18)</f>
        <v>0</v>
      </c>
      <c r="BI24" s="520">
        <f>IF(C24="","",IPS!F18)</f>
        <v>0</v>
      </c>
      <c r="BJ24" s="520">
        <f>IF(C24="","",IPS!G18)</f>
        <v>0</v>
      </c>
      <c r="BK24" s="520" t="e">
        <f>IF(C24="","",IPS!T18)</f>
        <v>#VALUE!</v>
      </c>
      <c r="BL24" s="520">
        <f>IF(C24="","",BIng!S18)</f>
        <v>0</v>
      </c>
      <c r="BM24" s="520">
        <f>IF(C24="","",BIng!C18)</f>
        <v>0</v>
      </c>
      <c r="BN24" s="520">
        <f>IF(C24="","",BIng!D18)</f>
        <v>0</v>
      </c>
      <c r="BO24" s="520">
        <f>IF(C24="","",BIng!F18)</f>
        <v>0</v>
      </c>
      <c r="BP24" s="520">
        <f>IF(C24="","",BIng!G18)</f>
        <v>0</v>
      </c>
      <c r="BQ24" s="520" t="e">
        <f>IF(C24="","",BIng!T18)</f>
        <v>#VALUE!</v>
      </c>
      <c r="BR24" s="520">
        <f>IF(C24="","",SBd!S18)</f>
        <v>0</v>
      </c>
      <c r="BS24" s="520">
        <f>IF(C24="","",SBd!C18)</f>
        <v>0</v>
      </c>
      <c r="BT24" s="520">
        <f>IF(C24="","",SBd!D18)</f>
        <v>0</v>
      </c>
      <c r="BU24" s="520">
        <f>IF(C24="","",SBd!F18)</f>
        <v>0</v>
      </c>
      <c r="BV24" s="520">
        <f>IF(C24="","",SBd!G18)</f>
        <v>0</v>
      </c>
      <c r="BW24" s="520" t="e">
        <f>IF(C24="","",SBd!T18)</f>
        <v>#VALUE!</v>
      </c>
      <c r="BX24" s="520">
        <f>IF(C24="","",Pjk!S18)</f>
        <v>0</v>
      </c>
      <c r="BY24" s="520">
        <f>IF(C24="","",Pjk!C18)</f>
        <v>0</v>
      </c>
      <c r="BZ24" s="520">
        <f>IF(C24="","",Pjk!D18)</f>
        <v>0</v>
      </c>
      <c r="CA24" s="520">
        <f>IF(C24="","",Pjk!F18)</f>
        <v>0</v>
      </c>
      <c r="CB24" s="520">
        <f>IF(C24="","",Pjk!G18)</f>
        <v>0</v>
      </c>
      <c r="CC24" s="520" t="e">
        <f>IF(C24="","",Pjk!T18)</f>
        <v>#VALUE!</v>
      </c>
      <c r="CD24" s="520">
        <f>IF(C24="","",Prk!S18)</f>
        <v>0</v>
      </c>
      <c r="CE24" s="520">
        <f>IF(C24="","",Prk!C18)</f>
        <v>0</v>
      </c>
      <c r="CF24" s="520">
        <f>IF(C24="","",Prk!D18)</f>
        <v>0</v>
      </c>
      <c r="CG24" s="520">
        <f>IF(C24="","",Prk!F18)</f>
        <v>0</v>
      </c>
      <c r="CH24" s="520">
        <f>IF(C24="","",Prk!G18)</f>
        <v>0</v>
      </c>
      <c r="CI24" s="520" t="e">
        <f>IF(C24="","",Prk!T18)</f>
        <v>#VALUE!</v>
      </c>
      <c r="CJ24" s="520">
        <f>IF(C24="","",BADER!S18)</f>
        <v>0</v>
      </c>
      <c r="CK24" s="520">
        <f>IF(C24="","",BADER!S18)</f>
        <v>0</v>
      </c>
      <c r="CL24" s="520">
        <f>IF(C24="","",BADER!S18)</f>
        <v>0</v>
      </c>
      <c r="CM24" s="520">
        <f>IF(C24="","",BADER!S18)</f>
        <v>0</v>
      </c>
      <c r="CN24" s="520">
        <f>IF(C24="","",BADER!S18)</f>
        <v>0</v>
      </c>
      <c r="CO24" s="520">
        <f>IF(C24="","",BADER!S18)</f>
        <v>0</v>
      </c>
      <c r="CP24" s="521">
        <f>IF(C24="","",TAMB1!S18)</f>
        <v>0</v>
      </c>
      <c r="CQ24" s="521">
        <f>IF(C24="","",TAMB1!C18)</f>
        <v>0</v>
      </c>
      <c r="CR24" s="521">
        <f>IF(C24="","",TAMB1!D18)</f>
        <v>0</v>
      </c>
      <c r="CS24" s="521">
        <f>IF(C24="","",TAMB1!F18)</f>
        <v>0</v>
      </c>
      <c r="CT24" s="521">
        <f>IF(C24="","",TAMB1!G18)</f>
        <v>0</v>
      </c>
      <c r="CU24" s="521" t="e">
        <f>IF(C24="","",TAMB1!T18)</f>
        <v>#VALUE!</v>
      </c>
      <c r="CV24" s="521">
        <f>IF(C24="","",TAMB2!S18)</f>
        <v>0</v>
      </c>
      <c r="CW24" s="521">
        <f>IF(C24="","",TAMB2!C18)</f>
        <v>0</v>
      </c>
      <c r="CX24" s="521">
        <f>IF(C24="","",TAMB2!D18)</f>
        <v>0</v>
      </c>
      <c r="CY24" s="521">
        <f>IF(C24="","",TAMB2!F18)</f>
        <v>0</v>
      </c>
      <c r="CZ24" s="521">
        <f>IF(C24="","",TAMB2!G18)</f>
        <v>0</v>
      </c>
      <c r="DA24" s="521" t="e">
        <f>IF(C24="","",TAMB2!T18)</f>
        <v>#VALUE!</v>
      </c>
      <c r="DB24" s="519"/>
      <c r="DC24" s="519"/>
      <c r="DD24" s="519"/>
      <c r="DE24" s="519"/>
      <c r="DF24" s="519"/>
      <c r="DG24" s="519"/>
      <c r="DH24" s="520">
        <f>IF(C24="","",ISIEKSTRA1!C10)</f>
        <v>0</v>
      </c>
      <c r="DI24" s="520">
        <f>IF(C24="","",ISIEKSTRA1!D10)</f>
        <v>0</v>
      </c>
      <c r="DJ24" s="520">
        <f>IF(C24="","",ISIEKSTRA1!F10)</f>
        <v>0</v>
      </c>
      <c r="DK24" s="520">
        <f>IF(C24="","",ISIEKSTRA1!G10)</f>
        <v>0</v>
      </c>
      <c r="DL24" s="520">
        <f>IF(C24="","",ISIEKSTRA1!I10)</f>
        <v>0</v>
      </c>
      <c r="DM24" s="520">
        <f>IF(C24="","",ISIEKSTRA1!J10)</f>
        <v>0</v>
      </c>
      <c r="DN24" s="520">
        <f>IF(C24="","",ISIEKSTRA1!L10)</f>
        <v>0</v>
      </c>
      <c r="DO24" s="520">
        <f>IF(C24="","",ISIEKSTRA1!M10)</f>
        <v>0</v>
      </c>
      <c r="DP24" s="520">
        <f>IF(C24="","",'Data Raport'!D8)</f>
        <v>0</v>
      </c>
      <c r="DQ24" s="520">
        <f>IF(C24="","",'Data Raport'!E8)</f>
        <v>0</v>
      </c>
      <c r="DR24" s="520">
        <f>IF(C24="","",'Data Raport'!F8)</f>
        <v>0</v>
      </c>
    </row>
    <row r="25" spans="1:122">
      <c r="A25" s="518">
        <v>6</v>
      </c>
      <c r="B25" s="518"/>
      <c r="C25" s="551" t="str">
        <f>IF('Data Identitas'!B14="","",'Data Identitas'!B14)</f>
        <v>siswa6</v>
      </c>
      <c r="D25" s="520">
        <f>IF(C25="","",QH!S19)</f>
        <v>0</v>
      </c>
      <c r="E25" s="520">
        <f>IF(C25="","",QH!C19)</f>
        <v>0</v>
      </c>
      <c r="F25" s="520">
        <f>IF(C25="","",QH!D19)</f>
        <v>0</v>
      </c>
      <c r="G25" s="520">
        <f>IF(C25="","",QH!F19)</f>
        <v>0</v>
      </c>
      <c r="H25" s="520">
        <f>IF(C25="","",QH!G19)</f>
        <v>0</v>
      </c>
      <c r="I25" s="520" t="e">
        <f>IF(C25="","",QH!T19)</f>
        <v>#VALUE!</v>
      </c>
      <c r="J25" s="520">
        <f>IF(C25="","",AA!S19)</f>
        <v>0</v>
      </c>
      <c r="K25" s="520">
        <f>IF(C25="","",AA!C19)</f>
        <v>0</v>
      </c>
      <c r="L25" s="520">
        <f>IF(C25="","",AA!D19)</f>
        <v>0</v>
      </c>
      <c r="M25" s="520">
        <f>IF(C25="","",AA!F19)</f>
        <v>0</v>
      </c>
      <c r="N25" s="520">
        <f>IF(C25="","",AA!G19)</f>
        <v>0</v>
      </c>
      <c r="O25" s="520" t="e">
        <f>IF(C25="","",AA!T19)</f>
        <v>#VALUE!</v>
      </c>
      <c r="P25" s="520">
        <f>IF(C25="","",FIQIH!S19)</f>
        <v>0</v>
      </c>
      <c r="Q25" s="520">
        <f>IF(C25="","",FIQIH!C19)</f>
        <v>0</v>
      </c>
      <c r="R25" s="520">
        <f>IF(C25="","",FIQIH!D19)</f>
        <v>0</v>
      </c>
      <c r="S25" s="520">
        <f>IF(C25="","",FIQIH!F19)</f>
        <v>0</v>
      </c>
      <c r="T25" s="520">
        <f>IF(C25="","",FIQIH!G19)</f>
        <v>0</v>
      </c>
      <c r="U25" s="520" t="e">
        <f>IF(C25="","",FIQIH!T19)</f>
        <v>#VALUE!</v>
      </c>
      <c r="V25" s="520">
        <f>IF(C25="","",SKI!S19)</f>
        <v>0</v>
      </c>
      <c r="W25" s="520">
        <f>IF(C25="","",SKI!C19)</f>
        <v>0</v>
      </c>
      <c r="X25" s="520">
        <f>IF(C25="","",SKI!D19)</f>
        <v>0</v>
      </c>
      <c r="Y25" s="520">
        <f>IF(C25="","",SKI!F19)</f>
        <v>0</v>
      </c>
      <c r="Z25" s="520">
        <f>IF(C25="","",SKI!G19)</f>
        <v>0</v>
      </c>
      <c r="AA25" s="520" t="e">
        <f>IF(C25="","",SKI!T19)</f>
        <v>#VALUE!</v>
      </c>
      <c r="AB25" s="520">
        <f>IF(C25="","",PPKn!S19)</f>
        <v>0</v>
      </c>
      <c r="AC25" s="520">
        <f>IF(C25="","",PPKn!C19)</f>
        <v>0</v>
      </c>
      <c r="AD25" s="520">
        <f>IF(C25="","",PPKn!D19)</f>
        <v>0</v>
      </c>
      <c r="AE25" s="520">
        <f>IF(C25="","",PPKn!F19)</f>
        <v>0</v>
      </c>
      <c r="AF25" s="520">
        <f>IF(C25="","",PPKn!G19)</f>
        <v>0</v>
      </c>
      <c r="AG25" s="520" t="e">
        <f>IF(C25="","",PPKn!T19)</f>
        <v>#VALUE!</v>
      </c>
      <c r="AH25" s="520">
        <f>IF(C25="","",B.Ind!S19)</f>
        <v>0</v>
      </c>
      <c r="AI25" s="520">
        <f>IF(C25="","",B.Ind!C19)</f>
        <v>0</v>
      </c>
      <c r="AJ25" s="520">
        <f>IF(C25="","",B.Ind!D19)</f>
        <v>0</v>
      </c>
      <c r="AK25" s="520">
        <f>IF(C25="","",B.Ind!F19)</f>
        <v>0</v>
      </c>
      <c r="AL25" s="520">
        <f>IF(C25="","",B.Ind!G19)</f>
        <v>0</v>
      </c>
      <c r="AM25" s="520" t="e">
        <f>IF(C25="","",B.Ind!T19)</f>
        <v>#VALUE!</v>
      </c>
      <c r="AN25" s="520">
        <f>IF(C25="","",B.ARAB!S19)</f>
        <v>0</v>
      </c>
      <c r="AO25" s="520">
        <f>IF(C25="","",B.ARAB!C19)</f>
        <v>0</v>
      </c>
      <c r="AP25" s="520">
        <f>IF(C25="","",B.ARAB!D19)</f>
        <v>0</v>
      </c>
      <c r="AQ25" s="520">
        <f>IF(C25="","",B.ARAB!F19)</f>
        <v>0</v>
      </c>
      <c r="AR25" s="520">
        <f>IF(C25="","",B.ARAB!G19)</f>
        <v>0</v>
      </c>
      <c r="AS25" s="520" t="e">
        <f>IF(C25="","",B.ARAB!T19)</f>
        <v>#VALUE!</v>
      </c>
      <c r="AT25" s="520">
        <f>IF(C25="","",MAT!S19)</f>
        <v>0</v>
      </c>
      <c r="AU25" s="520">
        <f>IF(C25="","",MAT!C19)</f>
        <v>0</v>
      </c>
      <c r="AV25" s="520">
        <f>IF(C25="","",MAT!D19)</f>
        <v>0</v>
      </c>
      <c r="AW25" s="520">
        <f>IF(C25="","",MAT!F19)</f>
        <v>0</v>
      </c>
      <c r="AX25" s="520">
        <f>IF(C25="","",MAT!G19)</f>
        <v>0</v>
      </c>
      <c r="AY25" s="520" t="e">
        <f>IF(C25="","",MAT!T19)</f>
        <v>#VALUE!</v>
      </c>
      <c r="AZ25" s="520">
        <f>IF(C25="","",IPA!S19)</f>
        <v>0</v>
      </c>
      <c r="BA25" s="520">
        <f>IF(C25="","",IPA!C19)</f>
        <v>0</v>
      </c>
      <c r="BB25" s="520">
        <f>IF(C25="","",IPA!D19)</f>
        <v>0</v>
      </c>
      <c r="BC25" s="520">
        <f>IF(C25="","",IPA!F19)</f>
        <v>0</v>
      </c>
      <c r="BD25" s="520">
        <f>IF(C25="","",IPA!G19)</f>
        <v>0</v>
      </c>
      <c r="BE25" s="520" t="e">
        <f>IF(C25="","",IPA!T19)</f>
        <v>#VALUE!</v>
      </c>
      <c r="BF25" s="520">
        <f>IF(C25="","",IPS!S19)</f>
        <v>0</v>
      </c>
      <c r="BG25" s="520">
        <f>IF(C25="","",IPS!C19)</f>
        <v>0</v>
      </c>
      <c r="BH25" s="520">
        <f>IF(C25="","",IPS!D19)</f>
        <v>0</v>
      </c>
      <c r="BI25" s="520">
        <f>IF(C25="","",IPS!F19)</f>
        <v>0</v>
      </c>
      <c r="BJ25" s="520">
        <f>IF(C25="","",IPS!G19)</f>
        <v>0</v>
      </c>
      <c r="BK25" s="520" t="e">
        <f>IF(C25="","",IPS!T19)</f>
        <v>#VALUE!</v>
      </c>
      <c r="BL25" s="520">
        <f>IF(C25="","",BIng!S19)</f>
        <v>0</v>
      </c>
      <c r="BM25" s="520">
        <f>IF(C25="","",BIng!C19)</f>
        <v>0</v>
      </c>
      <c r="BN25" s="520">
        <f>IF(C25="","",BIng!D19)</f>
        <v>0</v>
      </c>
      <c r="BO25" s="520">
        <f>IF(C25="","",BIng!F19)</f>
        <v>0</v>
      </c>
      <c r="BP25" s="520">
        <f>IF(C25="","",BIng!G19)</f>
        <v>0</v>
      </c>
      <c r="BQ25" s="520" t="e">
        <f>IF(C25="","",BIng!T19)</f>
        <v>#VALUE!</v>
      </c>
      <c r="BR25" s="520">
        <f>IF(C25="","",SBd!S19)</f>
        <v>0</v>
      </c>
      <c r="BS25" s="520">
        <f>IF(C25="","",SBd!C19)</f>
        <v>0</v>
      </c>
      <c r="BT25" s="520">
        <f>IF(C25="","",SBd!D19)</f>
        <v>0</v>
      </c>
      <c r="BU25" s="520">
        <f>IF(C25="","",SBd!F19)</f>
        <v>0</v>
      </c>
      <c r="BV25" s="520">
        <f>IF(C25="","",SBd!G19)</f>
        <v>0</v>
      </c>
      <c r="BW25" s="520" t="e">
        <f>IF(C25="","",SBd!T19)</f>
        <v>#VALUE!</v>
      </c>
      <c r="BX25" s="520">
        <f>IF(C25="","",Pjk!S19)</f>
        <v>0</v>
      </c>
      <c r="BY25" s="520">
        <f>IF(C25="","",Pjk!C19)</f>
        <v>0</v>
      </c>
      <c r="BZ25" s="520">
        <f>IF(C25="","",Pjk!D19)</f>
        <v>0</v>
      </c>
      <c r="CA25" s="520">
        <f>IF(C25="","",Pjk!F19)</f>
        <v>0</v>
      </c>
      <c r="CB25" s="520">
        <f>IF(C25="","",Pjk!G19)</f>
        <v>0</v>
      </c>
      <c r="CC25" s="520" t="e">
        <f>IF(C25="","",Pjk!T19)</f>
        <v>#VALUE!</v>
      </c>
      <c r="CD25" s="520">
        <f>IF(C25="","",Prk!S19)</f>
        <v>0</v>
      </c>
      <c r="CE25" s="520">
        <f>IF(C25="","",Prk!C19)</f>
        <v>0</v>
      </c>
      <c r="CF25" s="520">
        <f>IF(C25="","",Prk!D19)</f>
        <v>0</v>
      </c>
      <c r="CG25" s="520">
        <f>IF(C25="","",Prk!F19)</f>
        <v>0</v>
      </c>
      <c r="CH25" s="520">
        <f>IF(C25="","",Prk!G19)</f>
        <v>0</v>
      </c>
      <c r="CI25" s="520" t="e">
        <f>IF(C25="","",Prk!T19)</f>
        <v>#VALUE!</v>
      </c>
      <c r="CJ25" s="520">
        <f>IF(C25="","",BADER!S19)</f>
        <v>0</v>
      </c>
      <c r="CK25" s="520">
        <f>IF(C25="","",BADER!S19)</f>
        <v>0</v>
      </c>
      <c r="CL25" s="520">
        <f>IF(C25="","",BADER!S19)</f>
        <v>0</v>
      </c>
      <c r="CM25" s="520">
        <f>IF(C25="","",BADER!S19)</f>
        <v>0</v>
      </c>
      <c r="CN25" s="520">
        <f>IF(C25="","",BADER!S19)</f>
        <v>0</v>
      </c>
      <c r="CO25" s="520">
        <f>IF(C25="","",BADER!S19)</f>
        <v>0</v>
      </c>
      <c r="CP25" s="521">
        <f>IF(C25="","",TAMB1!S19)</f>
        <v>0</v>
      </c>
      <c r="CQ25" s="521">
        <f>IF(C25="","",TAMB1!C19)</f>
        <v>0</v>
      </c>
      <c r="CR25" s="521">
        <f>IF(C25="","",TAMB1!D19)</f>
        <v>0</v>
      </c>
      <c r="CS25" s="521">
        <f>IF(C25="","",TAMB1!F19)</f>
        <v>0</v>
      </c>
      <c r="CT25" s="521">
        <f>IF(C25="","",TAMB1!G19)</f>
        <v>0</v>
      </c>
      <c r="CU25" s="521" t="e">
        <f>IF(C25="","",TAMB1!T19)</f>
        <v>#VALUE!</v>
      </c>
      <c r="CV25" s="521">
        <f>IF(C25="","",TAMB2!S19)</f>
        <v>0</v>
      </c>
      <c r="CW25" s="521">
        <f>IF(C25="","",TAMB2!C19)</f>
        <v>0</v>
      </c>
      <c r="CX25" s="521">
        <f>IF(C25="","",TAMB2!D19)</f>
        <v>0</v>
      </c>
      <c r="CY25" s="521">
        <f>IF(C25="","",TAMB2!F19)</f>
        <v>0</v>
      </c>
      <c r="CZ25" s="521">
        <f>IF(C25="","",TAMB2!G19)</f>
        <v>0</v>
      </c>
      <c r="DA25" s="521" t="e">
        <f>IF(C25="","",TAMB2!T19)</f>
        <v>#VALUE!</v>
      </c>
      <c r="DB25" s="519"/>
      <c r="DC25" s="519"/>
      <c r="DD25" s="519"/>
      <c r="DE25" s="519"/>
      <c r="DF25" s="519"/>
      <c r="DG25" s="519"/>
      <c r="DH25" s="520">
        <f>IF(C25="","",ISIEKSTRA1!C11)</f>
        <v>0</v>
      </c>
      <c r="DI25" s="520">
        <f>IF(C25="","",ISIEKSTRA1!D11)</f>
        <v>0</v>
      </c>
      <c r="DJ25" s="520">
        <f>IF(C25="","",ISIEKSTRA1!F11)</f>
        <v>0</v>
      </c>
      <c r="DK25" s="520">
        <f>IF(C25="","",ISIEKSTRA1!G11)</f>
        <v>0</v>
      </c>
      <c r="DL25" s="520">
        <f>IF(C25="","",ISIEKSTRA1!I11)</f>
        <v>0</v>
      </c>
      <c r="DM25" s="520">
        <f>IF(C25="","",ISIEKSTRA1!J11)</f>
        <v>0</v>
      </c>
      <c r="DN25" s="520">
        <f>IF(C25="","",ISIEKSTRA1!L11)</f>
        <v>0</v>
      </c>
      <c r="DO25" s="520">
        <f>IF(C25="","",ISIEKSTRA1!M11)</f>
        <v>0</v>
      </c>
      <c r="DP25" s="520">
        <f>IF(C25="","",'Data Raport'!D9)</f>
        <v>0</v>
      </c>
      <c r="DQ25" s="520">
        <f>IF(C25="","",'Data Raport'!E9)</f>
        <v>0</v>
      </c>
      <c r="DR25" s="520">
        <f>IF(C25="","",'Data Raport'!F9)</f>
        <v>0</v>
      </c>
    </row>
    <row r="26" spans="1:122">
      <c r="A26" s="518">
        <v>7</v>
      </c>
      <c r="B26" s="518"/>
      <c r="C26" s="551" t="str">
        <f>IF('Data Identitas'!B15="","",'Data Identitas'!B15)</f>
        <v>siswa7</v>
      </c>
      <c r="D26" s="520">
        <f>IF(C26="","",QH!S20)</f>
        <v>0</v>
      </c>
      <c r="E26" s="520">
        <f>IF(C26="","",QH!C20)</f>
        <v>0</v>
      </c>
      <c r="F26" s="520">
        <f>IF(C26="","",QH!D20)</f>
        <v>0</v>
      </c>
      <c r="G26" s="520">
        <f>IF(C26="","",QH!F20)</f>
        <v>0</v>
      </c>
      <c r="H26" s="520">
        <f>IF(C26="","",QH!G20)</f>
        <v>0</v>
      </c>
      <c r="I26" s="520" t="e">
        <f>IF(C26="","",QH!T20)</f>
        <v>#VALUE!</v>
      </c>
      <c r="J26" s="520">
        <f>IF(C26="","",AA!S20)</f>
        <v>0</v>
      </c>
      <c r="K26" s="520">
        <f>IF(C26="","",AA!C20)</f>
        <v>0</v>
      </c>
      <c r="L26" s="520">
        <f>IF(C26="","",AA!D20)</f>
        <v>0</v>
      </c>
      <c r="M26" s="520">
        <f>IF(C26="","",AA!F20)</f>
        <v>0</v>
      </c>
      <c r="N26" s="520">
        <f>IF(C26="","",AA!G20)</f>
        <v>0</v>
      </c>
      <c r="O26" s="520" t="e">
        <f>IF(C26="","",AA!T20)</f>
        <v>#VALUE!</v>
      </c>
      <c r="P26" s="520">
        <f>IF(C26="","",FIQIH!S20)</f>
        <v>0</v>
      </c>
      <c r="Q26" s="520">
        <f>IF(C26="","",FIQIH!C20)</f>
        <v>0</v>
      </c>
      <c r="R26" s="520">
        <f>IF(C26="","",FIQIH!D20)</f>
        <v>0</v>
      </c>
      <c r="S26" s="520">
        <f>IF(C26="","",FIQIH!F20)</f>
        <v>0</v>
      </c>
      <c r="T26" s="520">
        <f>IF(C26="","",FIQIH!G20)</f>
        <v>0</v>
      </c>
      <c r="U26" s="520" t="e">
        <f>IF(C26="","",FIQIH!T20)</f>
        <v>#VALUE!</v>
      </c>
      <c r="V26" s="520">
        <f>IF(C26="","",SKI!S20)</f>
        <v>0</v>
      </c>
      <c r="W26" s="520">
        <f>IF(C26="","",SKI!C20)</f>
        <v>0</v>
      </c>
      <c r="X26" s="520">
        <f>IF(C26="","",SKI!D20)</f>
        <v>0</v>
      </c>
      <c r="Y26" s="520">
        <f>IF(C26="","",SKI!F20)</f>
        <v>0</v>
      </c>
      <c r="Z26" s="520">
        <f>IF(C26="","",SKI!G20)</f>
        <v>0</v>
      </c>
      <c r="AA26" s="520" t="e">
        <f>IF(C26="","",SKI!T20)</f>
        <v>#VALUE!</v>
      </c>
      <c r="AB26" s="520">
        <f>IF(C26="","",PPKn!S20)</f>
        <v>0</v>
      </c>
      <c r="AC26" s="520">
        <f>IF(C26="","",PPKn!C20)</f>
        <v>0</v>
      </c>
      <c r="AD26" s="520">
        <f>IF(C26="","",PPKn!D20)</f>
        <v>0</v>
      </c>
      <c r="AE26" s="520">
        <f>IF(C26="","",PPKn!F20)</f>
        <v>0</v>
      </c>
      <c r="AF26" s="520">
        <f>IF(C26="","",PPKn!G20)</f>
        <v>0</v>
      </c>
      <c r="AG26" s="520" t="e">
        <f>IF(C26="","",PPKn!T20)</f>
        <v>#VALUE!</v>
      </c>
      <c r="AH26" s="520">
        <f>IF(C26="","",B.Ind!S20)</f>
        <v>0</v>
      </c>
      <c r="AI26" s="520">
        <f>IF(C26="","",B.Ind!C20)</f>
        <v>0</v>
      </c>
      <c r="AJ26" s="520">
        <f>IF(C26="","",B.Ind!D20)</f>
        <v>0</v>
      </c>
      <c r="AK26" s="520">
        <f>IF(C26="","",B.Ind!F20)</f>
        <v>0</v>
      </c>
      <c r="AL26" s="520">
        <f>IF(C26="","",B.Ind!G20)</f>
        <v>0</v>
      </c>
      <c r="AM26" s="520" t="e">
        <f>IF(C26="","",B.Ind!T20)</f>
        <v>#VALUE!</v>
      </c>
      <c r="AN26" s="520">
        <f>IF(C26="","",B.ARAB!S20)</f>
        <v>0</v>
      </c>
      <c r="AO26" s="520">
        <f>IF(C26="","",B.ARAB!C20)</f>
        <v>0</v>
      </c>
      <c r="AP26" s="520">
        <f>IF(C26="","",B.ARAB!D20)</f>
        <v>0</v>
      </c>
      <c r="AQ26" s="520">
        <f>IF(C26="","",B.ARAB!F20)</f>
        <v>0</v>
      </c>
      <c r="AR26" s="520">
        <f>IF(C26="","",B.ARAB!G20)</f>
        <v>0</v>
      </c>
      <c r="AS26" s="520" t="e">
        <f>IF(C26="","",B.ARAB!T20)</f>
        <v>#VALUE!</v>
      </c>
      <c r="AT26" s="520">
        <f>IF(C26="","",MAT!S20)</f>
        <v>0</v>
      </c>
      <c r="AU26" s="520">
        <f>IF(C26="","",MAT!C20)</f>
        <v>0</v>
      </c>
      <c r="AV26" s="520">
        <f>IF(C26="","",MAT!D20)</f>
        <v>0</v>
      </c>
      <c r="AW26" s="520">
        <f>IF(C26="","",MAT!F20)</f>
        <v>0</v>
      </c>
      <c r="AX26" s="520">
        <f>IF(C26="","",MAT!G20)</f>
        <v>0</v>
      </c>
      <c r="AY26" s="520" t="e">
        <f>IF(C26="","",MAT!T20)</f>
        <v>#VALUE!</v>
      </c>
      <c r="AZ26" s="520">
        <f>IF(C26="","",IPA!S20)</f>
        <v>0</v>
      </c>
      <c r="BA26" s="520">
        <f>IF(C26="","",IPA!C20)</f>
        <v>0</v>
      </c>
      <c r="BB26" s="520">
        <f>IF(C26="","",IPA!D20)</f>
        <v>0</v>
      </c>
      <c r="BC26" s="520">
        <f>IF(C26="","",IPA!F20)</f>
        <v>0</v>
      </c>
      <c r="BD26" s="520">
        <f>IF(C26="","",IPA!G20)</f>
        <v>0</v>
      </c>
      <c r="BE26" s="520" t="e">
        <f>IF(C26="","",IPA!T20)</f>
        <v>#VALUE!</v>
      </c>
      <c r="BF26" s="520">
        <f>IF(C26="","",IPS!S20)</f>
        <v>0</v>
      </c>
      <c r="BG26" s="520">
        <f>IF(C26="","",IPS!C20)</f>
        <v>0</v>
      </c>
      <c r="BH26" s="520">
        <f>IF(C26="","",IPS!D20)</f>
        <v>0</v>
      </c>
      <c r="BI26" s="520">
        <f>IF(C26="","",IPS!F20)</f>
        <v>0</v>
      </c>
      <c r="BJ26" s="520">
        <f>IF(C26="","",IPS!G20)</f>
        <v>0</v>
      </c>
      <c r="BK26" s="520" t="e">
        <f>IF(C26="","",IPS!T20)</f>
        <v>#VALUE!</v>
      </c>
      <c r="BL26" s="520">
        <f>IF(C26="","",BIng!S20)</f>
        <v>0</v>
      </c>
      <c r="BM26" s="520">
        <f>IF(C26="","",BIng!C20)</f>
        <v>0</v>
      </c>
      <c r="BN26" s="520">
        <f>IF(C26="","",BIng!D20)</f>
        <v>0</v>
      </c>
      <c r="BO26" s="520">
        <f>IF(C26="","",BIng!F20)</f>
        <v>0</v>
      </c>
      <c r="BP26" s="520">
        <f>IF(C26="","",BIng!G20)</f>
        <v>0</v>
      </c>
      <c r="BQ26" s="520" t="e">
        <f>IF(C26="","",BIng!T20)</f>
        <v>#VALUE!</v>
      </c>
      <c r="BR26" s="520">
        <f>IF(C26="","",SBd!S20)</f>
        <v>0</v>
      </c>
      <c r="BS26" s="520">
        <f>IF(C26="","",SBd!C20)</f>
        <v>0</v>
      </c>
      <c r="BT26" s="520">
        <f>IF(C26="","",SBd!D20)</f>
        <v>0</v>
      </c>
      <c r="BU26" s="520">
        <f>IF(C26="","",SBd!F20)</f>
        <v>0</v>
      </c>
      <c r="BV26" s="520">
        <f>IF(C26="","",SBd!G20)</f>
        <v>0</v>
      </c>
      <c r="BW26" s="520" t="e">
        <f>IF(C26="","",SBd!T20)</f>
        <v>#VALUE!</v>
      </c>
      <c r="BX26" s="520">
        <f>IF(C26="","",Pjk!S20)</f>
        <v>0</v>
      </c>
      <c r="BY26" s="520">
        <f>IF(C26="","",Pjk!C20)</f>
        <v>0</v>
      </c>
      <c r="BZ26" s="520">
        <f>IF(C26="","",Pjk!D20)</f>
        <v>0</v>
      </c>
      <c r="CA26" s="520">
        <f>IF(C26="","",Pjk!F20)</f>
        <v>0</v>
      </c>
      <c r="CB26" s="520">
        <f>IF(C26="","",Pjk!G20)</f>
        <v>0</v>
      </c>
      <c r="CC26" s="520" t="e">
        <f>IF(C26="","",Pjk!T20)</f>
        <v>#VALUE!</v>
      </c>
      <c r="CD26" s="520">
        <f>IF(C26="","",Prk!S20)</f>
        <v>0</v>
      </c>
      <c r="CE26" s="520">
        <f>IF(C26="","",Prk!C20)</f>
        <v>0</v>
      </c>
      <c r="CF26" s="520">
        <f>IF(C26="","",Prk!D20)</f>
        <v>0</v>
      </c>
      <c r="CG26" s="520">
        <f>IF(C26="","",Prk!F20)</f>
        <v>0</v>
      </c>
      <c r="CH26" s="520">
        <f>IF(C26="","",Prk!G20)</f>
        <v>0</v>
      </c>
      <c r="CI26" s="520" t="e">
        <f>IF(C26="","",Prk!T20)</f>
        <v>#VALUE!</v>
      </c>
      <c r="CJ26" s="520">
        <f>IF(C26="","",BADER!S20)</f>
        <v>0</v>
      </c>
      <c r="CK26" s="520">
        <f>IF(C26="","",BADER!S20)</f>
        <v>0</v>
      </c>
      <c r="CL26" s="520">
        <f>IF(C26="","",BADER!S20)</f>
        <v>0</v>
      </c>
      <c r="CM26" s="520">
        <f>IF(C26="","",BADER!S20)</f>
        <v>0</v>
      </c>
      <c r="CN26" s="520">
        <f>IF(C26="","",BADER!S20)</f>
        <v>0</v>
      </c>
      <c r="CO26" s="520">
        <f>IF(C26="","",BADER!S20)</f>
        <v>0</v>
      </c>
      <c r="CP26" s="521">
        <f>IF(C26="","",TAMB1!S20)</f>
        <v>0</v>
      </c>
      <c r="CQ26" s="521">
        <f>IF(C26="","",TAMB1!C20)</f>
        <v>0</v>
      </c>
      <c r="CR26" s="521">
        <f>IF(C26="","",TAMB1!D20)</f>
        <v>0</v>
      </c>
      <c r="CS26" s="521">
        <f>IF(C26="","",TAMB1!F20)</f>
        <v>0</v>
      </c>
      <c r="CT26" s="521">
        <f>IF(C26="","",TAMB1!G20)</f>
        <v>0</v>
      </c>
      <c r="CU26" s="521" t="e">
        <f>IF(C26="","",TAMB1!T20)</f>
        <v>#VALUE!</v>
      </c>
      <c r="CV26" s="521">
        <f>IF(C26="","",TAMB2!S20)</f>
        <v>0</v>
      </c>
      <c r="CW26" s="521">
        <f>IF(C26="","",TAMB2!C20)</f>
        <v>0</v>
      </c>
      <c r="CX26" s="521">
        <f>IF(C26="","",TAMB2!D20)</f>
        <v>0</v>
      </c>
      <c r="CY26" s="521">
        <f>IF(C26="","",TAMB2!F20)</f>
        <v>0</v>
      </c>
      <c r="CZ26" s="521">
        <f>IF(C26="","",TAMB2!G20)</f>
        <v>0</v>
      </c>
      <c r="DA26" s="521" t="e">
        <f>IF(C26="","",TAMB2!T20)</f>
        <v>#VALUE!</v>
      </c>
      <c r="DB26" s="519"/>
      <c r="DC26" s="519"/>
      <c r="DD26" s="519"/>
      <c r="DE26" s="519"/>
      <c r="DF26" s="519"/>
      <c r="DG26" s="519"/>
      <c r="DH26" s="520">
        <f>IF(C26="","",ISIEKSTRA1!C12)</f>
        <v>0</v>
      </c>
      <c r="DI26" s="520">
        <f>IF(C26="","",ISIEKSTRA1!D12)</f>
        <v>0</v>
      </c>
      <c r="DJ26" s="520">
        <f>IF(C26="","",ISIEKSTRA1!F12)</f>
        <v>0</v>
      </c>
      <c r="DK26" s="520">
        <f>IF(C26="","",ISIEKSTRA1!G12)</f>
        <v>0</v>
      </c>
      <c r="DL26" s="520">
        <f>IF(C26="","",ISIEKSTRA1!I12)</f>
        <v>0</v>
      </c>
      <c r="DM26" s="520">
        <f>IF(C26="","",ISIEKSTRA1!J12)</f>
        <v>0</v>
      </c>
      <c r="DN26" s="520">
        <f>IF(C26="","",ISIEKSTRA1!L12)</f>
        <v>0</v>
      </c>
      <c r="DO26" s="520">
        <f>IF(C26="","",ISIEKSTRA1!M12)</f>
        <v>0</v>
      </c>
      <c r="DP26" s="520">
        <f>IF(C26="","",'Data Raport'!D10)</f>
        <v>0</v>
      </c>
      <c r="DQ26" s="520">
        <f>IF(C26="","",'Data Raport'!E10)</f>
        <v>0</v>
      </c>
      <c r="DR26" s="520">
        <f>IF(C26="","",'Data Raport'!F10)</f>
        <v>0</v>
      </c>
    </row>
    <row r="27" spans="1:122">
      <c r="A27" s="518">
        <v>8</v>
      </c>
      <c r="B27" s="518"/>
      <c r="C27" s="551" t="str">
        <f>IF('Data Identitas'!B16="","",'Data Identitas'!B16)</f>
        <v>siswa8</v>
      </c>
      <c r="D27" s="520">
        <f>IF(C27="","",QH!S21)</f>
        <v>0</v>
      </c>
      <c r="E27" s="520">
        <f>IF(C27="","",QH!C21)</f>
        <v>0</v>
      </c>
      <c r="F27" s="520">
        <f>IF(C27="","",QH!D21)</f>
        <v>0</v>
      </c>
      <c r="G27" s="520">
        <f>IF(C27="","",QH!F21)</f>
        <v>0</v>
      </c>
      <c r="H27" s="520">
        <f>IF(C27="","",QH!G21)</f>
        <v>0</v>
      </c>
      <c r="I27" s="520" t="e">
        <f>IF(C27="","",QH!T21)</f>
        <v>#VALUE!</v>
      </c>
      <c r="J27" s="520">
        <f>IF(C27="","",AA!S21)</f>
        <v>0</v>
      </c>
      <c r="K27" s="520">
        <f>IF(C27="","",AA!C21)</f>
        <v>0</v>
      </c>
      <c r="L27" s="520">
        <f>IF(C27="","",AA!D21)</f>
        <v>0</v>
      </c>
      <c r="M27" s="520">
        <f>IF(C27="","",AA!F21)</f>
        <v>0</v>
      </c>
      <c r="N27" s="520">
        <f>IF(C27="","",AA!G21)</f>
        <v>0</v>
      </c>
      <c r="O27" s="520" t="e">
        <f>IF(C27="","",AA!T21)</f>
        <v>#VALUE!</v>
      </c>
      <c r="P27" s="520">
        <f>IF(C27="","",FIQIH!S21)</f>
        <v>0</v>
      </c>
      <c r="Q27" s="520">
        <f>IF(C27="","",FIQIH!C21)</f>
        <v>0</v>
      </c>
      <c r="R27" s="520">
        <f>IF(C27="","",FIQIH!D21)</f>
        <v>0</v>
      </c>
      <c r="S27" s="520">
        <f>IF(C27="","",FIQIH!F21)</f>
        <v>0</v>
      </c>
      <c r="T27" s="520">
        <f>IF(C27="","",FIQIH!G21)</f>
        <v>0</v>
      </c>
      <c r="U27" s="520" t="e">
        <f>IF(C27="","",FIQIH!T21)</f>
        <v>#VALUE!</v>
      </c>
      <c r="V27" s="520">
        <f>IF(C27="","",SKI!S21)</f>
        <v>0</v>
      </c>
      <c r="W27" s="520">
        <f>IF(C27="","",SKI!C21)</f>
        <v>0</v>
      </c>
      <c r="X27" s="520">
        <f>IF(C27="","",SKI!D21)</f>
        <v>0</v>
      </c>
      <c r="Y27" s="520">
        <f>IF(C27="","",SKI!F21)</f>
        <v>0</v>
      </c>
      <c r="Z27" s="520">
        <f>IF(C27="","",SKI!G21)</f>
        <v>0</v>
      </c>
      <c r="AA27" s="520" t="e">
        <f>IF(C27="","",SKI!T21)</f>
        <v>#VALUE!</v>
      </c>
      <c r="AB27" s="520">
        <f>IF(C27="","",PPKn!S21)</f>
        <v>0</v>
      </c>
      <c r="AC27" s="520">
        <f>IF(C27="","",PPKn!C21)</f>
        <v>0</v>
      </c>
      <c r="AD27" s="520">
        <f>IF(C27="","",PPKn!D21)</f>
        <v>0</v>
      </c>
      <c r="AE27" s="520">
        <f>IF(C27="","",PPKn!F21)</f>
        <v>0</v>
      </c>
      <c r="AF27" s="520">
        <f>IF(C27="","",PPKn!G21)</f>
        <v>0</v>
      </c>
      <c r="AG27" s="520" t="e">
        <f>IF(C27="","",PPKn!T21)</f>
        <v>#VALUE!</v>
      </c>
      <c r="AH27" s="520">
        <f>IF(C27="","",B.Ind!S21)</f>
        <v>0</v>
      </c>
      <c r="AI27" s="520">
        <f>IF(C27="","",B.Ind!C21)</f>
        <v>0</v>
      </c>
      <c r="AJ27" s="520">
        <f>IF(C27="","",B.Ind!D21)</f>
        <v>0</v>
      </c>
      <c r="AK27" s="520">
        <f>IF(C27="","",B.Ind!F21)</f>
        <v>0</v>
      </c>
      <c r="AL27" s="520">
        <f>IF(C27="","",B.Ind!G21)</f>
        <v>0</v>
      </c>
      <c r="AM27" s="520" t="e">
        <f>IF(C27="","",B.Ind!T21)</f>
        <v>#VALUE!</v>
      </c>
      <c r="AN27" s="520">
        <f>IF(C27="","",B.ARAB!S21)</f>
        <v>0</v>
      </c>
      <c r="AO27" s="520">
        <f>IF(C27="","",B.ARAB!C21)</f>
        <v>0</v>
      </c>
      <c r="AP27" s="520">
        <f>IF(C27="","",B.ARAB!D21)</f>
        <v>0</v>
      </c>
      <c r="AQ27" s="520">
        <f>IF(C27="","",B.ARAB!F21)</f>
        <v>0</v>
      </c>
      <c r="AR27" s="520">
        <f>IF(C27="","",B.ARAB!G21)</f>
        <v>0</v>
      </c>
      <c r="AS27" s="520" t="e">
        <f>IF(C27="","",B.ARAB!T21)</f>
        <v>#VALUE!</v>
      </c>
      <c r="AT27" s="520">
        <f>IF(C27="","",MAT!S21)</f>
        <v>0</v>
      </c>
      <c r="AU27" s="520">
        <f>IF(C27="","",MAT!C21)</f>
        <v>0</v>
      </c>
      <c r="AV27" s="520">
        <f>IF(C27="","",MAT!D21)</f>
        <v>0</v>
      </c>
      <c r="AW27" s="520">
        <f>IF(C27="","",MAT!F21)</f>
        <v>0</v>
      </c>
      <c r="AX27" s="520">
        <f>IF(C27="","",MAT!G21)</f>
        <v>0</v>
      </c>
      <c r="AY27" s="520" t="e">
        <f>IF(C27="","",MAT!T21)</f>
        <v>#VALUE!</v>
      </c>
      <c r="AZ27" s="520">
        <f>IF(C27="","",IPA!S21)</f>
        <v>0</v>
      </c>
      <c r="BA27" s="520">
        <f>IF(C27="","",IPA!C21)</f>
        <v>0</v>
      </c>
      <c r="BB27" s="520">
        <f>IF(C27="","",IPA!D21)</f>
        <v>0</v>
      </c>
      <c r="BC27" s="520">
        <f>IF(C27="","",IPA!F21)</f>
        <v>0</v>
      </c>
      <c r="BD27" s="520">
        <f>IF(C27="","",IPA!G21)</f>
        <v>0</v>
      </c>
      <c r="BE27" s="520" t="e">
        <f>IF(C27="","",IPA!T21)</f>
        <v>#VALUE!</v>
      </c>
      <c r="BF27" s="520">
        <f>IF(C27="","",IPS!S21)</f>
        <v>0</v>
      </c>
      <c r="BG27" s="520">
        <f>IF(C27="","",IPS!C21)</f>
        <v>0</v>
      </c>
      <c r="BH27" s="520">
        <f>IF(C27="","",IPS!D21)</f>
        <v>0</v>
      </c>
      <c r="BI27" s="520">
        <f>IF(C27="","",IPS!F21)</f>
        <v>0</v>
      </c>
      <c r="BJ27" s="520">
        <f>IF(C27="","",IPS!G21)</f>
        <v>0</v>
      </c>
      <c r="BK27" s="520" t="e">
        <f>IF(C27="","",IPS!T21)</f>
        <v>#VALUE!</v>
      </c>
      <c r="BL27" s="520">
        <f>IF(C27="","",BIng!S21)</f>
        <v>0</v>
      </c>
      <c r="BM27" s="520">
        <f>IF(C27="","",BIng!C21)</f>
        <v>0</v>
      </c>
      <c r="BN27" s="520">
        <f>IF(C27="","",BIng!D21)</f>
        <v>0</v>
      </c>
      <c r="BO27" s="520">
        <f>IF(C27="","",BIng!F21)</f>
        <v>0</v>
      </c>
      <c r="BP27" s="520">
        <f>IF(C27="","",BIng!G21)</f>
        <v>0</v>
      </c>
      <c r="BQ27" s="520" t="e">
        <f>IF(C27="","",BIng!T21)</f>
        <v>#VALUE!</v>
      </c>
      <c r="BR27" s="520">
        <f>IF(C27="","",SBd!S21)</f>
        <v>0</v>
      </c>
      <c r="BS27" s="520">
        <f>IF(C27="","",SBd!C21)</f>
        <v>0</v>
      </c>
      <c r="BT27" s="520">
        <f>IF(C27="","",SBd!D21)</f>
        <v>0</v>
      </c>
      <c r="BU27" s="520">
        <f>IF(C27="","",SBd!F21)</f>
        <v>0</v>
      </c>
      <c r="BV27" s="520">
        <f>IF(C27="","",SBd!G21)</f>
        <v>0</v>
      </c>
      <c r="BW27" s="520" t="e">
        <f>IF(C27="","",SBd!T21)</f>
        <v>#VALUE!</v>
      </c>
      <c r="BX27" s="520">
        <f>IF(C27="","",Pjk!S21)</f>
        <v>0</v>
      </c>
      <c r="BY27" s="520">
        <f>IF(C27="","",Pjk!C21)</f>
        <v>0</v>
      </c>
      <c r="BZ27" s="520">
        <f>IF(C27="","",Pjk!D21)</f>
        <v>0</v>
      </c>
      <c r="CA27" s="520">
        <f>IF(C27="","",Pjk!F21)</f>
        <v>0</v>
      </c>
      <c r="CB27" s="520">
        <f>IF(C27="","",Pjk!G21)</f>
        <v>0</v>
      </c>
      <c r="CC27" s="520" t="e">
        <f>IF(C27="","",Pjk!T21)</f>
        <v>#VALUE!</v>
      </c>
      <c r="CD27" s="520">
        <f>IF(C27="","",Prk!S21)</f>
        <v>0</v>
      </c>
      <c r="CE27" s="520">
        <f>IF(C27="","",Prk!C21)</f>
        <v>0</v>
      </c>
      <c r="CF27" s="520">
        <f>IF(C27="","",Prk!D21)</f>
        <v>0</v>
      </c>
      <c r="CG27" s="520">
        <f>IF(C27="","",Prk!F21)</f>
        <v>0</v>
      </c>
      <c r="CH27" s="520">
        <f>IF(C27="","",Prk!G21)</f>
        <v>0</v>
      </c>
      <c r="CI27" s="520" t="e">
        <f>IF(C27="","",Prk!T21)</f>
        <v>#VALUE!</v>
      </c>
      <c r="CJ27" s="520">
        <f>IF(C27="","",BADER!S21)</f>
        <v>0</v>
      </c>
      <c r="CK27" s="520">
        <f>IF(C27="","",BADER!S21)</f>
        <v>0</v>
      </c>
      <c r="CL27" s="520">
        <f>IF(C27="","",BADER!S21)</f>
        <v>0</v>
      </c>
      <c r="CM27" s="520">
        <f>IF(C27="","",BADER!S21)</f>
        <v>0</v>
      </c>
      <c r="CN27" s="520">
        <f>IF(C27="","",BADER!S21)</f>
        <v>0</v>
      </c>
      <c r="CO27" s="520">
        <f>IF(C27="","",BADER!S21)</f>
        <v>0</v>
      </c>
      <c r="CP27" s="521">
        <f>IF(C27="","",TAMB1!S21)</f>
        <v>0</v>
      </c>
      <c r="CQ27" s="521">
        <f>IF(C27="","",TAMB1!C21)</f>
        <v>0</v>
      </c>
      <c r="CR27" s="521">
        <f>IF(C27="","",TAMB1!D21)</f>
        <v>0</v>
      </c>
      <c r="CS27" s="521">
        <f>IF(C27="","",TAMB1!F21)</f>
        <v>0</v>
      </c>
      <c r="CT27" s="521">
        <f>IF(C27="","",TAMB1!G21)</f>
        <v>0</v>
      </c>
      <c r="CU27" s="521" t="e">
        <f>IF(C27="","",TAMB1!T21)</f>
        <v>#VALUE!</v>
      </c>
      <c r="CV27" s="521">
        <f>IF(C27="","",TAMB2!S21)</f>
        <v>0</v>
      </c>
      <c r="CW27" s="521">
        <f>IF(C27="","",TAMB2!C21)</f>
        <v>0</v>
      </c>
      <c r="CX27" s="521">
        <f>IF(C27="","",TAMB2!D21)</f>
        <v>0</v>
      </c>
      <c r="CY27" s="521">
        <f>IF(C27="","",TAMB2!F21)</f>
        <v>0</v>
      </c>
      <c r="CZ27" s="521">
        <f>IF(C27="","",TAMB2!G21)</f>
        <v>0</v>
      </c>
      <c r="DA27" s="521" t="e">
        <f>IF(C27="","",TAMB2!T21)</f>
        <v>#VALUE!</v>
      </c>
      <c r="DB27" s="519"/>
      <c r="DC27" s="519"/>
      <c r="DD27" s="519"/>
      <c r="DE27" s="519"/>
      <c r="DF27" s="519"/>
      <c r="DG27" s="519"/>
      <c r="DH27" s="520">
        <f>IF(C27="","",ISIEKSTRA1!C13)</f>
        <v>0</v>
      </c>
      <c r="DI27" s="520">
        <f>IF(C27="","",ISIEKSTRA1!D13)</f>
        <v>0</v>
      </c>
      <c r="DJ27" s="520">
        <f>IF(C27="","",ISIEKSTRA1!F13)</f>
        <v>0</v>
      </c>
      <c r="DK27" s="520">
        <f>IF(C27="","",ISIEKSTRA1!G13)</f>
        <v>0</v>
      </c>
      <c r="DL27" s="520">
        <f>IF(C27="","",ISIEKSTRA1!I13)</f>
        <v>0</v>
      </c>
      <c r="DM27" s="520">
        <f>IF(C27="","",ISIEKSTRA1!J13)</f>
        <v>0</v>
      </c>
      <c r="DN27" s="520">
        <f>IF(C27="","",ISIEKSTRA1!L13)</f>
        <v>0</v>
      </c>
      <c r="DO27" s="520">
        <f>IF(C27="","",ISIEKSTRA1!M13)</f>
        <v>0</v>
      </c>
      <c r="DP27" s="520">
        <f>IF(C27="","",'Data Raport'!D11)</f>
        <v>0</v>
      </c>
      <c r="DQ27" s="520">
        <f>IF(C27="","",'Data Raport'!E11)</f>
        <v>0</v>
      </c>
      <c r="DR27" s="520">
        <f>IF(C27="","",'Data Raport'!F11)</f>
        <v>0</v>
      </c>
    </row>
    <row r="28" spans="1:122">
      <c r="A28" s="518">
        <v>9</v>
      </c>
      <c r="B28" s="518"/>
      <c r="C28" s="551" t="str">
        <f>IF('Data Identitas'!B17="","",'Data Identitas'!B17)</f>
        <v>siswa9</v>
      </c>
      <c r="D28" s="520">
        <f>IF(C28="","",QH!S22)</f>
        <v>0</v>
      </c>
      <c r="E28" s="520">
        <f>IF(C28="","",QH!C22)</f>
        <v>0</v>
      </c>
      <c r="F28" s="520">
        <f>IF(C28="","",QH!D22)</f>
        <v>0</v>
      </c>
      <c r="G28" s="520">
        <f>IF(C28="","",QH!F22)</f>
        <v>0</v>
      </c>
      <c r="H28" s="520">
        <f>IF(C28="","",QH!G22)</f>
        <v>0</v>
      </c>
      <c r="I28" s="520" t="e">
        <f>IF(C28="","",QH!T22)</f>
        <v>#VALUE!</v>
      </c>
      <c r="J28" s="520">
        <f>IF(C28="","",AA!S22)</f>
        <v>0</v>
      </c>
      <c r="K28" s="520">
        <f>IF(C28="","",AA!C22)</f>
        <v>0</v>
      </c>
      <c r="L28" s="520">
        <f>IF(C28="","",AA!D22)</f>
        <v>0</v>
      </c>
      <c r="M28" s="520">
        <f>IF(C28="","",AA!F22)</f>
        <v>0</v>
      </c>
      <c r="N28" s="520">
        <f>IF(C28="","",AA!G22)</f>
        <v>0</v>
      </c>
      <c r="O28" s="520" t="e">
        <f>IF(C28="","",AA!T22)</f>
        <v>#VALUE!</v>
      </c>
      <c r="P28" s="520">
        <f>IF(C28="","",FIQIH!S22)</f>
        <v>0</v>
      </c>
      <c r="Q28" s="520">
        <f>IF(C28="","",FIQIH!C22)</f>
        <v>0</v>
      </c>
      <c r="R28" s="520">
        <f>IF(C28="","",FIQIH!D22)</f>
        <v>0</v>
      </c>
      <c r="S28" s="520">
        <f>IF(C28="","",FIQIH!F22)</f>
        <v>0</v>
      </c>
      <c r="T28" s="520">
        <f>IF(C28="","",FIQIH!G22)</f>
        <v>0</v>
      </c>
      <c r="U28" s="520" t="e">
        <f>IF(C28="","",FIQIH!T22)</f>
        <v>#VALUE!</v>
      </c>
      <c r="V28" s="520">
        <f>IF(C28="","",SKI!S22)</f>
        <v>0</v>
      </c>
      <c r="W28" s="520">
        <f>IF(C28="","",SKI!C22)</f>
        <v>0</v>
      </c>
      <c r="X28" s="520">
        <f>IF(C28="","",SKI!D22)</f>
        <v>0</v>
      </c>
      <c r="Y28" s="520">
        <f>IF(C28="","",SKI!F22)</f>
        <v>0</v>
      </c>
      <c r="Z28" s="520">
        <f>IF(C28="","",SKI!G22)</f>
        <v>0</v>
      </c>
      <c r="AA28" s="520" t="e">
        <f>IF(C28="","",SKI!T22)</f>
        <v>#VALUE!</v>
      </c>
      <c r="AB28" s="520">
        <f>IF(C28="","",PPKn!S22)</f>
        <v>0</v>
      </c>
      <c r="AC28" s="520">
        <f>IF(C28="","",PPKn!C22)</f>
        <v>0</v>
      </c>
      <c r="AD28" s="520">
        <f>IF(C28="","",PPKn!D22)</f>
        <v>0</v>
      </c>
      <c r="AE28" s="520">
        <f>IF(C28="","",PPKn!F22)</f>
        <v>0</v>
      </c>
      <c r="AF28" s="520">
        <f>IF(C28="","",PPKn!G22)</f>
        <v>0</v>
      </c>
      <c r="AG28" s="520" t="e">
        <f>IF(C28="","",PPKn!T22)</f>
        <v>#VALUE!</v>
      </c>
      <c r="AH28" s="520">
        <f>IF(C28="","",B.Ind!S22)</f>
        <v>0</v>
      </c>
      <c r="AI28" s="520">
        <f>IF(C28="","",B.Ind!C22)</f>
        <v>0</v>
      </c>
      <c r="AJ28" s="520">
        <f>IF(C28="","",B.Ind!D22)</f>
        <v>0</v>
      </c>
      <c r="AK28" s="520">
        <f>IF(C28="","",B.Ind!F22)</f>
        <v>0</v>
      </c>
      <c r="AL28" s="520">
        <f>IF(C28="","",B.Ind!G22)</f>
        <v>0</v>
      </c>
      <c r="AM28" s="520" t="e">
        <f>IF(C28="","",B.Ind!T22)</f>
        <v>#VALUE!</v>
      </c>
      <c r="AN28" s="520">
        <f>IF(C28="","",B.ARAB!S22)</f>
        <v>0</v>
      </c>
      <c r="AO28" s="520">
        <f>IF(C28="","",B.ARAB!C22)</f>
        <v>0</v>
      </c>
      <c r="AP28" s="520">
        <f>IF(C28="","",B.ARAB!D22)</f>
        <v>0</v>
      </c>
      <c r="AQ28" s="520">
        <f>IF(C28="","",B.ARAB!F22)</f>
        <v>0</v>
      </c>
      <c r="AR28" s="520">
        <f>IF(C28="","",B.ARAB!G22)</f>
        <v>0</v>
      </c>
      <c r="AS28" s="520" t="e">
        <f>IF(C28="","",B.ARAB!T22)</f>
        <v>#VALUE!</v>
      </c>
      <c r="AT28" s="520">
        <f>IF(C28="","",MAT!S22)</f>
        <v>0</v>
      </c>
      <c r="AU28" s="520">
        <f>IF(C28="","",MAT!C22)</f>
        <v>0</v>
      </c>
      <c r="AV28" s="520">
        <f>IF(C28="","",MAT!D22)</f>
        <v>0</v>
      </c>
      <c r="AW28" s="520">
        <f>IF(C28="","",MAT!F22)</f>
        <v>0</v>
      </c>
      <c r="AX28" s="520">
        <f>IF(C28="","",MAT!G22)</f>
        <v>0</v>
      </c>
      <c r="AY28" s="520" t="e">
        <f>IF(C28="","",MAT!T22)</f>
        <v>#VALUE!</v>
      </c>
      <c r="AZ28" s="520">
        <f>IF(C28="","",IPA!S22)</f>
        <v>0</v>
      </c>
      <c r="BA28" s="520">
        <f>IF(C28="","",IPA!C22)</f>
        <v>0</v>
      </c>
      <c r="BB28" s="520">
        <f>IF(C28="","",IPA!D22)</f>
        <v>0</v>
      </c>
      <c r="BC28" s="520">
        <f>IF(C28="","",IPA!F22)</f>
        <v>0</v>
      </c>
      <c r="BD28" s="520">
        <f>IF(C28="","",IPA!G22)</f>
        <v>0</v>
      </c>
      <c r="BE28" s="520" t="e">
        <f>IF(C28="","",IPA!T22)</f>
        <v>#VALUE!</v>
      </c>
      <c r="BF28" s="520">
        <f>IF(C28="","",IPS!S22)</f>
        <v>0</v>
      </c>
      <c r="BG28" s="520">
        <f>IF(C28="","",IPS!C22)</f>
        <v>0</v>
      </c>
      <c r="BH28" s="520">
        <f>IF(C28="","",IPS!D22)</f>
        <v>0</v>
      </c>
      <c r="BI28" s="520">
        <f>IF(C28="","",IPS!F22)</f>
        <v>0</v>
      </c>
      <c r="BJ28" s="520">
        <f>IF(C28="","",IPS!G22)</f>
        <v>0</v>
      </c>
      <c r="BK28" s="520" t="e">
        <f>IF(C28="","",IPS!T22)</f>
        <v>#VALUE!</v>
      </c>
      <c r="BL28" s="520">
        <f>IF(C28="","",BIng!S22)</f>
        <v>0</v>
      </c>
      <c r="BM28" s="520">
        <f>IF(C28="","",BIng!C22)</f>
        <v>0</v>
      </c>
      <c r="BN28" s="520">
        <f>IF(C28="","",BIng!D22)</f>
        <v>0</v>
      </c>
      <c r="BO28" s="520">
        <f>IF(C28="","",BIng!F22)</f>
        <v>0</v>
      </c>
      <c r="BP28" s="520">
        <f>IF(C28="","",BIng!G22)</f>
        <v>0</v>
      </c>
      <c r="BQ28" s="520" t="e">
        <f>IF(C28="","",BIng!T22)</f>
        <v>#VALUE!</v>
      </c>
      <c r="BR28" s="520">
        <f>IF(C28="","",SBd!S22)</f>
        <v>0</v>
      </c>
      <c r="BS28" s="520">
        <f>IF(C28="","",SBd!C22)</f>
        <v>0</v>
      </c>
      <c r="BT28" s="520">
        <f>IF(C28="","",SBd!D22)</f>
        <v>0</v>
      </c>
      <c r="BU28" s="520">
        <f>IF(C28="","",SBd!F22)</f>
        <v>0</v>
      </c>
      <c r="BV28" s="520">
        <f>IF(C28="","",SBd!G22)</f>
        <v>0</v>
      </c>
      <c r="BW28" s="520" t="e">
        <f>IF(C28="","",SBd!T22)</f>
        <v>#VALUE!</v>
      </c>
      <c r="BX28" s="520">
        <f>IF(C28="","",Pjk!S22)</f>
        <v>0</v>
      </c>
      <c r="BY28" s="520">
        <f>IF(C28="","",Pjk!C22)</f>
        <v>0</v>
      </c>
      <c r="BZ28" s="520">
        <f>IF(C28="","",Pjk!D22)</f>
        <v>0</v>
      </c>
      <c r="CA28" s="520">
        <f>IF(C28="","",Pjk!F22)</f>
        <v>0</v>
      </c>
      <c r="CB28" s="520">
        <f>IF(C28="","",Pjk!G22)</f>
        <v>0</v>
      </c>
      <c r="CC28" s="520" t="e">
        <f>IF(C28="","",Pjk!T22)</f>
        <v>#VALUE!</v>
      </c>
      <c r="CD28" s="520">
        <f>IF(C28="","",Prk!S22)</f>
        <v>0</v>
      </c>
      <c r="CE28" s="520">
        <f>IF(C28="","",Prk!C22)</f>
        <v>0</v>
      </c>
      <c r="CF28" s="520">
        <f>IF(C28="","",Prk!D22)</f>
        <v>0</v>
      </c>
      <c r="CG28" s="520">
        <f>IF(C28="","",Prk!F22)</f>
        <v>0</v>
      </c>
      <c r="CH28" s="520">
        <f>IF(C28="","",Prk!G22)</f>
        <v>0</v>
      </c>
      <c r="CI28" s="520" t="e">
        <f>IF(C28="","",Prk!T22)</f>
        <v>#VALUE!</v>
      </c>
      <c r="CJ28" s="520">
        <f>IF(C28="","",BADER!S22)</f>
        <v>0</v>
      </c>
      <c r="CK28" s="520">
        <f>IF(C28="","",BADER!S22)</f>
        <v>0</v>
      </c>
      <c r="CL28" s="520">
        <f>IF(C28="","",BADER!S22)</f>
        <v>0</v>
      </c>
      <c r="CM28" s="520">
        <f>IF(C28="","",BADER!S22)</f>
        <v>0</v>
      </c>
      <c r="CN28" s="520">
        <f>IF(C28="","",BADER!S22)</f>
        <v>0</v>
      </c>
      <c r="CO28" s="520">
        <f>IF(C28="","",BADER!S22)</f>
        <v>0</v>
      </c>
      <c r="CP28" s="521">
        <f>IF(C28="","",TAMB1!S22)</f>
        <v>0</v>
      </c>
      <c r="CQ28" s="521">
        <f>IF(C28="","",TAMB1!C22)</f>
        <v>0</v>
      </c>
      <c r="CR28" s="521">
        <f>IF(C28="","",TAMB1!D22)</f>
        <v>0</v>
      </c>
      <c r="CS28" s="521">
        <f>IF(C28="","",TAMB1!F22)</f>
        <v>0</v>
      </c>
      <c r="CT28" s="521">
        <f>IF(C28="","",TAMB1!G22)</f>
        <v>0</v>
      </c>
      <c r="CU28" s="521" t="e">
        <f>IF(C28="","",TAMB1!T22)</f>
        <v>#VALUE!</v>
      </c>
      <c r="CV28" s="521">
        <f>IF(C28="","",TAMB2!S22)</f>
        <v>0</v>
      </c>
      <c r="CW28" s="521">
        <f>IF(C28="","",TAMB2!C22)</f>
        <v>0</v>
      </c>
      <c r="CX28" s="521">
        <f>IF(C28="","",TAMB2!D22)</f>
        <v>0</v>
      </c>
      <c r="CY28" s="521">
        <f>IF(C28="","",TAMB2!F22)</f>
        <v>0</v>
      </c>
      <c r="CZ28" s="521">
        <f>IF(C28="","",TAMB2!G22)</f>
        <v>0</v>
      </c>
      <c r="DA28" s="521" t="e">
        <f>IF(C28="","",TAMB2!T22)</f>
        <v>#VALUE!</v>
      </c>
      <c r="DB28" s="519"/>
      <c r="DC28" s="519"/>
      <c r="DD28" s="519"/>
      <c r="DE28" s="519"/>
      <c r="DF28" s="519"/>
      <c r="DG28" s="519"/>
      <c r="DH28" s="520">
        <f>IF(C28="","",ISIEKSTRA1!C14)</f>
        <v>0</v>
      </c>
      <c r="DI28" s="520">
        <f>IF(C28="","",ISIEKSTRA1!D14)</f>
        <v>0</v>
      </c>
      <c r="DJ28" s="520">
        <f>IF(C28="","",ISIEKSTRA1!F14)</f>
        <v>0</v>
      </c>
      <c r="DK28" s="520">
        <f>IF(C28="","",ISIEKSTRA1!G14)</f>
        <v>0</v>
      </c>
      <c r="DL28" s="520">
        <f>IF(C28="","",ISIEKSTRA1!I14)</f>
        <v>0</v>
      </c>
      <c r="DM28" s="520">
        <f>IF(C28="","",ISIEKSTRA1!J14)</f>
        <v>0</v>
      </c>
      <c r="DN28" s="520">
        <f>IF(C28="","",ISIEKSTRA1!L14)</f>
        <v>0</v>
      </c>
      <c r="DO28" s="520">
        <f>IF(C28="","",ISIEKSTRA1!M14)</f>
        <v>0</v>
      </c>
      <c r="DP28" s="520">
        <f>IF(C28="","",'Data Raport'!D12)</f>
        <v>0</v>
      </c>
      <c r="DQ28" s="520">
        <f>IF(C28="","",'Data Raport'!E12)</f>
        <v>0</v>
      </c>
      <c r="DR28" s="520">
        <f>IF(C28="","",'Data Raport'!F12)</f>
        <v>0</v>
      </c>
    </row>
    <row r="29" spans="1:122">
      <c r="A29" s="518">
        <v>10</v>
      </c>
      <c r="B29" s="518"/>
      <c r="C29" s="551" t="str">
        <f>IF('Data Identitas'!B18="","",'Data Identitas'!B18)</f>
        <v>siswa10</v>
      </c>
      <c r="D29" s="520">
        <f>IF(C29="","",QH!S23)</f>
        <v>0</v>
      </c>
      <c r="E29" s="520">
        <f>IF(C29="","",QH!C23)</f>
        <v>0</v>
      </c>
      <c r="F29" s="520">
        <f>IF(C29="","",QH!D23)</f>
        <v>0</v>
      </c>
      <c r="G29" s="520">
        <f>IF(C29="","",QH!F23)</f>
        <v>0</v>
      </c>
      <c r="H29" s="520">
        <f>IF(C29="","",QH!G23)</f>
        <v>0</v>
      </c>
      <c r="I29" s="520" t="e">
        <f>IF(C29="","",QH!T23)</f>
        <v>#VALUE!</v>
      </c>
      <c r="J29" s="520">
        <f>IF(C29="","",AA!S23)</f>
        <v>0</v>
      </c>
      <c r="K29" s="520">
        <f>IF(C29="","",AA!C23)</f>
        <v>0</v>
      </c>
      <c r="L29" s="520">
        <f>IF(C29="","",AA!D23)</f>
        <v>0</v>
      </c>
      <c r="M29" s="520">
        <f>IF(C29="","",AA!F23)</f>
        <v>0</v>
      </c>
      <c r="N29" s="520">
        <f>IF(C29="","",AA!G23)</f>
        <v>0</v>
      </c>
      <c r="O29" s="520" t="e">
        <f>IF(C29="","",AA!T23)</f>
        <v>#VALUE!</v>
      </c>
      <c r="P29" s="520">
        <f>IF(C29="","",FIQIH!S23)</f>
        <v>0</v>
      </c>
      <c r="Q29" s="520">
        <f>IF(C29="","",FIQIH!C23)</f>
        <v>0</v>
      </c>
      <c r="R29" s="520">
        <f>IF(C29="","",FIQIH!D23)</f>
        <v>0</v>
      </c>
      <c r="S29" s="520">
        <f>IF(C29="","",FIQIH!F23)</f>
        <v>0</v>
      </c>
      <c r="T29" s="520">
        <f>IF(C29="","",FIQIH!G23)</f>
        <v>0</v>
      </c>
      <c r="U29" s="520" t="e">
        <f>IF(C29="","",FIQIH!T23)</f>
        <v>#VALUE!</v>
      </c>
      <c r="V29" s="520">
        <f>IF(C29="","",SKI!S23)</f>
        <v>0</v>
      </c>
      <c r="W29" s="520">
        <f>IF(C29="","",SKI!C23)</f>
        <v>0</v>
      </c>
      <c r="X29" s="520">
        <f>IF(C29="","",SKI!D23)</f>
        <v>0</v>
      </c>
      <c r="Y29" s="520">
        <f>IF(C29="","",SKI!F23)</f>
        <v>0</v>
      </c>
      <c r="Z29" s="520">
        <f>IF(C29="","",SKI!G23)</f>
        <v>0</v>
      </c>
      <c r="AA29" s="520" t="e">
        <f>IF(C29="","",SKI!T23)</f>
        <v>#VALUE!</v>
      </c>
      <c r="AB29" s="520">
        <f>IF(C29="","",PPKn!S23)</f>
        <v>0</v>
      </c>
      <c r="AC29" s="520">
        <f>IF(C29="","",PPKn!C23)</f>
        <v>0</v>
      </c>
      <c r="AD29" s="520">
        <f>IF(C29="","",PPKn!D23)</f>
        <v>0</v>
      </c>
      <c r="AE29" s="520">
        <f>IF(C29="","",PPKn!F23)</f>
        <v>0</v>
      </c>
      <c r="AF29" s="520">
        <f>IF(C29="","",PPKn!G23)</f>
        <v>0</v>
      </c>
      <c r="AG29" s="520" t="e">
        <f>IF(C29="","",PPKn!T23)</f>
        <v>#VALUE!</v>
      </c>
      <c r="AH29" s="520">
        <f>IF(C29="","",B.Ind!S23)</f>
        <v>0</v>
      </c>
      <c r="AI29" s="520">
        <f>IF(C29="","",B.Ind!C23)</f>
        <v>0</v>
      </c>
      <c r="AJ29" s="520">
        <f>IF(C29="","",B.Ind!D23)</f>
        <v>0</v>
      </c>
      <c r="AK29" s="520">
        <f>IF(C29="","",B.Ind!F23)</f>
        <v>0</v>
      </c>
      <c r="AL29" s="520">
        <f>IF(C29="","",B.Ind!G23)</f>
        <v>0</v>
      </c>
      <c r="AM29" s="520" t="e">
        <f>IF(C29="","",B.Ind!T23)</f>
        <v>#VALUE!</v>
      </c>
      <c r="AN29" s="520">
        <f>IF(C29="","",B.ARAB!S23)</f>
        <v>0</v>
      </c>
      <c r="AO29" s="520">
        <f>IF(C29="","",B.ARAB!C23)</f>
        <v>0</v>
      </c>
      <c r="AP29" s="520">
        <f>IF(C29="","",B.ARAB!D23)</f>
        <v>0</v>
      </c>
      <c r="AQ29" s="520">
        <f>IF(C29="","",B.ARAB!F23)</f>
        <v>0</v>
      </c>
      <c r="AR29" s="520">
        <f>IF(C29="","",B.ARAB!G23)</f>
        <v>0</v>
      </c>
      <c r="AS29" s="520" t="e">
        <f>IF(C29="","",B.ARAB!T23)</f>
        <v>#VALUE!</v>
      </c>
      <c r="AT29" s="520">
        <f>IF(C29="","",MAT!S23)</f>
        <v>0</v>
      </c>
      <c r="AU29" s="520">
        <f>IF(C29="","",MAT!C23)</f>
        <v>0</v>
      </c>
      <c r="AV29" s="520">
        <f>IF(C29="","",MAT!D23)</f>
        <v>0</v>
      </c>
      <c r="AW29" s="520">
        <f>IF(C29="","",MAT!F23)</f>
        <v>0</v>
      </c>
      <c r="AX29" s="520">
        <f>IF(C29="","",MAT!G23)</f>
        <v>0</v>
      </c>
      <c r="AY29" s="520" t="e">
        <f>IF(C29="","",MAT!T23)</f>
        <v>#VALUE!</v>
      </c>
      <c r="AZ29" s="520">
        <f>IF(C29="","",IPA!S23)</f>
        <v>0</v>
      </c>
      <c r="BA29" s="520">
        <f>IF(C29="","",IPA!C23)</f>
        <v>0</v>
      </c>
      <c r="BB29" s="520">
        <f>IF(C29="","",IPA!D23)</f>
        <v>0</v>
      </c>
      <c r="BC29" s="520">
        <f>IF(C29="","",IPA!F23)</f>
        <v>0</v>
      </c>
      <c r="BD29" s="520">
        <f>IF(C29="","",IPA!G23)</f>
        <v>0</v>
      </c>
      <c r="BE29" s="520" t="e">
        <f>IF(C29="","",IPA!T23)</f>
        <v>#VALUE!</v>
      </c>
      <c r="BF29" s="520">
        <f>IF(C29="","",IPS!S23)</f>
        <v>0</v>
      </c>
      <c r="BG29" s="520">
        <f>IF(C29="","",IPS!C23)</f>
        <v>0</v>
      </c>
      <c r="BH29" s="520">
        <f>IF(C29="","",IPS!D23)</f>
        <v>0</v>
      </c>
      <c r="BI29" s="520">
        <f>IF(C29="","",IPS!F23)</f>
        <v>0</v>
      </c>
      <c r="BJ29" s="520">
        <f>IF(C29="","",IPS!G23)</f>
        <v>0</v>
      </c>
      <c r="BK29" s="520" t="e">
        <f>IF(C29="","",IPS!T23)</f>
        <v>#VALUE!</v>
      </c>
      <c r="BL29" s="520">
        <f>IF(C29="","",BIng!S23)</f>
        <v>0</v>
      </c>
      <c r="BM29" s="520">
        <f>IF(C29="","",BIng!C23)</f>
        <v>0</v>
      </c>
      <c r="BN29" s="520">
        <f>IF(C29="","",BIng!D23)</f>
        <v>0</v>
      </c>
      <c r="BO29" s="520">
        <f>IF(C29="","",BIng!F23)</f>
        <v>0</v>
      </c>
      <c r="BP29" s="520">
        <f>IF(C29="","",BIng!G23)</f>
        <v>0</v>
      </c>
      <c r="BQ29" s="520" t="e">
        <f>IF(C29="","",BIng!T23)</f>
        <v>#VALUE!</v>
      </c>
      <c r="BR29" s="520">
        <f>IF(C29="","",SBd!S23)</f>
        <v>0</v>
      </c>
      <c r="BS29" s="520">
        <f>IF(C29="","",SBd!C23)</f>
        <v>0</v>
      </c>
      <c r="BT29" s="520">
        <f>IF(C29="","",SBd!D23)</f>
        <v>0</v>
      </c>
      <c r="BU29" s="520">
        <f>IF(C29="","",SBd!F23)</f>
        <v>0</v>
      </c>
      <c r="BV29" s="520">
        <f>IF(C29="","",SBd!G23)</f>
        <v>0</v>
      </c>
      <c r="BW29" s="520" t="e">
        <f>IF(C29="","",SBd!T23)</f>
        <v>#VALUE!</v>
      </c>
      <c r="BX29" s="520">
        <f>IF(C29="","",Pjk!S23)</f>
        <v>0</v>
      </c>
      <c r="BY29" s="520">
        <f>IF(C29="","",Pjk!C23)</f>
        <v>0</v>
      </c>
      <c r="BZ29" s="520">
        <f>IF(C29="","",Pjk!D23)</f>
        <v>0</v>
      </c>
      <c r="CA29" s="520">
        <f>IF(C29="","",Pjk!F23)</f>
        <v>0</v>
      </c>
      <c r="CB29" s="520">
        <f>IF(C29="","",Pjk!G23)</f>
        <v>0</v>
      </c>
      <c r="CC29" s="520" t="e">
        <f>IF(C29="","",Pjk!T23)</f>
        <v>#VALUE!</v>
      </c>
      <c r="CD29" s="520">
        <f>IF(C29="","",Prk!S23)</f>
        <v>0</v>
      </c>
      <c r="CE29" s="520">
        <f>IF(C29="","",Prk!C23)</f>
        <v>0</v>
      </c>
      <c r="CF29" s="520">
        <f>IF(C29="","",Prk!D23)</f>
        <v>0</v>
      </c>
      <c r="CG29" s="520">
        <f>IF(C29="","",Prk!F23)</f>
        <v>0</v>
      </c>
      <c r="CH29" s="520">
        <f>IF(C29="","",Prk!G23)</f>
        <v>0</v>
      </c>
      <c r="CI29" s="520" t="e">
        <f>IF(C29="","",Prk!T23)</f>
        <v>#VALUE!</v>
      </c>
      <c r="CJ29" s="520">
        <f>IF(C29="","",BADER!S23)</f>
        <v>0</v>
      </c>
      <c r="CK29" s="520">
        <f>IF(C29="","",BADER!S23)</f>
        <v>0</v>
      </c>
      <c r="CL29" s="520">
        <f>IF(C29="","",BADER!S23)</f>
        <v>0</v>
      </c>
      <c r="CM29" s="520">
        <f>IF(C29="","",BADER!S23)</f>
        <v>0</v>
      </c>
      <c r="CN29" s="520">
        <f>IF(C29="","",BADER!S23)</f>
        <v>0</v>
      </c>
      <c r="CO29" s="520">
        <f>IF(C29="","",BADER!S23)</f>
        <v>0</v>
      </c>
      <c r="CP29" s="521">
        <f>IF(C29="","",TAMB1!S23)</f>
        <v>0</v>
      </c>
      <c r="CQ29" s="521">
        <f>IF(C29="","",TAMB1!C23)</f>
        <v>0</v>
      </c>
      <c r="CR29" s="521">
        <f>IF(C29="","",TAMB1!D23)</f>
        <v>0</v>
      </c>
      <c r="CS29" s="521">
        <f>IF(C29="","",TAMB1!F23)</f>
        <v>0</v>
      </c>
      <c r="CT29" s="521">
        <f>IF(C29="","",TAMB1!G23)</f>
        <v>0</v>
      </c>
      <c r="CU29" s="521" t="e">
        <f>IF(C29="","",TAMB1!T23)</f>
        <v>#VALUE!</v>
      </c>
      <c r="CV29" s="521">
        <f>IF(C29="","",TAMB2!S23)</f>
        <v>0</v>
      </c>
      <c r="CW29" s="521">
        <f>IF(C29="","",TAMB2!C23)</f>
        <v>0</v>
      </c>
      <c r="CX29" s="521">
        <f>IF(C29="","",TAMB2!D23)</f>
        <v>0</v>
      </c>
      <c r="CY29" s="521">
        <f>IF(C29="","",TAMB2!F23)</f>
        <v>0</v>
      </c>
      <c r="CZ29" s="521">
        <f>IF(C29="","",TAMB2!G23)</f>
        <v>0</v>
      </c>
      <c r="DA29" s="521" t="e">
        <f>IF(C29="","",TAMB2!T23)</f>
        <v>#VALUE!</v>
      </c>
      <c r="DB29" s="519"/>
      <c r="DC29" s="519"/>
      <c r="DD29" s="519"/>
      <c r="DE29" s="519"/>
      <c r="DF29" s="519"/>
      <c r="DG29" s="519"/>
      <c r="DH29" s="520">
        <f>IF(C29="","",ISIEKSTRA1!C15)</f>
        <v>0</v>
      </c>
      <c r="DI29" s="520">
        <f>IF(C29="","",ISIEKSTRA1!D15)</f>
        <v>0</v>
      </c>
      <c r="DJ29" s="520">
        <f>IF(C29="","",ISIEKSTRA1!F15)</f>
        <v>0</v>
      </c>
      <c r="DK29" s="520">
        <f>IF(C29="","",ISIEKSTRA1!G15)</f>
        <v>0</v>
      </c>
      <c r="DL29" s="520">
        <f>IF(C29="","",ISIEKSTRA1!I15)</f>
        <v>0</v>
      </c>
      <c r="DM29" s="520">
        <f>IF(C29="","",ISIEKSTRA1!J15)</f>
        <v>0</v>
      </c>
      <c r="DN29" s="520">
        <f>IF(C29="","",ISIEKSTRA1!L15)</f>
        <v>0</v>
      </c>
      <c r="DO29" s="520">
        <f>IF(C29="","",ISIEKSTRA1!M15)</f>
        <v>0</v>
      </c>
      <c r="DP29" s="520">
        <f>IF(C29="","",'Data Raport'!D13)</f>
        <v>0</v>
      </c>
      <c r="DQ29" s="520">
        <f>IF(C29="","",'Data Raport'!E13)</f>
        <v>0</v>
      </c>
      <c r="DR29" s="520">
        <f>IF(C29="","",'Data Raport'!F13)</f>
        <v>0</v>
      </c>
    </row>
    <row r="30" spans="1:122">
      <c r="A30" s="518">
        <v>11</v>
      </c>
      <c r="B30" s="518"/>
      <c r="C30" s="551" t="str">
        <f>IF('Data Identitas'!B19="","",'Data Identitas'!B19)</f>
        <v>siswa11</v>
      </c>
      <c r="D30" s="520">
        <f>IF(C30="","",QH!S24)</f>
        <v>0</v>
      </c>
      <c r="E30" s="520">
        <f>IF(C30="","",QH!C24)</f>
        <v>0</v>
      </c>
      <c r="F30" s="520">
        <f>IF(C30="","",QH!D24)</f>
        <v>0</v>
      </c>
      <c r="G30" s="520">
        <f>IF(C30="","",QH!F24)</f>
        <v>0</v>
      </c>
      <c r="H30" s="520">
        <f>IF(C30="","",QH!G24)</f>
        <v>0</v>
      </c>
      <c r="I30" s="520" t="e">
        <f>IF(C30="","",QH!T24)</f>
        <v>#VALUE!</v>
      </c>
      <c r="J30" s="520">
        <f>IF(C30="","",AA!S24)</f>
        <v>0</v>
      </c>
      <c r="K30" s="520">
        <f>IF(C30="","",AA!C24)</f>
        <v>0</v>
      </c>
      <c r="L30" s="520">
        <f>IF(C30="","",AA!D24)</f>
        <v>0</v>
      </c>
      <c r="M30" s="520">
        <f>IF(C30="","",AA!F24)</f>
        <v>0</v>
      </c>
      <c r="N30" s="520">
        <f>IF(C30="","",AA!G24)</f>
        <v>0</v>
      </c>
      <c r="O30" s="520" t="e">
        <f>IF(C30="","",AA!T24)</f>
        <v>#VALUE!</v>
      </c>
      <c r="P30" s="520">
        <f>IF(C30="","",FIQIH!S24)</f>
        <v>0</v>
      </c>
      <c r="Q30" s="520">
        <f>IF(C30="","",FIQIH!C24)</f>
        <v>0</v>
      </c>
      <c r="R30" s="520">
        <f>IF(C30="","",FIQIH!D24)</f>
        <v>0</v>
      </c>
      <c r="S30" s="520">
        <f>IF(C30="","",FIQIH!F24)</f>
        <v>0</v>
      </c>
      <c r="T30" s="520">
        <f>IF(C30="","",FIQIH!G24)</f>
        <v>0</v>
      </c>
      <c r="U30" s="520" t="e">
        <f>IF(C30="","",FIQIH!T24)</f>
        <v>#VALUE!</v>
      </c>
      <c r="V30" s="520">
        <f>IF(C30="","",SKI!S24)</f>
        <v>0</v>
      </c>
      <c r="W30" s="520">
        <f>IF(C30="","",SKI!C24)</f>
        <v>0</v>
      </c>
      <c r="X30" s="520">
        <f>IF(C30="","",SKI!D24)</f>
        <v>0</v>
      </c>
      <c r="Y30" s="520">
        <f>IF(C30="","",SKI!F24)</f>
        <v>0</v>
      </c>
      <c r="Z30" s="520">
        <f>IF(C30="","",SKI!G24)</f>
        <v>0</v>
      </c>
      <c r="AA30" s="520" t="e">
        <f>IF(C30="","",SKI!T24)</f>
        <v>#VALUE!</v>
      </c>
      <c r="AB30" s="520">
        <f>IF(C30="","",PPKn!S24)</f>
        <v>0</v>
      </c>
      <c r="AC30" s="520">
        <f>IF(C30="","",PPKn!C24)</f>
        <v>0</v>
      </c>
      <c r="AD30" s="520">
        <f>IF(C30="","",PPKn!D24)</f>
        <v>0</v>
      </c>
      <c r="AE30" s="520">
        <f>IF(C30="","",PPKn!F24)</f>
        <v>0</v>
      </c>
      <c r="AF30" s="520">
        <f>IF(C30="","",PPKn!G24)</f>
        <v>0</v>
      </c>
      <c r="AG30" s="520" t="e">
        <f>IF(C30="","",PPKn!T24)</f>
        <v>#VALUE!</v>
      </c>
      <c r="AH30" s="520">
        <f>IF(C30="","",B.Ind!S24)</f>
        <v>0</v>
      </c>
      <c r="AI30" s="520">
        <f>IF(C30="","",B.Ind!C24)</f>
        <v>0</v>
      </c>
      <c r="AJ30" s="520">
        <f>IF(C30="","",B.Ind!D24)</f>
        <v>0</v>
      </c>
      <c r="AK30" s="520">
        <f>IF(C30="","",B.Ind!F24)</f>
        <v>0</v>
      </c>
      <c r="AL30" s="520">
        <f>IF(C30="","",B.Ind!G24)</f>
        <v>0</v>
      </c>
      <c r="AM30" s="520" t="e">
        <f>IF(C30="","",B.Ind!T24)</f>
        <v>#VALUE!</v>
      </c>
      <c r="AN30" s="520">
        <f>IF(C30="","",B.ARAB!S24)</f>
        <v>0</v>
      </c>
      <c r="AO30" s="520">
        <f>IF(C30="","",B.ARAB!C24)</f>
        <v>0</v>
      </c>
      <c r="AP30" s="520">
        <f>IF(C30="","",B.ARAB!D24)</f>
        <v>0</v>
      </c>
      <c r="AQ30" s="520">
        <f>IF(C30="","",B.ARAB!F24)</f>
        <v>0</v>
      </c>
      <c r="AR30" s="520">
        <f>IF(C30="","",B.ARAB!G24)</f>
        <v>0</v>
      </c>
      <c r="AS30" s="520" t="e">
        <f>IF(C30="","",B.ARAB!T24)</f>
        <v>#VALUE!</v>
      </c>
      <c r="AT30" s="520">
        <f>IF(C30="","",MAT!S24)</f>
        <v>0</v>
      </c>
      <c r="AU30" s="520">
        <f>IF(C30="","",MAT!C24)</f>
        <v>0</v>
      </c>
      <c r="AV30" s="520">
        <f>IF(C30="","",MAT!D24)</f>
        <v>0</v>
      </c>
      <c r="AW30" s="520">
        <f>IF(C30="","",MAT!F24)</f>
        <v>0</v>
      </c>
      <c r="AX30" s="520">
        <f>IF(C30="","",MAT!G24)</f>
        <v>0</v>
      </c>
      <c r="AY30" s="520" t="e">
        <f>IF(C30="","",MAT!T24)</f>
        <v>#VALUE!</v>
      </c>
      <c r="AZ30" s="520">
        <f>IF(C30="","",IPA!S24)</f>
        <v>0</v>
      </c>
      <c r="BA30" s="520">
        <f>IF(C30="","",IPA!C24)</f>
        <v>0</v>
      </c>
      <c r="BB30" s="520">
        <f>IF(C30="","",IPA!D24)</f>
        <v>0</v>
      </c>
      <c r="BC30" s="520">
        <f>IF(C30="","",IPA!F24)</f>
        <v>0</v>
      </c>
      <c r="BD30" s="520">
        <f>IF(C30="","",IPA!G24)</f>
        <v>0</v>
      </c>
      <c r="BE30" s="520" t="e">
        <f>IF(C30="","",IPA!T24)</f>
        <v>#VALUE!</v>
      </c>
      <c r="BF30" s="520">
        <f>IF(C30="","",IPS!S24)</f>
        <v>0</v>
      </c>
      <c r="BG30" s="520">
        <f>IF(C30="","",IPS!C24)</f>
        <v>0</v>
      </c>
      <c r="BH30" s="520">
        <f>IF(C30="","",IPS!D24)</f>
        <v>0</v>
      </c>
      <c r="BI30" s="520">
        <f>IF(C30="","",IPS!F24)</f>
        <v>0</v>
      </c>
      <c r="BJ30" s="520">
        <f>IF(C30="","",IPS!G24)</f>
        <v>0</v>
      </c>
      <c r="BK30" s="520" t="e">
        <f>IF(C30="","",IPS!T24)</f>
        <v>#VALUE!</v>
      </c>
      <c r="BL30" s="520">
        <f>IF(C30="","",BIng!S24)</f>
        <v>0</v>
      </c>
      <c r="BM30" s="520">
        <f>IF(C30="","",BIng!C24)</f>
        <v>0</v>
      </c>
      <c r="BN30" s="520">
        <f>IF(C30="","",BIng!D24)</f>
        <v>0</v>
      </c>
      <c r="BO30" s="520">
        <f>IF(C30="","",BIng!F24)</f>
        <v>0</v>
      </c>
      <c r="BP30" s="520">
        <f>IF(C30="","",BIng!G24)</f>
        <v>0</v>
      </c>
      <c r="BQ30" s="520" t="e">
        <f>IF(C30="","",BIng!T24)</f>
        <v>#VALUE!</v>
      </c>
      <c r="BR30" s="520">
        <f>IF(C30="","",SBd!S24)</f>
        <v>0</v>
      </c>
      <c r="BS30" s="520">
        <f>IF(C30="","",SBd!C24)</f>
        <v>0</v>
      </c>
      <c r="BT30" s="520">
        <f>IF(C30="","",SBd!D24)</f>
        <v>0</v>
      </c>
      <c r="BU30" s="520">
        <f>IF(C30="","",SBd!F24)</f>
        <v>0</v>
      </c>
      <c r="BV30" s="520">
        <f>IF(C30="","",SBd!G24)</f>
        <v>0</v>
      </c>
      <c r="BW30" s="520" t="e">
        <f>IF(C30="","",SBd!T24)</f>
        <v>#VALUE!</v>
      </c>
      <c r="BX30" s="520">
        <f>IF(C30="","",Pjk!S24)</f>
        <v>0</v>
      </c>
      <c r="BY30" s="520">
        <f>IF(C30="","",Pjk!C24)</f>
        <v>0</v>
      </c>
      <c r="BZ30" s="520">
        <f>IF(C30="","",Pjk!D24)</f>
        <v>0</v>
      </c>
      <c r="CA30" s="520">
        <f>IF(C30="","",Pjk!F24)</f>
        <v>0</v>
      </c>
      <c r="CB30" s="520">
        <f>IF(C30="","",Pjk!G24)</f>
        <v>0</v>
      </c>
      <c r="CC30" s="520" t="e">
        <f>IF(C30="","",Pjk!T24)</f>
        <v>#VALUE!</v>
      </c>
      <c r="CD30" s="520">
        <f>IF(C30="","",Prk!S24)</f>
        <v>0</v>
      </c>
      <c r="CE30" s="520">
        <f>IF(C30="","",Prk!C24)</f>
        <v>0</v>
      </c>
      <c r="CF30" s="520">
        <f>IF(C30="","",Prk!D24)</f>
        <v>0</v>
      </c>
      <c r="CG30" s="520">
        <f>IF(C30="","",Prk!F24)</f>
        <v>0</v>
      </c>
      <c r="CH30" s="520">
        <f>IF(C30="","",Prk!G24)</f>
        <v>0</v>
      </c>
      <c r="CI30" s="520" t="e">
        <f>IF(C30="","",Prk!T24)</f>
        <v>#VALUE!</v>
      </c>
      <c r="CJ30" s="520">
        <f>IF(C30="","",BADER!S24)</f>
        <v>0</v>
      </c>
      <c r="CK30" s="520">
        <f>IF(C30="","",BADER!S24)</f>
        <v>0</v>
      </c>
      <c r="CL30" s="520">
        <f>IF(C30="","",BADER!S24)</f>
        <v>0</v>
      </c>
      <c r="CM30" s="520">
        <f>IF(C30="","",BADER!S24)</f>
        <v>0</v>
      </c>
      <c r="CN30" s="520">
        <f>IF(C30="","",BADER!S24)</f>
        <v>0</v>
      </c>
      <c r="CO30" s="520">
        <f>IF(C30="","",BADER!S24)</f>
        <v>0</v>
      </c>
      <c r="CP30" s="521">
        <f>IF(C30="","",TAMB1!S24)</f>
        <v>0</v>
      </c>
      <c r="CQ30" s="521">
        <f>IF(C30="","",TAMB1!C24)</f>
        <v>0</v>
      </c>
      <c r="CR30" s="521">
        <f>IF(C30="","",TAMB1!D24)</f>
        <v>0</v>
      </c>
      <c r="CS30" s="521">
        <f>IF(C30="","",TAMB1!F24)</f>
        <v>0</v>
      </c>
      <c r="CT30" s="521">
        <f>IF(C30="","",TAMB1!G24)</f>
        <v>0</v>
      </c>
      <c r="CU30" s="521" t="e">
        <f>IF(C30="","",TAMB1!T24)</f>
        <v>#VALUE!</v>
      </c>
      <c r="CV30" s="521">
        <f>IF(C30="","",TAMB2!S24)</f>
        <v>0</v>
      </c>
      <c r="CW30" s="521">
        <f>IF(C30="","",TAMB2!C24)</f>
        <v>0</v>
      </c>
      <c r="CX30" s="521">
        <f>IF(C30="","",TAMB2!D24)</f>
        <v>0</v>
      </c>
      <c r="CY30" s="521">
        <f>IF(C30="","",TAMB2!F24)</f>
        <v>0</v>
      </c>
      <c r="CZ30" s="521">
        <f>IF(C30="","",TAMB2!G24)</f>
        <v>0</v>
      </c>
      <c r="DA30" s="521" t="e">
        <f>IF(C30="","",TAMB2!T24)</f>
        <v>#VALUE!</v>
      </c>
      <c r="DB30" s="519"/>
      <c r="DC30" s="519"/>
      <c r="DD30" s="519"/>
      <c r="DE30" s="519"/>
      <c r="DF30" s="519"/>
      <c r="DG30" s="519"/>
      <c r="DH30" s="520">
        <f>IF(C30="","",ISIEKSTRA1!C16)</f>
        <v>0</v>
      </c>
      <c r="DI30" s="520">
        <f>IF(C30="","",ISIEKSTRA1!D16)</f>
        <v>0</v>
      </c>
      <c r="DJ30" s="520">
        <f>IF(C30="","",ISIEKSTRA1!F16)</f>
        <v>0</v>
      </c>
      <c r="DK30" s="520">
        <f>IF(C30="","",ISIEKSTRA1!G16)</f>
        <v>0</v>
      </c>
      <c r="DL30" s="520">
        <f>IF(C30="","",ISIEKSTRA1!I16)</f>
        <v>0</v>
      </c>
      <c r="DM30" s="520">
        <f>IF(C30="","",ISIEKSTRA1!J16)</f>
        <v>0</v>
      </c>
      <c r="DN30" s="520">
        <f>IF(C30="","",ISIEKSTRA1!L16)</f>
        <v>0</v>
      </c>
      <c r="DO30" s="520">
        <f>IF(C30="","",ISIEKSTRA1!M16)</f>
        <v>0</v>
      </c>
      <c r="DP30" s="520">
        <f>IF(C30="","",'Data Raport'!D14)</f>
        <v>0</v>
      </c>
      <c r="DQ30" s="520">
        <f>IF(C30="","",'Data Raport'!E14)</f>
        <v>0</v>
      </c>
      <c r="DR30" s="520">
        <f>IF(C30="","",'Data Raport'!F14)</f>
        <v>0</v>
      </c>
    </row>
    <row r="31" spans="1:122">
      <c r="A31" s="518">
        <v>12</v>
      </c>
      <c r="B31" s="518"/>
      <c r="C31" s="551" t="str">
        <f>IF('Data Identitas'!B20="","",'Data Identitas'!B20)</f>
        <v>siswa12</v>
      </c>
      <c r="D31" s="520">
        <f>IF(C31="","",QH!S25)</f>
        <v>0</v>
      </c>
      <c r="E31" s="520">
        <f>IF(C31="","",QH!C25)</f>
        <v>0</v>
      </c>
      <c r="F31" s="520">
        <f>IF(C31="","",QH!D25)</f>
        <v>0</v>
      </c>
      <c r="G31" s="520">
        <f>IF(C31="","",QH!F25)</f>
        <v>0</v>
      </c>
      <c r="H31" s="520">
        <f>IF(C31="","",QH!G25)</f>
        <v>0</v>
      </c>
      <c r="I31" s="520" t="e">
        <f>IF(C31="","",QH!T25)</f>
        <v>#VALUE!</v>
      </c>
      <c r="J31" s="520">
        <f>IF(C31="","",AA!S25)</f>
        <v>0</v>
      </c>
      <c r="K31" s="520">
        <f>IF(C31="","",AA!C25)</f>
        <v>0</v>
      </c>
      <c r="L31" s="520">
        <f>IF(C31="","",AA!D25)</f>
        <v>0</v>
      </c>
      <c r="M31" s="520">
        <f>IF(C31="","",AA!F25)</f>
        <v>0</v>
      </c>
      <c r="N31" s="520">
        <f>IF(C31="","",AA!G25)</f>
        <v>0</v>
      </c>
      <c r="O31" s="520" t="e">
        <f>IF(C31="","",AA!T25)</f>
        <v>#VALUE!</v>
      </c>
      <c r="P31" s="520">
        <f>IF(C31="","",FIQIH!S25)</f>
        <v>0</v>
      </c>
      <c r="Q31" s="520">
        <f>IF(C31="","",FIQIH!C25)</f>
        <v>0</v>
      </c>
      <c r="R31" s="520">
        <f>IF(C31="","",FIQIH!D25)</f>
        <v>0</v>
      </c>
      <c r="S31" s="520">
        <f>IF(C31="","",FIQIH!F25)</f>
        <v>0</v>
      </c>
      <c r="T31" s="520">
        <f>IF(C31="","",FIQIH!G25)</f>
        <v>0</v>
      </c>
      <c r="U31" s="520" t="e">
        <f>IF(C31="","",FIQIH!T25)</f>
        <v>#VALUE!</v>
      </c>
      <c r="V31" s="520">
        <f>IF(C31="","",SKI!S25)</f>
        <v>0</v>
      </c>
      <c r="W31" s="520">
        <f>IF(C31="","",SKI!C25)</f>
        <v>0</v>
      </c>
      <c r="X31" s="520">
        <f>IF(C31="","",SKI!D25)</f>
        <v>0</v>
      </c>
      <c r="Y31" s="520">
        <f>IF(C31="","",SKI!F25)</f>
        <v>0</v>
      </c>
      <c r="Z31" s="520">
        <f>IF(C31="","",SKI!G25)</f>
        <v>0</v>
      </c>
      <c r="AA31" s="520" t="e">
        <f>IF(C31="","",SKI!T25)</f>
        <v>#VALUE!</v>
      </c>
      <c r="AB31" s="520">
        <f>IF(C31="","",PPKn!S25)</f>
        <v>0</v>
      </c>
      <c r="AC31" s="520">
        <f>IF(C31="","",PPKn!C25)</f>
        <v>0</v>
      </c>
      <c r="AD31" s="520">
        <f>IF(C31="","",PPKn!D25)</f>
        <v>0</v>
      </c>
      <c r="AE31" s="520">
        <f>IF(C31="","",PPKn!F25)</f>
        <v>0</v>
      </c>
      <c r="AF31" s="520">
        <f>IF(C31="","",PPKn!G25)</f>
        <v>0</v>
      </c>
      <c r="AG31" s="520" t="e">
        <f>IF(C31="","",PPKn!T25)</f>
        <v>#VALUE!</v>
      </c>
      <c r="AH31" s="520">
        <f>IF(C31="","",B.Ind!S25)</f>
        <v>0</v>
      </c>
      <c r="AI31" s="520">
        <f>IF(C31="","",B.Ind!C25)</f>
        <v>0</v>
      </c>
      <c r="AJ31" s="520">
        <f>IF(C31="","",B.Ind!D25)</f>
        <v>0</v>
      </c>
      <c r="AK31" s="520">
        <f>IF(C31="","",B.Ind!F25)</f>
        <v>0</v>
      </c>
      <c r="AL31" s="520">
        <f>IF(C31="","",B.Ind!G25)</f>
        <v>0</v>
      </c>
      <c r="AM31" s="520" t="e">
        <f>IF(C31="","",B.Ind!T25)</f>
        <v>#VALUE!</v>
      </c>
      <c r="AN31" s="520">
        <f>IF(C31="","",B.ARAB!S25)</f>
        <v>0</v>
      </c>
      <c r="AO31" s="520">
        <f>IF(C31="","",B.ARAB!C25)</f>
        <v>0</v>
      </c>
      <c r="AP31" s="520">
        <f>IF(C31="","",B.ARAB!D25)</f>
        <v>0</v>
      </c>
      <c r="AQ31" s="520">
        <f>IF(C31="","",B.ARAB!F25)</f>
        <v>0</v>
      </c>
      <c r="AR31" s="520">
        <f>IF(C31="","",B.ARAB!G25)</f>
        <v>0</v>
      </c>
      <c r="AS31" s="520" t="e">
        <f>IF(C31="","",B.ARAB!T25)</f>
        <v>#VALUE!</v>
      </c>
      <c r="AT31" s="520">
        <f>IF(C31="","",MAT!S25)</f>
        <v>0</v>
      </c>
      <c r="AU31" s="520">
        <f>IF(C31="","",MAT!C25)</f>
        <v>0</v>
      </c>
      <c r="AV31" s="520">
        <f>IF(C31="","",MAT!D25)</f>
        <v>0</v>
      </c>
      <c r="AW31" s="520">
        <f>IF(C31="","",MAT!F25)</f>
        <v>0</v>
      </c>
      <c r="AX31" s="520">
        <f>IF(C31="","",MAT!G25)</f>
        <v>0</v>
      </c>
      <c r="AY31" s="520" t="e">
        <f>IF(C31="","",MAT!T25)</f>
        <v>#VALUE!</v>
      </c>
      <c r="AZ31" s="520">
        <f>IF(C31="","",IPA!S25)</f>
        <v>0</v>
      </c>
      <c r="BA31" s="520">
        <f>IF(C31="","",IPA!C25)</f>
        <v>0</v>
      </c>
      <c r="BB31" s="520">
        <f>IF(C31="","",IPA!D25)</f>
        <v>0</v>
      </c>
      <c r="BC31" s="520">
        <f>IF(C31="","",IPA!F25)</f>
        <v>0</v>
      </c>
      <c r="BD31" s="520">
        <f>IF(C31="","",IPA!G25)</f>
        <v>0</v>
      </c>
      <c r="BE31" s="520" t="e">
        <f>IF(C31="","",IPA!T25)</f>
        <v>#VALUE!</v>
      </c>
      <c r="BF31" s="520">
        <f>IF(C31="","",IPS!S25)</f>
        <v>0</v>
      </c>
      <c r="BG31" s="520">
        <f>IF(C31="","",IPS!C25)</f>
        <v>0</v>
      </c>
      <c r="BH31" s="520">
        <f>IF(C31="","",IPS!D25)</f>
        <v>0</v>
      </c>
      <c r="BI31" s="520">
        <f>IF(C31="","",IPS!F25)</f>
        <v>0</v>
      </c>
      <c r="BJ31" s="520">
        <f>IF(C31="","",IPS!G25)</f>
        <v>0</v>
      </c>
      <c r="BK31" s="520" t="e">
        <f>IF(C31="","",IPS!T25)</f>
        <v>#VALUE!</v>
      </c>
      <c r="BL31" s="520">
        <f>IF(C31="","",BIng!S25)</f>
        <v>0</v>
      </c>
      <c r="BM31" s="520">
        <f>IF(C31="","",BIng!C25)</f>
        <v>0</v>
      </c>
      <c r="BN31" s="520">
        <f>IF(C31="","",BIng!D25)</f>
        <v>0</v>
      </c>
      <c r="BO31" s="520">
        <f>IF(C31="","",BIng!F25)</f>
        <v>0</v>
      </c>
      <c r="BP31" s="520">
        <f>IF(C31="","",BIng!G25)</f>
        <v>0</v>
      </c>
      <c r="BQ31" s="520" t="e">
        <f>IF(C31="","",BIng!T25)</f>
        <v>#VALUE!</v>
      </c>
      <c r="BR31" s="520">
        <f>IF(C31="","",SBd!S25)</f>
        <v>0</v>
      </c>
      <c r="BS31" s="520">
        <f>IF(C31="","",SBd!C25)</f>
        <v>0</v>
      </c>
      <c r="BT31" s="520">
        <f>IF(C31="","",SBd!D25)</f>
        <v>0</v>
      </c>
      <c r="BU31" s="520">
        <f>IF(C31="","",SBd!F25)</f>
        <v>0</v>
      </c>
      <c r="BV31" s="520">
        <f>IF(C31="","",SBd!G25)</f>
        <v>0</v>
      </c>
      <c r="BW31" s="520" t="e">
        <f>IF(C31="","",SBd!T25)</f>
        <v>#VALUE!</v>
      </c>
      <c r="BX31" s="520">
        <f>IF(C31="","",Pjk!S25)</f>
        <v>0</v>
      </c>
      <c r="BY31" s="520">
        <f>IF(C31="","",Pjk!C25)</f>
        <v>0</v>
      </c>
      <c r="BZ31" s="520">
        <f>IF(C31="","",Pjk!D25)</f>
        <v>0</v>
      </c>
      <c r="CA31" s="520">
        <f>IF(C31="","",Pjk!F25)</f>
        <v>0</v>
      </c>
      <c r="CB31" s="520">
        <f>IF(C31="","",Pjk!G25)</f>
        <v>0</v>
      </c>
      <c r="CC31" s="520" t="e">
        <f>IF(C31="","",Pjk!T25)</f>
        <v>#VALUE!</v>
      </c>
      <c r="CD31" s="520">
        <f>IF(C31="","",Prk!S25)</f>
        <v>0</v>
      </c>
      <c r="CE31" s="520">
        <f>IF(C31="","",Prk!C25)</f>
        <v>0</v>
      </c>
      <c r="CF31" s="520">
        <f>IF(C31="","",Prk!D25)</f>
        <v>0</v>
      </c>
      <c r="CG31" s="520">
        <f>IF(C31="","",Prk!F25)</f>
        <v>0</v>
      </c>
      <c r="CH31" s="520">
        <f>IF(C31="","",Prk!G25)</f>
        <v>0</v>
      </c>
      <c r="CI31" s="520" t="e">
        <f>IF(C31="","",Prk!T25)</f>
        <v>#VALUE!</v>
      </c>
      <c r="CJ31" s="520">
        <f>IF(C31="","",BADER!S25)</f>
        <v>0</v>
      </c>
      <c r="CK31" s="520">
        <f>IF(C31="","",BADER!S25)</f>
        <v>0</v>
      </c>
      <c r="CL31" s="520">
        <f>IF(C31="","",BADER!S25)</f>
        <v>0</v>
      </c>
      <c r="CM31" s="520">
        <f>IF(C31="","",BADER!S25)</f>
        <v>0</v>
      </c>
      <c r="CN31" s="520">
        <f>IF(C31="","",BADER!S25)</f>
        <v>0</v>
      </c>
      <c r="CO31" s="520">
        <f>IF(C31="","",BADER!S25)</f>
        <v>0</v>
      </c>
      <c r="CP31" s="521">
        <f>IF(C31="","",TAMB1!S25)</f>
        <v>0</v>
      </c>
      <c r="CQ31" s="521">
        <f>IF(C31="","",TAMB1!C25)</f>
        <v>0</v>
      </c>
      <c r="CR31" s="521">
        <f>IF(C31="","",TAMB1!D25)</f>
        <v>0</v>
      </c>
      <c r="CS31" s="521">
        <f>IF(C31="","",TAMB1!F25)</f>
        <v>0</v>
      </c>
      <c r="CT31" s="521">
        <f>IF(C31="","",TAMB1!G25)</f>
        <v>0</v>
      </c>
      <c r="CU31" s="521" t="e">
        <f>IF(C31="","",TAMB1!T25)</f>
        <v>#VALUE!</v>
      </c>
      <c r="CV31" s="521">
        <f>IF(C31="","",TAMB2!S25)</f>
        <v>0</v>
      </c>
      <c r="CW31" s="521">
        <f>IF(C31="","",TAMB2!C25)</f>
        <v>0</v>
      </c>
      <c r="CX31" s="521">
        <f>IF(C31="","",TAMB2!D25)</f>
        <v>0</v>
      </c>
      <c r="CY31" s="521">
        <f>IF(C31="","",TAMB2!F25)</f>
        <v>0</v>
      </c>
      <c r="CZ31" s="521">
        <f>IF(C31="","",TAMB2!G25)</f>
        <v>0</v>
      </c>
      <c r="DA31" s="521" t="e">
        <f>IF(C31="","",TAMB2!T25)</f>
        <v>#VALUE!</v>
      </c>
      <c r="DB31" s="519"/>
      <c r="DC31" s="519"/>
      <c r="DD31" s="519"/>
      <c r="DE31" s="519"/>
      <c r="DF31" s="519"/>
      <c r="DG31" s="519"/>
      <c r="DH31" s="520">
        <f>IF(C31="","",ISIEKSTRA1!C17)</f>
        <v>0</v>
      </c>
      <c r="DI31" s="520">
        <f>IF(C31="","",ISIEKSTRA1!D17)</f>
        <v>0</v>
      </c>
      <c r="DJ31" s="520">
        <f>IF(C31="","",ISIEKSTRA1!F17)</f>
        <v>0</v>
      </c>
      <c r="DK31" s="520">
        <f>IF(C31="","",ISIEKSTRA1!G17)</f>
        <v>0</v>
      </c>
      <c r="DL31" s="520">
        <f>IF(C31="","",ISIEKSTRA1!I17)</f>
        <v>0</v>
      </c>
      <c r="DM31" s="520">
        <f>IF(C31="","",ISIEKSTRA1!J17)</f>
        <v>0</v>
      </c>
      <c r="DN31" s="520">
        <f>IF(C31="","",ISIEKSTRA1!L17)</f>
        <v>0</v>
      </c>
      <c r="DO31" s="520">
        <f>IF(C31="","",ISIEKSTRA1!M17)</f>
        <v>0</v>
      </c>
      <c r="DP31" s="520">
        <f>IF(C31="","",'Data Raport'!D15)</f>
        <v>0</v>
      </c>
      <c r="DQ31" s="520">
        <f>IF(C31="","",'Data Raport'!E15)</f>
        <v>0</v>
      </c>
      <c r="DR31" s="520">
        <f>IF(C31="","",'Data Raport'!F15)</f>
        <v>0</v>
      </c>
    </row>
    <row r="32" spans="1:122">
      <c r="A32" s="518">
        <v>13</v>
      </c>
      <c r="B32" s="518"/>
      <c r="C32" s="551" t="str">
        <f>IF('Data Identitas'!B21="","",'Data Identitas'!B21)</f>
        <v>siswa13</v>
      </c>
      <c r="D32" s="520">
        <f>IF(C32="","",QH!S26)</f>
        <v>0</v>
      </c>
      <c r="E32" s="520">
        <f>IF(C32="","",QH!C26)</f>
        <v>0</v>
      </c>
      <c r="F32" s="520">
        <f>IF(C32="","",QH!D26)</f>
        <v>0</v>
      </c>
      <c r="G32" s="520">
        <f>IF(C32="","",QH!F26)</f>
        <v>0</v>
      </c>
      <c r="H32" s="520">
        <f>IF(C32="","",QH!G26)</f>
        <v>0</v>
      </c>
      <c r="I32" s="520" t="e">
        <f>IF(C32="","",QH!T26)</f>
        <v>#VALUE!</v>
      </c>
      <c r="J32" s="520">
        <f>IF(C32="","",AA!S26)</f>
        <v>0</v>
      </c>
      <c r="K32" s="520">
        <f>IF(C32="","",AA!C26)</f>
        <v>0</v>
      </c>
      <c r="L32" s="520">
        <f>IF(C32="","",AA!D26)</f>
        <v>0</v>
      </c>
      <c r="M32" s="520">
        <f>IF(C32="","",AA!F26)</f>
        <v>0</v>
      </c>
      <c r="N32" s="520">
        <f>IF(C32="","",AA!G26)</f>
        <v>0</v>
      </c>
      <c r="O32" s="520" t="e">
        <f>IF(C32="","",AA!T26)</f>
        <v>#VALUE!</v>
      </c>
      <c r="P32" s="520">
        <f>IF(C32="","",FIQIH!S26)</f>
        <v>0</v>
      </c>
      <c r="Q32" s="520">
        <f>IF(C32="","",FIQIH!C26)</f>
        <v>0</v>
      </c>
      <c r="R32" s="520">
        <f>IF(C32="","",FIQIH!D26)</f>
        <v>0</v>
      </c>
      <c r="S32" s="520">
        <f>IF(C32="","",FIQIH!F26)</f>
        <v>0</v>
      </c>
      <c r="T32" s="520">
        <f>IF(C32="","",FIQIH!G26)</f>
        <v>0</v>
      </c>
      <c r="U32" s="520" t="e">
        <f>IF(C32="","",FIQIH!T26)</f>
        <v>#VALUE!</v>
      </c>
      <c r="V32" s="520">
        <f>IF(C32="","",SKI!S26)</f>
        <v>0</v>
      </c>
      <c r="W32" s="520">
        <f>IF(C32="","",SKI!C26)</f>
        <v>0</v>
      </c>
      <c r="X32" s="520">
        <f>IF(C32="","",SKI!D26)</f>
        <v>0</v>
      </c>
      <c r="Y32" s="520">
        <f>IF(C32="","",SKI!F26)</f>
        <v>0</v>
      </c>
      <c r="Z32" s="520">
        <f>IF(C32="","",SKI!G26)</f>
        <v>0</v>
      </c>
      <c r="AA32" s="520" t="e">
        <f>IF(C32="","",SKI!T26)</f>
        <v>#VALUE!</v>
      </c>
      <c r="AB32" s="520">
        <f>IF(C32="","",PPKn!S26)</f>
        <v>0</v>
      </c>
      <c r="AC32" s="520">
        <f>IF(C32="","",PPKn!C26)</f>
        <v>0</v>
      </c>
      <c r="AD32" s="520">
        <f>IF(C32="","",PPKn!D26)</f>
        <v>0</v>
      </c>
      <c r="AE32" s="520">
        <f>IF(C32="","",PPKn!F26)</f>
        <v>0</v>
      </c>
      <c r="AF32" s="520">
        <f>IF(C32="","",PPKn!G26)</f>
        <v>0</v>
      </c>
      <c r="AG32" s="520" t="e">
        <f>IF(C32="","",PPKn!T26)</f>
        <v>#VALUE!</v>
      </c>
      <c r="AH32" s="520">
        <f>IF(C32="","",B.Ind!S26)</f>
        <v>0</v>
      </c>
      <c r="AI32" s="520">
        <f>IF(C32="","",B.Ind!C26)</f>
        <v>0</v>
      </c>
      <c r="AJ32" s="520">
        <f>IF(C32="","",B.Ind!D26)</f>
        <v>0</v>
      </c>
      <c r="AK32" s="520">
        <f>IF(C32="","",B.Ind!F26)</f>
        <v>0</v>
      </c>
      <c r="AL32" s="520">
        <f>IF(C32="","",B.Ind!G26)</f>
        <v>0</v>
      </c>
      <c r="AM32" s="520" t="e">
        <f>IF(C32="","",B.Ind!T26)</f>
        <v>#VALUE!</v>
      </c>
      <c r="AN32" s="520">
        <f>IF(C32="","",B.ARAB!S26)</f>
        <v>0</v>
      </c>
      <c r="AO32" s="520">
        <f>IF(C32="","",B.ARAB!C26)</f>
        <v>0</v>
      </c>
      <c r="AP32" s="520">
        <f>IF(C32="","",B.ARAB!D26)</f>
        <v>0</v>
      </c>
      <c r="AQ32" s="520">
        <f>IF(C32="","",B.ARAB!F26)</f>
        <v>0</v>
      </c>
      <c r="AR32" s="520">
        <f>IF(C32="","",B.ARAB!G26)</f>
        <v>0</v>
      </c>
      <c r="AS32" s="520" t="e">
        <f>IF(C32="","",B.ARAB!T26)</f>
        <v>#VALUE!</v>
      </c>
      <c r="AT32" s="520">
        <f>IF(C32="","",MAT!S26)</f>
        <v>0</v>
      </c>
      <c r="AU32" s="520">
        <f>IF(C32="","",MAT!C26)</f>
        <v>0</v>
      </c>
      <c r="AV32" s="520">
        <f>IF(C32="","",MAT!D26)</f>
        <v>0</v>
      </c>
      <c r="AW32" s="520">
        <f>IF(C32="","",MAT!F26)</f>
        <v>0</v>
      </c>
      <c r="AX32" s="520">
        <f>IF(C32="","",MAT!G26)</f>
        <v>0</v>
      </c>
      <c r="AY32" s="520" t="e">
        <f>IF(C32="","",MAT!T26)</f>
        <v>#VALUE!</v>
      </c>
      <c r="AZ32" s="520">
        <f>IF(C32="","",IPA!S26)</f>
        <v>0</v>
      </c>
      <c r="BA32" s="520">
        <f>IF(C32="","",IPA!C26)</f>
        <v>0</v>
      </c>
      <c r="BB32" s="520">
        <f>IF(C32="","",IPA!D26)</f>
        <v>0</v>
      </c>
      <c r="BC32" s="520">
        <f>IF(C32="","",IPA!F26)</f>
        <v>0</v>
      </c>
      <c r="BD32" s="520">
        <f>IF(C32="","",IPA!G26)</f>
        <v>0</v>
      </c>
      <c r="BE32" s="520" t="e">
        <f>IF(C32="","",IPA!T26)</f>
        <v>#VALUE!</v>
      </c>
      <c r="BF32" s="520">
        <f>IF(C32="","",IPS!S26)</f>
        <v>0</v>
      </c>
      <c r="BG32" s="520">
        <f>IF(C32="","",IPS!C26)</f>
        <v>0</v>
      </c>
      <c r="BH32" s="520">
        <f>IF(C32="","",IPS!D26)</f>
        <v>0</v>
      </c>
      <c r="BI32" s="520">
        <f>IF(C32="","",IPS!F26)</f>
        <v>0</v>
      </c>
      <c r="BJ32" s="520">
        <f>IF(C32="","",IPS!G26)</f>
        <v>0</v>
      </c>
      <c r="BK32" s="520" t="e">
        <f>IF(C32="","",IPS!T26)</f>
        <v>#VALUE!</v>
      </c>
      <c r="BL32" s="520">
        <f>IF(C32="","",BIng!S26)</f>
        <v>0</v>
      </c>
      <c r="BM32" s="520">
        <f>IF(C32="","",BIng!C26)</f>
        <v>0</v>
      </c>
      <c r="BN32" s="520">
        <f>IF(C32="","",BIng!D26)</f>
        <v>0</v>
      </c>
      <c r="BO32" s="520">
        <f>IF(C32="","",BIng!F26)</f>
        <v>0</v>
      </c>
      <c r="BP32" s="520">
        <f>IF(C32="","",BIng!G26)</f>
        <v>0</v>
      </c>
      <c r="BQ32" s="520" t="e">
        <f>IF(C32="","",BIng!T26)</f>
        <v>#VALUE!</v>
      </c>
      <c r="BR32" s="520">
        <f>IF(C32="","",SBd!S26)</f>
        <v>0</v>
      </c>
      <c r="BS32" s="520">
        <f>IF(C32="","",SBd!C26)</f>
        <v>0</v>
      </c>
      <c r="BT32" s="520">
        <f>IF(C32="","",SBd!D26)</f>
        <v>0</v>
      </c>
      <c r="BU32" s="520">
        <f>IF(C32="","",SBd!F26)</f>
        <v>0</v>
      </c>
      <c r="BV32" s="520">
        <f>IF(C32="","",SBd!G26)</f>
        <v>0</v>
      </c>
      <c r="BW32" s="520" t="e">
        <f>IF(C32="","",SBd!T26)</f>
        <v>#VALUE!</v>
      </c>
      <c r="BX32" s="520">
        <f>IF(C32="","",Pjk!S26)</f>
        <v>0</v>
      </c>
      <c r="BY32" s="520">
        <f>IF(C32="","",Pjk!C26)</f>
        <v>0</v>
      </c>
      <c r="BZ32" s="520">
        <f>IF(C32="","",Pjk!D26)</f>
        <v>0</v>
      </c>
      <c r="CA32" s="520">
        <f>IF(C32="","",Pjk!F26)</f>
        <v>0</v>
      </c>
      <c r="CB32" s="520">
        <f>IF(C32="","",Pjk!G26)</f>
        <v>0</v>
      </c>
      <c r="CC32" s="520" t="e">
        <f>IF(C32="","",Pjk!T26)</f>
        <v>#VALUE!</v>
      </c>
      <c r="CD32" s="520">
        <f>IF(C32="","",Prk!S26)</f>
        <v>0</v>
      </c>
      <c r="CE32" s="520">
        <f>IF(C32="","",Prk!C26)</f>
        <v>0</v>
      </c>
      <c r="CF32" s="520">
        <f>IF(C32="","",Prk!D26)</f>
        <v>0</v>
      </c>
      <c r="CG32" s="520">
        <f>IF(C32="","",Prk!F26)</f>
        <v>0</v>
      </c>
      <c r="CH32" s="520">
        <f>IF(C32="","",Prk!G26)</f>
        <v>0</v>
      </c>
      <c r="CI32" s="520" t="e">
        <f>IF(C32="","",Prk!T26)</f>
        <v>#VALUE!</v>
      </c>
      <c r="CJ32" s="520">
        <f>IF(C32="","",BADER!S26)</f>
        <v>0</v>
      </c>
      <c r="CK32" s="520">
        <f>IF(C32="","",BADER!S26)</f>
        <v>0</v>
      </c>
      <c r="CL32" s="520">
        <f>IF(C32="","",BADER!S26)</f>
        <v>0</v>
      </c>
      <c r="CM32" s="520">
        <f>IF(C32="","",BADER!S26)</f>
        <v>0</v>
      </c>
      <c r="CN32" s="520">
        <f>IF(C32="","",BADER!S26)</f>
        <v>0</v>
      </c>
      <c r="CO32" s="520">
        <f>IF(C32="","",BADER!S26)</f>
        <v>0</v>
      </c>
      <c r="CP32" s="521">
        <f>IF(C32="","",TAMB1!S26)</f>
        <v>0</v>
      </c>
      <c r="CQ32" s="521">
        <f>IF(C32="","",TAMB1!C26)</f>
        <v>0</v>
      </c>
      <c r="CR32" s="521">
        <f>IF(C32="","",TAMB1!D26)</f>
        <v>0</v>
      </c>
      <c r="CS32" s="521">
        <f>IF(C32="","",TAMB1!F26)</f>
        <v>0</v>
      </c>
      <c r="CT32" s="521">
        <f>IF(C32="","",TAMB1!G26)</f>
        <v>0</v>
      </c>
      <c r="CU32" s="521" t="e">
        <f>IF(C32="","",TAMB1!T26)</f>
        <v>#VALUE!</v>
      </c>
      <c r="CV32" s="521">
        <f>IF(C32="","",TAMB2!S26)</f>
        <v>0</v>
      </c>
      <c r="CW32" s="521">
        <f>IF(C32="","",TAMB2!C26)</f>
        <v>0</v>
      </c>
      <c r="CX32" s="521">
        <f>IF(C32="","",TAMB2!D26)</f>
        <v>0</v>
      </c>
      <c r="CY32" s="521">
        <f>IF(C32="","",TAMB2!F26)</f>
        <v>0</v>
      </c>
      <c r="CZ32" s="521">
        <f>IF(C32="","",TAMB2!G26)</f>
        <v>0</v>
      </c>
      <c r="DA32" s="521" t="e">
        <f>IF(C32="","",TAMB2!T26)</f>
        <v>#VALUE!</v>
      </c>
      <c r="DB32" s="519"/>
      <c r="DC32" s="519"/>
      <c r="DD32" s="519"/>
      <c r="DE32" s="519"/>
      <c r="DF32" s="519"/>
      <c r="DG32" s="519"/>
      <c r="DH32" s="520">
        <f>IF(C32="","",ISIEKSTRA1!C18)</f>
        <v>0</v>
      </c>
      <c r="DI32" s="520">
        <f>IF(C32="","",ISIEKSTRA1!D18)</f>
        <v>0</v>
      </c>
      <c r="DJ32" s="520">
        <f>IF(C32="","",ISIEKSTRA1!F18)</f>
        <v>0</v>
      </c>
      <c r="DK32" s="520">
        <f>IF(C32="","",ISIEKSTRA1!G18)</f>
        <v>0</v>
      </c>
      <c r="DL32" s="520">
        <f>IF(C32="","",ISIEKSTRA1!I18)</f>
        <v>0</v>
      </c>
      <c r="DM32" s="520">
        <f>IF(C32="","",ISIEKSTRA1!J18)</f>
        <v>0</v>
      </c>
      <c r="DN32" s="520">
        <f>IF(C32="","",ISIEKSTRA1!L18)</f>
        <v>0</v>
      </c>
      <c r="DO32" s="520">
        <f>IF(C32="","",ISIEKSTRA1!M18)</f>
        <v>0</v>
      </c>
      <c r="DP32" s="520">
        <f>IF(C32="","",'Data Raport'!D16)</f>
        <v>0</v>
      </c>
      <c r="DQ32" s="520">
        <f>IF(C32="","",'Data Raport'!E16)</f>
        <v>0</v>
      </c>
      <c r="DR32" s="520">
        <f>IF(C32="","",'Data Raport'!F16)</f>
        <v>0</v>
      </c>
    </row>
    <row r="33" spans="1:122">
      <c r="A33" s="518">
        <v>14</v>
      </c>
      <c r="B33" s="518"/>
      <c r="C33" s="551" t="str">
        <f>IF('Data Identitas'!B22="","",'Data Identitas'!B22)</f>
        <v>siswa14</v>
      </c>
      <c r="D33" s="520">
        <f>IF(C33="","",QH!S27)</f>
        <v>0</v>
      </c>
      <c r="E33" s="520">
        <f>IF(C33="","",QH!C27)</f>
        <v>0</v>
      </c>
      <c r="F33" s="520">
        <f>IF(C33="","",QH!D27)</f>
        <v>0</v>
      </c>
      <c r="G33" s="520">
        <f>IF(C33="","",QH!F27)</f>
        <v>0</v>
      </c>
      <c r="H33" s="520">
        <f>IF(C33="","",QH!G27)</f>
        <v>0</v>
      </c>
      <c r="I33" s="520" t="e">
        <f>IF(C33="","",QH!T27)</f>
        <v>#VALUE!</v>
      </c>
      <c r="J33" s="520">
        <f>IF(C33="","",AA!S27)</f>
        <v>0</v>
      </c>
      <c r="K33" s="520">
        <f>IF(C33="","",AA!C27)</f>
        <v>0</v>
      </c>
      <c r="L33" s="520">
        <f>IF(C33="","",AA!D27)</f>
        <v>0</v>
      </c>
      <c r="M33" s="520">
        <f>IF(C33="","",AA!F27)</f>
        <v>0</v>
      </c>
      <c r="N33" s="520">
        <f>IF(C33="","",AA!G27)</f>
        <v>0</v>
      </c>
      <c r="O33" s="520" t="e">
        <f>IF(C33="","",AA!T27)</f>
        <v>#VALUE!</v>
      </c>
      <c r="P33" s="520">
        <f>IF(C33="","",FIQIH!S27)</f>
        <v>0</v>
      </c>
      <c r="Q33" s="520">
        <f>IF(C33="","",FIQIH!C27)</f>
        <v>0</v>
      </c>
      <c r="R33" s="520">
        <f>IF(C33="","",FIQIH!D27)</f>
        <v>0</v>
      </c>
      <c r="S33" s="520">
        <f>IF(C33="","",FIQIH!F27)</f>
        <v>0</v>
      </c>
      <c r="T33" s="520">
        <f>IF(C33="","",FIQIH!G27)</f>
        <v>0</v>
      </c>
      <c r="U33" s="520" t="e">
        <f>IF(C33="","",FIQIH!T27)</f>
        <v>#VALUE!</v>
      </c>
      <c r="V33" s="520">
        <f>IF(C33="","",SKI!S27)</f>
        <v>0</v>
      </c>
      <c r="W33" s="520">
        <f>IF(C33="","",SKI!C27)</f>
        <v>0</v>
      </c>
      <c r="X33" s="520">
        <f>IF(C33="","",SKI!D27)</f>
        <v>0</v>
      </c>
      <c r="Y33" s="520">
        <f>IF(C33="","",SKI!F27)</f>
        <v>0</v>
      </c>
      <c r="Z33" s="520">
        <f>IF(C33="","",SKI!G27)</f>
        <v>0</v>
      </c>
      <c r="AA33" s="520" t="e">
        <f>IF(C33="","",SKI!T27)</f>
        <v>#VALUE!</v>
      </c>
      <c r="AB33" s="520">
        <f>IF(C33="","",PPKn!S27)</f>
        <v>0</v>
      </c>
      <c r="AC33" s="520">
        <f>IF(C33="","",PPKn!C27)</f>
        <v>0</v>
      </c>
      <c r="AD33" s="520">
        <f>IF(C33="","",PPKn!D27)</f>
        <v>0</v>
      </c>
      <c r="AE33" s="520">
        <f>IF(C33="","",PPKn!F27)</f>
        <v>0</v>
      </c>
      <c r="AF33" s="520">
        <f>IF(C33="","",PPKn!G27)</f>
        <v>0</v>
      </c>
      <c r="AG33" s="520" t="e">
        <f>IF(C33="","",PPKn!T27)</f>
        <v>#VALUE!</v>
      </c>
      <c r="AH33" s="520">
        <f>IF(C33="","",B.Ind!S27)</f>
        <v>0</v>
      </c>
      <c r="AI33" s="520">
        <f>IF(C33="","",B.Ind!C27)</f>
        <v>0</v>
      </c>
      <c r="AJ33" s="520">
        <f>IF(C33="","",B.Ind!D27)</f>
        <v>0</v>
      </c>
      <c r="AK33" s="520">
        <f>IF(C33="","",B.Ind!F27)</f>
        <v>0</v>
      </c>
      <c r="AL33" s="520">
        <f>IF(C33="","",B.Ind!G27)</f>
        <v>0</v>
      </c>
      <c r="AM33" s="520" t="e">
        <f>IF(C33="","",B.Ind!T27)</f>
        <v>#VALUE!</v>
      </c>
      <c r="AN33" s="520">
        <f>IF(C33="","",B.ARAB!S27)</f>
        <v>0</v>
      </c>
      <c r="AO33" s="520">
        <f>IF(C33="","",B.ARAB!C27)</f>
        <v>0</v>
      </c>
      <c r="AP33" s="520">
        <f>IF(C33="","",B.ARAB!D27)</f>
        <v>0</v>
      </c>
      <c r="AQ33" s="520">
        <f>IF(C33="","",B.ARAB!F27)</f>
        <v>0</v>
      </c>
      <c r="AR33" s="520">
        <f>IF(C33="","",B.ARAB!G27)</f>
        <v>0</v>
      </c>
      <c r="AS33" s="520" t="e">
        <f>IF(C33="","",B.ARAB!T27)</f>
        <v>#VALUE!</v>
      </c>
      <c r="AT33" s="520">
        <f>IF(C33="","",MAT!S27)</f>
        <v>0</v>
      </c>
      <c r="AU33" s="520">
        <f>IF(C33="","",MAT!C27)</f>
        <v>0</v>
      </c>
      <c r="AV33" s="520">
        <f>IF(C33="","",MAT!D27)</f>
        <v>0</v>
      </c>
      <c r="AW33" s="520">
        <f>IF(C33="","",MAT!F27)</f>
        <v>0</v>
      </c>
      <c r="AX33" s="520">
        <f>IF(C33="","",MAT!G27)</f>
        <v>0</v>
      </c>
      <c r="AY33" s="520" t="e">
        <f>IF(C33="","",MAT!T27)</f>
        <v>#VALUE!</v>
      </c>
      <c r="AZ33" s="520">
        <f>IF(C33="","",IPA!S27)</f>
        <v>0</v>
      </c>
      <c r="BA33" s="520">
        <f>IF(C33="","",IPA!C27)</f>
        <v>0</v>
      </c>
      <c r="BB33" s="520">
        <f>IF(C33="","",IPA!D27)</f>
        <v>0</v>
      </c>
      <c r="BC33" s="520">
        <f>IF(C33="","",IPA!F27)</f>
        <v>0</v>
      </c>
      <c r="BD33" s="520">
        <f>IF(C33="","",IPA!G27)</f>
        <v>0</v>
      </c>
      <c r="BE33" s="520" t="e">
        <f>IF(C33="","",IPA!T27)</f>
        <v>#VALUE!</v>
      </c>
      <c r="BF33" s="520">
        <f>IF(C33="","",IPS!S27)</f>
        <v>0</v>
      </c>
      <c r="BG33" s="520">
        <f>IF(C33="","",IPS!C27)</f>
        <v>0</v>
      </c>
      <c r="BH33" s="520">
        <f>IF(C33="","",IPS!D27)</f>
        <v>0</v>
      </c>
      <c r="BI33" s="520">
        <f>IF(C33="","",IPS!F27)</f>
        <v>0</v>
      </c>
      <c r="BJ33" s="520">
        <f>IF(C33="","",IPS!G27)</f>
        <v>0</v>
      </c>
      <c r="BK33" s="520" t="e">
        <f>IF(C33="","",IPS!T27)</f>
        <v>#VALUE!</v>
      </c>
      <c r="BL33" s="520">
        <f>IF(C33="","",BIng!S27)</f>
        <v>0</v>
      </c>
      <c r="BM33" s="520">
        <f>IF(C33="","",BIng!C27)</f>
        <v>0</v>
      </c>
      <c r="BN33" s="520">
        <f>IF(C33="","",BIng!D27)</f>
        <v>0</v>
      </c>
      <c r="BO33" s="520">
        <f>IF(C33="","",BIng!F27)</f>
        <v>0</v>
      </c>
      <c r="BP33" s="520">
        <f>IF(C33="","",BIng!G27)</f>
        <v>0</v>
      </c>
      <c r="BQ33" s="520" t="e">
        <f>IF(C33="","",BIng!T27)</f>
        <v>#VALUE!</v>
      </c>
      <c r="BR33" s="520">
        <f>IF(C33="","",SBd!S27)</f>
        <v>0</v>
      </c>
      <c r="BS33" s="520">
        <f>IF(C33="","",SBd!C27)</f>
        <v>0</v>
      </c>
      <c r="BT33" s="520">
        <f>IF(C33="","",SBd!D27)</f>
        <v>0</v>
      </c>
      <c r="BU33" s="520">
        <f>IF(C33="","",SBd!F27)</f>
        <v>0</v>
      </c>
      <c r="BV33" s="520">
        <f>IF(C33="","",SBd!G27)</f>
        <v>0</v>
      </c>
      <c r="BW33" s="520" t="e">
        <f>IF(C33="","",SBd!T27)</f>
        <v>#VALUE!</v>
      </c>
      <c r="BX33" s="520">
        <f>IF(C33="","",Pjk!S27)</f>
        <v>0</v>
      </c>
      <c r="BY33" s="520">
        <f>IF(C33="","",Pjk!C27)</f>
        <v>0</v>
      </c>
      <c r="BZ33" s="520">
        <f>IF(C33="","",Pjk!D27)</f>
        <v>0</v>
      </c>
      <c r="CA33" s="520">
        <f>IF(C33="","",Pjk!F27)</f>
        <v>0</v>
      </c>
      <c r="CB33" s="520">
        <f>IF(C33="","",Pjk!G27)</f>
        <v>0</v>
      </c>
      <c r="CC33" s="520" t="e">
        <f>IF(C33="","",Pjk!T27)</f>
        <v>#VALUE!</v>
      </c>
      <c r="CD33" s="520">
        <f>IF(C33="","",Prk!S27)</f>
        <v>0</v>
      </c>
      <c r="CE33" s="520">
        <f>IF(C33="","",Prk!C27)</f>
        <v>0</v>
      </c>
      <c r="CF33" s="520">
        <f>IF(C33="","",Prk!D27)</f>
        <v>0</v>
      </c>
      <c r="CG33" s="520">
        <f>IF(C33="","",Prk!F27)</f>
        <v>0</v>
      </c>
      <c r="CH33" s="520">
        <f>IF(C33="","",Prk!G27)</f>
        <v>0</v>
      </c>
      <c r="CI33" s="520" t="e">
        <f>IF(C33="","",Prk!T27)</f>
        <v>#VALUE!</v>
      </c>
      <c r="CJ33" s="520">
        <f>IF(C33="","",BADER!S27)</f>
        <v>0</v>
      </c>
      <c r="CK33" s="520">
        <f>IF(C33="","",BADER!S27)</f>
        <v>0</v>
      </c>
      <c r="CL33" s="520">
        <f>IF(C33="","",BADER!S27)</f>
        <v>0</v>
      </c>
      <c r="CM33" s="520">
        <f>IF(C33="","",BADER!S27)</f>
        <v>0</v>
      </c>
      <c r="CN33" s="520">
        <f>IF(C33="","",BADER!S27)</f>
        <v>0</v>
      </c>
      <c r="CO33" s="520">
        <f>IF(C33="","",BADER!S27)</f>
        <v>0</v>
      </c>
      <c r="CP33" s="521">
        <f>IF(C33="","",TAMB1!S27)</f>
        <v>0</v>
      </c>
      <c r="CQ33" s="521">
        <f>IF(C33="","",TAMB1!C27)</f>
        <v>0</v>
      </c>
      <c r="CR33" s="521">
        <f>IF(C33="","",TAMB1!D27)</f>
        <v>0</v>
      </c>
      <c r="CS33" s="521">
        <f>IF(C33="","",TAMB1!F27)</f>
        <v>0</v>
      </c>
      <c r="CT33" s="521">
        <f>IF(C33="","",TAMB1!G27)</f>
        <v>0</v>
      </c>
      <c r="CU33" s="521" t="e">
        <f>IF(C33="","",TAMB1!T27)</f>
        <v>#VALUE!</v>
      </c>
      <c r="CV33" s="521">
        <f>IF(C33="","",TAMB2!S27)</f>
        <v>0</v>
      </c>
      <c r="CW33" s="521">
        <f>IF(C33="","",TAMB2!C27)</f>
        <v>0</v>
      </c>
      <c r="CX33" s="521">
        <f>IF(C33="","",TAMB2!D27)</f>
        <v>0</v>
      </c>
      <c r="CY33" s="521">
        <f>IF(C33="","",TAMB2!F27)</f>
        <v>0</v>
      </c>
      <c r="CZ33" s="521">
        <f>IF(C33="","",TAMB2!G27)</f>
        <v>0</v>
      </c>
      <c r="DA33" s="521" t="e">
        <f>IF(C33="","",TAMB2!T27)</f>
        <v>#VALUE!</v>
      </c>
      <c r="DB33" s="519"/>
      <c r="DC33" s="519"/>
      <c r="DD33" s="519"/>
      <c r="DE33" s="519"/>
      <c r="DF33" s="519"/>
      <c r="DG33" s="519"/>
      <c r="DH33" s="520">
        <f>IF(C33="","",ISIEKSTRA1!C19)</f>
        <v>0</v>
      </c>
      <c r="DI33" s="520">
        <f>IF(C33="","",ISIEKSTRA1!D19)</f>
        <v>0</v>
      </c>
      <c r="DJ33" s="520">
        <f>IF(C33="","",ISIEKSTRA1!F19)</f>
        <v>0</v>
      </c>
      <c r="DK33" s="520">
        <f>IF(C33="","",ISIEKSTRA1!G19)</f>
        <v>0</v>
      </c>
      <c r="DL33" s="520">
        <f>IF(C33="","",ISIEKSTRA1!I19)</f>
        <v>0</v>
      </c>
      <c r="DM33" s="520">
        <f>IF(C33="","",ISIEKSTRA1!J19)</f>
        <v>0</v>
      </c>
      <c r="DN33" s="520">
        <f>IF(C33="","",ISIEKSTRA1!L19)</f>
        <v>0</v>
      </c>
      <c r="DO33" s="520">
        <f>IF(C33="","",ISIEKSTRA1!M19)</f>
        <v>0</v>
      </c>
      <c r="DP33" s="520">
        <f>IF(C33="","",'Data Raport'!D17)</f>
        <v>0</v>
      </c>
      <c r="DQ33" s="520">
        <f>IF(C33="","",'Data Raport'!E17)</f>
        <v>0</v>
      </c>
      <c r="DR33" s="520">
        <f>IF(C33="","",'Data Raport'!F17)</f>
        <v>0</v>
      </c>
    </row>
    <row r="34" spans="1:122">
      <c r="A34" s="518">
        <v>15</v>
      </c>
      <c r="B34" s="518"/>
      <c r="C34" s="551" t="str">
        <f>IF('Data Identitas'!B23="","",'Data Identitas'!B23)</f>
        <v>siswa15</v>
      </c>
      <c r="D34" s="520">
        <f>IF(C34="","",QH!S28)</f>
        <v>0</v>
      </c>
      <c r="E34" s="520">
        <f>IF(C34="","",QH!C28)</f>
        <v>0</v>
      </c>
      <c r="F34" s="520">
        <f>IF(C34="","",QH!D28)</f>
        <v>0</v>
      </c>
      <c r="G34" s="520">
        <f>IF(C34="","",QH!F28)</f>
        <v>0</v>
      </c>
      <c r="H34" s="520">
        <f>IF(C34="","",QH!G28)</f>
        <v>0</v>
      </c>
      <c r="I34" s="520" t="e">
        <f>IF(C34="","",QH!T28)</f>
        <v>#VALUE!</v>
      </c>
      <c r="J34" s="520">
        <f>IF(C34="","",AA!S28)</f>
        <v>0</v>
      </c>
      <c r="K34" s="520">
        <f>IF(C34="","",AA!C28)</f>
        <v>0</v>
      </c>
      <c r="L34" s="520">
        <f>IF(C34="","",AA!D28)</f>
        <v>0</v>
      </c>
      <c r="M34" s="520">
        <f>IF(C34="","",AA!F28)</f>
        <v>0</v>
      </c>
      <c r="N34" s="520">
        <f>IF(C34="","",AA!G28)</f>
        <v>0</v>
      </c>
      <c r="O34" s="520" t="e">
        <f>IF(C34="","",AA!T28)</f>
        <v>#VALUE!</v>
      </c>
      <c r="P34" s="520">
        <f>IF(C34="","",FIQIH!S28)</f>
        <v>0</v>
      </c>
      <c r="Q34" s="520">
        <f>IF(C34="","",FIQIH!C28)</f>
        <v>0</v>
      </c>
      <c r="R34" s="520">
        <f>IF(C34="","",FIQIH!D28)</f>
        <v>0</v>
      </c>
      <c r="S34" s="520">
        <f>IF(C34="","",FIQIH!F28)</f>
        <v>0</v>
      </c>
      <c r="T34" s="520">
        <f>IF(C34="","",FIQIH!G28)</f>
        <v>0</v>
      </c>
      <c r="U34" s="520" t="e">
        <f>IF(C34="","",FIQIH!T28)</f>
        <v>#VALUE!</v>
      </c>
      <c r="V34" s="520">
        <f>IF(C34="","",SKI!S28)</f>
        <v>0</v>
      </c>
      <c r="W34" s="520">
        <f>IF(C34="","",SKI!C28)</f>
        <v>0</v>
      </c>
      <c r="X34" s="520">
        <f>IF(C34="","",SKI!D28)</f>
        <v>0</v>
      </c>
      <c r="Y34" s="520">
        <f>IF(C34="","",SKI!F28)</f>
        <v>0</v>
      </c>
      <c r="Z34" s="520">
        <f>IF(C34="","",SKI!G28)</f>
        <v>0</v>
      </c>
      <c r="AA34" s="520" t="e">
        <f>IF(C34="","",SKI!T28)</f>
        <v>#VALUE!</v>
      </c>
      <c r="AB34" s="520">
        <f>IF(C34="","",PPKn!S28)</f>
        <v>0</v>
      </c>
      <c r="AC34" s="520">
        <f>IF(C34="","",PPKn!C28)</f>
        <v>0</v>
      </c>
      <c r="AD34" s="520">
        <f>IF(C34="","",PPKn!D28)</f>
        <v>0</v>
      </c>
      <c r="AE34" s="520">
        <f>IF(C34="","",PPKn!F28)</f>
        <v>0</v>
      </c>
      <c r="AF34" s="520">
        <f>IF(C34="","",PPKn!G28)</f>
        <v>0</v>
      </c>
      <c r="AG34" s="520" t="e">
        <f>IF(C34="","",PPKn!T28)</f>
        <v>#VALUE!</v>
      </c>
      <c r="AH34" s="520">
        <f>IF(C34="","",B.Ind!S28)</f>
        <v>0</v>
      </c>
      <c r="AI34" s="520">
        <f>IF(C34="","",B.Ind!C28)</f>
        <v>0</v>
      </c>
      <c r="AJ34" s="520">
        <f>IF(C34="","",B.Ind!D28)</f>
        <v>0</v>
      </c>
      <c r="AK34" s="520">
        <f>IF(C34="","",B.Ind!F28)</f>
        <v>0</v>
      </c>
      <c r="AL34" s="520">
        <f>IF(C34="","",B.Ind!G28)</f>
        <v>0</v>
      </c>
      <c r="AM34" s="520" t="e">
        <f>IF(C34="","",B.Ind!T28)</f>
        <v>#VALUE!</v>
      </c>
      <c r="AN34" s="520">
        <f>IF(C34="","",B.ARAB!S28)</f>
        <v>0</v>
      </c>
      <c r="AO34" s="520">
        <f>IF(C34="","",B.ARAB!C28)</f>
        <v>0</v>
      </c>
      <c r="AP34" s="520">
        <f>IF(C34="","",B.ARAB!D28)</f>
        <v>0</v>
      </c>
      <c r="AQ34" s="520">
        <f>IF(C34="","",B.ARAB!F28)</f>
        <v>0</v>
      </c>
      <c r="AR34" s="520">
        <f>IF(C34="","",B.ARAB!G28)</f>
        <v>0</v>
      </c>
      <c r="AS34" s="520" t="e">
        <f>IF(C34="","",B.ARAB!T28)</f>
        <v>#VALUE!</v>
      </c>
      <c r="AT34" s="520">
        <f>IF(C34="","",MAT!S28)</f>
        <v>0</v>
      </c>
      <c r="AU34" s="520">
        <f>IF(C34="","",MAT!C28)</f>
        <v>0</v>
      </c>
      <c r="AV34" s="520">
        <f>IF(C34="","",MAT!D28)</f>
        <v>0</v>
      </c>
      <c r="AW34" s="520">
        <f>IF(C34="","",MAT!F28)</f>
        <v>0</v>
      </c>
      <c r="AX34" s="520">
        <f>IF(C34="","",MAT!G28)</f>
        <v>0</v>
      </c>
      <c r="AY34" s="520" t="e">
        <f>IF(C34="","",MAT!T28)</f>
        <v>#VALUE!</v>
      </c>
      <c r="AZ34" s="520">
        <f>IF(C34="","",IPA!S28)</f>
        <v>0</v>
      </c>
      <c r="BA34" s="520">
        <f>IF(C34="","",IPA!C28)</f>
        <v>0</v>
      </c>
      <c r="BB34" s="520">
        <f>IF(C34="","",IPA!D28)</f>
        <v>0</v>
      </c>
      <c r="BC34" s="520">
        <f>IF(C34="","",IPA!F28)</f>
        <v>0</v>
      </c>
      <c r="BD34" s="520">
        <f>IF(C34="","",IPA!G28)</f>
        <v>0</v>
      </c>
      <c r="BE34" s="520" t="e">
        <f>IF(C34="","",IPA!T28)</f>
        <v>#VALUE!</v>
      </c>
      <c r="BF34" s="520">
        <f>IF(C34="","",IPS!S28)</f>
        <v>0</v>
      </c>
      <c r="BG34" s="520">
        <f>IF(C34="","",IPS!C28)</f>
        <v>0</v>
      </c>
      <c r="BH34" s="520">
        <f>IF(C34="","",IPS!D28)</f>
        <v>0</v>
      </c>
      <c r="BI34" s="520">
        <f>IF(C34="","",IPS!F28)</f>
        <v>0</v>
      </c>
      <c r="BJ34" s="520">
        <f>IF(C34="","",IPS!G28)</f>
        <v>0</v>
      </c>
      <c r="BK34" s="520" t="e">
        <f>IF(C34="","",IPS!T28)</f>
        <v>#VALUE!</v>
      </c>
      <c r="BL34" s="520">
        <f>IF(C34="","",BIng!S28)</f>
        <v>0</v>
      </c>
      <c r="BM34" s="520">
        <f>IF(C34="","",BIng!C28)</f>
        <v>0</v>
      </c>
      <c r="BN34" s="520">
        <f>IF(C34="","",BIng!D28)</f>
        <v>0</v>
      </c>
      <c r="BO34" s="520">
        <f>IF(C34="","",BIng!F28)</f>
        <v>0</v>
      </c>
      <c r="BP34" s="520">
        <f>IF(C34="","",BIng!G28)</f>
        <v>0</v>
      </c>
      <c r="BQ34" s="520" t="e">
        <f>IF(C34="","",BIng!T28)</f>
        <v>#VALUE!</v>
      </c>
      <c r="BR34" s="520">
        <f>IF(C34="","",SBd!S28)</f>
        <v>0</v>
      </c>
      <c r="BS34" s="520">
        <f>IF(C34="","",SBd!C28)</f>
        <v>0</v>
      </c>
      <c r="BT34" s="520">
        <f>IF(C34="","",SBd!D28)</f>
        <v>0</v>
      </c>
      <c r="BU34" s="520">
        <f>IF(C34="","",SBd!F28)</f>
        <v>0</v>
      </c>
      <c r="BV34" s="520">
        <f>IF(C34="","",SBd!G28)</f>
        <v>0</v>
      </c>
      <c r="BW34" s="520" t="e">
        <f>IF(C34="","",SBd!T28)</f>
        <v>#VALUE!</v>
      </c>
      <c r="BX34" s="520">
        <f>IF(C34="","",Pjk!S28)</f>
        <v>0</v>
      </c>
      <c r="BY34" s="520">
        <f>IF(C34="","",Pjk!C28)</f>
        <v>0</v>
      </c>
      <c r="BZ34" s="520">
        <f>IF(C34="","",Pjk!D28)</f>
        <v>0</v>
      </c>
      <c r="CA34" s="520">
        <f>IF(C34="","",Pjk!F28)</f>
        <v>0</v>
      </c>
      <c r="CB34" s="520">
        <f>IF(C34="","",Pjk!G28)</f>
        <v>0</v>
      </c>
      <c r="CC34" s="520" t="e">
        <f>IF(C34="","",Pjk!T28)</f>
        <v>#VALUE!</v>
      </c>
      <c r="CD34" s="520">
        <f>IF(C34="","",Prk!S28)</f>
        <v>0</v>
      </c>
      <c r="CE34" s="520">
        <f>IF(C34="","",Prk!C28)</f>
        <v>0</v>
      </c>
      <c r="CF34" s="520">
        <f>IF(C34="","",Prk!D28)</f>
        <v>0</v>
      </c>
      <c r="CG34" s="520">
        <f>IF(C34="","",Prk!F28)</f>
        <v>0</v>
      </c>
      <c r="CH34" s="520">
        <f>IF(C34="","",Prk!G28)</f>
        <v>0</v>
      </c>
      <c r="CI34" s="520" t="e">
        <f>IF(C34="","",Prk!T28)</f>
        <v>#VALUE!</v>
      </c>
      <c r="CJ34" s="520">
        <f>IF(C34="","",BADER!S28)</f>
        <v>0</v>
      </c>
      <c r="CK34" s="520">
        <f>IF(C34="","",BADER!S28)</f>
        <v>0</v>
      </c>
      <c r="CL34" s="520">
        <f>IF(C34="","",BADER!S28)</f>
        <v>0</v>
      </c>
      <c r="CM34" s="520">
        <f>IF(C34="","",BADER!S28)</f>
        <v>0</v>
      </c>
      <c r="CN34" s="520">
        <f>IF(C34="","",BADER!S28)</f>
        <v>0</v>
      </c>
      <c r="CO34" s="520">
        <f>IF(C34="","",BADER!S28)</f>
        <v>0</v>
      </c>
      <c r="CP34" s="521">
        <f>IF(C34="","",TAMB1!S28)</f>
        <v>0</v>
      </c>
      <c r="CQ34" s="521">
        <f>IF(C34="","",TAMB1!C28)</f>
        <v>0</v>
      </c>
      <c r="CR34" s="521">
        <f>IF(C34="","",TAMB1!D28)</f>
        <v>0</v>
      </c>
      <c r="CS34" s="521">
        <f>IF(C34="","",TAMB1!F28)</f>
        <v>0</v>
      </c>
      <c r="CT34" s="521">
        <f>IF(C34="","",TAMB1!G28)</f>
        <v>0</v>
      </c>
      <c r="CU34" s="521" t="e">
        <f>IF(C34="","",TAMB1!T28)</f>
        <v>#VALUE!</v>
      </c>
      <c r="CV34" s="521">
        <f>IF(C34="","",TAMB2!S28)</f>
        <v>0</v>
      </c>
      <c r="CW34" s="521">
        <f>IF(C34="","",TAMB2!C28)</f>
        <v>0</v>
      </c>
      <c r="CX34" s="521">
        <f>IF(C34="","",TAMB2!D28)</f>
        <v>0</v>
      </c>
      <c r="CY34" s="521">
        <f>IF(C34="","",TAMB2!F28)</f>
        <v>0</v>
      </c>
      <c r="CZ34" s="521">
        <f>IF(C34="","",TAMB2!G28)</f>
        <v>0</v>
      </c>
      <c r="DA34" s="521" t="e">
        <f>IF(C34="","",TAMB2!T28)</f>
        <v>#VALUE!</v>
      </c>
      <c r="DB34" s="519"/>
      <c r="DC34" s="519"/>
      <c r="DD34" s="519"/>
      <c r="DE34" s="519"/>
      <c r="DF34" s="519"/>
      <c r="DG34" s="519"/>
      <c r="DH34" s="520">
        <f>IF(C34="","",ISIEKSTRA1!C20)</f>
        <v>0</v>
      </c>
      <c r="DI34" s="520">
        <f>IF(C34="","",ISIEKSTRA1!D20)</f>
        <v>0</v>
      </c>
      <c r="DJ34" s="520">
        <f>IF(C34="","",ISIEKSTRA1!F20)</f>
        <v>0</v>
      </c>
      <c r="DK34" s="520">
        <f>IF(C34="","",ISIEKSTRA1!G20)</f>
        <v>0</v>
      </c>
      <c r="DL34" s="520">
        <f>IF(C34="","",ISIEKSTRA1!I20)</f>
        <v>0</v>
      </c>
      <c r="DM34" s="520">
        <f>IF(C34="","",ISIEKSTRA1!J20)</f>
        <v>0</v>
      </c>
      <c r="DN34" s="520">
        <f>IF(C34="","",ISIEKSTRA1!L20)</f>
        <v>0</v>
      </c>
      <c r="DO34" s="520">
        <f>IF(C34="","",ISIEKSTRA1!M20)</f>
        <v>0</v>
      </c>
      <c r="DP34" s="520">
        <f>IF(C34="","",'Data Raport'!D18)</f>
        <v>0</v>
      </c>
      <c r="DQ34" s="520">
        <f>IF(C34="","",'Data Raport'!E18)</f>
        <v>0</v>
      </c>
      <c r="DR34" s="520">
        <f>IF(C34="","",'Data Raport'!F18)</f>
        <v>0</v>
      </c>
    </row>
    <row r="35" spans="1:122">
      <c r="A35" s="518">
        <v>16</v>
      </c>
      <c r="B35" s="518"/>
      <c r="C35" s="551" t="str">
        <f>IF('Data Identitas'!B24="","",'Data Identitas'!B24)</f>
        <v>siswa16</v>
      </c>
      <c r="D35" s="520">
        <f>IF(C35="","",QH!S29)</f>
        <v>0</v>
      </c>
      <c r="E35" s="520">
        <f>IF(C35="","",QH!C29)</f>
        <v>0</v>
      </c>
      <c r="F35" s="520">
        <f>IF(C35="","",QH!D29)</f>
        <v>0</v>
      </c>
      <c r="G35" s="520">
        <f>IF(C35="","",QH!F29)</f>
        <v>0</v>
      </c>
      <c r="H35" s="520">
        <f>IF(C35="","",QH!G29)</f>
        <v>0</v>
      </c>
      <c r="I35" s="520" t="e">
        <f>IF(C35="","",QH!T29)</f>
        <v>#VALUE!</v>
      </c>
      <c r="J35" s="520">
        <f>IF(C35="","",AA!S29)</f>
        <v>0</v>
      </c>
      <c r="K35" s="520">
        <f>IF(C35="","",AA!C29)</f>
        <v>0</v>
      </c>
      <c r="L35" s="520">
        <f>IF(C35="","",AA!D29)</f>
        <v>0</v>
      </c>
      <c r="M35" s="520">
        <f>IF(C35="","",AA!F29)</f>
        <v>0</v>
      </c>
      <c r="N35" s="520">
        <f>IF(C35="","",AA!G29)</f>
        <v>0</v>
      </c>
      <c r="O35" s="520" t="e">
        <f>IF(C35="","",AA!T29)</f>
        <v>#VALUE!</v>
      </c>
      <c r="P35" s="520">
        <f>IF(C35="","",FIQIH!S29)</f>
        <v>0</v>
      </c>
      <c r="Q35" s="520">
        <f>IF(C35="","",FIQIH!C29)</f>
        <v>0</v>
      </c>
      <c r="R35" s="520">
        <f>IF(C35="","",FIQIH!D29)</f>
        <v>0</v>
      </c>
      <c r="S35" s="520">
        <f>IF(C35="","",FIQIH!F29)</f>
        <v>0</v>
      </c>
      <c r="T35" s="520">
        <f>IF(C35="","",FIQIH!G29)</f>
        <v>0</v>
      </c>
      <c r="U35" s="520" t="e">
        <f>IF(C35="","",FIQIH!T29)</f>
        <v>#VALUE!</v>
      </c>
      <c r="V35" s="520">
        <f>IF(C35="","",SKI!S29)</f>
        <v>0</v>
      </c>
      <c r="W35" s="520">
        <f>IF(C35="","",SKI!C29)</f>
        <v>0</v>
      </c>
      <c r="X35" s="520">
        <f>IF(C35="","",SKI!D29)</f>
        <v>0</v>
      </c>
      <c r="Y35" s="520">
        <f>IF(C35="","",SKI!F29)</f>
        <v>0</v>
      </c>
      <c r="Z35" s="520">
        <f>IF(C35="","",SKI!G29)</f>
        <v>0</v>
      </c>
      <c r="AA35" s="520" t="e">
        <f>IF(C35="","",SKI!T29)</f>
        <v>#VALUE!</v>
      </c>
      <c r="AB35" s="520">
        <f>IF(C35="","",PPKn!S29)</f>
        <v>0</v>
      </c>
      <c r="AC35" s="520">
        <f>IF(C35="","",PPKn!C29)</f>
        <v>0</v>
      </c>
      <c r="AD35" s="520">
        <f>IF(C35="","",PPKn!D29)</f>
        <v>0</v>
      </c>
      <c r="AE35" s="520">
        <f>IF(C35="","",PPKn!F29)</f>
        <v>0</v>
      </c>
      <c r="AF35" s="520">
        <f>IF(C35="","",PPKn!G29)</f>
        <v>0</v>
      </c>
      <c r="AG35" s="520" t="e">
        <f>IF(C35="","",PPKn!T29)</f>
        <v>#VALUE!</v>
      </c>
      <c r="AH35" s="520">
        <f>IF(C35="","",B.Ind!S29)</f>
        <v>0</v>
      </c>
      <c r="AI35" s="520">
        <f>IF(C35="","",B.Ind!C29)</f>
        <v>0</v>
      </c>
      <c r="AJ35" s="520">
        <f>IF(C35="","",B.Ind!D29)</f>
        <v>0</v>
      </c>
      <c r="AK35" s="520">
        <f>IF(C35="","",B.Ind!F29)</f>
        <v>0</v>
      </c>
      <c r="AL35" s="520">
        <f>IF(C35="","",B.Ind!G29)</f>
        <v>0</v>
      </c>
      <c r="AM35" s="520" t="e">
        <f>IF(C35="","",B.Ind!T29)</f>
        <v>#VALUE!</v>
      </c>
      <c r="AN35" s="520">
        <f>IF(C35="","",B.ARAB!S29)</f>
        <v>0</v>
      </c>
      <c r="AO35" s="520">
        <f>IF(C35="","",B.ARAB!C29)</f>
        <v>0</v>
      </c>
      <c r="AP35" s="520">
        <f>IF(C35="","",B.ARAB!D29)</f>
        <v>0</v>
      </c>
      <c r="AQ35" s="520">
        <f>IF(C35="","",B.ARAB!F29)</f>
        <v>0</v>
      </c>
      <c r="AR35" s="520">
        <f>IF(C35="","",B.ARAB!G29)</f>
        <v>0</v>
      </c>
      <c r="AS35" s="520" t="e">
        <f>IF(C35="","",B.ARAB!T29)</f>
        <v>#VALUE!</v>
      </c>
      <c r="AT35" s="520">
        <f>IF(C35="","",MAT!S29)</f>
        <v>0</v>
      </c>
      <c r="AU35" s="520">
        <f>IF(C35="","",MAT!C29)</f>
        <v>0</v>
      </c>
      <c r="AV35" s="520">
        <f>IF(C35="","",MAT!D29)</f>
        <v>0</v>
      </c>
      <c r="AW35" s="520">
        <f>IF(C35="","",MAT!F29)</f>
        <v>0</v>
      </c>
      <c r="AX35" s="520">
        <f>IF(C35="","",MAT!G29)</f>
        <v>0</v>
      </c>
      <c r="AY35" s="520" t="e">
        <f>IF(C35="","",MAT!T29)</f>
        <v>#VALUE!</v>
      </c>
      <c r="AZ35" s="520">
        <f>IF(C35="","",IPA!S29)</f>
        <v>0</v>
      </c>
      <c r="BA35" s="520">
        <f>IF(C35="","",IPA!C29)</f>
        <v>0</v>
      </c>
      <c r="BB35" s="520">
        <f>IF(C35="","",IPA!D29)</f>
        <v>0</v>
      </c>
      <c r="BC35" s="520">
        <f>IF(C35="","",IPA!F29)</f>
        <v>0</v>
      </c>
      <c r="BD35" s="520">
        <f>IF(C35="","",IPA!G29)</f>
        <v>0</v>
      </c>
      <c r="BE35" s="520" t="e">
        <f>IF(C35="","",IPA!T29)</f>
        <v>#VALUE!</v>
      </c>
      <c r="BF35" s="520">
        <f>IF(C35="","",IPS!S29)</f>
        <v>0</v>
      </c>
      <c r="BG35" s="520">
        <f>IF(C35="","",IPS!C29)</f>
        <v>0</v>
      </c>
      <c r="BH35" s="520">
        <f>IF(C35="","",IPS!D29)</f>
        <v>0</v>
      </c>
      <c r="BI35" s="520">
        <f>IF(C35="","",IPS!F29)</f>
        <v>0</v>
      </c>
      <c r="BJ35" s="520">
        <f>IF(C35="","",IPS!G29)</f>
        <v>0</v>
      </c>
      <c r="BK35" s="520" t="e">
        <f>IF(C35="","",IPS!T29)</f>
        <v>#VALUE!</v>
      </c>
      <c r="BL35" s="520">
        <f>IF(C35="","",BIng!S29)</f>
        <v>0</v>
      </c>
      <c r="BM35" s="520">
        <f>IF(C35="","",BIng!C29)</f>
        <v>0</v>
      </c>
      <c r="BN35" s="520">
        <f>IF(C35="","",BIng!D29)</f>
        <v>0</v>
      </c>
      <c r="BO35" s="520">
        <f>IF(C35="","",BIng!F29)</f>
        <v>0</v>
      </c>
      <c r="BP35" s="520">
        <f>IF(C35="","",BIng!G29)</f>
        <v>0</v>
      </c>
      <c r="BQ35" s="520" t="e">
        <f>IF(C35="","",BIng!T29)</f>
        <v>#VALUE!</v>
      </c>
      <c r="BR35" s="520">
        <f>IF(C35="","",SBd!S29)</f>
        <v>0</v>
      </c>
      <c r="BS35" s="520">
        <f>IF(C35="","",SBd!C29)</f>
        <v>0</v>
      </c>
      <c r="BT35" s="520">
        <f>IF(C35="","",SBd!D29)</f>
        <v>0</v>
      </c>
      <c r="BU35" s="520">
        <f>IF(C35="","",SBd!F29)</f>
        <v>0</v>
      </c>
      <c r="BV35" s="520">
        <f>IF(C35="","",SBd!G29)</f>
        <v>0</v>
      </c>
      <c r="BW35" s="520" t="e">
        <f>IF(C35="","",SBd!T29)</f>
        <v>#VALUE!</v>
      </c>
      <c r="BX35" s="520">
        <f>IF(C35="","",Pjk!S29)</f>
        <v>0</v>
      </c>
      <c r="BY35" s="520">
        <f>IF(C35="","",Pjk!C29)</f>
        <v>0</v>
      </c>
      <c r="BZ35" s="520">
        <f>IF(C35="","",Pjk!D29)</f>
        <v>0</v>
      </c>
      <c r="CA35" s="520">
        <f>IF(C35="","",Pjk!F29)</f>
        <v>0</v>
      </c>
      <c r="CB35" s="520">
        <f>IF(C35="","",Pjk!G29)</f>
        <v>0</v>
      </c>
      <c r="CC35" s="520" t="e">
        <f>IF(C35="","",Pjk!T29)</f>
        <v>#VALUE!</v>
      </c>
      <c r="CD35" s="520">
        <f>IF(C35="","",Prk!S29)</f>
        <v>0</v>
      </c>
      <c r="CE35" s="520">
        <f>IF(C35="","",Prk!C29)</f>
        <v>0</v>
      </c>
      <c r="CF35" s="520">
        <f>IF(C35="","",Prk!D29)</f>
        <v>0</v>
      </c>
      <c r="CG35" s="520">
        <f>IF(C35="","",Prk!F29)</f>
        <v>0</v>
      </c>
      <c r="CH35" s="520">
        <f>IF(C35="","",Prk!G29)</f>
        <v>0</v>
      </c>
      <c r="CI35" s="520" t="e">
        <f>IF(C35="","",Prk!T29)</f>
        <v>#VALUE!</v>
      </c>
      <c r="CJ35" s="520">
        <f>IF(C35="","",BADER!S29)</f>
        <v>0</v>
      </c>
      <c r="CK35" s="520">
        <f>IF(C35="","",BADER!S29)</f>
        <v>0</v>
      </c>
      <c r="CL35" s="520">
        <f>IF(C35="","",BADER!S29)</f>
        <v>0</v>
      </c>
      <c r="CM35" s="520">
        <f>IF(C35="","",BADER!S29)</f>
        <v>0</v>
      </c>
      <c r="CN35" s="520">
        <f>IF(C35="","",BADER!S29)</f>
        <v>0</v>
      </c>
      <c r="CO35" s="520">
        <f>IF(C35="","",BADER!S29)</f>
        <v>0</v>
      </c>
      <c r="CP35" s="521">
        <f>IF(C35="","",TAMB1!S29)</f>
        <v>0</v>
      </c>
      <c r="CQ35" s="521">
        <f>IF(C35="","",TAMB1!C29)</f>
        <v>0</v>
      </c>
      <c r="CR35" s="521">
        <f>IF(C35="","",TAMB1!D29)</f>
        <v>0</v>
      </c>
      <c r="CS35" s="521">
        <f>IF(C35="","",TAMB1!F29)</f>
        <v>0</v>
      </c>
      <c r="CT35" s="521">
        <f>IF(C35="","",TAMB1!G29)</f>
        <v>0</v>
      </c>
      <c r="CU35" s="521" t="e">
        <f>IF(C35="","",TAMB1!T29)</f>
        <v>#VALUE!</v>
      </c>
      <c r="CV35" s="521">
        <f>IF(C35="","",TAMB2!S29)</f>
        <v>0</v>
      </c>
      <c r="CW35" s="521">
        <f>IF(C35="","",TAMB2!C29)</f>
        <v>0</v>
      </c>
      <c r="CX35" s="521">
        <f>IF(C35="","",TAMB2!D29)</f>
        <v>0</v>
      </c>
      <c r="CY35" s="521">
        <f>IF(C35="","",TAMB2!F29)</f>
        <v>0</v>
      </c>
      <c r="CZ35" s="521">
        <f>IF(C35="","",TAMB2!G29)</f>
        <v>0</v>
      </c>
      <c r="DA35" s="521" t="e">
        <f>IF(C35="","",TAMB2!T29)</f>
        <v>#VALUE!</v>
      </c>
      <c r="DB35" s="519"/>
      <c r="DC35" s="519"/>
      <c r="DD35" s="519"/>
      <c r="DE35" s="519"/>
      <c r="DF35" s="519"/>
      <c r="DG35" s="519"/>
      <c r="DH35" s="520">
        <f>IF(C35="","",ISIEKSTRA1!C21)</f>
        <v>0</v>
      </c>
      <c r="DI35" s="520">
        <f>IF(C35="","",ISIEKSTRA1!D21)</f>
        <v>0</v>
      </c>
      <c r="DJ35" s="520">
        <f>IF(C35="","",ISIEKSTRA1!F21)</f>
        <v>0</v>
      </c>
      <c r="DK35" s="520">
        <f>IF(C35="","",ISIEKSTRA1!G21)</f>
        <v>0</v>
      </c>
      <c r="DL35" s="520">
        <f>IF(C35="","",ISIEKSTRA1!I21)</f>
        <v>0</v>
      </c>
      <c r="DM35" s="520">
        <f>IF(C35="","",ISIEKSTRA1!J21)</f>
        <v>0</v>
      </c>
      <c r="DN35" s="520">
        <f>IF(C35="","",ISIEKSTRA1!L21)</f>
        <v>0</v>
      </c>
      <c r="DO35" s="520">
        <f>IF(C35="","",ISIEKSTRA1!M21)</f>
        <v>0</v>
      </c>
      <c r="DP35" s="520">
        <f>IF(C35="","",'Data Raport'!D19)</f>
        <v>0</v>
      </c>
      <c r="DQ35" s="520">
        <f>IF(C35="","",'Data Raport'!E19)</f>
        <v>0</v>
      </c>
      <c r="DR35" s="520">
        <f>IF(C35="","",'Data Raport'!F19)</f>
        <v>0</v>
      </c>
    </row>
    <row r="36" spans="1:122">
      <c r="A36" s="518">
        <v>17</v>
      </c>
      <c r="B36" s="518"/>
      <c r="C36" s="551" t="str">
        <f>IF('Data Identitas'!B25="","",'Data Identitas'!B25)</f>
        <v>siswa17</v>
      </c>
      <c r="D36" s="520">
        <f>IF(C36="","",QH!S30)</f>
        <v>0</v>
      </c>
      <c r="E36" s="520">
        <f>IF(C36="","",QH!C30)</f>
        <v>0</v>
      </c>
      <c r="F36" s="520">
        <f>IF(C36="","",QH!D30)</f>
        <v>0</v>
      </c>
      <c r="G36" s="520">
        <f>IF(C36="","",QH!F30)</f>
        <v>0</v>
      </c>
      <c r="H36" s="520">
        <f>IF(C36="","",QH!G30)</f>
        <v>0</v>
      </c>
      <c r="I36" s="520" t="e">
        <f>IF(C36="","",QH!T30)</f>
        <v>#VALUE!</v>
      </c>
      <c r="J36" s="520">
        <f>IF(C36="","",AA!S30)</f>
        <v>0</v>
      </c>
      <c r="K36" s="520">
        <f>IF(C36="","",AA!C30)</f>
        <v>0</v>
      </c>
      <c r="L36" s="520">
        <f>IF(C36="","",AA!D30)</f>
        <v>0</v>
      </c>
      <c r="M36" s="520">
        <f>IF(C36="","",AA!F30)</f>
        <v>0</v>
      </c>
      <c r="N36" s="520">
        <f>IF(C36="","",AA!G30)</f>
        <v>0</v>
      </c>
      <c r="O36" s="520" t="e">
        <f>IF(C36="","",AA!T30)</f>
        <v>#VALUE!</v>
      </c>
      <c r="P36" s="520">
        <f>IF(C36="","",FIQIH!S30)</f>
        <v>0</v>
      </c>
      <c r="Q36" s="520">
        <f>IF(C36="","",FIQIH!C30)</f>
        <v>0</v>
      </c>
      <c r="R36" s="520">
        <f>IF(C36="","",FIQIH!D30)</f>
        <v>0</v>
      </c>
      <c r="S36" s="520">
        <f>IF(C36="","",FIQIH!F30)</f>
        <v>0</v>
      </c>
      <c r="T36" s="520">
        <f>IF(C36="","",FIQIH!G30)</f>
        <v>0</v>
      </c>
      <c r="U36" s="520" t="e">
        <f>IF(C36="","",FIQIH!T30)</f>
        <v>#VALUE!</v>
      </c>
      <c r="V36" s="520">
        <f>IF(C36="","",SKI!S30)</f>
        <v>0</v>
      </c>
      <c r="W36" s="520">
        <f>IF(C36="","",SKI!C30)</f>
        <v>0</v>
      </c>
      <c r="X36" s="520">
        <f>IF(C36="","",SKI!D30)</f>
        <v>0</v>
      </c>
      <c r="Y36" s="520">
        <f>IF(C36="","",SKI!F30)</f>
        <v>0</v>
      </c>
      <c r="Z36" s="520">
        <f>IF(C36="","",SKI!G30)</f>
        <v>0</v>
      </c>
      <c r="AA36" s="520" t="e">
        <f>IF(C36="","",SKI!T30)</f>
        <v>#VALUE!</v>
      </c>
      <c r="AB36" s="520">
        <f>IF(C36="","",PPKn!S30)</f>
        <v>0</v>
      </c>
      <c r="AC36" s="520">
        <f>IF(C36="","",PPKn!C30)</f>
        <v>0</v>
      </c>
      <c r="AD36" s="520">
        <f>IF(C36="","",PPKn!D30)</f>
        <v>0</v>
      </c>
      <c r="AE36" s="520">
        <f>IF(C36="","",PPKn!F30)</f>
        <v>0</v>
      </c>
      <c r="AF36" s="520">
        <f>IF(C36="","",PPKn!G30)</f>
        <v>0</v>
      </c>
      <c r="AG36" s="520" t="e">
        <f>IF(C36="","",PPKn!T30)</f>
        <v>#VALUE!</v>
      </c>
      <c r="AH36" s="520">
        <f>IF(C36="","",B.Ind!S30)</f>
        <v>0</v>
      </c>
      <c r="AI36" s="520">
        <f>IF(C36="","",B.Ind!C30)</f>
        <v>0</v>
      </c>
      <c r="AJ36" s="520">
        <f>IF(C36="","",B.Ind!D30)</f>
        <v>0</v>
      </c>
      <c r="AK36" s="520">
        <f>IF(C36="","",B.Ind!F30)</f>
        <v>0</v>
      </c>
      <c r="AL36" s="520">
        <f>IF(C36="","",B.Ind!G30)</f>
        <v>0</v>
      </c>
      <c r="AM36" s="520" t="e">
        <f>IF(C36="","",B.Ind!T30)</f>
        <v>#VALUE!</v>
      </c>
      <c r="AN36" s="520">
        <f>IF(C36="","",B.ARAB!S30)</f>
        <v>0</v>
      </c>
      <c r="AO36" s="520">
        <f>IF(C36="","",B.ARAB!C30)</f>
        <v>0</v>
      </c>
      <c r="AP36" s="520">
        <f>IF(C36="","",B.ARAB!D30)</f>
        <v>0</v>
      </c>
      <c r="AQ36" s="520">
        <f>IF(C36="","",B.ARAB!F30)</f>
        <v>0</v>
      </c>
      <c r="AR36" s="520">
        <f>IF(C36="","",B.ARAB!G30)</f>
        <v>0</v>
      </c>
      <c r="AS36" s="520" t="e">
        <f>IF(C36="","",B.ARAB!T30)</f>
        <v>#VALUE!</v>
      </c>
      <c r="AT36" s="520">
        <f>IF(C36="","",MAT!S30)</f>
        <v>0</v>
      </c>
      <c r="AU36" s="520">
        <f>IF(C36="","",MAT!C30)</f>
        <v>0</v>
      </c>
      <c r="AV36" s="520">
        <f>IF(C36="","",MAT!D30)</f>
        <v>0</v>
      </c>
      <c r="AW36" s="520">
        <f>IF(C36="","",MAT!F30)</f>
        <v>0</v>
      </c>
      <c r="AX36" s="520">
        <f>IF(C36="","",MAT!G30)</f>
        <v>0</v>
      </c>
      <c r="AY36" s="520" t="e">
        <f>IF(C36="","",MAT!T30)</f>
        <v>#VALUE!</v>
      </c>
      <c r="AZ36" s="520">
        <f>IF(C36="","",IPA!S30)</f>
        <v>0</v>
      </c>
      <c r="BA36" s="520">
        <f>IF(C36="","",IPA!C30)</f>
        <v>0</v>
      </c>
      <c r="BB36" s="520">
        <f>IF(C36="","",IPA!D30)</f>
        <v>0</v>
      </c>
      <c r="BC36" s="520">
        <f>IF(C36="","",IPA!F30)</f>
        <v>0</v>
      </c>
      <c r="BD36" s="520">
        <f>IF(C36="","",IPA!G30)</f>
        <v>0</v>
      </c>
      <c r="BE36" s="520" t="e">
        <f>IF(C36="","",IPA!T30)</f>
        <v>#VALUE!</v>
      </c>
      <c r="BF36" s="520">
        <f>IF(C36="","",IPS!S30)</f>
        <v>0</v>
      </c>
      <c r="BG36" s="520">
        <f>IF(C36="","",IPS!C30)</f>
        <v>0</v>
      </c>
      <c r="BH36" s="520">
        <f>IF(C36="","",IPS!D30)</f>
        <v>0</v>
      </c>
      <c r="BI36" s="520">
        <f>IF(C36="","",IPS!F30)</f>
        <v>0</v>
      </c>
      <c r="BJ36" s="520">
        <f>IF(C36="","",IPS!G30)</f>
        <v>0</v>
      </c>
      <c r="BK36" s="520" t="e">
        <f>IF(C36="","",IPS!T30)</f>
        <v>#VALUE!</v>
      </c>
      <c r="BL36" s="520">
        <f>IF(C36="","",BIng!S30)</f>
        <v>0</v>
      </c>
      <c r="BM36" s="520">
        <f>IF(C36="","",BIng!C30)</f>
        <v>0</v>
      </c>
      <c r="BN36" s="520">
        <f>IF(C36="","",BIng!D30)</f>
        <v>0</v>
      </c>
      <c r="BO36" s="520">
        <f>IF(C36="","",BIng!F30)</f>
        <v>0</v>
      </c>
      <c r="BP36" s="520">
        <f>IF(C36="","",BIng!G30)</f>
        <v>0</v>
      </c>
      <c r="BQ36" s="520" t="e">
        <f>IF(C36="","",BIng!T30)</f>
        <v>#VALUE!</v>
      </c>
      <c r="BR36" s="520">
        <f>IF(C36="","",SBd!S30)</f>
        <v>0</v>
      </c>
      <c r="BS36" s="520">
        <f>IF(C36="","",SBd!C30)</f>
        <v>0</v>
      </c>
      <c r="BT36" s="520">
        <f>IF(C36="","",SBd!D30)</f>
        <v>0</v>
      </c>
      <c r="BU36" s="520">
        <f>IF(C36="","",SBd!F30)</f>
        <v>0</v>
      </c>
      <c r="BV36" s="520">
        <f>IF(C36="","",SBd!G30)</f>
        <v>0</v>
      </c>
      <c r="BW36" s="520" t="e">
        <f>IF(C36="","",SBd!T30)</f>
        <v>#VALUE!</v>
      </c>
      <c r="BX36" s="520">
        <f>IF(C36="","",Pjk!S30)</f>
        <v>0</v>
      </c>
      <c r="BY36" s="520">
        <f>IF(C36="","",Pjk!C30)</f>
        <v>0</v>
      </c>
      <c r="BZ36" s="520">
        <f>IF(C36="","",Pjk!D30)</f>
        <v>0</v>
      </c>
      <c r="CA36" s="520">
        <f>IF(C36="","",Pjk!F30)</f>
        <v>0</v>
      </c>
      <c r="CB36" s="520">
        <f>IF(C36="","",Pjk!G30)</f>
        <v>0</v>
      </c>
      <c r="CC36" s="520" t="e">
        <f>IF(C36="","",Pjk!T30)</f>
        <v>#VALUE!</v>
      </c>
      <c r="CD36" s="520">
        <f>IF(C36="","",Prk!S30)</f>
        <v>0</v>
      </c>
      <c r="CE36" s="520">
        <f>IF(C36="","",Prk!C30)</f>
        <v>0</v>
      </c>
      <c r="CF36" s="520">
        <f>IF(C36="","",Prk!D30)</f>
        <v>0</v>
      </c>
      <c r="CG36" s="520">
        <f>IF(C36="","",Prk!F30)</f>
        <v>0</v>
      </c>
      <c r="CH36" s="520">
        <f>IF(C36="","",Prk!G30)</f>
        <v>0</v>
      </c>
      <c r="CI36" s="520" t="e">
        <f>IF(C36="","",Prk!T30)</f>
        <v>#VALUE!</v>
      </c>
      <c r="CJ36" s="520">
        <f>IF(C36="","",BADER!S30)</f>
        <v>0</v>
      </c>
      <c r="CK36" s="520">
        <f>IF(C36="","",BADER!S30)</f>
        <v>0</v>
      </c>
      <c r="CL36" s="520">
        <f>IF(C36="","",BADER!S30)</f>
        <v>0</v>
      </c>
      <c r="CM36" s="520">
        <f>IF(C36="","",BADER!S30)</f>
        <v>0</v>
      </c>
      <c r="CN36" s="520">
        <f>IF(C36="","",BADER!S30)</f>
        <v>0</v>
      </c>
      <c r="CO36" s="520">
        <f>IF(C36="","",BADER!S30)</f>
        <v>0</v>
      </c>
      <c r="CP36" s="521">
        <f>IF(C36="","",TAMB1!S30)</f>
        <v>0</v>
      </c>
      <c r="CQ36" s="521">
        <f>IF(C36="","",TAMB1!C30)</f>
        <v>0</v>
      </c>
      <c r="CR36" s="521">
        <f>IF(C36="","",TAMB1!D30)</f>
        <v>0</v>
      </c>
      <c r="CS36" s="521">
        <f>IF(C36="","",TAMB1!F30)</f>
        <v>0</v>
      </c>
      <c r="CT36" s="521">
        <f>IF(C36="","",TAMB1!G30)</f>
        <v>0</v>
      </c>
      <c r="CU36" s="521" t="e">
        <f>IF(C36="","",TAMB1!T30)</f>
        <v>#VALUE!</v>
      </c>
      <c r="CV36" s="521">
        <f>IF(C36="","",TAMB2!S30)</f>
        <v>0</v>
      </c>
      <c r="CW36" s="521">
        <f>IF(C36="","",TAMB2!C30)</f>
        <v>0</v>
      </c>
      <c r="CX36" s="521">
        <f>IF(C36="","",TAMB2!D30)</f>
        <v>0</v>
      </c>
      <c r="CY36" s="521">
        <f>IF(C36="","",TAMB2!F30)</f>
        <v>0</v>
      </c>
      <c r="CZ36" s="521">
        <f>IF(C36="","",TAMB2!G30)</f>
        <v>0</v>
      </c>
      <c r="DA36" s="521" t="e">
        <f>IF(C36="","",TAMB2!T30)</f>
        <v>#VALUE!</v>
      </c>
      <c r="DB36" s="519"/>
      <c r="DC36" s="519"/>
      <c r="DD36" s="519"/>
      <c r="DE36" s="519"/>
      <c r="DF36" s="519"/>
      <c r="DG36" s="519"/>
      <c r="DH36" s="520">
        <f>IF(C36="","",ISIEKSTRA1!C22)</f>
        <v>0</v>
      </c>
      <c r="DI36" s="520">
        <f>IF(C36="","",ISIEKSTRA1!D22)</f>
        <v>0</v>
      </c>
      <c r="DJ36" s="520">
        <f>IF(C36="","",ISIEKSTRA1!F22)</f>
        <v>0</v>
      </c>
      <c r="DK36" s="520">
        <f>IF(C36="","",ISIEKSTRA1!G22)</f>
        <v>0</v>
      </c>
      <c r="DL36" s="520">
        <f>IF(C36="","",ISIEKSTRA1!I22)</f>
        <v>0</v>
      </c>
      <c r="DM36" s="520">
        <f>IF(C36="","",ISIEKSTRA1!J22)</f>
        <v>0</v>
      </c>
      <c r="DN36" s="520">
        <f>IF(C36="","",ISIEKSTRA1!L22)</f>
        <v>0</v>
      </c>
      <c r="DO36" s="520">
        <f>IF(C36="","",ISIEKSTRA1!M22)</f>
        <v>0</v>
      </c>
      <c r="DP36" s="520">
        <f>IF(C36="","",'Data Raport'!D20)</f>
        <v>0</v>
      </c>
      <c r="DQ36" s="520">
        <f>IF(C36="","",'Data Raport'!E20)</f>
        <v>0</v>
      </c>
      <c r="DR36" s="520">
        <f>IF(C36="","",'Data Raport'!F20)</f>
        <v>0</v>
      </c>
    </row>
    <row r="37" spans="1:122">
      <c r="A37" s="518">
        <v>18</v>
      </c>
      <c r="B37" s="518"/>
      <c r="C37" s="551" t="str">
        <f>IF('Data Identitas'!B26="","",'Data Identitas'!B26)</f>
        <v>siswa18</v>
      </c>
      <c r="D37" s="520">
        <f>IF(C37="","",QH!S31)</f>
        <v>0</v>
      </c>
      <c r="E37" s="520">
        <f>IF(C37="","",QH!C31)</f>
        <v>0</v>
      </c>
      <c r="F37" s="520">
        <f>IF(C37="","",QH!D31)</f>
        <v>0</v>
      </c>
      <c r="G37" s="520">
        <f>IF(C37="","",QH!F31)</f>
        <v>0</v>
      </c>
      <c r="H37" s="520">
        <f>IF(C37="","",QH!G31)</f>
        <v>0</v>
      </c>
      <c r="I37" s="520" t="e">
        <f>IF(C37="","",QH!T31)</f>
        <v>#VALUE!</v>
      </c>
      <c r="J37" s="520">
        <f>IF(C37="","",AA!S31)</f>
        <v>0</v>
      </c>
      <c r="K37" s="520">
        <f>IF(C37="","",AA!C31)</f>
        <v>0</v>
      </c>
      <c r="L37" s="520">
        <f>IF(C37="","",AA!D31)</f>
        <v>0</v>
      </c>
      <c r="M37" s="520">
        <f>IF(C37="","",AA!F31)</f>
        <v>0</v>
      </c>
      <c r="N37" s="520">
        <f>IF(C37="","",AA!G31)</f>
        <v>0</v>
      </c>
      <c r="O37" s="520" t="e">
        <f>IF(C37="","",AA!T31)</f>
        <v>#VALUE!</v>
      </c>
      <c r="P37" s="520">
        <f>IF(C37="","",FIQIH!S31)</f>
        <v>0</v>
      </c>
      <c r="Q37" s="520">
        <f>IF(C37="","",FIQIH!C31)</f>
        <v>0</v>
      </c>
      <c r="R37" s="520">
        <f>IF(C37="","",FIQIH!D31)</f>
        <v>0</v>
      </c>
      <c r="S37" s="520">
        <f>IF(C37="","",FIQIH!F31)</f>
        <v>0</v>
      </c>
      <c r="T37" s="520">
        <f>IF(C37="","",FIQIH!G31)</f>
        <v>0</v>
      </c>
      <c r="U37" s="520" t="e">
        <f>IF(C37="","",FIQIH!T31)</f>
        <v>#VALUE!</v>
      </c>
      <c r="V37" s="520">
        <f>IF(C37="","",SKI!S31)</f>
        <v>0</v>
      </c>
      <c r="W37" s="520">
        <f>IF(C37="","",SKI!C31)</f>
        <v>0</v>
      </c>
      <c r="X37" s="520">
        <f>IF(C37="","",SKI!D31)</f>
        <v>0</v>
      </c>
      <c r="Y37" s="520">
        <f>IF(C37="","",SKI!F31)</f>
        <v>0</v>
      </c>
      <c r="Z37" s="520">
        <f>IF(C37="","",SKI!G31)</f>
        <v>0</v>
      </c>
      <c r="AA37" s="520" t="e">
        <f>IF(C37="","",SKI!T31)</f>
        <v>#VALUE!</v>
      </c>
      <c r="AB37" s="520">
        <f>IF(C37="","",PPKn!S31)</f>
        <v>0</v>
      </c>
      <c r="AC37" s="520">
        <f>IF(C37="","",PPKn!C31)</f>
        <v>0</v>
      </c>
      <c r="AD37" s="520">
        <f>IF(C37="","",PPKn!D31)</f>
        <v>0</v>
      </c>
      <c r="AE37" s="520">
        <f>IF(C37="","",PPKn!F31)</f>
        <v>0</v>
      </c>
      <c r="AF37" s="520">
        <f>IF(C37="","",PPKn!G31)</f>
        <v>0</v>
      </c>
      <c r="AG37" s="520" t="e">
        <f>IF(C37="","",PPKn!T31)</f>
        <v>#VALUE!</v>
      </c>
      <c r="AH37" s="520">
        <f>IF(C37="","",B.Ind!S31)</f>
        <v>0</v>
      </c>
      <c r="AI37" s="520">
        <f>IF(C37="","",B.Ind!C31)</f>
        <v>0</v>
      </c>
      <c r="AJ37" s="520">
        <f>IF(C37="","",B.Ind!D31)</f>
        <v>0</v>
      </c>
      <c r="AK37" s="520">
        <f>IF(C37="","",B.Ind!F31)</f>
        <v>0</v>
      </c>
      <c r="AL37" s="520">
        <f>IF(C37="","",B.Ind!G31)</f>
        <v>0</v>
      </c>
      <c r="AM37" s="520" t="e">
        <f>IF(C37="","",B.Ind!T31)</f>
        <v>#VALUE!</v>
      </c>
      <c r="AN37" s="520">
        <f>IF(C37="","",B.ARAB!S31)</f>
        <v>0</v>
      </c>
      <c r="AO37" s="520">
        <f>IF(C37="","",B.ARAB!C31)</f>
        <v>0</v>
      </c>
      <c r="AP37" s="520">
        <f>IF(C37="","",B.ARAB!D31)</f>
        <v>0</v>
      </c>
      <c r="AQ37" s="520">
        <f>IF(C37="","",B.ARAB!F31)</f>
        <v>0</v>
      </c>
      <c r="AR37" s="520">
        <f>IF(C37="","",B.ARAB!G31)</f>
        <v>0</v>
      </c>
      <c r="AS37" s="520" t="e">
        <f>IF(C37="","",B.ARAB!T31)</f>
        <v>#VALUE!</v>
      </c>
      <c r="AT37" s="520">
        <f>IF(C37="","",MAT!S31)</f>
        <v>0</v>
      </c>
      <c r="AU37" s="520">
        <f>IF(C37="","",MAT!C31)</f>
        <v>0</v>
      </c>
      <c r="AV37" s="520">
        <f>IF(C37="","",MAT!D31)</f>
        <v>0</v>
      </c>
      <c r="AW37" s="520">
        <f>IF(C37="","",MAT!F31)</f>
        <v>0</v>
      </c>
      <c r="AX37" s="520">
        <f>IF(C37="","",MAT!G31)</f>
        <v>0</v>
      </c>
      <c r="AY37" s="520" t="e">
        <f>IF(C37="","",MAT!T31)</f>
        <v>#VALUE!</v>
      </c>
      <c r="AZ37" s="520">
        <f>IF(C37="","",IPA!S31)</f>
        <v>0</v>
      </c>
      <c r="BA37" s="520">
        <f>IF(C37="","",IPA!C31)</f>
        <v>0</v>
      </c>
      <c r="BB37" s="520">
        <f>IF(C37="","",IPA!D31)</f>
        <v>0</v>
      </c>
      <c r="BC37" s="520">
        <f>IF(C37="","",IPA!F31)</f>
        <v>0</v>
      </c>
      <c r="BD37" s="520">
        <f>IF(C37="","",IPA!G31)</f>
        <v>0</v>
      </c>
      <c r="BE37" s="520" t="e">
        <f>IF(C37="","",IPA!T31)</f>
        <v>#VALUE!</v>
      </c>
      <c r="BF37" s="520">
        <f>IF(C37="","",IPS!S31)</f>
        <v>0</v>
      </c>
      <c r="BG37" s="520">
        <f>IF(C37="","",IPS!C31)</f>
        <v>0</v>
      </c>
      <c r="BH37" s="520">
        <f>IF(C37="","",IPS!D31)</f>
        <v>0</v>
      </c>
      <c r="BI37" s="520">
        <f>IF(C37="","",IPS!F31)</f>
        <v>0</v>
      </c>
      <c r="BJ37" s="520">
        <f>IF(C37="","",IPS!G31)</f>
        <v>0</v>
      </c>
      <c r="BK37" s="520" t="e">
        <f>IF(C37="","",IPS!T31)</f>
        <v>#VALUE!</v>
      </c>
      <c r="BL37" s="520">
        <f>IF(C37="","",BIng!S31)</f>
        <v>0</v>
      </c>
      <c r="BM37" s="520">
        <f>IF(C37="","",BIng!C31)</f>
        <v>0</v>
      </c>
      <c r="BN37" s="520">
        <f>IF(C37="","",BIng!D31)</f>
        <v>0</v>
      </c>
      <c r="BO37" s="520">
        <f>IF(C37="","",BIng!F31)</f>
        <v>0</v>
      </c>
      <c r="BP37" s="520">
        <f>IF(C37="","",BIng!G31)</f>
        <v>0</v>
      </c>
      <c r="BQ37" s="520" t="e">
        <f>IF(C37="","",BIng!T31)</f>
        <v>#VALUE!</v>
      </c>
      <c r="BR37" s="520">
        <f>IF(C37="","",SBd!S31)</f>
        <v>0</v>
      </c>
      <c r="BS37" s="520">
        <f>IF(C37="","",SBd!C31)</f>
        <v>0</v>
      </c>
      <c r="BT37" s="520">
        <f>IF(C37="","",SBd!D31)</f>
        <v>0</v>
      </c>
      <c r="BU37" s="520">
        <f>IF(C37="","",SBd!F31)</f>
        <v>0</v>
      </c>
      <c r="BV37" s="520">
        <f>IF(C37="","",SBd!G31)</f>
        <v>0</v>
      </c>
      <c r="BW37" s="520" t="e">
        <f>IF(C37="","",SBd!T31)</f>
        <v>#VALUE!</v>
      </c>
      <c r="BX37" s="520">
        <f>IF(C37="","",Pjk!S31)</f>
        <v>0</v>
      </c>
      <c r="BY37" s="520">
        <f>IF(C37="","",Pjk!C31)</f>
        <v>0</v>
      </c>
      <c r="BZ37" s="520">
        <f>IF(C37="","",Pjk!D31)</f>
        <v>0</v>
      </c>
      <c r="CA37" s="520">
        <f>IF(C37="","",Pjk!F31)</f>
        <v>0</v>
      </c>
      <c r="CB37" s="520">
        <f>IF(C37="","",Pjk!G31)</f>
        <v>0</v>
      </c>
      <c r="CC37" s="520" t="e">
        <f>IF(C37="","",Pjk!T31)</f>
        <v>#VALUE!</v>
      </c>
      <c r="CD37" s="520">
        <f>IF(C37="","",Prk!S31)</f>
        <v>0</v>
      </c>
      <c r="CE37" s="520">
        <f>IF(C37="","",Prk!C31)</f>
        <v>0</v>
      </c>
      <c r="CF37" s="520">
        <f>IF(C37="","",Prk!D31)</f>
        <v>0</v>
      </c>
      <c r="CG37" s="520">
        <f>IF(C37="","",Prk!F31)</f>
        <v>0</v>
      </c>
      <c r="CH37" s="520">
        <f>IF(C37="","",Prk!G31)</f>
        <v>0</v>
      </c>
      <c r="CI37" s="520" t="e">
        <f>IF(C37="","",Prk!T31)</f>
        <v>#VALUE!</v>
      </c>
      <c r="CJ37" s="520">
        <f>IF(C37="","",BADER!S31)</f>
        <v>0</v>
      </c>
      <c r="CK37" s="520">
        <f>IF(C37="","",BADER!S31)</f>
        <v>0</v>
      </c>
      <c r="CL37" s="520">
        <f>IF(C37="","",BADER!S31)</f>
        <v>0</v>
      </c>
      <c r="CM37" s="520">
        <f>IF(C37="","",BADER!S31)</f>
        <v>0</v>
      </c>
      <c r="CN37" s="520">
        <f>IF(C37="","",BADER!S31)</f>
        <v>0</v>
      </c>
      <c r="CO37" s="520">
        <f>IF(C37="","",BADER!S31)</f>
        <v>0</v>
      </c>
      <c r="CP37" s="521">
        <f>IF(C37="","",TAMB1!S31)</f>
        <v>0</v>
      </c>
      <c r="CQ37" s="521">
        <f>IF(C37="","",TAMB1!C31)</f>
        <v>0</v>
      </c>
      <c r="CR37" s="521">
        <f>IF(C37="","",TAMB1!D31)</f>
        <v>0</v>
      </c>
      <c r="CS37" s="521">
        <f>IF(C37="","",TAMB1!F31)</f>
        <v>0</v>
      </c>
      <c r="CT37" s="521">
        <f>IF(C37="","",TAMB1!G31)</f>
        <v>0</v>
      </c>
      <c r="CU37" s="521" t="e">
        <f>IF(C37="","",TAMB1!T31)</f>
        <v>#VALUE!</v>
      </c>
      <c r="CV37" s="521">
        <f>IF(C37="","",TAMB2!S31)</f>
        <v>0</v>
      </c>
      <c r="CW37" s="521">
        <f>IF(C37="","",TAMB2!C31)</f>
        <v>0</v>
      </c>
      <c r="CX37" s="521">
        <f>IF(C37="","",TAMB2!D31)</f>
        <v>0</v>
      </c>
      <c r="CY37" s="521">
        <f>IF(C37="","",TAMB2!F31)</f>
        <v>0</v>
      </c>
      <c r="CZ37" s="521">
        <f>IF(C37="","",TAMB2!G31)</f>
        <v>0</v>
      </c>
      <c r="DA37" s="521" t="e">
        <f>IF(C37="","",TAMB2!T31)</f>
        <v>#VALUE!</v>
      </c>
      <c r="DB37" s="519"/>
      <c r="DC37" s="519"/>
      <c r="DD37" s="519"/>
      <c r="DE37" s="519"/>
      <c r="DF37" s="519"/>
      <c r="DG37" s="519"/>
      <c r="DH37" s="520">
        <f>IF(C37="","",ISIEKSTRA1!C23)</f>
        <v>0</v>
      </c>
      <c r="DI37" s="520">
        <f>IF(C37="","",ISIEKSTRA1!D23)</f>
        <v>0</v>
      </c>
      <c r="DJ37" s="520">
        <f>IF(C37="","",ISIEKSTRA1!F23)</f>
        <v>0</v>
      </c>
      <c r="DK37" s="520">
        <f>IF(C37="","",ISIEKSTRA1!G23)</f>
        <v>0</v>
      </c>
      <c r="DL37" s="520">
        <f>IF(C37="","",ISIEKSTRA1!I23)</f>
        <v>0</v>
      </c>
      <c r="DM37" s="520">
        <f>IF(C37="","",ISIEKSTRA1!J23)</f>
        <v>0</v>
      </c>
      <c r="DN37" s="520">
        <f>IF(C37="","",ISIEKSTRA1!L23)</f>
        <v>0</v>
      </c>
      <c r="DO37" s="520">
        <f>IF(C37="","",ISIEKSTRA1!M23)</f>
        <v>0</v>
      </c>
      <c r="DP37" s="520">
        <f>IF(C37="","",'Data Raport'!D21)</f>
        <v>0</v>
      </c>
      <c r="DQ37" s="520">
        <f>IF(C37="","",'Data Raport'!E21)</f>
        <v>0</v>
      </c>
      <c r="DR37" s="520">
        <f>IF(C37="","",'Data Raport'!F21)</f>
        <v>0</v>
      </c>
    </row>
    <row r="38" spans="1:122">
      <c r="A38" s="518">
        <v>19</v>
      </c>
      <c r="B38" s="518"/>
      <c r="C38" s="551" t="str">
        <f>IF('Data Identitas'!B27="","",'Data Identitas'!B27)</f>
        <v>siswa19</v>
      </c>
      <c r="D38" s="520">
        <f>IF(C38="","",QH!S32)</f>
        <v>0</v>
      </c>
      <c r="E38" s="520">
        <f>IF(C38="","",QH!C32)</f>
        <v>0</v>
      </c>
      <c r="F38" s="520">
        <f>IF(C38="","",QH!D32)</f>
        <v>0</v>
      </c>
      <c r="G38" s="520">
        <f>IF(C38="","",QH!F32)</f>
        <v>0</v>
      </c>
      <c r="H38" s="520">
        <f>IF(C38="","",QH!G32)</f>
        <v>0</v>
      </c>
      <c r="I38" s="520" t="e">
        <f>IF(C38="","",QH!T32)</f>
        <v>#VALUE!</v>
      </c>
      <c r="J38" s="520">
        <f>IF(C38="","",AA!S32)</f>
        <v>0</v>
      </c>
      <c r="K38" s="520">
        <f>IF(C38="","",AA!C32)</f>
        <v>0</v>
      </c>
      <c r="L38" s="520">
        <f>IF(C38="","",AA!D32)</f>
        <v>0</v>
      </c>
      <c r="M38" s="520">
        <f>IF(C38="","",AA!F32)</f>
        <v>0</v>
      </c>
      <c r="N38" s="520">
        <f>IF(C38="","",AA!G32)</f>
        <v>0</v>
      </c>
      <c r="O38" s="520" t="e">
        <f>IF(C38="","",AA!T32)</f>
        <v>#VALUE!</v>
      </c>
      <c r="P38" s="520">
        <f>IF(C38="","",FIQIH!S32)</f>
        <v>0</v>
      </c>
      <c r="Q38" s="520">
        <f>IF(C38="","",FIQIH!C32)</f>
        <v>0</v>
      </c>
      <c r="R38" s="520">
        <f>IF(C38="","",FIQIH!D32)</f>
        <v>0</v>
      </c>
      <c r="S38" s="520">
        <f>IF(C38="","",FIQIH!F32)</f>
        <v>0</v>
      </c>
      <c r="T38" s="520">
        <f>IF(C38="","",FIQIH!G32)</f>
        <v>0</v>
      </c>
      <c r="U38" s="520" t="e">
        <f>IF(C38="","",FIQIH!T32)</f>
        <v>#VALUE!</v>
      </c>
      <c r="V38" s="520">
        <f>IF(C38="","",SKI!S32)</f>
        <v>0</v>
      </c>
      <c r="W38" s="520">
        <f>IF(C38="","",SKI!C32)</f>
        <v>0</v>
      </c>
      <c r="X38" s="520">
        <f>IF(C38="","",SKI!D32)</f>
        <v>0</v>
      </c>
      <c r="Y38" s="520">
        <f>IF(C38="","",SKI!F32)</f>
        <v>0</v>
      </c>
      <c r="Z38" s="520">
        <f>IF(C38="","",SKI!G32)</f>
        <v>0</v>
      </c>
      <c r="AA38" s="520" t="e">
        <f>IF(C38="","",SKI!T32)</f>
        <v>#VALUE!</v>
      </c>
      <c r="AB38" s="520">
        <f>IF(C38="","",PPKn!S32)</f>
        <v>0</v>
      </c>
      <c r="AC38" s="520">
        <f>IF(C38="","",PPKn!C32)</f>
        <v>0</v>
      </c>
      <c r="AD38" s="520">
        <f>IF(C38="","",PPKn!D32)</f>
        <v>0</v>
      </c>
      <c r="AE38" s="520">
        <f>IF(C38="","",PPKn!F32)</f>
        <v>0</v>
      </c>
      <c r="AF38" s="520">
        <f>IF(C38="","",PPKn!G32)</f>
        <v>0</v>
      </c>
      <c r="AG38" s="520" t="e">
        <f>IF(C38="","",PPKn!T32)</f>
        <v>#VALUE!</v>
      </c>
      <c r="AH38" s="520">
        <f>IF(C38="","",B.Ind!S32)</f>
        <v>0</v>
      </c>
      <c r="AI38" s="520">
        <f>IF(C38="","",B.Ind!C32)</f>
        <v>0</v>
      </c>
      <c r="AJ38" s="520">
        <f>IF(C38="","",B.Ind!D32)</f>
        <v>0</v>
      </c>
      <c r="AK38" s="520">
        <f>IF(C38="","",B.Ind!F32)</f>
        <v>0</v>
      </c>
      <c r="AL38" s="520">
        <f>IF(C38="","",B.Ind!G32)</f>
        <v>0</v>
      </c>
      <c r="AM38" s="520" t="e">
        <f>IF(C38="","",B.Ind!T32)</f>
        <v>#VALUE!</v>
      </c>
      <c r="AN38" s="520">
        <f>IF(C38="","",B.ARAB!S32)</f>
        <v>0</v>
      </c>
      <c r="AO38" s="520">
        <f>IF(C38="","",B.ARAB!C32)</f>
        <v>0</v>
      </c>
      <c r="AP38" s="520">
        <f>IF(C38="","",B.ARAB!D32)</f>
        <v>0</v>
      </c>
      <c r="AQ38" s="520">
        <f>IF(C38="","",B.ARAB!F32)</f>
        <v>0</v>
      </c>
      <c r="AR38" s="520">
        <f>IF(C38="","",B.ARAB!G32)</f>
        <v>0</v>
      </c>
      <c r="AS38" s="520" t="e">
        <f>IF(C38="","",B.ARAB!T32)</f>
        <v>#VALUE!</v>
      </c>
      <c r="AT38" s="520">
        <f>IF(C38="","",MAT!S32)</f>
        <v>0</v>
      </c>
      <c r="AU38" s="520">
        <f>IF(C38="","",MAT!C32)</f>
        <v>0</v>
      </c>
      <c r="AV38" s="520">
        <f>IF(C38="","",MAT!D32)</f>
        <v>0</v>
      </c>
      <c r="AW38" s="520">
        <f>IF(C38="","",MAT!F32)</f>
        <v>0</v>
      </c>
      <c r="AX38" s="520">
        <f>IF(C38="","",MAT!G32)</f>
        <v>0</v>
      </c>
      <c r="AY38" s="520" t="e">
        <f>IF(C38="","",MAT!T32)</f>
        <v>#VALUE!</v>
      </c>
      <c r="AZ38" s="520">
        <f>IF(C38="","",IPA!S32)</f>
        <v>0</v>
      </c>
      <c r="BA38" s="520">
        <f>IF(C38="","",IPA!C32)</f>
        <v>0</v>
      </c>
      <c r="BB38" s="520">
        <f>IF(C38="","",IPA!D32)</f>
        <v>0</v>
      </c>
      <c r="BC38" s="520">
        <f>IF(C38="","",IPA!F32)</f>
        <v>0</v>
      </c>
      <c r="BD38" s="520">
        <f>IF(C38="","",IPA!G32)</f>
        <v>0</v>
      </c>
      <c r="BE38" s="520" t="e">
        <f>IF(C38="","",IPA!T32)</f>
        <v>#VALUE!</v>
      </c>
      <c r="BF38" s="520">
        <f>IF(C38="","",IPS!S32)</f>
        <v>0</v>
      </c>
      <c r="BG38" s="520">
        <f>IF(C38="","",IPS!C32)</f>
        <v>0</v>
      </c>
      <c r="BH38" s="520">
        <f>IF(C38="","",IPS!D32)</f>
        <v>0</v>
      </c>
      <c r="BI38" s="520">
        <f>IF(C38="","",IPS!F32)</f>
        <v>0</v>
      </c>
      <c r="BJ38" s="520">
        <f>IF(C38="","",IPS!G32)</f>
        <v>0</v>
      </c>
      <c r="BK38" s="520" t="e">
        <f>IF(C38="","",IPS!T32)</f>
        <v>#VALUE!</v>
      </c>
      <c r="BL38" s="520">
        <f>IF(C38="","",BIng!S32)</f>
        <v>0</v>
      </c>
      <c r="BM38" s="520">
        <f>IF(C38="","",BIng!C32)</f>
        <v>0</v>
      </c>
      <c r="BN38" s="520">
        <f>IF(C38="","",BIng!D32)</f>
        <v>0</v>
      </c>
      <c r="BO38" s="520">
        <f>IF(C38="","",BIng!F32)</f>
        <v>0</v>
      </c>
      <c r="BP38" s="520">
        <f>IF(C38="","",BIng!G32)</f>
        <v>0</v>
      </c>
      <c r="BQ38" s="520" t="e">
        <f>IF(C38="","",BIng!T32)</f>
        <v>#VALUE!</v>
      </c>
      <c r="BR38" s="520">
        <f>IF(C38="","",SBd!S32)</f>
        <v>0</v>
      </c>
      <c r="BS38" s="520">
        <f>IF(C38="","",SBd!C32)</f>
        <v>0</v>
      </c>
      <c r="BT38" s="520">
        <f>IF(C38="","",SBd!D32)</f>
        <v>0</v>
      </c>
      <c r="BU38" s="520">
        <f>IF(C38="","",SBd!F32)</f>
        <v>0</v>
      </c>
      <c r="BV38" s="520">
        <f>IF(C38="","",SBd!G32)</f>
        <v>0</v>
      </c>
      <c r="BW38" s="520" t="e">
        <f>IF(C38="","",SBd!T32)</f>
        <v>#VALUE!</v>
      </c>
      <c r="BX38" s="520">
        <f>IF(C38="","",Pjk!S32)</f>
        <v>0</v>
      </c>
      <c r="BY38" s="520">
        <f>IF(C38="","",Pjk!C32)</f>
        <v>0</v>
      </c>
      <c r="BZ38" s="520">
        <f>IF(C38="","",Pjk!D32)</f>
        <v>0</v>
      </c>
      <c r="CA38" s="520">
        <f>IF(C38="","",Pjk!F32)</f>
        <v>0</v>
      </c>
      <c r="CB38" s="520">
        <f>IF(C38="","",Pjk!G32)</f>
        <v>0</v>
      </c>
      <c r="CC38" s="520" t="e">
        <f>IF(C38="","",Pjk!T32)</f>
        <v>#VALUE!</v>
      </c>
      <c r="CD38" s="520">
        <f>IF(C38="","",Prk!S32)</f>
        <v>0</v>
      </c>
      <c r="CE38" s="520">
        <f>IF(C38="","",Prk!C32)</f>
        <v>0</v>
      </c>
      <c r="CF38" s="520">
        <f>IF(C38="","",Prk!D32)</f>
        <v>0</v>
      </c>
      <c r="CG38" s="520">
        <f>IF(C38="","",Prk!F32)</f>
        <v>0</v>
      </c>
      <c r="CH38" s="520">
        <f>IF(C38="","",Prk!G32)</f>
        <v>0</v>
      </c>
      <c r="CI38" s="520" t="e">
        <f>IF(C38="","",Prk!T32)</f>
        <v>#VALUE!</v>
      </c>
      <c r="CJ38" s="520">
        <f>IF(C38="","",BADER!S32)</f>
        <v>0</v>
      </c>
      <c r="CK38" s="520">
        <f>IF(C38="","",BADER!S32)</f>
        <v>0</v>
      </c>
      <c r="CL38" s="520">
        <f>IF(C38="","",BADER!S32)</f>
        <v>0</v>
      </c>
      <c r="CM38" s="520">
        <f>IF(C38="","",BADER!S32)</f>
        <v>0</v>
      </c>
      <c r="CN38" s="520">
        <f>IF(C38="","",BADER!S32)</f>
        <v>0</v>
      </c>
      <c r="CO38" s="520">
        <f>IF(C38="","",BADER!S32)</f>
        <v>0</v>
      </c>
      <c r="CP38" s="521">
        <f>IF(C38="","",TAMB1!S32)</f>
        <v>0</v>
      </c>
      <c r="CQ38" s="521">
        <f>IF(C38="","",TAMB1!C32)</f>
        <v>0</v>
      </c>
      <c r="CR38" s="521">
        <f>IF(C38="","",TAMB1!D32)</f>
        <v>0</v>
      </c>
      <c r="CS38" s="521">
        <f>IF(C38="","",TAMB1!F32)</f>
        <v>0</v>
      </c>
      <c r="CT38" s="521">
        <f>IF(C38="","",TAMB1!G32)</f>
        <v>0</v>
      </c>
      <c r="CU38" s="521" t="e">
        <f>IF(C38="","",TAMB1!T32)</f>
        <v>#VALUE!</v>
      </c>
      <c r="CV38" s="521">
        <f>IF(C38="","",TAMB2!S32)</f>
        <v>0</v>
      </c>
      <c r="CW38" s="521">
        <f>IF(C38="","",TAMB2!C32)</f>
        <v>0</v>
      </c>
      <c r="CX38" s="521">
        <f>IF(C38="","",TAMB2!D32)</f>
        <v>0</v>
      </c>
      <c r="CY38" s="521">
        <f>IF(C38="","",TAMB2!F32)</f>
        <v>0</v>
      </c>
      <c r="CZ38" s="521">
        <f>IF(C38="","",TAMB2!G32)</f>
        <v>0</v>
      </c>
      <c r="DA38" s="521" t="e">
        <f>IF(C38="","",TAMB2!T32)</f>
        <v>#VALUE!</v>
      </c>
      <c r="DB38" s="519"/>
      <c r="DC38" s="519"/>
      <c r="DD38" s="519"/>
      <c r="DE38" s="519"/>
      <c r="DF38" s="519"/>
      <c r="DG38" s="519"/>
      <c r="DH38" s="520">
        <f>IF(C38="","",ISIEKSTRA1!C24)</f>
        <v>0</v>
      </c>
      <c r="DI38" s="520">
        <f>IF(C38="","",ISIEKSTRA1!D24)</f>
        <v>0</v>
      </c>
      <c r="DJ38" s="520">
        <f>IF(C38="","",ISIEKSTRA1!F24)</f>
        <v>0</v>
      </c>
      <c r="DK38" s="520">
        <f>IF(C38="","",ISIEKSTRA1!G24)</f>
        <v>0</v>
      </c>
      <c r="DL38" s="520">
        <f>IF(C38="","",ISIEKSTRA1!I24)</f>
        <v>0</v>
      </c>
      <c r="DM38" s="520">
        <f>IF(C38="","",ISIEKSTRA1!J24)</f>
        <v>0</v>
      </c>
      <c r="DN38" s="520">
        <f>IF(C38="","",ISIEKSTRA1!L24)</f>
        <v>0</v>
      </c>
      <c r="DO38" s="520">
        <f>IF(C38="","",ISIEKSTRA1!M24)</f>
        <v>0</v>
      </c>
      <c r="DP38" s="520">
        <f>IF(C38="","",'Data Raport'!D22)</f>
        <v>0</v>
      </c>
      <c r="DQ38" s="520">
        <f>IF(C38="","",'Data Raport'!E22)</f>
        <v>0</v>
      </c>
      <c r="DR38" s="520">
        <f>IF(C38="","",'Data Raport'!F22)</f>
        <v>0</v>
      </c>
    </row>
    <row r="39" spans="1:122">
      <c r="A39" s="518">
        <v>20</v>
      </c>
      <c r="B39" s="518"/>
      <c r="C39" s="551" t="str">
        <f>IF('Data Identitas'!B28="","",'Data Identitas'!B28)</f>
        <v>siswa20</v>
      </c>
      <c r="D39" s="520">
        <f>IF(C39="","",QH!S33)</f>
        <v>0</v>
      </c>
      <c r="E39" s="520">
        <f>IF(C39="","",QH!C33)</f>
        <v>0</v>
      </c>
      <c r="F39" s="520">
        <f>IF(C39="","",QH!D33)</f>
        <v>0</v>
      </c>
      <c r="G39" s="520">
        <f>IF(C39="","",QH!F33)</f>
        <v>0</v>
      </c>
      <c r="H39" s="520">
        <f>IF(C39="","",QH!G33)</f>
        <v>0</v>
      </c>
      <c r="I39" s="520" t="e">
        <f>IF(C39="","",QH!T33)</f>
        <v>#VALUE!</v>
      </c>
      <c r="J39" s="520">
        <f>IF(C39="","",AA!S33)</f>
        <v>0</v>
      </c>
      <c r="K39" s="520">
        <f>IF(C39="","",AA!C33)</f>
        <v>0</v>
      </c>
      <c r="L39" s="520">
        <f>IF(C39="","",AA!D33)</f>
        <v>0</v>
      </c>
      <c r="M39" s="520">
        <f>IF(C39="","",AA!F33)</f>
        <v>0</v>
      </c>
      <c r="N39" s="520">
        <f>IF(C39="","",AA!G33)</f>
        <v>0</v>
      </c>
      <c r="O39" s="520" t="e">
        <f>IF(C39="","",AA!T33)</f>
        <v>#VALUE!</v>
      </c>
      <c r="P39" s="520">
        <f>IF(C39="","",FIQIH!S33)</f>
        <v>0</v>
      </c>
      <c r="Q39" s="520">
        <f>IF(C39="","",FIQIH!C33)</f>
        <v>0</v>
      </c>
      <c r="R39" s="520">
        <f>IF(C39="","",FIQIH!D33)</f>
        <v>0</v>
      </c>
      <c r="S39" s="520">
        <f>IF(C39="","",FIQIH!F33)</f>
        <v>0</v>
      </c>
      <c r="T39" s="520">
        <f>IF(C39="","",FIQIH!G33)</f>
        <v>0</v>
      </c>
      <c r="U39" s="520" t="e">
        <f>IF(C39="","",FIQIH!T33)</f>
        <v>#VALUE!</v>
      </c>
      <c r="V39" s="520">
        <f>IF(C39="","",SKI!S33)</f>
        <v>0</v>
      </c>
      <c r="W39" s="520">
        <f>IF(C39="","",SKI!C33)</f>
        <v>0</v>
      </c>
      <c r="X39" s="520">
        <f>IF(C39="","",SKI!D33)</f>
        <v>0</v>
      </c>
      <c r="Y39" s="520">
        <f>IF(C39="","",SKI!F33)</f>
        <v>0</v>
      </c>
      <c r="Z39" s="520">
        <f>IF(C39="","",SKI!G33)</f>
        <v>0</v>
      </c>
      <c r="AA39" s="520" t="e">
        <f>IF(C39="","",SKI!T33)</f>
        <v>#VALUE!</v>
      </c>
      <c r="AB39" s="520">
        <f>IF(C39="","",PPKn!S33)</f>
        <v>0</v>
      </c>
      <c r="AC39" s="520">
        <f>IF(C39="","",PPKn!C33)</f>
        <v>0</v>
      </c>
      <c r="AD39" s="520">
        <f>IF(C39="","",PPKn!D33)</f>
        <v>0</v>
      </c>
      <c r="AE39" s="520">
        <f>IF(C39="","",PPKn!F33)</f>
        <v>0</v>
      </c>
      <c r="AF39" s="520">
        <f>IF(C39="","",PPKn!G33)</f>
        <v>0</v>
      </c>
      <c r="AG39" s="520" t="e">
        <f>IF(C39="","",PPKn!T33)</f>
        <v>#VALUE!</v>
      </c>
      <c r="AH39" s="520">
        <f>IF(C39="","",B.Ind!S33)</f>
        <v>0</v>
      </c>
      <c r="AI39" s="520">
        <f>IF(C39="","",B.Ind!C33)</f>
        <v>0</v>
      </c>
      <c r="AJ39" s="520">
        <f>IF(C39="","",B.Ind!D33)</f>
        <v>0</v>
      </c>
      <c r="AK39" s="520">
        <f>IF(C39="","",B.Ind!F33)</f>
        <v>0</v>
      </c>
      <c r="AL39" s="520">
        <f>IF(C39="","",B.Ind!G33)</f>
        <v>0</v>
      </c>
      <c r="AM39" s="520" t="e">
        <f>IF(C39="","",B.Ind!T33)</f>
        <v>#VALUE!</v>
      </c>
      <c r="AN39" s="520">
        <f>IF(C39="","",B.ARAB!S33)</f>
        <v>0</v>
      </c>
      <c r="AO39" s="520">
        <f>IF(C39="","",B.ARAB!C33)</f>
        <v>0</v>
      </c>
      <c r="AP39" s="520">
        <f>IF(C39="","",B.ARAB!D33)</f>
        <v>0</v>
      </c>
      <c r="AQ39" s="520">
        <f>IF(C39="","",B.ARAB!F33)</f>
        <v>0</v>
      </c>
      <c r="AR39" s="520">
        <f>IF(C39="","",B.ARAB!G33)</f>
        <v>0</v>
      </c>
      <c r="AS39" s="520" t="e">
        <f>IF(C39="","",B.ARAB!T33)</f>
        <v>#VALUE!</v>
      </c>
      <c r="AT39" s="520">
        <f>IF(C39="","",MAT!S33)</f>
        <v>0</v>
      </c>
      <c r="AU39" s="520">
        <f>IF(C39="","",MAT!C33)</f>
        <v>0</v>
      </c>
      <c r="AV39" s="520">
        <f>IF(C39="","",MAT!D33)</f>
        <v>0</v>
      </c>
      <c r="AW39" s="520">
        <f>IF(C39="","",MAT!F33)</f>
        <v>0</v>
      </c>
      <c r="AX39" s="520">
        <f>IF(C39="","",MAT!G33)</f>
        <v>0</v>
      </c>
      <c r="AY39" s="520" t="e">
        <f>IF(C39="","",MAT!T33)</f>
        <v>#VALUE!</v>
      </c>
      <c r="AZ39" s="520">
        <f>IF(C39="","",IPA!S33)</f>
        <v>0</v>
      </c>
      <c r="BA39" s="520">
        <f>IF(C39="","",IPA!C33)</f>
        <v>0</v>
      </c>
      <c r="BB39" s="520">
        <f>IF(C39="","",IPA!D33)</f>
        <v>0</v>
      </c>
      <c r="BC39" s="520">
        <f>IF(C39="","",IPA!F33)</f>
        <v>0</v>
      </c>
      <c r="BD39" s="520">
        <f>IF(C39="","",IPA!G33)</f>
        <v>0</v>
      </c>
      <c r="BE39" s="520" t="e">
        <f>IF(C39="","",IPA!T33)</f>
        <v>#VALUE!</v>
      </c>
      <c r="BF39" s="520">
        <f>IF(C39="","",IPS!S33)</f>
        <v>0</v>
      </c>
      <c r="BG39" s="520">
        <f>IF(C39="","",IPS!C33)</f>
        <v>0</v>
      </c>
      <c r="BH39" s="520">
        <f>IF(C39="","",IPS!D33)</f>
        <v>0</v>
      </c>
      <c r="BI39" s="520">
        <f>IF(C39="","",IPS!F33)</f>
        <v>0</v>
      </c>
      <c r="BJ39" s="520">
        <f>IF(C39="","",IPS!G33)</f>
        <v>0</v>
      </c>
      <c r="BK39" s="520" t="e">
        <f>IF(C39="","",IPS!T33)</f>
        <v>#VALUE!</v>
      </c>
      <c r="BL39" s="520">
        <f>IF(C39="","",BIng!S33)</f>
        <v>0</v>
      </c>
      <c r="BM39" s="520">
        <f>IF(C39="","",BIng!C33)</f>
        <v>0</v>
      </c>
      <c r="BN39" s="520">
        <f>IF(C39="","",BIng!D33)</f>
        <v>0</v>
      </c>
      <c r="BO39" s="520">
        <f>IF(C39="","",BIng!F33)</f>
        <v>0</v>
      </c>
      <c r="BP39" s="520">
        <f>IF(C39="","",BIng!G33)</f>
        <v>0</v>
      </c>
      <c r="BQ39" s="520" t="e">
        <f>IF(C39="","",BIng!T33)</f>
        <v>#VALUE!</v>
      </c>
      <c r="BR39" s="520">
        <f>IF(C39="","",SBd!S33)</f>
        <v>0</v>
      </c>
      <c r="BS39" s="520">
        <f>IF(C39="","",SBd!C33)</f>
        <v>0</v>
      </c>
      <c r="BT39" s="520">
        <f>IF(C39="","",SBd!D33)</f>
        <v>0</v>
      </c>
      <c r="BU39" s="520">
        <f>IF(C39="","",SBd!F33)</f>
        <v>0</v>
      </c>
      <c r="BV39" s="520">
        <f>IF(C39="","",SBd!G33)</f>
        <v>0</v>
      </c>
      <c r="BW39" s="520" t="e">
        <f>IF(C39="","",SBd!T33)</f>
        <v>#VALUE!</v>
      </c>
      <c r="BX39" s="520">
        <f>IF(C39="","",Pjk!S33)</f>
        <v>0</v>
      </c>
      <c r="BY39" s="520">
        <f>IF(C39="","",Pjk!C33)</f>
        <v>0</v>
      </c>
      <c r="BZ39" s="520">
        <f>IF(C39="","",Pjk!D33)</f>
        <v>0</v>
      </c>
      <c r="CA39" s="520">
        <f>IF(C39="","",Pjk!F33)</f>
        <v>0</v>
      </c>
      <c r="CB39" s="520">
        <f>IF(C39="","",Pjk!G33)</f>
        <v>0</v>
      </c>
      <c r="CC39" s="520" t="e">
        <f>IF(C39="","",Pjk!T33)</f>
        <v>#VALUE!</v>
      </c>
      <c r="CD39" s="520">
        <f>IF(C39="","",Prk!S33)</f>
        <v>0</v>
      </c>
      <c r="CE39" s="520">
        <f>IF(C39="","",Prk!C33)</f>
        <v>0</v>
      </c>
      <c r="CF39" s="520">
        <f>IF(C39="","",Prk!D33)</f>
        <v>0</v>
      </c>
      <c r="CG39" s="520">
        <f>IF(C39="","",Prk!F33)</f>
        <v>0</v>
      </c>
      <c r="CH39" s="520">
        <f>IF(C39="","",Prk!G33)</f>
        <v>0</v>
      </c>
      <c r="CI39" s="520" t="e">
        <f>IF(C39="","",Prk!T33)</f>
        <v>#VALUE!</v>
      </c>
      <c r="CJ39" s="520">
        <f>IF(C39="","",BADER!S33)</f>
        <v>0</v>
      </c>
      <c r="CK39" s="520">
        <f>IF(C39="","",BADER!S33)</f>
        <v>0</v>
      </c>
      <c r="CL39" s="520">
        <f>IF(C39="","",BADER!S33)</f>
        <v>0</v>
      </c>
      <c r="CM39" s="520">
        <f>IF(C39="","",BADER!S33)</f>
        <v>0</v>
      </c>
      <c r="CN39" s="520">
        <f>IF(C39="","",BADER!S33)</f>
        <v>0</v>
      </c>
      <c r="CO39" s="520">
        <f>IF(C39="","",BADER!S33)</f>
        <v>0</v>
      </c>
      <c r="CP39" s="521">
        <f>IF(C39="","",TAMB1!S33)</f>
        <v>0</v>
      </c>
      <c r="CQ39" s="521">
        <f>IF(C39="","",TAMB1!C33)</f>
        <v>0</v>
      </c>
      <c r="CR39" s="521">
        <f>IF(C39="","",TAMB1!D33)</f>
        <v>0</v>
      </c>
      <c r="CS39" s="521">
        <f>IF(C39="","",TAMB1!F33)</f>
        <v>0</v>
      </c>
      <c r="CT39" s="521">
        <f>IF(C39="","",TAMB1!G33)</f>
        <v>0</v>
      </c>
      <c r="CU39" s="521" t="e">
        <f>IF(C39="","",TAMB1!T33)</f>
        <v>#VALUE!</v>
      </c>
      <c r="CV39" s="521">
        <f>IF(C39="","",TAMB2!S33)</f>
        <v>0</v>
      </c>
      <c r="CW39" s="521">
        <f>IF(C39="","",TAMB2!C33)</f>
        <v>0</v>
      </c>
      <c r="CX39" s="521">
        <f>IF(C39="","",TAMB2!D33)</f>
        <v>0</v>
      </c>
      <c r="CY39" s="521">
        <f>IF(C39="","",TAMB2!F33)</f>
        <v>0</v>
      </c>
      <c r="CZ39" s="521">
        <f>IF(C39="","",TAMB2!G33)</f>
        <v>0</v>
      </c>
      <c r="DA39" s="521" t="e">
        <f>IF(C39="","",TAMB2!T33)</f>
        <v>#VALUE!</v>
      </c>
      <c r="DB39" s="519"/>
      <c r="DC39" s="519"/>
      <c r="DD39" s="519"/>
      <c r="DE39" s="519"/>
      <c r="DF39" s="519"/>
      <c r="DG39" s="519"/>
      <c r="DH39" s="520">
        <f>IF(C39="","",ISIEKSTRA1!C25)</f>
        <v>0</v>
      </c>
      <c r="DI39" s="520">
        <f>IF(C39="","",ISIEKSTRA1!D25)</f>
        <v>0</v>
      </c>
      <c r="DJ39" s="520">
        <f>IF(C39="","",ISIEKSTRA1!F25)</f>
        <v>0</v>
      </c>
      <c r="DK39" s="520">
        <f>IF(C39="","",ISIEKSTRA1!G25)</f>
        <v>0</v>
      </c>
      <c r="DL39" s="520">
        <f>IF(C39="","",ISIEKSTRA1!I25)</f>
        <v>0</v>
      </c>
      <c r="DM39" s="520">
        <f>IF(C39="","",ISIEKSTRA1!J25)</f>
        <v>0</v>
      </c>
      <c r="DN39" s="520">
        <f>IF(C39="","",ISIEKSTRA1!L25)</f>
        <v>0</v>
      </c>
      <c r="DO39" s="520">
        <f>IF(C39="","",ISIEKSTRA1!M25)</f>
        <v>0</v>
      </c>
      <c r="DP39" s="520">
        <f>IF(C39="","",'Data Raport'!D23)</f>
        <v>0</v>
      </c>
      <c r="DQ39" s="520">
        <f>IF(C39="","",'Data Raport'!E23)</f>
        <v>0</v>
      </c>
      <c r="DR39" s="520">
        <f>IF(C39="","",'Data Raport'!F23)</f>
        <v>0</v>
      </c>
    </row>
    <row r="40" spans="1:122">
      <c r="A40" s="518">
        <v>21</v>
      </c>
      <c r="B40" s="518"/>
      <c r="C40" s="551" t="str">
        <f>IF('Data Identitas'!B29="","",'Data Identitas'!B29)</f>
        <v>siswa21</v>
      </c>
      <c r="D40" s="520">
        <f>IF(C40="","",QH!S34)</f>
        <v>0</v>
      </c>
      <c r="E40" s="520">
        <f>IF(C40="","",QH!C34)</f>
        <v>0</v>
      </c>
      <c r="F40" s="520">
        <f>IF(C40="","",QH!D34)</f>
        <v>0</v>
      </c>
      <c r="G40" s="520">
        <f>IF(C40="","",QH!F34)</f>
        <v>0</v>
      </c>
      <c r="H40" s="520">
        <f>IF(C40="","",QH!G34)</f>
        <v>0</v>
      </c>
      <c r="I40" s="520" t="e">
        <f>IF(C40="","",QH!T34)</f>
        <v>#VALUE!</v>
      </c>
      <c r="J40" s="520">
        <f>IF(C40="","",AA!S34)</f>
        <v>0</v>
      </c>
      <c r="K40" s="520">
        <f>IF(C40="","",AA!C34)</f>
        <v>0</v>
      </c>
      <c r="L40" s="520">
        <f>IF(C40="","",AA!D34)</f>
        <v>0</v>
      </c>
      <c r="M40" s="520">
        <f>IF(C40="","",AA!F34)</f>
        <v>0</v>
      </c>
      <c r="N40" s="520">
        <f>IF(C40="","",AA!G34)</f>
        <v>0</v>
      </c>
      <c r="O40" s="520" t="e">
        <f>IF(C40="","",AA!T34)</f>
        <v>#VALUE!</v>
      </c>
      <c r="P40" s="520">
        <f>IF(C40="","",FIQIH!S34)</f>
        <v>0</v>
      </c>
      <c r="Q40" s="520">
        <f>IF(C40="","",FIQIH!C34)</f>
        <v>0</v>
      </c>
      <c r="R40" s="520">
        <f>IF(C40="","",FIQIH!D34)</f>
        <v>0</v>
      </c>
      <c r="S40" s="520">
        <f>IF(C40="","",FIQIH!F34)</f>
        <v>0</v>
      </c>
      <c r="T40" s="520">
        <f>IF(C40="","",FIQIH!G34)</f>
        <v>0</v>
      </c>
      <c r="U40" s="520" t="e">
        <f>IF(C40="","",FIQIH!T34)</f>
        <v>#VALUE!</v>
      </c>
      <c r="V40" s="520">
        <f>IF(C40="","",SKI!S34)</f>
        <v>0</v>
      </c>
      <c r="W40" s="520">
        <f>IF(C40="","",SKI!C34)</f>
        <v>0</v>
      </c>
      <c r="X40" s="520">
        <f>IF(C40="","",SKI!D34)</f>
        <v>0</v>
      </c>
      <c r="Y40" s="520">
        <f>IF(C40="","",SKI!F34)</f>
        <v>0</v>
      </c>
      <c r="Z40" s="520">
        <f>IF(C40="","",SKI!G34)</f>
        <v>0</v>
      </c>
      <c r="AA40" s="520" t="e">
        <f>IF(C40="","",SKI!T34)</f>
        <v>#VALUE!</v>
      </c>
      <c r="AB40" s="520">
        <f>IF(C40="","",PPKn!S34)</f>
        <v>0</v>
      </c>
      <c r="AC40" s="520">
        <f>IF(C40="","",PPKn!C34)</f>
        <v>0</v>
      </c>
      <c r="AD40" s="520">
        <f>IF(C40="","",PPKn!D34)</f>
        <v>0</v>
      </c>
      <c r="AE40" s="520">
        <f>IF(C40="","",PPKn!F34)</f>
        <v>0</v>
      </c>
      <c r="AF40" s="520">
        <f>IF(C40="","",PPKn!G34)</f>
        <v>0</v>
      </c>
      <c r="AG40" s="520" t="e">
        <f>IF(C40="","",PPKn!T34)</f>
        <v>#VALUE!</v>
      </c>
      <c r="AH40" s="520">
        <f>IF(C40="","",B.Ind!S34)</f>
        <v>0</v>
      </c>
      <c r="AI40" s="520">
        <f>IF(C40="","",B.Ind!C34)</f>
        <v>0</v>
      </c>
      <c r="AJ40" s="520">
        <f>IF(C40="","",B.Ind!D34)</f>
        <v>0</v>
      </c>
      <c r="AK40" s="520">
        <f>IF(C40="","",B.Ind!F34)</f>
        <v>0</v>
      </c>
      <c r="AL40" s="520">
        <f>IF(C40="","",B.Ind!G34)</f>
        <v>0</v>
      </c>
      <c r="AM40" s="520" t="e">
        <f>IF(C40="","",B.Ind!T34)</f>
        <v>#VALUE!</v>
      </c>
      <c r="AN40" s="520">
        <f>IF(C40="","",B.ARAB!S34)</f>
        <v>0</v>
      </c>
      <c r="AO40" s="520">
        <f>IF(C40="","",B.ARAB!C34)</f>
        <v>0</v>
      </c>
      <c r="AP40" s="520">
        <f>IF(C40="","",B.ARAB!D34)</f>
        <v>0</v>
      </c>
      <c r="AQ40" s="520">
        <f>IF(C40="","",B.ARAB!F34)</f>
        <v>0</v>
      </c>
      <c r="AR40" s="520">
        <f>IF(C40="","",B.ARAB!G34)</f>
        <v>0</v>
      </c>
      <c r="AS40" s="520" t="e">
        <f>IF(C40="","",B.ARAB!T34)</f>
        <v>#VALUE!</v>
      </c>
      <c r="AT40" s="520">
        <f>IF(C40="","",MAT!S34)</f>
        <v>0</v>
      </c>
      <c r="AU40" s="520">
        <f>IF(C40="","",MAT!C34)</f>
        <v>0</v>
      </c>
      <c r="AV40" s="520">
        <f>IF(C40="","",MAT!D34)</f>
        <v>0</v>
      </c>
      <c r="AW40" s="520">
        <f>IF(C40="","",MAT!F34)</f>
        <v>0</v>
      </c>
      <c r="AX40" s="520">
        <f>IF(C40="","",MAT!G34)</f>
        <v>0</v>
      </c>
      <c r="AY40" s="520" t="e">
        <f>IF(C40="","",MAT!T34)</f>
        <v>#VALUE!</v>
      </c>
      <c r="AZ40" s="520">
        <f>IF(C40="","",IPA!S34)</f>
        <v>0</v>
      </c>
      <c r="BA40" s="520">
        <f>IF(C40="","",IPA!C34)</f>
        <v>0</v>
      </c>
      <c r="BB40" s="520">
        <f>IF(C40="","",IPA!D34)</f>
        <v>0</v>
      </c>
      <c r="BC40" s="520">
        <f>IF(C40="","",IPA!F34)</f>
        <v>0</v>
      </c>
      <c r="BD40" s="520">
        <f>IF(C40="","",IPA!G34)</f>
        <v>0</v>
      </c>
      <c r="BE40" s="520" t="e">
        <f>IF(C40="","",IPA!T34)</f>
        <v>#VALUE!</v>
      </c>
      <c r="BF40" s="520">
        <f>IF(C40="","",IPS!S34)</f>
        <v>0</v>
      </c>
      <c r="BG40" s="520">
        <f>IF(C40="","",IPS!C34)</f>
        <v>0</v>
      </c>
      <c r="BH40" s="520">
        <f>IF(C40="","",IPS!D34)</f>
        <v>0</v>
      </c>
      <c r="BI40" s="520">
        <f>IF(C40="","",IPS!F34)</f>
        <v>0</v>
      </c>
      <c r="BJ40" s="520">
        <f>IF(C40="","",IPS!G34)</f>
        <v>0</v>
      </c>
      <c r="BK40" s="520" t="e">
        <f>IF(C40="","",IPS!T34)</f>
        <v>#VALUE!</v>
      </c>
      <c r="BL40" s="520">
        <f>IF(C40="","",BIng!S34)</f>
        <v>0</v>
      </c>
      <c r="BM40" s="520">
        <f>IF(C40="","",BIng!C34)</f>
        <v>0</v>
      </c>
      <c r="BN40" s="520">
        <f>IF(C40="","",BIng!D34)</f>
        <v>0</v>
      </c>
      <c r="BO40" s="520">
        <f>IF(C40="","",BIng!F34)</f>
        <v>0</v>
      </c>
      <c r="BP40" s="520">
        <f>IF(C40="","",BIng!G34)</f>
        <v>0</v>
      </c>
      <c r="BQ40" s="520" t="e">
        <f>IF(C40="","",BIng!T34)</f>
        <v>#VALUE!</v>
      </c>
      <c r="BR40" s="520">
        <f>IF(C40="","",SBd!S34)</f>
        <v>0</v>
      </c>
      <c r="BS40" s="520">
        <f>IF(C40="","",SBd!C34)</f>
        <v>0</v>
      </c>
      <c r="BT40" s="520">
        <f>IF(C40="","",SBd!D34)</f>
        <v>0</v>
      </c>
      <c r="BU40" s="520">
        <f>IF(C40="","",SBd!F34)</f>
        <v>0</v>
      </c>
      <c r="BV40" s="520">
        <f>IF(C40="","",SBd!G34)</f>
        <v>0</v>
      </c>
      <c r="BW40" s="520" t="e">
        <f>IF(C40="","",SBd!T34)</f>
        <v>#VALUE!</v>
      </c>
      <c r="BX40" s="520">
        <f>IF(C40="","",Pjk!S34)</f>
        <v>0</v>
      </c>
      <c r="BY40" s="520">
        <f>IF(C40="","",Pjk!C34)</f>
        <v>0</v>
      </c>
      <c r="BZ40" s="520">
        <f>IF(C40="","",Pjk!D34)</f>
        <v>0</v>
      </c>
      <c r="CA40" s="520">
        <f>IF(C40="","",Pjk!F34)</f>
        <v>0</v>
      </c>
      <c r="CB40" s="520">
        <f>IF(C40="","",Pjk!G34)</f>
        <v>0</v>
      </c>
      <c r="CC40" s="520" t="e">
        <f>IF(C40="","",Pjk!T34)</f>
        <v>#VALUE!</v>
      </c>
      <c r="CD40" s="520">
        <f>IF(C40="","",Prk!S34)</f>
        <v>0</v>
      </c>
      <c r="CE40" s="520">
        <f>IF(C40="","",Prk!C34)</f>
        <v>0</v>
      </c>
      <c r="CF40" s="520">
        <f>IF(C40="","",Prk!D34)</f>
        <v>0</v>
      </c>
      <c r="CG40" s="520">
        <f>IF(C40="","",Prk!F34)</f>
        <v>0</v>
      </c>
      <c r="CH40" s="520">
        <f>IF(C40="","",Prk!G34)</f>
        <v>0</v>
      </c>
      <c r="CI40" s="520" t="e">
        <f>IF(C40="","",Prk!T34)</f>
        <v>#VALUE!</v>
      </c>
      <c r="CJ40" s="520">
        <f>IF(C40="","",BADER!S34)</f>
        <v>0</v>
      </c>
      <c r="CK40" s="520">
        <f>IF(C40="","",BADER!S34)</f>
        <v>0</v>
      </c>
      <c r="CL40" s="520">
        <f>IF(C40="","",BADER!S34)</f>
        <v>0</v>
      </c>
      <c r="CM40" s="520">
        <f>IF(C40="","",BADER!S34)</f>
        <v>0</v>
      </c>
      <c r="CN40" s="520">
        <f>IF(C40="","",BADER!S34)</f>
        <v>0</v>
      </c>
      <c r="CO40" s="520">
        <f>IF(C40="","",BADER!S34)</f>
        <v>0</v>
      </c>
      <c r="CP40" s="521">
        <f>IF(C40="","",TAMB1!S34)</f>
        <v>0</v>
      </c>
      <c r="CQ40" s="521">
        <f>IF(C40="","",TAMB1!C34)</f>
        <v>0</v>
      </c>
      <c r="CR40" s="521">
        <f>IF(C40="","",TAMB1!D34)</f>
        <v>0</v>
      </c>
      <c r="CS40" s="521">
        <f>IF(C40="","",TAMB1!F34)</f>
        <v>0</v>
      </c>
      <c r="CT40" s="521">
        <f>IF(C40="","",TAMB1!G34)</f>
        <v>0</v>
      </c>
      <c r="CU40" s="521" t="e">
        <f>IF(C40="","",TAMB1!T34)</f>
        <v>#VALUE!</v>
      </c>
      <c r="CV40" s="521">
        <f>IF(C40="","",TAMB2!S34)</f>
        <v>0</v>
      </c>
      <c r="CW40" s="521">
        <f>IF(C40="","",TAMB2!C34)</f>
        <v>0</v>
      </c>
      <c r="CX40" s="521">
        <f>IF(C40="","",TAMB2!D34)</f>
        <v>0</v>
      </c>
      <c r="CY40" s="521">
        <f>IF(C40="","",TAMB2!F34)</f>
        <v>0</v>
      </c>
      <c r="CZ40" s="521">
        <f>IF(C40="","",TAMB2!G34)</f>
        <v>0</v>
      </c>
      <c r="DA40" s="521" t="e">
        <f>IF(C40="","",TAMB2!T34)</f>
        <v>#VALUE!</v>
      </c>
      <c r="DB40" s="519"/>
      <c r="DC40" s="519"/>
      <c r="DD40" s="519"/>
      <c r="DE40" s="519"/>
      <c r="DF40" s="519"/>
      <c r="DG40" s="519"/>
      <c r="DH40" s="520">
        <f>IF(C40="","",ISIEKSTRA1!C26)</f>
        <v>0</v>
      </c>
      <c r="DI40" s="520">
        <f>IF(C40="","",ISIEKSTRA1!D26)</f>
        <v>0</v>
      </c>
      <c r="DJ40" s="520">
        <f>IF(C40="","",ISIEKSTRA1!F26)</f>
        <v>0</v>
      </c>
      <c r="DK40" s="520">
        <f>IF(C40="","",ISIEKSTRA1!G26)</f>
        <v>0</v>
      </c>
      <c r="DL40" s="520">
        <f>IF(C40="","",ISIEKSTRA1!I26)</f>
        <v>0</v>
      </c>
      <c r="DM40" s="520">
        <f>IF(C40="","",ISIEKSTRA1!J26)</f>
        <v>0</v>
      </c>
      <c r="DN40" s="520">
        <f>IF(C40="","",ISIEKSTRA1!L26)</f>
        <v>0</v>
      </c>
      <c r="DO40" s="520">
        <f>IF(C40="","",ISIEKSTRA1!M26)</f>
        <v>0</v>
      </c>
      <c r="DP40" s="520">
        <f>IF(C40="","",'Data Raport'!D24)</f>
        <v>0</v>
      </c>
      <c r="DQ40" s="520">
        <f>IF(C40="","",'Data Raport'!E24)</f>
        <v>0</v>
      </c>
      <c r="DR40" s="520">
        <f>IF(C40="","",'Data Raport'!F24)</f>
        <v>0</v>
      </c>
    </row>
    <row r="41" spans="1:122">
      <c r="A41" s="518">
        <v>22</v>
      </c>
      <c r="B41" s="518"/>
      <c r="C41" s="551" t="str">
        <f>IF('Data Identitas'!B30="","",'Data Identitas'!B30)</f>
        <v>siswa22</v>
      </c>
      <c r="D41" s="520">
        <f>IF(C41="","",QH!S35)</f>
        <v>0</v>
      </c>
      <c r="E41" s="520">
        <f>IF(C41="","",QH!C35)</f>
        <v>0</v>
      </c>
      <c r="F41" s="520">
        <f>IF(C41="","",QH!D35)</f>
        <v>0</v>
      </c>
      <c r="G41" s="520">
        <f>IF(C41="","",QH!F35)</f>
        <v>0</v>
      </c>
      <c r="H41" s="520">
        <f>IF(C41="","",QH!G35)</f>
        <v>0</v>
      </c>
      <c r="I41" s="520" t="e">
        <f>IF(C41="","",QH!T35)</f>
        <v>#VALUE!</v>
      </c>
      <c r="J41" s="520">
        <f>IF(C41="","",AA!S35)</f>
        <v>0</v>
      </c>
      <c r="K41" s="520">
        <f>IF(C41="","",AA!C35)</f>
        <v>0</v>
      </c>
      <c r="L41" s="520">
        <f>IF(C41="","",AA!D35)</f>
        <v>0</v>
      </c>
      <c r="M41" s="520">
        <f>IF(C41="","",AA!F35)</f>
        <v>0</v>
      </c>
      <c r="N41" s="520">
        <f>IF(C41="","",AA!G35)</f>
        <v>0</v>
      </c>
      <c r="O41" s="520" t="e">
        <f>IF(C41="","",AA!T35)</f>
        <v>#VALUE!</v>
      </c>
      <c r="P41" s="520">
        <f>IF(C41="","",FIQIH!S35)</f>
        <v>0</v>
      </c>
      <c r="Q41" s="520">
        <f>IF(C41="","",FIQIH!C35)</f>
        <v>0</v>
      </c>
      <c r="R41" s="520">
        <f>IF(C41="","",FIQIH!D35)</f>
        <v>0</v>
      </c>
      <c r="S41" s="520">
        <f>IF(C41="","",FIQIH!F35)</f>
        <v>0</v>
      </c>
      <c r="T41" s="520">
        <f>IF(C41="","",FIQIH!G35)</f>
        <v>0</v>
      </c>
      <c r="U41" s="520" t="e">
        <f>IF(C41="","",FIQIH!T35)</f>
        <v>#VALUE!</v>
      </c>
      <c r="V41" s="520">
        <f>IF(C41="","",SKI!S35)</f>
        <v>0</v>
      </c>
      <c r="W41" s="520">
        <f>IF(C41="","",SKI!C35)</f>
        <v>0</v>
      </c>
      <c r="X41" s="520">
        <f>IF(C41="","",SKI!D35)</f>
        <v>0</v>
      </c>
      <c r="Y41" s="520">
        <f>IF(C41="","",SKI!F35)</f>
        <v>0</v>
      </c>
      <c r="Z41" s="520">
        <f>IF(C41="","",SKI!G35)</f>
        <v>0</v>
      </c>
      <c r="AA41" s="520" t="e">
        <f>IF(C41="","",SKI!T35)</f>
        <v>#VALUE!</v>
      </c>
      <c r="AB41" s="520">
        <f>IF(C41="","",PPKn!S35)</f>
        <v>0</v>
      </c>
      <c r="AC41" s="520">
        <f>IF(C41="","",PPKn!C35)</f>
        <v>0</v>
      </c>
      <c r="AD41" s="520">
        <f>IF(C41="","",PPKn!D35)</f>
        <v>0</v>
      </c>
      <c r="AE41" s="520">
        <f>IF(C41="","",PPKn!F35)</f>
        <v>0</v>
      </c>
      <c r="AF41" s="520">
        <f>IF(C41="","",PPKn!G35)</f>
        <v>0</v>
      </c>
      <c r="AG41" s="520" t="e">
        <f>IF(C41="","",PPKn!T35)</f>
        <v>#VALUE!</v>
      </c>
      <c r="AH41" s="520">
        <f>IF(C41="","",B.Ind!S35)</f>
        <v>0</v>
      </c>
      <c r="AI41" s="520">
        <f>IF(C41="","",B.Ind!C35)</f>
        <v>0</v>
      </c>
      <c r="AJ41" s="520">
        <f>IF(C41="","",B.Ind!D35)</f>
        <v>0</v>
      </c>
      <c r="AK41" s="520">
        <f>IF(C41="","",B.Ind!F35)</f>
        <v>0</v>
      </c>
      <c r="AL41" s="520">
        <f>IF(C41="","",B.Ind!G35)</f>
        <v>0</v>
      </c>
      <c r="AM41" s="520" t="e">
        <f>IF(C41="","",B.Ind!T35)</f>
        <v>#VALUE!</v>
      </c>
      <c r="AN41" s="520">
        <f>IF(C41="","",B.ARAB!S35)</f>
        <v>0</v>
      </c>
      <c r="AO41" s="520">
        <f>IF(C41="","",B.ARAB!C35)</f>
        <v>0</v>
      </c>
      <c r="AP41" s="520">
        <f>IF(C41="","",B.ARAB!D35)</f>
        <v>0</v>
      </c>
      <c r="AQ41" s="520">
        <f>IF(C41="","",B.ARAB!F35)</f>
        <v>0</v>
      </c>
      <c r="AR41" s="520">
        <f>IF(C41="","",B.ARAB!G35)</f>
        <v>0</v>
      </c>
      <c r="AS41" s="520" t="e">
        <f>IF(C41="","",B.ARAB!T35)</f>
        <v>#VALUE!</v>
      </c>
      <c r="AT41" s="520">
        <f>IF(C41="","",MAT!S35)</f>
        <v>0</v>
      </c>
      <c r="AU41" s="520">
        <f>IF(C41="","",MAT!C35)</f>
        <v>0</v>
      </c>
      <c r="AV41" s="520">
        <f>IF(C41="","",MAT!D35)</f>
        <v>0</v>
      </c>
      <c r="AW41" s="520">
        <f>IF(C41="","",MAT!F35)</f>
        <v>0</v>
      </c>
      <c r="AX41" s="520">
        <f>IF(C41="","",MAT!G35)</f>
        <v>0</v>
      </c>
      <c r="AY41" s="520" t="e">
        <f>IF(C41="","",MAT!T35)</f>
        <v>#VALUE!</v>
      </c>
      <c r="AZ41" s="520">
        <f>IF(C41="","",IPA!S35)</f>
        <v>0</v>
      </c>
      <c r="BA41" s="520">
        <f>IF(C41="","",IPA!C35)</f>
        <v>0</v>
      </c>
      <c r="BB41" s="520">
        <f>IF(C41="","",IPA!D35)</f>
        <v>0</v>
      </c>
      <c r="BC41" s="520">
        <f>IF(C41="","",IPA!F35)</f>
        <v>0</v>
      </c>
      <c r="BD41" s="520">
        <f>IF(C41="","",IPA!G35)</f>
        <v>0</v>
      </c>
      <c r="BE41" s="520" t="e">
        <f>IF(C41="","",IPA!T35)</f>
        <v>#VALUE!</v>
      </c>
      <c r="BF41" s="520">
        <f>IF(C41="","",IPS!S35)</f>
        <v>0</v>
      </c>
      <c r="BG41" s="520">
        <f>IF(C41="","",IPS!C35)</f>
        <v>0</v>
      </c>
      <c r="BH41" s="520">
        <f>IF(C41="","",IPS!D35)</f>
        <v>0</v>
      </c>
      <c r="BI41" s="520">
        <f>IF(C41="","",IPS!F35)</f>
        <v>0</v>
      </c>
      <c r="BJ41" s="520">
        <f>IF(C41="","",IPS!G35)</f>
        <v>0</v>
      </c>
      <c r="BK41" s="520" t="e">
        <f>IF(C41="","",IPS!T35)</f>
        <v>#VALUE!</v>
      </c>
      <c r="BL41" s="520">
        <f>IF(C41="","",BIng!S35)</f>
        <v>0</v>
      </c>
      <c r="BM41" s="520">
        <f>IF(C41="","",BIng!C35)</f>
        <v>0</v>
      </c>
      <c r="BN41" s="520">
        <f>IF(C41="","",BIng!D35)</f>
        <v>0</v>
      </c>
      <c r="BO41" s="520">
        <f>IF(C41="","",BIng!F35)</f>
        <v>0</v>
      </c>
      <c r="BP41" s="520">
        <f>IF(C41="","",BIng!G35)</f>
        <v>0</v>
      </c>
      <c r="BQ41" s="520" t="e">
        <f>IF(C41="","",BIng!T35)</f>
        <v>#VALUE!</v>
      </c>
      <c r="BR41" s="520">
        <f>IF(C41="","",SBd!S35)</f>
        <v>0</v>
      </c>
      <c r="BS41" s="520">
        <f>IF(C41="","",SBd!C35)</f>
        <v>0</v>
      </c>
      <c r="BT41" s="520">
        <f>IF(C41="","",SBd!D35)</f>
        <v>0</v>
      </c>
      <c r="BU41" s="520">
        <f>IF(C41="","",SBd!F35)</f>
        <v>0</v>
      </c>
      <c r="BV41" s="520">
        <f>IF(C41="","",SBd!G35)</f>
        <v>0</v>
      </c>
      <c r="BW41" s="520" t="e">
        <f>IF(C41="","",SBd!T35)</f>
        <v>#VALUE!</v>
      </c>
      <c r="BX41" s="520">
        <f>IF(C41="","",Pjk!S35)</f>
        <v>0</v>
      </c>
      <c r="BY41" s="520">
        <f>IF(C41="","",Pjk!C35)</f>
        <v>0</v>
      </c>
      <c r="BZ41" s="520">
        <f>IF(C41="","",Pjk!D35)</f>
        <v>0</v>
      </c>
      <c r="CA41" s="520">
        <f>IF(C41="","",Pjk!F35)</f>
        <v>0</v>
      </c>
      <c r="CB41" s="520">
        <f>IF(C41="","",Pjk!G35)</f>
        <v>0</v>
      </c>
      <c r="CC41" s="520" t="e">
        <f>IF(C41="","",Pjk!T35)</f>
        <v>#VALUE!</v>
      </c>
      <c r="CD41" s="520">
        <f>IF(C41="","",Prk!S35)</f>
        <v>0</v>
      </c>
      <c r="CE41" s="520">
        <f>IF(C41="","",Prk!C35)</f>
        <v>0</v>
      </c>
      <c r="CF41" s="520">
        <f>IF(C41="","",Prk!D35)</f>
        <v>0</v>
      </c>
      <c r="CG41" s="520">
        <f>IF(C41="","",Prk!F35)</f>
        <v>0</v>
      </c>
      <c r="CH41" s="520">
        <f>IF(C41="","",Prk!G35)</f>
        <v>0</v>
      </c>
      <c r="CI41" s="520" t="e">
        <f>IF(C41="","",Prk!T35)</f>
        <v>#VALUE!</v>
      </c>
      <c r="CJ41" s="520">
        <f>IF(C41="","",BADER!S35)</f>
        <v>0</v>
      </c>
      <c r="CK41" s="520">
        <f>IF(C41="","",BADER!S35)</f>
        <v>0</v>
      </c>
      <c r="CL41" s="520">
        <f>IF(C41="","",BADER!S35)</f>
        <v>0</v>
      </c>
      <c r="CM41" s="520">
        <f>IF(C41="","",BADER!S35)</f>
        <v>0</v>
      </c>
      <c r="CN41" s="520">
        <f>IF(C41="","",BADER!S35)</f>
        <v>0</v>
      </c>
      <c r="CO41" s="520">
        <f>IF(C41="","",BADER!S35)</f>
        <v>0</v>
      </c>
      <c r="CP41" s="521">
        <f>IF(C41="","",TAMB1!S35)</f>
        <v>0</v>
      </c>
      <c r="CQ41" s="521">
        <f>IF(C41="","",TAMB1!C35)</f>
        <v>0</v>
      </c>
      <c r="CR41" s="521">
        <f>IF(C41="","",TAMB1!D35)</f>
        <v>0</v>
      </c>
      <c r="CS41" s="521">
        <f>IF(C41="","",TAMB1!F35)</f>
        <v>0</v>
      </c>
      <c r="CT41" s="521">
        <f>IF(C41="","",TAMB1!G35)</f>
        <v>0</v>
      </c>
      <c r="CU41" s="521" t="e">
        <f>IF(C41="","",TAMB1!T35)</f>
        <v>#VALUE!</v>
      </c>
      <c r="CV41" s="521">
        <f>IF(C41="","",TAMB2!S35)</f>
        <v>0</v>
      </c>
      <c r="CW41" s="521">
        <f>IF(C41="","",TAMB2!C35)</f>
        <v>0</v>
      </c>
      <c r="CX41" s="521">
        <f>IF(C41="","",TAMB2!D35)</f>
        <v>0</v>
      </c>
      <c r="CY41" s="521">
        <f>IF(C41="","",TAMB2!F35)</f>
        <v>0</v>
      </c>
      <c r="CZ41" s="521">
        <f>IF(C41="","",TAMB2!G35)</f>
        <v>0</v>
      </c>
      <c r="DA41" s="521" t="e">
        <f>IF(C41="","",TAMB2!T35)</f>
        <v>#VALUE!</v>
      </c>
      <c r="DB41" s="519"/>
      <c r="DC41" s="519"/>
      <c r="DD41" s="519"/>
      <c r="DE41" s="519"/>
      <c r="DF41" s="519"/>
      <c r="DG41" s="519"/>
      <c r="DH41" s="520">
        <f>IF(C41="","",ISIEKSTRA1!C27)</f>
        <v>0</v>
      </c>
      <c r="DI41" s="520">
        <f>IF(C41="","",ISIEKSTRA1!D27)</f>
        <v>0</v>
      </c>
      <c r="DJ41" s="520">
        <f>IF(C41="","",ISIEKSTRA1!F27)</f>
        <v>0</v>
      </c>
      <c r="DK41" s="520">
        <f>IF(C41="","",ISIEKSTRA1!G27)</f>
        <v>0</v>
      </c>
      <c r="DL41" s="520">
        <f>IF(C41="","",ISIEKSTRA1!I27)</f>
        <v>0</v>
      </c>
      <c r="DM41" s="520">
        <f>IF(C41="","",ISIEKSTRA1!J27)</f>
        <v>0</v>
      </c>
      <c r="DN41" s="520">
        <f>IF(C41="","",ISIEKSTRA1!L27)</f>
        <v>0</v>
      </c>
      <c r="DO41" s="520">
        <f>IF(C41="","",ISIEKSTRA1!M27)</f>
        <v>0</v>
      </c>
      <c r="DP41" s="520">
        <f>IF(C41="","",'Data Raport'!D25)</f>
        <v>0</v>
      </c>
      <c r="DQ41" s="520">
        <f>IF(C41="","",'Data Raport'!E25)</f>
        <v>0</v>
      </c>
      <c r="DR41" s="520">
        <f>IF(C41="","",'Data Raport'!F25)</f>
        <v>0</v>
      </c>
    </row>
    <row r="42" spans="1:122">
      <c r="A42" s="518">
        <v>23</v>
      </c>
      <c r="B42" s="518"/>
      <c r="C42" s="551" t="str">
        <f>IF('Data Identitas'!B31="","",'Data Identitas'!B31)</f>
        <v>siswa23</v>
      </c>
      <c r="D42" s="520">
        <f>IF(C42="","",QH!S36)</f>
        <v>0</v>
      </c>
      <c r="E42" s="520">
        <f>IF(C42="","",QH!C36)</f>
        <v>0</v>
      </c>
      <c r="F42" s="520">
        <f>IF(C42="","",QH!D36)</f>
        <v>0</v>
      </c>
      <c r="G42" s="520">
        <f>IF(C42="","",QH!F36)</f>
        <v>0</v>
      </c>
      <c r="H42" s="520">
        <f>IF(C42="","",QH!G36)</f>
        <v>0</v>
      </c>
      <c r="I42" s="520" t="e">
        <f>IF(C42="","",QH!T36)</f>
        <v>#VALUE!</v>
      </c>
      <c r="J42" s="520">
        <f>IF(C42="","",AA!S36)</f>
        <v>0</v>
      </c>
      <c r="K42" s="520">
        <f>IF(C42="","",AA!C36)</f>
        <v>0</v>
      </c>
      <c r="L42" s="520">
        <f>IF(C42="","",AA!D36)</f>
        <v>0</v>
      </c>
      <c r="M42" s="520">
        <f>IF(C42="","",AA!F36)</f>
        <v>0</v>
      </c>
      <c r="N42" s="520">
        <f>IF(C42="","",AA!G36)</f>
        <v>0</v>
      </c>
      <c r="O42" s="520" t="e">
        <f>IF(C42="","",AA!T36)</f>
        <v>#VALUE!</v>
      </c>
      <c r="P42" s="520">
        <f>IF(C42="","",FIQIH!S36)</f>
        <v>0</v>
      </c>
      <c r="Q42" s="520">
        <f>IF(C42="","",FIQIH!C36)</f>
        <v>0</v>
      </c>
      <c r="R42" s="520">
        <f>IF(C42="","",FIQIH!D36)</f>
        <v>0</v>
      </c>
      <c r="S42" s="520">
        <f>IF(C42="","",FIQIH!F36)</f>
        <v>0</v>
      </c>
      <c r="T42" s="520">
        <f>IF(C42="","",FIQIH!G36)</f>
        <v>0</v>
      </c>
      <c r="U42" s="520" t="e">
        <f>IF(C42="","",FIQIH!T36)</f>
        <v>#VALUE!</v>
      </c>
      <c r="V42" s="520">
        <f>IF(C42="","",SKI!S36)</f>
        <v>0</v>
      </c>
      <c r="W42" s="520">
        <f>IF(C42="","",SKI!C36)</f>
        <v>0</v>
      </c>
      <c r="X42" s="520">
        <f>IF(C42="","",SKI!D36)</f>
        <v>0</v>
      </c>
      <c r="Y42" s="520">
        <f>IF(C42="","",SKI!F36)</f>
        <v>0</v>
      </c>
      <c r="Z42" s="520">
        <f>IF(C42="","",SKI!G36)</f>
        <v>0</v>
      </c>
      <c r="AA42" s="520" t="e">
        <f>IF(C42="","",SKI!T36)</f>
        <v>#VALUE!</v>
      </c>
      <c r="AB42" s="520">
        <f>IF(C42="","",PPKn!S36)</f>
        <v>0</v>
      </c>
      <c r="AC42" s="520">
        <f>IF(C42="","",PPKn!C36)</f>
        <v>0</v>
      </c>
      <c r="AD42" s="520">
        <f>IF(C42="","",PPKn!D36)</f>
        <v>0</v>
      </c>
      <c r="AE42" s="520">
        <f>IF(C42="","",PPKn!F36)</f>
        <v>0</v>
      </c>
      <c r="AF42" s="520">
        <f>IF(C42="","",PPKn!G36)</f>
        <v>0</v>
      </c>
      <c r="AG42" s="520" t="e">
        <f>IF(C42="","",PPKn!T36)</f>
        <v>#VALUE!</v>
      </c>
      <c r="AH42" s="520">
        <f>IF(C42="","",B.Ind!S36)</f>
        <v>0</v>
      </c>
      <c r="AI42" s="520">
        <f>IF(C42="","",B.Ind!C36)</f>
        <v>0</v>
      </c>
      <c r="AJ42" s="520">
        <f>IF(C42="","",B.Ind!D36)</f>
        <v>0</v>
      </c>
      <c r="AK42" s="520">
        <f>IF(C42="","",B.Ind!F36)</f>
        <v>0</v>
      </c>
      <c r="AL42" s="520">
        <f>IF(C42="","",B.Ind!G36)</f>
        <v>0</v>
      </c>
      <c r="AM42" s="520" t="e">
        <f>IF(C42="","",B.Ind!T36)</f>
        <v>#VALUE!</v>
      </c>
      <c r="AN42" s="520">
        <f>IF(C42="","",B.ARAB!S36)</f>
        <v>0</v>
      </c>
      <c r="AO42" s="520">
        <f>IF(C42="","",B.ARAB!C36)</f>
        <v>0</v>
      </c>
      <c r="AP42" s="520">
        <f>IF(C42="","",B.ARAB!D36)</f>
        <v>0</v>
      </c>
      <c r="AQ42" s="520">
        <f>IF(C42="","",B.ARAB!F36)</f>
        <v>0</v>
      </c>
      <c r="AR42" s="520">
        <f>IF(C42="","",B.ARAB!G36)</f>
        <v>0</v>
      </c>
      <c r="AS42" s="520" t="e">
        <f>IF(C42="","",B.ARAB!T36)</f>
        <v>#VALUE!</v>
      </c>
      <c r="AT42" s="520">
        <f>IF(C42="","",MAT!S36)</f>
        <v>0</v>
      </c>
      <c r="AU42" s="520">
        <f>IF(C42="","",MAT!C36)</f>
        <v>0</v>
      </c>
      <c r="AV42" s="520">
        <f>IF(C42="","",MAT!D36)</f>
        <v>0</v>
      </c>
      <c r="AW42" s="520">
        <f>IF(C42="","",MAT!F36)</f>
        <v>0</v>
      </c>
      <c r="AX42" s="520">
        <f>IF(C42="","",MAT!G36)</f>
        <v>0</v>
      </c>
      <c r="AY42" s="520" t="e">
        <f>IF(C42="","",MAT!T36)</f>
        <v>#VALUE!</v>
      </c>
      <c r="AZ42" s="520">
        <f>IF(C42="","",IPA!S36)</f>
        <v>0</v>
      </c>
      <c r="BA42" s="520">
        <f>IF(C42="","",IPA!C36)</f>
        <v>0</v>
      </c>
      <c r="BB42" s="520">
        <f>IF(C42="","",IPA!D36)</f>
        <v>0</v>
      </c>
      <c r="BC42" s="520">
        <f>IF(C42="","",IPA!F36)</f>
        <v>0</v>
      </c>
      <c r="BD42" s="520">
        <f>IF(C42="","",IPA!G36)</f>
        <v>0</v>
      </c>
      <c r="BE42" s="520" t="e">
        <f>IF(C42="","",IPA!T36)</f>
        <v>#VALUE!</v>
      </c>
      <c r="BF42" s="520">
        <f>IF(C42="","",IPS!S36)</f>
        <v>0</v>
      </c>
      <c r="BG42" s="520">
        <f>IF(C42="","",IPS!C36)</f>
        <v>0</v>
      </c>
      <c r="BH42" s="520">
        <f>IF(C42="","",IPS!D36)</f>
        <v>0</v>
      </c>
      <c r="BI42" s="520">
        <f>IF(C42="","",IPS!F36)</f>
        <v>0</v>
      </c>
      <c r="BJ42" s="520">
        <f>IF(C42="","",IPS!G36)</f>
        <v>0</v>
      </c>
      <c r="BK42" s="520" t="e">
        <f>IF(C42="","",IPS!T36)</f>
        <v>#VALUE!</v>
      </c>
      <c r="BL42" s="520">
        <f>IF(C42="","",BIng!S36)</f>
        <v>0</v>
      </c>
      <c r="BM42" s="520">
        <f>IF(C42="","",BIng!C36)</f>
        <v>0</v>
      </c>
      <c r="BN42" s="520">
        <f>IF(C42="","",BIng!D36)</f>
        <v>0</v>
      </c>
      <c r="BO42" s="520">
        <f>IF(C42="","",BIng!F36)</f>
        <v>0</v>
      </c>
      <c r="BP42" s="520">
        <f>IF(C42="","",BIng!G36)</f>
        <v>0</v>
      </c>
      <c r="BQ42" s="520" t="e">
        <f>IF(C42="","",BIng!T36)</f>
        <v>#VALUE!</v>
      </c>
      <c r="BR42" s="520">
        <f>IF(C42="","",SBd!S36)</f>
        <v>0</v>
      </c>
      <c r="BS42" s="520">
        <f>IF(C42="","",SBd!C36)</f>
        <v>0</v>
      </c>
      <c r="BT42" s="520">
        <f>IF(C42="","",SBd!D36)</f>
        <v>0</v>
      </c>
      <c r="BU42" s="520">
        <f>IF(C42="","",SBd!F36)</f>
        <v>0</v>
      </c>
      <c r="BV42" s="520">
        <f>IF(C42="","",SBd!G36)</f>
        <v>0</v>
      </c>
      <c r="BW42" s="520" t="e">
        <f>IF(C42="","",SBd!T36)</f>
        <v>#VALUE!</v>
      </c>
      <c r="BX42" s="520">
        <f>IF(C42="","",Pjk!S36)</f>
        <v>0</v>
      </c>
      <c r="BY42" s="520">
        <f>IF(C42="","",Pjk!C36)</f>
        <v>0</v>
      </c>
      <c r="BZ42" s="520">
        <f>IF(C42="","",Pjk!D36)</f>
        <v>0</v>
      </c>
      <c r="CA42" s="520">
        <f>IF(C42="","",Pjk!F36)</f>
        <v>0</v>
      </c>
      <c r="CB42" s="520">
        <f>IF(C42="","",Pjk!G36)</f>
        <v>0</v>
      </c>
      <c r="CC42" s="520" t="e">
        <f>IF(C42="","",Pjk!T36)</f>
        <v>#VALUE!</v>
      </c>
      <c r="CD42" s="520">
        <f>IF(C42="","",Prk!S36)</f>
        <v>0</v>
      </c>
      <c r="CE42" s="520">
        <f>IF(C42="","",Prk!C36)</f>
        <v>0</v>
      </c>
      <c r="CF42" s="520">
        <f>IF(C42="","",Prk!D36)</f>
        <v>0</v>
      </c>
      <c r="CG42" s="520">
        <f>IF(C42="","",Prk!F36)</f>
        <v>0</v>
      </c>
      <c r="CH42" s="520">
        <f>IF(C42="","",Prk!G36)</f>
        <v>0</v>
      </c>
      <c r="CI42" s="520" t="e">
        <f>IF(C42="","",Prk!T36)</f>
        <v>#VALUE!</v>
      </c>
      <c r="CJ42" s="520">
        <f>IF(C42="","",BADER!S36)</f>
        <v>0</v>
      </c>
      <c r="CK42" s="520">
        <f>IF(C42="","",BADER!S36)</f>
        <v>0</v>
      </c>
      <c r="CL42" s="520">
        <f>IF(C42="","",BADER!S36)</f>
        <v>0</v>
      </c>
      <c r="CM42" s="520">
        <f>IF(C42="","",BADER!S36)</f>
        <v>0</v>
      </c>
      <c r="CN42" s="520">
        <f>IF(C42="","",BADER!S36)</f>
        <v>0</v>
      </c>
      <c r="CO42" s="520">
        <f>IF(C42="","",BADER!S36)</f>
        <v>0</v>
      </c>
      <c r="CP42" s="521">
        <f>IF(C42="","",TAMB1!S36)</f>
        <v>0</v>
      </c>
      <c r="CQ42" s="521">
        <f>IF(C42="","",TAMB1!C36)</f>
        <v>0</v>
      </c>
      <c r="CR42" s="521">
        <f>IF(C42="","",TAMB1!D36)</f>
        <v>0</v>
      </c>
      <c r="CS42" s="521">
        <f>IF(C42="","",TAMB1!F36)</f>
        <v>0</v>
      </c>
      <c r="CT42" s="521">
        <f>IF(C42="","",TAMB1!G36)</f>
        <v>0</v>
      </c>
      <c r="CU42" s="521" t="e">
        <f>IF(C42="","",TAMB1!T36)</f>
        <v>#VALUE!</v>
      </c>
      <c r="CV42" s="521">
        <f>IF(C42="","",TAMB2!S36)</f>
        <v>0</v>
      </c>
      <c r="CW42" s="521">
        <f>IF(C42="","",TAMB2!C36)</f>
        <v>0</v>
      </c>
      <c r="CX42" s="521">
        <f>IF(C42="","",TAMB2!D36)</f>
        <v>0</v>
      </c>
      <c r="CY42" s="521">
        <f>IF(C42="","",TAMB2!F36)</f>
        <v>0</v>
      </c>
      <c r="CZ42" s="521">
        <f>IF(C42="","",TAMB2!G36)</f>
        <v>0</v>
      </c>
      <c r="DA42" s="521" t="e">
        <f>IF(C42="","",TAMB2!T36)</f>
        <v>#VALUE!</v>
      </c>
      <c r="DB42" s="519"/>
      <c r="DC42" s="519"/>
      <c r="DD42" s="519"/>
      <c r="DE42" s="519"/>
      <c r="DF42" s="519"/>
      <c r="DG42" s="519"/>
      <c r="DH42" s="520">
        <f>IF(C42="","",ISIEKSTRA1!C28)</f>
        <v>0</v>
      </c>
      <c r="DI42" s="520">
        <f>IF(C42="","",ISIEKSTRA1!D28)</f>
        <v>0</v>
      </c>
      <c r="DJ42" s="520">
        <f>IF(C42="","",ISIEKSTRA1!F28)</f>
        <v>0</v>
      </c>
      <c r="DK42" s="520">
        <f>IF(C42="","",ISIEKSTRA1!G28)</f>
        <v>0</v>
      </c>
      <c r="DL42" s="520">
        <f>IF(C42="","",ISIEKSTRA1!I28)</f>
        <v>0</v>
      </c>
      <c r="DM42" s="520">
        <f>IF(C42="","",ISIEKSTRA1!J28)</f>
        <v>0</v>
      </c>
      <c r="DN42" s="520">
        <f>IF(C42="","",ISIEKSTRA1!L28)</f>
        <v>0</v>
      </c>
      <c r="DO42" s="520">
        <f>IF(C42="","",ISIEKSTRA1!M28)</f>
        <v>0</v>
      </c>
      <c r="DP42" s="520">
        <f>IF(C42="","",'Data Raport'!D26)</f>
        <v>0</v>
      </c>
      <c r="DQ42" s="520">
        <f>IF(C42="","",'Data Raport'!E26)</f>
        <v>0</v>
      </c>
      <c r="DR42" s="520">
        <f>IF(C42="","",'Data Raport'!F26)</f>
        <v>0</v>
      </c>
    </row>
    <row r="43" spans="1:122">
      <c r="A43" s="518">
        <v>24</v>
      </c>
      <c r="B43" s="518"/>
      <c r="C43" s="551" t="str">
        <f>IF('Data Identitas'!B32="","",'Data Identitas'!B32)</f>
        <v>siswa24</v>
      </c>
      <c r="D43" s="520">
        <f>IF(C43="","",QH!S37)</f>
        <v>0</v>
      </c>
      <c r="E43" s="520">
        <f>IF(C43="","",QH!C37)</f>
        <v>0</v>
      </c>
      <c r="F43" s="520">
        <f>IF(C43="","",QH!D37)</f>
        <v>0</v>
      </c>
      <c r="G43" s="520">
        <f>IF(C43="","",QH!F37)</f>
        <v>0</v>
      </c>
      <c r="H43" s="520">
        <f>IF(C43="","",QH!G37)</f>
        <v>0</v>
      </c>
      <c r="I43" s="520" t="e">
        <f>IF(C43="","",QH!T37)</f>
        <v>#VALUE!</v>
      </c>
      <c r="J43" s="520">
        <f>IF(C43="","",AA!S37)</f>
        <v>0</v>
      </c>
      <c r="K43" s="520">
        <f>IF(C43="","",AA!C37)</f>
        <v>0</v>
      </c>
      <c r="L43" s="520">
        <f>IF(C43="","",AA!D37)</f>
        <v>0</v>
      </c>
      <c r="M43" s="520">
        <f>IF(C43="","",AA!F37)</f>
        <v>0</v>
      </c>
      <c r="N43" s="520">
        <f>IF(C43="","",AA!G37)</f>
        <v>0</v>
      </c>
      <c r="O43" s="520" t="e">
        <f>IF(C43="","",AA!T37)</f>
        <v>#VALUE!</v>
      </c>
      <c r="P43" s="520">
        <f>IF(C43="","",FIQIH!S37)</f>
        <v>0</v>
      </c>
      <c r="Q43" s="520">
        <f>IF(C43="","",FIQIH!C37)</f>
        <v>0</v>
      </c>
      <c r="R43" s="520">
        <f>IF(C43="","",FIQIH!D37)</f>
        <v>0</v>
      </c>
      <c r="S43" s="520">
        <f>IF(C43="","",FIQIH!F37)</f>
        <v>0</v>
      </c>
      <c r="T43" s="520">
        <f>IF(C43="","",FIQIH!G37)</f>
        <v>0</v>
      </c>
      <c r="U43" s="520" t="e">
        <f>IF(C43="","",FIQIH!T37)</f>
        <v>#VALUE!</v>
      </c>
      <c r="V43" s="520">
        <f>IF(C43="","",SKI!S37)</f>
        <v>0</v>
      </c>
      <c r="W43" s="520">
        <f>IF(C43="","",SKI!C37)</f>
        <v>0</v>
      </c>
      <c r="X43" s="520">
        <f>IF(C43="","",SKI!D37)</f>
        <v>0</v>
      </c>
      <c r="Y43" s="520">
        <f>IF(C43="","",SKI!F37)</f>
        <v>0</v>
      </c>
      <c r="Z43" s="520">
        <f>IF(C43="","",SKI!G37)</f>
        <v>0</v>
      </c>
      <c r="AA43" s="520" t="e">
        <f>IF(C43="","",SKI!T37)</f>
        <v>#VALUE!</v>
      </c>
      <c r="AB43" s="520">
        <f>IF(C43="","",PPKn!S37)</f>
        <v>0</v>
      </c>
      <c r="AC43" s="520">
        <f>IF(C43="","",PPKn!C37)</f>
        <v>0</v>
      </c>
      <c r="AD43" s="520">
        <f>IF(C43="","",PPKn!D37)</f>
        <v>0</v>
      </c>
      <c r="AE43" s="520">
        <f>IF(C43="","",PPKn!F37)</f>
        <v>0</v>
      </c>
      <c r="AF43" s="520">
        <f>IF(C43="","",PPKn!G37)</f>
        <v>0</v>
      </c>
      <c r="AG43" s="520" t="e">
        <f>IF(C43="","",PPKn!T37)</f>
        <v>#VALUE!</v>
      </c>
      <c r="AH43" s="520">
        <f>IF(C43="","",B.Ind!S37)</f>
        <v>0</v>
      </c>
      <c r="AI43" s="520">
        <f>IF(C43="","",B.Ind!C37)</f>
        <v>0</v>
      </c>
      <c r="AJ43" s="520">
        <f>IF(C43="","",B.Ind!D37)</f>
        <v>0</v>
      </c>
      <c r="AK43" s="520">
        <f>IF(C43="","",B.Ind!F37)</f>
        <v>0</v>
      </c>
      <c r="AL43" s="520">
        <f>IF(C43="","",B.Ind!G37)</f>
        <v>0</v>
      </c>
      <c r="AM43" s="520" t="e">
        <f>IF(C43="","",B.Ind!T37)</f>
        <v>#VALUE!</v>
      </c>
      <c r="AN43" s="520">
        <f>IF(C43="","",B.ARAB!S37)</f>
        <v>0</v>
      </c>
      <c r="AO43" s="520">
        <f>IF(C43="","",B.ARAB!C37)</f>
        <v>0</v>
      </c>
      <c r="AP43" s="520">
        <f>IF(C43="","",B.ARAB!D37)</f>
        <v>0</v>
      </c>
      <c r="AQ43" s="520">
        <f>IF(C43="","",B.ARAB!F37)</f>
        <v>0</v>
      </c>
      <c r="AR43" s="520">
        <f>IF(C43="","",B.ARAB!G37)</f>
        <v>0</v>
      </c>
      <c r="AS43" s="520" t="e">
        <f>IF(C43="","",B.ARAB!T37)</f>
        <v>#VALUE!</v>
      </c>
      <c r="AT43" s="520">
        <f>IF(C43="","",MAT!S37)</f>
        <v>0</v>
      </c>
      <c r="AU43" s="520">
        <f>IF(C43="","",MAT!C37)</f>
        <v>0</v>
      </c>
      <c r="AV43" s="520">
        <f>IF(C43="","",MAT!D37)</f>
        <v>0</v>
      </c>
      <c r="AW43" s="520">
        <f>IF(C43="","",MAT!F37)</f>
        <v>0</v>
      </c>
      <c r="AX43" s="520">
        <f>IF(C43="","",MAT!G37)</f>
        <v>0</v>
      </c>
      <c r="AY43" s="520" t="e">
        <f>IF(C43="","",MAT!T37)</f>
        <v>#VALUE!</v>
      </c>
      <c r="AZ43" s="520">
        <f>IF(C43="","",IPA!S37)</f>
        <v>0</v>
      </c>
      <c r="BA43" s="520">
        <f>IF(C43="","",IPA!C37)</f>
        <v>0</v>
      </c>
      <c r="BB43" s="520">
        <f>IF(C43="","",IPA!D37)</f>
        <v>0</v>
      </c>
      <c r="BC43" s="520">
        <f>IF(C43="","",IPA!F37)</f>
        <v>0</v>
      </c>
      <c r="BD43" s="520">
        <f>IF(C43="","",IPA!G37)</f>
        <v>0</v>
      </c>
      <c r="BE43" s="520" t="e">
        <f>IF(C43="","",IPA!T37)</f>
        <v>#VALUE!</v>
      </c>
      <c r="BF43" s="520">
        <f>IF(C43="","",IPS!S37)</f>
        <v>0</v>
      </c>
      <c r="BG43" s="520">
        <f>IF(C43="","",IPS!C37)</f>
        <v>0</v>
      </c>
      <c r="BH43" s="520">
        <f>IF(C43="","",IPS!D37)</f>
        <v>0</v>
      </c>
      <c r="BI43" s="520">
        <f>IF(C43="","",IPS!F37)</f>
        <v>0</v>
      </c>
      <c r="BJ43" s="520">
        <f>IF(C43="","",IPS!G37)</f>
        <v>0</v>
      </c>
      <c r="BK43" s="520" t="e">
        <f>IF(C43="","",IPS!T37)</f>
        <v>#VALUE!</v>
      </c>
      <c r="BL43" s="520">
        <f>IF(C43="","",BIng!S37)</f>
        <v>0</v>
      </c>
      <c r="BM43" s="520">
        <f>IF(C43="","",BIng!C37)</f>
        <v>0</v>
      </c>
      <c r="BN43" s="520">
        <f>IF(C43="","",BIng!D37)</f>
        <v>0</v>
      </c>
      <c r="BO43" s="520">
        <f>IF(C43="","",BIng!F37)</f>
        <v>0</v>
      </c>
      <c r="BP43" s="520">
        <f>IF(C43="","",BIng!G37)</f>
        <v>0</v>
      </c>
      <c r="BQ43" s="520" t="e">
        <f>IF(C43="","",BIng!T37)</f>
        <v>#VALUE!</v>
      </c>
      <c r="BR43" s="520">
        <f>IF(C43="","",SBd!S37)</f>
        <v>0</v>
      </c>
      <c r="BS43" s="520">
        <f>IF(C43="","",SBd!C37)</f>
        <v>0</v>
      </c>
      <c r="BT43" s="520">
        <f>IF(C43="","",SBd!D37)</f>
        <v>0</v>
      </c>
      <c r="BU43" s="520">
        <f>IF(C43="","",SBd!F37)</f>
        <v>0</v>
      </c>
      <c r="BV43" s="520">
        <f>IF(C43="","",SBd!G37)</f>
        <v>0</v>
      </c>
      <c r="BW43" s="520" t="e">
        <f>IF(C43="","",SBd!T37)</f>
        <v>#VALUE!</v>
      </c>
      <c r="BX43" s="520">
        <f>IF(C43="","",Pjk!S37)</f>
        <v>0</v>
      </c>
      <c r="BY43" s="520">
        <f>IF(C43="","",Pjk!C37)</f>
        <v>0</v>
      </c>
      <c r="BZ43" s="520">
        <f>IF(C43="","",Pjk!D37)</f>
        <v>0</v>
      </c>
      <c r="CA43" s="520">
        <f>IF(C43="","",Pjk!F37)</f>
        <v>0</v>
      </c>
      <c r="CB43" s="520">
        <f>IF(C43="","",Pjk!G37)</f>
        <v>0</v>
      </c>
      <c r="CC43" s="520" t="e">
        <f>IF(C43="","",Pjk!T37)</f>
        <v>#VALUE!</v>
      </c>
      <c r="CD43" s="520">
        <f>IF(C43="","",Prk!S37)</f>
        <v>0</v>
      </c>
      <c r="CE43" s="520">
        <f>IF(C43="","",Prk!C37)</f>
        <v>0</v>
      </c>
      <c r="CF43" s="520">
        <f>IF(C43="","",Prk!D37)</f>
        <v>0</v>
      </c>
      <c r="CG43" s="520">
        <f>IF(C43="","",Prk!F37)</f>
        <v>0</v>
      </c>
      <c r="CH43" s="520">
        <f>IF(C43="","",Prk!G37)</f>
        <v>0</v>
      </c>
      <c r="CI43" s="520" t="e">
        <f>IF(C43="","",Prk!T37)</f>
        <v>#VALUE!</v>
      </c>
      <c r="CJ43" s="520">
        <f>IF(C43="","",BADER!S37)</f>
        <v>0</v>
      </c>
      <c r="CK43" s="520">
        <f>IF(C43="","",BADER!S37)</f>
        <v>0</v>
      </c>
      <c r="CL43" s="520">
        <f>IF(C43="","",BADER!S37)</f>
        <v>0</v>
      </c>
      <c r="CM43" s="520">
        <f>IF(C43="","",BADER!S37)</f>
        <v>0</v>
      </c>
      <c r="CN43" s="520">
        <f>IF(C43="","",BADER!S37)</f>
        <v>0</v>
      </c>
      <c r="CO43" s="520">
        <f>IF(C43="","",BADER!S37)</f>
        <v>0</v>
      </c>
      <c r="CP43" s="521">
        <f>IF(C43="","",TAMB1!S37)</f>
        <v>0</v>
      </c>
      <c r="CQ43" s="521">
        <f>IF(C43="","",TAMB1!C37)</f>
        <v>0</v>
      </c>
      <c r="CR43" s="521">
        <f>IF(C43="","",TAMB1!D37)</f>
        <v>0</v>
      </c>
      <c r="CS43" s="521">
        <f>IF(C43="","",TAMB1!F37)</f>
        <v>0</v>
      </c>
      <c r="CT43" s="521">
        <f>IF(C43="","",TAMB1!G37)</f>
        <v>0</v>
      </c>
      <c r="CU43" s="521" t="e">
        <f>IF(C43="","",TAMB1!T37)</f>
        <v>#VALUE!</v>
      </c>
      <c r="CV43" s="521">
        <f>IF(C43="","",TAMB2!S37)</f>
        <v>0</v>
      </c>
      <c r="CW43" s="521">
        <f>IF(C43="","",TAMB2!C37)</f>
        <v>0</v>
      </c>
      <c r="CX43" s="521">
        <f>IF(C43="","",TAMB2!D37)</f>
        <v>0</v>
      </c>
      <c r="CY43" s="521">
        <f>IF(C43="","",TAMB2!F37)</f>
        <v>0</v>
      </c>
      <c r="CZ43" s="521">
        <f>IF(C43="","",TAMB2!G37)</f>
        <v>0</v>
      </c>
      <c r="DA43" s="521" t="e">
        <f>IF(C43="","",TAMB2!T37)</f>
        <v>#VALUE!</v>
      </c>
      <c r="DB43" s="519"/>
      <c r="DC43" s="519"/>
      <c r="DD43" s="519"/>
      <c r="DE43" s="519"/>
      <c r="DF43" s="519"/>
      <c r="DG43" s="519"/>
      <c r="DH43" s="520">
        <f>IF(C43="","",ISIEKSTRA1!C29)</f>
        <v>0</v>
      </c>
      <c r="DI43" s="520">
        <f>IF(C43="","",ISIEKSTRA1!D29)</f>
        <v>0</v>
      </c>
      <c r="DJ43" s="520">
        <f>IF(C43="","",ISIEKSTRA1!F29)</f>
        <v>0</v>
      </c>
      <c r="DK43" s="520">
        <f>IF(C43="","",ISIEKSTRA1!G29)</f>
        <v>0</v>
      </c>
      <c r="DL43" s="520">
        <f>IF(C43="","",ISIEKSTRA1!I29)</f>
        <v>0</v>
      </c>
      <c r="DM43" s="520">
        <f>IF(C43="","",ISIEKSTRA1!J29)</f>
        <v>0</v>
      </c>
      <c r="DN43" s="520">
        <f>IF(C43="","",ISIEKSTRA1!L29)</f>
        <v>0</v>
      </c>
      <c r="DO43" s="520">
        <f>IF(C43="","",ISIEKSTRA1!M29)</f>
        <v>0</v>
      </c>
      <c r="DP43" s="520">
        <f>IF(C43="","",'Data Raport'!D27)</f>
        <v>0</v>
      </c>
      <c r="DQ43" s="520">
        <f>IF(C43="","",'Data Raport'!E27)</f>
        <v>0</v>
      </c>
      <c r="DR43" s="520">
        <f>IF(C43="","",'Data Raport'!F27)</f>
        <v>0</v>
      </c>
    </row>
    <row r="44" spans="1:122">
      <c r="A44" s="518">
        <v>25</v>
      </c>
      <c r="B44" s="518"/>
      <c r="C44" s="551" t="str">
        <f>IF('Data Identitas'!B33="","",'Data Identitas'!B33)</f>
        <v>siswa25</v>
      </c>
      <c r="D44" s="520">
        <f>IF(C44="","",QH!S38)</f>
        <v>0</v>
      </c>
      <c r="E44" s="520">
        <f>IF(C44="","",QH!C38)</f>
        <v>0</v>
      </c>
      <c r="F44" s="520">
        <f>IF(C44="","",QH!D38)</f>
        <v>0</v>
      </c>
      <c r="G44" s="520">
        <f>IF(C44="","",QH!F38)</f>
        <v>0</v>
      </c>
      <c r="H44" s="520">
        <f>IF(C44="","",QH!G38)</f>
        <v>0</v>
      </c>
      <c r="I44" s="520" t="e">
        <f>IF(C44="","",QH!T38)</f>
        <v>#VALUE!</v>
      </c>
      <c r="J44" s="520">
        <f>IF(C44="","",AA!S38)</f>
        <v>0</v>
      </c>
      <c r="K44" s="520">
        <f>IF(C44="","",AA!C38)</f>
        <v>0</v>
      </c>
      <c r="L44" s="520">
        <f>IF(C44="","",AA!D38)</f>
        <v>0</v>
      </c>
      <c r="M44" s="520">
        <f>IF(C44="","",AA!F38)</f>
        <v>0</v>
      </c>
      <c r="N44" s="520">
        <f>IF(C44="","",AA!G38)</f>
        <v>0</v>
      </c>
      <c r="O44" s="520" t="e">
        <f>IF(C44="","",AA!T38)</f>
        <v>#VALUE!</v>
      </c>
      <c r="P44" s="520">
        <f>IF(C44="","",FIQIH!S38)</f>
        <v>0</v>
      </c>
      <c r="Q44" s="520">
        <f>IF(C44="","",FIQIH!C38)</f>
        <v>0</v>
      </c>
      <c r="R44" s="520">
        <f>IF(C44="","",FIQIH!D38)</f>
        <v>0</v>
      </c>
      <c r="S44" s="520">
        <f>IF(C44="","",FIQIH!F38)</f>
        <v>0</v>
      </c>
      <c r="T44" s="520">
        <f>IF(C44="","",FIQIH!G38)</f>
        <v>0</v>
      </c>
      <c r="U44" s="520" t="e">
        <f>IF(C44="","",FIQIH!T38)</f>
        <v>#VALUE!</v>
      </c>
      <c r="V44" s="520">
        <f>IF(C44="","",SKI!S38)</f>
        <v>0</v>
      </c>
      <c r="W44" s="520">
        <f>IF(C44="","",SKI!C38)</f>
        <v>0</v>
      </c>
      <c r="X44" s="520">
        <f>IF(C44="","",SKI!D38)</f>
        <v>0</v>
      </c>
      <c r="Y44" s="520">
        <f>IF(C44="","",SKI!F38)</f>
        <v>0</v>
      </c>
      <c r="Z44" s="520">
        <f>IF(C44="","",SKI!G38)</f>
        <v>0</v>
      </c>
      <c r="AA44" s="520" t="e">
        <f>IF(C44="","",SKI!T38)</f>
        <v>#VALUE!</v>
      </c>
      <c r="AB44" s="520">
        <f>IF(C44="","",PPKn!S38)</f>
        <v>0</v>
      </c>
      <c r="AC44" s="520">
        <f>IF(C44="","",PPKn!C38)</f>
        <v>0</v>
      </c>
      <c r="AD44" s="520">
        <f>IF(C44="","",PPKn!D38)</f>
        <v>0</v>
      </c>
      <c r="AE44" s="520">
        <f>IF(C44="","",PPKn!F38)</f>
        <v>0</v>
      </c>
      <c r="AF44" s="520">
        <f>IF(C44="","",PPKn!G38)</f>
        <v>0</v>
      </c>
      <c r="AG44" s="520" t="e">
        <f>IF(C44="","",PPKn!T38)</f>
        <v>#VALUE!</v>
      </c>
      <c r="AH44" s="520">
        <f>IF(C44="","",B.Ind!S38)</f>
        <v>0</v>
      </c>
      <c r="AI44" s="520">
        <f>IF(C44="","",B.Ind!C38)</f>
        <v>0</v>
      </c>
      <c r="AJ44" s="520">
        <f>IF(C44="","",B.Ind!D38)</f>
        <v>0</v>
      </c>
      <c r="AK44" s="520">
        <f>IF(C44="","",B.Ind!F38)</f>
        <v>0</v>
      </c>
      <c r="AL44" s="520">
        <f>IF(C44="","",B.Ind!G38)</f>
        <v>0</v>
      </c>
      <c r="AM44" s="520" t="e">
        <f>IF(C44="","",B.Ind!T38)</f>
        <v>#VALUE!</v>
      </c>
      <c r="AN44" s="520">
        <f>IF(C44="","",B.ARAB!S38)</f>
        <v>0</v>
      </c>
      <c r="AO44" s="520">
        <f>IF(C44="","",B.ARAB!C38)</f>
        <v>0</v>
      </c>
      <c r="AP44" s="520">
        <f>IF(C44="","",B.ARAB!D38)</f>
        <v>0</v>
      </c>
      <c r="AQ44" s="520">
        <f>IF(C44="","",B.ARAB!F38)</f>
        <v>0</v>
      </c>
      <c r="AR44" s="520">
        <f>IF(C44="","",B.ARAB!G38)</f>
        <v>0</v>
      </c>
      <c r="AS44" s="520" t="e">
        <f>IF(C44="","",B.ARAB!T38)</f>
        <v>#VALUE!</v>
      </c>
      <c r="AT44" s="520">
        <f>IF(C44="","",MAT!S38)</f>
        <v>0</v>
      </c>
      <c r="AU44" s="520">
        <f>IF(C44="","",MAT!C38)</f>
        <v>0</v>
      </c>
      <c r="AV44" s="520">
        <f>IF(C44="","",MAT!D38)</f>
        <v>0</v>
      </c>
      <c r="AW44" s="520">
        <f>IF(C44="","",MAT!F38)</f>
        <v>0</v>
      </c>
      <c r="AX44" s="520">
        <f>IF(C44="","",MAT!G38)</f>
        <v>0</v>
      </c>
      <c r="AY44" s="520" t="e">
        <f>IF(C44="","",MAT!T38)</f>
        <v>#VALUE!</v>
      </c>
      <c r="AZ44" s="520">
        <f>IF(C44="","",IPA!S38)</f>
        <v>0</v>
      </c>
      <c r="BA44" s="520">
        <f>IF(C44="","",IPA!C38)</f>
        <v>0</v>
      </c>
      <c r="BB44" s="520">
        <f>IF(C44="","",IPA!D38)</f>
        <v>0</v>
      </c>
      <c r="BC44" s="520">
        <f>IF(C44="","",IPA!F38)</f>
        <v>0</v>
      </c>
      <c r="BD44" s="520">
        <f>IF(C44="","",IPA!G38)</f>
        <v>0</v>
      </c>
      <c r="BE44" s="520" t="e">
        <f>IF(C44="","",IPA!T38)</f>
        <v>#VALUE!</v>
      </c>
      <c r="BF44" s="520">
        <f>IF(C44="","",IPS!S38)</f>
        <v>0</v>
      </c>
      <c r="BG44" s="520">
        <f>IF(C44="","",IPS!C38)</f>
        <v>0</v>
      </c>
      <c r="BH44" s="520">
        <f>IF(C44="","",IPS!D38)</f>
        <v>0</v>
      </c>
      <c r="BI44" s="520">
        <f>IF(C44="","",IPS!F38)</f>
        <v>0</v>
      </c>
      <c r="BJ44" s="520">
        <f>IF(C44="","",IPS!G38)</f>
        <v>0</v>
      </c>
      <c r="BK44" s="520" t="e">
        <f>IF(C44="","",IPS!T38)</f>
        <v>#VALUE!</v>
      </c>
      <c r="BL44" s="520">
        <f>IF(C44="","",BIng!S38)</f>
        <v>0</v>
      </c>
      <c r="BM44" s="520">
        <f>IF(C44="","",BIng!C38)</f>
        <v>0</v>
      </c>
      <c r="BN44" s="520">
        <f>IF(C44="","",BIng!D38)</f>
        <v>0</v>
      </c>
      <c r="BO44" s="520">
        <f>IF(C44="","",BIng!F38)</f>
        <v>0</v>
      </c>
      <c r="BP44" s="520">
        <f>IF(C44="","",BIng!G38)</f>
        <v>0</v>
      </c>
      <c r="BQ44" s="520" t="e">
        <f>IF(C44="","",BIng!T38)</f>
        <v>#VALUE!</v>
      </c>
      <c r="BR44" s="520">
        <f>IF(C44="","",SBd!S38)</f>
        <v>0</v>
      </c>
      <c r="BS44" s="520">
        <f>IF(C44="","",SBd!C38)</f>
        <v>0</v>
      </c>
      <c r="BT44" s="520">
        <f>IF(C44="","",SBd!D38)</f>
        <v>0</v>
      </c>
      <c r="BU44" s="520">
        <f>IF(C44="","",SBd!F38)</f>
        <v>0</v>
      </c>
      <c r="BV44" s="520">
        <f>IF(C44="","",SBd!G38)</f>
        <v>0</v>
      </c>
      <c r="BW44" s="520" t="e">
        <f>IF(C44="","",SBd!T38)</f>
        <v>#VALUE!</v>
      </c>
      <c r="BX44" s="520">
        <f>IF(C44="","",Pjk!S38)</f>
        <v>0</v>
      </c>
      <c r="BY44" s="520">
        <f>IF(C44="","",Pjk!C38)</f>
        <v>0</v>
      </c>
      <c r="BZ44" s="520">
        <f>IF(C44="","",Pjk!D38)</f>
        <v>0</v>
      </c>
      <c r="CA44" s="520">
        <f>IF(C44="","",Pjk!F38)</f>
        <v>0</v>
      </c>
      <c r="CB44" s="520">
        <f>IF(C44="","",Pjk!G38)</f>
        <v>0</v>
      </c>
      <c r="CC44" s="520" t="e">
        <f>IF(C44="","",Pjk!T38)</f>
        <v>#VALUE!</v>
      </c>
      <c r="CD44" s="520">
        <f>IF(C44="","",Prk!S38)</f>
        <v>0</v>
      </c>
      <c r="CE44" s="520">
        <f>IF(C44="","",Prk!C38)</f>
        <v>0</v>
      </c>
      <c r="CF44" s="520">
        <f>IF(C44="","",Prk!D38)</f>
        <v>0</v>
      </c>
      <c r="CG44" s="520">
        <f>IF(C44="","",Prk!F38)</f>
        <v>0</v>
      </c>
      <c r="CH44" s="520">
        <f>IF(C44="","",Prk!G38)</f>
        <v>0</v>
      </c>
      <c r="CI44" s="520" t="e">
        <f>IF(C44="","",Prk!T38)</f>
        <v>#VALUE!</v>
      </c>
      <c r="CJ44" s="520">
        <f>IF(C44="","",BADER!S38)</f>
        <v>0</v>
      </c>
      <c r="CK44" s="520">
        <f>IF(C44="","",BADER!S38)</f>
        <v>0</v>
      </c>
      <c r="CL44" s="520">
        <f>IF(C44="","",BADER!S38)</f>
        <v>0</v>
      </c>
      <c r="CM44" s="520">
        <f>IF(C44="","",BADER!S38)</f>
        <v>0</v>
      </c>
      <c r="CN44" s="520">
        <f>IF(C44="","",BADER!S38)</f>
        <v>0</v>
      </c>
      <c r="CO44" s="520">
        <f>IF(C44="","",BADER!S38)</f>
        <v>0</v>
      </c>
      <c r="CP44" s="521">
        <f>IF(C44="","",TAMB1!S38)</f>
        <v>0</v>
      </c>
      <c r="CQ44" s="521">
        <f>IF(C44="","",TAMB1!C38)</f>
        <v>0</v>
      </c>
      <c r="CR44" s="521">
        <f>IF(C44="","",TAMB1!D38)</f>
        <v>0</v>
      </c>
      <c r="CS44" s="521">
        <f>IF(C44="","",TAMB1!F38)</f>
        <v>0</v>
      </c>
      <c r="CT44" s="521">
        <f>IF(C44="","",TAMB1!G38)</f>
        <v>0</v>
      </c>
      <c r="CU44" s="521" t="e">
        <f>IF(C44="","",TAMB1!T38)</f>
        <v>#VALUE!</v>
      </c>
      <c r="CV44" s="521">
        <f>IF(C44="","",TAMB2!S38)</f>
        <v>0</v>
      </c>
      <c r="CW44" s="521">
        <f>IF(C44="","",TAMB2!C38)</f>
        <v>0</v>
      </c>
      <c r="CX44" s="521">
        <f>IF(C44="","",TAMB2!D38)</f>
        <v>0</v>
      </c>
      <c r="CY44" s="521">
        <f>IF(C44="","",TAMB2!F38)</f>
        <v>0</v>
      </c>
      <c r="CZ44" s="521">
        <f>IF(C44="","",TAMB2!G38)</f>
        <v>0</v>
      </c>
      <c r="DA44" s="521" t="e">
        <f>IF(C44="","",TAMB2!T38)</f>
        <v>#VALUE!</v>
      </c>
      <c r="DB44" s="519"/>
      <c r="DC44" s="519"/>
      <c r="DD44" s="519"/>
      <c r="DE44" s="519"/>
      <c r="DF44" s="519"/>
      <c r="DG44" s="519"/>
      <c r="DH44" s="520">
        <f>IF(C44="","",ISIEKSTRA1!C30)</f>
        <v>0</v>
      </c>
      <c r="DI44" s="520">
        <f>IF(C44="","",ISIEKSTRA1!D30)</f>
        <v>0</v>
      </c>
      <c r="DJ44" s="520">
        <f>IF(C44="","",ISIEKSTRA1!F30)</f>
        <v>0</v>
      </c>
      <c r="DK44" s="520">
        <f>IF(C44="","",ISIEKSTRA1!G30)</f>
        <v>0</v>
      </c>
      <c r="DL44" s="520">
        <f>IF(C44="","",ISIEKSTRA1!I30)</f>
        <v>0</v>
      </c>
      <c r="DM44" s="520">
        <f>IF(C44="","",ISIEKSTRA1!J30)</f>
        <v>0</v>
      </c>
      <c r="DN44" s="520">
        <f>IF(C44="","",ISIEKSTRA1!L30)</f>
        <v>0</v>
      </c>
      <c r="DO44" s="520">
        <f>IF(C44="","",ISIEKSTRA1!M30)</f>
        <v>0</v>
      </c>
      <c r="DP44" s="520">
        <f>IF(C44="","",'Data Raport'!D28)</f>
        <v>0</v>
      </c>
      <c r="DQ44" s="520">
        <f>IF(C44="","",'Data Raport'!E28)</f>
        <v>0</v>
      </c>
      <c r="DR44" s="520">
        <f>IF(C44="","",'Data Raport'!F28)</f>
        <v>0</v>
      </c>
    </row>
    <row r="45" spans="1:122">
      <c r="A45" s="518">
        <v>26</v>
      </c>
      <c r="B45" s="518"/>
      <c r="C45" s="551" t="str">
        <f>IF('Data Identitas'!B34="","",'Data Identitas'!B34)</f>
        <v>siswa26</v>
      </c>
      <c r="D45" s="520">
        <f>IF(C45="","",QH!S39)</f>
        <v>0</v>
      </c>
      <c r="E45" s="520">
        <f>IF(C45="","",QH!C39)</f>
        <v>0</v>
      </c>
      <c r="F45" s="520">
        <f>IF(C45="","",QH!D39)</f>
        <v>0</v>
      </c>
      <c r="G45" s="520">
        <f>IF(C45="","",QH!F39)</f>
        <v>0</v>
      </c>
      <c r="H45" s="520">
        <f>IF(C45="","",QH!G39)</f>
        <v>0</v>
      </c>
      <c r="I45" s="520" t="e">
        <f>IF(C45="","",QH!T39)</f>
        <v>#VALUE!</v>
      </c>
      <c r="J45" s="520">
        <f>IF(C45="","",AA!S39)</f>
        <v>0</v>
      </c>
      <c r="K45" s="520">
        <f>IF(C45="","",AA!C39)</f>
        <v>0</v>
      </c>
      <c r="L45" s="520">
        <f>IF(C45="","",AA!D39)</f>
        <v>0</v>
      </c>
      <c r="M45" s="520">
        <f>IF(C45="","",AA!F39)</f>
        <v>0</v>
      </c>
      <c r="N45" s="520">
        <f>IF(C45="","",AA!G39)</f>
        <v>0</v>
      </c>
      <c r="O45" s="520" t="e">
        <f>IF(C45="","",AA!T39)</f>
        <v>#VALUE!</v>
      </c>
      <c r="P45" s="520">
        <f>IF(C45="","",FIQIH!S39)</f>
        <v>0</v>
      </c>
      <c r="Q45" s="520">
        <f>IF(C45="","",FIQIH!C39)</f>
        <v>0</v>
      </c>
      <c r="R45" s="520">
        <f>IF(C45="","",FIQIH!D39)</f>
        <v>0</v>
      </c>
      <c r="S45" s="520">
        <f>IF(C45="","",FIQIH!F39)</f>
        <v>0</v>
      </c>
      <c r="T45" s="520">
        <f>IF(C45="","",FIQIH!G39)</f>
        <v>0</v>
      </c>
      <c r="U45" s="520" t="e">
        <f>IF(C45="","",FIQIH!T39)</f>
        <v>#VALUE!</v>
      </c>
      <c r="V45" s="520">
        <f>IF(C45="","",SKI!S39)</f>
        <v>0</v>
      </c>
      <c r="W45" s="520">
        <f>IF(C45="","",SKI!C39)</f>
        <v>0</v>
      </c>
      <c r="X45" s="520">
        <f>IF(C45="","",SKI!D39)</f>
        <v>0</v>
      </c>
      <c r="Y45" s="520">
        <f>IF(C45="","",SKI!F39)</f>
        <v>0</v>
      </c>
      <c r="Z45" s="520">
        <f>IF(C45="","",SKI!G39)</f>
        <v>0</v>
      </c>
      <c r="AA45" s="520" t="e">
        <f>IF(C45="","",SKI!T39)</f>
        <v>#VALUE!</v>
      </c>
      <c r="AB45" s="520">
        <f>IF(C45="","",PPKn!S39)</f>
        <v>0</v>
      </c>
      <c r="AC45" s="520">
        <f>IF(C45="","",PPKn!C39)</f>
        <v>0</v>
      </c>
      <c r="AD45" s="520">
        <f>IF(C45="","",PPKn!D39)</f>
        <v>0</v>
      </c>
      <c r="AE45" s="520">
        <f>IF(C45="","",PPKn!F39)</f>
        <v>0</v>
      </c>
      <c r="AF45" s="520">
        <f>IF(C45="","",PPKn!G39)</f>
        <v>0</v>
      </c>
      <c r="AG45" s="520" t="e">
        <f>IF(C45="","",PPKn!T39)</f>
        <v>#VALUE!</v>
      </c>
      <c r="AH45" s="520">
        <f>IF(C45="","",B.Ind!S39)</f>
        <v>0</v>
      </c>
      <c r="AI45" s="520">
        <f>IF(C45="","",B.Ind!C39)</f>
        <v>0</v>
      </c>
      <c r="AJ45" s="520">
        <f>IF(C45="","",B.Ind!D39)</f>
        <v>0</v>
      </c>
      <c r="AK45" s="520">
        <f>IF(C45="","",B.Ind!F39)</f>
        <v>0</v>
      </c>
      <c r="AL45" s="520">
        <f>IF(C45="","",B.Ind!G39)</f>
        <v>0</v>
      </c>
      <c r="AM45" s="520" t="e">
        <f>IF(C45="","",B.Ind!T39)</f>
        <v>#VALUE!</v>
      </c>
      <c r="AN45" s="520">
        <f>IF(C45="","",B.ARAB!S39)</f>
        <v>0</v>
      </c>
      <c r="AO45" s="520">
        <f>IF(C45="","",B.ARAB!C39)</f>
        <v>0</v>
      </c>
      <c r="AP45" s="520">
        <f>IF(C45="","",B.ARAB!D39)</f>
        <v>0</v>
      </c>
      <c r="AQ45" s="520">
        <f>IF(C45="","",B.ARAB!F39)</f>
        <v>0</v>
      </c>
      <c r="AR45" s="520">
        <f>IF(C45="","",B.ARAB!G39)</f>
        <v>0</v>
      </c>
      <c r="AS45" s="520" t="e">
        <f>IF(C45="","",B.ARAB!T39)</f>
        <v>#VALUE!</v>
      </c>
      <c r="AT45" s="520">
        <f>IF(C45="","",MAT!S39)</f>
        <v>0</v>
      </c>
      <c r="AU45" s="520">
        <f>IF(C45="","",MAT!C39)</f>
        <v>0</v>
      </c>
      <c r="AV45" s="520">
        <f>IF(C45="","",MAT!D39)</f>
        <v>0</v>
      </c>
      <c r="AW45" s="520">
        <f>IF(C45="","",MAT!F39)</f>
        <v>0</v>
      </c>
      <c r="AX45" s="520">
        <f>IF(C45="","",MAT!G39)</f>
        <v>0</v>
      </c>
      <c r="AY45" s="520" t="e">
        <f>IF(C45="","",MAT!T39)</f>
        <v>#VALUE!</v>
      </c>
      <c r="AZ45" s="520">
        <f>IF(C45="","",IPA!S39)</f>
        <v>0</v>
      </c>
      <c r="BA45" s="520">
        <f>IF(C45="","",IPA!C39)</f>
        <v>0</v>
      </c>
      <c r="BB45" s="520">
        <f>IF(C45="","",IPA!D39)</f>
        <v>0</v>
      </c>
      <c r="BC45" s="520">
        <f>IF(C45="","",IPA!F39)</f>
        <v>0</v>
      </c>
      <c r="BD45" s="520">
        <f>IF(C45="","",IPA!G39)</f>
        <v>0</v>
      </c>
      <c r="BE45" s="520" t="e">
        <f>IF(C45="","",IPA!T39)</f>
        <v>#VALUE!</v>
      </c>
      <c r="BF45" s="520">
        <f>IF(C45="","",IPS!S39)</f>
        <v>0</v>
      </c>
      <c r="BG45" s="520">
        <f>IF(C45="","",IPS!C39)</f>
        <v>0</v>
      </c>
      <c r="BH45" s="520">
        <f>IF(C45="","",IPS!D39)</f>
        <v>0</v>
      </c>
      <c r="BI45" s="520">
        <f>IF(C45="","",IPS!F39)</f>
        <v>0</v>
      </c>
      <c r="BJ45" s="520">
        <f>IF(C45="","",IPS!G39)</f>
        <v>0</v>
      </c>
      <c r="BK45" s="520" t="e">
        <f>IF(C45="","",IPS!T39)</f>
        <v>#VALUE!</v>
      </c>
      <c r="BL45" s="520">
        <f>IF(C45="","",BIng!S39)</f>
        <v>0</v>
      </c>
      <c r="BM45" s="520">
        <f>IF(C45="","",BIng!C39)</f>
        <v>0</v>
      </c>
      <c r="BN45" s="520">
        <f>IF(C45="","",BIng!D39)</f>
        <v>0</v>
      </c>
      <c r="BO45" s="520">
        <f>IF(C45="","",BIng!F39)</f>
        <v>0</v>
      </c>
      <c r="BP45" s="520">
        <f>IF(C45="","",BIng!G39)</f>
        <v>0</v>
      </c>
      <c r="BQ45" s="520" t="e">
        <f>IF(C45="","",BIng!T39)</f>
        <v>#VALUE!</v>
      </c>
      <c r="BR45" s="520">
        <f>IF(C45="","",SBd!S39)</f>
        <v>0</v>
      </c>
      <c r="BS45" s="520">
        <f>IF(C45="","",SBd!C39)</f>
        <v>0</v>
      </c>
      <c r="BT45" s="520">
        <f>IF(C45="","",SBd!D39)</f>
        <v>0</v>
      </c>
      <c r="BU45" s="520">
        <f>IF(C45="","",SBd!F39)</f>
        <v>0</v>
      </c>
      <c r="BV45" s="520">
        <f>IF(C45="","",SBd!G39)</f>
        <v>0</v>
      </c>
      <c r="BW45" s="520" t="e">
        <f>IF(C45="","",SBd!T39)</f>
        <v>#VALUE!</v>
      </c>
      <c r="BX45" s="520">
        <f>IF(C45="","",Pjk!S39)</f>
        <v>0</v>
      </c>
      <c r="BY45" s="520">
        <f>IF(C45="","",Pjk!C39)</f>
        <v>0</v>
      </c>
      <c r="BZ45" s="520">
        <f>IF(C45="","",Pjk!D39)</f>
        <v>0</v>
      </c>
      <c r="CA45" s="520">
        <f>IF(C45="","",Pjk!F39)</f>
        <v>0</v>
      </c>
      <c r="CB45" s="520">
        <f>IF(C45="","",Pjk!G39)</f>
        <v>0</v>
      </c>
      <c r="CC45" s="520" t="e">
        <f>IF(C45="","",Pjk!T39)</f>
        <v>#VALUE!</v>
      </c>
      <c r="CD45" s="520">
        <f>IF(C45="","",Prk!S39)</f>
        <v>0</v>
      </c>
      <c r="CE45" s="520">
        <f>IF(C45="","",Prk!C39)</f>
        <v>0</v>
      </c>
      <c r="CF45" s="520">
        <f>IF(C45="","",Prk!D39)</f>
        <v>0</v>
      </c>
      <c r="CG45" s="520">
        <f>IF(C45="","",Prk!F39)</f>
        <v>0</v>
      </c>
      <c r="CH45" s="520">
        <f>IF(C45="","",Prk!G39)</f>
        <v>0</v>
      </c>
      <c r="CI45" s="520" t="e">
        <f>IF(C45="","",Prk!T39)</f>
        <v>#VALUE!</v>
      </c>
      <c r="CJ45" s="520">
        <f>IF(C45="","",BADER!S39)</f>
        <v>0</v>
      </c>
      <c r="CK45" s="520">
        <f>IF(C45="","",BADER!S39)</f>
        <v>0</v>
      </c>
      <c r="CL45" s="520">
        <f>IF(C45="","",BADER!S39)</f>
        <v>0</v>
      </c>
      <c r="CM45" s="520">
        <f>IF(C45="","",BADER!S39)</f>
        <v>0</v>
      </c>
      <c r="CN45" s="520">
        <f>IF(C45="","",BADER!S39)</f>
        <v>0</v>
      </c>
      <c r="CO45" s="520">
        <f>IF(C45="","",BADER!S39)</f>
        <v>0</v>
      </c>
      <c r="CP45" s="521">
        <f>IF(C45="","",TAMB1!S39)</f>
        <v>0</v>
      </c>
      <c r="CQ45" s="521">
        <f>IF(C45="","",TAMB1!C39)</f>
        <v>0</v>
      </c>
      <c r="CR45" s="521">
        <f>IF(C45="","",TAMB1!D39)</f>
        <v>0</v>
      </c>
      <c r="CS45" s="521">
        <f>IF(C45="","",TAMB1!F39)</f>
        <v>0</v>
      </c>
      <c r="CT45" s="521">
        <f>IF(C45="","",TAMB1!G39)</f>
        <v>0</v>
      </c>
      <c r="CU45" s="521" t="e">
        <f>IF(C45="","",TAMB1!T39)</f>
        <v>#VALUE!</v>
      </c>
      <c r="CV45" s="521">
        <f>IF(C45="","",TAMB2!S39)</f>
        <v>0</v>
      </c>
      <c r="CW45" s="521">
        <f>IF(C45="","",TAMB2!C39)</f>
        <v>0</v>
      </c>
      <c r="CX45" s="521">
        <f>IF(C45="","",TAMB2!D39)</f>
        <v>0</v>
      </c>
      <c r="CY45" s="521">
        <f>IF(C45="","",TAMB2!F39)</f>
        <v>0</v>
      </c>
      <c r="CZ45" s="521">
        <f>IF(C45="","",TAMB2!G39)</f>
        <v>0</v>
      </c>
      <c r="DA45" s="521" t="e">
        <f>IF(C45="","",TAMB2!T39)</f>
        <v>#VALUE!</v>
      </c>
      <c r="DB45" s="519"/>
      <c r="DC45" s="519"/>
      <c r="DD45" s="519"/>
      <c r="DE45" s="519"/>
      <c r="DF45" s="519"/>
      <c r="DG45" s="519"/>
      <c r="DH45" s="520">
        <f>IF(C45="","",ISIEKSTRA1!C31)</f>
        <v>0</v>
      </c>
      <c r="DI45" s="520">
        <f>IF(C45="","",ISIEKSTRA1!D31)</f>
        <v>0</v>
      </c>
      <c r="DJ45" s="520">
        <f>IF(C45="","",ISIEKSTRA1!F31)</f>
        <v>0</v>
      </c>
      <c r="DK45" s="520">
        <f>IF(C45="","",ISIEKSTRA1!G31)</f>
        <v>0</v>
      </c>
      <c r="DL45" s="520">
        <f>IF(C45="","",ISIEKSTRA1!I31)</f>
        <v>0</v>
      </c>
      <c r="DM45" s="520">
        <f>IF(C45="","",ISIEKSTRA1!J31)</f>
        <v>0</v>
      </c>
      <c r="DN45" s="520">
        <f>IF(C45="","",ISIEKSTRA1!L31)</f>
        <v>0</v>
      </c>
      <c r="DO45" s="520">
        <f>IF(C45="","",ISIEKSTRA1!M31)</f>
        <v>0</v>
      </c>
      <c r="DP45" s="520">
        <f>IF(C45="","",'Data Raport'!D29)</f>
        <v>0</v>
      </c>
      <c r="DQ45" s="520">
        <f>IF(C45="","",'Data Raport'!E29)</f>
        <v>0</v>
      </c>
      <c r="DR45" s="520">
        <f>IF(C45="","",'Data Raport'!F29)</f>
        <v>0</v>
      </c>
    </row>
    <row r="46" spans="1:122">
      <c r="A46" s="518">
        <v>27</v>
      </c>
      <c r="B46" s="518"/>
      <c r="C46" s="551" t="str">
        <f>IF('Data Identitas'!B35="","",'Data Identitas'!B35)</f>
        <v>siswa27</v>
      </c>
      <c r="D46" s="520">
        <f>IF(C46="","",QH!S40)</f>
        <v>0</v>
      </c>
      <c r="E46" s="520">
        <f>IF(C46="","",QH!C40)</f>
        <v>0</v>
      </c>
      <c r="F46" s="520">
        <f>IF(C46="","",QH!D40)</f>
        <v>0</v>
      </c>
      <c r="G46" s="520">
        <f>IF(C46="","",QH!F40)</f>
        <v>0</v>
      </c>
      <c r="H46" s="520">
        <f>IF(C46="","",QH!G40)</f>
        <v>0</v>
      </c>
      <c r="I46" s="520" t="e">
        <f>IF(C46="","",QH!T40)</f>
        <v>#VALUE!</v>
      </c>
      <c r="J46" s="520">
        <f>IF(C46="","",AA!S40)</f>
        <v>0</v>
      </c>
      <c r="K46" s="520">
        <f>IF(C46="","",AA!C40)</f>
        <v>0</v>
      </c>
      <c r="L46" s="520">
        <f>IF(C46="","",AA!D40)</f>
        <v>0</v>
      </c>
      <c r="M46" s="520">
        <f>IF(C46="","",AA!F40)</f>
        <v>0</v>
      </c>
      <c r="N46" s="520">
        <f>IF(C46="","",AA!G40)</f>
        <v>0</v>
      </c>
      <c r="O46" s="520" t="e">
        <f>IF(C46="","",AA!T40)</f>
        <v>#VALUE!</v>
      </c>
      <c r="P46" s="520">
        <f>IF(C46="","",FIQIH!S40)</f>
        <v>0</v>
      </c>
      <c r="Q46" s="520">
        <f>IF(C46="","",FIQIH!C40)</f>
        <v>0</v>
      </c>
      <c r="R46" s="520">
        <f>IF(C46="","",FIQIH!D40)</f>
        <v>0</v>
      </c>
      <c r="S46" s="520">
        <f>IF(C46="","",FIQIH!F40)</f>
        <v>0</v>
      </c>
      <c r="T46" s="520">
        <f>IF(C46="","",FIQIH!G40)</f>
        <v>0</v>
      </c>
      <c r="U46" s="520" t="e">
        <f>IF(C46="","",FIQIH!T40)</f>
        <v>#VALUE!</v>
      </c>
      <c r="V46" s="520">
        <f>IF(C46="","",SKI!S40)</f>
        <v>0</v>
      </c>
      <c r="W46" s="520">
        <f>IF(C46="","",SKI!C40)</f>
        <v>0</v>
      </c>
      <c r="X46" s="520">
        <f>IF(C46="","",SKI!D40)</f>
        <v>0</v>
      </c>
      <c r="Y46" s="520">
        <f>IF(C46="","",SKI!F40)</f>
        <v>0</v>
      </c>
      <c r="Z46" s="520">
        <f>IF(C46="","",SKI!G40)</f>
        <v>0</v>
      </c>
      <c r="AA46" s="520" t="e">
        <f>IF(C46="","",SKI!T40)</f>
        <v>#VALUE!</v>
      </c>
      <c r="AB46" s="520">
        <f>IF(C46="","",PPKn!S40)</f>
        <v>0</v>
      </c>
      <c r="AC46" s="520">
        <f>IF(C46="","",PPKn!C40)</f>
        <v>0</v>
      </c>
      <c r="AD46" s="520">
        <f>IF(C46="","",PPKn!D40)</f>
        <v>0</v>
      </c>
      <c r="AE46" s="520">
        <f>IF(C46="","",PPKn!F40)</f>
        <v>0</v>
      </c>
      <c r="AF46" s="520">
        <f>IF(C46="","",PPKn!G40)</f>
        <v>0</v>
      </c>
      <c r="AG46" s="520" t="e">
        <f>IF(C46="","",PPKn!T40)</f>
        <v>#VALUE!</v>
      </c>
      <c r="AH46" s="520">
        <f>IF(C46="","",B.Ind!S40)</f>
        <v>0</v>
      </c>
      <c r="AI46" s="520">
        <f>IF(C46="","",B.Ind!C40)</f>
        <v>0</v>
      </c>
      <c r="AJ46" s="520">
        <f>IF(C46="","",B.Ind!D40)</f>
        <v>0</v>
      </c>
      <c r="AK46" s="520">
        <f>IF(C46="","",B.Ind!F40)</f>
        <v>0</v>
      </c>
      <c r="AL46" s="520">
        <f>IF(C46="","",B.Ind!G40)</f>
        <v>0</v>
      </c>
      <c r="AM46" s="520" t="e">
        <f>IF(C46="","",B.Ind!T40)</f>
        <v>#VALUE!</v>
      </c>
      <c r="AN46" s="520">
        <f>IF(C46="","",B.ARAB!S40)</f>
        <v>0</v>
      </c>
      <c r="AO46" s="520">
        <f>IF(C46="","",B.ARAB!C40)</f>
        <v>0</v>
      </c>
      <c r="AP46" s="520">
        <f>IF(C46="","",B.ARAB!D40)</f>
        <v>0</v>
      </c>
      <c r="AQ46" s="520">
        <f>IF(C46="","",B.ARAB!F40)</f>
        <v>0</v>
      </c>
      <c r="AR46" s="520">
        <f>IF(C46="","",B.ARAB!G40)</f>
        <v>0</v>
      </c>
      <c r="AS46" s="520" t="e">
        <f>IF(C46="","",B.ARAB!T40)</f>
        <v>#VALUE!</v>
      </c>
      <c r="AT46" s="520">
        <f>IF(C46="","",MAT!S40)</f>
        <v>0</v>
      </c>
      <c r="AU46" s="520">
        <f>IF(C46="","",MAT!C40)</f>
        <v>0</v>
      </c>
      <c r="AV46" s="520">
        <f>IF(C46="","",MAT!D40)</f>
        <v>0</v>
      </c>
      <c r="AW46" s="520">
        <f>IF(C46="","",MAT!F40)</f>
        <v>0</v>
      </c>
      <c r="AX46" s="520">
        <f>IF(C46="","",MAT!G40)</f>
        <v>0</v>
      </c>
      <c r="AY46" s="520" t="e">
        <f>IF(C46="","",MAT!T40)</f>
        <v>#VALUE!</v>
      </c>
      <c r="AZ46" s="520">
        <f>IF(C46="","",IPA!S40)</f>
        <v>0</v>
      </c>
      <c r="BA46" s="520">
        <f>IF(C46="","",IPA!C40)</f>
        <v>0</v>
      </c>
      <c r="BB46" s="520">
        <f>IF(C46="","",IPA!D40)</f>
        <v>0</v>
      </c>
      <c r="BC46" s="520">
        <f>IF(C46="","",IPA!F40)</f>
        <v>0</v>
      </c>
      <c r="BD46" s="520">
        <f>IF(C46="","",IPA!G40)</f>
        <v>0</v>
      </c>
      <c r="BE46" s="520" t="e">
        <f>IF(C46="","",IPA!T40)</f>
        <v>#VALUE!</v>
      </c>
      <c r="BF46" s="520">
        <f>IF(C46="","",IPS!S40)</f>
        <v>0</v>
      </c>
      <c r="BG46" s="520">
        <f>IF(C46="","",IPS!C40)</f>
        <v>0</v>
      </c>
      <c r="BH46" s="520">
        <f>IF(C46="","",IPS!D40)</f>
        <v>0</v>
      </c>
      <c r="BI46" s="520">
        <f>IF(C46="","",IPS!F40)</f>
        <v>0</v>
      </c>
      <c r="BJ46" s="520">
        <f>IF(C46="","",IPS!G40)</f>
        <v>0</v>
      </c>
      <c r="BK46" s="520" t="e">
        <f>IF(C46="","",IPS!T40)</f>
        <v>#VALUE!</v>
      </c>
      <c r="BL46" s="520">
        <f>IF(C46="","",BIng!S40)</f>
        <v>0</v>
      </c>
      <c r="BM46" s="520">
        <f>IF(C46="","",BIng!C40)</f>
        <v>0</v>
      </c>
      <c r="BN46" s="520">
        <f>IF(C46="","",BIng!D40)</f>
        <v>0</v>
      </c>
      <c r="BO46" s="520">
        <f>IF(C46="","",BIng!F40)</f>
        <v>0</v>
      </c>
      <c r="BP46" s="520">
        <f>IF(C46="","",BIng!G40)</f>
        <v>0</v>
      </c>
      <c r="BQ46" s="520" t="e">
        <f>IF(C46="","",BIng!T40)</f>
        <v>#VALUE!</v>
      </c>
      <c r="BR46" s="520">
        <f>IF(C46="","",SBd!S40)</f>
        <v>0</v>
      </c>
      <c r="BS46" s="520">
        <f>IF(C46="","",SBd!C40)</f>
        <v>0</v>
      </c>
      <c r="BT46" s="520">
        <f>IF(C46="","",SBd!D40)</f>
        <v>0</v>
      </c>
      <c r="BU46" s="520">
        <f>IF(C46="","",SBd!F40)</f>
        <v>0</v>
      </c>
      <c r="BV46" s="520">
        <f>IF(C46="","",SBd!G40)</f>
        <v>0</v>
      </c>
      <c r="BW46" s="520" t="e">
        <f>IF(C46="","",SBd!T40)</f>
        <v>#VALUE!</v>
      </c>
      <c r="BX46" s="520">
        <f>IF(C46="","",Pjk!S40)</f>
        <v>0</v>
      </c>
      <c r="BY46" s="520">
        <f>IF(C46="","",Pjk!C40)</f>
        <v>0</v>
      </c>
      <c r="BZ46" s="520">
        <f>IF(C46="","",Pjk!D40)</f>
        <v>0</v>
      </c>
      <c r="CA46" s="520">
        <f>IF(C46="","",Pjk!F40)</f>
        <v>0</v>
      </c>
      <c r="CB46" s="520">
        <f>IF(C46="","",Pjk!G40)</f>
        <v>0</v>
      </c>
      <c r="CC46" s="520" t="e">
        <f>IF(C46="","",Pjk!T40)</f>
        <v>#VALUE!</v>
      </c>
      <c r="CD46" s="520">
        <f>IF(C46="","",Prk!S40)</f>
        <v>0</v>
      </c>
      <c r="CE46" s="520">
        <f>IF(C46="","",Prk!C40)</f>
        <v>0</v>
      </c>
      <c r="CF46" s="520">
        <f>IF(C46="","",Prk!D40)</f>
        <v>0</v>
      </c>
      <c r="CG46" s="520">
        <f>IF(C46="","",Prk!F40)</f>
        <v>0</v>
      </c>
      <c r="CH46" s="520">
        <f>IF(C46="","",Prk!G40)</f>
        <v>0</v>
      </c>
      <c r="CI46" s="520" t="e">
        <f>IF(C46="","",Prk!T40)</f>
        <v>#VALUE!</v>
      </c>
      <c r="CJ46" s="520">
        <f>IF(C46="","",BADER!S40)</f>
        <v>0</v>
      </c>
      <c r="CK46" s="520">
        <f>IF(C46="","",BADER!S40)</f>
        <v>0</v>
      </c>
      <c r="CL46" s="520">
        <f>IF(C46="","",BADER!S40)</f>
        <v>0</v>
      </c>
      <c r="CM46" s="520">
        <f>IF(C46="","",BADER!S40)</f>
        <v>0</v>
      </c>
      <c r="CN46" s="520">
        <f>IF(C46="","",BADER!S40)</f>
        <v>0</v>
      </c>
      <c r="CO46" s="520">
        <f>IF(C46="","",BADER!S40)</f>
        <v>0</v>
      </c>
      <c r="CP46" s="521">
        <f>IF(C46="","",TAMB1!S40)</f>
        <v>0</v>
      </c>
      <c r="CQ46" s="521">
        <f>IF(C46="","",TAMB1!C40)</f>
        <v>0</v>
      </c>
      <c r="CR46" s="521">
        <f>IF(C46="","",TAMB1!D40)</f>
        <v>0</v>
      </c>
      <c r="CS46" s="521">
        <f>IF(C46="","",TAMB1!F40)</f>
        <v>0</v>
      </c>
      <c r="CT46" s="521">
        <f>IF(C46="","",TAMB1!G40)</f>
        <v>0</v>
      </c>
      <c r="CU46" s="521" t="e">
        <f>IF(C46="","",TAMB1!T40)</f>
        <v>#VALUE!</v>
      </c>
      <c r="CV46" s="521">
        <f>IF(C46="","",TAMB2!S40)</f>
        <v>0</v>
      </c>
      <c r="CW46" s="521">
        <f>IF(C46="","",TAMB2!C40)</f>
        <v>0</v>
      </c>
      <c r="CX46" s="521">
        <f>IF(C46="","",TAMB2!D40)</f>
        <v>0</v>
      </c>
      <c r="CY46" s="521">
        <f>IF(C46="","",TAMB2!F40)</f>
        <v>0</v>
      </c>
      <c r="CZ46" s="521">
        <f>IF(C46="","",TAMB2!G40)</f>
        <v>0</v>
      </c>
      <c r="DA46" s="521" t="e">
        <f>IF(C46="","",TAMB2!T40)</f>
        <v>#VALUE!</v>
      </c>
      <c r="DB46" s="519"/>
      <c r="DC46" s="519"/>
      <c r="DD46" s="519"/>
      <c r="DE46" s="519"/>
      <c r="DF46" s="519"/>
      <c r="DG46" s="519"/>
      <c r="DH46" s="520">
        <f>IF(C46="","",ISIEKSTRA1!C32)</f>
        <v>0</v>
      </c>
      <c r="DI46" s="520">
        <f>IF(C46="","",ISIEKSTRA1!D32)</f>
        <v>0</v>
      </c>
      <c r="DJ46" s="520">
        <f>IF(C46="","",ISIEKSTRA1!F32)</f>
        <v>0</v>
      </c>
      <c r="DK46" s="520">
        <f>IF(C46="","",ISIEKSTRA1!G32)</f>
        <v>0</v>
      </c>
      <c r="DL46" s="520">
        <f>IF(C46="","",ISIEKSTRA1!I32)</f>
        <v>0</v>
      </c>
      <c r="DM46" s="520">
        <f>IF(C46="","",ISIEKSTRA1!J32)</f>
        <v>0</v>
      </c>
      <c r="DN46" s="520">
        <f>IF(C46="","",ISIEKSTRA1!L32)</f>
        <v>0</v>
      </c>
      <c r="DO46" s="520">
        <f>IF(C46="","",ISIEKSTRA1!M32)</f>
        <v>0</v>
      </c>
      <c r="DP46" s="520">
        <f>IF(C46="","",'Data Raport'!D30)</f>
        <v>0</v>
      </c>
      <c r="DQ46" s="520">
        <f>IF(C46="","",'Data Raport'!E30)</f>
        <v>0</v>
      </c>
      <c r="DR46" s="520">
        <f>IF(C46="","",'Data Raport'!F30)</f>
        <v>0</v>
      </c>
    </row>
    <row r="47" spans="1:122">
      <c r="A47" s="518">
        <v>28</v>
      </c>
      <c r="B47" s="518"/>
      <c r="C47" s="551" t="str">
        <f>IF('Data Identitas'!B36="","",'Data Identitas'!B36)</f>
        <v>siswa28</v>
      </c>
      <c r="D47" s="520">
        <f>IF(C47="","",QH!S41)</f>
        <v>0</v>
      </c>
      <c r="E47" s="520">
        <f>IF(C47="","",QH!C41)</f>
        <v>0</v>
      </c>
      <c r="F47" s="520">
        <f>IF(C47="","",QH!D41)</f>
        <v>0</v>
      </c>
      <c r="G47" s="520">
        <f>IF(C47="","",QH!F41)</f>
        <v>0</v>
      </c>
      <c r="H47" s="520">
        <f>IF(C47="","",QH!G41)</f>
        <v>0</v>
      </c>
      <c r="I47" s="520" t="e">
        <f>IF(C47="","",QH!T41)</f>
        <v>#VALUE!</v>
      </c>
      <c r="J47" s="520">
        <f>IF(C47="","",AA!S41)</f>
        <v>0</v>
      </c>
      <c r="K47" s="520">
        <f>IF(C47="","",AA!C41)</f>
        <v>0</v>
      </c>
      <c r="L47" s="520">
        <f>IF(C47="","",AA!D41)</f>
        <v>0</v>
      </c>
      <c r="M47" s="520">
        <f>IF(C47="","",AA!F41)</f>
        <v>0</v>
      </c>
      <c r="N47" s="520">
        <f>IF(C47="","",AA!G41)</f>
        <v>0</v>
      </c>
      <c r="O47" s="520" t="e">
        <f>IF(C47="","",AA!T41)</f>
        <v>#VALUE!</v>
      </c>
      <c r="P47" s="520">
        <f>IF(C47="","",FIQIH!S41)</f>
        <v>0</v>
      </c>
      <c r="Q47" s="520">
        <f>IF(C47="","",FIQIH!C41)</f>
        <v>0</v>
      </c>
      <c r="R47" s="520">
        <f>IF(C47="","",FIQIH!D41)</f>
        <v>0</v>
      </c>
      <c r="S47" s="520">
        <f>IF(C47="","",FIQIH!F41)</f>
        <v>0</v>
      </c>
      <c r="T47" s="520">
        <f>IF(C47="","",FIQIH!G41)</f>
        <v>0</v>
      </c>
      <c r="U47" s="520" t="e">
        <f>IF(C47="","",FIQIH!T41)</f>
        <v>#VALUE!</v>
      </c>
      <c r="V47" s="520">
        <f>IF(C47="","",SKI!S41)</f>
        <v>0</v>
      </c>
      <c r="W47" s="520">
        <f>IF(C47="","",SKI!C41)</f>
        <v>0</v>
      </c>
      <c r="X47" s="520">
        <f>IF(C47="","",SKI!D41)</f>
        <v>0</v>
      </c>
      <c r="Y47" s="520">
        <f>IF(C47="","",SKI!F41)</f>
        <v>0</v>
      </c>
      <c r="Z47" s="520">
        <f>IF(C47="","",SKI!G41)</f>
        <v>0</v>
      </c>
      <c r="AA47" s="520" t="e">
        <f>IF(C47="","",SKI!T41)</f>
        <v>#VALUE!</v>
      </c>
      <c r="AB47" s="520">
        <f>IF(C47="","",PPKn!S41)</f>
        <v>0</v>
      </c>
      <c r="AC47" s="520">
        <f>IF(C47="","",PPKn!C41)</f>
        <v>0</v>
      </c>
      <c r="AD47" s="520">
        <f>IF(C47="","",PPKn!D41)</f>
        <v>0</v>
      </c>
      <c r="AE47" s="520">
        <f>IF(C47="","",PPKn!F41)</f>
        <v>0</v>
      </c>
      <c r="AF47" s="520">
        <f>IF(C47="","",PPKn!G41)</f>
        <v>0</v>
      </c>
      <c r="AG47" s="520" t="e">
        <f>IF(C47="","",PPKn!T41)</f>
        <v>#VALUE!</v>
      </c>
      <c r="AH47" s="520">
        <f>IF(C47="","",B.Ind!S41)</f>
        <v>0</v>
      </c>
      <c r="AI47" s="520">
        <f>IF(C47="","",B.Ind!C41)</f>
        <v>0</v>
      </c>
      <c r="AJ47" s="520">
        <f>IF(C47="","",B.Ind!D41)</f>
        <v>0</v>
      </c>
      <c r="AK47" s="520">
        <f>IF(C47="","",B.Ind!F41)</f>
        <v>0</v>
      </c>
      <c r="AL47" s="520">
        <f>IF(C47="","",B.Ind!G41)</f>
        <v>0</v>
      </c>
      <c r="AM47" s="520" t="e">
        <f>IF(C47="","",B.Ind!T41)</f>
        <v>#VALUE!</v>
      </c>
      <c r="AN47" s="520">
        <f>IF(C47="","",B.ARAB!S41)</f>
        <v>0</v>
      </c>
      <c r="AO47" s="520">
        <f>IF(C47="","",B.ARAB!C41)</f>
        <v>0</v>
      </c>
      <c r="AP47" s="520">
        <f>IF(C47="","",B.ARAB!D41)</f>
        <v>0</v>
      </c>
      <c r="AQ47" s="520">
        <f>IF(C47="","",B.ARAB!F41)</f>
        <v>0</v>
      </c>
      <c r="AR47" s="520">
        <f>IF(C47="","",B.ARAB!G41)</f>
        <v>0</v>
      </c>
      <c r="AS47" s="520" t="e">
        <f>IF(C47="","",B.ARAB!T41)</f>
        <v>#VALUE!</v>
      </c>
      <c r="AT47" s="520">
        <f>IF(C47="","",MAT!S41)</f>
        <v>0</v>
      </c>
      <c r="AU47" s="520">
        <f>IF(C47="","",MAT!C41)</f>
        <v>0</v>
      </c>
      <c r="AV47" s="520">
        <f>IF(C47="","",MAT!D41)</f>
        <v>0</v>
      </c>
      <c r="AW47" s="520">
        <f>IF(C47="","",MAT!F41)</f>
        <v>0</v>
      </c>
      <c r="AX47" s="520">
        <f>IF(C47="","",MAT!G41)</f>
        <v>0</v>
      </c>
      <c r="AY47" s="520" t="e">
        <f>IF(C47="","",MAT!T41)</f>
        <v>#VALUE!</v>
      </c>
      <c r="AZ47" s="520">
        <f>IF(C47="","",IPA!S41)</f>
        <v>0</v>
      </c>
      <c r="BA47" s="520">
        <f>IF(C47="","",IPA!C41)</f>
        <v>0</v>
      </c>
      <c r="BB47" s="520">
        <f>IF(C47="","",IPA!D41)</f>
        <v>0</v>
      </c>
      <c r="BC47" s="520">
        <f>IF(C47="","",IPA!F41)</f>
        <v>0</v>
      </c>
      <c r="BD47" s="520">
        <f>IF(C47="","",IPA!G41)</f>
        <v>0</v>
      </c>
      <c r="BE47" s="520" t="e">
        <f>IF(C47="","",IPA!T41)</f>
        <v>#VALUE!</v>
      </c>
      <c r="BF47" s="520">
        <f>IF(C47="","",IPS!S41)</f>
        <v>0</v>
      </c>
      <c r="BG47" s="520">
        <f>IF(C47="","",IPS!C41)</f>
        <v>0</v>
      </c>
      <c r="BH47" s="520">
        <f>IF(C47="","",IPS!D41)</f>
        <v>0</v>
      </c>
      <c r="BI47" s="520">
        <f>IF(C47="","",IPS!F41)</f>
        <v>0</v>
      </c>
      <c r="BJ47" s="520">
        <f>IF(C47="","",IPS!G41)</f>
        <v>0</v>
      </c>
      <c r="BK47" s="520" t="e">
        <f>IF(C47="","",IPS!T41)</f>
        <v>#VALUE!</v>
      </c>
      <c r="BL47" s="520">
        <f>IF(C47="","",BIng!S41)</f>
        <v>0</v>
      </c>
      <c r="BM47" s="520">
        <f>IF(C47="","",BIng!C41)</f>
        <v>0</v>
      </c>
      <c r="BN47" s="520">
        <f>IF(C47="","",BIng!D41)</f>
        <v>0</v>
      </c>
      <c r="BO47" s="520">
        <f>IF(C47="","",BIng!F41)</f>
        <v>0</v>
      </c>
      <c r="BP47" s="520">
        <f>IF(C47="","",BIng!G41)</f>
        <v>0</v>
      </c>
      <c r="BQ47" s="520" t="e">
        <f>IF(C47="","",BIng!T41)</f>
        <v>#VALUE!</v>
      </c>
      <c r="BR47" s="520">
        <f>IF(C47="","",SBd!S41)</f>
        <v>0</v>
      </c>
      <c r="BS47" s="520">
        <f>IF(C47="","",SBd!C41)</f>
        <v>0</v>
      </c>
      <c r="BT47" s="520">
        <f>IF(C47="","",SBd!D41)</f>
        <v>0</v>
      </c>
      <c r="BU47" s="520">
        <f>IF(C47="","",SBd!F41)</f>
        <v>0</v>
      </c>
      <c r="BV47" s="520">
        <f>IF(C47="","",SBd!G41)</f>
        <v>0</v>
      </c>
      <c r="BW47" s="520" t="e">
        <f>IF(C47="","",SBd!T41)</f>
        <v>#VALUE!</v>
      </c>
      <c r="BX47" s="520">
        <f>IF(C47="","",Pjk!S41)</f>
        <v>0</v>
      </c>
      <c r="BY47" s="520">
        <f>IF(C47="","",Pjk!C41)</f>
        <v>0</v>
      </c>
      <c r="BZ47" s="520">
        <f>IF(C47="","",Pjk!D41)</f>
        <v>0</v>
      </c>
      <c r="CA47" s="520">
        <f>IF(C47="","",Pjk!F41)</f>
        <v>0</v>
      </c>
      <c r="CB47" s="520">
        <f>IF(C47="","",Pjk!G41)</f>
        <v>0</v>
      </c>
      <c r="CC47" s="520" t="e">
        <f>IF(C47="","",Pjk!T41)</f>
        <v>#VALUE!</v>
      </c>
      <c r="CD47" s="520">
        <f>IF(C47="","",Prk!S41)</f>
        <v>0</v>
      </c>
      <c r="CE47" s="520">
        <f>IF(C47="","",Prk!C41)</f>
        <v>0</v>
      </c>
      <c r="CF47" s="520">
        <f>IF(C47="","",Prk!D41)</f>
        <v>0</v>
      </c>
      <c r="CG47" s="520">
        <f>IF(C47="","",Prk!F41)</f>
        <v>0</v>
      </c>
      <c r="CH47" s="520">
        <f>IF(C47="","",Prk!G41)</f>
        <v>0</v>
      </c>
      <c r="CI47" s="520" t="e">
        <f>IF(C47="","",Prk!T41)</f>
        <v>#VALUE!</v>
      </c>
      <c r="CJ47" s="520">
        <f>IF(C47="","",BADER!S41)</f>
        <v>0</v>
      </c>
      <c r="CK47" s="520">
        <f>IF(C47="","",BADER!S41)</f>
        <v>0</v>
      </c>
      <c r="CL47" s="520">
        <f>IF(C47="","",BADER!S41)</f>
        <v>0</v>
      </c>
      <c r="CM47" s="520">
        <f>IF(C47="","",BADER!S41)</f>
        <v>0</v>
      </c>
      <c r="CN47" s="520">
        <f>IF(C47="","",BADER!S41)</f>
        <v>0</v>
      </c>
      <c r="CO47" s="520">
        <f>IF(C47="","",BADER!S41)</f>
        <v>0</v>
      </c>
      <c r="CP47" s="521">
        <f>IF(C47="","",TAMB1!S41)</f>
        <v>0</v>
      </c>
      <c r="CQ47" s="521">
        <f>IF(C47="","",TAMB1!C41)</f>
        <v>0</v>
      </c>
      <c r="CR47" s="521">
        <f>IF(C47="","",TAMB1!D41)</f>
        <v>0</v>
      </c>
      <c r="CS47" s="521">
        <f>IF(C47="","",TAMB1!F41)</f>
        <v>0</v>
      </c>
      <c r="CT47" s="521">
        <f>IF(C47="","",TAMB1!G41)</f>
        <v>0</v>
      </c>
      <c r="CU47" s="521" t="e">
        <f>IF(C47="","",TAMB1!T41)</f>
        <v>#VALUE!</v>
      </c>
      <c r="CV47" s="521">
        <f>IF(C47="","",TAMB2!S41)</f>
        <v>0</v>
      </c>
      <c r="CW47" s="521">
        <f>IF(C47="","",TAMB2!C41)</f>
        <v>0</v>
      </c>
      <c r="CX47" s="521">
        <f>IF(C47="","",TAMB2!D41)</f>
        <v>0</v>
      </c>
      <c r="CY47" s="521">
        <f>IF(C47="","",TAMB2!F41)</f>
        <v>0</v>
      </c>
      <c r="CZ47" s="521">
        <f>IF(C47="","",TAMB2!G41)</f>
        <v>0</v>
      </c>
      <c r="DA47" s="521" t="e">
        <f>IF(C47="","",TAMB2!T41)</f>
        <v>#VALUE!</v>
      </c>
      <c r="DB47" s="519"/>
      <c r="DC47" s="519"/>
      <c r="DD47" s="519"/>
      <c r="DE47" s="519"/>
      <c r="DF47" s="519"/>
      <c r="DG47" s="519"/>
      <c r="DH47" s="520">
        <f>IF(C47="","",ISIEKSTRA1!C33)</f>
        <v>0</v>
      </c>
      <c r="DI47" s="520">
        <f>IF(C47="","",ISIEKSTRA1!D33)</f>
        <v>0</v>
      </c>
      <c r="DJ47" s="520">
        <f>IF(C47="","",ISIEKSTRA1!F33)</f>
        <v>0</v>
      </c>
      <c r="DK47" s="520">
        <f>IF(C47="","",ISIEKSTRA1!G33)</f>
        <v>0</v>
      </c>
      <c r="DL47" s="520">
        <f>IF(C47="","",ISIEKSTRA1!I33)</f>
        <v>0</v>
      </c>
      <c r="DM47" s="520">
        <f>IF(C47="","",ISIEKSTRA1!J33)</f>
        <v>0</v>
      </c>
      <c r="DN47" s="520">
        <f>IF(C47="","",ISIEKSTRA1!L33)</f>
        <v>0</v>
      </c>
      <c r="DO47" s="520">
        <f>IF(C47="","",ISIEKSTRA1!M33)</f>
        <v>0</v>
      </c>
      <c r="DP47" s="520">
        <f>IF(C47="","",'Data Raport'!D31)</f>
        <v>0</v>
      </c>
      <c r="DQ47" s="520">
        <f>IF(C47="","",'Data Raport'!E31)</f>
        <v>0</v>
      </c>
      <c r="DR47" s="520">
        <f>IF(C47="","",'Data Raport'!F31)</f>
        <v>0</v>
      </c>
    </row>
    <row r="48" spans="1:122">
      <c r="A48" s="518">
        <v>29</v>
      </c>
      <c r="B48" s="518"/>
      <c r="C48" s="551" t="str">
        <f>IF('Data Identitas'!B37="","",'Data Identitas'!B37)</f>
        <v>siswa29</v>
      </c>
      <c r="D48" s="520">
        <f>IF(C48="","",QH!S42)</f>
        <v>0</v>
      </c>
      <c r="E48" s="520">
        <f>IF(C48="","",QH!C42)</f>
        <v>0</v>
      </c>
      <c r="F48" s="520">
        <f>IF(C48="","",QH!D42)</f>
        <v>0</v>
      </c>
      <c r="G48" s="520">
        <f>IF(C48="","",QH!F42)</f>
        <v>0</v>
      </c>
      <c r="H48" s="520">
        <f>IF(C48="","",QH!G42)</f>
        <v>0</v>
      </c>
      <c r="I48" s="520" t="e">
        <f>IF(C48="","",QH!T42)</f>
        <v>#VALUE!</v>
      </c>
      <c r="J48" s="520">
        <f>IF(C48="","",AA!S42)</f>
        <v>0</v>
      </c>
      <c r="K48" s="520">
        <f>IF(C48="","",AA!C42)</f>
        <v>0</v>
      </c>
      <c r="L48" s="520">
        <f>IF(C48="","",AA!D42)</f>
        <v>0</v>
      </c>
      <c r="M48" s="520">
        <f>IF(C48="","",AA!F42)</f>
        <v>0</v>
      </c>
      <c r="N48" s="520">
        <f>IF(C48="","",AA!G42)</f>
        <v>0</v>
      </c>
      <c r="O48" s="520" t="e">
        <f>IF(C48="","",AA!T42)</f>
        <v>#VALUE!</v>
      </c>
      <c r="P48" s="520">
        <f>IF(C48="","",FIQIH!S42)</f>
        <v>0</v>
      </c>
      <c r="Q48" s="520">
        <f>IF(C48="","",FIQIH!C42)</f>
        <v>0</v>
      </c>
      <c r="R48" s="520">
        <f>IF(C48="","",FIQIH!D42)</f>
        <v>0</v>
      </c>
      <c r="S48" s="520">
        <f>IF(C48="","",FIQIH!F42)</f>
        <v>0</v>
      </c>
      <c r="T48" s="520">
        <f>IF(C48="","",FIQIH!G42)</f>
        <v>0</v>
      </c>
      <c r="U48" s="520" t="e">
        <f>IF(C48="","",FIQIH!T42)</f>
        <v>#VALUE!</v>
      </c>
      <c r="V48" s="520">
        <f>IF(C48="","",SKI!S42)</f>
        <v>0</v>
      </c>
      <c r="W48" s="520">
        <f>IF(C48="","",SKI!C42)</f>
        <v>0</v>
      </c>
      <c r="X48" s="520">
        <f>IF(C48="","",SKI!D42)</f>
        <v>0</v>
      </c>
      <c r="Y48" s="520">
        <f>IF(C48="","",SKI!F42)</f>
        <v>0</v>
      </c>
      <c r="Z48" s="520">
        <f>IF(C48="","",SKI!G42)</f>
        <v>0</v>
      </c>
      <c r="AA48" s="520" t="e">
        <f>IF(C48="","",SKI!T42)</f>
        <v>#VALUE!</v>
      </c>
      <c r="AB48" s="520">
        <f>IF(C48="","",PPKn!S42)</f>
        <v>0</v>
      </c>
      <c r="AC48" s="520">
        <f>IF(C48="","",PPKn!C42)</f>
        <v>0</v>
      </c>
      <c r="AD48" s="520">
        <f>IF(C48="","",PPKn!D42)</f>
        <v>0</v>
      </c>
      <c r="AE48" s="520">
        <f>IF(C48="","",PPKn!F42)</f>
        <v>0</v>
      </c>
      <c r="AF48" s="520">
        <f>IF(C48="","",PPKn!G42)</f>
        <v>0</v>
      </c>
      <c r="AG48" s="520" t="e">
        <f>IF(C48="","",PPKn!T42)</f>
        <v>#VALUE!</v>
      </c>
      <c r="AH48" s="520">
        <f>IF(C48="","",B.Ind!S42)</f>
        <v>0</v>
      </c>
      <c r="AI48" s="520">
        <f>IF(C48="","",B.Ind!C42)</f>
        <v>0</v>
      </c>
      <c r="AJ48" s="520">
        <f>IF(C48="","",B.Ind!D42)</f>
        <v>0</v>
      </c>
      <c r="AK48" s="520">
        <f>IF(C48="","",B.Ind!F42)</f>
        <v>0</v>
      </c>
      <c r="AL48" s="520">
        <f>IF(C48="","",B.Ind!G42)</f>
        <v>0</v>
      </c>
      <c r="AM48" s="520" t="e">
        <f>IF(C48="","",B.Ind!T42)</f>
        <v>#VALUE!</v>
      </c>
      <c r="AN48" s="520">
        <f>IF(C48="","",B.ARAB!S42)</f>
        <v>0</v>
      </c>
      <c r="AO48" s="520">
        <f>IF(C48="","",B.ARAB!C42)</f>
        <v>0</v>
      </c>
      <c r="AP48" s="520">
        <f>IF(C48="","",B.ARAB!D42)</f>
        <v>0</v>
      </c>
      <c r="AQ48" s="520">
        <f>IF(C48="","",B.ARAB!F42)</f>
        <v>0</v>
      </c>
      <c r="AR48" s="520">
        <f>IF(C48="","",B.ARAB!G42)</f>
        <v>0</v>
      </c>
      <c r="AS48" s="520" t="e">
        <f>IF(C48="","",B.ARAB!T42)</f>
        <v>#VALUE!</v>
      </c>
      <c r="AT48" s="520">
        <f>IF(C48="","",MAT!S42)</f>
        <v>0</v>
      </c>
      <c r="AU48" s="520">
        <f>IF(C48="","",MAT!C42)</f>
        <v>0</v>
      </c>
      <c r="AV48" s="520">
        <f>IF(C48="","",MAT!D42)</f>
        <v>0</v>
      </c>
      <c r="AW48" s="520">
        <f>IF(C48="","",MAT!F42)</f>
        <v>0</v>
      </c>
      <c r="AX48" s="520">
        <f>IF(C48="","",MAT!G42)</f>
        <v>0</v>
      </c>
      <c r="AY48" s="520" t="e">
        <f>IF(C48="","",MAT!T42)</f>
        <v>#VALUE!</v>
      </c>
      <c r="AZ48" s="520">
        <f>IF(C48="","",IPA!S42)</f>
        <v>0</v>
      </c>
      <c r="BA48" s="520">
        <f>IF(C48="","",IPA!C42)</f>
        <v>0</v>
      </c>
      <c r="BB48" s="520">
        <f>IF(C48="","",IPA!D42)</f>
        <v>0</v>
      </c>
      <c r="BC48" s="520">
        <f>IF(C48="","",IPA!F42)</f>
        <v>0</v>
      </c>
      <c r="BD48" s="520">
        <f>IF(C48="","",IPA!G42)</f>
        <v>0</v>
      </c>
      <c r="BE48" s="520" t="e">
        <f>IF(C48="","",IPA!T42)</f>
        <v>#VALUE!</v>
      </c>
      <c r="BF48" s="520">
        <f>IF(C48="","",IPS!S42)</f>
        <v>0</v>
      </c>
      <c r="BG48" s="520">
        <f>IF(C48="","",IPS!C42)</f>
        <v>0</v>
      </c>
      <c r="BH48" s="520">
        <f>IF(C48="","",IPS!D42)</f>
        <v>0</v>
      </c>
      <c r="BI48" s="520">
        <f>IF(C48="","",IPS!F42)</f>
        <v>0</v>
      </c>
      <c r="BJ48" s="520">
        <f>IF(C48="","",IPS!G42)</f>
        <v>0</v>
      </c>
      <c r="BK48" s="520" t="e">
        <f>IF(C48="","",IPS!T42)</f>
        <v>#VALUE!</v>
      </c>
      <c r="BL48" s="520">
        <f>IF(C48="","",BIng!S42)</f>
        <v>0</v>
      </c>
      <c r="BM48" s="520">
        <f>IF(C48="","",BIng!C42)</f>
        <v>0</v>
      </c>
      <c r="BN48" s="520">
        <f>IF(C48="","",BIng!D42)</f>
        <v>0</v>
      </c>
      <c r="BO48" s="520">
        <f>IF(C48="","",BIng!F42)</f>
        <v>0</v>
      </c>
      <c r="BP48" s="520">
        <f>IF(C48="","",BIng!G42)</f>
        <v>0</v>
      </c>
      <c r="BQ48" s="520" t="e">
        <f>IF(C48="","",BIng!T42)</f>
        <v>#VALUE!</v>
      </c>
      <c r="BR48" s="520">
        <f>IF(C48="","",SBd!S42)</f>
        <v>0</v>
      </c>
      <c r="BS48" s="520">
        <f>IF(C48="","",SBd!C42)</f>
        <v>0</v>
      </c>
      <c r="BT48" s="520">
        <f>IF(C48="","",SBd!D42)</f>
        <v>0</v>
      </c>
      <c r="BU48" s="520">
        <f>IF(C48="","",SBd!F42)</f>
        <v>0</v>
      </c>
      <c r="BV48" s="520">
        <f>IF(C48="","",SBd!G42)</f>
        <v>0</v>
      </c>
      <c r="BW48" s="520" t="e">
        <f>IF(C48="","",SBd!T42)</f>
        <v>#VALUE!</v>
      </c>
      <c r="BX48" s="520">
        <f>IF(C48="","",Pjk!S42)</f>
        <v>0</v>
      </c>
      <c r="BY48" s="520">
        <f>IF(C48="","",Pjk!C42)</f>
        <v>0</v>
      </c>
      <c r="BZ48" s="520">
        <f>IF(C48="","",Pjk!D42)</f>
        <v>0</v>
      </c>
      <c r="CA48" s="520">
        <f>IF(C48="","",Pjk!F42)</f>
        <v>0</v>
      </c>
      <c r="CB48" s="520">
        <f>IF(C48="","",Pjk!G42)</f>
        <v>0</v>
      </c>
      <c r="CC48" s="520" t="e">
        <f>IF(C48="","",Pjk!T42)</f>
        <v>#VALUE!</v>
      </c>
      <c r="CD48" s="520">
        <f>IF(C48="","",Prk!S42)</f>
        <v>0</v>
      </c>
      <c r="CE48" s="520">
        <f>IF(C48="","",Prk!C42)</f>
        <v>0</v>
      </c>
      <c r="CF48" s="520">
        <f>IF(C48="","",Prk!D42)</f>
        <v>0</v>
      </c>
      <c r="CG48" s="520">
        <f>IF(C48="","",Prk!F42)</f>
        <v>0</v>
      </c>
      <c r="CH48" s="520">
        <f>IF(C48="","",Prk!G42)</f>
        <v>0</v>
      </c>
      <c r="CI48" s="520" t="e">
        <f>IF(C48="","",Prk!T42)</f>
        <v>#VALUE!</v>
      </c>
      <c r="CJ48" s="520">
        <f>IF(C48="","",BADER!S42)</f>
        <v>0</v>
      </c>
      <c r="CK48" s="520">
        <f>IF(C48="","",BADER!S42)</f>
        <v>0</v>
      </c>
      <c r="CL48" s="520">
        <f>IF(C48="","",BADER!S42)</f>
        <v>0</v>
      </c>
      <c r="CM48" s="520">
        <f>IF(C48="","",BADER!S42)</f>
        <v>0</v>
      </c>
      <c r="CN48" s="520">
        <f>IF(C48="","",BADER!S42)</f>
        <v>0</v>
      </c>
      <c r="CO48" s="520">
        <f>IF(C48="","",BADER!S42)</f>
        <v>0</v>
      </c>
      <c r="CP48" s="521">
        <f>IF(C48="","",TAMB1!S42)</f>
        <v>0</v>
      </c>
      <c r="CQ48" s="521">
        <f>IF(C48="","",TAMB1!C42)</f>
        <v>0</v>
      </c>
      <c r="CR48" s="521">
        <f>IF(C48="","",TAMB1!D42)</f>
        <v>0</v>
      </c>
      <c r="CS48" s="521">
        <f>IF(C48="","",TAMB1!F42)</f>
        <v>0</v>
      </c>
      <c r="CT48" s="521">
        <f>IF(C48="","",TAMB1!G42)</f>
        <v>0</v>
      </c>
      <c r="CU48" s="521" t="e">
        <f>IF(C48="","",TAMB1!T42)</f>
        <v>#VALUE!</v>
      </c>
      <c r="CV48" s="521">
        <f>IF(C48="","",TAMB2!S42)</f>
        <v>0</v>
      </c>
      <c r="CW48" s="521">
        <f>IF(C48="","",TAMB2!C42)</f>
        <v>0</v>
      </c>
      <c r="CX48" s="521">
        <f>IF(C48="","",TAMB2!D42)</f>
        <v>0</v>
      </c>
      <c r="CY48" s="521">
        <f>IF(C48="","",TAMB2!F42)</f>
        <v>0</v>
      </c>
      <c r="CZ48" s="521">
        <f>IF(C48="","",TAMB2!G42)</f>
        <v>0</v>
      </c>
      <c r="DA48" s="521" t="e">
        <f>IF(C48="","",TAMB2!T42)</f>
        <v>#VALUE!</v>
      </c>
      <c r="DB48" s="519"/>
      <c r="DC48" s="519"/>
      <c r="DD48" s="519"/>
      <c r="DE48" s="519"/>
      <c r="DF48" s="519"/>
      <c r="DG48" s="519"/>
      <c r="DH48" s="520">
        <f>IF(C48="","",ISIEKSTRA1!C34)</f>
        <v>0</v>
      </c>
      <c r="DI48" s="520">
        <f>IF(C48="","",ISIEKSTRA1!D34)</f>
        <v>0</v>
      </c>
      <c r="DJ48" s="520">
        <f>IF(C48="","",ISIEKSTRA1!F34)</f>
        <v>0</v>
      </c>
      <c r="DK48" s="520">
        <f>IF(C48="","",ISIEKSTRA1!G34)</f>
        <v>0</v>
      </c>
      <c r="DL48" s="520">
        <f>IF(C48="","",ISIEKSTRA1!I34)</f>
        <v>0</v>
      </c>
      <c r="DM48" s="520">
        <f>IF(C48="","",ISIEKSTRA1!J34)</f>
        <v>0</v>
      </c>
      <c r="DN48" s="520">
        <f>IF(C48="","",ISIEKSTRA1!L34)</f>
        <v>0</v>
      </c>
      <c r="DO48" s="520">
        <f>IF(C48="","",ISIEKSTRA1!M34)</f>
        <v>0</v>
      </c>
      <c r="DP48" s="520">
        <f>IF(C48="","",'Data Raport'!D32)</f>
        <v>0</v>
      </c>
      <c r="DQ48" s="520">
        <f>IF(C48="","",'Data Raport'!E32)</f>
        <v>0</v>
      </c>
      <c r="DR48" s="520">
        <f>IF(C48="","",'Data Raport'!F32)</f>
        <v>0</v>
      </c>
    </row>
    <row r="49" spans="1:122">
      <c r="A49" s="518">
        <v>30</v>
      </c>
      <c r="B49" s="518"/>
      <c r="C49" s="551" t="str">
        <f>IF('Data Identitas'!B38="","",'Data Identitas'!B38)</f>
        <v>siswa30</v>
      </c>
      <c r="D49" s="520">
        <f>IF(C49="","",QH!S43)</f>
        <v>0</v>
      </c>
      <c r="E49" s="520">
        <f>IF(C49="","",QH!C43)</f>
        <v>0</v>
      </c>
      <c r="F49" s="520">
        <f>IF(C49="","",QH!D43)</f>
        <v>0</v>
      </c>
      <c r="G49" s="520">
        <f>IF(C49="","",QH!F43)</f>
        <v>0</v>
      </c>
      <c r="H49" s="520">
        <f>IF(C49="","",QH!G43)</f>
        <v>0</v>
      </c>
      <c r="I49" s="520" t="e">
        <f>IF(C49="","",QH!T43)</f>
        <v>#VALUE!</v>
      </c>
      <c r="J49" s="520">
        <f>IF(C49="","",AA!S43)</f>
        <v>0</v>
      </c>
      <c r="K49" s="520">
        <f>IF(C49="","",AA!C43)</f>
        <v>0</v>
      </c>
      <c r="L49" s="520">
        <f>IF(C49="","",AA!D43)</f>
        <v>0</v>
      </c>
      <c r="M49" s="520">
        <f>IF(C49="","",AA!F43)</f>
        <v>0</v>
      </c>
      <c r="N49" s="520">
        <f>IF(C49="","",AA!G43)</f>
        <v>0</v>
      </c>
      <c r="O49" s="520" t="e">
        <f>IF(C49="","",AA!T43)</f>
        <v>#VALUE!</v>
      </c>
      <c r="P49" s="520">
        <f>IF(C49="","",FIQIH!S43)</f>
        <v>0</v>
      </c>
      <c r="Q49" s="520">
        <f>IF(C49="","",FIQIH!C43)</f>
        <v>0</v>
      </c>
      <c r="R49" s="520">
        <f>IF(C49="","",FIQIH!D43)</f>
        <v>0</v>
      </c>
      <c r="S49" s="520">
        <f>IF(C49="","",FIQIH!F43)</f>
        <v>0</v>
      </c>
      <c r="T49" s="520">
        <f>IF(C49="","",FIQIH!G43)</f>
        <v>0</v>
      </c>
      <c r="U49" s="520" t="e">
        <f>IF(C49="","",FIQIH!T43)</f>
        <v>#VALUE!</v>
      </c>
      <c r="V49" s="520">
        <f>IF(C49="","",SKI!S43)</f>
        <v>0</v>
      </c>
      <c r="W49" s="520">
        <f>IF(C49="","",SKI!C43)</f>
        <v>0</v>
      </c>
      <c r="X49" s="520">
        <f>IF(C49="","",SKI!D43)</f>
        <v>0</v>
      </c>
      <c r="Y49" s="520">
        <f>IF(C49="","",SKI!F43)</f>
        <v>0</v>
      </c>
      <c r="Z49" s="520">
        <f>IF(C49="","",SKI!G43)</f>
        <v>0</v>
      </c>
      <c r="AA49" s="520" t="e">
        <f>IF(C49="","",SKI!T43)</f>
        <v>#VALUE!</v>
      </c>
      <c r="AB49" s="520">
        <f>IF(C49="","",PPKn!S43)</f>
        <v>0</v>
      </c>
      <c r="AC49" s="520">
        <f>IF(C49="","",PPKn!C43)</f>
        <v>0</v>
      </c>
      <c r="AD49" s="520">
        <f>IF(C49="","",PPKn!D43)</f>
        <v>0</v>
      </c>
      <c r="AE49" s="520">
        <f>IF(C49="","",PPKn!F43)</f>
        <v>0</v>
      </c>
      <c r="AF49" s="520">
        <f>IF(C49="","",PPKn!G43)</f>
        <v>0</v>
      </c>
      <c r="AG49" s="520" t="e">
        <f>IF(C49="","",PPKn!T43)</f>
        <v>#VALUE!</v>
      </c>
      <c r="AH49" s="520">
        <f>IF(C49="","",B.Ind!S43)</f>
        <v>0</v>
      </c>
      <c r="AI49" s="520">
        <f>IF(C49="","",B.Ind!C43)</f>
        <v>0</v>
      </c>
      <c r="AJ49" s="520">
        <f>IF(C49="","",B.Ind!D43)</f>
        <v>0</v>
      </c>
      <c r="AK49" s="520">
        <f>IF(C49="","",B.Ind!F43)</f>
        <v>0</v>
      </c>
      <c r="AL49" s="520">
        <f>IF(C49="","",B.Ind!G43)</f>
        <v>0</v>
      </c>
      <c r="AM49" s="520" t="e">
        <f>IF(C49="","",B.Ind!T43)</f>
        <v>#VALUE!</v>
      </c>
      <c r="AN49" s="520">
        <f>IF(C49="","",B.ARAB!S43)</f>
        <v>0</v>
      </c>
      <c r="AO49" s="520">
        <f>IF(C49="","",B.ARAB!C43)</f>
        <v>0</v>
      </c>
      <c r="AP49" s="520">
        <f>IF(C49="","",B.ARAB!D43)</f>
        <v>0</v>
      </c>
      <c r="AQ49" s="520">
        <f>IF(C49="","",B.ARAB!F43)</f>
        <v>0</v>
      </c>
      <c r="AR49" s="520">
        <f>IF(C49="","",B.ARAB!G43)</f>
        <v>0</v>
      </c>
      <c r="AS49" s="520" t="e">
        <f>IF(C49="","",B.ARAB!T43)</f>
        <v>#VALUE!</v>
      </c>
      <c r="AT49" s="520">
        <f>IF(C49="","",MAT!S43)</f>
        <v>0</v>
      </c>
      <c r="AU49" s="520">
        <f>IF(C49="","",MAT!C43)</f>
        <v>0</v>
      </c>
      <c r="AV49" s="520">
        <f>IF(C49="","",MAT!D43)</f>
        <v>0</v>
      </c>
      <c r="AW49" s="520">
        <f>IF(C49="","",MAT!F43)</f>
        <v>0</v>
      </c>
      <c r="AX49" s="520">
        <f>IF(C49="","",MAT!G43)</f>
        <v>0</v>
      </c>
      <c r="AY49" s="520" t="e">
        <f>IF(C49="","",MAT!T43)</f>
        <v>#VALUE!</v>
      </c>
      <c r="AZ49" s="520">
        <f>IF(C49="","",IPA!S43)</f>
        <v>0</v>
      </c>
      <c r="BA49" s="520">
        <f>IF(C49="","",IPA!C43)</f>
        <v>0</v>
      </c>
      <c r="BB49" s="520">
        <f>IF(C49="","",IPA!D43)</f>
        <v>0</v>
      </c>
      <c r="BC49" s="520">
        <f>IF(C49="","",IPA!F43)</f>
        <v>0</v>
      </c>
      <c r="BD49" s="520">
        <f>IF(C49="","",IPA!G43)</f>
        <v>0</v>
      </c>
      <c r="BE49" s="520" t="e">
        <f>IF(C49="","",IPA!T43)</f>
        <v>#VALUE!</v>
      </c>
      <c r="BF49" s="520">
        <f>IF(C49="","",IPS!S43)</f>
        <v>0</v>
      </c>
      <c r="BG49" s="520">
        <f>IF(C49="","",IPS!C43)</f>
        <v>0</v>
      </c>
      <c r="BH49" s="520">
        <f>IF(C49="","",IPS!D43)</f>
        <v>0</v>
      </c>
      <c r="BI49" s="520">
        <f>IF(C49="","",IPS!F43)</f>
        <v>0</v>
      </c>
      <c r="BJ49" s="520">
        <f>IF(C49="","",IPS!G43)</f>
        <v>0</v>
      </c>
      <c r="BK49" s="520" t="e">
        <f>IF(C49="","",IPS!T43)</f>
        <v>#VALUE!</v>
      </c>
      <c r="BL49" s="520">
        <f>IF(C49="","",BIng!S43)</f>
        <v>0</v>
      </c>
      <c r="BM49" s="520">
        <f>IF(C49="","",BIng!C43)</f>
        <v>0</v>
      </c>
      <c r="BN49" s="520">
        <f>IF(C49="","",BIng!D43)</f>
        <v>0</v>
      </c>
      <c r="BO49" s="520">
        <f>IF(C49="","",BIng!F43)</f>
        <v>0</v>
      </c>
      <c r="BP49" s="520">
        <f>IF(C49="","",BIng!G43)</f>
        <v>0</v>
      </c>
      <c r="BQ49" s="520" t="e">
        <f>IF(C49="","",BIng!T43)</f>
        <v>#VALUE!</v>
      </c>
      <c r="BR49" s="520">
        <f>IF(C49="","",SBd!S43)</f>
        <v>0</v>
      </c>
      <c r="BS49" s="520">
        <f>IF(C49="","",SBd!C43)</f>
        <v>0</v>
      </c>
      <c r="BT49" s="520">
        <f>IF(C49="","",SBd!D43)</f>
        <v>0</v>
      </c>
      <c r="BU49" s="520">
        <f>IF(C49="","",SBd!F43)</f>
        <v>0</v>
      </c>
      <c r="BV49" s="520">
        <f>IF(C49="","",SBd!G43)</f>
        <v>0</v>
      </c>
      <c r="BW49" s="520" t="e">
        <f>IF(C49="","",SBd!T43)</f>
        <v>#VALUE!</v>
      </c>
      <c r="BX49" s="520">
        <f>IF(C49="","",Pjk!S43)</f>
        <v>0</v>
      </c>
      <c r="BY49" s="520">
        <f>IF(C49="","",Pjk!C43)</f>
        <v>0</v>
      </c>
      <c r="BZ49" s="520">
        <f>IF(C49="","",Pjk!D43)</f>
        <v>0</v>
      </c>
      <c r="CA49" s="520">
        <f>IF(C49="","",Pjk!F43)</f>
        <v>0</v>
      </c>
      <c r="CB49" s="520">
        <f>IF(C49="","",Pjk!G43)</f>
        <v>0</v>
      </c>
      <c r="CC49" s="520" t="e">
        <f>IF(C49="","",Pjk!T43)</f>
        <v>#VALUE!</v>
      </c>
      <c r="CD49" s="520">
        <f>IF(C49="","",Prk!S43)</f>
        <v>0</v>
      </c>
      <c r="CE49" s="520">
        <f>IF(C49="","",Prk!C43)</f>
        <v>0</v>
      </c>
      <c r="CF49" s="520">
        <f>IF(C49="","",Prk!D43)</f>
        <v>0</v>
      </c>
      <c r="CG49" s="520">
        <f>IF(C49="","",Prk!F43)</f>
        <v>0</v>
      </c>
      <c r="CH49" s="520">
        <f>IF(C49="","",Prk!G43)</f>
        <v>0</v>
      </c>
      <c r="CI49" s="520" t="e">
        <f>IF(C49="","",Prk!T43)</f>
        <v>#VALUE!</v>
      </c>
      <c r="CJ49" s="520">
        <f>IF(C49="","",BADER!S43)</f>
        <v>0</v>
      </c>
      <c r="CK49" s="520">
        <f>IF(C49="","",BADER!S43)</f>
        <v>0</v>
      </c>
      <c r="CL49" s="520">
        <f>IF(C49="","",BADER!S43)</f>
        <v>0</v>
      </c>
      <c r="CM49" s="520">
        <f>IF(C49="","",BADER!S43)</f>
        <v>0</v>
      </c>
      <c r="CN49" s="520">
        <f>IF(C49="","",BADER!S43)</f>
        <v>0</v>
      </c>
      <c r="CO49" s="520">
        <f>IF(C49="","",BADER!S43)</f>
        <v>0</v>
      </c>
      <c r="CP49" s="521">
        <f>IF(C49="","",TAMB1!S43)</f>
        <v>0</v>
      </c>
      <c r="CQ49" s="521">
        <f>IF(C49="","",TAMB1!C43)</f>
        <v>0</v>
      </c>
      <c r="CR49" s="521">
        <f>IF(C49="","",TAMB1!D43)</f>
        <v>0</v>
      </c>
      <c r="CS49" s="521">
        <f>IF(C49="","",TAMB1!F43)</f>
        <v>0</v>
      </c>
      <c r="CT49" s="521">
        <f>IF(C49="","",TAMB1!G43)</f>
        <v>0</v>
      </c>
      <c r="CU49" s="521" t="e">
        <f>IF(C49="","",TAMB1!T43)</f>
        <v>#VALUE!</v>
      </c>
      <c r="CV49" s="521">
        <f>IF(C49="","",TAMB2!S43)</f>
        <v>0</v>
      </c>
      <c r="CW49" s="521">
        <f>IF(C49="","",TAMB2!C43)</f>
        <v>0</v>
      </c>
      <c r="CX49" s="521">
        <f>IF(C49="","",TAMB2!D43)</f>
        <v>0</v>
      </c>
      <c r="CY49" s="521">
        <f>IF(C49="","",TAMB2!F43)</f>
        <v>0</v>
      </c>
      <c r="CZ49" s="521">
        <f>IF(C49="","",TAMB2!G43)</f>
        <v>0</v>
      </c>
      <c r="DA49" s="521" t="e">
        <f>IF(C49="","",TAMB2!T43)</f>
        <v>#VALUE!</v>
      </c>
      <c r="DB49" s="519"/>
      <c r="DC49" s="519"/>
      <c r="DD49" s="519"/>
      <c r="DE49" s="519"/>
      <c r="DF49" s="519"/>
      <c r="DG49" s="519"/>
      <c r="DH49" s="520">
        <f>IF(C49="","",ISIEKSTRA1!C35)</f>
        <v>0</v>
      </c>
      <c r="DI49" s="520">
        <f>IF(C49="","",ISIEKSTRA1!D35)</f>
        <v>0</v>
      </c>
      <c r="DJ49" s="520">
        <f>IF(C49="","",ISIEKSTRA1!F35)</f>
        <v>0</v>
      </c>
      <c r="DK49" s="520">
        <f>IF(C49="","",ISIEKSTRA1!G35)</f>
        <v>0</v>
      </c>
      <c r="DL49" s="520">
        <f>IF(C49="","",ISIEKSTRA1!I35)</f>
        <v>0</v>
      </c>
      <c r="DM49" s="520">
        <f>IF(C49="","",ISIEKSTRA1!J35)</f>
        <v>0</v>
      </c>
      <c r="DN49" s="520">
        <f>IF(C49="","",ISIEKSTRA1!L35)</f>
        <v>0</v>
      </c>
      <c r="DO49" s="520">
        <f>IF(C49="","",ISIEKSTRA1!M35)</f>
        <v>0</v>
      </c>
      <c r="DP49" s="520">
        <f>IF(C49="","",'Data Raport'!D33)</f>
        <v>0</v>
      </c>
      <c r="DQ49" s="520">
        <f>IF(C49="","",'Data Raport'!E33)</f>
        <v>0</v>
      </c>
      <c r="DR49" s="520">
        <f>IF(C49="","",'Data Raport'!F33)</f>
        <v>0</v>
      </c>
    </row>
    <row r="50" spans="1:122">
      <c r="A50" s="518">
        <v>31</v>
      </c>
      <c r="B50" s="518"/>
      <c r="C50" s="551" t="str">
        <f>IF('Data Identitas'!B39="","",'Data Identitas'!B39)</f>
        <v>siswa31</v>
      </c>
      <c r="D50" s="520">
        <f>IF(C50="","",QH!S44)</f>
        <v>0</v>
      </c>
      <c r="E50" s="520">
        <f>IF(C50="","",QH!C44)</f>
        <v>0</v>
      </c>
      <c r="F50" s="520">
        <f>IF(C50="","",QH!D44)</f>
        <v>0</v>
      </c>
      <c r="G50" s="520">
        <f>IF(C50="","",QH!F44)</f>
        <v>0</v>
      </c>
      <c r="H50" s="520">
        <f>IF(C50="","",QH!G44)</f>
        <v>0</v>
      </c>
      <c r="I50" s="520" t="e">
        <f>IF(C50="","",QH!T44)</f>
        <v>#VALUE!</v>
      </c>
      <c r="J50" s="520">
        <f>IF(C50="","",AA!S44)</f>
        <v>0</v>
      </c>
      <c r="K50" s="520">
        <f>IF(C50="","",AA!C44)</f>
        <v>0</v>
      </c>
      <c r="L50" s="520">
        <f>IF(C50="","",AA!D44)</f>
        <v>0</v>
      </c>
      <c r="M50" s="520">
        <f>IF(C50="","",AA!F44)</f>
        <v>0</v>
      </c>
      <c r="N50" s="520">
        <f>IF(C50="","",AA!G44)</f>
        <v>0</v>
      </c>
      <c r="O50" s="520" t="e">
        <f>IF(C50="","",AA!T44)</f>
        <v>#VALUE!</v>
      </c>
      <c r="P50" s="520">
        <f>IF(C50="","",FIQIH!S44)</f>
        <v>0</v>
      </c>
      <c r="Q50" s="520">
        <f>IF(C50="","",FIQIH!C44)</f>
        <v>0</v>
      </c>
      <c r="R50" s="520">
        <f>IF(C50="","",FIQIH!D44)</f>
        <v>0</v>
      </c>
      <c r="S50" s="520">
        <f>IF(C50="","",FIQIH!F44)</f>
        <v>0</v>
      </c>
      <c r="T50" s="520">
        <f>IF(C50="","",FIQIH!G44)</f>
        <v>0</v>
      </c>
      <c r="U50" s="520" t="e">
        <f>IF(C50="","",FIQIH!T44)</f>
        <v>#VALUE!</v>
      </c>
      <c r="V50" s="520">
        <f>IF(C50="","",SKI!S44)</f>
        <v>0</v>
      </c>
      <c r="W50" s="520">
        <f>IF(C50="","",SKI!C44)</f>
        <v>0</v>
      </c>
      <c r="X50" s="520">
        <f>IF(C50="","",SKI!D44)</f>
        <v>0</v>
      </c>
      <c r="Y50" s="520">
        <f>IF(C50="","",SKI!F44)</f>
        <v>0</v>
      </c>
      <c r="Z50" s="520">
        <f>IF(C50="","",SKI!G44)</f>
        <v>0</v>
      </c>
      <c r="AA50" s="520" t="e">
        <f>IF(C50="","",SKI!T44)</f>
        <v>#VALUE!</v>
      </c>
      <c r="AB50" s="520">
        <f>IF(C50="","",PPKn!S44)</f>
        <v>0</v>
      </c>
      <c r="AC50" s="520">
        <f>IF(C50="","",PPKn!C44)</f>
        <v>0</v>
      </c>
      <c r="AD50" s="520">
        <f>IF(C50="","",PPKn!D44)</f>
        <v>0</v>
      </c>
      <c r="AE50" s="520">
        <f>IF(C50="","",PPKn!F44)</f>
        <v>0</v>
      </c>
      <c r="AF50" s="520">
        <f>IF(C50="","",PPKn!G44)</f>
        <v>0</v>
      </c>
      <c r="AG50" s="520" t="e">
        <f>IF(C50="","",PPKn!T44)</f>
        <v>#VALUE!</v>
      </c>
      <c r="AH50" s="520">
        <f>IF(C50="","",B.Ind!S44)</f>
        <v>0</v>
      </c>
      <c r="AI50" s="520">
        <f>IF(C50="","",B.Ind!C44)</f>
        <v>0</v>
      </c>
      <c r="AJ50" s="520">
        <f>IF(C50="","",B.Ind!D44)</f>
        <v>0</v>
      </c>
      <c r="AK50" s="520">
        <f>IF(C50="","",B.Ind!F44)</f>
        <v>0</v>
      </c>
      <c r="AL50" s="520">
        <f>IF(C50="","",B.Ind!G44)</f>
        <v>0</v>
      </c>
      <c r="AM50" s="520" t="e">
        <f>IF(C50="","",B.Ind!T44)</f>
        <v>#VALUE!</v>
      </c>
      <c r="AN50" s="520">
        <f>IF(C50="","",B.ARAB!S44)</f>
        <v>0</v>
      </c>
      <c r="AO50" s="520">
        <f>IF(C50="","",B.ARAB!C44)</f>
        <v>0</v>
      </c>
      <c r="AP50" s="520">
        <f>IF(C50="","",B.ARAB!D44)</f>
        <v>0</v>
      </c>
      <c r="AQ50" s="520">
        <f>IF(C50="","",B.ARAB!F44)</f>
        <v>0</v>
      </c>
      <c r="AR50" s="520">
        <f>IF(C50="","",B.ARAB!G44)</f>
        <v>0</v>
      </c>
      <c r="AS50" s="520" t="e">
        <f>IF(C50="","",B.ARAB!T44)</f>
        <v>#VALUE!</v>
      </c>
      <c r="AT50" s="520">
        <f>IF(C50="","",MAT!S44)</f>
        <v>0</v>
      </c>
      <c r="AU50" s="520">
        <f>IF(C50="","",MAT!C44)</f>
        <v>0</v>
      </c>
      <c r="AV50" s="520">
        <f>IF(C50="","",MAT!D44)</f>
        <v>0</v>
      </c>
      <c r="AW50" s="520">
        <f>IF(C50="","",MAT!F44)</f>
        <v>0</v>
      </c>
      <c r="AX50" s="520">
        <f>IF(C50="","",MAT!G44)</f>
        <v>0</v>
      </c>
      <c r="AY50" s="520" t="e">
        <f>IF(C50="","",MAT!T44)</f>
        <v>#VALUE!</v>
      </c>
      <c r="AZ50" s="520">
        <f>IF(C50="","",IPA!S44)</f>
        <v>0</v>
      </c>
      <c r="BA50" s="520">
        <f>IF(C50="","",IPA!C44)</f>
        <v>0</v>
      </c>
      <c r="BB50" s="520">
        <f>IF(C50="","",IPA!D44)</f>
        <v>0</v>
      </c>
      <c r="BC50" s="520">
        <f>IF(C50="","",IPA!F44)</f>
        <v>0</v>
      </c>
      <c r="BD50" s="520">
        <f>IF(C50="","",IPA!G44)</f>
        <v>0</v>
      </c>
      <c r="BE50" s="520" t="e">
        <f>IF(C50="","",IPA!T44)</f>
        <v>#VALUE!</v>
      </c>
      <c r="BF50" s="520">
        <f>IF(C50="","",IPS!S44)</f>
        <v>0</v>
      </c>
      <c r="BG50" s="520">
        <f>IF(C50="","",IPS!C44)</f>
        <v>0</v>
      </c>
      <c r="BH50" s="520">
        <f>IF(C50="","",IPS!D44)</f>
        <v>0</v>
      </c>
      <c r="BI50" s="520">
        <f>IF(C50="","",IPS!F44)</f>
        <v>0</v>
      </c>
      <c r="BJ50" s="520">
        <f>IF(C50="","",IPS!G44)</f>
        <v>0</v>
      </c>
      <c r="BK50" s="520" t="e">
        <f>IF(C50="","",IPS!T44)</f>
        <v>#VALUE!</v>
      </c>
      <c r="BL50" s="520">
        <f>IF(C50="","",BIng!S44)</f>
        <v>0</v>
      </c>
      <c r="BM50" s="520">
        <f>IF(C50="","",BIng!C44)</f>
        <v>0</v>
      </c>
      <c r="BN50" s="520">
        <f>IF(C50="","",BIng!D44)</f>
        <v>0</v>
      </c>
      <c r="BO50" s="520">
        <f>IF(C50="","",BIng!F44)</f>
        <v>0</v>
      </c>
      <c r="BP50" s="520">
        <f>IF(C50="","",BIng!G44)</f>
        <v>0</v>
      </c>
      <c r="BQ50" s="520" t="e">
        <f>IF(C50="","",BIng!T44)</f>
        <v>#VALUE!</v>
      </c>
      <c r="BR50" s="520">
        <f>IF(C50="","",SBd!S44)</f>
        <v>0</v>
      </c>
      <c r="BS50" s="520">
        <f>IF(C50="","",SBd!C44)</f>
        <v>0</v>
      </c>
      <c r="BT50" s="520">
        <f>IF(C50="","",SBd!D44)</f>
        <v>0</v>
      </c>
      <c r="BU50" s="520">
        <f>IF(C50="","",SBd!F44)</f>
        <v>0</v>
      </c>
      <c r="BV50" s="520">
        <f>IF(C50="","",SBd!G44)</f>
        <v>0</v>
      </c>
      <c r="BW50" s="520" t="e">
        <f>IF(C50="","",SBd!T44)</f>
        <v>#VALUE!</v>
      </c>
      <c r="BX50" s="520">
        <f>IF(C50="","",Pjk!S44)</f>
        <v>0</v>
      </c>
      <c r="BY50" s="520">
        <f>IF(C50="","",Pjk!C44)</f>
        <v>0</v>
      </c>
      <c r="BZ50" s="520">
        <f>IF(C50="","",Pjk!D44)</f>
        <v>0</v>
      </c>
      <c r="CA50" s="520">
        <f>IF(C50="","",Pjk!F44)</f>
        <v>0</v>
      </c>
      <c r="CB50" s="520">
        <f>IF(C50="","",Pjk!G44)</f>
        <v>0</v>
      </c>
      <c r="CC50" s="520" t="e">
        <f>IF(C50="","",Pjk!T44)</f>
        <v>#VALUE!</v>
      </c>
      <c r="CD50" s="520">
        <f>IF(C50="","",Prk!S44)</f>
        <v>0</v>
      </c>
      <c r="CE50" s="520">
        <f>IF(C50="","",Prk!C44)</f>
        <v>0</v>
      </c>
      <c r="CF50" s="520">
        <f>IF(C50="","",Prk!D44)</f>
        <v>0</v>
      </c>
      <c r="CG50" s="520">
        <f>IF(C50="","",Prk!F44)</f>
        <v>0</v>
      </c>
      <c r="CH50" s="520">
        <f>IF(C50="","",Prk!G44)</f>
        <v>0</v>
      </c>
      <c r="CI50" s="520" t="e">
        <f>IF(C50="","",Prk!T44)</f>
        <v>#VALUE!</v>
      </c>
      <c r="CJ50" s="520">
        <f>IF(C50="","",BADER!S44)</f>
        <v>0</v>
      </c>
      <c r="CK50" s="520">
        <f>IF(C50="","",BADER!S44)</f>
        <v>0</v>
      </c>
      <c r="CL50" s="520">
        <f>IF(C50="","",BADER!S44)</f>
        <v>0</v>
      </c>
      <c r="CM50" s="520">
        <f>IF(C50="","",BADER!S44)</f>
        <v>0</v>
      </c>
      <c r="CN50" s="520">
        <f>IF(C50="","",BADER!S44)</f>
        <v>0</v>
      </c>
      <c r="CO50" s="520">
        <f>IF(C50="","",BADER!S44)</f>
        <v>0</v>
      </c>
      <c r="CP50" s="521">
        <f>IF(C50="","",TAMB1!S44)</f>
        <v>0</v>
      </c>
      <c r="CQ50" s="521">
        <f>IF(C50="","",TAMB1!C44)</f>
        <v>0</v>
      </c>
      <c r="CR50" s="521">
        <f>IF(C50="","",TAMB1!D44)</f>
        <v>0</v>
      </c>
      <c r="CS50" s="521">
        <f>IF(C50="","",TAMB1!F44)</f>
        <v>0</v>
      </c>
      <c r="CT50" s="521">
        <f>IF(C50="","",TAMB1!G44)</f>
        <v>0</v>
      </c>
      <c r="CU50" s="521" t="e">
        <f>IF(C50="","",TAMB1!T44)</f>
        <v>#VALUE!</v>
      </c>
      <c r="CV50" s="521">
        <f>IF(C50="","",TAMB2!S44)</f>
        <v>0</v>
      </c>
      <c r="CW50" s="521">
        <f>IF(C50="","",TAMB2!C44)</f>
        <v>0</v>
      </c>
      <c r="CX50" s="521">
        <f>IF(C50="","",TAMB2!D44)</f>
        <v>0</v>
      </c>
      <c r="CY50" s="521">
        <f>IF(C50="","",TAMB2!F44)</f>
        <v>0</v>
      </c>
      <c r="CZ50" s="521">
        <f>IF(C50="","",TAMB2!G44)</f>
        <v>0</v>
      </c>
      <c r="DA50" s="521" t="e">
        <f>IF(C50="","",TAMB2!T44)</f>
        <v>#VALUE!</v>
      </c>
      <c r="DB50" s="519"/>
      <c r="DC50" s="519"/>
      <c r="DD50" s="519"/>
      <c r="DE50" s="519"/>
      <c r="DF50" s="519"/>
      <c r="DG50" s="519"/>
      <c r="DH50" s="520">
        <f>IF(C50="","",ISIEKSTRA1!C36)</f>
        <v>0</v>
      </c>
      <c r="DI50" s="520">
        <f>IF(C50="","",ISIEKSTRA1!D36)</f>
        <v>0</v>
      </c>
      <c r="DJ50" s="520">
        <f>IF(C50="","",ISIEKSTRA1!F36)</f>
        <v>0</v>
      </c>
      <c r="DK50" s="520">
        <f>IF(C50="","",ISIEKSTRA1!G36)</f>
        <v>0</v>
      </c>
      <c r="DL50" s="520">
        <f>IF(C50="","",ISIEKSTRA1!I36)</f>
        <v>0</v>
      </c>
      <c r="DM50" s="520">
        <f>IF(C50="","",ISIEKSTRA1!J36)</f>
        <v>0</v>
      </c>
      <c r="DN50" s="520">
        <f>IF(C50="","",ISIEKSTRA1!L36)</f>
        <v>0</v>
      </c>
      <c r="DO50" s="520">
        <f>IF(C50="","",ISIEKSTRA1!M36)</f>
        <v>0</v>
      </c>
      <c r="DP50" s="520">
        <f>IF(C50="","",'Data Raport'!D34)</f>
        <v>0</v>
      </c>
      <c r="DQ50" s="520">
        <f>IF(C50="","",'Data Raport'!E34)</f>
        <v>0</v>
      </c>
      <c r="DR50" s="520">
        <f>IF(C50="","",'Data Raport'!F34)</f>
        <v>0</v>
      </c>
    </row>
    <row r="51" spans="1:122">
      <c r="A51" s="518">
        <v>32</v>
      </c>
      <c r="B51" s="518"/>
      <c r="C51" s="551" t="str">
        <f>IF('Data Identitas'!B40="","",'Data Identitas'!B40)</f>
        <v>siswa32</v>
      </c>
      <c r="D51" s="520">
        <f>IF(C51="","",QH!S45)</f>
        <v>0</v>
      </c>
      <c r="E51" s="520">
        <f>IF(C51="","",QH!C45)</f>
        <v>0</v>
      </c>
      <c r="F51" s="520">
        <f>IF(C51="","",QH!D45)</f>
        <v>0</v>
      </c>
      <c r="G51" s="520">
        <f>IF(C51="","",QH!F45)</f>
        <v>0</v>
      </c>
      <c r="H51" s="520">
        <f>IF(C51="","",QH!G45)</f>
        <v>0</v>
      </c>
      <c r="I51" s="520" t="e">
        <f>IF(C51="","",QH!T45)</f>
        <v>#VALUE!</v>
      </c>
      <c r="J51" s="520">
        <f>IF(C51="","",AA!S45)</f>
        <v>0</v>
      </c>
      <c r="K51" s="520">
        <f>IF(C51="","",AA!C45)</f>
        <v>0</v>
      </c>
      <c r="L51" s="520">
        <f>IF(C51="","",AA!D45)</f>
        <v>0</v>
      </c>
      <c r="M51" s="520">
        <f>IF(C51="","",AA!F45)</f>
        <v>0</v>
      </c>
      <c r="N51" s="520">
        <f>IF(C51="","",AA!G45)</f>
        <v>0</v>
      </c>
      <c r="O51" s="520" t="e">
        <f>IF(C51="","",AA!T45)</f>
        <v>#VALUE!</v>
      </c>
      <c r="P51" s="520">
        <f>IF(C51="","",FIQIH!S45)</f>
        <v>0</v>
      </c>
      <c r="Q51" s="520">
        <f>IF(C51="","",FIQIH!C45)</f>
        <v>0</v>
      </c>
      <c r="R51" s="520">
        <f>IF(C51="","",FIQIH!D45)</f>
        <v>0</v>
      </c>
      <c r="S51" s="520">
        <f>IF(C51="","",FIQIH!F45)</f>
        <v>0</v>
      </c>
      <c r="T51" s="520">
        <f>IF(C51="","",FIQIH!G45)</f>
        <v>0</v>
      </c>
      <c r="U51" s="520" t="e">
        <f>IF(C51="","",FIQIH!T45)</f>
        <v>#VALUE!</v>
      </c>
      <c r="V51" s="520">
        <f>IF(C51="","",SKI!S45)</f>
        <v>0</v>
      </c>
      <c r="W51" s="520">
        <f>IF(C51="","",SKI!C45)</f>
        <v>0</v>
      </c>
      <c r="X51" s="520">
        <f>IF(C51="","",SKI!D45)</f>
        <v>0</v>
      </c>
      <c r="Y51" s="520">
        <f>IF(C51="","",SKI!F45)</f>
        <v>0</v>
      </c>
      <c r="Z51" s="520">
        <f>IF(C51="","",SKI!G45)</f>
        <v>0</v>
      </c>
      <c r="AA51" s="520" t="e">
        <f>IF(C51="","",SKI!T45)</f>
        <v>#VALUE!</v>
      </c>
      <c r="AB51" s="520">
        <f>IF(C51="","",PPKn!S45)</f>
        <v>0</v>
      </c>
      <c r="AC51" s="520">
        <f>IF(C51="","",PPKn!C45)</f>
        <v>0</v>
      </c>
      <c r="AD51" s="520">
        <f>IF(C51="","",PPKn!D45)</f>
        <v>0</v>
      </c>
      <c r="AE51" s="520">
        <f>IF(C51="","",PPKn!F45)</f>
        <v>0</v>
      </c>
      <c r="AF51" s="520">
        <f>IF(C51="","",PPKn!G45)</f>
        <v>0</v>
      </c>
      <c r="AG51" s="520" t="e">
        <f>IF(C51="","",PPKn!T45)</f>
        <v>#VALUE!</v>
      </c>
      <c r="AH51" s="520">
        <f>IF(C51="","",B.Ind!S45)</f>
        <v>0</v>
      </c>
      <c r="AI51" s="520">
        <f>IF(C51="","",B.Ind!C45)</f>
        <v>0</v>
      </c>
      <c r="AJ51" s="520">
        <f>IF(C51="","",B.Ind!D45)</f>
        <v>0</v>
      </c>
      <c r="AK51" s="520">
        <f>IF(C51="","",B.Ind!F45)</f>
        <v>0</v>
      </c>
      <c r="AL51" s="520">
        <f>IF(C51="","",B.Ind!G45)</f>
        <v>0</v>
      </c>
      <c r="AM51" s="520" t="e">
        <f>IF(C51="","",B.Ind!T45)</f>
        <v>#VALUE!</v>
      </c>
      <c r="AN51" s="520">
        <f>IF(C51="","",B.ARAB!S45)</f>
        <v>0</v>
      </c>
      <c r="AO51" s="520">
        <f>IF(C51="","",B.ARAB!C45)</f>
        <v>0</v>
      </c>
      <c r="AP51" s="520">
        <f>IF(C51="","",B.ARAB!D45)</f>
        <v>0</v>
      </c>
      <c r="AQ51" s="520">
        <f>IF(C51="","",B.ARAB!F45)</f>
        <v>0</v>
      </c>
      <c r="AR51" s="520">
        <f>IF(C51="","",B.ARAB!G45)</f>
        <v>0</v>
      </c>
      <c r="AS51" s="520" t="e">
        <f>IF(C51="","",B.ARAB!T45)</f>
        <v>#VALUE!</v>
      </c>
      <c r="AT51" s="520">
        <f>IF(C51="","",MAT!S45)</f>
        <v>0</v>
      </c>
      <c r="AU51" s="520">
        <f>IF(C51="","",MAT!C45)</f>
        <v>0</v>
      </c>
      <c r="AV51" s="520">
        <f>IF(C51="","",MAT!D45)</f>
        <v>0</v>
      </c>
      <c r="AW51" s="520">
        <f>IF(C51="","",MAT!F45)</f>
        <v>0</v>
      </c>
      <c r="AX51" s="520">
        <f>IF(C51="","",MAT!G45)</f>
        <v>0</v>
      </c>
      <c r="AY51" s="520" t="e">
        <f>IF(C51="","",MAT!T45)</f>
        <v>#VALUE!</v>
      </c>
      <c r="AZ51" s="520">
        <f>IF(C51="","",IPA!S45)</f>
        <v>0</v>
      </c>
      <c r="BA51" s="520">
        <f>IF(C51="","",IPA!C45)</f>
        <v>0</v>
      </c>
      <c r="BB51" s="520">
        <f>IF(C51="","",IPA!D45)</f>
        <v>0</v>
      </c>
      <c r="BC51" s="520">
        <f>IF(C51="","",IPA!F45)</f>
        <v>0</v>
      </c>
      <c r="BD51" s="520">
        <f>IF(C51="","",IPA!G45)</f>
        <v>0</v>
      </c>
      <c r="BE51" s="520" t="e">
        <f>IF(C51="","",IPA!T45)</f>
        <v>#VALUE!</v>
      </c>
      <c r="BF51" s="520">
        <f>IF(C51="","",IPS!S45)</f>
        <v>0</v>
      </c>
      <c r="BG51" s="520">
        <f>IF(C51="","",IPS!C45)</f>
        <v>0</v>
      </c>
      <c r="BH51" s="520">
        <f>IF(C51="","",IPS!D45)</f>
        <v>0</v>
      </c>
      <c r="BI51" s="520">
        <f>IF(C51="","",IPS!F45)</f>
        <v>0</v>
      </c>
      <c r="BJ51" s="520">
        <f>IF(C51="","",IPS!G45)</f>
        <v>0</v>
      </c>
      <c r="BK51" s="520" t="e">
        <f>IF(C51="","",IPS!T45)</f>
        <v>#VALUE!</v>
      </c>
      <c r="BL51" s="520">
        <f>IF(C51="","",BIng!S45)</f>
        <v>0</v>
      </c>
      <c r="BM51" s="520">
        <f>IF(C51="","",BIng!C45)</f>
        <v>0</v>
      </c>
      <c r="BN51" s="520">
        <f>IF(C51="","",BIng!D45)</f>
        <v>0</v>
      </c>
      <c r="BO51" s="520">
        <f>IF(C51="","",BIng!F45)</f>
        <v>0</v>
      </c>
      <c r="BP51" s="520">
        <f>IF(C51="","",BIng!G45)</f>
        <v>0</v>
      </c>
      <c r="BQ51" s="520" t="e">
        <f>IF(C51="","",BIng!T45)</f>
        <v>#VALUE!</v>
      </c>
      <c r="BR51" s="520">
        <f>IF(C51="","",SBd!S45)</f>
        <v>0</v>
      </c>
      <c r="BS51" s="520">
        <f>IF(C51="","",SBd!C45)</f>
        <v>0</v>
      </c>
      <c r="BT51" s="520">
        <f>IF(C51="","",SBd!D45)</f>
        <v>0</v>
      </c>
      <c r="BU51" s="520">
        <f>IF(C51="","",SBd!F45)</f>
        <v>0</v>
      </c>
      <c r="BV51" s="520">
        <f>IF(C51="","",SBd!G45)</f>
        <v>0</v>
      </c>
      <c r="BW51" s="520" t="e">
        <f>IF(C51="","",SBd!T45)</f>
        <v>#VALUE!</v>
      </c>
      <c r="BX51" s="520">
        <f>IF(C51="","",Pjk!S45)</f>
        <v>0</v>
      </c>
      <c r="BY51" s="520">
        <f>IF(C51="","",Pjk!C45)</f>
        <v>0</v>
      </c>
      <c r="BZ51" s="520">
        <f>IF(C51="","",Pjk!D45)</f>
        <v>0</v>
      </c>
      <c r="CA51" s="520">
        <f>IF(C51="","",Pjk!F45)</f>
        <v>0</v>
      </c>
      <c r="CB51" s="520">
        <f>IF(C51="","",Pjk!G45)</f>
        <v>0</v>
      </c>
      <c r="CC51" s="520" t="e">
        <f>IF(C51="","",Pjk!T45)</f>
        <v>#VALUE!</v>
      </c>
      <c r="CD51" s="520">
        <f>IF(C51="","",Prk!S45)</f>
        <v>0</v>
      </c>
      <c r="CE51" s="520">
        <f>IF(C51="","",Prk!C45)</f>
        <v>0</v>
      </c>
      <c r="CF51" s="520">
        <f>IF(C51="","",Prk!D45)</f>
        <v>0</v>
      </c>
      <c r="CG51" s="520">
        <f>IF(C51="","",Prk!F45)</f>
        <v>0</v>
      </c>
      <c r="CH51" s="520">
        <f>IF(C51="","",Prk!G45)</f>
        <v>0</v>
      </c>
      <c r="CI51" s="520" t="e">
        <f>IF(C51="","",Prk!T45)</f>
        <v>#VALUE!</v>
      </c>
      <c r="CJ51" s="520">
        <f>IF(C51="","",BADER!S45)</f>
        <v>0</v>
      </c>
      <c r="CK51" s="520">
        <f>IF(C51="","",BADER!S45)</f>
        <v>0</v>
      </c>
      <c r="CL51" s="520">
        <f>IF(C51="","",BADER!S45)</f>
        <v>0</v>
      </c>
      <c r="CM51" s="520">
        <f>IF(C51="","",BADER!S45)</f>
        <v>0</v>
      </c>
      <c r="CN51" s="520">
        <f>IF(C51="","",BADER!S45)</f>
        <v>0</v>
      </c>
      <c r="CO51" s="520">
        <f>IF(C51="","",BADER!S45)</f>
        <v>0</v>
      </c>
      <c r="CP51" s="521">
        <f>IF(C51="","",TAMB1!S45)</f>
        <v>0</v>
      </c>
      <c r="CQ51" s="521">
        <f>IF(C51="","",TAMB1!C45)</f>
        <v>0</v>
      </c>
      <c r="CR51" s="521">
        <f>IF(C51="","",TAMB1!D45)</f>
        <v>0</v>
      </c>
      <c r="CS51" s="521">
        <f>IF(C51="","",TAMB1!F45)</f>
        <v>0</v>
      </c>
      <c r="CT51" s="521">
        <f>IF(C51="","",TAMB1!G45)</f>
        <v>0</v>
      </c>
      <c r="CU51" s="521" t="e">
        <f>IF(C51="","",TAMB1!T45)</f>
        <v>#VALUE!</v>
      </c>
      <c r="CV51" s="521">
        <f>IF(C51="","",TAMB2!S45)</f>
        <v>0</v>
      </c>
      <c r="CW51" s="521">
        <f>IF(C51="","",TAMB2!C45)</f>
        <v>0</v>
      </c>
      <c r="CX51" s="521">
        <f>IF(C51="","",TAMB2!D45)</f>
        <v>0</v>
      </c>
      <c r="CY51" s="521">
        <f>IF(C51="","",TAMB2!F45)</f>
        <v>0</v>
      </c>
      <c r="CZ51" s="521">
        <f>IF(C51="","",TAMB2!G45)</f>
        <v>0</v>
      </c>
      <c r="DA51" s="521" t="e">
        <f>IF(C51="","",TAMB2!T45)</f>
        <v>#VALUE!</v>
      </c>
      <c r="DB51" s="519"/>
      <c r="DC51" s="519"/>
      <c r="DD51" s="519"/>
      <c r="DE51" s="519"/>
      <c r="DF51" s="519"/>
      <c r="DG51" s="519"/>
      <c r="DH51" s="520">
        <f>IF(C51="","",ISIEKSTRA1!C37)</f>
        <v>0</v>
      </c>
      <c r="DI51" s="520">
        <f>IF(C51="","",ISIEKSTRA1!D37)</f>
        <v>0</v>
      </c>
      <c r="DJ51" s="520">
        <f>IF(C51="","",ISIEKSTRA1!F37)</f>
        <v>0</v>
      </c>
      <c r="DK51" s="520">
        <f>IF(C51="","",ISIEKSTRA1!G37)</f>
        <v>0</v>
      </c>
      <c r="DL51" s="520">
        <f>IF(C51="","",ISIEKSTRA1!I37)</f>
        <v>0</v>
      </c>
      <c r="DM51" s="520">
        <f>IF(C51="","",ISIEKSTRA1!J37)</f>
        <v>0</v>
      </c>
      <c r="DN51" s="520">
        <f>IF(C51="","",ISIEKSTRA1!L37)</f>
        <v>0</v>
      </c>
      <c r="DO51" s="520">
        <f>IF(C51="","",ISIEKSTRA1!M37)</f>
        <v>0</v>
      </c>
      <c r="DP51" s="520">
        <f>IF(C51="","",'Data Raport'!D35)</f>
        <v>0</v>
      </c>
      <c r="DQ51" s="520">
        <f>IF(C51="","",'Data Raport'!E35)</f>
        <v>0</v>
      </c>
      <c r="DR51" s="520">
        <f>IF(C51="","",'Data Raport'!F35)</f>
        <v>0</v>
      </c>
    </row>
    <row r="52" spans="1:122">
      <c r="A52" s="518">
        <v>33</v>
      </c>
      <c r="B52" s="518"/>
      <c r="C52" s="551" t="str">
        <f>IF('Data Identitas'!B41="","",'Data Identitas'!B41)</f>
        <v>siswa33</v>
      </c>
      <c r="D52" s="520">
        <f>IF(C52="","",QH!S46)</f>
        <v>0</v>
      </c>
      <c r="E52" s="520">
        <f>IF(C52="","",QH!C46)</f>
        <v>0</v>
      </c>
      <c r="F52" s="520">
        <f>IF(C52="","",QH!D46)</f>
        <v>0</v>
      </c>
      <c r="G52" s="520">
        <f>IF(C52="","",QH!F46)</f>
        <v>0</v>
      </c>
      <c r="H52" s="520">
        <f>IF(C52="","",QH!G46)</f>
        <v>0</v>
      </c>
      <c r="I52" s="520" t="e">
        <f>IF(C52="","",QH!T46)</f>
        <v>#VALUE!</v>
      </c>
      <c r="J52" s="520">
        <f>IF(C52="","",AA!S46)</f>
        <v>0</v>
      </c>
      <c r="K52" s="520">
        <f>IF(C52="","",AA!C46)</f>
        <v>0</v>
      </c>
      <c r="L52" s="520">
        <f>IF(C52="","",AA!D46)</f>
        <v>0</v>
      </c>
      <c r="M52" s="520">
        <f>IF(C52="","",AA!F46)</f>
        <v>0</v>
      </c>
      <c r="N52" s="520">
        <f>IF(C52="","",AA!G46)</f>
        <v>0</v>
      </c>
      <c r="O52" s="520" t="e">
        <f>IF(C52="","",AA!T46)</f>
        <v>#VALUE!</v>
      </c>
      <c r="P52" s="520">
        <f>IF(C52="","",FIQIH!S46)</f>
        <v>0</v>
      </c>
      <c r="Q52" s="520">
        <f>IF(C52="","",FIQIH!C46)</f>
        <v>0</v>
      </c>
      <c r="R52" s="520">
        <f>IF(C52="","",FIQIH!D46)</f>
        <v>0</v>
      </c>
      <c r="S52" s="520">
        <f>IF(C52="","",FIQIH!F46)</f>
        <v>0</v>
      </c>
      <c r="T52" s="520">
        <f>IF(C52="","",FIQIH!G46)</f>
        <v>0</v>
      </c>
      <c r="U52" s="520" t="e">
        <f>IF(C52="","",FIQIH!T46)</f>
        <v>#VALUE!</v>
      </c>
      <c r="V52" s="520">
        <f>IF(C52="","",SKI!S46)</f>
        <v>0</v>
      </c>
      <c r="W52" s="520">
        <f>IF(C52="","",SKI!C46)</f>
        <v>0</v>
      </c>
      <c r="X52" s="520">
        <f>IF(C52="","",SKI!D46)</f>
        <v>0</v>
      </c>
      <c r="Y52" s="520">
        <f>IF(C52="","",SKI!F46)</f>
        <v>0</v>
      </c>
      <c r="Z52" s="520">
        <f>IF(C52="","",SKI!G46)</f>
        <v>0</v>
      </c>
      <c r="AA52" s="520" t="e">
        <f>IF(C52="","",SKI!T46)</f>
        <v>#VALUE!</v>
      </c>
      <c r="AB52" s="520">
        <f>IF(C52="","",PPKn!S46)</f>
        <v>0</v>
      </c>
      <c r="AC52" s="520">
        <f>IF(C52="","",PPKn!C46)</f>
        <v>0</v>
      </c>
      <c r="AD52" s="520">
        <f>IF(C52="","",PPKn!D46)</f>
        <v>0</v>
      </c>
      <c r="AE52" s="520">
        <f>IF(C52="","",PPKn!F46)</f>
        <v>0</v>
      </c>
      <c r="AF52" s="520">
        <f>IF(C52="","",PPKn!G46)</f>
        <v>0</v>
      </c>
      <c r="AG52" s="520" t="e">
        <f>IF(C52="","",PPKn!T46)</f>
        <v>#VALUE!</v>
      </c>
      <c r="AH52" s="520">
        <f>IF(C52="","",B.Ind!S46)</f>
        <v>0</v>
      </c>
      <c r="AI52" s="520">
        <f>IF(C52="","",B.Ind!C46)</f>
        <v>0</v>
      </c>
      <c r="AJ52" s="520">
        <f>IF(C52="","",B.Ind!D46)</f>
        <v>0</v>
      </c>
      <c r="AK52" s="520">
        <f>IF(C52="","",B.Ind!F46)</f>
        <v>0</v>
      </c>
      <c r="AL52" s="520">
        <f>IF(C52="","",B.Ind!G46)</f>
        <v>0</v>
      </c>
      <c r="AM52" s="520" t="e">
        <f>IF(C52="","",B.Ind!T46)</f>
        <v>#VALUE!</v>
      </c>
      <c r="AN52" s="520">
        <f>IF(C52="","",B.ARAB!S46)</f>
        <v>0</v>
      </c>
      <c r="AO52" s="520">
        <f>IF(C52="","",B.ARAB!C46)</f>
        <v>0</v>
      </c>
      <c r="AP52" s="520">
        <f>IF(C52="","",B.ARAB!D46)</f>
        <v>0</v>
      </c>
      <c r="AQ52" s="520">
        <f>IF(C52="","",B.ARAB!F46)</f>
        <v>0</v>
      </c>
      <c r="AR52" s="520">
        <f>IF(C52="","",B.ARAB!G46)</f>
        <v>0</v>
      </c>
      <c r="AS52" s="520" t="e">
        <f>IF(C52="","",B.ARAB!T46)</f>
        <v>#VALUE!</v>
      </c>
      <c r="AT52" s="520">
        <f>IF(C52="","",MAT!S46)</f>
        <v>0</v>
      </c>
      <c r="AU52" s="520">
        <f>IF(C52="","",MAT!C46)</f>
        <v>0</v>
      </c>
      <c r="AV52" s="520">
        <f>IF(C52="","",MAT!D46)</f>
        <v>0</v>
      </c>
      <c r="AW52" s="520">
        <f>IF(C52="","",MAT!F46)</f>
        <v>0</v>
      </c>
      <c r="AX52" s="520">
        <f>IF(C52="","",MAT!G46)</f>
        <v>0</v>
      </c>
      <c r="AY52" s="520" t="e">
        <f>IF(C52="","",MAT!T46)</f>
        <v>#VALUE!</v>
      </c>
      <c r="AZ52" s="520">
        <f>IF(C52="","",IPA!S46)</f>
        <v>0</v>
      </c>
      <c r="BA52" s="520">
        <f>IF(C52="","",IPA!C46)</f>
        <v>0</v>
      </c>
      <c r="BB52" s="520">
        <f>IF(C52="","",IPA!D46)</f>
        <v>0</v>
      </c>
      <c r="BC52" s="520">
        <f>IF(C52="","",IPA!F46)</f>
        <v>0</v>
      </c>
      <c r="BD52" s="520">
        <f>IF(C52="","",IPA!G46)</f>
        <v>0</v>
      </c>
      <c r="BE52" s="520" t="e">
        <f>IF(C52="","",IPA!T46)</f>
        <v>#VALUE!</v>
      </c>
      <c r="BF52" s="520">
        <f>IF(C52="","",IPS!S46)</f>
        <v>0</v>
      </c>
      <c r="BG52" s="520">
        <f>IF(C52="","",IPS!C46)</f>
        <v>0</v>
      </c>
      <c r="BH52" s="520">
        <f>IF(C52="","",IPS!D46)</f>
        <v>0</v>
      </c>
      <c r="BI52" s="520">
        <f>IF(C52="","",IPS!F46)</f>
        <v>0</v>
      </c>
      <c r="BJ52" s="520">
        <f>IF(C52="","",IPS!G46)</f>
        <v>0</v>
      </c>
      <c r="BK52" s="520" t="e">
        <f>IF(C52="","",IPS!T46)</f>
        <v>#VALUE!</v>
      </c>
      <c r="BL52" s="520">
        <f>IF(C52="","",BIng!S46)</f>
        <v>0</v>
      </c>
      <c r="BM52" s="520">
        <f>IF(C52="","",BIng!C46)</f>
        <v>0</v>
      </c>
      <c r="BN52" s="520">
        <f>IF(C52="","",BIng!D46)</f>
        <v>0</v>
      </c>
      <c r="BO52" s="520">
        <f>IF(C52="","",BIng!F46)</f>
        <v>0</v>
      </c>
      <c r="BP52" s="520">
        <f>IF(C52="","",BIng!G46)</f>
        <v>0</v>
      </c>
      <c r="BQ52" s="520" t="e">
        <f>IF(C52="","",BIng!T46)</f>
        <v>#VALUE!</v>
      </c>
      <c r="BR52" s="520">
        <f>IF(C52="","",SBd!S46)</f>
        <v>0</v>
      </c>
      <c r="BS52" s="520">
        <f>IF(C52="","",SBd!C46)</f>
        <v>0</v>
      </c>
      <c r="BT52" s="520">
        <f>IF(C52="","",SBd!D46)</f>
        <v>0</v>
      </c>
      <c r="BU52" s="520">
        <f>IF(C52="","",SBd!F46)</f>
        <v>0</v>
      </c>
      <c r="BV52" s="520">
        <f>IF(C52="","",SBd!G46)</f>
        <v>0</v>
      </c>
      <c r="BW52" s="520" t="e">
        <f>IF(C52="","",SBd!T46)</f>
        <v>#VALUE!</v>
      </c>
      <c r="BX52" s="520">
        <f>IF(C52="","",Pjk!S46)</f>
        <v>0</v>
      </c>
      <c r="BY52" s="520">
        <f>IF(C52="","",Pjk!C46)</f>
        <v>0</v>
      </c>
      <c r="BZ52" s="520">
        <f>IF(C52="","",Pjk!D46)</f>
        <v>0</v>
      </c>
      <c r="CA52" s="520">
        <f>IF(C52="","",Pjk!F46)</f>
        <v>0</v>
      </c>
      <c r="CB52" s="520">
        <f>IF(C52="","",Pjk!G46)</f>
        <v>0</v>
      </c>
      <c r="CC52" s="520" t="e">
        <f>IF(C52="","",Pjk!T46)</f>
        <v>#VALUE!</v>
      </c>
      <c r="CD52" s="520">
        <f>IF(C52="","",Prk!S46)</f>
        <v>0</v>
      </c>
      <c r="CE52" s="520">
        <f>IF(C52="","",Prk!C46)</f>
        <v>0</v>
      </c>
      <c r="CF52" s="520">
        <f>IF(C52="","",Prk!D46)</f>
        <v>0</v>
      </c>
      <c r="CG52" s="520">
        <f>IF(C52="","",Prk!F46)</f>
        <v>0</v>
      </c>
      <c r="CH52" s="520">
        <f>IF(C52="","",Prk!G46)</f>
        <v>0</v>
      </c>
      <c r="CI52" s="520" t="e">
        <f>IF(C52="","",Prk!T46)</f>
        <v>#VALUE!</v>
      </c>
      <c r="CJ52" s="520">
        <f>IF(C52="","",BADER!S46)</f>
        <v>0</v>
      </c>
      <c r="CK52" s="520">
        <f>IF(C52="","",BADER!S46)</f>
        <v>0</v>
      </c>
      <c r="CL52" s="520">
        <f>IF(C52="","",BADER!S46)</f>
        <v>0</v>
      </c>
      <c r="CM52" s="520">
        <f>IF(C52="","",BADER!S46)</f>
        <v>0</v>
      </c>
      <c r="CN52" s="520">
        <f>IF(C52="","",BADER!S46)</f>
        <v>0</v>
      </c>
      <c r="CO52" s="520">
        <f>IF(C52="","",BADER!S46)</f>
        <v>0</v>
      </c>
      <c r="CP52" s="521">
        <f>IF(C52="","",TAMB1!S46)</f>
        <v>0</v>
      </c>
      <c r="CQ52" s="521">
        <f>IF(C52="","",TAMB1!C46)</f>
        <v>0</v>
      </c>
      <c r="CR52" s="521">
        <f>IF(C52="","",TAMB1!D46)</f>
        <v>0</v>
      </c>
      <c r="CS52" s="521">
        <f>IF(C52="","",TAMB1!F46)</f>
        <v>0</v>
      </c>
      <c r="CT52" s="521">
        <f>IF(C52="","",TAMB1!G46)</f>
        <v>0</v>
      </c>
      <c r="CU52" s="521" t="e">
        <f>IF(C52="","",TAMB1!T46)</f>
        <v>#VALUE!</v>
      </c>
      <c r="CV52" s="521">
        <f>IF(C52="","",TAMB2!S46)</f>
        <v>0</v>
      </c>
      <c r="CW52" s="521">
        <f>IF(C52="","",TAMB2!C46)</f>
        <v>0</v>
      </c>
      <c r="CX52" s="521">
        <f>IF(C52="","",TAMB2!D46)</f>
        <v>0</v>
      </c>
      <c r="CY52" s="521">
        <f>IF(C52="","",TAMB2!F46)</f>
        <v>0</v>
      </c>
      <c r="CZ52" s="521">
        <f>IF(C52="","",TAMB2!G46)</f>
        <v>0</v>
      </c>
      <c r="DA52" s="521" t="e">
        <f>IF(C52="","",TAMB2!T46)</f>
        <v>#VALUE!</v>
      </c>
      <c r="DB52" s="519"/>
      <c r="DC52" s="519"/>
      <c r="DD52" s="519"/>
      <c r="DE52" s="519"/>
      <c r="DF52" s="519"/>
      <c r="DG52" s="519"/>
      <c r="DH52" s="520">
        <f>IF(C52="","",ISIEKSTRA1!C38)</f>
        <v>0</v>
      </c>
      <c r="DI52" s="520">
        <f>IF(C52="","",ISIEKSTRA1!D38)</f>
        <v>0</v>
      </c>
      <c r="DJ52" s="520">
        <f>IF(C52="","",ISIEKSTRA1!F38)</f>
        <v>0</v>
      </c>
      <c r="DK52" s="520">
        <f>IF(C52="","",ISIEKSTRA1!G38)</f>
        <v>0</v>
      </c>
      <c r="DL52" s="520">
        <f>IF(C52="","",ISIEKSTRA1!I38)</f>
        <v>0</v>
      </c>
      <c r="DM52" s="520">
        <f>IF(C52="","",ISIEKSTRA1!J38)</f>
        <v>0</v>
      </c>
      <c r="DN52" s="520">
        <f>IF(C52="","",ISIEKSTRA1!L38)</f>
        <v>0</v>
      </c>
      <c r="DO52" s="520">
        <f>IF(C52="","",ISIEKSTRA1!M38)</f>
        <v>0</v>
      </c>
      <c r="DP52" s="520">
        <f>IF(C52="","",'Data Raport'!D36)</f>
        <v>0</v>
      </c>
      <c r="DQ52" s="520">
        <f>IF(C52="","",'Data Raport'!E36)</f>
        <v>0</v>
      </c>
      <c r="DR52" s="520">
        <f>IF(C52="","",'Data Raport'!F36)</f>
        <v>0</v>
      </c>
    </row>
    <row r="53" spans="1:122">
      <c r="A53" s="518">
        <v>34</v>
      </c>
      <c r="B53" s="518"/>
      <c r="C53" s="551" t="str">
        <f>IF('Data Identitas'!B42="","",'Data Identitas'!B42)</f>
        <v>siswa34</v>
      </c>
      <c r="D53" s="520">
        <f>IF(C53="","",QH!S47)</f>
        <v>0</v>
      </c>
      <c r="E53" s="520">
        <f>IF(C53="","",QH!C47)</f>
        <v>0</v>
      </c>
      <c r="F53" s="520">
        <f>IF(C53="","",QH!D47)</f>
        <v>0</v>
      </c>
      <c r="G53" s="520">
        <f>IF(C53="","",QH!F47)</f>
        <v>0</v>
      </c>
      <c r="H53" s="520">
        <f>IF(C53="","",QH!G47)</f>
        <v>0</v>
      </c>
      <c r="I53" s="520" t="e">
        <f>IF(C53="","",QH!T47)</f>
        <v>#VALUE!</v>
      </c>
      <c r="J53" s="520">
        <f>IF(C53="","",AA!S47)</f>
        <v>0</v>
      </c>
      <c r="K53" s="520">
        <f>IF(C53="","",AA!C47)</f>
        <v>0</v>
      </c>
      <c r="L53" s="520">
        <f>IF(C53="","",AA!D47)</f>
        <v>0</v>
      </c>
      <c r="M53" s="520">
        <f>IF(C53="","",AA!F47)</f>
        <v>0</v>
      </c>
      <c r="N53" s="520">
        <f>IF(C53="","",AA!G47)</f>
        <v>0</v>
      </c>
      <c r="O53" s="520" t="e">
        <f>IF(C53="","",AA!T47)</f>
        <v>#VALUE!</v>
      </c>
      <c r="P53" s="520">
        <f>IF(C53="","",FIQIH!S47)</f>
        <v>0</v>
      </c>
      <c r="Q53" s="520">
        <f>IF(C53="","",FIQIH!C47)</f>
        <v>0</v>
      </c>
      <c r="R53" s="520">
        <f>IF(C53="","",FIQIH!D47)</f>
        <v>0</v>
      </c>
      <c r="S53" s="520">
        <f>IF(C53="","",FIQIH!F47)</f>
        <v>0</v>
      </c>
      <c r="T53" s="520">
        <f>IF(C53="","",FIQIH!G47)</f>
        <v>0</v>
      </c>
      <c r="U53" s="520" t="e">
        <f>IF(C53="","",FIQIH!T47)</f>
        <v>#VALUE!</v>
      </c>
      <c r="V53" s="520">
        <f>IF(C53="","",SKI!S47)</f>
        <v>0</v>
      </c>
      <c r="W53" s="520">
        <f>IF(C53="","",SKI!C47)</f>
        <v>0</v>
      </c>
      <c r="X53" s="520">
        <f>IF(C53="","",SKI!D47)</f>
        <v>0</v>
      </c>
      <c r="Y53" s="520">
        <f>IF(C53="","",SKI!F47)</f>
        <v>0</v>
      </c>
      <c r="Z53" s="520">
        <f>IF(C53="","",SKI!G47)</f>
        <v>0</v>
      </c>
      <c r="AA53" s="520" t="e">
        <f>IF(C53="","",SKI!T47)</f>
        <v>#VALUE!</v>
      </c>
      <c r="AB53" s="520">
        <f>IF(C53="","",PPKn!S47)</f>
        <v>0</v>
      </c>
      <c r="AC53" s="520">
        <f>IF(C53="","",PPKn!C47)</f>
        <v>0</v>
      </c>
      <c r="AD53" s="520">
        <f>IF(C53="","",PPKn!D47)</f>
        <v>0</v>
      </c>
      <c r="AE53" s="520">
        <f>IF(C53="","",PPKn!F47)</f>
        <v>0</v>
      </c>
      <c r="AF53" s="520">
        <f>IF(C53="","",PPKn!G47)</f>
        <v>0</v>
      </c>
      <c r="AG53" s="520" t="e">
        <f>IF(C53="","",PPKn!T47)</f>
        <v>#VALUE!</v>
      </c>
      <c r="AH53" s="520">
        <f>IF(C53="","",B.Ind!S47)</f>
        <v>0</v>
      </c>
      <c r="AI53" s="520">
        <f>IF(C53="","",B.Ind!C47)</f>
        <v>0</v>
      </c>
      <c r="AJ53" s="520">
        <f>IF(C53="","",B.Ind!D47)</f>
        <v>0</v>
      </c>
      <c r="AK53" s="520">
        <f>IF(C53="","",B.Ind!F47)</f>
        <v>0</v>
      </c>
      <c r="AL53" s="520">
        <f>IF(C53="","",B.Ind!G47)</f>
        <v>0</v>
      </c>
      <c r="AM53" s="520" t="e">
        <f>IF(C53="","",B.Ind!T47)</f>
        <v>#VALUE!</v>
      </c>
      <c r="AN53" s="520">
        <f>IF(C53="","",B.ARAB!S47)</f>
        <v>0</v>
      </c>
      <c r="AO53" s="520">
        <f>IF(C53="","",B.ARAB!C47)</f>
        <v>0</v>
      </c>
      <c r="AP53" s="520">
        <f>IF(C53="","",B.ARAB!D47)</f>
        <v>0</v>
      </c>
      <c r="AQ53" s="520">
        <f>IF(C53="","",B.ARAB!F47)</f>
        <v>0</v>
      </c>
      <c r="AR53" s="520">
        <f>IF(C53="","",B.ARAB!G47)</f>
        <v>0</v>
      </c>
      <c r="AS53" s="520" t="e">
        <f>IF(C53="","",B.ARAB!T47)</f>
        <v>#VALUE!</v>
      </c>
      <c r="AT53" s="520">
        <f>IF(C53="","",MAT!S47)</f>
        <v>0</v>
      </c>
      <c r="AU53" s="520">
        <f>IF(C53="","",MAT!C47)</f>
        <v>0</v>
      </c>
      <c r="AV53" s="520">
        <f>IF(C53="","",MAT!D47)</f>
        <v>0</v>
      </c>
      <c r="AW53" s="520">
        <f>IF(C53="","",MAT!F47)</f>
        <v>0</v>
      </c>
      <c r="AX53" s="520">
        <f>IF(C53="","",MAT!G47)</f>
        <v>0</v>
      </c>
      <c r="AY53" s="520" t="e">
        <f>IF(C53="","",MAT!T47)</f>
        <v>#VALUE!</v>
      </c>
      <c r="AZ53" s="520">
        <f>IF(C53="","",IPA!S47)</f>
        <v>0</v>
      </c>
      <c r="BA53" s="520">
        <f>IF(C53="","",IPA!C47)</f>
        <v>0</v>
      </c>
      <c r="BB53" s="520">
        <f>IF(C53="","",IPA!D47)</f>
        <v>0</v>
      </c>
      <c r="BC53" s="520">
        <f>IF(C53="","",IPA!F47)</f>
        <v>0</v>
      </c>
      <c r="BD53" s="520">
        <f>IF(C53="","",IPA!G47)</f>
        <v>0</v>
      </c>
      <c r="BE53" s="520" t="e">
        <f>IF(C53="","",IPA!T47)</f>
        <v>#VALUE!</v>
      </c>
      <c r="BF53" s="520">
        <f>IF(C53="","",IPS!S47)</f>
        <v>0</v>
      </c>
      <c r="BG53" s="520">
        <f>IF(C53="","",IPS!C47)</f>
        <v>0</v>
      </c>
      <c r="BH53" s="520">
        <f>IF(C53="","",IPS!D47)</f>
        <v>0</v>
      </c>
      <c r="BI53" s="520">
        <f>IF(C53="","",IPS!F47)</f>
        <v>0</v>
      </c>
      <c r="BJ53" s="520">
        <f>IF(C53="","",IPS!G47)</f>
        <v>0</v>
      </c>
      <c r="BK53" s="520" t="e">
        <f>IF(C53="","",IPS!T47)</f>
        <v>#VALUE!</v>
      </c>
      <c r="BL53" s="520">
        <f>IF(C53="","",BIng!S47)</f>
        <v>0</v>
      </c>
      <c r="BM53" s="520">
        <f>IF(C53="","",BIng!C47)</f>
        <v>0</v>
      </c>
      <c r="BN53" s="520">
        <f>IF(C53="","",BIng!D47)</f>
        <v>0</v>
      </c>
      <c r="BO53" s="520">
        <f>IF(C53="","",BIng!F47)</f>
        <v>0</v>
      </c>
      <c r="BP53" s="520">
        <f>IF(C53="","",BIng!G47)</f>
        <v>0</v>
      </c>
      <c r="BQ53" s="520" t="e">
        <f>IF(C53="","",BIng!T47)</f>
        <v>#VALUE!</v>
      </c>
      <c r="BR53" s="520">
        <f>IF(C53="","",SBd!S47)</f>
        <v>0</v>
      </c>
      <c r="BS53" s="520">
        <f>IF(C53="","",SBd!C47)</f>
        <v>0</v>
      </c>
      <c r="BT53" s="520">
        <f>IF(C53="","",SBd!D47)</f>
        <v>0</v>
      </c>
      <c r="BU53" s="520">
        <f>IF(C53="","",SBd!F47)</f>
        <v>0</v>
      </c>
      <c r="BV53" s="520">
        <f>IF(C53="","",SBd!G47)</f>
        <v>0</v>
      </c>
      <c r="BW53" s="520" t="e">
        <f>IF(C53="","",SBd!T47)</f>
        <v>#VALUE!</v>
      </c>
      <c r="BX53" s="520">
        <f>IF(C53="","",Pjk!S47)</f>
        <v>0</v>
      </c>
      <c r="BY53" s="520">
        <f>IF(C53="","",Pjk!C47)</f>
        <v>0</v>
      </c>
      <c r="BZ53" s="520">
        <f>IF(C53="","",Pjk!D47)</f>
        <v>0</v>
      </c>
      <c r="CA53" s="520">
        <f>IF(C53="","",Pjk!F47)</f>
        <v>0</v>
      </c>
      <c r="CB53" s="520">
        <f>IF(C53="","",Pjk!G47)</f>
        <v>0</v>
      </c>
      <c r="CC53" s="520" t="e">
        <f>IF(C53="","",Pjk!T47)</f>
        <v>#VALUE!</v>
      </c>
      <c r="CD53" s="520">
        <f>IF(C53="","",Prk!S47)</f>
        <v>0</v>
      </c>
      <c r="CE53" s="520">
        <f>IF(C53="","",Prk!C47)</f>
        <v>0</v>
      </c>
      <c r="CF53" s="520">
        <f>IF(C53="","",Prk!D47)</f>
        <v>0</v>
      </c>
      <c r="CG53" s="520">
        <f>IF(C53="","",Prk!F47)</f>
        <v>0</v>
      </c>
      <c r="CH53" s="520">
        <f>IF(C53="","",Prk!G47)</f>
        <v>0</v>
      </c>
      <c r="CI53" s="520" t="e">
        <f>IF(C53="","",Prk!T47)</f>
        <v>#VALUE!</v>
      </c>
      <c r="CJ53" s="520">
        <f>IF(C53="","",BADER!S47)</f>
        <v>0</v>
      </c>
      <c r="CK53" s="520">
        <f>IF(C53="","",BADER!S47)</f>
        <v>0</v>
      </c>
      <c r="CL53" s="520">
        <f>IF(C53="","",BADER!S47)</f>
        <v>0</v>
      </c>
      <c r="CM53" s="520">
        <f>IF(C53="","",BADER!S47)</f>
        <v>0</v>
      </c>
      <c r="CN53" s="520">
        <f>IF(C53="","",BADER!S47)</f>
        <v>0</v>
      </c>
      <c r="CO53" s="520">
        <f>IF(C53="","",BADER!S47)</f>
        <v>0</v>
      </c>
      <c r="CP53" s="521">
        <f>IF(C53="","",TAMB1!S47)</f>
        <v>0</v>
      </c>
      <c r="CQ53" s="521">
        <f>IF(C53="","",TAMB1!C47)</f>
        <v>0</v>
      </c>
      <c r="CR53" s="521">
        <f>IF(C53="","",TAMB1!D47)</f>
        <v>0</v>
      </c>
      <c r="CS53" s="521">
        <f>IF(C53="","",TAMB1!F47)</f>
        <v>0</v>
      </c>
      <c r="CT53" s="521">
        <f>IF(C53="","",TAMB1!G47)</f>
        <v>0</v>
      </c>
      <c r="CU53" s="521" t="e">
        <f>IF(C53="","",TAMB1!T47)</f>
        <v>#VALUE!</v>
      </c>
      <c r="CV53" s="521">
        <f>IF(C53="","",TAMB2!S47)</f>
        <v>0</v>
      </c>
      <c r="CW53" s="521">
        <f>IF(C53="","",TAMB2!C47)</f>
        <v>0</v>
      </c>
      <c r="CX53" s="521">
        <f>IF(C53="","",TAMB2!D47)</f>
        <v>0</v>
      </c>
      <c r="CY53" s="521">
        <f>IF(C53="","",TAMB2!F47)</f>
        <v>0</v>
      </c>
      <c r="CZ53" s="521">
        <f>IF(C53="","",TAMB2!G47)</f>
        <v>0</v>
      </c>
      <c r="DA53" s="521" t="e">
        <f>IF(C53="","",TAMB2!T47)</f>
        <v>#VALUE!</v>
      </c>
      <c r="DB53" s="519"/>
      <c r="DC53" s="519"/>
      <c r="DD53" s="519"/>
      <c r="DE53" s="519"/>
      <c r="DF53" s="519"/>
      <c r="DG53" s="519"/>
      <c r="DH53" s="520">
        <f>IF(C53="","",ISIEKSTRA1!C39)</f>
        <v>0</v>
      </c>
      <c r="DI53" s="520">
        <f>IF(C53="","",ISIEKSTRA1!D39)</f>
        <v>0</v>
      </c>
      <c r="DJ53" s="520">
        <f>IF(C53="","",ISIEKSTRA1!F39)</f>
        <v>0</v>
      </c>
      <c r="DK53" s="520">
        <f>IF(C53="","",ISIEKSTRA1!G39)</f>
        <v>0</v>
      </c>
      <c r="DL53" s="520">
        <f>IF(C53="","",ISIEKSTRA1!I39)</f>
        <v>0</v>
      </c>
      <c r="DM53" s="520">
        <f>IF(C53="","",ISIEKSTRA1!J39)</f>
        <v>0</v>
      </c>
      <c r="DN53" s="520">
        <f>IF(C53="","",ISIEKSTRA1!L39)</f>
        <v>0</v>
      </c>
      <c r="DO53" s="520">
        <f>IF(C53="","",ISIEKSTRA1!M39)</f>
        <v>0</v>
      </c>
      <c r="DP53" s="520">
        <f>IF(C53="","",'Data Raport'!D37)</f>
        <v>0</v>
      </c>
      <c r="DQ53" s="520">
        <f>IF(C53="","",'Data Raport'!E37)</f>
        <v>0</v>
      </c>
      <c r="DR53" s="520">
        <f>IF(C53="","",'Data Raport'!F37)</f>
        <v>0</v>
      </c>
    </row>
    <row r="54" spans="1:122">
      <c r="A54" s="518">
        <v>35</v>
      </c>
      <c r="B54" s="518"/>
      <c r="C54" s="551" t="str">
        <f>IF('Data Identitas'!B43="","",'Data Identitas'!B43)</f>
        <v>siswa35</v>
      </c>
      <c r="D54" s="520">
        <f>IF(C54="","",QH!S48)</f>
        <v>0</v>
      </c>
      <c r="E54" s="520">
        <f>IF(C54="","",QH!C48)</f>
        <v>0</v>
      </c>
      <c r="F54" s="520">
        <f>IF(C54="","",QH!D48)</f>
        <v>0</v>
      </c>
      <c r="G54" s="520">
        <f>IF(C54="","",QH!F48)</f>
        <v>0</v>
      </c>
      <c r="H54" s="520">
        <f>IF(C54="","",QH!G48)</f>
        <v>0</v>
      </c>
      <c r="I54" s="520" t="e">
        <f>IF(C54="","",QH!T48)</f>
        <v>#VALUE!</v>
      </c>
      <c r="J54" s="520">
        <f>IF(C54="","",AA!S48)</f>
        <v>0</v>
      </c>
      <c r="K54" s="520">
        <f>IF(C54="","",AA!C48)</f>
        <v>0</v>
      </c>
      <c r="L54" s="520">
        <f>IF(C54="","",AA!D48)</f>
        <v>0</v>
      </c>
      <c r="M54" s="520">
        <f>IF(C54="","",AA!F48)</f>
        <v>0</v>
      </c>
      <c r="N54" s="520">
        <f>IF(C54="","",AA!G48)</f>
        <v>0</v>
      </c>
      <c r="O54" s="520" t="e">
        <f>IF(C54="","",AA!T48)</f>
        <v>#VALUE!</v>
      </c>
      <c r="P54" s="520">
        <f>IF(C54="","",FIQIH!S48)</f>
        <v>0</v>
      </c>
      <c r="Q54" s="520">
        <f>IF(C54="","",FIQIH!C48)</f>
        <v>0</v>
      </c>
      <c r="R54" s="520">
        <f>IF(C54="","",FIQIH!D48)</f>
        <v>0</v>
      </c>
      <c r="S54" s="520">
        <f>IF(C54="","",FIQIH!F48)</f>
        <v>0</v>
      </c>
      <c r="T54" s="520">
        <f>IF(C54="","",FIQIH!G48)</f>
        <v>0</v>
      </c>
      <c r="U54" s="520" t="e">
        <f>IF(C54="","",FIQIH!T48)</f>
        <v>#VALUE!</v>
      </c>
      <c r="V54" s="520">
        <f>IF(C54="","",SKI!S48)</f>
        <v>0</v>
      </c>
      <c r="W54" s="520">
        <f>IF(C54="","",SKI!C48)</f>
        <v>0</v>
      </c>
      <c r="X54" s="520">
        <f>IF(C54="","",SKI!D48)</f>
        <v>0</v>
      </c>
      <c r="Y54" s="520">
        <f>IF(C54="","",SKI!F48)</f>
        <v>0</v>
      </c>
      <c r="Z54" s="520">
        <f>IF(C54="","",SKI!G48)</f>
        <v>0</v>
      </c>
      <c r="AA54" s="520" t="e">
        <f>IF(C54="","",SKI!T48)</f>
        <v>#VALUE!</v>
      </c>
      <c r="AB54" s="520">
        <f>IF(C54="","",PPKn!S48)</f>
        <v>0</v>
      </c>
      <c r="AC54" s="520">
        <f>IF(C54="","",PPKn!C48)</f>
        <v>0</v>
      </c>
      <c r="AD54" s="520">
        <f>IF(C54="","",PPKn!D48)</f>
        <v>0</v>
      </c>
      <c r="AE54" s="520">
        <f>IF(C54="","",PPKn!F48)</f>
        <v>0</v>
      </c>
      <c r="AF54" s="520">
        <f>IF(C54="","",PPKn!G48)</f>
        <v>0</v>
      </c>
      <c r="AG54" s="520" t="e">
        <f>IF(C54="","",PPKn!T48)</f>
        <v>#VALUE!</v>
      </c>
      <c r="AH54" s="520">
        <f>IF(C54="","",B.Ind!S48)</f>
        <v>0</v>
      </c>
      <c r="AI54" s="520">
        <f>IF(C54="","",B.Ind!C48)</f>
        <v>0</v>
      </c>
      <c r="AJ54" s="520">
        <f>IF(C54="","",B.Ind!D48)</f>
        <v>0</v>
      </c>
      <c r="AK54" s="520">
        <f>IF(C54="","",B.Ind!F48)</f>
        <v>0</v>
      </c>
      <c r="AL54" s="520">
        <f>IF(C54="","",B.Ind!G48)</f>
        <v>0</v>
      </c>
      <c r="AM54" s="520" t="e">
        <f>IF(C54="","",B.Ind!T48)</f>
        <v>#VALUE!</v>
      </c>
      <c r="AN54" s="520">
        <f>IF(C54="","",B.ARAB!S48)</f>
        <v>0</v>
      </c>
      <c r="AO54" s="520">
        <f>IF(C54="","",B.ARAB!C48)</f>
        <v>0</v>
      </c>
      <c r="AP54" s="520">
        <f>IF(C54="","",B.ARAB!D48)</f>
        <v>0</v>
      </c>
      <c r="AQ54" s="520">
        <f>IF(C54="","",B.ARAB!F48)</f>
        <v>0</v>
      </c>
      <c r="AR54" s="520">
        <f>IF(C54="","",B.ARAB!G48)</f>
        <v>0</v>
      </c>
      <c r="AS54" s="520" t="e">
        <f>IF(C54="","",B.ARAB!T48)</f>
        <v>#VALUE!</v>
      </c>
      <c r="AT54" s="520">
        <f>IF(C54="","",MAT!S48)</f>
        <v>0</v>
      </c>
      <c r="AU54" s="520">
        <f>IF(C54="","",MAT!C48)</f>
        <v>0</v>
      </c>
      <c r="AV54" s="520">
        <f>IF(C54="","",MAT!D48)</f>
        <v>0</v>
      </c>
      <c r="AW54" s="520">
        <f>IF(C54="","",MAT!F48)</f>
        <v>0</v>
      </c>
      <c r="AX54" s="520">
        <f>IF(C54="","",MAT!G48)</f>
        <v>0</v>
      </c>
      <c r="AY54" s="520" t="e">
        <f>IF(C54="","",MAT!T48)</f>
        <v>#VALUE!</v>
      </c>
      <c r="AZ54" s="520">
        <f>IF(C54="","",IPA!S48)</f>
        <v>0</v>
      </c>
      <c r="BA54" s="520">
        <f>IF(C54="","",IPA!C48)</f>
        <v>0</v>
      </c>
      <c r="BB54" s="520">
        <f>IF(C54="","",IPA!D48)</f>
        <v>0</v>
      </c>
      <c r="BC54" s="520">
        <f>IF(C54="","",IPA!F48)</f>
        <v>0</v>
      </c>
      <c r="BD54" s="520">
        <f>IF(C54="","",IPA!G48)</f>
        <v>0</v>
      </c>
      <c r="BE54" s="520" t="e">
        <f>IF(C54="","",IPA!T48)</f>
        <v>#VALUE!</v>
      </c>
      <c r="BF54" s="520">
        <f>IF(C54="","",IPS!S48)</f>
        <v>0</v>
      </c>
      <c r="BG54" s="520">
        <f>IF(C54="","",IPS!C48)</f>
        <v>0</v>
      </c>
      <c r="BH54" s="520">
        <f>IF(C54="","",IPS!D48)</f>
        <v>0</v>
      </c>
      <c r="BI54" s="520">
        <f>IF(C54="","",IPS!F48)</f>
        <v>0</v>
      </c>
      <c r="BJ54" s="520">
        <f>IF(C54="","",IPS!G48)</f>
        <v>0</v>
      </c>
      <c r="BK54" s="520" t="e">
        <f>IF(C54="","",IPS!T48)</f>
        <v>#VALUE!</v>
      </c>
      <c r="BL54" s="520">
        <f>IF(C54="","",BIng!S48)</f>
        <v>0</v>
      </c>
      <c r="BM54" s="520">
        <f>IF(C54="","",BIng!C48)</f>
        <v>0</v>
      </c>
      <c r="BN54" s="520">
        <f>IF(C54="","",BIng!D48)</f>
        <v>0</v>
      </c>
      <c r="BO54" s="520">
        <f>IF(C54="","",BIng!F48)</f>
        <v>0</v>
      </c>
      <c r="BP54" s="520">
        <f>IF(C54="","",BIng!G48)</f>
        <v>0</v>
      </c>
      <c r="BQ54" s="520" t="e">
        <f>IF(C54="","",BIng!T48)</f>
        <v>#VALUE!</v>
      </c>
      <c r="BR54" s="520">
        <f>IF(C54="","",SBd!S48)</f>
        <v>0</v>
      </c>
      <c r="BS54" s="520">
        <f>IF(C54="","",SBd!C48)</f>
        <v>0</v>
      </c>
      <c r="BT54" s="520">
        <f>IF(C54="","",SBd!D48)</f>
        <v>0</v>
      </c>
      <c r="BU54" s="520">
        <f>IF(C54="","",SBd!F48)</f>
        <v>0</v>
      </c>
      <c r="BV54" s="520">
        <f>IF(C54="","",SBd!G48)</f>
        <v>0</v>
      </c>
      <c r="BW54" s="520" t="e">
        <f>IF(C54="","",SBd!T48)</f>
        <v>#VALUE!</v>
      </c>
      <c r="BX54" s="520">
        <f>IF(C54="","",Pjk!S48)</f>
        <v>0</v>
      </c>
      <c r="BY54" s="520">
        <f>IF(C54="","",Pjk!C48)</f>
        <v>0</v>
      </c>
      <c r="BZ54" s="520">
        <f>IF(C54="","",Pjk!D48)</f>
        <v>0</v>
      </c>
      <c r="CA54" s="520">
        <f>IF(C54="","",Pjk!F48)</f>
        <v>0</v>
      </c>
      <c r="CB54" s="520">
        <f>IF(C54="","",Pjk!G48)</f>
        <v>0</v>
      </c>
      <c r="CC54" s="520" t="e">
        <f>IF(C54="","",Pjk!T48)</f>
        <v>#VALUE!</v>
      </c>
      <c r="CD54" s="520">
        <f>IF(C54="","",Prk!S48)</f>
        <v>0</v>
      </c>
      <c r="CE54" s="520">
        <f>IF(C54="","",Prk!C48)</f>
        <v>0</v>
      </c>
      <c r="CF54" s="520">
        <f>IF(C54="","",Prk!D48)</f>
        <v>0</v>
      </c>
      <c r="CG54" s="520">
        <f>IF(C54="","",Prk!F48)</f>
        <v>0</v>
      </c>
      <c r="CH54" s="520">
        <f>IF(C54="","",Prk!G48)</f>
        <v>0</v>
      </c>
      <c r="CI54" s="520" t="e">
        <f>IF(C54="","",Prk!T48)</f>
        <v>#VALUE!</v>
      </c>
      <c r="CJ54" s="520">
        <f>IF(C54="","",BADER!S48)</f>
        <v>0</v>
      </c>
      <c r="CK54" s="520">
        <f>IF(C54="","",BADER!S48)</f>
        <v>0</v>
      </c>
      <c r="CL54" s="520">
        <f>IF(C54="","",BADER!S48)</f>
        <v>0</v>
      </c>
      <c r="CM54" s="520">
        <f>IF(C54="","",BADER!S48)</f>
        <v>0</v>
      </c>
      <c r="CN54" s="520">
        <f>IF(C54="","",BADER!S48)</f>
        <v>0</v>
      </c>
      <c r="CO54" s="520">
        <f>IF(C54="","",BADER!S48)</f>
        <v>0</v>
      </c>
      <c r="CP54" s="521">
        <f>IF(C54="","",TAMB1!S48)</f>
        <v>0</v>
      </c>
      <c r="CQ54" s="521">
        <f>IF(C54="","",TAMB1!C48)</f>
        <v>0</v>
      </c>
      <c r="CR54" s="521">
        <f>IF(C54="","",TAMB1!D48)</f>
        <v>0</v>
      </c>
      <c r="CS54" s="521">
        <f>IF(C54="","",TAMB1!F48)</f>
        <v>0</v>
      </c>
      <c r="CT54" s="521">
        <f>IF(C54="","",TAMB1!G48)</f>
        <v>0</v>
      </c>
      <c r="CU54" s="521" t="e">
        <f>IF(C54="","",TAMB1!T48)</f>
        <v>#VALUE!</v>
      </c>
      <c r="CV54" s="521">
        <f>IF(C54="","",TAMB2!S48)</f>
        <v>0</v>
      </c>
      <c r="CW54" s="521">
        <f>IF(C54="","",TAMB2!C48)</f>
        <v>0</v>
      </c>
      <c r="CX54" s="521">
        <f>IF(C54="","",TAMB2!D48)</f>
        <v>0</v>
      </c>
      <c r="CY54" s="521">
        <f>IF(C54="","",TAMB2!F48)</f>
        <v>0</v>
      </c>
      <c r="CZ54" s="521">
        <f>IF(C54="","",TAMB2!G48)</f>
        <v>0</v>
      </c>
      <c r="DA54" s="521" t="e">
        <f>IF(C54="","",TAMB2!T48)</f>
        <v>#VALUE!</v>
      </c>
      <c r="DB54" s="519"/>
      <c r="DC54" s="519"/>
      <c r="DD54" s="519"/>
      <c r="DE54" s="519"/>
      <c r="DF54" s="519"/>
      <c r="DG54" s="519"/>
      <c r="DH54" s="520">
        <f>IF(C54="","",ISIEKSTRA1!C40)</f>
        <v>0</v>
      </c>
      <c r="DI54" s="520">
        <f>IF(C54="","",ISIEKSTRA1!D40)</f>
        <v>0</v>
      </c>
      <c r="DJ54" s="520">
        <f>IF(C54="","",ISIEKSTRA1!F40)</f>
        <v>0</v>
      </c>
      <c r="DK54" s="520">
        <f>IF(C54="","",ISIEKSTRA1!G40)</f>
        <v>0</v>
      </c>
      <c r="DL54" s="520">
        <f>IF(C54="","",ISIEKSTRA1!I40)</f>
        <v>0</v>
      </c>
      <c r="DM54" s="520">
        <f>IF(C54="","",ISIEKSTRA1!J40)</f>
        <v>0</v>
      </c>
      <c r="DN54" s="520">
        <f>IF(C54="","",ISIEKSTRA1!L40)</f>
        <v>0</v>
      </c>
      <c r="DO54" s="520">
        <f>IF(C54="","",ISIEKSTRA1!M40)</f>
        <v>0</v>
      </c>
      <c r="DP54" s="520">
        <f>IF(C54="","",'Data Raport'!D38)</f>
        <v>0</v>
      </c>
      <c r="DQ54" s="520">
        <f>IF(C54="","",'Data Raport'!E38)</f>
        <v>0</v>
      </c>
      <c r="DR54" s="520">
        <f>IF(C54="","",'Data Raport'!F38)</f>
        <v>0</v>
      </c>
    </row>
    <row r="55" spans="1:122">
      <c r="A55" s="518">
        <v>36</v>
      </c>
      <c r="B55" s="518"/>
      <c r="C55" s="551" t="str">
        <f>IF('Data Identitas'!B44="","",'Data Identitas'!B44)</f>
        <v>siswa36</v>
      </c>
      <c r="D55" s="520">
        <f>IF(C55="","",QH!S49)</f>
        <v>0</v>
      </c>
      <c r="E55" s="520">
        <f>IF(C55="","",QH!C49)</f>
        <v>0</v>
      </c>
      <c r="F55" s="520">
        <f>IF(C55="","",QH!D49)</f>
        <v>0</v>
      </c>
      <c r="G55" s="520">
        <f>IF(C55="","",QH!F49)</f>
        <v>0</v>
      </c>
      <c r="H55" s="520">
        <f>IF(C55="","",QH!G49)</f>
        <v>0</v>
      </c>
      <c r="I55" s="520" t="e">
        <f>IF(C55="","",QH!T49)</f>
        <v>#VALUE!</v>
      </c>
      <c r="J55" s="520">
        <f>IF(C55="","",AA!S49)</f>
        <v>0</v>
      </c>
      <c r="K55" s="520">
        <f>IF(C55="","",AA!C49)</f>
        <v>0</v>
      </c>
      <c r="L55" s="520">
        <f>IF(C55="","",AA!D49)</f>
        <v>0</v>
      </c>
      <c r="M55" s="520">
        <f>IF(C55="","",AA!F49)</f>
        <v>0</v>
      </c>
      <c r="N55" s="520">
        <f>IF(C55="","",AA!G49)</f>
        <v>0</v>
      </c>
      <c r="O55" s="520" t="e">
        <f>IF(C55="","",AA!T49)</f>
        <v>#VALUE!</v>
      </c>
      <c r="P55" s="520">
        <f>IF(C55="","",FIQIH!S49)</f>
        <v>0</v>
      </c>
      <c r="Q55" s="520">
        <f>IF(C55="","",FIQIH!C49)</f>
        <v>0</v>
      </c>
      <c r="R55" s="520">
        <f>IF(C55="","",FIQIH!D49)</f>
        <v>0</v>
      </c>
      <c r="S55" s="520">
        <f>IF(C55="","",FIQIH!F49)</f>
        <v>0</v>
      </c>
      <c r="T55" s="520">
        <f>IF(C55="","",FIQIH!G49)</f>
        <v>0</v>
      </c>
      <c r="U55" s="520" t="e">
        <f>IF(C55="","",FIQIH!T49)</f>
        <v>#VALUE!</v>
      </c>
      <c r="V55" s="520">
        <f>IF(C55="","",SKI!S49)</f>
        <v>0</v>
      </c>
      <c r="W55" s="520">
        <f>IF(C55="","",SKI!C49)</f>
        <v>0</v>
      </c>
      <c r="X55" s="520">
        <f>IF(C55="","",SKI!D49)</f>
        <v>0</v>
      </c>
      <c r="Y55" s="520">
        <f>IF(C55="","",SKI!F49)</f>
        <v>0</v>
      </c>
      <c r="Z55" s="520">
        <f>IF(C55="","",SKI!G49)</f>
        <v>0</v>
      </c>
      <c r="AA55" s="520" t="e">
        <f>IF(C55="","",SKI!T49)</f>
        <v>#VALUE!</v>
      </c>
      <c r="AB55" s="520">
        <f>IF(C55="","",PPKn!S49)</f>
        <v>0</v>
      </c>
      <c r="AC55" s="520">
        <f>IF(C55="","",PPKn!C49)</f>
        <v>0</v>
      </c>
      <c r="AD55" s="520">
        <f>IF(C55="","",PPKn!D49)</f>
        <v>0</v>
      </c>
      <c r="AE55" s="520">
        <f>IF(C55="","",PPKn!F49)</f>
        <v>0</v>
      </c>
      <c r="AF55" s="520">
        <f>IF(C55="","",PPKn!G49)</f>
        <v>0</v>
      </c>
      <c r="AG55" s="520" t="e">
        <f>IF(C55="","",PPKn!T49)</f>
        <v>#VALUE!</v>
      </c>
      <c r="AH55" s="520">
        <f>IF(C55="","",B.Ind!S49)</f>
        <v>0</v>
      </c>
      <c r="AI55" s="520">
        <f>IF(C55="","",B.Ind!C49)</f>
        <v>0</v>
      </c>
      <c r="AJ55" s="520">
        <f>IF(C55="","",B.Ind!D49)</f>
        <v>0</v>
      </c>
      <c r="AK55" s="520">
        <f>IF(C55="","",B.Ind!F49)</f>
        <v>0</v>
      </c>
      <c r="AL55" s="520">
        <f>IF(C55="","",B.Ind!G49)</f>
        <v>0</v>
      </c>
      <c r="AM55" s="520" t="e">
        <f>IF(C55="","",B.Ind!T49)</f>
        <v>#VALUE!</v>
      </c>
      <c r="AN55" s="520">
        <f>IF(C55="","",B.ARAB!S49)</f>
        <v>0</v>
      </c>
      <c r="AO55" s="520">
        <f>IF(C55="","",B.ARAB!C49)</f>
        <v>0</v>
      </c>
      <c r="AP55" s="520">
        <f>IF(C55="","",B.ARAB!D49)</f>
        <v>0</v>
      </c>
      <c r="AQ55" s="520">
        <f>IF(C55="","",B.ARAB!F49)</f>
        <v>0</v>
      </c>
      <c r="AR55" s="520">
        <f>IF(C55="","",B.ARAB!G49)</f>
        <v>0</v>
      </c>
      <c r="AS55" s="520" t="e">
        <f>IF(C55="","",B.ARAB!T49)</f>
        <v>#VALUE!</v>
      </c>
      <c r="AT55" s="520">
        <f>IF(C55="","",MAT!S49)</f>
        <v>0</v>
      </c>
      <c r="AU55" s="520">
        <f>IF(C55="","",MAT!C49)</f>
        <v>0</v>
      </c>
      <c r="AV55" s="520">
        <f>IF(C55="","",MAT!D49)</f>
        <v>0</v>
      </c>
      <c r="AW55" s="520">
        <f>IF(C55="","",MAT!F49)</f>
        <v>0</v>
      </c>
      <c r="AX55" s="520">
        <f>IF(C55="","",MAT!G49)</f>
        <v>0</v>
      </c>
      <c r="AY55" s="520" t="e">
        <f>IF(C55="","",MAT!T49)</f>
        <v>#VALUE!</v>
      </c>
      <c r="AZ55" s="520">
        <f>IF(C55="","",IPA!S49)</f>
        <v>0</v>
      </c>
      <c r="BA55" s="520">
        <f>IF(C55="","",IPA!C49)</f>
        <v>0</v>
      </c>
      <c r="BB55" s="520">
        <f>IF(C55="","",IPA!D49)</f>
        <v>0</v>
      </c>
      <c r="BC55" s="520">
        <f>IF(C55="","",IPA!F49)</f>
        <v>0</v>
      </c>
      <c r="BD55" s="520">
        <f>IF(C55="","",IPA!G49)</f>
        <v>0</v>
      </c>
      <c r="BE55" s="520" t="e">
        <f>IF(C55="","",IPA!T49)</f>
        <v>#VALUE!</v>
      </c>
      <c r="BF55" s="520">
        <f>IF(C55="","",IPS!S49)</f>
        <v>0</v>
      </c>
      <c r="BG55" s="520">
        <f>IF(C55="","",IPS!C49)</f>
        <v>0</v>
      </c>
      <c r="BH55" s="520">
        <f>IF(C55="","",IPS!D49)</f>
        <v>0</v>
      </c>
      <c r="BI55" s="520">
        <f>IF(C55="","",IPS!F49)</f>
        <v>0</v>
      </c>
      <c r="BJ55" s="520">
        <f>IF(C55="","",IPS!G49)</f>
        <v>0</v>
      </c>
      <c r="BK55" s="520" t="e">
        <f>IF(C55="","",IPS!T49)</f>
        <v>#VALUE!</v>
      </c>
      <c r="BL55" s="520">
        <f>IF(C55="","",BIng!S49)</f>
        <v>0</v>
      </c>
      <c r="BM55" s="520">
        <f>IF(C55="","",BIng!C49)</f>
        <v>0</v>
      </c>
      <c r="BN55" s="520">
        <f>IF(C55="","",BIng!D49)</f>
        <v>0</v>
      </c>
      <c r="BO55" s="520">
        <f>IF(C55="","",BIng!F49)</f>
        <v>0</v>
      </c>
      <c r="BP55" s="520">
        <f>IF(C55="","",BIng!G49)</f>
        <v>0</v>
      </c>
      <c r="BQ55" s="520" t="e">
        <f>IF(C55="","",BIng!T49)</f>
        <v>#VALUE!</v>
      </c>
      <c r="BR55" s="520">
        <f>IF(C55="","",SBd!S49)</f>
        <v>0</v>
      </c>
      <c r="BS55" s="520">
        <f>IF(C55="","",SBd!C49)</f>
        <v>0</v>
      </c>
      <c r="BT55" s="520">
        <f>IF(C55="","",SBd!D49)</f>
        <v>0</v>
      </c>
      <c r="BU55" s="520">
        <f>IF(C55="","",SBd!F49)</f>
        <v>0</v>
      </c>
      <c r="BV55" s="520">
        <f>IF(C55="","",SBd!G49)</f>
        <v>0</v>
      </c>
      <c r="BW55" s="520" t="e">
        <f>IF(C55="","",SBd!T49)</f>
        <v>#VALUE!</v>
      </c>
      <c r="BX55" s="520">
        <f>IF(C55="","",Pjk!S49)</f>
        <v>0</v>
      </c>
      <c r="BY55" s="520">
        <f>IF(C55="","",Pjk!C49)</f>
        <v>0</v>
      </c>
      <c r="BZ55" s="520">
        <f>IF(C55="","",Pjk!D49)</f>
        <v>0</v>
      </c>
      <c r="CA55" s="520">
        <f>IF(C55="","",Pjk!F49)</f>
        <v>0</v>
      </c>
      <c r="CB55" s="520">
        <f>IF(C55="","",Pjk!G49)</f>
        <v>0</v>
      </c>
      <c r="CC55" s="520" t="e">
        <f>IF(C55="","",Pjk!T49)</f>
        <v>#VALUE!</v>
      </c>
      <c r="CD55" s="520">
        <f>IF(C55="","",Prk!S49)</f>
        <v>0</v>
      </c>
      <c r="CE55" s="520">
        <f>IF(C55="","",Prk!C49)</f>
        <v>0</v>
      </c>
      <c r="CF55" s="520">
        <f>IF(C55="","",Prk!D49)</f>
        <v>0</v>
      </c>
      <c r="CG55" s="520">
        <f>IF(C55="","",Prk!F49)</f>
        <v>0</v>
      </c>
      <c r="CH55" s="520">
        <f>IF(C55="","",Prk!G49)</f>
        <v>0</v>
      </c>
      <c r="CI55" s="520" t="e">
        <f>IF(C55="","",Prk!T49)</f>
        <v>#VALUE!</v>
      </c>
      <c r="CJ55" s="520">
        <f>IF(C55="","",BADER!S49)</f>
        <v>0</v>
      </c>
      <c r="CK55" s="520">
        <f>IF(C55="","",BADER!S49)</f>
        <v>0</v>
      </c>
      <c r="CL55" s="520">
        <f>IF(C55="","",BADER!S49)</f>
        <v>0</v>
      </c>
      <c r="CM55" s="520">
        <f>IF(C55="","",BADER!S49)</f>
        <v>0</v>
      </c>
      <c r="CN55" s="520">
        <f>IF(C55="","",BADER!S49)</f>
        <v>0</v>
      </c>
      <c r="CO55" s="520">
        <f>IF(C55="","",BADER!S49)</f>
        <v>0</v>
      </c>
      <c r="CP55" s="521">
        <f>IF(C55="","",TAMB1!S49)</f>
        <v>0</v>
      </c>
      <c r="CQ55" s="521">
        <f>IF(C55="","",TAMB1!C49)</f>
        <v>0</v>
      </c>
      <c r="CR55" s="521">
        <f>IF(C55="","",TAMB1!D49)</f>
        <v>0</v>
      </c>
      <c r="CS55" s="521">
        <f>IF(C55="","",TAMB1!F49)</f>
        <v>0</v>
      </c>
      <c r="CT55" s="521">
        <f>IF(C55="","",TAMB1!G49)</f>
        <v>0</v>
      </c>
      <c r="CU55" s="521" t="e">
        <f>IF(C55="","",TAMB1!T49)</f>
        <v>#VALUE!</v>
      </c>
      <c r="CV55" s="521">
        <f>IF(C55="","",TAMB2!S49)</f>
        <v>0</v>
      </c>
      <c r="CW55" s="521">
        <f>IF(C55="","",TAMB2!C49)</f>
        <v>0</v>
      </c>
      <c r="CX55" s="521">
        <f>IF(C55="","",TAMB2!D49)</f>
        <v>0</v>
      </c>
      <c r="CY55" s="521">
        <f>IF(C55="","",TAMB2!F49)</f>
        <v>0</v>
      </c>
      <c r="CZ55" s="521">
        <f>IF(C55="","",TAMB2!G49)</f>
        <v>0</v>
      </c>
      <c r="DA55" s="521" t="e">
        <f>IF(C55="","",TAMB2!T49)</f>
        <v>#VALUE!</v>
      </c>
      <c r="DB55" s="519"/>
      <c r="DC55" s="519"/>
      <c r="DD55" s="519"/>
      <c r="DE55" s="519"/>
      <c r="DF55" s="519"/>
      <c r="DG55" s="519"/>
      <c r="DH55" s="520">
        <f>IF(C55="","",ISIEKSTRA1!C41)</f>
        <v>0</v>
      </c>
      <c r="DI55" s="520">
        <f>IF(C55="","",ISIEKSTRA1!D41)</f>
        <v>0</v>
      </c>
      <c r="DJ55" s="520">
        <f>IF(C55="","",ISIEKSTRA1!F41)</f>
        <v>0</v>
      </c>
      <c r="DK55" s="520">
        <f>IF(C55="","",ISIEKSTRA1!G41)</f>
        <v>0</v>
      </c>
      <c r="DL55" s="520">
        <f>IF(C55="","",ISIEKSTRA1!I41)</f>
        <v>0</v>
      </c>
      <c r="DM55" s="520">
        <f>IF(C55="","",ISIEKSTRA1!J41)</f>
        <v>0</v>
      </c>
      <c r="DN55" s="520">
        <f>IF(C55="","",ISIEKSTRA1!L41)</f>
        <v>0</v>
      </c>
      <c r="DO55" s="520">
        <f>IF(C55="","",ISIEKSTRA1!M41)</f>
        <v>0</v>
      </c>
      <c r="DP55" s="520">
        <f>IF(C55="","",'Data Raport'!D39)</f>
        <v>0</v>
      </c>
      <c r="DQ55" s="520">
        <f>IF(C55="","",'Data Raport'!E39)</f>
        <v>0</v>
      </c>
      <c r="DR55" s="520">
        <f>IF(C55="","",'Data Raport'!F39)</f>
        <v>0</v>
      </c>
    </row>
    <row r="56" spans="1:122">
      <c r="A56" s="518">
        <v>37</v>
      </c>
      <c r="B56" s="518"/>
      <c r="C56" s="551" t="str">
        <f>IF('Data Identitas'!B45="","",'Data Identitas'!B45)</f>
        <v>siswa37</v>
      </c>
      <c r="D56" s="520">
        <f>IF(C56="","",QH!S50)</f>
        <v>0</v>
      </c>
      <c r="E56" s="520">
        <f>IF(C56="","",QH!C50)</f>
        <v>0</v>
      </c>
      <c r="F56" s="520">
        <f>IF(C56="","",QH!D50)</f>
        <v>0</v>
      </c>
      <c r="G56" s="520">
        <f>IF(C56="","",QH!F50)</f>
        <v>0</v>
      </c>
      <c r="H56" s="520">
        <f>IF(C56="","",QH!G50)</f>
        <v>0</v>
      </c>
      <c r="I56" s="520" t="e">
        <f>IF(C56="","",QH!T50)</f>
        <v>#VALUE!</v>
      </c>
      <c r="J56" s="520">
        <f>IF(C56="","",AA!S50)</f>
        <v>0</v>
      </c>
      <c r="K56" s="520">
        <f>IF(C56="","",AA!C50)</f>
        <v>0</v>
      </c>
      <c r="L56" s="520">
        <f>IF(C56="","",AA!D50)</f>
        <v>0</v>
      </c>
      <c r="M56" s="520">
        <f>IF(C56="","",AA!F50)</f>
        <v>0</v>
      </c>
      <c r="N56" s="520">
        <f>IF(C56="","",AA!G50)</f>
        <v>0</v>
      </c>
      <c r="O56" s="520" t="e">
        <f>IF(C56="","",AA!T50)</f>
        <v>#VALUE!</v>
      </c>
      <c r="P56" s="520">
        <f>IF(C56="","",FIQIH!S50)</f>
        <v>0</v>
      </c>
      <c r="Q56" s="520">
        <f>IF(C56="","",FIQIH!C50)</f>
        <v>0</v>
      </c>
      <c r="R56" s="520">
        <f>IF(C56="","",FIQIH!D50)</f>
        <v>0</v>
      </c>
      <c r="S56" s="520">
        <f>IF(C56="","",FIQIH!F50)</f>
        <v>0</v>
      </c>
      <c r="T56" s="520">
        <f>IF(C56="","",FIQIH!G50)</f>
        <v>0</v>
      </c>
      <c r="U56" s="520" t="e">
        <f>IF(C56="","",FIQIH!T50)</f>
        <v>#VALUE!</v>
      </c>
      <c r="V56" s="520">
        <f>IF(C56="","",SKI!S50)</f>
        <v>0</v>
      </c>
      <c r="W56" s="520">
        <f>IF(C56="","",SKI!C50)</f>
        <v>0</v>
      </c>
      <c r="X56" s="520">
        <f>IF(C56="","",SKI!D50)</f>
        <v>0</v>
      </c>
      <c r="Y56" s="520">
        <f>IF(C56="","",SKI!F50)</f>
        <v>0</v>
      </c>
      <c r="Z56" s="520">
        <f>IF(C56="","",SKI!G50)</f>
        <v>0</v>
      </c>
      <c r="AA56" s="520" t="e">
        <f>IF(C56="","",SKI!T50)</f>
        <v>#VALUE!</v>
      </c>
      <c r="AB56" s="520">
        <f>IF(C56="","",PPKn!S50)</f>
        <v>0</v>
      </c>
      <c r="AC56" s="520">
        <f>IF(C56="","",PPKn!C50)</f>
        <v>0</v>
      </c>
      <c r="AD56" s="520">
        <f>IF(C56="","",PPKn!D50)</f>
        <v>0</v>
      </c>
      <c r="AE56" s="520">
        <f>IF(C56="","",PPKn!F50)</f>
        <v>0</v>
      </c>
      <c r="AF56" s="520">
        <f>IF(C56="","",PPKn!G50)</f>
        <v>0</v>
      </c>
      <c r="AG56" s="520" t="e">
        <f>IF(C56="","",PPKn!T50)</f>
        <v>#VALUE!</v>
      </c>
      <c r="AH56" s="520">
        <f>IF(C56="","",B.Ind!S50)</f>
        <v>0</v>
      </c>
      <c r="AI56" s="520">
        <f>IF(C56="","",B.Ind!C50)</f>
        <v>0</v>
      </c>
      <c r="AJ56" s="520">
        <f>IF(C56="","",B.Ind!D50)</f>
        <v>0</v>
      </c>
      <c r="AK56" s="520">
        <f>IF(C56="","",B.Ind!F50)</f>
        <v>0</v>
      </c>
      <c r="AL56" s="520">
        <f>IF(C56="","",B.Ind!G50)</f>
        <v>0</v>
      </c>
      <c r="AM56" s="520" t="e">
        <f>IF(C56="","",B.Ind!T50)</f>
        <v>#VALUE!</v>
      </c>
      <c r="AN56" s="520">
        <f>IF(C56="","",B.ARAB!S50)</f>
        <v>0</v>
      </c>
      <c r="AO56" s="520">
        <f>IF(C56="","",B.ARAB!C50)</f>
        <v>0</v>
      </c>
      <c r="AP56" s="520">
        <f>IF(C56="","",B.ARAB!D50)</f>
        <v>0</v>
      </c>
      <c r="AQ56" s="520">
        <f>IF(C56="","",B.ARAB!F50)</f>
        <v>0</v>
      </c>
      <c r="AR56" s="520">
        <f>IF(C56="","",B.ARAB!G50)</f>
        <v>0</v>
      </c>
      <c r="AS56" s="520" t="e">
        <f>IF(C56="","",B.ARAB!T50)</f>
        <v>#VALUE!</v>
      </c>
      <c r="AT56" s="520">
        <f>IF(C56="","",MAT!S50)</f>
        <v>0</v>
      </c>
      <c r="AU56" s="520">
        <f>IF(C56="","",MAT!C50)</f>
        <v>0</v>
      </c>
      <c r="AV56" s="520">
        <f>IF(C56="","",MAT!D50)</f>
        <v>0</v>
      </c>
      <c r="AW56" s="520">
        <f>IF(C56="","",MAT!F50)</f>
        <v>0</v>
      </c>
      <c r="AX56" s="520">
        <f>IF(C56="","",MAT!G50)</f>
        <v>0</v>
      </c>
      <c r="AY56" s="520" t="e">
        <f>IF(C56="","",MAT!T50)</f>
        <v>#VALUE!</v>
      </c>
      <c r="AZ56" s="520">
        <f>IF(C56="","",IPA!S50)</f>
        <v>0</v>
      </c>
      <c r="BA56" s="520">
        <f>IF(C56="","",IPA!C50)</f>
        <v>0</v>
      </c>
      <c r="BB56" s="520">
        <f>IF(C56="","",IPA!D50)</f>
        <v>0</v>
      </c>
      <c r="BC56" s="520">
        <f>IF(C56="","",IPA!F50)</f>
        <v>0</v>
      </c>
      <c r="BD56" s="520">
        <f>IF(C56="","",IPA!G50)</f>
        <v>0</v>
      </c>
      <c r="BE56" s="520" t="e">
        <f>IF(C56="","",IPA!T50)</f>
        <v>#VALUE!</v>
      </c>
      <c r="BF56" s="520">
        <f>IF(C56="","",IPS!S50)</f>
        <v>0</v>
      </c>
      <c r="BG56" s="520">
        <f>IF(C56="","",IPS!C50)</f>
        <v>0</v>
      </c>
      <c r="BH56" s="520">
        <f>IF(C56="","",IPS!D50)</f>
        <v>0</v>
      </c>
      <c r="BI56" s="520">
        <f>IF(C56="","",IPS!F50)</f>
        <v>0</v>
      </c>
      <c r="BJ56" s="520">
        <f>IF(C56="","",IPS!G50)</f>
        <v>0</v>
      </c>
      <c r="BK56" s="520" t="e">
        <f>IF(C56="","",IPS!T50)</f>
        <v>#VALUE!</v>
      </c>
      <c r="BL56" s="520">
        <f>IF(C56="","",BIng!S50)</f>
        <v>0</v>
      </c>
      <c r="BM56" s="520">
        <f>IF(C56="","",BIng!C50)</f>
        <v>0</v>
      </c>
      <c r="BN56" s="520">
        <f>IF(C56="","",BIng!D50)</f>
        <v>0</v>
      </c>
      <c r="BO56" s="520">
        <f>IF(C56="","",BIng!F50)</f>
        <v>0</v>
      </c>
      <c r="BP56" s="520">
        <f>IF(C56="","",BIng!G50)</f>
        <v>0</v>
      </c>
      <c r="BQ56" s="520" t="e">
        <f>IF(C56="","",BIng!T50)</f>
        <v>#VALUE!</v>
      </c>
      <c r="BR56" s="520">
        <f>IF(C56="","",SBd!S50)</f>
        <v>0</v>
      </c>
      <c r="BS56" s="520">
        <f>IF(C56="","",SBd!C50)</f>
        <v>0</v>
      </c>
      <c r="BT56" s="520">
        <f>IF(C56="","",SBd!D50)</f>
        <v>0</v>
      </c>
      <c r="BU56" s="520">
        <f>IF(C56="","",SBd!F50)</f>
        <v>0</v>
      </c>
      <c r="BV56" s="520">
        <f>IF(C56="","",SBd!G50)</f>
        <v>0</v>
      </c>
      <c r="BW56" s="520" t="e">
        <f>IF(C56="","",SBd!T50)</f>
        <v>#VALUE!</v>
      </c>
      <c r="BX56" s="520">
        <f>IF(C56="","",Pjk!S50)</f>
        <v>0</v>
      </c>
      <c r="BY56" s="520">
        <f>IF(C56="","",Pjk!C50)</f>
        <v>0</v>
      </c>
      <c r="BZ56" s="520">
        <f>IF(C56="","",Pjk!D50)</f>
        <v>0</v>
      </c>
      <c r="CA56" s="520">
        <f>IF(C56="","",Pjk!F50)</f>
        <v>0</v>
      </c>
      <c r="CB56" s="520">
        <f>IF(C56="","",Pjk!G50)</f>
        <v>0</v>
      </c>
      <c r="CC56" s="520" t="e">
        <f>IF(C56="","",Pjk!T50)</f>
        <v>#VALUE!</v>
      </c>
      <c r="CD56" s="520">
        <f>IF(C56="","",Prk!S50)</f>
        <v>0</v>
      </c>
      <c r="CE56" s="520">
        <f>IF(C56="","",Prk!C50)</f>
        <v>0</v>
      </c>
      <c r="CF56" s="520">
        <f>IF(C56="","",Prk!D50)</f>
        <v>0</v>
      </c>
      <c r="CG56" s="520">
        <f>IF(C56="","",Prk!F50)</f>
        <v>0</v>
      </c>
      <c r="CH56" s="520">
        <f>IF(C56="","",Prk!G50)</f>
        <v>0</v>
      </c>
      <c r="CI56" s="520" t="e">
        <f>IF(C56="","",Prk!T50)</f>
        <v>#VALUE!</v>
      </c>
      <c r="CJ56" s="520">
        <f>IF(C56="","",BADER!S50)</f>
        <v>0</v>
      </c>
      <c r="CK56" s="520">
        <f>IF(C56="","",BADER!S50)</f>
        <v>0</v>
      </c>
      <c r="CL56" s="520">
        <f>IF(C56="","",BADER!S50)</f>
        <v>0</v>
      </c>
      <c r="CM56" s="520">
        <f>IF(C56="","",BADER!S50)</f>
        <v>0</v>
      </c>
      <c r="CN56" s="520">
        <f>IF(C56="","",BADER!S50)</f>
        <v>0</v>
      </c>
      <c r="CO56" s="520">
        <f>IF(C56="","",BADER!S50)</f>
        <v>0</v>
      </c>
      <c r="CP56" s="521">
        <f>IF(C56="","",TAMB1!S50)</f>
        <v>0</v>
      </c>
      <c r="CQ56" s="521">
        <f>IF(C56="","",TAMB1!C50)</f>
        <v>0</v>
      </c>
      <c r="CR56" s="521">
        <f>IF(C56="","",TAMB1!D50)</f>
        <v>0</v>
      </c>
      <c r="CS56" s="521">
        <f>IF(C56="","",TAMB1!F50)</f>
        <v>0</v>
      </c>
      <c r="CT56" s="521">
        <f>IF(C56="","",TAMB1!G50)</f>
        <v>0</v>
      </c>
      <c r="CU56" s="521" t="e">
        <f>IF(C56="","",TAMB1!T50)</f>
        <v>#VALUE!</v>
      </c>
      <c r="CV56" s="521">
        <f>IF(C56="","",TAMB2!S50)</f>
        <v>0</v>
      </c>
      <c r="CW56" s="521">
        <f>IF(C56="","",TAMB2!C50)</f>
        <v>0</v>
      </c>
      <c r="CX56" s="521">
        <f>IF(C56="","",TAMB2!D50)</f>
        <v>0</v>
      </c>
      <c r="CY56" s="521">
        <f>IF(C56="","",TAMB2!F50)</f>
        <v>0</v>
      </c>
      <c r="CZ56" s="521">
        <f>IF(C56="","",TAMB2!G50)</f>
        <v>0</v>
      </c>
      <c r="DA56" s="521" t="e">
        <f>IF(C56="","",TAMB2!T50)</f>
        <v>#VALUE!</v>
      </c>
      <c r="DB56" s="519"/>
      <c r="DC56" s="519"/>
      <c r="DD56" s="519"/>
      <c r="DE56" s="519"/>
      <c r="DF56" s="519"/>
      <c r="DG56" s="519"/>
      <c r="DH56" s="520">
        <f>IF(C56="","",ISIEKSTRA1!C42)</f>
        <v>0</v>
      </c>
      <c r="DI56" s="520">
        <f>IF(C56="","",ISIEKSTRA1!D42)</f>
        <v>0</v>
      </c>
      <c r="DJ56" s="520">
        <f>IF(C56="","",ISIEKSTRA1!F42)</f>
        <v>0</v>
      </c>
      <c r="DK56" s="520">
        <f>IF(C56="","",ISIEKSTRA1!G42)</f>
        <v>0</v>
      </c>
      <c r="DL56" s="520">
        <f>IF(C56="","",ISIEKSTRA1!I42)</f>
        <v>0</v>
      </c>
      <c r="DM56" s="520">
        <f>IF(C56="","",ISIEKSTRA1!J42)</f>
        <v>0</v>
      </c>
      <c r="DN56" s="520">
        <f>IF(C56="","",ISIEKSTRA1!L42)</f>
        <v>0</v>
      </c>
      <c r="DO56" s="520">
        <f>IF(C56="","",ISIEKSTRA1!M42)</f>
        <v>0</v>
      </c>
      <c r="DP56" s="520">
        <f>IF(C56="","",'Data Raport'!D40)</f>
        <v>0</v>
      </c>
      <c r="DQ56" s="520">
        <f>IF(C56="","",'Data Raport'!E40)</f>
        <v>0</v>
      </c>
      <c r="DR56" s="520">
        <f>IF(C56="","",'Data Raport'!F40)</f>
        <v>0</v>
      </c>
    </row>
    <row r="57" spans="1:122">
      <c r="A57" s="518">
        <v>38</v>
      </c>
      <c r="B57" s="518"/>
      <c r="C57" s="551" t="str">
        <f>IF('Data Identitas'!B46="","",'Data Identitas'!B46)</f>
        <v>siswa38</v>
      </c>
      <c r="D57" s="520">
        <f>IF(C57="","",QH!S51)</f>
        <v>0</v>
      </c>
      <c r="E57" s="520">
        <f>IF(C57="","",QH!C51)</f>
        <v>0</v>
      </c>
      <c r="F57" s="520">
        <f>IF(C57="","",QH!D51)</f>
        <v>0</v>
      </c>
      <c r="G57" s="520">
        <f>IF(C57="","",QH!F51)</f>
        <v>0</v>
      </c>
      <c r="H57" s="520">
        <f>IF(C57="","",QH!G51)</f>
        <v>0</v>
      </c>
      <c r="I57" s="520" t="e">
        <f>IF(C57="","",QH!T51)</f>
        <v>#VALUE!</v>
      </c>
      <c r="J57" s="520">
        <f>IF(C57="","",AA!S51)</f>
        <v>0</v>
      </c>
      <c r="K57" s="520">
        <f>IF(C57="","",AA!C51)</f>
        <v>0</v>
      </c>
      <c r="L57" s="520">
        <f>IF(C57="","",AA!D51)</f>
        <v>0</v>
      </c>
      <c r="M57" s="520">
        <f>IF(C57="","",AA!F51)</f>
        <v>0</v>
      </c>
      <c r="N57" s="520">
        <f>IF(C57="","",AA!G51)</f>
        <v>0</v>
      </c>
      <c r="O57" s="520" t="e">
        <f>IF(C57="","",AA!T51)</f>
        <v>#VALUE!</v>
      </c>
      <c r="P57" s="520">
        <f>IF(C57="","",FIQIH!S51)</f>
        <v>0</v>
      </c>
      <c r="Q57" s="520">
        <f>IF(C57="","",FIQIH!C51)</f>
        <v>0</v>
      </c>
      <c r="R57" s="520">
        <f>IF(C57="","",FIQIH!D51)</f>
        <v>0</v>
      </c>
      <c r="S57" s="520">
        <f>IF(C57="","",FIQIH!F51)</f>
        <v>0</v>
      </c>
      <c r="T57" s="520">
        <f>IF(C57="","",FIQIH!G51)</f>
        <v>0</v>
      </c>
      <c r="U57" s="520" t="e">
        <f>IF(C57="","",FIQIH!T51)</f>
        <v>#VALUE!</v>
      </c>
      <c r="V57" s="520">
        <f>IF(C57="","",SKI!S51)</f>
        <v>0</v>
      </c>
      <c r="W57" s="520">
        <f>IF(C57="","",SKI!C51)</f>
        <v>0</v>
      </c>
      <c r="X57" s="520">
        <f>IF(C57="","",SKI!D51)</f>
        <v>0</v>
      </c>
      <c r="Y57" s="520">
        <f>IF(C57="","",SKI!F51)</f>
        <v>0</v>
      </c>
      <c r="Z57" s="520">
        <f>IF(C57="","",SKI!G51)</f>
        <v>0</v>
      </c>
      <c r="AA57" s="520" t="e">
        <f>IF(C57="","",SKI!T51)</f>
        <v>#VALUE!</v>
      </c>
      <c r="AB57" s="520">
        <f>IF(C57="","",PPKn!S51)</f>
        <v>0</v>
      </c>
      <c r="AC57" s="520">
        <f>IF(C57="","",PPKn!C51)</f>
        <v>0</v>
      </c>
      <c r="AD57" s="520">
        <f>IF(C57="","",PPKn!D51)</f>
        <v>0</v>
      </c>
      <c r="AE57" s="520">
        <f>IF(C57="","",PPKn!F51)</f>
        <v>0</v>
      </c>
      <c r="AF57" s="520">
        <f>IF(C57="","",PPKn!G51)</f>
        <v>0</v>
      </c>
      <c r="AG57" s="520" t="e">
        <f>IF(C57="","",PPKn!T51)</f>
        <v>#VALUE!</v>
      </c>
      <c r="AH57" s="520">
        <f>IF(C57="","",B.Ind!S51)</f>
        <v>0</v>
      </c>
      <c r="AI57" s="520">
        <f>IF(C57="","",B.Ind!C51)</f>
        <v>0</v>
      </c>
      <c r="AJ57" s="520">
        <f>IF(C57="","",B.Ind!D51)</f>
        <v>0</v>
      </c>
      <c r="AK57" s="520">
        <f>IF(C57="","",B.Ind!F51)</f>
        <v>0</v>
      </c>
      <c r="AL57" s="520">
        <f>IF(C57="","",B.Ind!G51)</f>
        <v>0</v>
      </c>
      <c r="AM57" s="520" t="e">
        <f>IF(C57="","",B.Ind!T51)</f>
        <v>#VALUE!</v>
      </c>
      <c r="AN57" s="520">
        <f>IF(C57="","",B.ARAB!S51)</f>
        <v>0</v>
      </c>
      <c r="AO57" s="520">
        <f>IF(C57="","",B.ARAB!C51)</f>
        <v>0</v>
      </c>
      <c r="AP57" s="520">
        <f>IF(C57="","",B.ARAB!D51)</f>
        <v>0</v>
      </c>
      <c r="AQ57" s="520">
        <f>IF(C57="","",B.ARAB!F51)</f>
        <v>0</v>
      </c>
      <c r="AR57" s="520">
        <f>IF(C57="","",B.ARAB!G51)</f>
        <v>0</v>
      </c>
      <c r="AS57" s="520" t="e">
        <f>IF(C57="","",B.ARAB!T51)</f>
        <v>#VALUE!</v>
      </c>
      <c r="AT57" s="520">
        <f>IF(C57="","",MAT!S51)</f>
        <v>0</v>
      </c>
      <c r="AU57" s="520">
        <f>IF(C57="","",MAT!C51)</f>
        <v>0</v>
      </c>
      <c r="AV57" s="520">
        <f>IF(C57="","",MAT!D51)</f>
        <v>0</v>
      </c>
      <c r="AW57" s="520">
        <f>IF(C57="","",MAT!F51)</f>
        <v>0</v>
      </c>
      <c r="AX57" s="520">
        <f>IF(C57="","",MAT!G51)</f>
        <v>0</v>
      </c>
      <c r="AY57" s="520" t="e">
        <f>IF(C57="","",MAT!T51)</f>
        <v>#VALUE!</v>
      </c>
      <c r="AZ57" s="520">
        <f>IF(C57="","",IPA!S51)</f>
        <v>0</v>
      </c>
      <c r="BA57" s="520">
        <f>IF(C57="","",IPA!C51)</f>
        <v>0</v>
      </c>
      <c r="BB57" s="520">
        <f>IF(C57="","",IPA!D51)</f>
        <v>0</v>
      </c>
      <c r="BC57" s="520">
        <f>IF(C57="","",IPA!F51)</f>
        <v>0</v>
      </c>
      <c r="BD57" s="520">
        <f>IF(C57="","",IPA!G51)</f>
        <v>0</v>
      </c>
      <c r="BE57" s="520" t="e">
        <f>IF(C57="","",IPA!T51)</f>
        <v>#VALUE!</v>
      </c>
      <c r="BF57" s="520">
        <f>IF(C57="","",IPS!S51)</f>
        <v>0</v>
      </c>
      <c r="BG57" s="520">
        <f>IF(C57="","",IPS!C51)</f>
        <v>0</v>
      </c>
      <c r="BH57" s="520">
        <f>IF(C57="","",IPS!D51)</f>
        <v>0</v>
      </c>
      <c r="BI57" s="520">
        <f>IF(C57="","",IPS!F51)</f>
        <v>0</v>
      </c>
      <c r="BJ57" s="520">
        <f>IF(C57="","",IPS!G51)</f>
        <v>0</v>
      </c>
      <c r="BK57" s="520" t="e">
        <f>IF(C57="","",IPS!T51)</f>
        <v>#VALUE!</v>
      </c>
      <c r="BL57" s="520">
        <f>IF(C57="","",BIng!S51)</f>
        <v>0</v>
      </c>
      <c r="BM57" s="520">
        <f>IF(C57="","",BIng!C51)</f>
        <v>0</v>
      </c>
      <c r="BN57" s="520">
        <f>IF(C57="","",BIng!D51)</f>
        <v>0</v>
      </c>
      <c r="BO57" s="520">
        <f>IF(C57="","",BIng!F51)</f>
        <v>0</v>
      </c>
      <c r="BP57" s="520">
        <f>IF(C57="","",BIng!G51)</f>
        <v>0</v>
      </c>
      <c r="BQ57" s="520" t="e">
        <f>IF(C57="","",BIng!T51)</f>
        <v>#VALUE!</v>
      </c>
      <c r="BR57" s="520">
        <f>IF(C57="","",SBd!S51)</f>
        <v>0</v>
      </c>
      <c r="BS57" s="520">
        <f>IF(C57="","",SBd!C51)</f>
        <v>0</v>
      </c>
      <c r="BT57" s="520">
        <f>IF(C57="","",SBd!D51)</f>
        <v>0</v>
      </c>
      <c r="BU57" s="520">
        <f>IF(C57="","",SBd!F51)</f>
        <v>0</v>
      </c>
      <c r="BV57" s="520">
        <f>IF(C57="","",SBd!G51)</f>
        <v>0</v>
      </c>
      <c r="BW57" s="520" t="e">
        <f>IF(C57="","",SBd!T51)</f>
        <v>#VALUE!</v>
      </c>
      <c r="BX57" s="520">
        <f>IF(C57="","",Pjk!S51)</f>
        <v>0</v>
      </c>
      <c r="BY57" s="520">
        <f>IF(C57="","",Pjk!C51)</f>
        <v>0</v>
      </c>
      <c r="BZ57" s="520">
        <f>IF(C57="","",Pjk!D51)</f>
        <v>0</v>
      </c>
      <c r="CA57" s="520">
        <f>IF(C57="","",Pjk!F51)</f>
        <v>0</v>
      </c>
      <c r="CB57" s="520">
        <f>IF(C57="","",Pjk!G51)</f>
        <v>0</v>
      </c>
      <c r="CC57" s="520" t="e">
        <f>IF(C57="","",Pjk!T51)</f>
        <v>#VALUE!</v>
      </c>
      <c r="CD57" s="520">
        <f>IF(C57="","",Prk!S51)</f>
        <v>0</v>
      </c>
      <c r="CE57" s="520">
        <f>IF(C57="","",Prk!C51)</f>
        <v>0</v>
      </c>
      <c r="CF57" s="520">
        <f>IF(C57="","",Prk!D51)</f>
        <v>0</v>
      </c>
      <c r="CG57" s="520">
        <f>IF(C57="","",Prk!F51)</f>
        <v>0</v>
      </c>
      <c r="CH57" s="520">
        <f>IF(C57="","",Prk!G51)</f>
        <v>0</v>
      </c>
      <c r="CI57" s="520" t="e">
        <f>IF(C57="","",Prk!T51)</f>
        <v>#VALUE!</v>
      </c>
      <c r="CJ57" s="520">
        <f>IF(C57="","",BADER!S51)</f>
        <v>0</v>
      </c>
      <c r="CK57" s="520">
        <f>IF(C57="","",BADER!S51)</f>
        <v>0</v>
      </c>
      <c r="CL57" s="520">
        <f>IF(C57="","",BADER!S51)</f>
        <v>0</v>
      </c>
      <c r="CM57" s="520">
        <f>IF(C57="","",BADER!S51)</f>
        <v>0</v>
      </c>
      <c r="CN57" s="520">
        <f>IF(C57="","",BADER!S51)</f>
        <v>0</v>
      </c>
      <c r="CO57" s="520">
        <f>IF(C57="","",BADER!S51)</f>
        <v>0</v>
      </c>
      <c r="CP57" s="521">
        <f>IF(C57="","",TAMB1!S51)</f>
        <v>0</v>
      </c>
      <c r="CQ57" s="521">
        <f>IF(C57="","",TAMB1!C51)</f>
        <v>0</v>
      </c>
      <c r="CR57" s="521">
        <f>IF(C57="","",TAMB1!D51)</f>
        <v>0</v>
      </c>
      <c r="CS57" s="521">
        <f>IF(C57="","",TAMB1!F51)</f>
        <v>0</v>
      </c>
      <c r="CT57" s="521">
        <f>IF(C57="","",TAMB1!G51)</f>
        <v>0</v>
      </c>
      <c r="CU57" s="521" t="e">
        <f>IF(C57="","",TAMB1!T51)</f>
        <v>#VALUE!</v>
      </c>
      <c r="CV57" s="521">
        <f>IF(C57="","",TAMB2!S51)</f>
        <v>0</v>
      </c>
      <c r="CW57" s="521">
        <f>IF(C57="","",TAMB2!C51)</f>
        <v>0</v>
      </c>
      <c r="CX57" s="521">
        <f>IF(C57="","",TAMB2!D51)</f>
        <v>0</v>
      </c>
      <c r="CY57" s="521">
        <f>IF(C57="","",TAMB2!F51)</f>
        <v>0</v>
      </c>
      <c r="CZ57" s="521">
        <f>IF(C57="","",TAMB2!G51)</f>
        <v>0</v>
      </c>
      <c r="DA57" s="521" t="e">
        <f>IF(C57="","",TAMB2!T51)</f>
        <v>#VALUE!</v>
      </c>
      <c r="DB57" s="519"/>
      <c r="DC57" s="519"/>
      <c r="DD57" s="519"/>
      <c r="DE57" s="519"/>
      <c r="DF57" s="519"/>
      <c r="DG57" s="519"/>
      <c r="DH57" s="520">
        <f>IF(C57="","",ISIEKSTRA1!C43)</f>
        <v>0</v>
      </c>
      <c r="DI57" s="520">
        <f>IF(C57="","",ISIEKSTRA1!D43)</f>
        <v>0</v>
      </c>
      <c r="DJ57" s="520">
        <f>IF(C57="","",ISIEKSTRA1!F43)</f>
        <v>0</v>
      </c>
      <c r="DK57" s="520">
        <f>IF(C57="","",ISIEKSTRA1!G43)</f>
        <v>0</v>
      </c>
      <c r="DL57" s="520">
        <f>IF(C57="","",ISIEKSTRA1!I43)</f>
        <v>0</v>
      </c>
      <c r="DM57" s="520">
        <f>IF(C57="","",ISIEKSTRA1!J43)</f>
        <v>0</v>
      </c>
      <c r="DN57" s="520">
        <f>IF(C57="","",ISIEKSTRA1!L43)</f>
        <v>0</v>
      </c>
      <c r="DO57" s="520">
        <f>IF(C57="","",ISIEKSTRA1!M43)</f>
        <v>0</v>
      </c>
      <c r="DP57" s="520">
        <f>IF(C57="","",'Data Raport'!D41)</f>
        <v>0</v>
      </c>
      <c r="DQ57" s="520">
        <f>IF(C57="","",'Data Raport'!E41)</f>
        <v>0</v>
      </c>
      <c r="DR57" s="520">
        <f>IF(C57="","",'Data Raport'!F41)</f>
        <v>0</v>
      </c>
    </row>
    <row r="58" spans="1:122">
      <c r="A58" s="518">
        <v>39</v>
      </c>
      <c r="B58" s="518"/>
      <c r="C58" s="551" t="str">
        <f>IF('Data Identitas'!B47="","",'Data Identitas'!B47)</f>
        <v>siswa39</v>
      </c>
      <c r="D58" s="520">
        <f>IF(C58="","",QH!S52)</f>
        <v>0</v>
      </c>
      <c r="E58" s="520">
        <f>IF(C58="","",QH!C52)</f>
        <v>0</v>
      </c>
      <c r="F58" s="520">
        <f>IF(C58="","",QH!D52)</f>
        <v>0</v>
      </c>
      <c r="G58" s="520">
        <f>IF(C58="","",QH!F52)</f>
        <v>0</v>
      </c>
      <c r="H58" s="520">
        <f>IF(C58="","",QH!G52)</f>
        <v>0</v>
      </c>
      <c r="I58" s="520" t="e">
        <f>IF(C58="","",QH!T52)</f>
        <v>#VALUE!</v>
      </c>
      <c r="J58" s="520">
        <f>IF(C58="","",AA!S52)</f>
        <v>0</v>
      </c>
      <c r="K58" s="520">
        <f>IF(C58="","",AA!C52)</f>
        <v>0</v>
      </c>
      <c r="L58" s="520">
        <f>IF(C58="","",AA!D52)</f>
        <v>0</v>
      </c>
      <c r="M58" s="520">
        <f>IF(C58="","",AA!F52)</f>
        <v>0</v>
      </c>
      <c r="N58" s="520">
        <f>IF(C58="","",AA!G52)</f>
        <v>0</v>
      </c>
      <c r="O58" s="520" t="e">
        <f>IF(C58="","",AA!T52)</f>
        <v>#VALUE!</v>
      </c>
      <c r="P58" s="520">
        <f>IF(C58="","",FIQIH!S52)</f>
        <v>0</v>
      </c>
      <c r="Q58" s="520">
        <f>IF(C58="","",FIQIH!C52)</f>
        <v>0</v>
      </c>
      <c r="R58" s="520">
        <f>IF(C58="","",FIQIH!D52)</f>
        <v>0</v>
      </c>
      <c r="S58" s="520">
        <f>IF(C58="","",FIQIH!F52)</f>
        <v>0</v>
      </c>
      <c r="T58" s="520">
        <f>IF(C58="","",FIQIH!G52)</f>
        <v>0</v>
      </c>
      <c r="U58" s="520" t="e">
        <f>IF(C58="","",FIQIH!T52)</f>
        <v>#VALUE!</v>
      </c>
      <c r="V58" s="520">
        <f>IF(C58="","",SKI!S52)</f>
        <v>0</v>
      </c>
      <c r="W58" s="520">
        <f>IF(C58="","",SKI!C52)</f>
        <v>0</v>
      </c>
      <c r="X58" s="520">
        <f>IF(C58="","",SKI!D52)</f>
        <v>0</v>
      </c>
      <c r="Y58" s="520">
        <f>IF(C58="","",SKI!F52)</f>
        <v>0</v>
      </c>
      <c r="Z58" s="520">
        <f>IF(C58="","",SKI!G52)</f>
        <v>0</v>
      </c>
      <c r="AA58" s="520" t="e">
        <f>IF(C58="","",SKI!T52)</f>
        <v>#VALUE!</v>
      </c>
      <c r="AB58" s="520">
        <f>IF(C58="","",PPKn!S52)</f>
        <v>0</v>
      </c>
      <c r="AC58" s="520">
        <f>IF(C58="","",PPKn!C52)</f>
        <v>0</v>
      </c>
      <c r="AD58" s="520">
        <f>IF(C58="","",PPKn!D52)</f>
        <v>0</v>
      </c>
      <c r="AE58" s="520">
        <f>IF(C58="","",PPKn!F52)</f>
        <v>0</v>
      </c>
      <c r="AF58" s="520">
        <f>IF(C58="","",PPKn!G52)</f>
        <v>0</v>
      </c>
      <c r="AG58" s="520" t="e">
        <f>IF(C58="","",PPKn!T52)</f>
        <v>#VALUE!</v>
      </c>
      <c r="AH58" s="520">
        <f>IF(C58="","",B.Ind!S52)</f>
        <v>0</v>
      </c>
      <c r="AI58" s="520">
        <f>IF(C58="","",B.Ind!C52)</f>
        <v>0</v>
      </c>
      <c r="AJ58" s="520">
        <f>IF(C58="","",B.Ind!D52)</f>
        <v>0</v>
      </c>
      <c r="AK58" s="520">
        <f>IF(C58="","",B.Ind!F52)</f>
        <v>0</v>
      </c>
      <c r="AL58" s="520">
        <f>IF(C58="","",B.Ind!G52)</f>
        <v>0</v>
      </c>
      <c r="AM58" s="520" t="e">
        <f>IF(C58="","",B.Ind!T52)</f>
        <v>#VALUE!</v>
      </c>
      <c r="AN58" s="520">
        <f>IF(C58="","",B.ARAB!S52)</f>
        <v>0</v>
      </c>
      <c r="AO58" s="520">
        <f>IF(C58="","",B.ARAB!C52)</f>
        <v>0</v>
      </c>
      <c r="AP58" s="520">
        <f>IF(C58="","",B.ARAB!D52)</f>
        <v>0</v>
      </c>
      <c r="AQ58" s="520">
        <f>IF(C58="","",B.ARAB!F52)</f>
        <v>0</v>
      </c>
      <c r="AR58" s="520">
        <f>IF(C58="","",B.ARAB!G52)</f>
        <v>0</v>
      </c>
      <c r="AS58" s="520" t="e">
        <f>IF(C58="","",B.ARAB!T52)</f>
        <v>#VALUE!</v>
      </c>
      <c r="AT58" s="520">
        <f>IF(C58="","",MAT!S52)</f>
        <v>0</v>
      </c>
      <c r="AU58" s="520">
        <f>IF(C58="","",MAT!C52)</f>
        <v>0</v>
      </c>
      <c r="AV58" s="520">
        <f>IF(C58="","",MAT!D52)</f>
        <v>0</v>
      </c>
      <c r="AW58" s="520">
        <f>IF(C58="","",MAT!F52)</f>
        <v>0</v>
      </c>
      <c r="AX58" s="520">
        <f>IF(C58="","",MAT!G52)</f>
        <v>0</v>
      </c>
      <c r="AY58" s="520" t="e">
        <f>IF(C58="","",MAT!T52)</f>
        <v>#VALUE!</v>
      </c>
      <c r="AZ58" s="520">
        <f>IF(C58="","",IPA!S52)</f>
        <v>0</v>
      </c>
      <c r="BA58" s="520">
        <f>IF(C58="","",IPA!C52)</f>
        <v>0</v>
      </c>
      <c r="BB58" s="520">
        <f>IF(C58="","",IPA!D52)</f>
        <v>0</v>
      </c>
      <c r="BC58" s="520">
        <f>IF(C58="","",IPA!F52)</f>
        <v>0</v>
      </c>
      <c r="BD58" s="520">
        <f>IF(C58="","",IPA!G52)</f>
        <v>0</v>
      </c>
      <c r="BE58" s="520" t="e">
        <f>IF(C58="","",IPA!T52)</f>
        <v>#VALUE!</v>
      </c>
      <c r="BF58" s="520">
        <f>IF(C58="","",IPS!S52)</f>
        <v>0</v>
      </c>
      <c r="BG58" s="520">
        <f>IF(C58="","",IPS!C52)</f>
        <v>0</v>
      </c>
      <c r="BH58" s="520">
        <f>IF(C58="","",IPS!D52)</f>
        <v>0</v>
      </c>
      <c r="BI58" s="520">
        <f>IF(C58="","",IPS!F52)</f>
        <v>0</v>
      </c>
      <c r="BJ58" s="520">
        <f>IF(C58="","",IPS!G52)</f>
        <v>0</v>
      </c>
      <c r="BK58" s="520" t="e">
        <f>IF(C58="","",IPS!T52)</f>
        <v>#VALUE!</v>
      </c>
      <c r="BL58" s="520">
        <f>IF(C58="","",BIng!S52)</f>
        <v>0</v>
      </c>
      <c r="BM58" s="520">
        <f>IF(C58="","",BIng!C52)</f>
        <v>0</v>
      </c>
      <c r="BN58" s="520">
        <f>IF(C58="","",BIng!D52)</f>
        <v>0</v>
      </c>
      <c r="BO58" s="520">
        <f>IF(C58="","",BIng!F52)</f>
        <v>0</v>
      </c>
      <c r="BP58" s="520">
        <f>IF(C58="","",BIng!G52)</f>
        <v>0</v>
      </c>
      <c r="BQ58" s="520" t="e">
        <f>IF(C58="","",BIng!T52)</f>
        <v>#VALUE!</v>
      </c>
      <c r="BR58" s="520">
        <f>IF(C58="","",SBd!S52)</f>
        <v>0</v>
      </c>
      <c r="BS58" s="520">
        <f>IF(C58="","",SBd!C52)</f>
        <v>0</v>
      </c>
      <c r="BT58" s="520">
        <f>IF(C58="","",SBd!D52)</f>
        <v>0</v>
      </c>
      <c r="BU58" s="520">
        <f>IF(C58="","",SBd!F52)</f>
        <v>0</v>
      </c>
      <c r="BV58" s="520">
        <f>IF(C58="","",SBd!G52)</f>
        <v>0</v>
      </c>
      <c r="BW58" s="520" t="e">
        <f>IF(C58="","",SBd!T52)</f>
        <v>#VALUE!</v>
      </c>
      <c r="BX58" s="520">
        <f>IF(C58="","",Pjk!S52)</f>
        <v>0</v>
      </c>
      <c r="BY58" s="520">
        <f>IF(C58="","",Pjk!C52)</f>
        <v>0</v>
      </c>
      <c r="BZ58" s="520">
        <f>IF(C58="","",Pjk!D52)</f>
        <v>0</v>
      </c>
      <c r="CA58" s="520">
        <f>IF(C58="","",Pjk!F52)</f>
        <v>0</v>
      </c>
      <c r="CB58" s="520">
        <f>IF(C58="","",Pjk!G52)</f>
        <v>0</v>
      </c>
      <c r="CC58" s="520" t="e">
        <f>IF(C58="","",Pjk!T52)</f>
        <v>#VALUE!</v>
      </c>
      <c r="CD58" s="520">
        <f>IF(C58="","",Prk!S52)</f>
        <v>0</v>
      </c>
      <c r="CE58" s="520">
        <f>IF(C58="","",Prk!C52)</f>
        <v>0</v>
      </c>
      <c r="CF58" s="520">
        <f>IF(C58="","",Prk!D52)</f>
        <v>0</v>
      </c>
      <c r="CG58" s="520">
        <f>IF(C58="","",Prk!F52)</f>
        <v>0</v>
      </c>
      <c r="CH58" s="520">
        <f>IF(C58="","",Prk!G52)</f>
        <v>0</v>
      </c>
      <c r="CI58" s="520" t="e">
        <f>IF(C58="","",Prk!T52)</f>
        <v>#VALUE!</v>
      </c>
      <c r="CJ58" s="520">
        <f>IF(C58="","",BADER!S52)</f>
        <v>0</v>
      </c>
      <c r="CK58" s="520">
        <f>IF(C58="","",BADER!S52)</f>
        <v>0</v>
      </c>
      <c r="CL58" s="520">
        <f>IF(C58="","",BADER!S52)</f>
        <v>0</v>
      </c>
      <c r="CM58" s="520">
        <f>IF(C58="","",BADER!S52)</f>
        <v>0</v>
      </c>
      <c r="CN58" s="520">
        <f>IF(C58="","",BADER!S52)</f>
        <v>0</v>
      </c>
      <c r="CO58" s="520">
        <f>IF(C58="","",BADER!S52)</f>
        <v>0</v>
      </c>
      <c r="CP58" s="521">
        <f>IF(C58="","",TAMB1!S52)</f>
        <v>0</v>
      </c>
      <c r="CQ58" s="521">
        <f>IF(C58="","",TAMB1!C52)</f>
        <v>0</v>
      </c>
      <c r="CR58" s="521">
        <f>IF(C58="","",TAMB1!D52)</f>
        <v>0</v>
      </c>
      <c r="CS58" s="521">
        <f>IF(C58="","",TAMB1!F52)</f>
        <v>0</v>
      </c>
      <c r="CT58" s="521">
        <f>IF(C58="","",TAMB1!G52)</f>
        <v>0</v>
      </c>
      <c r="CU58" s="521" t="e">
        <f>IF(C58="","",TAMB1!T52)</f>
        <v>#VALUE!</v>
      </c>
      <c r="CV58" s="521">
        <f>IF(C58="","",TAMB2!S52)</f>
        <v>0</v>
      </c>
      <c r="CW58" s="521">
        <f>IF(C58="","",TAMB2!C52)</f>
        <v>0</v>
      </c>
      <c r="CX58" s="521">
        <f>IF(C58="","",TAMB2!D52)</f>
        <v>0</v>
      </c>
      <c r="CY58" s="521">
        <f>IF(C58="","",TAMB2!F52)</f>
        <v>0</v>
      </c>
      <c r="CZ58" s="521">
        <f>IF(C58="","",TAMB2!G52)</f>
        <v>0</v>
      </c>
      <c r="DA58" s="521" t="e">
        <f>IF(C58="","",TAMB2!T52)</f>
        <v>#VALUE!</v>
      </c>
      <c r="DB58" s="519"/>
      <c r="DC58" s="519"/>
      <c r="DD58" s="519"/>
      <c r="DE58" s="519"/>
      <c r="DF58" s="519"/>
      <c r="DG58" s="519"/>
      <c r="DH58" s="520">
        <f>IF(C58="","",ISIEKSTRA1!C44)</f>
        <v>0</v>
      </c>
      <c r="DI58" s="520">
        <f>IF(C58="","",ISIEKSTRA1!D44)</f>
        <v>0</v>
      </c>
      <c r="DJ58" s="520">
        <f>IF(C58="","",ISIEKSTRA1!F44)</f>
        <v>0</v>
      </c>
      <c r="DK58" s="520">
        <f>IF(C58="","",ISIEKSTRA1!G44)</f>
        <v>0</v>
      </c>
      <c r="DL58" s="520">
        <f>IF(C58="","",ISIEKSTRA1!I44)</f>
        <v>0</v>
      </c>
      <c r="DM58" s="520">
        <f>IF(C58="","",ISIEKSTRA1!J44)</f>
        <v>0</v>
      </c>
      <c r="DN58" s="520">
        <f>IF(C58="","",ISIEKSTRA1!L44)</f>
        <v>0</v>
      </c>
      <c r="DO58" s="520">
        <f>IF(C58="","",ISIEKSTRA1!M44)</f>
        <v>0</v>
      </c>
      <c r="DP58" s="520">
        <f>IF(C58="","",'Data Raport'!D42)</f>
        <v>0</v>
      </c>
      <c r="DQ58" s="520">
        <f>IF(C58="","",'Data Raport'!E42)</f>
        <v>0</v>
      </c>
      <c r="DR58" s="520">
        <f>IF(C58="","",'Data Raport'!F42)</f>
        <v>0</v>
      </c>
    </row>
    <row r="59" spans="1:122">
      <c r="A59" s="518">
        <v>40</v>
      </c>
      <c r="B59" s="518"/>
      <c r="C59" s="551" t="str">
        <f>IF('Data Identitas'!B48="","",'Data Identitas'!B48)</f>
        <v>siswa40</v>
      </c>
      <c r="D59" s="520">
        <f>IF(C59="","",QH!S53)</f>
        <v>0</v>
      </c>
      <c r="E59" s="520">
        <f>IF(C59="","",QH!C53)</f>
        <v>0</v>
      </c>
      <c r="F59" s="520">
        <f>IF(C59="","",QH!D53)</f>
        <v>0</v>
      </c>
      <c r="G59" s="520">
        <f>IF(C59="","",QH!F53)</f>
        <v>0</v>
      </c>
      <c r="H59" s="520">
        <f>IF(C59="","",QH!G53)</f>
        <v>0</v>
      </c>
      <c r="I59" s="520" t="e">
        <f>IF(C59="","",QH!T53)</f>
        <v>#VALUE!</v>
      </c>
      <c r="J59" s="520">
        <f>IF(C59="","",AA!S53)</f>
        <v>0</v>
      </c>
      <c r="K59" s="520">
        <f>IF(C59="","",AA!C53)</f>
        <v>0</v>
      </c>
      <c r="L59" s="520">
        <f>IF(C59="","",AA!D53)</f>
        <v>0</v>
      </c>
      <c r="M59" s="520">
        <f>IF(C59="","",AA!F53)</f>
        <v>0</v>
      </c>
      <c r="N59" s="520">
        <f>IF(C59="","",AA!G53)</f>
        <v>0</v>
      </c>
      <c r="O59" s="520" t="e">
        <f>IF(C59="","",AA!T53)</f>
        <v>#VALUE!</v>
      </c>
      <c r="P59" s="520">
        <f>IF(C59="","",FIQIH!S53)</f>
        <v>0</v>
      </c>
      <c r="Q59" s="520">
        <f>IF(C59="","",FIQIH!C53)</f>
        <v>0</v>
      </c>
      <c r="R59" s="520">
        <f>IF(C59="","",FIQIH!D53)</f>
        <v>0</v>
      </c>
      <c r="S59" s="520">
        <f>IF(C59="","",FIQIH!F53)</f>
        <v>0</v>
      </c>
      <c r="T59" s="520">
        <f>IF(C59="","",FIQIH!G53)</f>
        <v>0</v>
      </c>
      <c r="U59" s="520" t="e">
        <f>IF(C59="","",FIQIH!T53)</f>
        <v>#VALUE!</v>
      </c>
      <c r="V59" s="520">
        <f>IF(C59="","",SKI!S53)</f>
        <v>0</v>
      </c>
      <c r="W59" s="520">
        <f>IF(C59="","",SKI!C53)</f>
        <v>0</v>
      </c>
      <c r="X59" s="520">
        <f>IF(C59="","",SKI!D53)</f>
        <v>0</v>
      </c>
      <c r="Y59" s="520">
        <f>IF(C59="","",SKI!F53)</f>
        <v>0</v>
      </c>
      <c r="Z59" s="520">
        <f>IF(C59="","",SKI!G53)</f>
        <v>0</v>
      </c>
      <c r="AA59" s="520" t="e">
        <f>IF(C59="","",SKI!T53)</f>
        <v>#VALUE!</v>
      </c>
      <c r="AB59" s="520">
        <f>IF(C59="","",PPKn!S53)</f>
        <v>0</v>
      </c>
      <c r="AC59" s="520">
        <f>IF(C59="","",PPKn!C53)</f>
        <v>0</v>
      </c>
      <c r="AD59" s="520">
        <f>IF(C59="","",PPKn!D53)</f>
        <v>0</v>
      </c>
      <c r="AE59" s="520">
        <f>IF(C59="","",PPKn!F53)</f>
        <v>0</v>
      </c>
      <c r="AF59" s="520">
        <f>IF(C59="","",PPKn!G53)</f>
        <v>0</v>
      </c>
      <c r="AG59" s="520" t="e">
        <f>IF(C59="","",PPKn!T53)</f>
        <v>#VALUE!</v>
      </c>
      <c r="AH59" s="520">
        <f>IF(C59="","",B.Ind!S53)</f>
        <v>0</v>
      </c>
      <c r="AI59" s="520">
        <f>IF(C59="","",B.Ind!C53)</f>
        <v>0</v>
      </c>
      <c r="AJ59" s="520">
        <f>IF(C59="","",B.Ind!D53)</f>
        <v>0</v>
      </c>
      <c r="AK59" s="520">
        <f>IF(C59="","",B.Ind!F53)</f>
        <v>0</v>
      </c>
      <c r="AL59" s="520">
        <f>IF(C59="","",B.Ind!G53)</f>
        <v>0</v>
      </c>
      <c r="AM59" s="520" t="e">
        <f>IF(C59="","",B.Ind!T53)</f>
        <v>#VALUE!</v>
      </c>
      <c r="AN59" s="520">
        <f>IF(C59="","",B.ARAB!S53)</f>
        <v>0</v>
      </c>
      <c r="AO59" s="520">
        <f>IF(C59="","",B.ARAB!C53)</f>
        <v>0</v>
      </c>
      <c r="AP59" s="520">
        <f>IF(C59="","",B.ARAB!D53)</f>
        <v>0</v>
      </c>
      <c r="AQ59" s="520">
        <f>IF(C59="","",B.ARAB!F53)</f>
        <v>0</v>
      </c>
      <c r="AR59" s="520">
        <f>IF(C59="","",B.ARAB!G53)</f>
        <v>0</v>
      </c>
      <c r="AS59" s="520" t="e">
        <f>IF(C59="","",B.ARAB!T53)</f>
        <v>#VALUE!</v>
      </c>
      <c r="AT59" s="520">
        <f>IF(C59="","",MAT!S53)</f>
        <v>0</v>
      </c>
      <c r="AU59" s="520">
        <f>IF(C59="","",MAT!C53)</f>
        <v>0</v>
      </c>
      <c r="AV59" s="520">
        <f>IF(C59="","",MAT!D53)</f>
        <v>0</v>
      </c>
      <c r="AW59" s="520">
        <f>IF(C59="","",MAT!F53)</f>
        <v>0</v>
      </c>
      <c r="AX59" s="520">
        <f>IF(C59="","",MAT!G53)</f>
        <v>0</v>
      </c>
      <c r="AY59" s="520" t="e">
        <f>IF(C59="","",MAT!T53)</f>
        <v>#VALUE!</v>
      </c>
      <c r="AZ59" s="520">
        <f>IF(C59="","",IPA!S53)</f>
        <v>0</v>
      </c>
      <c r="BA59" s="520">
        <f>IF(C59="","",IPA!C53)</f>
        <v>0</v>
      </c>
      <c r="BB59" s="520">
        <f>IF(C59="","",IPA!D53)</f>
        <v>0</v>
      </c>
      <c r="BC59" s="520">
        <f>IF(C59="","",IPA!F53)</f>
        <v>0</v>
      </c>
      <c r="BD59" s="520">
        <f>IF(C59="","",IPA!G53)</f>
        <v>0</v>
      </c>
      <c r="BE59" s="520" t="e">
        <f>IF(C59="","",IPA!T53)</f>
        <v>#VALUE!</v>
      </c>
      <c r="BF59" s="520">
        <f>IF(C59="","",IPS!S53)</f>
        <v>0</v>
      </c>
      <c r="BG59" s="520">
        <f>IF(C59="","",IPS!C53)</f>
        <v>0</v>
      </c>
      <c r="BH59" s="520">
        <f>IF(C59="","",IPS!D53)</f>
        <v>0</v>
      </c>
      <c r="BI59" s="520">
        <f>IF(C59="","",IPS!F53)</f>
        <v>0</v>
      </c>
      <c r="BJ59" s="520">
        <f>IF(C59="","",IPS!G53)</f>
        <v>0</v>
      </c>
      <c r="BK59" s="520" t="e">
        <f>IF(C59="","",IPS!T53)</f>
        <v>#VALUE!</v>
      </c>
      <c r="BL59" s="520">
        <f>IF(C59="","",BIng!S53)</f>
        <v>0</v>
      </c>
      <c r="BM59" s="520">
        <f>IF(C59="","",BIng!C53)</f>
        <v>0</v>
      </c>
      <c r="BN59" s="520">
        <f>IF(C59="","",BIng!D53)</f>
        <v>0</v>
      </c>
      <c r="BO59" s="520">
        <f>IF(C59="","",BIng!F53)</f>
        <v>0</v>
      </c>
      <c r="BP59" s="520">
        <f>IF(C59="","",BIng!G53)</f>
        <v>0</v>
      </c>
      <c r="BQ59" s="520" t="e">
        <f>IF(C59="","",BIng!T53)</f>
        <v>#VALUE!</v>
      </c>
      <c r="BR59" s="520">
        <f>IF(C59="","",SBd!S53)</f>
        <v>0</v>
      </c>
      <c r="BS59" s="520">
        <f>IF(C59="","",SBd!C53)</f>
        <v>0</v>
      </c>
      <c r="BT59" s="520">
        <f>IF(C59="","",SBd!D53)</f>
        <v>0</v>
      </c>
      <c r="BU59" s="520">
        <f>IF(C59="","",SBd!F53)</f>
        <v>0</v>
      </c>
      <c r="BV59" s="520">
        <f>IF(C59="","",SBd!G53)</f>
        <v>0</v>
      </c>
      <c r="BW59" s="520" t="e">
        <f>IF(C59="","",SBd!T53)</f>
        <v>#VALUE!</v>
      </c>
      <c r="BX59" s="520">
        <f>IF(C59="","",Pjk!S53)</f>
        <v>0</v>
      </c>
      <c r="BY59" s="520">
        <f>IF(C59="","",Pjk!C53)</f>
        <v>0</v>
      </c>
      <c r="BZ59" s="520">
        <f>IF(C59="","",Pjk!D53)</f>
        <v>0</v>
      </c>
      <c r="CA59" s="520">
        <f>IF(C59="","",Pjk!F53)</f>
        <v>0</v>
      </c>
      <c r="CB59" s="520">
        <f>IF(C59="","",Pjk!G53)</f>
        <v>0</v>
      </c>
      <c r="CC59" s="520" t="e">
        <f>IF(C59="","",Pjk!T53)</f>
        <v>#VALUE!</v>
      </c>
      <c r="CD59" s="520">
        <f>IF(C59="","",Prk!S53)</f>
        <v>0</v>
      </c>
      <c r="CE59" s="520">
        <f>IF(C59="","",Prk!C53)</f>
        <v>0</v>
      </c>
      <c r="CF59" s="520">
        <f>IF(C59="","",Prk!D53)</f>
        <v>0</v>
      </c>
      <c r="CG59" s="520">
        <f>IF(C59="","",Prk!F53)</f>
        <v>0</v>
      </c>
      <c r="CH59" s="520">
        <f>IF(C59="","",Prk!G53)</f>
        <v>0</v>
      </c>
      <c r="CI59" s="520" t="e">
        <f>IF(C59="","",Prk!T53)</f>
        <v>#VALUE!</v>
      </c>
      <c r="CJ59" s="520">
        <f>IF(C59="","",BADER!S53)</f>
        <v>0</v>
      </c>
      <c r="CK59" s="520">
        <f>IF(C59="","",BADER!S53)</f>
        <v>0</v>
      </c>
      <c r="CL59" s="520">
        <f>IF(C59="","",BADER!S53)</f>
        <v>0</v>
      </c>
      <c r="CM59" s="520">
        <f>IF(C59="","",BADER!S53)</f>
        <v>0</v>
      </c>
      <c r="CN59" s="520">
        <f>IF(C59="","",BADER!S53)</f>
        <v>0</v>
      </c>
      <c r="CO59" s="520">
        <f>IF(C59="","",BADER!S53)</f>
        <v>0</v>
      </c>
      <c r="CP59" s="521">
        <f>IF(C59="","",TAMB1!S53)</f>
        <v>0</v>
      </c>
      <c r="CQ59" s="521">
        <f>IF(C59="","",TAMB1!C53)</f>
        <v>0</v>
      </c>
      <c r="CR59" s="521">
        <f>IF(C59="","",TAMB1!D53)</f>
        <v>0</v>
      </c>
      <c r="CS59" s="521">
        <f>IF(C59="","",TAMB1!F53)</f>
        <v>0</v>
      </c>
      <c r="CT59" s="521">
        <f>IF(C59="","",TAMB1!G53)</f>
        <v>0</v>
      </c>
      <c r="CU59" s="521" t="e">
        <f>IF(C59="","",TAMB1!T53)</f>
        <v>#VALUE!</v>
      </c>
      <c r="CV59" s="521">
        <f>IF(C59="","",TAMB2!S53)</f>
        <v>0</v>
      </c>
      <c r="CW59" s="521">
        <f>IF(C59="","",TAMB2!C53)</f>
        <v>0</v>
      </c>
      <c r="CX59" s="521">
        <f>IF(C59="","",TAMB2!D53)</f>
        <v>0</v>
      </c>
      <c r="CY59" s="521">
        <f>IF(C59="","",TAMB2!F53)</f>
        <v>0</v>
      </c>
      <c r="CZ59" s="521">
        <f>IF(C59="","",TAMB2!G53)</f>
        <v>0</v>
      </c>
      <c r="DA59" s="521" t="e">
        <f>IF(C59="","",TAMB2!T53)</f>
        <v>#VALUE!</v>
      </c>
      <c r="DB59" s="519"/>
      <c r="DC59" s="519"/>
      <c r="DD59" s="519"/>
      <c r="DE59" s="519"/>
      <c r="DF59" s="519"/>
      <c r="DG59" s="519"/>
      <c r="DH59" s="520">
        <f>IF(C59="","",ISIEKSTRA1!C45)</f>
        <v>0</v>
      </c>
      <c r="DI59" s="520">
        <f>IF(C59="","",ISIEKSTRA1!D45)</f>
        <v>0</v>
      </c>
      <c r="DJ59" s="520">
        <f>IF(C59="","",ISIEKSTRA1!F45)</f>
        <v>0</v>
      </c>
      <c r="DK59" s="520">
        <f>IF(C59="","",ISIEKSTRA1!G45)</f>
        <v>0</v>
      </c>
      <c r="DL59" s="520">
        <f>IF(C59="","",ISIEKSTRA1!I45)</f>
        <v>0</v>
      </c>
      <c r="DM59" s="520">
        <f>IF(C59="","",ISIEKSTRA1!J45)</f>
        <v>0</v>
      </c>
      <c r="DN59" s="520">
        <f>IF(C59="","",ISIEKSTRA1!L45)</f>
        <v>0</v>
      </c>
      <c r="DO59" s="520">
        <f>IF(C59="","",ISIEKSTRA1!M45)</f>
        <v>0</v>
      </c>
      <c r="DP59" s="520">
        <f>IF(C59="","",'Data Raport'!D43)</f>
        <v>0</v>
      </c>
      <c r="DQ59" s="520">
        <f>IF(C59="","",'Data Raport'!E43)</f>
        <v>0</v>
      </c>
      <c r="DR59" s="520">
        <f>IF(C59="","",'Data Raport'!F43)</f>
        <v>0</v>
      </c>
    </row>
    <row r="60" spans="1:122">
      <c r="A60" s="518">
        <v>41</v>
      </c>
      <c r="B60" s="518"/>
      <c r="C60" s="551" t="str">
        <f>IF('Data Identitas'!B49="","",'Data Identitas'!B49)</f>
        <v>siswa41</v>
      </c>
      <c r="D60" s="520">
        <f>IF(C60="","",QH!S54)</f>
        <v>0</v>
      </c>
      <c r="E60" s="520">
        <f>IF(C60="","",QH!C54)</f>
        <v>0</v>
      </c>
      <c r="F60" s="520">
        <f>IF(C60="","",QH!D54)</f>
        <v>0</v>
      </c>
      <c r="G60" s="520">
        <f>IF(C60="","",QH!F54)</f>
        <v>0</v>
      </c>
      <c r="H60" s="520">
        <f>IF(C60="","",QH!G54)</f>
        <v>0</v>
      </c>
      <c r="I60" s="520" t="e">
        <f>IF(C60="","",QH!T54)</f>
        <v>#VALUE!</v>
      </c>
      <c r="J60" s="520">
        <f>IF(C60="","",AA!S54)</f>
        <v>0</v>
      </c>
      <c r="K60" s="520">
        <f>IF(C60="","",AA!C54)</f>
        <v>0</v>
      </c>
      <c r="L60" s="520">
        <f>IF(C60="","",AA!D54)</f>
        <v>0</v>
      </c>
      <c r="M60" s="520">
        <f>IF(C60="","",AA!F54)</f>
        <v>0</v>
      </c>
      <c r="N60" s="520">
        <f>IF(C60="","",AA!G54)</f>
        <v>0</v>
      </c>
      <c r="O60" s="520" t="e">
        <f>IF(C60="","",AA!T54)</f>
        <v>#VALUE!</v>
      </c>
      <c r="P60" s="520">
        <f>IF(C60="","",FIQIH!S54)</f>
        <v>0</v>
      </c>
      <c r="Q60" s="520">
        <f>IF(C60="","",FIQIH!C54)</f>
        <v>0</v>
      </c>
      <c r="R60" s="520">
        <f>IF(C60="","",FIQIH!D54)</f>
        <v>0</v>
      </c>
      <c r="S60" s="520">
        <f>IF(C60="","",FIQIH!F54)</f>
        <v>0</v>
      </c>
      <c r="T60" s="520">
        <f>IF(C60="","",FIQIH!G54)</f>
        <v>0</v>
      </c>
      <c r="U60" s="520" t="e">
        <f>IF(C60="","",FIQIH!T54)</f>
        <v>#VALUE!</v>
      </c>
      <c r="V60" s="520">
        <f>IF(C60="","",SKI!S54)</f>
        <v>0</v>
      </c>
      <c r="W60" s="520">
        <f>IF(C60="","",SKI!C54)</f>
        <v>0</v>
      </c>
      <c r="X60" s="520">
        <f>IF(C60="","",SKI!D54)</f>
        <v>0</v>
      </c>
      <c r="Y60" s="520">
        <f>IF(C60="","",SKI!F54)</f>
        <v>0</v>
      </c>
      <c r="Z60" s="520">
        <f>IF(C60="","",SKI!G54)</f>
        <v>0</v>
      </c>
      <c r="AA60" s="520" t="e">
        <f>IF(C60="","",SKI!T54)</f>
        <v>#VALUE!</v>
      </c>
      <c r="AB60" s="520">
        <f>IF(C60="","",PPKn!S54)</f>
        <v>0</v>
      </c>
      <c r="AC60" s="520">
        <f>IF(C60="","",PPKn!C54)</f>
        <v>0</v>
      </c>
      <c r="AD60" s="520">
        <f>IF(C60="","",PPKn!D54)</f>
        <v>0</v>
      </c>
      <c r="AE60" s="520">
        <f>IF(C60="","",PPKn!F54)</f>
        <v>0</v>
      </c>
      <c r="AF60" s="520">
        <f>IF(C60="","",PPKn!G54)</f>
        <v>0</v>
      </c>
      <c r="AG60" s="520" t="e">
        <f>IF(C60="","",PPKn!T54)</f>
        <v>#VALUE!</v>
      </c>
      <c r="AH60" s="520">
        <f>IF(C60="","",B.Ind!S54)</f>
        <v>0</v>
      </c>
      <c r="AI60" s="520">
        <f>IF(C60="","",B.Ind!C54)</f>
        <v>0</v>
      </c>
      <c r="AJ60" s="520">
        <f>IF(C60="","",B.Ind!D54)</f>
        <v>0</v>
      </c>
      <c r="AK60" s="520">
        <f>IF(C60="","",B.Ind!F54)</f>
        <v>0</v>
      </c>
      <c r="AL60" s="520">
        <f>IF(C60="","",B.Ind!G54)</f>
        <v>0</v>
      </c>
      <c r="AM60" s="520" t="e">
        <f>IF(C60="","",B.Ind!T54)</f>
        <v>#VALUE!</v>
      </c>
      <c r="AN60" s="520">
        <f>IF(C60="","",B.ARAB!S54)</f>
        <v>0</v>
      </c>
      <c r="AO60" s="520">
        <f>IF(C60="","",B.ARAB!C54)</f>
        <v>0</v>
      </c>
      <c r="AP60" s="520">
        <f>IF(C60="","",B.ARAB!D54)</f>
        <v>0</v>
      </c>
      <c r="AQ60" s="520">
        <f>IF(C60="","",B.ARAB!F54)</f>
        <v>0</v>
      </c>
      <c r="AR60" s="520">
        <f>IF(C60="","",B.ARAB!G54)</f>
        <v>0</v>
      </c>
      <c r="AS60" s="520" t="e">
        <f>IF(C60="","",B.ARAB!T54)</f>
        <v>#VALUE!</v>
      </c>
      <c r="AT60" s="520">
        <f>IF(C60="","",MAT!S54)</f>
        <v>0</v>
      </c>
      <c r="AU60" s="520">
        <f>IF(C60="","",MAT!C54)</f>
        <v>0</v>
      </c>
      <c r="AV60" s="520">
        <f>IF(C60="","",MAT!D54)</f>
        <v>0</v>
      </c>
      <c r="AW60" s="520">
        <f>IF(C60="","",MAT!F54)</f>
        <v>0</v>
      </c>
      <c r="AX60" s="520">
        <f>IF(C60="","",MAT!G54)</f>
        <v>0</v>
      </c>
      <c r="AY60" s="520" t="e">
        <f>IF(C60="","",MAT!T54)</f>
        <v>#VALUE!</v>
      </c>
      <c r="AZ60" s="520">
        <f>IF(C60="","",IPA!S54)</f>
        <v>0</v>
      </c>
      <c r="BA60" s="520">
        <f>IF(C60="","",IPA!C54)</f>
        <v>0</v>
      </c>
      <c r="BB60" s="520">
        <f>IF(C60="","",IPA!D54)</f>
        <v>0</v>
      </c>
      <c r="BC60" s="520">
        <f>IF(C60="","",IPA!F54)</f>
        <v>0</v>
      </c>
      <c r="BD60" s="520">
        <f>IF(C60="","",IPA!G54)</f>
        <v>0</v>
      </c>
      <c r="BE60" s="520" t="e">
        <f>IF(C60="","",IPA!T54)</f>
        <v>#VALUE!</v>
      </c>
      <c r="BF60" s="520">
        <f>IF(C60="","",IPS!S54)</f>
        <v>0</v>
      </c>
      <c r="BG60" s="520">
        <f>IF(C60="","",IPS!C54)</f>
        <v>0</v>
      </c>
      <c r="BH60" s="520">
        <f>IF(C60="","",IPS!D54)</f>
        <v>0</v>
      </c>
      <c r="BI60" s="520">
        <f>IF(C60="","",IPS!F54)</f>
        <v>0</v>
      </c>
      <c r="BJ60" s="520">
        <f>IF(C60="","",IPS!G54)</f>
        <v>0</v>
      </c>
      <c r="BK60" s="520" t="e">
        <f>IF(C60="","",IPS!T54)</f>
        <v>#VALUE!</v>
      </c>
      <c r="BL60" s="520">
        <f>IF(C60="","",BIng!S54)</f>
        <v>0</v>
      </c>
      <c r="BM60" s="520">
        <f>IF(C60="","",BIng!C54)</f>
        <v>0</v>
      </c>
      <c r="BN60" s="520">
        <f>IF(C60="","",BIng!D54)</f>
        <v>0</v>
      </c>
      <c r="BO60" s="520">
        <f>IF(C60="","",BIng!F54)</f>
        <v>0</v>
      </c>
      <c r="BP60" s="520">
        <f>IF(C60="","",BIng!G54)</f>
        <v>0</v>
      </c>
      <c r="BQ60" s="520" t="e">
        <f>IF(C60="","",BIng!T54)</f>
        <v>#VALUE!</v>
      </c>
      <c r="BR60" s="520">
        <f>IF(C60="","",SBd!S54)</f>
        <v>0</v>
      </c>
      <c r="BS60" s="520">
        <f>IF(C60="","",SBd!C54)</f>
        <v>0</v>
      </c>
      <c r="BT60" s="520">
        <f>IF(C60="","",SBd!D54)</f>
        <v>0</v>
      </c>
      <c r="BU60" s="520">
        <f>IF(C60="","",SBd!F54)</f>
        <v>0</v>
      </c>
      <c r="BV60" s="520">
        <f>IF(C60="","",SBd!G54)</f>
        <v>0</v>
      </c>
      <c r="BW60" s="520" t="e">
        <f>IF(C60="","",SBd!T54)</f>
        <v>#VALUE!</v>
      </c>
      <c r="BX60" s="520">
        <f>IF(C60="","",Pjk!S54)</f>
        <v>0</v>
      </c>
      <c r="BY60" s="520">
        <f>IF(C60="","",Pjk!C54)</f>
        <v>0</v>
      </c>
      <c r="BZ60" s="520">
        <f>IF(C60="","",Pjk!D54)</f>
        <v>0</v>
      </c>
      <c r="CA60" s="520">
        <f>IF(C60="","",Pjk!F54)</f>
        <v>0</v>
      </c>
      <c r="CB60" s="520">
        <f>IF(C60="","",Pjk!G54)</f>
        <v>0</v>
      </c>
      <c r="CC60" s="520" t="e">
        <f>IF(C60="","",Pjk!T54)</f>
        <v>#VALUE!</v>
      </c>
      <c r="CD60" s="520">
        <f>IF(C60="","",Prk!S54)</f>
        <v>0</v>
      </c>
      <c r="CE60" s="520">
        <f>IF(C60="","",Prk!C54)</f>
        <v>0</v>
      </c>
      <c r="CF60" s="520">
        <f>IF(C60="","",Prk!D54)</f>
        <v>0</v>
      </c>
      <c r="CG60" s="520">
        <f>IF(C60="","",Prk!F54)</f>
        <v>0</v>
      </c>
      <c r="CH60" s="520">
        <f>IF(C60="","",Prk!G54)</f>
        <v>0</v>
      </c>
      <c r="CI60" s="520" t="e">
        <f>IF(C60="","",Prk!T54)</f>
        <v>#VALUE!</v>
      </c>
      <c r="CJ60" s="520">
        <f>IF(C60="","",BADER!S54)</f>
        <v>0</v>
      </c>
      <c r="CK60" s="520">
        <f>IF(C60="","",BADER!S54)</f>
        <v>0</v>
      </c>
      <c r="CL60" s="520">
        <f>IF(C60="","",BADER!S54)</f>
        <v>0</v>
      </c>
      <c r="CM60" s="520">
        <f>IF(C60="","",BADER!S54)</f>
        <v>0</v>
      </c>
      <c r="CN60" s="520">
        <f>IF(C60="","",BADER!S54)</f>
        <v>0</v>
      </c>
      <c r="CO60" s="520">
        <f>IF(C60="","",BADER!S54)</f>
        <v>0</v>
      </c>
      <c r="CP60" s="521">
        <f>IF(C60="","",TAMB1!S54)</f>
        <v>0</v>
      </c>
      <c r="CQ60" s="521">
        <f>IF(C60="","",TAMB1!C54)</f>
        <v>0</v>
      </c>
      <c r="CR60" s="521">
        <f>IF(C60="","",TAMB1!D54)</f>
        <v>0</v>
      </c>
      <c r="CS60" s="521">
        <f>IF(C60="","",TAMB1!F54)</f>
        <v>0</v>
      </c>
      <c r="CT60" s="521">
        <f>IF(C60="","",TAMB1!G54)</f>
        <v>0</v>
      </c>
      <c r="CU60" s="521" t="e">
        <f>IF(C60="","",TAMB1!T54)</f>
        <v>#VALUE!</v>
      </c>
      <c r="CV60" s="521">
        <f>IF(C60="","",TAMB2!S54)</f>
        <v>0</v>
      </c>
      <c r="CW60" s="521">
        <f>IF(C60="","",TAMB2!C54)</f>
        <v>0</v>
      </c>
      <c r="CX60" s="521">
        <f>IF(C60="","",TAMB2!D54)</f>
        <v>0</v>
      </c>
      <c r="CY60" s="521">
        <f>IF(C60="","",TAMB2!F54)</f>
        <v>0</v>
      </c>
      <c r="CZ60" s="521">
        <f>IF(C60="","",TAMB2!G54)</f>
        <v>0</v>
      </c>
      <c r="DA60" s="521" t="e">
        <f>IF(C60="","",TAMB2!T54)</f>
        <v>#VALUE!</v>
      </c>
      <c r="DB60" s="519"/>
      <c r="DC60" s="519"/>
      <c r="DD60" s="519"/>
      <c r="DE60" s="519"/>
      <c r="DF60" s="519"/>
      <c r="DG60" s="519"/>
      <c r="DH60" s="520">
        <f>IF(C60="","",ISIEKSTRA1!C46)</f>
        <v>0</v>
      </c>
      <c r="DI60" s="520">
        <f>IF(C60="","",ISIEKSTRA1!D46)</f>
        <v>0</v>
      </c>
      <c r="DJ60" s="520">
        <f>IF(C60="","",ISIEKSTRA1!F46)</f>
        <v>0</v>
      </c>
      <c r="DK60" s="520">
        <f>IF(C60="","",ISIEKSTRA1!G46)</f>
        <v>0</v>
      </c>
      <c r="DL60" s="520">
        <f>IF(C60="","",ISIEKSTRA1!I46)</f>
        <v>0</v>
      </c>
      <c r="DM60" s="520">
        <f>IF(C60="","",ISIEKSTRA1!J46)</f>
        <v>0</v>
      </c>
      <c r="DN60" s="520">
        <f>IF(C60="","",ISIEKSTRA1!L46)</f>
        <v>0</v>
      </c>
      <c r="DO60" s="520">
        <f>IF(C60="","",ISIEKSTRA1!M46)</f>
        <v>0</v>
      </c>
      <c r="DP60" s="520">
        <f>IF(C60="","",'Data Raport'!D44)</f>
        <v>0</v>
      </c>
      <c r="DQ60" s="520">
        <f>IF(C60="","",'Data Raport'!E44)</f>
        <v>0</v>
      </c>
      <c r="DR60" s="520">
        <f>IF(C60="","",'Data Raport'!F44)</f>
        <v>0</v>
      </c>
    </row>
    <row r="61" spans="1:122">
      <c r="A61" s="518">
        <v>42</v>
      </c>
      <c r="B61" s="518"/>
      <c r="C61" s="551" t="str">
        <f>IF('Data Identitas'!B50="","",'Data Identitas'!B50)</f>
        <v>siswa42</v>
      </c>
      <c r="D61" s="520">
        <f>IF(C61="","",QH!S55)</f>
        <v>0</v>
      </c>
      <c r="E61" s="520">
        <f>IF(C61="","",QH!C55)</f>
        <v>0</v>
      </c>
      <c r="F61" s="520">
        <f>IF(C61="","",QH!D55)</f>
        <v>0</v>
      </c>
      <c r="G61" s="520">
        <f>IF(C61="","",QH!F55)</f>
        <v>0</v>
      </c>
      <c r="H61" s="520">
        <f>IF(C61="","",QH!G55)</f>
        <v>0</v>
      </c>
      <c r="I61" s="520" t="e">
        <f>IF(C61="","",QH!T55)</f>
        <v>#VALUE!</v>
      </c>
      <c r="J61" s="520">
        <f>IF(C61="","",AA!S55)</f>
        <v>0</v>
      </c>
      <c r="K61" s="520">
        <f>IF(C61="","",AA!C55)</f>
        <v>0</v>
      </c>
      <c r="L61" s="520">
        <f>IF(C61="","",AA!D55)</f>
        <v>0</v>
      </c>
      <c r="M61" s="520">
        <f>IF(C61="","",AA!F55)</f>
        <v>0</v>
      </c>
      <c r="N61" s="520">
        <f>IF(C61="","",AA!G55)</f>
        <v>0</v>
      </c>
      <c r="O61" s="520" t="e">
        <f>IF(C61="","",AA!T55)</f>
        <v>#VALUE!</v>
      </c>
      <c r="P61" s="520">
        <f>IF(C61="","",FIQIH!S55)</f>
        <v>0</v>
      </c>
      <c r="Q61" s="520">
        <f>IF(C61="","",FIQIH!C55)</f>
        <v>0</v>
      </c>
      <c r="R61" s="520">
        <f>IF(C61="","",FIQIH!D55)</f>
        <v>0</v>
      </c>
      <c r="S61" s="520">
        <f>IF(C61="","",FIQIH!F55)</f>
        <v>0</v>
      </c>
      <c r="T61" s="520">
        <f>IF(C61="","",FIQIH!G55)</f>
        <v>0</v>
      </c>
      <c r="U61" s="520" t="e">
        <f>IF(C61="","",FIQIH!T55)</f>
        <v>#VALUE!</v>
      </c>
      <c r="V61" s="520">
        <f>IF(C61="","",SKI!S55)</f>
        <v>0</v>
      </c>
      <c r="W61" s="520">
        <f>IF(C61="","",SKI!C55)</f>
        <v>0</v>
      </c>
      <c r="X61" s="520">
        <f>IF(C61="","",SKI!D55)</f>
        <v>0</v>
      </c>
      <c r="Y61" s="520">
        <f>IF(C61="","",SKI!F55)</f>
        <v>0</v>
      </c>
      <c r="Z61" s="520">
        <f>IF(C61="","",SKI!G55)</f>
        <v>0</v>
      </c>
      <c r="AA61" s="520" t="e">
        <f>IF(C61="","",SKI!T55)</f>
        <v>#VALUE!</v>
      </c>
      <c r="AB61" s="520">
        <f>IF(C61="","",PPKn!S55)</f>
        <v>0</v>
      </c>
      <c r="AC61" s="520">
        <f>IF(C61="","",PPKn!C55)</f>
        <v>0</v>
      </c>
      <c r="AD61" s="520">
        <f>IF(C61="","",PPKn!D55)</f>
        <v>0</v>
      </c>
      <c r="AE61" s="520">
        <f>IF(C61="","",PPKn!F55)</f>
        <v>0</v>
      </c>
      <c r="AF61" s="520">
        <f>IF(C61="","",PPKn!G55)</f>
        <v>0</v>
      </c>
      <c r="AG61" s="520" t="e">
        <f>IF(C61="","",PPKn!T55)</f>
        <v>#VALUE!</v>
      </c>
      <c r="AH61" s="520">
        <f>IF(C61="","",B.Ind!S55)</f>
        <v>0</v>
      </c>
      <c r="AI61" s="520">
        <f>IF(C61="","",B.Ind!C55)</f>
        <v>0</v>
      </c>
      <c r="AJ61" s="520">
        <f>IF(C61="","",B.Ind!D55)</f>
        <v>0</v>
      </c>
      <c r="AK61" s="520">
        <f>IF(C61="","",B.Ind!F55)</f>
        <v>0</v>
      </c>
      <c r="AL61" s="520">
        <f>IF(C61="","",B.Ind!G55)</f>
        <v>0</v>
      </c>
      <c r="AM61" s="520" t="e">
        <f>IF(C61="","",B.Ind!T55)</f>
        <v>#VALUE!</v>
      </c>
      <c r="AN61" s="520">
        <f>IF(C61="","",B.ARAB!S55)</f>
        <v>0</v>
      </c>
      <c r="AO61" s="520">
        <f>IF(C61="","",B.ARAB!C55)</f>
        <v>0</v>
      </c>
      <c r="AP61" s="520">
        <f>IF(C61="","",B.ARAB!D55)</f>
        <v>0</v>
      </c>
      <c r="AQ61" s="520">
        <f>IF(C61="","",B.ARAB!F55)</f>
        <v>0</v>
      </c>
      <c r="AR61" s="520">
        <f>IF(C61="","",B.ARAB!G55)</f>
        <v>0</v>
      </c>
      <c r="AS61" s="520" t="e">
        <f>IF(C61="","",B.ARAB!T55)</f>
        <v>#VALUE!</v>
      </c>
      <c r="AT61" s="520">
        <f>IF(C61="","",MAT!S55)</f>
        <v>0</v>
      </c>
      <c r="AU61" s="520">
        <f>IF(C61="","",MAT!C55)</f>
        <v>0</v>
      </c>
      <c r="AV61" s="520">
        <f>IF(C61="","",MAT!D55)</f>
        <v>0</v>
      </c>
      <c r="AW61" s="520">
        <f>IF(C61="","",MAT!F55)</f>
        <v>0</v>
      </c>
      <c r="AX61" s="520">
        <f>IF(C61="","",MAT!G55)</f>
        <v>0</v>
      </c>
      <c r="AY61" s="520" t="e">
        <f>IF(C61="","",MAT!T55)</f>
        <v>#VALUE!</v>
      </c>
      <c r="AZ61" s="520">
        <f>IF(C61="","",IPA!S55)</f>
        <v>0</v>
      </c>
      <c r="BA61" s="520">
        <f>IF(C61="","",IPA!C55)</f>
        <v>0</v>
      </c>
      <c r="BB61" s="520">
        <f>IF(C61="","",IPA!D55)</f>
        <v>0</v>
      </c>
      <c r="BC61" s="520">
        <f>IF(C61="","",IPA!F55)</f>
        <v>0</v>
      </c>
      <c r="BD61" s="520">
        <f>IF(C61="","",IPA!G55)</f>
        <v>0</v>
      </c>
      <c r="BE61" s="520" t="e">
        <f>IF(C61="","",IPA!T55)</f>
        <v>#VALUE!</v>
      </c>
      <c r="BF61" s="520">
        <f>IF(C61="","",IPS!S55)</f>
        <v>0</v>
      </c>
      <c r="BG61" s="520">
        <f>IF(C61="","",IPS!C55)</f>
        <v>0</v>
      </c>
      <c r="BH61" s="520">
        <f>IF(C61="","",IPS!D55)</f>
        <v>0</v>
      </c>
      <c r="BI61" s="520">
        <f>IF(C61="","",IPS!F55)</f>
        <v>0</v>
      </c>
      <c r="BJ61" s="520">
        <f>IF(C61="","",IPS!G55)</f>
        <v>0</v>
      </c>
      <c r="BK61" s="520" t="e">
        <f>IF(C61="","",IPS!T55)</f>
        <v>#VALUE!</v>
      </c>
      <c r="BL61" s="520">
        <f>IF(C61="","",BIng!S55)</f>
        <v>0</v>
      </c>
      <c r="BM61" s="520">
        <f>IF(C61="","",BIng!C55)</f>
        <v>0</v>
      </c>
      <c r="BN61" s="520">
        <f>IF(C61="","",BIng!D55)</f>
        <v>0</v>
      </c>
      <c r="BO61" s="520">
        <f>IF(C61="","",BIng!F55)</f>
        <v>0</v>
      </c>
      <c r="BP61" s="520">
        <f>IF(C61="","",BIng!G55)</f>
        <v>0</v>
      </c>
      <c r="BQ61" s="520" t="e">
        <f>IF(C61="","",BIng!T55)</f>
        <v>#VALUE!</v>
      </c>
      <c r="BR61" s="520">
        <f>IF(C61="","",SBd!S55)</f>
        <v>0</v>
      </c>
      <c r="BS61" s="520">
        <f>IF(C61="","",SBd!C55)</f>
        <v>0</v>
      </c>
      <c r="BT61" s="520">
        <f>IF(C61="","",SBd!D55)</f>
        <v>0</v>
      </c>
      <c r="BU61" s="520">
        <f>IF(C61="","",SBd!F55)</f>
        <v>0</v>
      </c>
      <c r="BV61" s="520">
        <f>IF(C61="","",SBd!G55)</f>
        <v>0</v>
      </c>
      <c r="BW61" s="520" t="e">
        <f>IF(C61="","",SBd!T55)</f>
        <v>#VALUE!</v>
      </c>
      <c r="BX61" s="520">
        <f>IF(C61="","",Pjk!S55)</f>
        <v>0</v>
      </c>
      <c r="BY61" s="520">
        <f>IF(C61="","",Pjk!C55)</f>
        <v>0</v>
      </c>
      <c r="BZ61" s="520">
        <f>IF(C61="","",Pjk!D55)</f>
        <v>0</v>
      </c>
      <c r="CA61" s="520">
        <f>IF(C61="","",Pjk!F55)</f>
        <v>0</v>
      </c>
      <c r="CB61" s="520">
        <f>IF(C61="","",Pjk!G55)</f>
        <v>0</v>
      </c>
      <c r="CC61" s="520" t="e">
        <f>IF(C61="","",Pjk!T55)</f>
        <v>#VALUE!</v>
      </c>
      <c r="CD61" s="520">
        <f>IF(C61="","",Prk!S55)</f>
        <v>0</v>
      </c>
      <c r="CE61" s="520">
        <f>IF(C61="","",Prk!C55)</f>
        <v>0</v>
      </c>
      <c r="CF61" s="520">
        <f>IF(C61="","",Prk!D55)</f>
        <v>0</v>
      </c>
      <c r="CG61" s="520">
        <f>IF(C61="","",Prk!F55)</f>
        <v>0</v>
      </c>
      <c r="CH61" s="520">
        <f>IF(C61="","",Prk!G55)</f>
        <v>0</v>
      </c>
      <c r="CI61" s="520" t="e">
        <f>IF(C61="","",Prk!T55)</f>
        <v>#VALUE!</v>
      </c>
      <c r="CJ61" s="520">
        <f>IF(C61="","",BADER!S55)</f>
        <v>0</v>
      </c>
      <c r="CK61" s="520">
        <f>IF(C61="","",BADER!S55)</f>
        <v>0</v>
      </c>
      <c r="CL61" s="520">
        <f>IF(C61="","",BADER!S55)</f>
        <v>0</v>
      </c>
      <c r="CM61" s="520">
        <f>IF(C61="","",BADER!S55)</f>
        <v>0</v>
      </c>
      <c r="CN61" s="520">
        <f>IF(C61="","",BADER!S55)</f>
        <v>0</v>
      </c>
      <c r="CO61" s="520">
        <f>IF(C61="","",BADER!S55)</f>
        <v>0</v>
      </c>
      <c r="CP61" s="521">
        <f>IF(C61="","",TAMB1!S55)</f>
        <v>0</v>
      </c>
      <c r="CQ61" s="521">
        <f>IF(C61="","",TAMB1!C55)</f>
        <v>0</v>
      </c>
      <c r="CR61" s="521">
        <f>IF(C61="","",TAMB1!D55)</f>
        <v>0</v>
      </c>
      <c r="CS61" s="521">
        <f>IF(C61="","",TAMB1!F55)</f>
        <v>0</v>
      </c>
      <c r="CT61" s="521">
        <f>IF(C61="","",TAMB1!G55)</f>
        <v>0</v>
      </c>
      <c r="CU61" s="521" t="e">
        <f>IF(C61="","",TAMB1!T55)</f>
        <v>#VALUE!</v>
      </c>
      <c r="CV61" s="521">
        <f>IF(C61="","",TAMB2!S55)</f>
        <v>0</v>
      </c>
      <c r="CW61" s="521">
        <f>IF(C61="","",TAMB2!C55)</f>
        <v>0</v>
      </c>
      <c r="CX61" s="521">
        <f>IF(C61="","",TAMB2!D55)</f>
        <v>0</v>
      </c>
      <c r="CY61" s="521">
        <f>IF(C61="","",TAMB2!F55)</f>
        <v>0</v>
      </c>
      <c r="CZ61" s="521">
        <f>IF(C61="","",TAMB2!G55)</f>
        <v>0</v>
      </c>
      <c r="DA61" s="521" t="e">
        <f>IF(C61="","",TAMB2!T55)</f>
        <v>#VALUE!</v>
      </c>
      <c r="DB61" s="519"/>
      <c r="DC61" s="519"/>
      <c r="DD61" s="519"/>
      <c r="DE61" s="519"/>
      <c r="DF61" s="519"/>
      <c r="DG61" s="519"/>
      <c r="DH61" s="520">
        <f>IF(C61="","",ISIEKSTRA1!C47)</f>
        <v>0</v>
      </c>
      <c r="DI61" s="520">
        <f>IF(C61="","",ISIEKSTRA1!D47)</f>
        <v>0</v>
      </c>
      <c r="DJ61" s="520">
        <f>IF(C61="","",ISIEKSTRA1!F47)</f>
        <v>0</v>
      </c>
      <c r="DK61" s="520">
        <f>IF(C61="","",ISIEKSTRA1!G47)</f>
        <v>0</v>
      </c>
      <c r="DL61" s="520">
        <f>IF(C61="","",ISIEKSTRA1!I47)</f>
        <v>0</v>
      </c>
      <c r="DM61" s="520">
        <f>IF(C61="","",ISIEKSTRA1!J47)</f>
        <v>0</v>
      </c>
      <c r="DN61" s="520">
        <f>IF(C61="","",ISIEKSTRA1!L47)</f>
        <v>0</v>
      </c>
      <c r="DO61" s="520">
        <f>IF(C61="","",ISIEKSTRA1!M47)</f>
        <v>0</v>
      </c>
      <c r="DP61" s="520">
        <f>IF(C61="","",'Data Raport'!D45)</f>
        <v>0</v>
      </c>
      <c r="DQ61" s="520">
        <f>IF(C61="","",'Data Raport'!E45)</f>
        <v>0</v>
      </c>
      <c r="DR61" s="520">
        <f>IF(C61="","",'Data Raport'!F45)</f>
        <v>0</v>
      </c>
    </row>
    <row r="62" spans="1:122">
      <c r="A62" s="518">
        <v>43</v>
      </c>
      <c r="B62" s="518"/>
      <c r="C62" s="551" t="str">
        <f>IF('Data Identitas'!B51="","",'Data Identitas'!B51)</f>
        <v>siswa43</v>
      </c>
      <c r="D62" s="520">
        <f>IF(C62="","",QH!S56)</f>
        <v>0</v>
      </c>
      <c r="E62" s="520">
        <f>IF(C62="","",QH!C56)</f>
        <v>0</v>
      </c>
      <c r="F62" s="520">
        <f>IF(C62="","",QH!D56)</f>
        <v>0</v>
      </c>
      <c r="G62" s="520">
        <f>IF(C62="","",QH!F56)</f>
        <v>0</v>
      </c>
      <c r="H62" s="520">
        <f>IF(C62="","",QH!G56)</f>
        <v>0</v>
      </c>
      <c r="I62" s="520" t="e">
        <f>IF(C62="","",QH!T56)</f>
        <v>#VALUE!</v>
      </c>
      <c r="J62" s="520">
        <f>IF(C62="","",AA!S56)</f>
        <v>0</v>
      </c>
      <c r="K62" s="520">
        <f>IF(C62="","",AA!C56)</f>
        <v>0</v>
      </c>
      <c r="L62" s="520">
        <f>IF(C62="","",AA!D56)</f>
        <v>0</v>
      </c>
      <c r="M62" s="520">
        <f>IF(C62="","",AA!F56)</f>
        <v>0</v>
      </c>
      <c r="N62" s="520">
        <f>IF(C62="","",AA!G56)</f>
        <v>0</v>
      </c>
      <c r="O62" s="520" t="e">
        <f>IF(C62="","",AA!T56)</f>
        <v>#VALUE!</v>
      </c>
      <c r="P62" s="520">
        <f>IF(C62="","",FIQIH!S56)</f>
        <v>0</v>
      </c>
      <c r="Q62" s="520">
        <f>IF(C62="","",FIQIH!C56)</f>
        <v>0</v>
      </c>
      <c r="R62" s="520">
        <f>IF(C62="","",FIQIH!D56)</f>
        <v>0</v>
      </c>
      <c r="S62" s="520">
        <f>IF(C62="","",FIQIH!F56)</f>
        <v>0</v>
      </c>
      <c r="T62" s="520">
        <f>IF(C62="","",FIQIH!G56)</f>
        <v>0</v>
      </c>
      <c r="U62" s="520" t="e">
        <f>IF(C62="","",FIQIH!T56)</f>
        <v>#VALUE!</v>
      </c>
      <c r="V62" s="520">
        <f>IF(C62="","",SKI!S56)</f>
        <v>0</v>
      </c>
      <c r="W62" s="520">
        <f>IF(C62="","",SKI!C56)</f>
        <v>0</v>
      </c>
      <c r="X62" s="520">
        <f>IF(C62="","",SKI!D56)</f>
        <v>0</v>
      </c>
      <c r="Y62" s="520">
        <f>IF(C62="","",SKI!F56)</f>
        <v>0</v>
      </c>
      <c r="Z62" s="520">
        <f>IF(C62="","",SKI!G56)</f>
        <v>0</v>
      </c>
      <c r="AA62" s="520" t="e">
        <f>IF(C62="","",SKI!T56)</f>
        <v>#VALUE!</v>
      </c>
      <c r="AB62" s="520">
        <f>IF(C62="","",PPKn!S56)</f>
        <v>0</v>
      </c>
      <c r="AC62" s="520">
        <f>IF(C62="","",PPKn!C56)</f>
        <v>0</v>
      </c>
      <c r="AD62" s="520">
        <f>IF(C62="","",PPKn!D56)</f>
        <v>0</v>
      </c>
      <c r="AE62" s="520">
        <f>IF(C62="","",PPKn!F56)</f>
        <v>0</v>
      </c>
      <c r="AF62" s="520">
        <f>IF(C62="","",PPKn!G56)</f>
        <v>0</v>
      </c>
      <c r="AG62" s="520" t="e">
        <f>IF(C62="","",PPKn!T56)</f>
        <v>#VALUE!</v>
      </c>
      <c r="AH62" s="520">
        <f>IF(C62="","",B.Ind!S56)</f>
        <v>0</v>
      </c>
      <c r="AI62" s="520">
        <f>IF(C62="","",B.Ind!C56)</f>
        <v>0</v>
      </c>
      <c r="AJ62" s="520">
        <f>IF(C62="","",B.Ind!D56)</f>
        <v>0</v>
      </c>
      <c r="AK62" s="520">
        <f>IF(C62="","",B.Ind!F56)</f>
        <v>0</v>
      </c>
      <c r="AL62" s="520">
        <f>IF(C62="","",B.Ind!G56)</f>
        <v>0</v>
      </c>
      <c r="AM62" s="520" t="e">
        <f>IF(C62="","",B.Ind!T56)</f>
        <v>#VALUE!</v>
      </c>
      <c r="AN62" s="520">
        <f>IF(C62="","",B.ARAB!S56)</f>
        <v>0</v>
      </c>
      <c r="AO62" s="520">
        <f>IF(C62="","",B.ARAB!C56)</f>
        <v>0</v>
      </c>
      <c r="AP62" s="520">
        <f>IF(C62="","",B.ARAB!D56)</f>
        <v>0</v>
      </c>
      <c r="AQ62" s="520">
        <f>IF(C62="","",B.ARAB!F56)</f>
        <v>0</v>
      </c>
      <c r="AR62" s="520">
        <f>IF(C62="","",B.ARAB!G56)</f>
        <v>0</v>
      </c>
      <c r="AS62" s="520" t="e">
        <f>IF(C62="","",B.ARAB!T56)</f>
        <v>#VALUE!</v>
      </c>
      <c r="AT62" s="520">
        <f>IF(C62="","",MAT!S56)</f>
        <v>0</v>
      </c>
      <c r="AU62" s="520">
        <f>IF(C62="","",MAT!C56)</f>
        <v>0</v>
      </c>
      <c r="AV62" s="520">
        <f>IF(C62="","",MAT!D56)</f>
        <v>0</v>
      </c>
      <c r="AW62" s="520">
        <f>IF(C62="","",MAT!F56)</f>
        <v>0</v>
      </c>
      <c r="AX62" s="520">
        <f>IF(C62="","",MAT!G56)</f>
        <v>0</v>
      </c>
      <c r="AY62" s="520" t="e">
        <f>IF(C62="","",MAT!T56)</f>
        <v>#VALUE!</v>
      </c>
      <c r="AZ62" s="520">
        <f>IF(C62="","",IPA!S56)</f>
        <v>0</v>
      </c>
      <c r="BA62" s="520">
        <f>IF(C62="","",IPA!C56)</f>
        <v>0</v>
      </c>
      <c r="BB62" s="520">
        <f>IF(C62="","",IPA!D56)</f>
        <v>0</v>
      </c>
      <c r="BC62" s="520">
        <f>IF(C62="","",IPA!F56)</f>
        <v>0</v>
      </c>
      <c r="BD62" s="520">
        <f>IF(C62="","",IPA!G56)</f>
        <v>0</v>
      </c>
      <c r="BE62" s="520" t="e">
        <f>IF(C62="","",IPA!T56)</f>
        <v>#VALUE!</v>
      </c>
      <c r="BF62" s="520">
        <f>IF(C62="","",IPS!S56)</f>
        <v>0</v>
      </c>
      <c r="BG62" s="520">
        <f>IF(C62="","",IPS!C56)</f>
        <v>0</v>
      </c>
      <c r="BH62" s="520">
        <f>IF(C62="","",IPS!D56)</f>
        <v>0</v>
      </c>
      <c r="BI62" s="520">
        <f>IF(C62="","",IPS!F56)</f>
        <v>0</v>
      </c>
      <c r="BJ62" s="520">
        <f>IF(C62="","",IPS!G56)</f>
        <v>0</v>
      </c>
      <c r="BK62" s="520" t="e">
        <f>IF(C62="","",IPS!T56)</f>
        <v>#VALUE!</v>
      </c>
      <c r="BL62" s="520">
        <f>IF(C62="","",BIng!S56)</f>
        <v>0</v>
      </c>
      <c r="BM62" s="520">
        <f>IF(C62="","",BIng!C56)</f>
        <v>0</v>
      </c>
      <c r="BN62" s="520">
        <f>IF(C62="","",BIng!D56)</f>
        <v>0</v>
      </c>
      <c r="BO62" s="520">
        <f>IF(C62="","",BIng!F56)</f>
        <v>0</v>
      </c>
      <c r="BP62" s="520">
        <f>IF(C62="","",BIng!G56)</f>
        <v>0</v>
      </c>
      <c r="BQ62" s="520" t="e">
        <f>IF(C62="","",BIng!T56)</f>
        <v>#VALUE!</v>
      </c>
      <c r="BR62" s="520">
        <f>IF(C62="","",SBd!S56)</f>
        <v>0</v>
      </c>
      <c r="BS62" s="520">
        <f>IF(C62="","",SBd!C56)</f>
        <v>0</v>
      </c>
      <c r="BT62" s="520">
        <f>IF(C62="","",SBd!D56)</f>
        <v>0</v>
      </c>
      <c r="BU62" s="520">
        <f>IF(C62="","",SBd!F56)</f>
        <v>0</v>
      </c>
      <c r="BV62" s="520">
        <f>IF(C62="","",SBd!G56)</f>
        <v>0</v>
      </c>
      <c r="BW62" s="520" t="e">
        <f>IF(C62="","",SBd!T56)</f>
        <v>#VALUE!</v>
      </c>
      <c r="BX62" s="520">
        <f>IF(C62="","",Pjk!S56)</f>
        <v>0</v>
      </c>
      <c r="BY62" s="520">
        <f>IF(C62="","",Pjk!C56)</f>
        <v>0</v>
      </c>
      <c r="BZ62" s="520">
        <f>IF(C62="","",Pjk!D56)</f>
        <v>0</v>
      </c>
      <c r="CA62" s="520">
        <f>IF(C62="","",Pjk!F56)</f>
        <v>0</v>
      </c>
      <c r="CB62" s="520">
        <f>IF(C62="","",Pjk!G56)</f>
        <v>0</v>
      </c>
      <c r="CC62" s="520" t="e">
        <f>IF(C62="","",Pjk!T56)</f>
        <v>#VALUE!</v>
      </c>
      <c r="CD62" s="520">
        <f>IF(C62="","",Prk!S56)</f>
        <v>0</v>
      </c>
      <c r="CE62" s="520">
        <f>IF(C62="","",Prk!C56)</f>
        <v>0</v>
      </c>
      <c r="CF62" s="520">
        <f>IF(C62="","",Prk!D56)</f>
        <v>0</v>
      </c>
      <c r="CG62" s="520">
        <f>IF(C62="","",Prk!F56)</f>
        <v>0</v>
      </c>
      <c r="CH62" s="520">
        <f>IF(C62="","",Prk!G56)</f>
        <v>0</v>
      </c>
      <c r="CI62" s="520" t="e">
        <f>IF(C62="","",Prk!T56)</f>
        <v>#VALUE!</v>
      </c>
      <c r="CJ62" s="520">
        <f>IF(C62="","",BADER!S56)</f>
        <v>0</v>
      </c>
      <c r="CK62" s="520">
        <f>IF(C62="","",BADER!S56)</f>
        <v>0</v>
      </c>
      <c r="CL62" s="520">
        <f>IF(C62="","",BADER!S56)</f>
        <v>0</v>
      </c>
      <c r="CM62" s="520">
        <f>IF(C62="","",BADER!S56)</f>
        <v>0</v>
      </c>
      <c r="CN62" s="520">
        <f>IF(C62="","",BADER!S56)</f>
        <v>0</v>
      </c>
      <c r="CO62" s="520">
        <f>IF(C62="","",BADER!S56)</f>
        <v>0</v>
      </c>
      <c r="CP62" s="521">
        <f>IF(C62="","",TAMB1!S56)</f>
        <v>0</v>
      </c>
      <c r="CQ62" s="521">
        <f>IF(C62="","",TAMB1!C56)</f>
        <v>0</v>
      </c>
      <c r="CR62" s="521">
        <f>IF(C62="","",TAMB1!D56)</f>
        <v>0</v>
      </c>
      <c r="CS62" s="521">
        <f>IF(C62="","",TAMB1!F56)</f>
        <v>0</v>
      </c>
      <c r="CT62" s="521">
        <f>IF(C62="","",TAMB1!G56)</f>
        <v>0</v>
      </c>
      <c r="CU62" s="521" t="e">
        <f>IF(C62="","",TAMB1!T56)</f>
        <v>#VALUE!</v>
      </c>
      <c r="CV62" s="521">
        <f>IF(C62="","",TAMB2!S56)</f>
        <v>0</v>
      </c>
      <c r="CW62" s="521">
        <f>IF(C62="","",TAMB2!C56)</f>
        <v>0</v>
      </c>
      <c r="CX62" s="521">
        <f>IF(C62="","",TAMB2!D56)</f>
        <v>0</v>
      </c>
      <c r="CY62" s="521">
        <f>IF(C62="","",TAMB2!F56)</f>
        <v>0</v>
      </c>
      <c r="CZ62" s="521">
        <f>IF(C62="","",TAMB2!G56)</f>
        <v>0</v>
      </c>
      <c r="DA62" s="521" t="e">
        <f>IF(C62="","",TAMB2!T56)</f>
        <v>#VALUE!</v>
      </c>
      <c r="DB62" s="519"/>
      <c r="DC62" s="519"/>
      <c r="DD62" s="519"/>
      <c r="DE62" s="519"/>
      <c r="DF62" s="519"/>
      <c r="DG62" s="519"/>
      <c r="DH62" s="520">
        <f>IF(C62="","",ISIEKSTRA1!C48)</f>
        <v>0</v>
      </c>
      <c r="DI62" s="520">
        <f>IF(C62="","",ISIEKSTRA1!D48)</f>
        <v>0</v>
      </c>
      <c r="DJ62" s="520">
        <f>IF(C62="","",ISIEKSTRA1!F48)</f>
        <v>0</v>
      </c>
      <c r="DK62" s="520">
        <f>IF(C62="","",ISIEKSTRA1!G48)</f>
        <v>0</v>
      </c>
      <c r="DL62" s="520">
        <f>IF(C62="","",ISIEKSTRA1!I48)</f>
        <v>0</v>
      </c>
      <c r="DM62" s="520">
        <f>IF(C62="","",ISIEKSTRA1!J48)</f>
        <v>0</v>
      </c>
      <c r="DN62" s="520">
        <f>IF(C62="","",ISIEKSTRA1!L48)</f>
        <v>0</v>
      </c>
      <c r="DO62" s="520">
        <f>IF(C62="","",ISIEKSTRA1!M48)</f>
        <v>0</v>
      </c>
      <c r="DP62" s="520">
        <f>IF(C62="","",'Data Raport'!D46)</f>
        <v>0</v>
      </c>
      <c r="DQ62" s="520">
        <f>IF(C62="","",'Data Raport'!E46)</f>
        <v>0</v>
      </c>
      <c r="DR62" s="520">
        <f>IF(C62="","",'Data Raport'!F46)</f>
        <v>0</v>
      </c>
    </row>
    <row r="63" spans="1:122">
      <c r="A63" s="518">
        <v>44</v>
      </c>
      <c r="B63" s="518"/>
      <c r="C63" s="551" t="str">
        <f>IF('Data Identitas'!B52="","",'Data Identitas'!B52)</f>
        <v>siswa44</v>
      </c>
      <c r="D63" s="520">
        <f>IF(C63="","",QH!S57)</f>
        <v>0</v>
      </c>
      <c r="E63" s="520">
        <f>IF(C63="","",QH!C57)</f>
        <v>0</v>
      </c>
      <c r="F63" s="520">
        <f>IF(C63="","",QH!D57)</f>
        <v>0</v>
      </c>
      <c r="G63" s="520">
        <f>IF(C63="","",QH!F57)</f>
        <v>0</v>
      </c>
      <c r="H63" s="520">
        <f>IF(C63="","",QH!G57)</f>
        <v>0</v>
      </c>
      <c r="I63" s="520" t="e">
        <f>IF(C63="","",QH!T57)</f>
        <v>#VALUE!</v>
      </c>
      <c r="J63" s="520">
        <f>IF(C63="","",AA!S57)</f>
        <v>0</v>
      </c>
      <c r="K63" s="520">
        <f>IF(C63="","",AA!C57)</f>
        <v>0</v>
      </c>
      <c r="L63" s="520">
        <f>IF(C63="","",AA!D57)</f>
        <v>0</v>
      </c>
      <c r="M63" s="520">
        <f>IF(C63="","",AA!F57)</f>
        <v>0</v>
      </c>
      <c r="N63" s="520">
        <f>IF(C63="","",AA!G57)</f>
        <v>0</v>
      </c>
      <c r="O63" s="520" t="e">
        <f>IF(C63="","",AA!T57)</f>
        <v>#VALUE!</v>
      </c>
      <c r="P63" s="520">
        <f>IF(C63="","",FIQIH!S57)</f>
        <v>0</v>
      </c>
      <c r="Q63" s="520">
        <f>IF(C63="","",FIQIH!C57)</f>
        <v>0</v>
      </c>
      <c r="R63" s="520">
        <f>IF(C63="","",FIQIH!D57)</f>
        <v>0</v>
      </c>
      <c r="S63" s="520">
        <f>IF(C63="","",FIQIH!F57)</f>
        <v>0</v>
      </c>
      <c r="T63" s="520">
        <f>IF(C63="","",FIQIH!G57)</f>
        <v>0</v>
      </c>
      <c r="U63" s="520" t="e">
        <f>IF(C63="","",FIQIH!T57)</f>
        <v>#VALUE!</v>
      </c>
      <c r="V63" s="520">
        <f>IF(C63="","",SKI!S57)</f>
        <v>0</v>
      </c>
      <c r="W63" s="520">
        <f>IF(C63="","",SKI!C57)</f>
        <v>0</v>
      </c>
      <c r="X63" s="520">
        <f>IF(C63="","",SKI!D57)</f>
        <v>0</v>
      </c>
      <c r="Y63" s="520">
        <f>IF(C63="","",SKI!F57)</f>
        <v>0</v>
      </c>
      <c r="Z63" s="520">
        <f>IF(C63="","",SKI!G57)</f>
        <v>0</v>
      </c>
      <c r="AA63" s="520" t="e">
        <f>IF(C63="","",SKI!T57)</f>
        <v>#VALUE!</v>
      </c>
      <c r="AB63" s="520">
        <f>IF(C63="","",PPKn!S57)</f>
        <v>0</v>
      </c>
      <c r="AC63" s="520">
        <f>IF(C63="","",PPKn!C57)</f>
        <v>0</v>
      </c>
      <c r="AD63" s="520">
        <f>IF(C63="","",PPKn!D57)</f>
        <v>0</v>
      </c>
      <c r="AE63" s="520">
        <f>IF(C63="","",PPKn!F57)</f>
        <v>0</v>
      </c>
      <c r="AF63" s="520">
        <f>IF(C63="","",PPKn!G57)</f>
        <v>0</v>
      </c>
      <c r="AG63" s="520" t="e">
        <f>IF(C63="","",PPKn!T57)</f>
        <v>#VALUE!</v>
      </c>
      <c r="AH63" s="520">
        <f>IF(C63="","",B.Ind!S57)</f>
        <v>0</v>
      </c>
      <c r="AI63" s="520">
        <f>IF(C63="","",B.Ind!C57)</f>
        <v>0</v>
      </c>
      <c r="AJ63" s="520">
        <f>IF(C63="","",B.Ind!D57)</f>
        <v>0</v>
      </c>
      <c r="AK63" s="520">
        <f>IF(C63="","",B.Ind!F57)</f>
        <v>0</v>
      </c>
      <c r="AL63" s="520">
        <f>IF(C63="","",B.Ind!G57)</f>
        <v>0</v>
      </c>
      <c r="AM63" s="520" t="e">
        <f>IF(C63="","",B.Ind!T57)</f>
        <v>#VALUE!</v>
      </c>
      <c r="AN63" s="520">
        <f>IF(C63="","",B.ARAB!S57)</f>
        <v>0</v>
      </c>
      <c r="AO63" s="520">
        <f>IF(C63="","",B.ARAB!C57)</f>
        <v>0</v>
      </c>
      <c r="AP63" s="520">
        <f>IF(C63="","",B.ARAB!D57)</f>
        <v>0</v>
      </c>
      <c r="AQ63" s="520">
        <f>IF(C63="","",B.ARAB!F57)</f>
        <v>0</v>
      </c>
      <c r="AR63" s="520">
        <f>IF(C63="","",B.ARAB!G57)</f>
        <v>0</v>
      </c>
      <c r="AS63" s="520" t="e">
        <f>IF(C63="","",B.ARAB!T57)</f>
        <v>#VALUE!</v>
      </c>
      <c r="AT63" s="520">
        <f>IF(C63="","",MAT!S57)</f>
        <v>0</v>
      </c>
      <c r="AU63" s="520">
        <f>IF(C63="","",MAT!C57)</f>
        <v>0</v>
      </c>
      <c r="AV63" s="520">
        <f>IF(C63="","",MAT!D57)</f>
        <v>0</v>
      </c>
      <c r="AW63" s="520">
        <f>IF(C63="","",MAT!F57)</f>
        <v>0</v>
      </c>
      <c r="AX63" s="520">
        <f>IF(C63="","",MAT!G57)</f>
        <v>0</v>
      </c>
      <c r="AY63" s="520" t="e">
        <f>IF(C63="","",MAT!T57)</f>
        <v>#VALUE!</v>
      </c>
      <c r="AZ63" s="520">
        <f>IF(C63="","",IPA!S57)</f>
        <v>0</v>
      </c>
      <c r="BA63" s="520">
        <f>IF(C63="","",IPA!C57)</f>
        <v>0</v>
      </c>
      <c r="BB63" s="520">
        <f>IF(C63="","",IPA!D57)</f>
        <v>0</v>
      </c>
      <c r="BC63" s="520">
        <f>IF(C63="","",IPA!F57)</f>
        <v>0</v>
      </c>
      <c r="BD63" s="520">
        <f>IF(C63="","",IPA!G57)</f>
        <v>0</v>
      </c>
      <c r="BE63" s="520" t="e">
        <f>IF(C63="","",IPA!T57)</f>
        <v>#VALUE!</v>
      </c>
      <c r="BF63" s="520">
        <f>IF(C63="","",IPS!S57)</f>
        <v>0</v>
      </c>
      <c r="BG63" s="520">
        <f>IF(C63="","",IPS!C57)</f>
        <v>0</v>
      </c>
      <c r="BH63" s="520">
        <f>IF(C63="","",IPS!D57)</f>
        <v>0</v>
      </c>
      <c r="BI63" s="520">
        <f>IF(C63="","",IPS!F57)</f>
        <v>0</v>
      </c>
      <c r="BJ63" s="520">
        <f>IF(C63="","",IPS!G57)</f>
        <v>0</v>
      </c>
      <c r="BK63" s="520" t="e">
        <f>IF(C63="","",IPS!T57)</f>
        <v>#VALUE!</v>
      </c>
      <c r="BL63" s="520">
        <f>IF(C63="","",BIng!S57)</f>
        <v>0</v>
      </c>
      <c r="BM63" s="520">
        <f>IF(C63="","",BIng!C57)</f>
        <v>0</v>
      </c>
      <c r="BN63" s="520">
        <f>IF(C63="","",BIng!D57)</f>
        <v>0</v>
      </c>
      <c r="BO63" s="520">
        <f>IF(C63="","",BIng!F57)</f>
        <v>0</v>
      </c>
      <c r="BP63" s="520">
        <f>IF(C63="","",BIng!G57)</f>
        <v>0</v>
      </c>
      <c r="BQ63" s="520" t="e">
        <f>IF(C63="","",BIng!T57)</f>
        <v>#VALUE!</v>
      </c>
      <c r="BR63" s="520">
        <f>IF(C63="","",SBd!S57)</f>
        <v>0</v>
      </c>
      <c r="BS63" s="520">
        <f>IF(C63="","",SBd!C57)</f>
        <v>0</v>
      </c>
      <c r="BT63" s="520">
        <f>IF(C63="","",SBd!D57)</f>
        <v>0</v>
      </c>
      <c r="BU63" s="520">
        <f>IF(C63="","",SBd!F57)</f>
        <v>0</v>
      </c>
      <c r="BV63" s="520">
        <f>IF(C63="","",SBd!G57)</f>
        <v>0</v>
      </c>
      <c r="BW63" s="520" t="e">
        <f>IF(C63="","",SBd!T57)</f>
        <v>#VALUE!</v>
      </c>
      <c r="BX63" s="520">
        <f>IF(C63="","",Pjk!S57)</f>
        <v>0</v>
      </c>
      <c r="BY63" s="520">
        <f>IF(C63="","",Pjk!C57)</f>
        <v>0</v>
      </c>
      <c r="BZ63" s="520">
        <f>IF(C63="","",Pjk!D57)</f>
        <v>0</v>
      </c>
      <c r="CA63" s="520">
        <f>IF(C63="","",Pjk!F57)</f>
        <v>0</v>
      </c>
      <c r="CB63" s="520">
        <f>IF(C63="","",Pjk!G57)</f>
        <v>0</v>
      </c>
      <c r="CC63" s="520" t="e">
        <f>IF(C63="","",Pjk!T57)</f>
        <v>#VALUE!</v>
      </c>
      <c r="CD63" s="520">
        <f>IF(C63="","",Prk!S57)</f>
        <v>0</v>
      </c>
      <c r="CE63" s="520">
        <f>IF(C63="","",Prk!C57)</f>
        <v>0</v>
      </c>
      <c r="CF63" s="520">
        <f>IF(C63="","",Prk!D57)</f>
        <v>0</v>
      </c>
      <c r="CG63" s="520">
        <f>IF(C63="","",Prk!F57)</f>
        <v>0</v>
      </c>
      <c r="CH63" s="520">
        <f>IF(C63="","",Prk!G57)</f>
        <v>0</v>
      </c>
      <c r="CI63" s="520" t="e">
        <f>IF(C63="","",Prk!T57)</f>
        <v>#VALUE!</v>
      </c>
      <c r="CJ63" s="520">
        <f>IF(C63="","",BADER!S57)</f>
        <v>0</v>
      </c>
      <c r="CK63" s="520">
        <f>IF(C63="","",BADER!S57)</f>
        <v>0</v>
      </c>
      <c r="CL63" s="520">
        <f>IF(C63="","",BADER!S57)</f>
        <v>0</v>
      </c>
      <c r="CM63" s="520">
        <f>IF(C63="","",BADER!S57)</f>
        <v>0</v>
      </c>
      <c r="CN63" s="520">
        <f>IF(C63="","",BADER!S57)</f>
        <v>0</v>
      </c>
      <c r="CO63" s="520">
        <f>IF(C63="","",BADER!S57)</f>
        <v>0</v>
      </c>
      <c r="CP63" s="521">
        <f>IF(C63="","",TAMB1!S57)</f>
        <v>0</v>
      </c>
      <c r="CQ63" s="521">
        <f>IF(C63="","",TAMB1!C57)</f>
        <v>0</v>
      </c>
      <c r="CR63" s="521">
        <f>IF(C63="","",TAMB1!D57)</f>
        <v>0</v>
      </c>
      <c r="CS63" s="521">
        <f>IF(C63="","",TAMB1!F57)</f>
        <v>0</v>
      </c>
      <c r="CT63" s="521">
        <f>IF(C63="","",TAMB1!G57)</f>
        <v>0</v>
      </c>
      <c r="CU63" s="521" t="e">
        <f>IF(C63="","",TAMB1!T57)</f>
        <v>#VALUE!</v>
      </c>
      <c r="CV63" s="521">
        <f>IF(C63="","",TAMB2!S57)</f>
        <v>0</v>
      </c>
      <c r="CW63" s="521">
        <f>IF(C63="","",TAMB2!C57)</f>
        <v>0</v>
      </c>
      <c r="CX63" s="521">
        <f>IF(C63="","",TAMB2!D57)</f>
        <v>0</v>
      </c>
      <c r="CY63" s="521">
        <f>IF(C63="","",TAMB2!F57)</f>
        <v>0</v>
      </c>
      <c r="CZ63" s="521">
        <f>IF(C63="","",TAMB2!G57)</f>
        <v>0</v>
      </c>
      <c r="DA63" s="521" t="e">
        <f>IF(C63="","",TAMB2!T57)</f>
        <v>#VALUE!</v>
      </c>
      <c r="DB63" s="519"/>
      <c r="DC63" s="519"/>
      <c r="DD63" s="519"/>
      <c r="DE63" s="519"/>
      <c r="DF63" s="519"/>
      <c r="DG63" s="519"/>
      <c r="DH63" s="520">
        <f>IF(C63="","",ISIEKSTRA1!C49)</f>
        <v>0</v>
      </c>
      <c r="DI63" s="520">
        <f>IF(C63="","",ISIEKSTRA1!D49)</f>
        <v>0</v>
      </c>
      <c r="DJ63" s="520">
        <f>IF(C63="","",ISIEKSTRA1!F49)</f>
        <v>0</v>
      </c>
      <c r="DK63" s="520">
        <f>IF(C63="","",ISIEKSTRA1!G49)</f>
        <v>0</v>
      </c>
      <c r="DL63" s="520">
        <f>IF(C63="","",ISIEKSTRA1!I49)</f>
        <v>0</v>
      </c>
      <c r="DM63" s="520">
        <f>IF(C63="","",ISIEKSTRA1!J49)</f>
        <v>0</v>
      </c>
      <c r="DN63" s="520">
        <f>IF(C63="","",ISIEKSTRA1!L49)</f>
        <v>0</v>
      </c>
      <c r="DO63" s="520">
        <f>IF(C63="","",ISIEKSTRA1!M49)</f>
        <v>0</v>
      </c>
      <c r="DP63" s="520">
        <f>IF(C63="","",'Data Raport'!D47)</f>
        <v>0</v>
      </c>
      <c r="DQ63" s="520">
        <f>IF(C63="","",'Data Raport'!E47)</f>
        <v>0</v>
      </c>
      <c r="DR63" s="520">
        <f>IF(C63="","",'Data Raport'!F47)</f>
        <v>0</v>
      </c>
    </row>
    <row r="64" spans="1:122">
      <c r="A64" s="518">
        <v>45</v>
      </c>
      <c r="B64" s="518"/>
      <c r="C64" s="551" t="str">
        <f>IF('Data Identitas'!B53="","",'Data Identitas'!B53)</f>
        <v>siswa45</v>
      </c>
      <c r="D64" s="520">
        <f>IF(C64="","",QH!S58)</f>
        <v>0</v>
      </c>
      <c r="E64" s="520">
        <f>IF(C64="","",QH!C58)</f>
        <v>0</v>
      </c>
      <c r="F64" s="520">
        <f>IF(C64="","",QH!D58)</f>
        <v>0</v>
      </c>
      <c r="G64" s="520">
        <f>IF(C64="","",QH!F58)</f>
        <v>0</v>
      </c>
      <c r="H64" s="520">
        <f>IF(C64="","",QH!G58)</f>
        <v>0</v>
      </c>
      <c r="I64" s="520" t="e">
        <f>IF(C64="","",QH!T58)</f>
        <v>#VALUE!</v>
      </c>
      <c r="J64" s="520">
        <f>IF(C64="","",AA!S58)</f>
        <v>0</v>
      </c>
      <c r="K64" s="520">
        <f>IF(C64="","",AA!C58)</f>
        <v>0</v>
      </c>
      <c r="L64" s="520">
        <f>IF(C64="","",AA!D58)</f>
        <v>0</v>
      </c>
      <c r="M64" s="520">
        <f>IF(C64="","",AA!F58)</f>
        <v>0</v>
      </c>
      <c r="N64" s="520">
        <f>IF(C64="","",AA!G58)</f>
        <v>0</v>
      </c>
      <c r="O64" s="520" t="e">
        <f>IF(C64="","",AA!T58)</f>
        <v>#VALUE!</v>
      </c>
      <c r="P64" s="520">
        <f>IF(C64="","",FIQIH!S58)</f>
        <v>0</v>
      </c>
      <c r="Q64" s="520">
        <f>IF(C64="","",FIQIH!C58)</f>
        <v>0</v>
      </c>
      <c r="R64" s="520">
        <f>IF(C64="","",FIQIH!D58)</f>
        <v>0</v>
      </c>
      <c r="S64" s="520">
        <f>IF(C64="","",FIQIH!F58)</f>
        <v>0</v>
      </c>
      <c r="T64" s="520">
        <f>IF(C64="","",FIQIH!G58)</f>
        <v>0</v>
      </c>
      <c r="U64" s="520" t="e">
        <f>IF(C64="","",FIQIH!T58)</f>
        <v>#VALUE!</v>
      </c>
      <c r="V64" s="520">
        <f>IF(C64="","",SKI!S58)</f>
        <v>0</v>
      </c>
      <c r="W64" s="520">
        <f>IF(C64="","",SKI!C58)</f>
        <v>0</v>
      </c>
      <c r="X64" s="520">
        <f>IF(C64="","",SKI!D58)</f>
        <v>0</v>
      </c>
      <c r="Y64" s="520">
        <f>IF(C64="","",SKI!F58)</f>
        <v>0</v>
      </c>
      <c r="Z64" s="520">
        <f>IF(C64="","",SKI!G58)</f>
        <v>0</v>
      </c>
      <c r="AA64" s="520" t="e">
        <f>IF(C64="","",SKI!T58)</f>
        <v>#VALUE!</v>
      </c>
      <c r="AB64" s="520">
        <f>IF(C64="","",PPKn!S58)</f>
        <v>0</v>
      </c>
      <c r="AC64" s="520">
        <f>IF(C64="","",PPKn!C58)</f>
        <v>0</v>
      </c>
      <c r="AD64" s="520">
        <f>IF(C64="","",PPKn!D58)</f>
        <v>0</v>
      </c>
      <c r="AE64" s="520">
        <f>IF(C64="","",PPKn!F58)</f>
        <v>0</v>
      </c>
      <c r="AF64" s="520">
        <f>IF(C64="","",PPKn!G58)</f>
        <v>0</v>
      </c>
      <c r="AG64" s="520" t="e">
        <f>IF(C64="","",PPKn!T58)</f>
        <v>#VALUE!</v>
      </c>
      <c r="AH64" s="520">
        <f>IF(C64="","",B.Ind!S58)</f>
        <v>0</v>
      </c>
      <c r="AI64" s="520">
        <f>IF(C64="","",B.Ind!C58)</f>
        <v>0</v>
      </c>
      <c r="AJ64" s="520">
        <f>IF(C64="","",B.Ind!D58)</f>
        <v>0</v>
      </c>
      <c r="AK64" s="520">
        <f>IF(C64="","",B.Ind!F58)</f>
        <v>0</v>
      </c>
      <c r="AL64" s="520">
        <f>IF(C64="","",B.Ind!G58)</f>
        <v>0</v>
      </c>
      <c r="AM64" s="520" t="e">
        <f>IF(C64="","",B.Ind!T58)</f>
        <v>#VALUE!</v>
      </c>
      <c r="AN64" s="520">
        <f>IF(C64="","",B.ARAB!S58)</f>
        <v>0</v>
      </c>
      <c r="AO64" s="520">
        <f>IF(C64="","",B.ARAB!C58)</f>
        <v>0</v>
      </c>
      <c r="AP64" s="520">
        <f>IF(C64="","",B.ARAB!D58)</f>
        <v>0</v>
      </c>
      <c r="AQ64" s="520">
        <f>IF(C64="","",B.ARAB!F58)</f>
        <v>0</v>
      </c>
      <c r="AR64" s="520">
        <f>IF(C64="","",B.ARAB!G58)</f>
        <v>0</v>
      </c>
      <c r="AS64" s="520" t="e">
        <f>IF(C64="","",B.ARAB!T58)</f>
        <v>#VALUE!</v>
      </c>
      <c r="AT64" s="520">
        <f>IF(C64="","",MAT!S58)</f>
        <v>0</v>
      </c>
      <c r="AU64" s="520">
        <f>IF(C64="","",MAT!C58)</f>
        <v>0</v>
      </c>
      <c r="AV64" s="520">
        <f>IF(C64="","",MAT!D58)</f>
        <v>0</v>
      </c>
      <c r="AW64" s="520">
        <f>IF(C64="","",MAT!F58)</f>
        <v>0</v>
      </c>
      <c r="AX64" s="520">
        <f>IF(C64="","",MAT!G58)</f>
        <v>0</v>
      </c>
      <c r="AY64" s="520" t="e">
        <f>IF(C64="","",MAT!T58)</f>
        <v>#VALUE!</v>
      </c>
      <c r="AZ64" s="520">
        <f>IF(C64="","",IPA!S58)</f>
        <v>0</v>
      </c>
      <c r="BA64" s="520">
        <f>IF(C64="","",IPA!C58)</f>
        <v>0</v>
      </c>
      <c r="BB64" s="520">
        <f>IF(C64="","",IPA!D58)</f>
        <v>0</v>
      </c>
      <c r="BC64" s="520">
        <f>IF(C64="","",IPA!F58)</f>
        <v>0</v>
      </c>
      <c r="BD64" s="520">
        <f>IF(C64="","",IPA!G58)</f>
        <v>0</v>
      </c>
      <c r="BE64" s="520" t="e">
        <f>IF(C64="","",IPA!T58)</f>
        <v>#VALUE!</v>
      </c>
      <c r="BF64" s="520">
        <f>IF(C64="","",IPS!S58)</f>
        <v>0</v>
      </c>
      <c r="BG64" s="520">
        <f>IF(C64="","",IPS!C58)</f>
        <v>0</v>
      </c>
      <c r="BH64" s="520">
        <f>IF(C64="","",IPS!D58)</f>
        <v>0</v>
      </c>
      <c r="BI64" s="520">
        <f>IF(C64="","",IPS!F58)</f>
        <v>0</v>
      </c>
      <c r="BJ64" s="520">
        <f>IF(C64="","",IPS!G58)</f>
        <v>0</v>
      </c>
      <c r="BK64" s="520" t="e">
        <f>IF(C64="","",IPS!T58)</f>
        <v>#VALUE!</v>
      </c>
      <c r="BL64" s="520">
        <f>IF(C64="","",BIng!S58)</f>
        <v>0</v>
      </c>
      <c r="BM64" s="520">
        <f>IF(C64="","",BIng!C58)</f>
        <v>0</v>
      </c>
      <c r="BN64" s="520">
        <f>IF(C64="","",BIng!D58)</f>
        <v>0</v>
      </c>
      <c r="BO64" s="520">
        <f>IF(C64="","",BIng!F58)</f>
        <v>0</v>
      </c>
      <c r="BP64" s="520">
        <f>IF(C64="","",BIng!G58)</f>
        <v>0</v>
      </c>
      <c r="BQ64" s="520" t="e">
        <f>IF(C64="","",BIng!T58)</f>
        <v>#VALUE!</v>
      </c>
      <c r="BR64" s="520">
        <f>IF(C64="","",SBd!S58)</f>
        <v>0</v>
      </c>
      <c r="BS64" s="520">
        <f>IF(C64="","",SBd!C58)</f>
        <v>0</v>
      </c>
      <c r="BT64" s="520">
        <f>IF(C64="","",SBd!D58)</f>
        <v>0</v>
      </c>
      <c r="BU64" s="520">
        <f>IF(C64="","",SBd!F58)</f>
        <v>0</v>
      </c>
      <c r="BV64" s="520">
        <f>IF(C64="","",SBd!G58)</f>
        <v>0</v>
      </c>
      <c r="BW64" s="520" t="e">
        <f>IF(C64="","",SBd!T58)</f>
        <v>#VALUE!</v>
      </c>
      <c r="BX64" s="520">
        <f>IF(C64="","",Pjk!S58)</f>
        <v>0</v>
      </c>
      <c r="BY64" s="520">
        <f>IF(C64="","",Pjk!C58)</f>
        <v>0</v>
      </c>
      <c r="BZ64" s="520">
        <f>IF(C64="","",Pjk!D58)</f>
        <v>0</v>
      </c>
      <c r="CA64" s="520">
        <f>IF(C64="","",Pjk!F58)</f>
        <v>0</v>
      </c>
      <c r="CB64" s="520">
        <f>IF(C64="","",Pjk!G58)</f>
        <v>0</v>
      </c>
      <c r="CC64" s="520" t="e">
        <f>IF(C64="","",Pjk!T58)</f>
        <v>#VALUE!</v>
      </c>
      <c r="CD64" s="520">
        <f>IF(C64="","",Prk!S58)</f>
        <v>0</v>
      </c>
      <c r="CE64" s="520">
        <f>IF(C64="","",Prk!C58)</f>
        <v>0</v>
      </c>
      <c r="CF64" s="520">
        <f>IF(C64="","",Prk!D58)</f>
        <v>0</v>
      </c>
      <c r="CG64" s="520">
        <f>IF(C64="","",Prk!F58)</f>
        <v>0</v>
      </c>
      <c r="CH64" s="520">
        <f>IF(C64="","",Prk!G58)</f>
        <v>0</v>
      </c>
      <c r="CI64" s="520" t="e">
        <f>IF(C64="","",Prk!T58)</f>
        <v>#VALUE!</v>
      </c>
      <c r="CJ64" s="520">
        <f>IF(C64="","",BADER!S58)</f>
        <v>0</v>
      </c>
      <c r="CK64" s="520">
        <f>IF(C64="","",BADER!S58)</f>
        <v>0</v>
      </c>
      <c r="CL64" s="520">
        <f>IF(C64="","",BADER!S58)</f>
        <v>0</v>
      </c>
      <c r="CM64" s="520">
        <f>IF(C64="","",BADER!S58)</f>
        <v>0</v>
      </c>
      <c r="CN64" s="520">
        <f>IF(C64="","",BADER!S58)</f>
        <v>0</v>
      </c>
      <c r="CO64" s="520">
        <f>IF(C64="","",BADER!S58)</f>
        <v>0</v>
      </c>
      <c r="CP64" s="521">
        <f>IF(C64="","",TAMB1!S58)</f>
        <v>0</v>
      </c>
      <c r="CQ64" s="521">
        <f>IF(C64="","",TAMB1!C58)</f>
        <v>0</v>
      </c>
      <c r="CR64" s="521">
        <f>IF(C64="","",TAMB1!D58)</f>
        <v>0</v>
      </c>
      <c r="CS64" s="521">
        <f>IF(C64="","",TAMB1!F58)</f>
        <v>0</v>
      </c>
      <c r="CT64" s="521">
        <f>IF(C64="","",TAMB1!G58)</f>
        <v>0</v>
      </c>
      <c r="CU64" s="521" t="e">
        <f>IF(C64="","",TAMB1!T58)</f>
        <v>#VALUE!</v>
      </c>
      <c r="CV64" s="521">
        <f>IF(C64="","",TAMB2!S58)</f>
        <v>0</v>
      </c>
      <c r="CW64" s="521">
        <f>IF(C64="","",TAMB2!C58)</f>
        <v>0</v>
      </c>
      <c r="CX64" s="521">
        <f>IF(C64="","",TAMB2!D58)</f>
        <v>0</v>
      </c>
      <c r="CY64" s="521">
        <f>IF(C64="","",TAMB2!F58)</f>
        <v>0</v>
      </c>
      <c r="CZ64" s="521">
        <f>IF(C64="","",TAMB2!G58)</f>
        <v>0</v>
      </c>
      <c r="DA64" s="521" t="e">
        <f>IF(C64="","",TAMB2!T58)</f>
        <v>#VALUE!</v>
      </c>
      <c r="DB64" s="519"/>
      <c r="DC64" s="519"/>
      <c r="DD64" s="519"/>
      <c r="DE64" s="519"/>
      <c r="DF64" s="519"/>
      <c r="DG64" s="519"/>
      <c r="DH64" s="520">
        <f>IF(C64="","",ISIEKSTRA1!C50)</f>
        <v>0</v>
      </c>
      <c r="DI64" s="520">
        <f>IF(C64="","",ISIEKSTRA1!D50)</f>
        <v>0</v>
      </c>
      <c r="DJ64" s="520">
        <f>IF(C64="","",ISIEKSTRA1!F50)</f>
        <v>0</v>
      </c>
      <c r="DK64" s="520">
        <f>IF(C64="","",ISIEKSTRA1!G50)</f>
        <v>0</v>
      </c>
      <c r="DL64" s="520">
        <f>IF(C64="","",ISIEKSTRA1!I50)</f>
        <v>0</v>
      </c>
      <c r="DM64" s="520">
        <f>IF(C64="","",ISIEKSTRA1!J50)</f>
        <v>0</v>
      </c>
      <c r="DN64" s="520">
        <f>IF(C64="","",ISIEKSTRA1!L50)</f>
        <v>0</v>
      </c>
      <c r="DO64" s="520">
        <f>IF(C64="","",ISIEKSTRA1!M50)</f>
        <v>0</v>
      </c>
      <c r="DP64" s="520">
        <f>IF(C64="","",'Data Raport'!D48)</f>
        <v>0</v>
      </c>
      <c r="DQ64" s="520">
        <f>IF(C64="","",'Data Raport'!E48)</f>
        <v>0</v>
      </c>
      <c r="DR64" s="520">
        <f>IF(C64="","",'Data Raport'!F48)</f>
        <v>0</v>
      </c>
    </row>
    <row r="65" spans="1:122">
      <c r="A65" s="518">
        <v>46</v>
      </c>
      <c r="B65" s="518"/>
      <c r="C65" s="551" t="str">
        <f>IF('Data Identitas'!B54="","",'Data Identitas'!B54)</f>
        <v>siswa46</v>
      </c>
      <c r="D65" s="520">
        <f>IF(C65="","",QH!S59)</f>
        <v>0</v>
      </c>
      <c r="E65" s="520">
        <f>IF(C65="","",QH!C59)</f>
        <v>0</v>
      </c>
      <c r="F65" s="520">
        <f>IF(C65="","",QH!D59)</f>
        <v>0</v>
      </c>
      <c r="G65" s="520">
        <f>IF(C65="","",QH!F59)</f>
        <v>0</v>
      </c>
      <c r="H65" s="520">
        <f>IF(C65="","",QH!G59)</f>
        <v>0</v>
      </c>
      <c r="I65" s="520" t="e">
        <f>IF(C65="","",QH!T59)</f>
        <v>#VALUE!</v>
      </c>
      <c r="J65" s="520">
        <f>IF(C65="","",AA!S59)</f>
        <v>0</v>
      </c>
      <c r="K65" s="520">
        <f>IF(C65="","",AA!C59)</f>
        <v>0</v>
      </c>
      <c r="L65" s="520">
        <f>IF(C65="","",AA!D59)</f>
        <v>0</v>
      </c>
      <c r="M65" s="520">
        <f>IF(C65="","",AA!F59)</f>
        <v>0</v>
      </c>
      <c r="N65" s="520">
        <f>IF(C65="","",AA!G59)</f>
        <v>0</v>
      </c>
      <c r="O65" s="520" t="e">
        <f>IF(C65="","",AA!T59)</f>
        <v>#VALUE!</v>
      </c>
      <c r="P65" s="520">
        <f>IF(C65="","",FIQIH!S59)</f>
        <v>0</v>
      </c>
      <c r="Q65" s="520">
        <f>IF(C65="","",FIQIH!C59)</f>
        <v>0</v>
      </c>
      <c r="R65" s="520">
        <f>IF(C65="","",FIQIH!D59)</f>
        <v>0</v>
      </c>
      <c r="S65" s="520">
        <f>IF(C65="","",FIQIH!F59)</f>
        <v>0</v>
      </c>
      <c r="T65" s="520">
        <f>IF(C65="","",FIQIH!G59)</f>
        <v>0</v>
      </c>
      <c r="U65" s="520" t="e">
        <f>IF(C65="","",FIQIH!T59)</f>
        <v>#VALUE!</v>
      </c>
      <c r="V65" s="520">
        <f>IF(C65="","",SKI!S59)</f>
        <v>0</v>
      </c>
      <c r="W65" s="520">
        <f>IF(C65="","",SKI!C59)</f>
        <v>0</v>
      </c>
      <c r="X65" s="520">
        <f>IF(C65="","",SKI!D59)</f>
        <v>0</v>
      </c>
      <c r="Y65" s="520">
        <f>IF(C65="","",SKI!F59)</f>
        <v>0</v>
      </c>
      <c r="Z65" s="520">
        <f>IF(C65="","",SKI!G59)</f>
        <v>0</v>
      </c>
      <c r="AA65" s="520" t="e">
        <f>IF(C65="","",SKI!T59)</f>
        <v>#VALUE!</v>
      </c>
      <c r="AB65" s="520">
        <f>IF(C65="","",PPKn!S59)</f>
        <v>0</v>
      </c>
      <c r="AC65" s="520">
        <f>IF(C65="","",PPKn!C59)</f>
        <v>0</v>
      </c>
      <c r="AD65" s="520">
        <f>IF(C65="","",PPKn!D59)</f>
        <v>0</v>
      </c>
      <c r="AE65" s="520">
        <f>IF(C65="","",PPKn!F59)</f>
        <v>0</v>
      </c>
      <c r="AF65" s="520">
        <f>IF(C65="","",PPKn!G59)</f>
        <v>0</v>
      </c>
      <c r="AG65" s="520" t="e">
        <f>IF(C65="","",PPKn!T59)</f>
        <v>#VALUE!</v>
      </c>
      <c r="AH65" s="520">
        <f>IF(C65="","",B.Ind!S59)</f>
        <v>0</v>
      </c>
      <c r="AI65" s="520">
        <f>IF(C65="","",B.Ind!C59)</f>
        <v>0</v>
      </c>
      <c r="AJ65" s="520">
        <f>IF(C65="","",B.Ind!D59)</f>
        <v>0</v>
      </c>
      <c r="AK65" s="520">
        <f>IF(C65="","",B.Ind!F59)</f>
        <v>0</v>
      </c>
      <c r="AL65" s="520">
        <f>IF(C65="","",B.Ind!G59)</f>
        <v>0</v>
      </c>
      <c r="AM65" s="520" t="e">
        <f>IF(C65="","",B.Ind!T59)</f>
        <v>#VALUE!</v>
      </c>
      <c r="AN65" s="520">
        <f>IF(C65="","",B.ARAB!S59)</f>
        <v>0</v>
      </c>
      <c r="AO65" s="520">
        <f>IF(C65="","",B.ARAB!C59)</f>
        <v>0</v>
      </c>
      <c r="AP65" s="520">
        <f>IF(C65="","",B.ARAB!D59)</f>
        <v>0</v>
      </c>
      <c r="AQ65" s="520">
        <f>IF(C65="","",B.ARAB!F59)</f>
        <v>0</v>
      </c>
      <c r="AR65" s="520">
        <f>IF(C65="","",B.ARAB!G59)</f>
        <v>0</v>
      </c>
      <c r="AS65" s="520" t="e">
        <f>IF(C65="","",B.ARAB!T59)</f>
        <v>#VALUE!</v>
      </c>
      <c r="AT65" s="520">
        <f>IF(C65="","",MAT!S59)</f>
        <v>0</v>
      </c>
      <c r="AU65" s="520">
        <f>IF(C65="","",MAT!C59)</f>
        <v>0</v>
      </c>
      <c r="AV65" s="520">
        <f>IF(C65="","",MAT!D59)</f>
        <v>0</v>
      </c>
      <c r="AW65" s="520">
        <f>IF(C65="","",MAT!F59)</f>
        <v>0</v>
      </c>
      <c r="AX65" s="520">
        <f>IF(C65="","",MAT!G59)</f>
        <v>0</v>
      </c>
      <c r="AY65" s="520" t="e">
        <f>IF(C65="","",MAT!T59)</f>
        <v>#VALUE!</v>
      </c>
      <c r="AZ65" s="520">
        <f>IF(C65="","",IPA!S59)</f>
        <v>0</v>
      </c>
      <c r="BA65" s="520">
        <f>IF(C65="","",IPA!C59)</f>
        <v>0</v>
      </c>
      <c r="BB65" s="520">
        <f>IF(C65="","",IPA!D59)</f>
        <v>0</v>
      </c>
      <c r="BC65" s="520">
        <f>IF(C65="","",IPA!F59)</f>
        <v>0</v>
      </c>
      <c r="BD65" s="520">
        <f>IF(C65="","",IPA!G59)</f>
        <v>0</v>
      </c>
      <c r="BE65" s="520" t="e">
        <f>IF(C65="","",IPA!T59)</f>
        <v>#VALUE!</v>
      </c>
      <c r="BF65" s="520">
        <f>IF(C65="","",IPS!S59)</f>
        <v>0</v>
      </c>
      <c r="BG65" s="520">
        <f>IF(C65="","",IPS!C59)</f>
        <v>0</v>
      </c>
      <c r="BH65" s="520">
        <f>IF(C65="","",IPS!D59)</f>
        <v>0</v>
      </c>
      <c r="BI65" s="520">
        <f>IF(C65="","",IPS!F59)</f>
        <v>0</v>
      </c>
      <c r="BJ65" s="520">
        <f>IF(C65="","",IPS!G59)</f>
        <v>0</v>
      </c>
      <c r="BK65" s="520" t="e">
        <f>IF(C65="","",IPS!T59)</f>
        <v>#VALUE!</v>
      </c>
      <c r="BL65" s="520">
        <f>IF(C65="","",BIng!S59)</f>
        <v>0</v>
      </c>
      <c r="BM65" s="520">
        <f>IF(C65="","",BIng!C59)</f>
        <v>0</v>
      </c>
      <c r="BN65" s="520">
        <f>IF(C65="","",BIng!D59)</f>
        <v>0</v>
      </c>
      <c r="BO65" s="520">
        <f>IF(C65="","",BIng!F59)</f>
        <v>0</v>
      </c>
      <c r="BP65" s="520">
        <f>IF(C65="","",BIng!G59)</f>
        <v>0</v>
      </c>
      <c r="BQ65" s="520" t="e">
        <f>IF(C65="","",BIng!T59)</f>
        <v>#VALUE!</v>
      </c>
      <c r="BR65" s="520">
        <f>IF(C65="","",SBd!S59)</f>
        <v>0</v>
      </c>
      <c r="BS65" s="520">
        <f>IF(C65="","",SBd!C59)</f>
        <v>0</v>
      </c>
      <c r="BT65" s="520">
        <f>IF(C65="","",SBd!D59)</f>
        <v>0</v>
      </c>
      <c r="BU65" s="520">
        <f>IF(C65="","",SBd!F59)</f>
        <v>0</v>
      </c>
      <c r="BV65" s="520">
        <f>IF(C65="","",SBd!G59)</f>
        <v>0</v>
      </c>
      <c r="BW65" s="520" t="e">
        <f>IF(C65="","",SBd!T59)</f>
        <v>#VALUE!</v>
      </c>
      <c r="BX65" s="520">
        <f>IF(C65="","",Pjk!S59)</f>
        <v>0</v>
      </c>
      <c r="BY65" s="520">
        <f>IF(C65="","",Pjk!C59)</f>
        <v>0</v>
      </c>
      <c r="BZ65" s="520">
        <f>IF(C65="","",Pjk!D59)</f>
        <v>0</v>
      </c>
      <c r="CA65" s="520">
        <f>IF(C65="","",Pjk!F59)</f>
        <v>0</v>
      </c>
      <c r="CB65" s="520">
        <f>IF(C65="","",Pjk!G59)</f>
        <v>0</v>
      </c>
      <c r="CC65" s="520" t="e">
        <f>IF(C65="","",Pjk!T59)</f>
        <v>#VALUE!</v>
      </c>
      <c r="CD65" s="520">
        <f>IF(C65="","",Prk!S59)</f>
        <v>0</v>
      </c>
      <c r="CE65" s="520">
        <f>IF(C65="","",Prk!C59)</f>
        <v>0</v>
      </c>
      <c r="CF65" s="520">
        <f>IF(C65="","",Prk!D59)</f>
        <v>0</v>
      </c>
      <c r="CG65" s="520">
        <f>IF(C65="","",Prk!F59)</f>
        <v>0</v>
      </c>
      <c r="CH65" s="520">
        <f>IF(C65="","",Prk!G59)</f>
        <v>0</v>
      </c>
      <c r="CI65" s="520" t="e">
        <f>IF(C65="","",Prk!T59)</f>
        <v>#VALUE!</v>
      </c>
      <c r="CJ65" s="520">
        <f>IF(C65="","",BADER!S59)</f>
        <v>0</v>
      </c>
      <c r="CK65" s="520">
        <f>IF(C65="","",BADER!S59)</f>
        <v>0</v>
      </c>
      <c r="CL65" s="520">
        <f>IF(C65="","",BADER!S59)</f>
        <v>0</v>
      </c>
      <c r="CM65" s="520">
        <f>IF(C65="","",BADER!S59)</f>
        <v>0</v>
      </c>
      <c r="CN65" s="520">
        <f>IF(C65="","",BADER!S59)</f>
        <v>0</v>
      </c>
      <c r="CO65" s="520">
        <f>IF(C65="","",BADER!S59)</f>
        <v>0</v>
      </c>
      <c r="CP65" s="521">
        <f>IF(C65="","",TAMB1!S59)</f>
        <v>0</v>
      </c>
      <c r="CQ65" s="521">
        <f>IF(C65="","",TAMB1!C59)</f>
        <v>0</v>
      </c>
      <c r="CR65" s="521">
        <f>IF(C65="","",TAMB1!D59)</f>
        <v>0</v>
      </c>
      <c r="CS65" s="521">
        <f>IF(C65="","",TAMB1!F59)</f>
        <v>0</v>
      </c>
      <c r="CT65" s="521">
        <f>IF(C65="","",TAMB1!G59)</f>
        <v>0</v>
      </c>
      <c r="CU65" s="521" t="e">
        <f>IF(C65="","",TAMB1!T59)</f>
        <v>#VALUE!</v>
      </c>
      <c r="CV65" s="521">
        <f>IF(C65="","",TAMB2!S59)</f>
        <v>0</v>
      </c>
      <c r="CW65" s="521">
        <f>IF(C65="","",TAMB2!C59)</f>
        <v>0</v>
      </c>
      <c r="CX65" s="521">
        <f>IF(C65="","",TAMB2!D59)</f>
        <v>0</v>
      </c>
      <c r="CY65" s="521">
        <f>IF(C65="","",TAMB2!F59)</f>
        <v>0</v>
      </c>
      <c r="CZ65" s="521">
        <f>IF(C65="","",TAMB2!G59)</f>
        <v>0</v>
      </c>
      <c r="DA65" s="521" t="e">
        <f>IF(C65="","",TAMB2!T59)</f>
        <v>#VALUE!</v>
      </c>
      <c r="DB65" s="519"/>
      <c r="DC65" s="519"/>
      <c r="DD65" s="519"/>
      <c r="DE65" s="519"/>
      <c r="DF65" s="519"/>
      <c r="DG65" s="519"/>
      <c r="DH65" s="520">
        <f>IF(C65="","",ISIEKSTRA1!C51)</f>
        <v>0</v>
      </c>
      <c r="DI65" s="520">
        <f>IF(C65="","",ISIEKSTRA1!D51)</f>
        <v>0</v>
      </c>
      <c r="DJ65" s="520">
        <f>IF(C65="","",ISIEKSTRA1!F51)</f>
        <v>0</v>
      </c>
      <c r="DK65" s="520">
        <f>IF(C65="","",ISIEKSTRA1!G51)</f>
        <v>0</v>
      </c>
      <c r="DL65" s="520">
        <f>IF(C65="","",ISIEKSTRA1!I51)</f>
        <v>0</v>
      </c>
      <c r="DM65" s="520">
        <f>IF(C65="","",ISIEKSTRA1!J51)</f>
        <v>0</v>
      </c>
      <c r="DN65" s="520">
        <f>IF(C65="","",ISIEKSTRA1!L51)</f>
        <v>0</v>
      </c>
      <c r="DO65" s="520">
        <f>IF(C65="","",ISIEKSTRA1!M51)</f>
        <v>0</v>
      </c>
      <c r="DP65" s="520">
        <f>IF(C65="","",'Data Raport'!D49)</f>
        <v>0</v>
      </c>
      <c r="DQ65" s="520">
        <f>IF(C65="","",'Data Raport'!E49)</f>
        <v>0</v>
      </c>
      <c r="DR65" s="520">
        <f>IF(C65="","",'Data Raport'!F49)</f>
        <v>0</v>
      </c>
    </row>
    <row r="66" spans="1:122">
      <c r="A66" s="518">
        <v>47</v>
      </c>
      <c r="B66" s="518"/>
      <c r="C66" s="551" t="str">
        <f>IF('Data Identitas'!B55="","",'Data Identitas'!B55)</f>
        <v>siswa47</v>
      </c>
      <c r="D66" s="520">
        <f>IF(C66="","",QH!S60)</f>
        <v>0</v>
      </c>
      <c r="E66" s="520">
        <f>IF(C66="","",QH!C60)</f>
        <v>0</v>
      </c>
      <c r="F66" s="520">
        <f>IF(C66="","",QH!D60)</f>
        <v>0</v>
      </c>
      <c r="G66" s="520">
        <f>IF(C66="","",QH!F60)</f>
        <v>0</v>
      </c>
      <c r="H66" s="520">
        <f>IF(C66="","",QH!G60)</f>
        <v>0</v>
      </c>
      <c r="I66" s="520" t="e">
        <f>IF(C66="","",QH!T60)</f>
        <v>#VALUE!</v>
      </c>
      <c r="J66" s="520">
        <f>IF(C66="","",AA!S60)</f>
        <v>0</v>
      </c>
      <c r="K66" s="520">
        <f>IF(C66="","",AA!C60)</f>
        <v>0</v>
      </c>
      <c r="L66" s="520">
        <f>IF(C66="","",AA!D60)</f>
        <v>0</v>
      </c>
      <c r="M66" s="520">
        <f>IF(C66="","",AA!F60)</f>
        <v>0</v>
      </c>
      <c r="N66" s="520">
        <f>IF(C66="","",AA!G60)</f>
        <v>0</v>
      </c>
      <c r="O66" s="520" t="e">
        <f>IF(C66="","",AA!T60)</f>
        <v>#VALUE!</v>
      </c>
      <c r="P66" s="520">
        <f>IF(C66="","",FIQIH!S60)</f>
        <v>0</v>
      </c>
      <c r="Q66" s="520">
        <f>IF(C66="","",FIQIH!C60)</f>
        <v>0</v>
      </c>
      <c r="R66" s="520">
        <f>IF(C66="","",FIQIH!D60)</f>
        <v>0</v>
      </c>
      <c r="S66" s="520">
        <f>IF(C66="","",FIQIH!F60)</f>
        <v>0</v>
      </c>
      <c r="T66" s="520">
        <f>IF(C66="","",FIQIH!G60)</f>
        <v>0</v>
      </c>
      <c r="U66" s="520" t="e">
        <f>IF(C66="","",FIQIH!T60)</f>
        <v>#VALUE!</v>
      </c>
      <c r="V66" s="520">
        <f>IF(C66="","",SKI!S60)</f>
        <v>0</v>
      </c>
      <c r="W66" s="520">
        <f>IF(C66="","",SKI!C60)</f>
        <v>0</v>
      </c>
      <c r="X66" s="520">
        <f>IF(C66="","",SKI!D60)</f>
        <v>0</v>
      </c>
      <c r="Y66" s="520">
        <f>IF(C66="","",SKI!F60)</f>
        <v>0</v>
      </c>
      <c r="Z66" s="520">
        <f>IF(C66="","",SKI!G60)</f>
        <v>0</v>
      </c>
      <c r="AA66" s="520" t="e">
        <f>IF(C66="","",SKI!T60)</f>
        <v>#VALUE!</v>
      </c>
      <c r="AB66" s="520">
        <f>IF(C66="","",PPKn!S60)</f>
        <v>0</v>
      </c>
      <c r="AC66" s="520">
        <f>IF(C66="","",PPKn!C60)</f>
        <v>0</v>
      </c>
      <c r="AD66" s="520">
        <f>IF(C66="","",PPKn!D60)</f>
        <v>0</v>
      </c>
      <c r="AE66" s="520">
        <f>IF(C66="","",PPKn!F60)</f>
        <v>0</v>
      </c>
      <c r="AF66" s="520">
        <f>IF(C66="","",PPKn!G60)</f>
        <v>0</v>
      </c>
      <c r="AG66" s="520" t="e">
        <f>IF(C66="","",PPKn!T60)</f>
        <v>#VALUE!</v>
      </c>
      <c r="AH66" s="520">
        <f>IF(C66="","",B.Ind!S60)</f>
        <v>0</v>
      </c>
      <c r="AI66" s="520">
        <f>IF(C66="","",B.Ind!C60)</f>
        <v>0</v>
      </c>
      <c r="AJ66" s="520">
        <f>IF(C66="","",B.Ind!D60)</f>
        <v>0</v>
      </c>
      <c r="AK66" s="520">
        <f>IF(C66="","",B.Ind!F60)</f>
        <v>0</v>
      </c>
      <c r="AL66" s="520">
        <f>IF(C66="","",B.Ind!G60)</f>
        <v>0</v>
      </c>
      <c r="AM66" s="520" t="e">
        <f>IF(C66="","",B.Ind!T60)</f>
        <v>#VALUE!</v>
      </c>
      <c r="AN66" s="520">
        <f>IF(C66="","",B.ARAB!S60)</f>
        <v>0</v>
      </c>
      <c r="AO66" s="520">
        <f>IF(C66="","",B.ARAB!C60)</f>
        <v>0</v>
      </c>
      <c r="AP66" s="520">
        <f>IF(C66="","",B.ARAB!D60)</f>
        <v>0</v>
      </c>
      <c r="AQ66" s="520">
        <f>IF(C66="","",B.ARAB!F60)</f>
        <v>0</v>
      </c>
      <c r="AR66" s="520">
        <f>IF(C66="","",B.ARAB!G60)</f>
        <v>0</v>
      </c>
      <c r="AS66" s="520" t="e">
        <f>IF(C66="","",B.ARAB!T60)</f>
        <v>#VALUE!</v>
      </c>
      <c r="AT66" s="520">
        <f>IF(C66="","",MAT!S60)</f>
        <v>0</v>
      </c>
      <c r="AU66" s="520">
        <f>IF(C66="","",MAT!C60)</f>
        <v>0</v>
      </c>
      <c r="AV66" s="520">
        <f>IF(C66="","",MAT!D60)</f>
        <v>0</v>
      </c>
      <c r="AW66" s="520">
        <f>IF(C66="","",MAT!F60)</f>
        <v>0</v>
      </c>
      <c r="AX66" s="520">
        <f>IF(C66="","",MAT!G60)</f>
        <v>0</v>
      </c>
      <c r="AY66" s="520" t="e">
        <f>IF(C66="","",MAT!T60)</f>
        <v>#VALUE!</v>
      </c>
      <c r="AZ66" s="520">
        <f>IF(C66="","",IPA!S60)</f>
        <v>0</v>
      </c>
      <c r="BA66" s="520">
        <f>IF(C66="","",IPA!C60)</f>
        <v>0</v>
      </c>
      <c r="BB66" s="520">
        <f>IF(C66="","",IPA!D60)</f>
        <v>0</v>
      </c>
      <c r="BC66" s="520">
        <f>IF(C66="","",IPA!F60)</f>
        <v>0</v>
      </c>
      <c r="BD66" s="520">
        <f>IF(C66="","",IPA!G60)</f>
        <v>0</v>
      </c>
      <c r="BE66" s="520" t="e">
        <f>IF(C66="","",IPA!T60)</f>
        <v>#VALUE!</v>
      </c>
      <c r="BF66" s="520">
        <f>IF(C66="","",IPS!S60)</f>
        <v>0</v>
      </c>
      <c r="BG66" s="520">
        <f>IF(C66="","",IPS!C60)</f>
        <v>0</v>
      </c>
      <c r="BH66" s="520">
        <f>IF(C66="","",IPS!D60)</f>
        <v>0</v>
      </c>
      <c r="BI66" s="520">
        <f>IF(C66="","",IPS!F60)</f>
        <v>0</v>
      </c>
      <c r="BJ66" s="520">
        <f>IF(C66="","",IPS!G60)</f>
        <v>0</v>
      </c>
      <c r="BK66" s="520" t="e">
        <f>IF(C66="","",IPS!T60)</f>
        <v>#VALUE!</v>
      </c>
      <c r="BL66" s="520">
        <f>IF(C66="","",BIng!S60)</f>
        <v>0</v>
      </c>
      <c r="BM66" s="520">
        <f>IF(C66="","",BIng!C60)</f>
        <v>0</v>
      </c>
      <c r="BN66" s="520">
        <f>IF(C66="","",BIng!D60)</f>
        <v>0</v>
      </c>
      <c r="BO66" s="520">
        <f>IF(C66="","",BIng!F60)</f>
        <v>0</v>
      </c>
      <c r="BP66" s="520">
        <f>IF(C66="","",BIng!G60)</f>
        <v>0</v>
      </c>
      <c r="BQ66" s="520" t="e">
        <f>IF(C66="","",BIng!T60)</f>
        <v>#VALUE!</v>
      </c>
      <c r="BR66" s="520">
        <f>IF(C66="","",SBd!S60)</f>
        <v>0</v>
      </c>
      <c r="BS66" s="520">
        <f>IF(C66="","",SBd!C60)</f>
        <v>0</v>
      </c>
      <c r="BT66" s="520">
        <f>IF(C66="","",SBd!D60)</f>
        <v>0</v>
      </c>
      <c r="BU66" s="520">
        <f>IF(C66="","",SBd!F60)</f>
        <v>0</v>
      </c>
      <c r="BV66" s="520">
        <f>IF(C66="","",SBd!G60)</f>
        <v>0</v>
      </c>
      <c r="BW66" s="520" t="e">
        <f>IF(C66="","",SBd!T60)</f>
        <v>#VALUE!</v>
      </c>
      <c r="BX66" s="520">
        <f>IF(C66="","",Pjk!S60)</f>
        <v>0</v>
      </c>
      <c r="BY66" s="520">
        <f>IF(C66="","",Pjk!C60)</f>
        <v>0</v>
      </c>
      <c r="BZ66" s="520">
        <f>IF(C66="","",Pjk!D60)</f>
        <v>0</v>
      </c>
      <c r="CA66" s="520">
        <f>IF(C66="","",Pjk!F60)</f>
        <v>0</v>
      </c>
      <c r="CB66" s="520">
        <f>IF(C66="","",Pjk!G60)</f>
        <v>0</v>
      </c>
      <c r="CC66" s="520" t="e">
        <f>IF(C66="","",Pjk!T60)</f>
        <v>#VALUE!</v>
      </c>
      <c r="CD66" s="520">
        <f>IF(C66="","",Prk!S60)</f>
        <v>0</v>
      </c>
      <c r="CE66" s="520">
        <f>IF(C66="","",Prk!C60)</f>
        <v>0</v>
      </c>
      <c r="CF66" s="520">
        <f>IF(C66="","",Prk!D60)</f>
        <v>0</v>
      </c>
      <c r="CG66" s="520">
        <f>IF(C66="","",Prk!F60)</f>
        <v>0</v>
      </c>
      <c r="CH66" s="520">
        <f>IF(C66="","",Prk!G60)</f>
        <v>0</v>
      </c>
      <c r="CI66" s="520" t="e">
        <f>IF(C66="","",Prk!T60)</f>
        <v>#VALUE!</v>
      </c>
      <c r="CJ66" s="520">
        <f>IF(C66="","",BADER!S60)</f>
        <v>0</v>
      </c>
      <c r="CK66" s="520">
        <f>IF(C66="","",BADER!S60)</f>
        <v>0</v>
      </c>
      <c r="CL66" s="520">
        <f>IF(C66="","",BADER!S60)</f>
        <v>0</v>
      </c>
      <c r="CM66" s="520">
        <f>IF(C66="","",BADER!S60)</f>
        <v>0</v>
      </c>
      <c r="CN66" s="520">
        <f>IF(C66="","",BADER!S60)</f>
        <v>0</v>
      </c>
      <c r="CO66" s="520">
        <f>IF(C66="","",BADER!S60)</f>
        <v>0</v>
      </c>
      <c r="CP66" s="521">
        <f>IF(C66="","",TAMB1!S60)</f>
        <v>0</v>
      </c>
      <c r="CQ66" s="521">
        <f>IF(C66="","",TAMB1!C60)</f>
        <v>0</v>
      </c>
      <c r="CR66" s="521">
        <f>IF(C66="","",TAMB1!D60)</f>
        <v>0</v>
      </c>
      <c r="CS66" s="521">
        <f>IF(C66="","",TAMB1!F60)</f>
        <v>0</v>
      </c>
      <c r="CT66" s="521">
        <f>IF(C66="","",TAMB1!G60)</f>
        <v>0</v>
      </c>
      <c r="CU66" s="521" t="e">
        <f>IF(C66="","",TAMB1!T60)</f>
        <v>#VALUE!</v>
      </c>
      <c r="CV66" s="521">
        <f>IF(C66="","",TAMB2!S60)</f>
        <v>0</v>
      </c>
      <c r="CW66" s="521">
        <f>IF(C66="","",TAMB2!C60)</f>
        <v>0</v>
      </c>
      <c r="CX66" s="521">
        <f>IF(C66="","",TAMB2!D60)</f>
        <v>0</v>
      </c>
      <c r="CY66" s="521">
        <f>IF(C66="","",TAMB2!F60)</f>
        <v>0</v>
      </c>
      <c r="CZ66" s="521">
        <f>IF(C66="","",TAMB2!G60)</f>
        <v>0</v>
      </c>
      <c r="DA66" s="521" t="e">
        <f>IF(C66="","",TAMB2!T60)</f>
        <v>#VALUE!</v>
      </c>
      <c r="DB66" s="519"/>
      <c r="DC66" s="519"/>
      <c r="DD66" s="519"/>
      <c r="DE66" s="519"/>
      <c r="DF66" s="519"/>
      <c r="DG66" s="519"/>
      <c r="DH66" s="520">
        <f>IF(C66="","",ISIEKSTRA1!C52)</f>
        <v>0</v>
      </c>
      <c r="DI66" s="520">
        <f>IF(C66="","",ISIEKSTRA1!D52)</f>
        <v>0</v>
      </c>
      <c r="DJ66" s="520">
        <f>IF(C66="","",ISIEKSTRA1!F52)</f>
        <v>0</v>
      </c>
      <c r="DK66" s="520">
        <f>IF(C66="","",ISIEKSTRA1!G52)</f>
        <v>0</v>
      </c>
      <c r="DL66" s="520">
        <f>IF(C66="","",ISIEKSTRA1!I52)</f>
        <v>0</v>
      </c>
      <c r="DM66" s="520">
        <f>IF(C66="","",ISIEKSTRA1!J52)</f>
        <v>0</v>
      </c>
      <c r="DN66" s="520">
        <f>IF(C66="","",ISIEKSTRA1!L52)</f>
        <v>0</v>
      </c>
      <c r="DO66" s="520">
        <f>IF(C66="","",ISIEKSTRA1!M52)</f>
        <v>0</v>
      </c>
      <c r="DP66" s="520">
        <f>IF(C66="","",'Data Raport'!D50)</f>
        <v>0</v>
      </c>
      <c r="DQ66" s="520">
        <f>IF(C66="","",'Data Raport'!E50)</f>
        <v>0</v>
      </c>
      <c r="DR66" s="520">
        <f>IF(C66="","",'Data Raport'!F50)</f>
        <v>0</v>
      </c>
    </row>
    <row r="67" spans="1:122">
      <c r="A67" s="518">
        <v>48</v>
      </c>
      <c r="B67" s="518"/>
      <c r="C67" s="551" t="str">
        <f>IF('Data Identitas'!B56="","",'Data Identitas'!B56)</f>
        <v>siswa48</v>
      </c>
      <c r="D67" s="520">
        <f>IF(C67="","",QH!S61)</f>
        <v>0</v>
      </c>
      <c r="E67" s="520">
        <f>IF(C67="","",QH!C61)</f>
        <v>0</v>
      </c>
      <c r="F67" s="520">
        <f>IF(C67="","",QH!D61)</f>
        <v>0</v>
      </c>
      <c r="G67" s="520">
        <f>IF(C67="","",QH!F61)</f>
        <v>0</v>
      </c>
      <c r="H67" s="520">
        <f>IF(C67="","",QH!G61)</f>
        <v>0</v>
      </c>
      <c r="I67" s="520" t="e">
        <f>IF(C67="","",QH!T61)</f>
        <v>#VALUE!</v>
      </c>
      <c r="J67" s="520">
        <f>IF(C67="","",AA!S61)</f>
        <v>0</v>
      </c>
      <c r="K67" s="520">
        <f>IF(C67="","",AA!C61)</f>
        <v>0</v>
      </c>
      <c r="L67" s="520">
        <f>IF(C67="","",AA!D61)</f>
        <v>0</v>
      </c>
      <c r="M67" s="520">
        <f>IF(C67="","",AA!F61)</f>
        <v>0</v>
      </c>
      <c r="N67" s="520">
        <f>IF(C67="","",AA!G61)</f>
        <v>0</v>
      </c>
      <c r="O67" s="520" t="e">
        <f>IF(C67="","",AA!T61)</f>
        <v>#VALUE!</v>
      </c>
      <c r="P67" s="520">
        <f>IF(C67="","",FIQIH!S61)</f>
        <v>0</v>
      </c>
      <c r="Q67" s="520">
        <f>IF(C67="","",FIQIH!C61)</f>
        <v>0</v>
      </c>
      <c r="R67" s="520">
        <f>IF(C67="","",FIQIH!D61)</f>
        <v>0</v>
      </c>
      <c r="S67" s="520">
        <f>IF(C67="","",FIQIH!F61)</f>
        <v>0</v>
      </c>
      <c r="T67" s="520">
        <f>IF(C67="","",FIQIH!G61)</f>
        <v>0</v>
      </c>
      <c r="U67" s="520" t="e">
        <f>IF(C67="","",FIQIH!T61)</f>
        <v>#VALUE!</v>
      </c>
      <c r="V67" s="520">
        <f>IF(C67="","",SKI!S61)</f>
        <v>0</v>
      </c>
      <c r="W67" s="520">
        <f>IF(C67="","",SKI!C61)</f>
        <v>0</v>
      </c>
      <c r="X67" s="520">
        <f>IF(C67="","",SKI!D61)</f>
        <v>0</v>
      </c>
      <c r="Y67" s="520">
        <f>IF(C67="","",SKI!F61)</f>
        <v>0</v>
      </c>
      <c r="Z67" s="520">
        <f>IF(C67="","",SKI!G61)</f>
        <v>0</v>
      </c>
      <c r="AA67" s="520" t="e">
        <f>IF(C67="","",SKI!T61)</f>
        <v>#VALUE!</v>
      </c>
      <c r="AB67" s="520">
        <f>IF(C67="","",PPKn!S61)</f>
        <v>0</v>
      </c>
      <c r="AC67" s="520">
        <f>IF(C67="","",PPKn!C61)</f>
        <v>0</v>
      </c>
      <c r="AD67" s="520">
        <f>IF(C67="","",PPKn!D61)</f>
        <v>0</v>
      </c>
      <c r="AE67" s="520">
        <f>IF(C67="","",PPKn!F61)</f>
        <v>0</v>
      </c>
      <c r="AF67" s="520">
        <f>IF(C67="","",PPKn!G61)</f>
        <v>0</v>
      </c>
      <c r="AG67" s="520" t="e">
        <f>IF(C67="","",PPKn!T61)</f>
        <v>#VALUE!</v>
      </c>
      <c r="AH67" s="520">
        <f>IF(C67="","",B.Ind!S61)</f>
        <v>0</v>
      </c>
      <c r="AI67" s="520">
        <f>IF(C67="","",B.Ind!C61)</f>
        <v>0</v>
      </c>
      <c r="AJ67" s="520">
        <f>IF(C67="","",B.Ind!D61)</f>
        <v>0</v>
      </c>
      <c r="AK67" s="520">
        <f>IF(C67="","",B.Ind!F61)</f>
        <v>0</v>
      </c>
      <c r="AL67" s="520">
        <f>IF(C67="","",B.Ind!G61)</f>
        <v>0</v>
      </c>
      <c r="AM67" s="520" t="e">
        <f>IF(C67="","",B.Ind!T61)</f>
        <v>#VALUE!</v>
      </c>
      <c r="AN67" s="520">
        <f>IF(C67="","",B.ARAB!S61)</f>
        <v>0</v>
      </c>
      <c r="AO67" s="520">
        <f>IF(C67="","",B.ARAB!C61)</f>
        <v>0</v>
      </c>
      <c r="AP67" s="520">
        <f>IF(C67="","",B.ARAB!D61)</f>
        <v>0</v>
      </c>
      <c r="AQ67" s="520">
        <f>IF(C67="","",B.ARAB!F61)</f>
        <v>0</v>
      </c>
      <c r="AR67" s="520">
        <f>IF(C67="","",B.ARAB!G61)</f>
        <v>0</v>
      </c>
      <c r="AS67" s="520" t="e">
        <f>IF(C67="","",B.ARAB!T61)</f>
        <v>#VALUE!</v>
      </c>
      <c r="AT67" s="520">
        <f>IF(C67="","",MAT!S61)</f>
        <v>0</v>
      </c>
      <c r="AU67" s="520">
        <f>IF(C67="","",MAT!C61)</f>
        <v>0</v>
      </c>
      <c r="AV67" s="520">
        <f>IF(C67="","",MAT!D61)</f>
        <v>0</v>
      </c>
      <c r="AW67" s="520">
        <f>IF(C67="","",MAT!F61)</f>
        <v>0</v>
      </c>
      <c r="AX67" s="520">
        <f>IF(C67="","",MAT!G61)</f>
        <v>0</v>
      </c>
      <c r="AY67" s="520" t="e">
        <f>IF(C67="","",MAT!T61)</f>
        <v>#VALUE!</v>
      </c>
      <c r="AZ67" s="520">
        <f>IF(C67="","",IPA!S61)</f>
        <v>0</v>
      </c>
      <c r="BA67" s="520">
        <f>IF(C67="","",IPA!C61)</f>
        <v>0</v>
      </c>
      <c r="BB67" s="520">
        <f>IF(C67="","",IPA!D61)</f>
        <v>0</v>
      </c>
      <c r="BC67" s="520">
        <f>IF(C67="","",IPA!F61)</f>
        <v>0</v>
      </c>
      <c r="BD67" s="520">
        <f>IF(C67="","",IPA!G61)</f>
        <v>0</v>
      </c>
      <c r="BE67" s="520" t="e">
        <f>IF(C67="","",IPA!T61)</f>
        <v>#VALUE!</v>
      </c>
      <c r="BF67" s="520">
        <f>IF(C67="","",IPS!S61)</f>
        <v>0</v>
      </c>
      <c r="BG67" s="520">
        <f>IF(C67="","",IPS!C61)</f>
        <v>0</v>
      </c>
      <c r="BH67" s="520">
        <f>IF(C67="","",IPS!D61)</f>
        <v>0</v>
      </c>
      <c r="BI67" s="520">
        <f>IF(C67="","",IPS!F61)</f>
        <v>0</v>
      </c>
      <c r="BJ67" s="520">
        <f>IF(C67="","",IPS!G61)</f>
        <v>0</v>
      </c>
      <c r="BK67" s="520" t="e">
        <f>IF(C67="","",IPS!T61)</f>
        <v>#VALUE!</v>
      </c>
      <c r="BL67" s="520">
        <f>IF(C67="","",BIng!S61)</f>
        <v>0</v>
      </c>
      <c r="BM67" s="520">
        <f>IF(C67="","",BIng!C61)</f>
        <v>0</v>
      </c>
      <c r="BN67" s="520">
        <f>IF(C67="","",BIng!D61)</f>
        <v>0</v>
      </c>
      <c r="BO67" s="520">
        <f>IF(C67="","",BIng!F61)</f>
        <v>0</v>
      </c>
      <c r="BP67" s="520">
        <f>IF(C67="","",BIng!G61)</f>
        <v>0</v>
      </c>
      <c r="BQ67" s="520" t="e">
        <f>IF(C67="","",BIng!T61)</f>
        <v>#VALUE!</v>
      </c>
      <c r="BR67" s="520">
        <f>IF(C67="","",SBd!S61)</f>
        <v>0</v>
      </c>
      <c r="BS67" s="520">
        <f>IF(C67="","",SBd!C61)</f>
        <v>0</v>
      </c>
      <c r="BT67" s="520">
        <f>IF(C67="","",SBd!D61)</f>
        <v>0</v>
      </c>
      <c r="BU67" s="520">
        <f>IF(C67="","",SBd!F61)</f>
        <v>0</v>
      </c>
      <c r="BV67" s="520">
        <f>IF(C67="","",SBd!G61)</f>
        <v>0</v>
      </c>
      <c r="BW67" s="520" t="e">
        <f>IF(C67="","",SBd!T61)</f>
        <v>#VALUE!</v>
      </c>
      <c r="BX67" s="520">
        <f>IF(C67="","",Pjk!S61)</f>
        <v>0</v>
      </c>
      <c r="BY67" s="520">
        <f>IF(C67="","",Pjk!C61)</f>
        <v>0</v>
      </c>
      <c r="BZ67" s="520">
        <f>IF(C67="","",Pjk!D61)</f>
        <v>0</v>
      </c>
      <c r="CA67" s="520">
        <f>IF(C67="","",Pjk!F61)</f>
        <v>0</v>
      </c>
      <c r="CB67" s="520">
        <f>IF(C67="","",Pjk!G61)</f>
        <v>0</v>
      </c>
      <c r="CC67" s="520" t="e">
        <f>IF(C67="","",Pjk!T61)</f>
        <v>#VALUE!</v>
      </c>
      <c r="CD67" s="520">
        <f>IF(C67="","",Prk!S61)</f>
        <v>0</v>
      </c>
      <c r="CE67" s="520">
        <f>IF(C67="","",Prk!C61)</f>
        <v>0</v>
      </c>
      <c r="CF67" s="520">
        <f>IF(C67="","",Prk!D61)</f>
        <v>0</v>
      </c>
      <c r="CG67" s="520">
        <f>IF(C67="","",Prk!F61)</f>
        <v>0</v>
      </c>
      <c r="CH67" s="520">
        <f>IF(C67="","",Prk!G61)</f>
        <v>0</v>
      </c>
      <c r="CI67" s="520" t="e">
        <f>IF(C67="","",Prk!T61)</f>
        <v>#VALUE!</v>
      </c>
      <c r="CJ67" s="520">
        <f>IF(C67="","",BADER!S61)</f>
        <v>0</v>
      </c>
      <c r="CK67" s="520">
        <f>IF(C67="","",BADER!S61)</f>
        <v>0</v>
      </c>
      <c r="CL67" s="520">
        <f>IF(C67="","",BADER!S61)</f>
        <v>0</v>
      </c>
      <c r="CM67" s="520">
        <f>IF(C67="","",BADER!S61)</f>
        <v>0</v>
      </c>
      <c r="CN67" s="520">
        <f>IF(C67="","",BADER!S61)</f>
        <v>0</v>
      </c>
      <c r="CO67" s="520">
        <f>IF(C67="","",BADER!S61)</f>
        <v>0</v>
      </c>
      <c r="CP67" s="521">
        <f>IF(C67="","",TAMB1!S61)</f>
        <v>0</v>
      </c>
      <c r="CQ67" s="521">
        <f>IF(C67="","",TAMB1!C61)</f>
        <v>0</v>
      </c>
      <c r="CR67" s="521">
        <f>IF(C67="","",TAMB1!D61)</f>
        <v>0</v>
      </c>
      <c r="CS67" s="521">
        <f>IF(C67="","",TAMB1!F61)</f>
        <v>0</v>
      </c>
      <c r="CT67" s="521">
        <f>IF(C67="","",TAMB1!G61)</f>
        <v>0</v>
      </c>
      <c r="CU67" s="521" t="e">
        <f>IF(C67="","",TAMB1!T61)</f>
        <v>#VALUE!</v>
      </c>
      <c r="CV67" s="521">
        <f>IF(C67="","",TAMB2!S61)</f>
        <v>0</v>
      </c>
      <c r="CW67" s="521">
        <f>IF(C67="","",TAMB2!C61)</f>
        <v>0</v>
      </c>
      <c r="CX67" s="521">
        <f>IF(C67="","",TAMB2!D61)</f>
        <v>0</v>
      </c>
      <c r="CY67" s="521">
        <f>IF(C67="","",TAMB2!F61)</f>
        <v>0</v>
      </c>
      <c r="CZ67" s="521">
        <f>IF(C67="","",TAMB2!G61)</f>
        <v>0</v>
      </c>
      <c r="DA67" s="521" t="e">
        <f>IF(C67="","",TAMB2!T61)</f>
        <v>#VALUE!</v>
      </c>
      <c r="DB67" s="519"/>
      <c r="DC67" s="519"/>
      <c r="DD67" s="519"/>
      <c r="DE67" s="519"/>
      <c r="DF67" s="519"/>
      <c r="DG67" s="519"/>
      <c r="DH67" s="520">
        <f>IF(C67="","",ISIEKSTRA1!C53)</f>
        <v>0</v>
      </c>
      <c r="DI67" s="520">
        <f>IF(C67="","",ISIEKSTRA1!D53)</f>
        <v>0</v>
      </c>
      <c r="DJ67" s="520">
        <f>IF(C67="","",ISIEKSTRA1!F53)</f>
        <v>0</v>
      </c>
      <c r="DK67" s="520">
        <f>IF(C67="","",ISIEKSTRA1!G53)</f>
        <v>0</v>
      </c>
      <c r="DL67" s="520">
        <f>IF(C67="","",ISIEKSTRA1!I53)</f>
        <v>0</v>
      </c>
      <c r="DM67" s="520">
        <f>IF(C67="","",ISIEKSTRA1!J53)</f>
        <v>0</v>
      </c>
      <c r="DN67" s="520">
        <f>IF(C67="","",ISIEKSTRA1!L53)</f>
        <v>0</v>
      </c>
      <c r="DO67" s="520">
        <f>IF(C67="","",ISIEKSTRA1!M53)</f>
        <v>0</v>
      </c>
      <c r="DP67" s="520">
        <f>IF(C67="","",'Data Raport'!D51)</f>
        <v>0</v>
      </c>
      <c r="DQ67" s="520">
        <f>IF(C67="","",'Data Raport'!E51)</f>
        <v>0</v>
      </c>
      <c r="DR67" s="520">
        <f>IF(C67="","",'Data Raport'!F51)</f>
        <v>0</v>
      </c>
    </row>
  </sheetData>
  <sheetProtection password="D4C3" sheet="1" objects="1" scenarios="1"/>
  <mergeCells count="28">
    <mergeCell ref="AZ18:BE18"/>
    <mergeCell ref="A18:A19"/>
    <mergeCell ref="B18:B19"/>
    <mergeCell ref="C18:C19"/>
    <mergeCell ref="D18:I18"/>
    <mergeCell ref="J18:O18"/>
    <mergeCell ref="P18:U18"/>
    <mergeCell ref="V18:AA18"/>
    <mergeCell ref="AB18:AG18"/>
    <mergeCell ref="AH18:AM18"/>
    <mergeCell ref="AN18:AS18"/>
    <mergeCell ref="AT18:AY18"/>
    <mergeCell ref="DN18:DO18"/>
    <mergeCell ref="DP18:DR18"/>
    <mergeCell ref="A9:C12"/>
    <mergeCell ref="A14:C16"/>
    <mergeCell ref="CP18:CU18"/>
    <mergeCell ref="CV18:DA18"/>
    <mergeCell ref="DB18:DG18"/>
    <mergeCell ref="DH18:DI18"/>
    <mergeCell ref="DJ18:DK18"/>
    <mergeCell ref="DL18:DM18"/>
    <mergeCell ref="BF18:BK18"/>
    <mergeCell ref="BL18:BQ18"/>
    <mergeCell ref="BR18:BW18"/>
    <mergeCell ref="BX18:CC18"/>
    <mergeCell ref="CD18:CI18"/>
    <mergeCell ref="CJ18:CO18"/>
  </mergeCells>
  <hyperlinks>
    <hyperlink ref="A14:C16" location="Home!A1" display="BACK TO MENU"/>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55">
    <tabColor rgb="FF0000CC"/>
  </sheetPr>
  <dimension ref="A1:DK115"/>
  <sheetViews>
    <sheetView showGridLines="0" workbookViewId="0">
      <pane xSplit="2" ySplit="10" topLeftCell="C11" activePane="bottomRight" state="frozen"/>
      <selection pane="topRight"/>
      <selection pane="bottomLeft"/>
      <selection pane="bottomRight" activeCell="AD13" sqref="AD13"/>
    </sheetView>
  </sheetViews>
  <sheetFormatPr defaultColWidth="0" defaultRowHeight="15" customHeight="1" zeroHeight="1"/>
  <cols>
    <col min="1" max="1" width="4.7109375" style="27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9" width="5.7109375" style="58" customWidth="1"/>
    <col min="40" max="40" width="6.140625" style="58" customWidth="1"/>
    <col min="41" max="41" width="5.28515625" style="58" bestFit="1" customWidth="1"/>
    <col min="42" max="115" width="0" style="58" hidden="1" customWidth="1"/>
    <col min="116" max="16384" width="9.140625" style="58" hidden="1"/>
  </cols>
  <sheetData>
    <row r="1" spans="1:46" ht="6.75" customHeight="1">
      <c r="D1" s="714"/>
      <c r="E1" s="714"/>
      <c r="F1" s="714"/>
      <c r="G1" s="714"/>
      <c r="H1" s="714"/>
      <c r="I1" s="714"/>
      <c r="J1" s="714"/>
      <c r="K1" s="714"/>
      <c r="L1" s="714"/>
      <c r="M1" s="714"/>
      <c r="N1" s="714"/>
      <c r="O1" s="714"/>
      <c r="P1" s="714"/>
      <c r="Q1" s="714"/>
      <c r="R1" s="714"/>
      <c r="S1" s="714"/>
      <c r="T1" s="714"/>
      <c r="U1" s="714"/>
    </row>
    <row r="2" spans="1:46" s="732" customFormat="1" ht="21.75" customHeight="1">
      <c r="A2" s="732" t="s">
        <v>173</v>
      </c>
    </row>
    <row r="3" spans="1:46" s="715" customFormat="1" ht="19.5" customHeight="1">
      <c r="A3" s="734" t="str">
        <f>UTAMA!D22</f>
        <v>MTS BAHRUS SHOLIHIN</v>
      </c>
    </row>
    <row r="4" spans="1:46" ht="5.25" customHeight="1"/>
    <row r="5" spans="1:46" s="717" customFormat="1" ht="18.75">
      <c r="A5" s="717" t="s">
        <v>64</v>
      </c>
    </row>
    <row r="6" spans="1:46">
      <c r="C6" s="270" t="s">
        <v>65</v>
      </c>
      <c r="D6" s="379" t="str">
        <f>UTAMA!D16&amp;UTAMA!E16</f>
        <v>7</v>
      </c>
      <c r="E6" s="270"/>
      <c r="F6" s="266"/>
      <c r="G6" s="266"/>
      <c r="H6" s="266"/>
      <c r="I6" s="266"/>
      <c r="J6" s="266"/>
      <c r="K6" s="266"/>
      <c r="L6" s="151" t="s">
        <v>66</v>
      </c>
      <c r="M6" s="151"/>
      <c r="O6" s="291" t="s">
        <v>430</v>
      </c>
      <c r="P6" s="227"/>
      <c r="Q6" s="227"/>
      <c r="R6" s="227"/>
      <c r="V6" s="58" t="s">
        <v>9</v>
      </c>
      <c r="AA6" s="380" t="str">
        <f>UTAMA!D20</f>
        <v>2017/2018</v>
      </c>
    </row>
    <row r="7" spans="1:46"/>
    <row r="8" spans="1:46" ht="42.75" customHeight="1">
      <c r="A8" s="711" t="s">
        <v>51</v>
      </c>
      <c r="B8" s="711" t="s">
        <v>2</v>
      </c>
      <c r="C8" s="267"/>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558" t="s">
        <v>54</v>
      </c>
      <c r="AM8" s="116" t="s">
        <v>429</v>
      </c>
      <c r="AN8" s="788" t="s">
        <v>68</v>
      </c>
      <c r="AO8" s="737" t="s">
        <v>69</v>
      </c>
    </row>
    <row r="9" spans="1:46" ht="19.5" customHeight="1">
      <c r="A9" s="712"/>
      <c r="B9" s="712"/>
      <c r="C9" s="358"/>
      <c r="D9" s="730" t="str">
        <f>IF('QH2'!S14="","",'QH2'!S14)</f>
        <v/>
      </c>
      <c r="E9" s="731"/>
      <c r="F9" s="730" t="str">
        <f>IF('AA2'!S14="","",'AA2'!S14)</f>
        <v/>
      </c>
      <c r="G9" s="731"/>
      <c r="H9" s="730" t="str">
        <f>IF(FIQIH2!S14="","",FIQIH2!S14)</f>
        <v/>
      </c>
      <c r="I9" s="731"/>
      <c r="J9" s="730" t="str">
        <f>IF('SKI2'!S14="","",'SKI2'!S14)</f>
        <v/>
      </c>
      <c r="K9" s="731"/>
      <c r="L9" s="730" t="str">
        <f>IF(PPKn2!S14="","",PPKn2!S14)</f>
        <v/>
      </c>
      <c r="M9" s="731"/>
      <c r="N9" s="730" t="str">
        <f>IF(B.Ind2!S14="","",B.Ind2!S14)</f>
        <v/>
      </c>
      <c r="O9" s="731"/>
      <c r="P9" s="730" t="str">
        <f>IF(B.ARAB2!S14="","",B.ARAB2!S14)</f>
        <v/>
      </c>
      <c r="Q9" s="731"/>
      <c r="R9" s="730" t="str">
        <f>IF('MAT2'!S14="","",'MAT2'!S14)</f>
        <v/>
      </c>
      <c r="S9" s="731"/>
      <c r="T9" s="730" t="str">
        <f>IF('IPA2'!S14="","",'IPA2'!S14)</f>
        <v/>
      </c>
      <c r="U9" s="731"/>
      <c r="V9" s="730" t="str">
        <f>IF('IPS2'!S14="","",'IPS2'!S14)</f>
        <v/>
      </c>
      <c r="W9" s="731"/>
      <c r="X9" s="730" t="str">
        <f>IF(BIng2!S14="","",BIng2!S14)</f>
        <v/>
      </c>
      <c r="Y9" s="731"/>
      <c r="Z9" s="730" t="str">
        <f>IF('SBd2'!S14="","",'SBd2'!S14)</f>
        <v/>
      </c>
      <c r="AA9" s="731"/>
      <c r="AB9" s="730" t="str">
        <f>IF('Pjk2'!S14="","",'Pjk2'!S14)</f>
        <v/>
      </c>
      <c r="AC9" s="731"/>
      <c r="AD9" s="730" t="str">
        <f>IF('Prk2'!S14="","",'Prk2'!S14)</f>
        <v/>
      </c>
      <c r="AE9" s="731"/>
      <c r="AF9" s="730" t="str">
        <f>IF(BADER2!S14="","",BADER2!S14)</f>
        <v/>
      </c>
      <c r="AG9" s="731"/>
      <c r="AH9" s="730" t="str">
        <f>IF(TAMB12!S14="","",TAMB12!S14)</f>
        <v/>
      </c>
      <c r="AI9" s="731"/>
      <c r="AJ9" s="730" t="str">
        <f>IF(TAMB22!S14="","",TAMB22!S14)</f>
        <v/>
      </c>
      <c r="AK9" s="731"/>
      <c r="AL9" s="558"/>
      <c r="AM9" s="116"/>
      <c r="AN9" s="788"/>
      <c r="AO9" s="737"/>
    </row>
    <row r="10" spans="1:46">
      <c r="A10" s="713"/>
      <c r="B10" s="713"/>
      <c r="C10" s="268"/>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69" t="s">
        <v>15</v>
      </c>
      <c r="AM10" s="69" t="s">
        <v>15</v>
      </c>
      <c r="AN10" s="788"/>
      <c r="AO10" s="737"/>
      <c r="AP10" s="71"/>
      <c r="AQ10" s="71"/>
      <c r="AR10" s="71"/>
      <c r="AS10" s="71"/>
      <c r="AT10" s="71"/>
    </row>
    <row r="11" spans="1:46">
      <c r="A11" s="711">
        <v>1</v>
      </c>
      <c r="B11" s="752" t="str">
        <f>IF('Data Raport2'!B4="","",'Data Raport2'!B4)</f>
        <v>ROFIAH</v>
      </c>
      <c r="C11" s="232" t="s">
        <v>422</v>
      </c>
      <c r="D11" s="222" t="str">
        <f>IF('QH2'!C14="","",'QH2'!C14)</f>
        <v/>
      </c>
      <c r="E11" s="223" t="str">
        <f>IF('QH2'!D14="","",'QH2'!D14)</f>
        <v/>
      </c>
      <c r="F11" s="223" t="str">
        <f>IF('AA2'!C14="","",'AA2'!C14)</f>
        <v/>
      </c>
      <c r="G11" s="223" t="str">
        <f>IF('AA2'!D14="","",'AA2'!D14)</f>
        <v/>
      </c>
      <c r="H11" s="223" t="str">
        <f>IF(FIQIH2!C14="","",FIQIH2!C14)</f>
        <v/>
      </c>
      <c r="I11" s="223" t="str">
        <f>IF(FIQIH2!D14="","",FIQIH2!D14)</f>
        <v/>
      </c>
      <c r="J11" s="223" t="str">
        <f>IF('SKI2'!C14="","",'SKI2'!C14)</f>
        <v/>
      </c>
      <c r="K11" s="223" t="str">
        <f>IF('SKI2'!D14="","",'SKI2'!D14)</f>
        <v/>
      </c>
      <c r="L11" s="222" t="str">
        <f>IF(PPKn2!C14="","",PPKn2!C14)</f>
        <v/>
      </c>
      <c r="M11" s="223" t="str">
        <f>IF(PPKn2!D14="","",PPKn2!D14)</f>
        <v/>
      </c>
      <c r="N11" s="224" t="str">
        <f>IF(B.Ind2!C14="","",B.Ind2!C14)</f>
        <v/>
      </c>
      <c r="O11" s="224" t="str">
        <f>IF(B.Ind2!D14="","",B.Ind2!D14)</f>
        <v/>
      </c>
      <c r="P11" s="224" t="str">
        <f>IF(B.ARAB2!C14="","",B.ARAB2!C14)</f>
        <v/>
      </c>
      <c r="Q11" s="224" t="str">
        <f>IF(B.ARAB2!D14="","",B.ARAB2!D14)</f>
        <v/>
      </c>
      <c r="R11" s="224" t="str">
        <f>IF('MAT2'!C14="","",'MAT2'!C14)</f>
        <v/>
      </c>
      <c r="S11" s="224" t="str">
        <f>IF('MAT2'!D14="","",'MAT2'!D14)</f>
        <v/>
      </c>
      <c r="T11" s="224" t="str">
        <f>IF('IPA2'!C14="","",'IPA2'!C14)</f>
        <v/>
      </c>
      <c r="U11" s="224" t="str">
        <f>IF('IPA2'!D14="","",'IPA2'!D14)</f>
        <v/>
      </c>
      <c r="V11" s="224" t="str">
        <f>IF('IPS2'!C14="","",'IPS2'!C14)</f>
        <v/>
      </c>
      <c r="W11" s="224" t="str">
        <f>IF('IPS2'!D14="","",'IPS2'!D14)</f>
        <v/>
      </c>
      <c r="X11" s="224" t="str">
        <f>IF(BIng2!C14="","",BIng2!F14)</f>
        <v/>
      </c>
      <c r="Y11" s="224" t="str">
        <f>IF(BIng2!D14="","",BIng2!D14)</f>
        <v/>
      </c>
      <c r="Z11" s="224" t="str">
        <f>IF('SBd2'!C14="","",'SBd2'!C14)</f>
        <v/>
      </c>
      <c r="AA11" s="224" t="str">
        <f>IF('SBd2'!D14="","",'SBd2'!D144)</f>
        <v/>
      </c>
      <c r="AB11" s="224" t="str">
        <f>IF('Pjk2'!C14="","",'Pjk2'!F14)</f>
        <v/>
      </c>
      <c r="AC11" s="224" t="str">
        <f>IF('Pjk2'!D14="","",'Pjk2'!D14)</f>
        <v/>
      </c>
      <c r="AD11" s="224" t="str">
        <f>IF('Prk2'!C14="","",'Prk2'!C14)</f>
        <v/>
      </c>
      <c r="AE11" s="224" t="str">
        <f>IF('Prk2'!D14="","",'Prk2'!D14)</f>
        <v/>
      </c>
      <c r="AF11" s="224" t="str">
        <f>IF(BADER2!C14="","",BADER2!C14)</f>
        <v/>
      </c>
      <c r="AG11" s="224" t="str">
        <f>IF(BADER2!D14="","",BADER2!D14)</f>
        <v/>
      </c>
      <c r="AH11" s="224" t="str">
        <f>IF(TAMB12!C14="","",TAMB12!C14)</f>
        <v/>
      </c>
      <c r="AI11" s="224" t="str">
        <f>IF(TAMB12!D14="","",TAMB12!D14)</f>
        <v/>
      </c>
      <c r="AJ11" s="224" t="str">
        <f>IF(TAMB22!C14="","",TAMB22!C14)</f>
        <v/>
      </c>
      <c r="AK11" s="224" t="str">
        <f>IF(TAMB22!D14="","",TAMB22!D14)</f>
        <v/>
      </c>
      <c r="AL11" s="225">
        <f t="shared" ref="AL11:AL74" si="0">SUM(D11,F11,H11,J11,L11,N11,P11,R11,T11,V11,X11,Z11,AB11,AD11,AF11,AH11,AJ11)</f>
        <v>0</v>
      </c>
      <c r="AM11" s="754" t="str">
        <f>IFERROR(DESKRIPSI2!EW11,"")</f>
        <v/>
      </c>
      <c r="AN11" s="756" t="str">
        <f>IF(AL11=0,"",AL11+AL12)</f>
        <v/>
      </c>
      <c r="AO11" s="751" t="str">
        <f>IF(AN11="","",RANK(AN11,$AN$11:$AN$107,0))</f>
        <v/>
      </c>
    </row>
    <row r="12" spans="1:46">
      <c r="A12" s="713"/>
      <c r="B12" s="753"/>
      <c r="C12" s="232" t="s">
        <v>423</v>
      </c>
      <c r="D12" s="228" t="str">
        <f>IF('QH2'!F14="","",'QH2'!F14)</f>
        <v/>
      </c>
      <c r="E12" s="229" t="str">
        <f>IF('QH2'!G14="","",'QH2'!G14)</f>
        <v/>
      </c>
      <c r="F12" s="229" t="str">
        <f>IF('AA2'!F14="","",'AA2'!F14)</f>
        <v/>
      </c>
      <c r="G12" s="229" t="str">
        <f>IF('AA2'!G14="","",'AA2'!G14)</f>
        <v/>
      </c>
      <c r="H12" s="229" t="str">
        <f>IF(FIQIH2!F14="","",FIQIH2!F14)</f>
        <v/>
      </c>
      <c r="I12" s="229" t="str">
        <f>IF(FIQIH2!G14="","",FIQIH2!G14)</f>
        <v/>
      </c>
      <c r="J12" s="229" t="str">
        <f>IF('SKI2'!F14="","",'SKI2'!F14)</f>
        <v/>
      </c>
      <c r="K12" s="229" t="str">
        <f>IF('SKI2'!G14="","",'SKI2'!G14)</f>
        <v/>
      </c>
      <c r="L12" s="228" t="str">
        <f>IF(PPKn2!F14="","",PPKn2!F14)</f>
        <v/>
      </c>
      <c r="M12" s="229" t="str">
        <f>IF(PPKn2!G14="","",PPKn2!G14)</f>
        <v/>
      </c>
      <c r="N12" s="230" t="str">
        <f>IF(B.Ind2!F14="","",B.Ind2!F14)</f>
        <v/>
      </c>
      <c r="O12" s="230" t="str">
        <f>IF(B.Ind2!G14="","",B.Ind2!G14)</f>
        <v/>
      </c>
      <c r="P12" s="230" t="str">
        <f>IF(B.ARAB2!F14="","",B.ARAB2!F14)</f>
        <v/>
      </c>
      <c r="Q12" s="230" t="str">
        <f>IF(B.ARAB2!G14="","",B.ARAB2!G14)</f>
        <v/>
      </c>
      <c r="R12" s="230" t="str">
        <f>IF('MAT2'!F14="","",'MAT2'!F14)</f>
        <v/>
      </c>
      <c r="S12" s="230" t="str">
        <f>IF('MAT2'!G14="","",'MAT2'!G14)</f>
        <v/>
      </c>
      <c r="T12" s="230" t="str">
        <f>IF('IPA2'!F14="","",'IPA2'!F14)</f>
        <v/>
      </c>
      <c r="U12" s="230" t="str">
        <f>IF('IPA2'!G14="","",'IPA2'!G14)</f>
        <v/>
      </c>
      <c r="V12" s="230" t="str">
        <f>IF('IPS2'!F14="","",'IPS2'!F14)</f>
        <v/>
      </c>
      <c r="W12" s="230" t="str">
        <f>IF('IPS2'!G14="","",'IPS2'!G144)</f>
        <v/>
      </c>
      <c r="X12" s="230" t="str">
        <f>IF(BIng2!F14="","",BIng2!F14)</f>
        <v/>
      </c>
      <c r="Y12" s="230" t="str">
        <f>IF(BIng2!G14="","",BIng2!G14)</f>
        <v/>
      </c>
      <c r="Z12" s="230" t="str">
        <f>IF('SBd2'!F14="","",'SBd2'!F14)</f>
        <v/>
      </c>
      <c r="AA12" s="230" t="str">
        <f>IF('SBd2'!G14="","",'SBd2'!G14)</f>
        <v/>
      </c>
      <c r="AB12" s="230" t="str">
        <f>IF('Pjk2'!F14="","",'Pjk2'!F14)</f>
        <v/>
      </c>
      <c r="AC12" s="230" t="str">
        <f>IF('Pjk2'!G14="","",'Pjk2'!G14)</f>
        <v/>
      </c>
      <c r="AD12" s="230" t="str">
        <f>IF('Prk2'!F14="","",'Prk2'!F14)</f>
        <v/>
      </c>
      <c r="AE12" s="230" t="str">
        <f>IF('Prk2'!G14="","",'Prk2'!G14)</f>
        <v/>
      </c>
      <c r="AF12" s="230" t="str">
        <f>IF(BADER2!F14="","",BADER2!F14)</f>
        <v/>
      </c>
      <c r="AG12" s="230" t="str">
        <f>IF(BADER2!G14="","",BADER2!G14)</f>
        <v/>
      </c>
      <c r="AH12" s="230" t="str">
        <f>IF(TAMB12!F14="","",TAMB12!F14)</f>
        <v/>
      </c>
      <c r="AI12" s="230" t="str">
        <f>IF(TAMB12!G14="","",TAMB12!G14)</f>
        <v/>
      </c>
      <c r="AJ12" s="230" t="str">
        <f>IF(TAMB22!F14="","",TAMB22!F14)</f>
        <v/>
      </c>
      <c r="AK12" s="230" t="str">
        <f>IF(TAMB22!G14="","",TAMB22!G14)</f>
        <v/>
      </c>
      <c r="AL12" s="231">
        <f t="shared" si="0"/>
        <v>0</v>
      </c>
      <c r="AM12" s="755"/>
      <c r="AN12" s="757"/>
      <c r="AO12" s="751"/>
    </row>
    <row r="13" spans="1:46">
      <c r="A13" s="711">
        <v>2</v>
      </c>
      <c r="B13" s="752" t="str">
        <f>IF('Data Raport2'!B5="","",'Data Raport2'!B5)</f>
        <v>siswa2</v>
      </c>
      <c r="C13" s="232" t="s">
        <v>422</v>
      </c>
      <c r="D13" s="228" t="str">
        <f>IF('QH2'!C15="","",'QH2'!C15)</f>
        <v/>
      </c>
      <c r="E13" s="229" t="str">
        <f>IF('QH2'!D15="","",'QH2'!D15)</f>
        <v/>
      </c>
      <c r="F13" s="229" t="str">
        <f>IF('AA2'!C15="","",'AA2'!C15)</f>
        <v/>
      </c>
      <c r="G13" s="229" t="str">
        <f>IF('AA2'!D15="","",'AA2'!D15)</f>
        <v/>
      </c>
      <c r="H13" s="229" t="str">
        <f>IF(FIQIH2!C15="","",FIQIH2!C15)</f>
        <v/>
      </c>
      <c r="I13" s="229" t="str">
        <f>IF(FIQIH2!D15="","",FIQIH2!D15)</f>
        <v/>
      </c>
      <c r="J13" s="229" t="str">
        <f>IF('SKI2'!C15="","",'SKI2'!C15)</f>
        <v/>
      </c>
      <c r="K13" s="229" t="str">
        <f>IF('SKI2'!D15="","",'SKI2'!D15)</f>
        <v/>
      </c>
      <c r="L13" s="228" t="str">
        <f>IF(PPKn2!C15="","",PPKn2!C15)</f>
        <v/>
      </c>
      <c r="M13" s="229" t="str">
        <f>IF(PPKn2!D15="","",PPKn2!D15)</f>
        <v/>
      </c>
      <c r="N13" s="230" t="str">
        <f>IF(B.Ind2!C15="","",B.Ind2!C15)</f>
        <v/>
      </c>
      <c r="O13" s="230" t="str">
        <f>IF(B.Ind2!D15="","",B.Ind2!D15)</f>
        <v/>
      </c>
      <c r="P13" s="230" t="str">
        <f>IF(B.ARAB2!C15="","",B.ARAB2!C15)</f>
        <v/>
      </c>
      <c r="Q13" s="230" t="str">
        <f>IF(B.ARAB2!D15="","",B.ARAB2!D15)</f>
        <v/>
      </c>
      <c r="R13" s="230" t="str">
        <f>IF('MAT2'!C15="","",'MAT2'!C15)</f>
        <v/>
      </c>
      <c r="S13" s="230" t="str">
        <f>IF('MAT2'!D15="","",'MAT2'!D15)</f>
        <v/>
      </c>
      <c r="T13" s="230" t="str">
        <f>IF('IPA2'!C15="","",'IPA2'!C15)</f>
        <v/>
      </c>
      <c r="U13" s="230" t="str">
        <f>IF('IPA2'!D15="","",'IPA2'!D15)</f>
        <v/>
      </c>
      <c r="V13" s="230" t="str">
        <f>IF('IPS2'!C15="","",'IPS2'!C15)</f>
        <v/>
      </c>
      <c r="W13" s="230" t="str">
        <f>IF('IPS2'!D15="","",'IPS2'!D15)</f>
        <v/>
      </c>
      <c r="X13" s="230" t="str">
        <f>IF(BIng2!C15="","",BIng2!F15)</f>
        <v/>
      </c>
      <c r="Y13" s="230" t="str">
        <f>IF(BIng2!D15="","",BIng2!D15)</f>
        <v/>
      </c>
      <c r="Z13" s="230" t="str">
        <f>IF('SBd2'!C15="","",'SBd2'!C15)</f>
        <v/>
      </c>
      <c r="AA13" s="230" t="str">
        <f>IF('SBd2'!D15="","",'SBd2'!D145)</f>
        <v/>
      </c>
      <c r="AB13" s="230" t="str">
        <f>IF('Pjk2'!C15="","",'Pjk2'!F15)</f>
        <v/>
      </c>
      <c r="AC13" s="230" t="str">
        <f>IF('Pjk2'!D15="","",'Pjk2'!D15)</f>
        <v/>
      </c>
      <c r="AD13" s="230" t="str">
        <f>IF('Prk2'!C15="","",'Prk2'!C15)</f>
        <v/>
      </c>
      <c r="AE13" s="230" t="str">
        <f>IF('Prk2'!D15="","",'Prk2'!D15)</f>
        <v/>
      </c>
      <c r="AF13" s="230" t="str">
        <f>IF(BADER2!C15="","",BADER2!C15)</f>
        <v/>
      </c>
      <c r="AG13" s="230" t="str">
        <f>IF(BADER2!D15="","",BADER2!D15)</f>
        <v/>
      </c>
      <c r="AH13" s="230" t="str">
        <f>IF(TAMB12!C15="","",TAMB12!C15)</f>
        <v/>
      </c>
      <c r="AI13" s="230" t="str">
        <f>IF(TAMB12!D15="","",TAMB12!D15)</f>
        <v/>
      </c>
      <c r="AJ13" s="230" t="str">
        <f>IF(TAMB22!C15="","",TAMB22!C15)</f>
        <v/>
      </c>
      <c r="AK13" s="230" t="str">
        <f>IF(TAMB22!D15="","",TAMB22!D15)</f>
        <v/>
      </c>
      <c r="AL13" s="231">
        <f t="shared" si="0"/>
        <v>0</v>
      </c>
      <c r="AM13" s="754" t="str">
        <f>IFERROR(DESKRIPSI2!EW12,"")</f>
        <v/>
      </c>
      <c r="AN13" s="756" t="str">
        <f t="shared" ref="AN13" si="1">IF(AL13=0,"",AL13+AL14)</f>
        <v/>
      </c>
      <c r="AO13" s="751" t="str">
        <f t="shared" ref="AO13" si="2">IF(AN13="","",RANK(AN13,$AN$11:$AN$107,0))</f>
        <v/>
      </c>
    </row>
    <row r="14" spans="1:46">
      <c r="A14" s="713"/>
      <c r="B14" s="753"/>
      <c r="C14" s="232" t="s">
        <v>423</v>
      </c>
      <c r="D14" s="228" t="str">
        <f>IF('QH2'!F15="","",'QH2'!F15)</f>
        <v/>
      </c>
      <c r="E14" s="229" t="str">
        <f>IF('QH2'!G15="","",'QH2'!G15)</f>
        <v/>
      </c>
      <c r="F14" s="229" t="str">
        <f>IF('AA2'!F15="","",'AA2'!F15)</f>
        <v/>
      </c>
      <c r="G14" s="229" t="str">
        <f>IF('AA2'!G15="","",'AA2'!G15)</f>
        <v/>
      </c>
      <c r="H14" s="229" t="str">
        <f>IF(FIQIH2!F15="","",FIQIH2!F15)</f>
        <v/>
      </c>
      <c r="I14" s="229" t="str">
        <f>IF(FIQIH2!G15="","",FIQIH2!G15)</f>
        <v/>
      </c>
      <c r="J14" s="229" t="str">
        <f>IF('SKI2'!F15="","",'SKI2'!F15)</f>
        <v/>
      </c>
      <c r="K14" s="229" t="str">
        <f>IF('SKI2'!G15="","",'SKI2'!G15)</f>
        <v/>
      </c>
      <c r="L14" s="228" t="str">
        <f>IF(PPKn2!F15="","",PPKn2!F15)</f>
        <v/>
      </c>
      <c r="M14" s="229" t="str">
        <f>IF(PPKn2!G15="","",PPKn2!G15)</f>
        <v/>
      </c>
      <c r="N14" s="230" t="str">
        <f>IF(B.Ind2!F15="","",B.Ind2!F15)</f>
        <v/>
      </c>
      <c r="O14" s="230" t="str">
        <f>IF(B.Ind2!G15="","",B.Ind2!G15)</f>
        <v/>
      </c>
      <c r="P14" s="230" t="str">
        <f>IF(B.ARAB2!F15="","",B.ARAB2!F15)</f>
        <v/>
      </c>
      <c r="Q14" s="230" t="str">
        <f>IF(B.ARAB2!G15="","",B.ARAB2!G15)</f>
        <v/>
      </c>
      <c r="R14" s="230" t="str">
        <f>IF('MAT2'!F15="","",'MAT2'!F15)</f>
        <v/>
      </c>
      <c r="S14" s="230" t="str">
        <f>IF('MAT2'!G15="","",'MAT2'!G15)</f>
        <v/>
      </c>
      <c r="T14" s="230" t="str">
        <f>IF('IPA2'!F15="","",'IPA2'!F15)</f>
        <v/>
      </c>
      <c r="U14" s="230" t="str">
        <f>IF('IPA2'!G15="","",'IPA2'!G15)</f>
        <v/>
      </c>
      <c r="V14" s="230" t="str">
        <f>IF('IPS2'!F15="","",'IPS2'!F15)</f>
        <v/>
      </c>
      <c r="W14" s="230" t="str">
        <f>IF('IPS2'!G15="","",'IPS2'!G145)</f>
        <v/>
      </c>
      <c r="X14" s="230" t="str">
        <f>IF(BIng2!F15="","",BIng2!F15)</f>
        <v/>
      </c>
      <c r="Y14" s="230" t="str">
        <f>IF(BIng2!G15="","",BIng2!G15)</f>
        <v/>
      </c>
      <c r="Z14" s="230" t="str">
        <f>IF('SBd2'!F15="","",'SBd2'!F15)</f>
        <v/>
      </c>
      <c r="AA14" s="230" t="str">
        <f>IF('SBd2'!G15="","",'SBd2'!G15)</f>
        <v/>
      </c>
      <c r="AB14" s="230" t="str">
        <f>IF('Pjk2'!F15="","",'Pjk2'!F15)</f>
        <v/>
      </c>
      <c r="AC14" s="230" t="str">
        <f>IF('Pjk2'!G15="","",'Pjk2'!G15)</f>
        <v/>
      </c>
      <c r="AD14" s="230" t="str">
        <f>IF('Prk2'!F15="","",'Prk2'!F15)</f>
        <v/>
      </c>
      <c r="AE14" s="230" t="str">
        <f>IF('Prk2'!G15="","",'Prk2'!G15)</f>
        <v/>
      </c>
      <c r="AF14" s="230" t="str">
        <f>IF(BADER2!F15="","",BADER2!F15)</f>
        <v/>
      </c>
      <c r="AG14" s="230" t="str">
        <f>IF(BADER2!G15="","",BADER2!G15)</f>
        <v/>
      </c>
      <c r="AH14" s="230" t="str">
        <f>IF(TAMB12!F15="","",TAMB12!F15)</f>
        <v/>
      </c>
      <c r="AI14" s="230" t="str">
        <f>IF(TAMB12!G15="","",TAMB12!G15)</f>
        <v/>
      </c>
      <c r="AJ14" s="230" t="str">
        <f>IF(TAMB22!F15="","",TAMB22!F15)</f>
        <v/>
      </c>
      <c r="AK14" s="230" t="str">
        <f>IF(TAMB22!G15="","",TAMB22!G15)</f>
        <v/>
      </c>
      <c r="AL14" s="231">
        <f t="shared" si="0"/>
        <v>0</v>
      </c>
      <c r="AM14" s="755"/>
      <c r="AN14" s="757"/>
      <c r="AO14" s="751"/>
    </row>
    <row r="15" spans="1:46">
      <c r="A15" s="711">
        <v>3</v>
      </c>
      <c r="B15" s="752" t="str">
        <f>IF('Data Raport2'!B6="","",'Data Raport2'!B6)</f>
        <v>siswa3</v>
      </c>
      <c r="C15" s="232" t="s">
        <v>422</v>
      </c>
      <c r="D15" s="228" t="str">
        <f>IF('QH2'!C16="","",'QH2'!C16)</f>
        <v/>
      </c>
      <c r="E15" s="229" t="str">
        <f>IF('QH2'!D16="","",'QH2'!D16)</f>
        <v/>
      </c>
      <c r="F15" s="229" t="str">
        <f>IF('AA2'!C16="","",'AA2'!C16)</f>
        <v/>
      </c>
      <c r="G15" s="229" t="str">
        <f>IF('AA2'!D16="","",'AA2'!D16)</f>
        <v/>
      </c>
      <c r="H15" s="229" t="str">
        <f>IF(FIQIH2!C16="","",FIQIH2!C16)</f>
        <v/>
      </c>
      <c r="I15" s="229" t="str">
        <f>IF(FIQIH2!D16="","",FIQIH2!D16)</f>
        <v/>
      </c>
      <c r="J15" s="229" t="str">
        <f>IF('SKI2'!C16="","",'SKI2'!C16)</f>
        <v/>
      </c>
      <c r="K15" s="229" t="str">
        <f>IF('SKI2'!D16="","",'SKI2'!D16)</f>
        <v/>
      </c>
      <c r="L15" s="228" t="str">
        <f>IF(PPKn2!C16="","",PPKn2!C16)</f>
        <v/>
      </c>
      <c r="M15" s="229" t="str">
        <f>IF(PPKn2!D16="","",PPKn2!D16)</f>
        <v/>
      </c>
      <c r="N15" s="230" t="str">
        <f>IF(B.Ind2!C16="","",B.Ind2!C16)</f>
        <v/>
      </c>
      <c r="O15" s="230" t="str">
        <f>IF(B.Ind2!D16="","",B.Ind2!D16)</f>
        <v/>
      </c>
      <c r="P15" s="230" t="str">
        <f>IF(B.ARAB2!C16="","",B.ARAB2!C16)</f>
        <v/>
      </c>
      <c r="Q15" s="230" t="str">
        <f>IF(B.ARAB2!D16="","",B.ARAB2!D16)</f>
        <v/>
      </c>
      <c r="R15" s="230" t="str">
        <f>IF('MAT2'!C16="","",'MAT2'!C16)</f>
        <v/>
      </c>
      <c r="S15" s="230" t="str">
        <f>IF('MAT2'!D16="","",'MAT2'!D16)</f>
        <v/>
      </c>
      <c r="T15" s="230" t="str">
        <f>IF('IPA2'!C16="","",'IPA2'!C16)</f>
        <v/>
      </c>
      <c r="U15" s="230" t="str">
        <f>IF('IPA2'!D16="","",'IPA2'!D16)</f>
        <v/>
      </c>
      <c r="V15" s="230" t="str">
        <f>IF('IPS2'!C16="","",'IPS2'!C16)</f>
        <v/>
      </c>
      <c r="W15" s="230" t="str">
        <f>IF('IPS2'!D16="","",'IPS2'!D16)</f>
        <v/>
      </c>
      <c r="X15" s="230" t="str">
        <f>IF(BIng2!C16="","",BIng2!F16)</f>
        <v/>
      </c>
      <c r="Y15" s="230" t="str">
        <f>IF(BIng2!D16="","",BIng2!D16)</f>
        <v/>
      </c>
      <c r="Z15" s="230" t="str">
        <f>IF('SBd2'!C16="","",'SBd2'!C16)</f>
        <v/>
      </c>
      <c r="AA15" s="230" t="str">
        <f>IF('SBd2'!D16="","",'SBd2'!D146)</f>
        <v/>
      </c>
      <c r="AB15" s="230" t="str">
        <f>IF('Pjk2'!C16="","",'Pjk2'!F16)</f>
        <v/>
      </c>
      <c r="AC15" s="230" t="str">
        <f>IF('Pjk2'!D16="","",'Pjk2'!D16)</f>
        <v/>
      </c>
      <c r="AD15" s="230" t="str">
        <f>IF('Prk2'!C16="","",'Prk2'!C16)</f>
        <v/>
      </c>
      <c r="AE15" s="230" t="str">
        <f>IF('Prk2'!D16="","",'Prk2'!D16)</f>
        <v/>
      </c>
      <c r="AF15" s="230" t="str">
        <f>IF(BADER2!C16="","",BADER2!C16)</f>
        <v/>
      </c>
      <c r="AG15" s="230" t="str">
        <f>IF(BADER2!D16="","",BADER2!D16)</f>
        <v/>
      </c>
      <c r="AH15" s="230" t="str">
        <f>IF(TAMB12!C16="","",TAMB12!C16)</f>
        <v/>
      </c>
      <c r="AI15" s="230" t="str">
        <f>IF(TAMB12!D16="","",TAMB12!D16)</f>
        <v/>
      </c>
      <c r="AJ15" s="230" t="str">
        <f>IF(TAMB22!C16="","",TAMB22!C16)</f>
        <v/>
      </c>
      <c r="AK15" s="230" t="str">
        <f>IF(TAMB22!D16="","",TAMB22!D16)</f>
        <v/>
      </c>
      <c r="AL15" s="231">
        <f t="shared" si="0"/>
        <v>0</v>
      </c>
      <c r="AM15" s="754" t="str">
        <f>IFERROR(DESKRIPSI2!EW13,"")</f>
        <v/>
      </c>
      <c r="AN15" s="756" t="str">
        <f t="shared" ref="AN15" si="3">IF(AL15=0,"",AL15+AL16)</f>
        <v/>
      </c>
      <c r="AO15" s="751" t="str">
        <f t="shared" ref="AO15" si="4">IF(AN15="","",RANK(AN15,$AN$11:$AN$107,0))</f>
        <v/>
      </c>
    </row>
    <row r="16" spans="1:46">
      <c r="A16" s="713"/>
      <c r="B16" s="753"/>
      <c r="C16" s="232" t="s">
        <v>423</v>
      </c>
      <c r="D16" s="228" t="str">
        <f>IF('QH2'!F16="","",'QH2'!F16)</f>
        <v/>
      </c>
      <c r="E16" s="229" t="str">
        <f>IF('QH2'!G16="","",'QH2'!G16)</f>
        <v/>
      </c>
      <c r="F16" s="229" t="str">
        <f>IF('AA2'!F16="","",'AA2'!F16)</f>
        <v/>
      </c>
      <c r="G16" s="229" t="str">
        <f>IF('AA2'!G16="","",'AA2'!G16)</f>
        <v/>
      </c>
      <c r="H16" s="229" t="str">
        <f>IF(FIQIH2!F16="","",FIQIH2!F16)</f>
        <v/>
      </c>
      <c r="I16" s="229" t="str">
        <f>IF(FIQIH2!G16="","",FIQIH2!G16)</f>
        <v/>
      </c>
      <c r="J16" s="229" t="str">
        <f>IF('SKI2'!F16="","",'SKI2'!F16)</f>
        <v/>
      </c>
      <c r="K16" s="229" t="str">
        <f>IF('SKI2'!G16="","",'SKI2'!G16)</f>
        <v/>
      </c>
      <c r="L16" s="228" t="str">
        <f>IF(PPKn2!F16="","",PPKn2!F16)</f>
        <v/>
      </c>
      <c r="M16" s="229" t="str">
        <f>IF(PPKn2!G16="","",PPKn2!G16)</f>
        <v/>
      </c>
      <c r="N16" s="230" t="str">
        <f>IF(B.Ind2!F16="","",B.Ind2!F16)</f>
        <v/>
      </c>
      <c r="O16" s="230" t="str">
        <f>IF(B.Ind2!G16="","",B.Ind2!G16)</f>
        <v/>
      </c>
      <c r="P16" s="230" t="str">
        <f>IF(B.ARAB2!F16="","",B.ARAB2!F16)</f>
        <v/>
      </c>
      <c r="Q16" s="230" t="str">
        <f>IF(B.ARAB2!G16="","",B.ARAB2!G16)</f>
        <v/>
      </c>
      <c r="R16" s="230" t="str">
        <f>IF('MAT2'!F16="","",'MAT2'!F16)</f>
        <v/>
      </c>
      <c r="S16" s="230" t="str">
        <f>IF('MAT2'!G16="","",'MAT2'!G16)</f>
        <v/>
      </c>
      <c r="T16" s="230" t="str">
        <f>IF('IPA2'!F16="","",'IPA2'!F16)</f>
        <v/>
      </c>
      <c r="U16" s="230" t="str">
        <f>IF('IPA2'!G16="","",'IPA2'!G16)</f>
        <v/>
      </c>
      <c r="V16" s="230" t="str">
        <f>IF('IPS2'!F16="","",'IPS2'!F16)</f>
        <v/>
      </c>
      <c r="W16" s="230" t="str">
        <f>IF('IPS2'!G16="","",'IPS2'!G146)</f>
        <v/>
      </c>
      <c r="X16" s="230" t="str">
        <f>IF(BIng2!F16="","",BIng2!F16)</f>
        <v/>
      </c>
      <c r="Y16" s="230" t="str">
        <f>IF(BIng2!G16="","",BIng2!G16)</f>
        <v/>
      </c>
      <c r="Z16" s="230" t="str">
        <f>IF('SBd2'!F16="","",'SBd2'!F16)</f>
        <v/>
      </c>
      <c r="AA16" s="230" t="str">
        <f>IF('SBd2'!G16="","",'SBd2'!G16)</f>
        <v/>
      </c>
      <c r="AB16" s="230" t="str">
        <f>IF('Pjk2'!F16="","",'Pjk2'!F16)</f>
        <v/>
      </c>
      <c r="AC16" s="230" t="str">
        <f>IF('Pjk2'!G16="","",'Pjk2'!G16)</f>
        <v/>
      </c>
      <c r="AD16" s="230" t="str">
        <f>IF('Prk2'!F16="","",'Prk2'!F16)</f>
        <v/>
      </c>
      <c r="AE16" s="230" t="str">
        <f>IF('Prk2'!G16="","",'Prk2'!G16)</f>
        <v/>
      </c>
      <c r="AF16" s="230" t="str">
        <f>IF(BADER2!F16="","",BADER2!F16)</f>
        <v/>
      </c>
      <c r="AG16" s="230" t="str">
        <f>IF(BADER2!G16="","",BADER2!G16)</f>
        <v/>
      </c>
      <c r="AH16" s="230" t="str">
        <f>IF(TAMB12!F16="","",TAMB12!F16)</f>
        <v/>
      </c>
      <c r="AI16" s="230" t="str">
        <f>IF(TAMB12!G16="","",TAMB12!G16)</f>
        <v/>
      </c>
      <c r="AJ16" s="230" t="str">
        <f>IF(TAMB22!F16="","",TAMB22!F16)</f>
        <v/>
      </c>
      <c r="AK16" s="230" t="str">
        <f>IF(TAMB22!G16="","",TAMB22!G16)</f>
        <v/>
      </c>
      <c r="AL16" s="231">
        <f t="shared" si="0"/>
        <v>0</v>
      </c>
      <c r="AM16" s="755"/>
      <c r="AN16" s="757"/>
      <c r="AO16" s="751"/>
    </row>
    <row r="17" spans="1:41">
      <c r="A17" s="711">
        <v>4</v>
      </c>
      <c r="B17" s="752" t="str">
        <f>IF('Data Raport2'!B7="","",'Data Raport2'!B7)</f>
        <v>siswa4</v>
      </c>
      <c r="C17" s="232" t="s">
        <v>422</v>
      </c>
      <c r="D17" s="228" t="str">
        <f>IF('QH2'!C17="","",'QH2'!C17)</f>
        <v/>
      </c>
      <c r="E17" s="229" t="str">
        <f>IF('QH2'!D17="","",'QH2'!D17)</f>
        <v/>
      </c>
      <c r="F17" s="229" t="str">
        <f>IF('AA2'!C17="","",'AA2'!C17)</f>
        <v/>
      </c>
      <c r="G17" s="229" t="str">
        <f>IF('AA2'!D17="","",'AA2'!D17)</f>
        <v/>
      </c>
      <c r="H17" s="229" t="str">
        <f>IF(FIQIH2!C17="","",FIQIH2!C17)</f>
        <v/>
      </c>
      <c r="I17" s="229" t="str">
        <f>IF(FIQIH2!D17="","",FIQIH2!D17)</f>
        <v/>
      </c>
      <c r="J17" s="229" t="str">
        <f>IF('SKI2'!C17="","",'SKI2'!C17)</f>
        <v/>
      </c>
      <c r="K17" s="229" t="str">
        <f>IF('SKI2'!D17="","",'SKI2'!D17)</f>
        <v/>
      </c>
      <c r="L17" s="228" t="str">
        <f>IF(PPKn2!C17="","",PPKn2!C17)</f>
        <v/>
      </c>
      <c r="M17" s="229" t="str">
        <f>IF(PPKn2!D17="","",PPKn2!D17)</f>
        <v/>
      </c>
      <c r="N17" s="230" t="str">
        <f>IF(B.Ind2!C17="","",B.Ind2!C17)</f>
        <v/>
      </c>
      <c r="O17" s="230" t="str">
        <f>IF(B.Ind2!D17="","",B.Ind2!D17)</f>
        <v/>
      </c>
      <c r="P17" s="230" t="str">
        <f>IF(B.ARAB2!C17="","",B.ARAB2!C17)</f>
        <v/>
      </c>
      <c r="Q17" s="230" t="str">
        <f>IF(B.ARAB2!D17="","",B.ARAB2!D17)</f>
        <v/>
      </c>
      <c r="R17" s="230" t="str">
        <f>IF('MAT2'!C17="","",'MAT2'!C17)</f>
        <v/>
      </c>
      <c r="S17" s="230" t="str">
        <f>IF('MAT2'!D17="","",'MAT2'!D17)</f>
        <v/>
      </c>
      <c r="T17" s="230" t="str">
        <f>IF('IPA2'!C17="","",'IPA2'!C17)</f>
        <v/>
      </c>
      <c r="U17" s="230" t="str">
        <f>IF('IPA2'!D17="","",'IPA2'!D17)</f>
        <v/>
      </c>
      <c r="V17" s="230" t="str">
        <f>IF('IPS2'!C17="","",'IPS2'!C17)</f>
        <v/>
      </c>
      <c r="W17" s="230" t="str">
        <f>IF('IPS2'!D17="","",'IPS2'!D17)</f>
        <v/>
      </c>
      <c r="X17" s="230" t="str">
        <f>IF(BIng2!C17="","",BIng2!F17)</f>
        <v/>
      </c>
      <c r="Y17" s="230" t="str">
        <f>IF(BIng2!D17="","",BIng2!D17)</f>
        <v/>
      </c>
      <c r="Z17" s="230" t="str">
        <f>IF('SBd2'!C17="","",'SBd2'!C17)</f>
        <v/>
      </c>
      <c r="AA17" s="230" t="str">
        <f>IF('SBd2'!D17="","",'SBd2'!D147)</f>
        <v/>
      </c>
      <c r="AB17" s="230" t="str">
        <f>IF('Pjk2'!C17="","",'Pjk2'!F17)</f>
        <v/>
      </c>
      <c r="AC17" s="230" t="str">
        <f>IF('Pjk2'!D17="","",'Pjk2'!D17)</f>
        <v/>
      </c>
      <c r="AD17" s="230" t="str">
        <f>IF('Prk2'!C17="","",'Prk2'!C17)</f>
        <v/>
      </c>
      <c r="AE17" s="230" t="str">
        <f>IF('Prk2'!D17="","",'Prk2'!D17)</f>
        <v/>
      </c>
      <c r="AF17" s="230" t="str">
        <f>IF(BADER2!C17="","",BADER2!C17)</f>
        <v/>
      </c>
      <c r="AG17" s="230" t="str">
        <f>IF(BADER2!D17="","",BADER2!D17)</f>
        <v/>
      </c>
      <c r="AH17" s="230" t="str">
        <f>IF(TAMB12!C17="","",TAMB12!C17)</f>
        <v/>
      </c>
      <c r="AI17" s="230" t="str">
        <f>IF(TAMB12!D17="","",TAMB12!D17)</f>
        <v/>
      </c>
      <c r="AJ17" s="230" t="str">
        <f>IF(TAMB22!C17="","",TAMB22!C17)</f>
        <v/>
      </c>
      <c r="AK17" s="230" t="str">
        <f>IF(TAMB22!D17="","",TAMB22!D17)</f>
        <v/>
      </c>
      <c r="AL17" s="231">
        <f t="shared" si="0"/>
        <v>0</v>
      </c>
      <c r="AM17" s="754" t="str">
        <f>IFERROR(DESKRIPSI2!EW14,"")</f>
        <v/>
      </c>
      <c r="AN17" s="756" t="str">
        <f t="shared" ref="AN17" si="5">IF(AL17=0,"",AL17+AL18)</f>
        <v/>
      </c>
      <c r="AO17" s="751" t="str">
        <f t="shared" ref="AO17" si="6">IF(AN17="","",RANK(AN17,$AN$11:$AN$107,0))</f>
        <v/>
      </c>
    </row>
    <row r="18" spans="1:41">
      <c r="A18" s="713"/>
      <c r="B18" s="753"/>
      <c r="C18" s="232" t="s">
        <v>423</v>
      </c>
      <c r="D18" s="228" t="str">
        <f>IF('QH2'!F17="","",'QH2'!F17)</f>
        <v/>
      </c>
      <c r="E18" s="229" t="str">
        <f>IF('QH2'!G17="","",'QH2'!G17)</f>
        <v/>
      </c>
      <c r="F18" s="229" t="str">
        <f>IF('AA2'!F17="","",'AA2'!F17)</f>
        <v/>
      </c>
      <c r="G18" s="229" t="str">
        <f>IF('AA2'!G17="","",'AA2'!G17)</f>
        <v/>
      </c>
      <c r="H18" s="229" t="str">
        <f>IF(FIQIH2!F17="","",FIQIH2!F17)</f>
        <v/>
      </c>
      <c r="I18" s="229" t="str">
        <f>IF(FIQIH2!G17="","",FIQIH2!G17)</f>
        <v/>
      </c>
      <c r="J18" s="229" t="str">
        <f>IF('SKI2'!F17="","",'SKI2'!F17)</f>
        <v/>
      </c>
      <c r="K18" s="229" t="str">
        <f>IF('SKI2'!G17="","",'SKI2'!G17)</f>
        <v/>
      </c>
      <c r="L18" s="228" t="str">
        <f>IF(PPKn2!F17="","",PPKn2!F17)</f>
        <v/>
      </c>
      <c r="M18" s="229" t="str">
        <f>IF(PPKn2!G17="","",PPKn2!G17)</f>
        <v/>
      </c>
      <c r="N18" s="230" t="str">
        <f>IF(B.Ind2!F17="","",B.Ind2!F17)</f>
        <v/>
      </c>
      <c r="O18" s="230" t="str">
        <f>IF(B.Ind2!G17="","",B.Ind2!G17)</f>
        <v/>
      </c>
      <c r="P18" s="230" t="str">
        <f>IF(B.ARAB2!F17="","",B.ARAB2!F17)</f>
        <v/>
      </c>
      <c r="Q18" s="230" t="str">
        <f>IF(B.ARAB2!G17="","",B.ARAB2!G17)</f>
        <v/>
      </c>
      <c r="R18" s="230" t="str">
        <f>IF('MAT2'!F17="","",'MAT2'!F17)</f>
        <v/>
      </c>
      <c r="S18" s="230" t="str">
        <f>IF('MAT2'!G17="","",'MAT2'!G17)</f>
        <v/>
      </c>
      <c r="T18" s="230" t="str">
        <f>IF('IPA2'!F17="","",'IPA2'!F17)</f>
        <v/>
      </c>
      <c r="U18" s="230" t="str">
        <f>IF('IPA2'!G17="","",'IPA2'!G17)</f>
        <v/>
      </c>
      <c r="V18" s="230" t="str">
        <f>IF('IPS2'!F17="","",'IPS2'!F17)</f>
        <v/>
      </c>
      <c r="W18" s="230" t="str">
        <f>IF('IPS2'!G17="","",'IPS2'!G147)</f>
        <v/>
      </c>
      <c r="X18" s="230" t="str">
        <f>IF(BIng2!F17="","",BIng2!F17)</f>
        <v/>
      </c>
      <c r="Y18" s="230" t="str">
        <f>IF(BIng2!G17="","",BIng2!G17)</f>
        <v/>
      </c>
      <c r="Z18" s="230" t="str">
        <f>IF('SBd2'!F17="","",'SBd2'!F17)</f>
        <v/>
      </c>
      <c r="AA18" s="230" t="str">
        <f>IF('SBd2'!G17="","",'SBd2'!G17)</f>
        <v/>
      </c>
      <c r="AB18" s="230" t="str">
        <f>IF('Pjk2'!F17="","",'Pjk2'!F17)</f>
        <v/>
      </c>
      <c r="AC18" s="230" t="str">
        <f>IF('Pjk2'!G17="","",'Pjk2'!G17)</f>
        <v/>
      </c>
      <c r="AD18" s="230" t="str">
        <f>IF('Prk2'!F17="","",'Prk2'!F17)</f>
        <v/>
      </c>
      <c r="AE18" s="230" t="str">
        <f>IF('Prk2'!G17="","",'Prk2'!G17)</f>
        <v/>
      </c>
      <c r="AF18" s="230" t="str">
        <f>IF(BADER2!F17="","",BADER2!F17)</f>
        <v/>
      </c>
      <c r="AG18" s="230" t="str">
        <f>IF(BADER2!G17="","",BADER2!G17)</f>
        <v/>
      </c>
      <c r="AH18" s="230" t="str">
        <f>IF(TAMB12!F17="","",TAMB12!F17)</f>
        <v/>
      </c>
      <c r="AI18" s="230" t="str">
        <f>IF(TAMB12!G17="","",TAMB12!G17)</f>
        <v/>
      </c>
      <c r="AJ18" s="230" t="str">
        <f>IF(TAMB22!F17="","",TAMB22!F17)</f>
        <v/>
      </c>
      <c r="AK18" s="230" t="str">
        <f>IF(TAMB22!G17="","",TAMB22!G17)</f>
        <v/>
      </c>
      <c r="AL18" s="231">
        <f t="shared" si="0"/>
        <v>0</v>
      </c>
      <c r="AM18" s="755"/>
      <c r="AN18" s="757"/>
      <c r="AO18" s="751"/>
    </row>
    <row r="19" spans="1:41">
      <c r="A19" s="711">
        <v>5</v>
      </c>
      <c r="B19" s="752" t="str">
        <f>IF('Data Raport2'!B8="","",'Data Raport2'!B8)</f>
        <v>siswa5</v>
      </c>
      <c r="C19" s="232" t="s">
        <v>422</v>
      </c>
      <c r="D19" s="228" t="str">
        <f>IF('QH2'!C18="","",'QH2'!C18)</f>
        <v/>
      </c>
      <c r="E19" s="229" t="str">
        <f>IF('QH2'!D18="","",'QH2'!D18)</f>
        <v/>
      </c>
      <c r="F19" s="229" t="str">
        <f>IF('AA2'!C18="","",'AA2'!C18)</f>
        <v/>
      </c>
      <c r="G19" s="229" t="str">
        <f>IF('AA2'!D18="","",'AA2'!D18)</f>
        <v/>
      </c>
      <c r="H19" s="229" t="str">
        <f>IF(FIQIH2!C18="","",FIQIH2!C18)</f>
        <v/>
      </c>
      <c r="I19" s="229" t="str">
        <f>IF(FIQIH2!D18="","",FIQIH2!D18)</f>
        <v/>
      </c>
      <c r="J19" s="229" t="str">
        <f>IF('SKI2'!C18="","",'SKI2'!C18)</f>
        <v/>
      </c>
      <c r="K19" s="229" t="str">
        <f>IF('SKI2'!D18="","",'SKI2'!D18)</f>
        <v/>
      </c>
      <c r="L19" s="228" t="str">
        <f>IF(PPKn2!C18="","",PPKn2!C18)</f>
        <v/>
      </c>
      <c r="M19" s="229" t="str">
        <f>IF(PPKn2!D18="","",PPKn2!D18)</f>
        <v/>
      </c>
      <c r="N19" s="230" t="str">
        <f>IF(B.Ind2!C18="","",B.Ind2!C18)</f>
        <v/>
      </c>
      <c r="O19" s="230" t="str">
        <f>IF(B.Ind2!D18="","",B.Ind2!D18)</f>
        <v/>
      </c>
      <c r="P19" s="230" t="str">
        <f>IF(B.ARAB2!C18="","",B.ARAB2!C18)</f>
        <v/>
      </c>
      <c r="Q19" s="230" t="str">
        <f>IF(B.ARAB2!D18="","",B.ARAB2!D18)</f>
        <v/>
      </c>
      <c r="R19" s="230" t="str">
        <f>IF('MAT2'!C18="","",'MAT2'!C18)</f>
        <v/>
      </c>
      <c r="S19" s="230" t="str">
        <f>IF('MAT2'!D18="","",'MAT2'!D18)</f>
        <v/>
      </c>
      <c r="T19" s="230" t="str">
        <f>IF('IPA2'!C18="","",'IPA2'!C18)</f>
        <v/>
      </c>
      <c r="U19" s="230" t="str">
        <f>IF('IPA2'!D18="","",'IPA2'!D18)</f>
        <v/>
      </c>
      <c r="V19" s="230" t="str">
        <f>IF('IPS2'!C18="","",'IPS2'!C18)</f>
        <v/>
      </c>
      <c r="W19" s="230" t="str">
        <f>IF('IPS2'!D18="","",'IPS2'!D18)</f>
        <v/>
      </c>
      <c r="X19" s="230" t="str">
        <f>IF(BIng2!C18="","",BIng2!F18)</f>
        <v/>
      </c>
      <c r="Y19" s="230" t="str">
        <f>IF(BIng2!D18="","",BIng2!D18)</f>
        <v/>
      </c>
      <c r="Z19" s="230" t="str">
        <f>IF('SBd2'!C18="","",'SBd2'!C18)</f>
        <v/>
      </c>
      <c r="AA19" s="230" t="str">
        <f>IF('SBd2'!D18="","",'SBd2'!D148)</f>
        <v/>
      </c>
      <c r="AB19" s="230" t="str">
        <f>IF('Pjk2'!C18="","",'Pjk2'!F18)</f>
        <v/>
      </c>
      <c r="AC19" s="230" t="str">
        <f>IF('Pjk2'!D18="","",'Pjk2'!D18)</f>
        <v/>
      </c>
      <c r="AD19" s="230" t="str">
        <f>IF('Prk2'!C18="","",'Prk2'!C18)</f>
        <v/>
      </c>
      <c r="AE19" s="230" t="str">
        <f>IF('Prk2'!D18="","",'Prk2'!D18)</f>
        <v/>
      </c>
      <c r="AF19" s="230" t="str">
        <f>IF(BADER2!C18="","",BADER2!C18)</f>
        <v/>
      </c>
      <c r="AG19" s="230" t="str">
        <f>IF(BADER2!D18="","",BADER2!D18)</f>
        <v/>
      </c>
      <c r="AH19" s="230" t="str">
        <f>IF(TAMB12!C18="","",TAMB12!C18)</f>
        <v/>
      </c>
      <c r="AI19" s="230" t="str">
        <f>IF(TAMB12!D18="","",TAMB12!D18)</f>
        <v/>
      </c>
      <c r="AJ19" s="230" t="str">
        <f>IF(TAMB22!C18="","",TAMB22!C18)</f>
        <v/>
      </c>
      <c r="AK19" s="230" t="str">
        <f>IF(TAMB22!D18="","",TAMB22!D18)</f>
        <v/>
      </c>
      <c r="AL19" s="231">
        <f t="shared" si="0"/>
        <v>0</v>
      </c>
      <c r="AM19" s="754" t="str">
        <f>IFERROR(DESKRIPSI2!EW15,"")</f>
        <v/>
      </c>
      <c r="AN19" s="756" t="str">
        <f t="shared" ref="AN19" si="7">IF(AL19=0,"",AL19+AL20)</f>
        <v/>
      </c>
      <c r="AO19" s="751" t="str">
        <f t="shared" ref="AO19" si="8">IF(AN19="","",RANK(AN19,$AN$11:$AN$107,0))</f>
        <v/>
      </c>
    </row>
    <row r="20" spans="1:41">
      <c r="A20" s="713"/>
      <c r="B20" s="753"/>
      <c r="C20" s="232" t="s">
        <v>423</v>
      </c>
      <c r="D20" s="228" t="str">
        <f>IF('QH2'!F18="","",'QH2'!F18)</f>
        <v/>
      </c>
      <c r="E20" s="229" t="str">
        <f>IF('QH2'!G18="","",'QH2'!G18)</f>
        <v/>
      </c>
      <c r="F20" s="229" t="str">
        <f>IF('AA2'!F18="","",'AA2'!F18)</f>
        <v/>
      </c>
      <c r="G20" s="229" t="str">
        <f>IF('AA2'!G18="","",'AA2'!G18)</f>
        <v/>
      </c>
      <c r="H20" s="229" t="str">
        <f>IF(FIQIH2!F18="","",FIQIH2!F18)</f>
        <v/>
      </c>
      <c r="I20" s="229" t="str">
        <f>IF(FIQIH2!G18="","",FIQIH2!G18)</f>
        <v/>
      </c>
      <c r="J20" s="229" t="str">
        <f>IF('SKI2'!F18="","",'SKI2'!F18)</f>
        <v/>
      </c>
      <c r="K20" s="229" t="str">
        <f>IF('SKI2'!G18="","",'SKI2'!G18)</f>
        <v/>
      </c>
      <c r="L20" s="228" t="str">
        <f>IF(PPKn2!F18="","",PPKn2!F18)</f>
        <v/>
      </c>
      <c r="M20" s="229" t="str">
        <f>IF(PPKn2!G18="","",PPKn2!G18)</f>
        <v/>
      </c>
      <c r="N20" s="230" t="str">
        <f>IF(B.Ind2!F18="","",B.Ind2!F18)</f>
        <v/>
      </c>
      <c r="O20" s="230" t="str">
        <f>IF(B.Ind2!G18="","",B.Ind2!G18)</f>
        <v/>
      </c>
      <c r="P20" s="230" t="str">
        <f>IF(B.ARAB2!F18="","",B.ARAB2!F18)</f>
        <v/>
      </c>
      <c r="Q20" s="230" t="str">
        <f>IF(B.ARAB2!G18="","",B.ARAB2!G18)</f>
        <v/>
      </c>
      <c r="R20" s="230" t="str">
        <f>IF('MAT2'!F18="","",'MAT2'!F18)</f>
        <v/>
      </c>
      <c r="S20" s="230" t="str">
        <f>IF('MAT2'!G18="","",'MAT2'!G18)</f>
        <v/>
      </c>
      <c r="T20" s="230" t="str">
        <f>IF('IPA2'!F18="","",'IPA2'!F18)</f>
        <v/>
      </c>
      <c r="U20" s="230" t="str">
        <f>IF('IPA2'!G18="","",'IPA2'!G18)</f>
        <v/>
      </c>
      <c r="V20" s="230" t="str">
        <f>IF('IPS2'!F18="","",'IPS2'!F18)</f>
        <v/>
      </c>
      <c r="W20" s="230" t="str">
        <f>IF('IPS2'!G18="","",'IPS2'!G148)</f>
        <v/>
      </c>
      <c r="X20" s="230" t="str">
        <f>IF(BIng2!F18="","",BIng2!F18)</f>
        <v/>
      </c>
      <c r="Y20" s="230" t="str">
        <f>IF(BIng2!G18="","",BIng2!G18)</f>
        <v/>
      </c>
      <c r="Z20" s="230" t="str">
        <f>IF('SBd2'!F18="","",'SBd2'!F18)</f>
        <v/>
      </c>
      <c r="AA20" s="230" t="str">
        <f>IF('SBd2'!G18="","",'SBd2'!G18)</f>
        <v/>
      </c>
      <c r="AB20" s="230" t="str">
        <f>IF('Pjk2'!F18="","",'Pjk2'!F18)</f>
        <v/>
      </c>
      <c r="AC20" s="230" t="str">
        <f>IF('Pjk2'!G18="","",'Pjk2'!G18)</f>
        <v/>
      </c>
      <c r="AD20" s="230" t="str">
        <f>IF('Prk2'!F18="","",'Prk2'!F18)</f>
        <v/>
      </c>
      <c r="AE20" s="230" t="str">
        <f>IF('Prk2'!G18="","",'Prk2'!G18)</f>
        <v/>
      </c>
      <c r="AF20" s="230" t="str">
        <f>IF(BADER2!F18="","",BADER2!F18)</f>
        <v/>
      </c>
      <c r="AG20" s="230" t="str">
        <f>IF(BADER2!G18="","",BADER2!G18)</f>
        <v/>
      </c>
      <c r="AH20" s="230" t="str">
        <f>IF(TAMB12!F18="","",TAMB12!F18)</f>
        <v/>
      </c>
      <c r="AI20" s="230" t="str">
        <f>IF(TAMB12!G18="","",TAMB12!G18)</f>
        <v/>
      </c>
      <c r="AJ20" s="230" t="str">
        <f>IF(TAMB22!F18="","",TAMB22!F18)</f>
        <v/>
      </c>
      <c r="AK20" s="230" t="str">
        <f>IF(TAMB22!G18="","",TAMB22!G18)</f>
        <v/>
      </c>
      <c r="AL20" s="231">
        <f t="shared" si="0"/>
        <v>0</v>
      </c>
      <c r="AM20" s="755"/>
      <c r="AN20" s="757"/>
      <c r="AO20" s="751"/>
    </row>
    <row r="21" spans="1:41">
      <c r="A21" s="711">
        <v>6</v>
      </c>
      <c r="B21" s="752" t="str">
        <f>IF('Data Raport2'!B9="","",'Data Raport2'!B9)</f>
        <v>siswa6</v>
      </c>
      <c r="C21" s="232" t="s">
        <v>422</v>
      </c>
      <c r="D21" s="228" t="str">
        <f>IF('QH2'!C19="","",'QH2'!C19)</f>
        <v/>
      </c>
      <c r="E21" s="229" t="str">
        <f>IF('QH2'!D19="","",'QH2'!D19)</f>
        <v/>
      </c>
      <c r="F21" s="229" t="str">
        <f>IF('AA2'!C19="","",'AA2'!C19)</f>
        <v/>
      </c>
      <c r="G21" s="229" t="str">
        <f>IF('AA2'!D19="","",'AA2'!D19)</f>
        <v/>
      </c>
      <c r="H21" s="229" t="str">
        <f>IF(FIQIH2!C19="","",FIQIH2!C19)</f>
        <v/>
      </c>
      <c r="I21" s="229" t="str">
        <f>IF(FIQIH2!D19="","",FIQIH2!D19)</f>
        <v/>
      </c>
      <c r="J21" s="229" t="str">
        <f>IF('SKI2'!C19="","",'SKI2'!C19)</f>
        <v/>
      </c>
      <c r="K21" s="229" t="str">
        <f>IF('SKI2'!D19="","",'SKI2'!D19)</f>
        <v/>
      </c>
      <c r="L21" s="228" t="str">
        <f>IF(PPKn2!C19="","",PPKn2!C19)</f>
        <v/>
      </c>
      <c r="M21" s="229" t="str">
        <f>IF(PPKn2!D19="","",PPKn2!D19)</f>
        <v/>
      </c>
      <c r="N21" s="230" t="str">
        <f>IF(B.Ind2!C19="","",B.Ind2!C19)</f>
        <v/>
      </c>
      <c r="O21" s="230" t="str">
        <f>IF(B.Ind2!D19="","",B.Ind2!D19)</f>
        <v/>
      </c>
      <c r="P21" s="230" t="str">
        <f>IF(B.ARAB2!C19="","",B.ARAB2!C19)</f>
        <v/>
      </c>
      <c r="Q21" s="230" t="str">
        <f>IF(B.ARAB2!D19="","",B.ARAB2!D19)</f>
        <v/>
      </c>
      <c r="R21" s="230" t="str">
        <f>IF('MAT2'!C19="","",'MAT2'!C19)</f>
        <v/>
      </c>
      <c r="S21" s="230" t="str">
        <f>IF('MAT2'!D19="","",'MAT2'!D19)</f>
        <v/>
      </c>
      <c r="T21" s="230" t="str">
        <f>IF('IPA2'!C19="","",'IPA2'!C19)</f>
        <v/>
      </c>
      <c r="U21" s="230" t="str">
        <f>IF('IPA2'!D19="","",'IPA2'!D19)</f>
        <v/>
      </c>
      <c r="V21" s="230" t="str">
        <f>IF('IPS2'!C19="","",'IPS2'!C19)</f>
        <v/>
      </c>
      <c r="W21" s="230" t="str">
        <f>IF('IPS2'!D19="","",'IPS2'!D19)</f>
        <v/>
      </c>
      <c r="X21" s="230" t="str">
        <f>IF(BIng2!C19="","",BIng2!F19)</f>
        <v/>
      </c>
      <c r="Y21" s="230" t="str">
        <f>IF(BIng2!D19="","",BIng2!D19)</f>
        <v/>
      </c>
      <c r="Z21" s="230" t="str">
        <f>IF('SBd2'!C19="","",'SBd2'!C19)</f>
        <v/>
      </c>
      <c r="AA21" s="230" t="str">
        <f>IF('SBd2'!D19="","",'SBd2'!D149)</f>
        <v/>
      </c>
      <c r="AB21" s="230" t="str">
        <f>IF('Pjk2'!C19="","",'Pjk2'!F19)</f>
        <v/>
      </c>
      <c r="AC21" s="230" t="str">
        <f>IF('Pjk2'!D19="","",'Pjk2'!D19)</f>
        <v/>
      </c>
      <c r="AD21" s="230" t="str">
        <f>IF('Prk2'!C19="","",'Prk2'!C19)</f>
        <v/>
      </c>
      <c r="AE21" s="230" t="str">
        <f>IF('Prk2'!D19="","",'Prk2'!D19)</f>
        <v/>
      </c>
      <c r="AF21" s="230" t="str">
        <f>IF(BADER2!C19="","",BADER2!C19)</f>
        <v/>
      </c>
      <c r="AG21" s="230" t="str">
        <f>IF(BADER2!D19="","",BADER2!D19)</f>
        <v/>
      </c>
      <c r="AH21" s="230" t="str">
        <f>IF(TAMB12!C19="","",TAMB12!C19)</f>
        <v/>
      </c>
      <c r="AI21" s="230" t="str">
        <f>IF(TAMB12!D19="","",TAMB12!D19)</f>
        <v/>
      </c>
      <c r="AJ21" s="230" t="str">
        <f>IF(TAMB22!C19="","",TAMB22!C19)</f>
        <v/>
      </c>
      <c r="AK21" s="230" t="str">
        <f>IF(TAMB22!D19="","",TAMB22!D19)</f>
        <v/>
      </c>
      <c r="AL21" s="231">
        <f t="shared" si="0"/>
        <v>0</v>
      </c>
      <c r="AM21" s="754" t="str">
        <f>IFERROR(DESKRIPSI2!EW16,"")</f>
        <v/>
      </c>
      <c r="AN21" s="756" t="str">
        <f t="shared" ref="AN21" si="9">IF(AL21=0,"",AL21+AL22)</f>
        <v/>
      </c>
      <c r="AO21" s="751" t="str">
        <f t="shared" ref="AO21" si="10">IF(AN21="","",RANK(AN21,$AN$11:$AN$107,0))</f>
        <v/>
      </c>
    </row>
    <row r="22" spans="1:41">
      <c r="A22" s="713"/>
      <c r="B22" s="753"/>
      <c r="C22" s="232" t="s">
        <v>423</v>
      </c>
      <c r="D22" s="228" t="str">
        <f>IF('QH2'!F19="","",'QH2'!F19)</f>
        <v/>
      </c>
      <c r="E22" s="229" t="str">
        <f>IF('QH2'!G19="","",'QH2'!G19)</f>
        <v/>
      </c>
      <c r="F22" s="229" t="str">
        <f>IF('AA2'!F19="","",'AA2'!F19)</f>
        <v/>
      </c>
      <c r="G22" s="229" t="str">
        <f>IF('AA2'!G19="","",'AA2'!G19)</f>
        <v/>
      </c>
      <c r="H22" s="229" t="str">
        <f>IF(FIQIH2!F19="","",FIQIH2!F19)</f>
        <v/>
      </c>
      <c r="I22" s="229" t="str">
        <f>IF(FIQIH2!G19="","",FIQIH2!G19)</f>
        <v/>
      </c>
      <c r="J22" s="229" t="str">
        <f>IF('SKI2'!F19="","",'SKI2'!F19)</f>
        <v/>
      </c>
      <c r="K22" s="229" t="str">
        <f>IF('SKI2'!G19="","",'SKI2'!G19)</f>
        <v/>
      </c>
      <c r="L22" s="228" t="str">
        <f>IF(PPKn2!F19="","",PPKn2!F19)</f>
        <v/>
      </c>
      <c r="M22" s="229" t="str">
        <f>IF(PPKn2!G19="","",PPKn2!G19)</f>
        <v/>
      </c>
      <c r="N22" s="230" t="str">
        <f>IF(B.Ind2!F19="","",B.Ind2!F19)</f>
        <v/>
      </c>
      <c r="O22" s="230" t="str">
        <f>IF(B.Ind2!G19="","",B.Ind2!G19)</f>
        <v/>
      </c>
      <c r="P22" s="230" t="str">
        <f>IF(B.ARAB2!F19="","",B.ARAB2!F19)</f>
        <v/>
      </c>
      <c r="Q22" s="230" t="str">
        <f>IF(B.ARAB2!G19="","",B.ARAB2!G19)</f>
        <v/>
      </c>
      <c r="R22" s="230" t="str">
        <f>IF('MAT2'!F19="","",'MAT2'!F19)</f>
        <v/>
      </c>
      <c r="S22" s="230" t="str">
        <f>IF('MAT2'!G19="","",'MAT2'!G19)</f>
        <v/>
      </c>
      <c r="T22" s="230" t="str">
        <f>IF('IPA2'!F19="","",'IPA2'!F19)</f>
        <v/>
      </c>
      <c r="U22" s="230" t="str">
        <f>IF('IPA2'!G19="","",'IPA2'!G19)</f>
        <v/>
      </c>
      <c r="V22" s="230" t="str">
        <f>IF('IPS2'!F19="","",'IPS2'!F19)</f>
        <v/>
      </c>
      <c r="W22" s="230" t="str">
        <f>IF('IPS2'!G19="","",'IPS2'!G149)</f>
        <v/>
      </c>
      <c r="X22" s="230" t="str">
        <f>IF(BIng2!F19="","",BIng2!F19)</f>
        <v/>
      </c>
      <c r="Y22" s="230" t="str">
        <f>IF(BIng2!G19="","",BIng2!G19)</f>
        <v/>
      </c>
      <c r="Z22" s="230" t="str">
        <f>IF('SBd2'!F19="","",'SBd2'!F19)</f>
        <v/>
      </c>
      <c r="AA22" s="230" t="str">
        <f>IF('SBd2'!G19="","",'SBd2'!G19)</f>
        <v/>
      </c>
      <c r="AB22" s="230" t="str">
        <f>IF('Pjk2'!F19="","",'Pjk2'!F19)</f>
        <v/>
      </c>
      <c r="AC22" s="230" t="str">
        <f>IF('Pjk2'!G19="","",'Pjk2'!G19)</f>
        <v/>
      </c>
      <c r="AD22" s="230" t="str">
        <f>IF('Prk2'!F19="","",'Prk2'!F19)</f>
        <v/>
      </c>
      <c r="AE22" s="230" t="str">
        <f>IF('Prk2'!G19="","",'Prk2'!G19)</f>
        <v/>
      </c>
      <c r="AF22" s="230" t="str">
        <f>IF(BADER2!F19="","",BADER2!F19)</f>
        <v/>
      </c>
      <c r="AG22" s="230" t="str">
        <f>IF(BADER2!G19="","",BADER2!G19)</f>
        <v/>
      </c>
      <c r="AH22" s="230" t="str">
        <f>IF(TAMB12!F19="","",TAMB12!F19)</f>
        <v/>
      </c>
      <c r="AI22" s="230" t="str">
        <f>IF(TAMB12!G19="","",TAMB12!G19)</f>
        <v/>
      </c>
      <c r="AJ22" s="230" t="str">
        <f>IF(TAMB22!F19="","",TAMB22!F19)</f>
        <v/>
      </c>
      <c r="AK22" s="230" t="str">
        <f>IF(TAMB22!G19="","",TAMB22!G19)</f>
        <v/>
      </c>
      <c r="AL22" s="231">
        <f t="shared" si="0"/>
        <v>0</v>
      </c>
      <c r="AM22" s="755"/>
      <c r="AN22" s="757"/>
      <c r="AO22" s="751"/>
    </row>
    <row r="23" spans="1:41">
      <c r="A23" s="711">
        <v>7</v>
      </c>
      <c r="B23" s="752" t="str">
        <f>IF('Data Raport2'!B10="","",'Data Raport2'!B10)</f>
        <v>siswa7</v>
      </c>
      <c r="C23" s="232" t="s">
        <v>422</v>
      </c>
      <c r="D23" s="228" t="str">
        <f>IF('QH2'!C20="","",'QH2'!C20)</f>
        <v/>
      </c>
      <c r="E23" s="229" t="str">
        <f>IF('QH2'!D20="","",'QH2'!D20)</f>
        <v/>
      </c>
      <c r="F23" s="229" t="str">
        <f>IF('AA2'!C20="","",'AA2'!C20)</f>
        <v/>
      </c>
      <c r="G23" s="229" t="str">
        <f>IF('AA2'!D20="","",'AA2'!D20)</f>
        <v/>
      </c>
      <c r="H23" s="229" t="str">
        <f>IF(FIQIH2!C20="","",FIQIH2!C20)</f>
        <v/>
      </c>
      <c r="I23" s="229" t="str">
        <f>IF(FIQIH2!D20="","",FIQIH2!D20)</f>
        <v/>
      </c>
      <c r="J23" s="229" t="str">
        <f>IF('SKI2'!C20="","",'SKI2'!C20)</f>
        <v/>
      </c>
      <c r="K23" s="229" t="str">
        <f>IF('SKI2'!D20="","",'SKI2'!D20)</f>
        <v/>
      </c>
      <c r="L23" s="228" t="str">
        <f>IF(PPKn2!C20="","",PPKn2!C20)</f>
        <v/>
      </c>
      <c r="M23" s="229" t="str">
        <f>IF(PPKn2!D20="","",PPKn2!D20)</f>
        <v/>
      </c>
      <c r="N23" s="230" t="str">
        <f>IF(B.Ind2!C20="","",B.Ind2!C20)</f>
        <v/>
      </c>
      <c r="O23" s="230" t="str">
        <f>IF(B.Ind2!D20="","",B.Ind2!D20)</f>
        <v/>
      </c>
      <c r="P23" s="230" t="str">
        <f>IF(B.ARAB2!C20="","",B.ARAB2!C20)</f>
        <v/>
      </c>
      <c r="Q23" s="230" t="str">
        <f>IF(B.ARAB2!D20="","",B.ARAB2!D20)</f>
        <v/>
      </c>
      <c r="R23" s="230" t="str">
        <f>IF('MAT2'!C20="","",'MAT2'!C20)</f>
        <v/>
      </c>
      <c r="S23" s="230" t="str">
        <f>IF('MAT2'!D20="","",'MAT2'!D20)</f>
        <v/>
      </c>
      <c r="T23" s="230" t="str">
        <f>IF('IPA2'!C20="","",'IPA2'!C20)</f>
        <v/>
      </c>
      <c r="U23" s="230" t="str">
        <f>IF('IPA2'!D20="","",'IPA2'!D20)</f>
        <v/>
      </c>
      <c r="V23" s="230" t="str">
        <f>IF('IPS2'!C20="","",'IPS2'!C20)</f>
        <v/>
      </c>
      <c r="W23" s="230" t="str">
        <f>IF('IPS2'!D20="","",'IPS2'!D20)</f>
        <v/>
      </c>
      <c r="X23" s="230" t="str">
        <f>IF(BIng2!C20="","",BIng2!F20)</f>
        <v/>
      </c>
      <c r="Y23" s="230" t="str">
        <f>IF(BIng2!D20="","",BIng2!D20)</f>
        <v/>
      </c>
      <c r="Z23" s="230" t="str">
        <f>IF('SBd2'!C20="","",'SBd2'!C20)</f>
        <v/>
      </c>
      <c r="AA23" s="230" t="str">
        <f>IF('SBd2'!D20="","",'SBd2'!D150)</f>
        <v/>
      </c>
      <c r="AB23" s="230" t="str">
        <f>IF('Pjk2'!C20="","",'Pjk2'!F20)</f>
        <v/>
      </c>
      <c r="AC23" s="230" t="str">
        <f>IF('Pjk2'!D20="","",'Pjk2'!D20)</f>
        <v/>
      </c>
      <c r="AD23" s="230" t="str">
        <f>IF('Prk2'!C20="","",'Prk2'!C20)</f>
        <v/>
      </c>
      <c r="AE23" s="230" t="str">
        <f>IF('Prk2'!D20="","",'Prk2'!D20)</f>
        <v/>
      </c>
      <c r="AF23" s="230" t="str">
        <f>IF(BADER2!C20="","",BADER2!C20)</f>
        <v/>
      </c>
      <c r="AG23" s="230" t="str">
        <f>IF(BADER2!D20="","",BADER2!D20)</f>
        <v/>
      </c>
      <c r="AH23" s="230" t="str">
        <f>IF(TAMB12!C20="","",TAMB12!C20)</f>
        <v/>
      </c>
      <c r="AI23" s="230" t="str">
        <f>IF(TAMB12!D20="","",TAMB12!D20)</f>
        <v/>
      </c>
      <c r="AJ23" s="230" t="str">
        <f>IF(TAMB22!C20="","",TAMB22!C20)</f>
        <v/>
      </c>
      <c r="AK23" s="230" t="str">
        <f>IF(TAMB22!D20="","",TAMB22!D20)</f>
        <v/>
      </c>
      <c r="AL23" s="231">
        <f t="shared" si="0"/>
        <v>0</v>
      </c>
      <c r="AM23" s="754" t="str">
        <f>IFERROR(DESKRIPSI2!EW17,"")</f>
        <v/>
      </c>
      <c r="AN23" s="756" t="str">
        <f t="shared" ref="AN23" si="11">IF(AL23=0,"",AL23+AL24)</f>
        <v/>
      </c>
      <c r="AO23" s="751" t="str">
        <f t="shared" ref="AO23" si="12">IF(AN23="","",RANK(AN23,$AN$11:$AN$107,0))</f>
        <v/>
      </c>
    </row>
    <row r="24" spans="1:41">
      <c r="A24" s="713"/>
      <c r="B24" s="753"/>
      <c r="C24" s="232" t="s">
        <v>423</v>
      </c>
      <c r="D24" s="228" t="str">
        <f>IF('QH2'!F20="","",'QH2'!F20)</f>
        <v/>
      </c>
      <c r="E24" s="229" t="str">
        <f>IF('QH2'!G20="","",'QH2'!G20)</f>
        <v/>
      </c>
      <c r="F24" s="229" t="str">
        <f>IF('AA2'!F20="","",'AA2'!F20)</f>
        <v/>
      </c>
      <c r="G24" s="229" t="str">
        <f>IF('AA2'!G20="","",'AA2'!G20)</f>
        <v/>
      </c>
      <c r="H24" s="229" t="str">
        <f>IF(FIQIH2!F20="","",FIQIH2!F20)</f>
        <v/>
      </c>
      <c r="I24" s="229" t="str">
        <f>IF(FIQIH2!G20="","",FIQIH2!G20)</f>
        <v/>
      </c>
      <c r="J24" s="229" t="str">
        <f>IF('SKI2'!F20="","",'SKI2'!F20)</f>
        <v/>
      </c>
      <c r="K24" s="229" t="str">
        <f>IF('SKI2'!G20="","",'SKI2'!G20)</f>
        <v/>
      </c>
      <c r="L24" s="228" t="str">
        <f>IF(PPKn2!F20="","",PPKn2!F20)</f>
        <v/>
      </c>
      <c r="M24" s="229" t="str">
        <f>IF(PPKn2!G20="","",PPKn2!G20)</f>
        <v/>
      </c>
      <c r="N24" s="230" t="str">
        <f>IF(B.Ind2!F20="","",B.Ind2!F20)</f>
        <v/>
      </c>
      <c r="O24" s="230" t="str">
        <f>IF(B.Ind2!G20="","",B.Ind2!G20)</f>
        <v/>
      </c>
      <c r="P24" s="230" t="str">
        <f>IF(B.ARAB2!F20="","",B.ARAB2!F20)</f>
        <v/>
      </c>
      <c r="Q24" s="230" t="str">
        <f>IF(B.ARAB2!G20="","",B.ARAB2!G20)</f>
        <v/>
      </c>
      <c r="R24" s="230" t="str">
        <f>IF('MAT2'!F20="","",'MAT2'!F20)</f>
        <v/>
      </c>
      <c r="S24" s="230" t="str">
        <f>IF('MAT2'!G20="","",'MAT2'!G20)</f>
        <v/>
      </c>
      <c r="T24" s="230" t="str">
        <f>IF('IPA2'!F20="","",'IPA2'!F20)</f>
        <v/>
      </c>
      <c r="U24" s="230" t="str">
        <f>IF('IPA2'!G20="","",'IPA2'!G20)</f>
        <v/>
      </c>
      <c r="V24" s="230" t="str">
        <f>IF('IPS2'!F20="","",'IPS2'!F20)</f>
        <v/>
      </c>
      <c r="W24" s="230" t="str">
        <f>IF('IPS2'!G20="","",'IPS2'!G150)</f>
        <v/>
      </c>
      <c r="X24" s="230" t="str">
        <f>IF(BIng2!F20="","",BIng2!F20)</f>
        <v/>
      </c>
      <c r="Y24" s="230" t="str">
        <f>IF(BIng2!G20="","",BIng2!G20)</f>
        <v/>
      </c>
      <c r="Z24" s="230" t="str">
        <f>IF('SBd2'!F20="","",'SBd2'!F20)</f>
        <v/>
      </c>
      <c r="AA24" s="230" t="str">
        <f>IF('SBd2'!G20="","",'SBd2'!G20)</f>
        <v/>
      </c>
      <c r="AB24" s="230" t="str">
        <f>IF('Pjk2'!F20="","",'Pjk2'!F20)</f>
        <v/>
      </c>
      <c r="AC24" s="230" t="str">
        <f>IF('Pjk2'!G20="","",'Pjk2'!G20)</f>
        <v/>
      </c>
      <c r="AD24" s="230" t="str">
        <f>IF('Prk2'!F20="","",'Prk2'!F20)</f>
        <v/>
      </c>
      <c r="AE24" s="230" t="str">
        <f>IF('Prk2'!G20="","",'Prk2'!G20)</f>
        <v/>
      </c>
      <c r="AF24" s="230" t="str">
        <f>IF(BADER2!F20="","",BADER2!F20)</f>
        <v/>
      </c>
      <c r="AG24" s="230" t="str">
        <f>IF(BADER2!G20="","",BADER2!G20)</f>
        <v/>
      </c>
      <c r="AH24" s="230" t="str">
        <f>IF(TAMB12!F20="","",TAMB12!F20)</f>
        <v/>
      </c>
      <c r="AI24" s="230" t="str">
        <f>IF(TAMB12!G20="","",TAMB12!G20)</f>
        <v/>
      </c>
      <c r="AJ24" s="230" t="str">
        <f>IF(TAMB22!F20="","",TAMB22!F20)</f>
        <v/>
      </c>
      <c r="AK24" s="230" t="str">
        <f>IF(TAMB22!G20="","",TAMB22!G20)</f>
        <v/>
      </c>
      <c r="AL24" s="231">
        <f t="shared" si="0"/>
        <v>0</v>
      </c>
      <c r="AM24" s="755"/>
      <c r="AN24" s="757"/>
      <c r="AO24" s="751"/>
    </row>
    <row r="25" spans="1:41">
      <c r="A25" s="711">
        <v>8</v>
      </c>
      <c r="B25" s="752" t="str">
        <f>IF('Data Raport2'!B11="","",'Data Raport2'!B11)</f>
        <v>siswa8</v>
      </c>
      <c r="C25" s="232" t="s">
        <v>422</v>
      </c>
      <c r="D25" s="228" t="str">
        <f>IF('QH2'!C21="","",'QH2'!C21)</f>
        <v/>
      </c>
      <c r="E25" s="229" t="str">
        <f>IF('QH2'!D21="","",'QH2'!D21)</f>
        <v/>
      </c>
      <c r="F25" s="229" t="str">
        <f>IF('AA2'!C21="","",'AA2'!C21)</f>
        <v/>
      </c>
      <c r="G25" s="229" t="str">
        <f>IF('AA2'!D21="","",'AA2'!D21)</f>
        <v/>
      </c>
      <c r="H25" s="229" t="str">
        <f>IF(FIQIH2!C21="","",FIQIH2!C21)</f>
        <v/>
      </c>
      <c r="I25" s="229" t="str">
        <f>IF(FIQIH2!D21="","",FIQIH2!D21)</f>
        <v/>
      </c>
      <c r="J25" s="229" t="str">
        <f>IF('SKI2'!C21="","",'SKI2'!C21)</f>
        <v/>
      </c>
      <c r="K25" s="229" t="str">
        <f>IF('SKI2'!D21="","",'SKI2'!D21)</f>
        <v/>
      </c>
      <c r="L25" s="228" t="str">
        <f>IF(PPKn2!C21="","",PPKn2!C21)</f>
        <v/>
      </c>
      <c r="M25" s="229" t="str">
        <f>IF(PPKn2!D21="","",PPKn2!D21)</f>
        <v/>
      </c>
      <c r="N25" s="230" t="str">
        <f>IF(B.Ind2!C21="","",B.Ind2!C21)</f>
        <v/>
      </c>
      <c r="O25" s="230" t="str">
        <f>IF(B.Ind2!D21="","",B.Ind2!D21)</f>
        <v/>
      </c>
      <c r="P25" s="230" t="str">
        <f>IF(B.ARAB2!C21="","",B.ARAB2!C21)</f>
        <v/>
      </c>
      <c r="Q25" s="230" t="str">
        <f>IF(B.ARAB2!D21="","",B.ARAB2!D21)</f>
        <v/>
      </c>
      <c r="R25" s="230" t="str">
        <f>IF('MAT2'!C21="","",'MAT2'!C21)</f>
        <v/>
      </c>
      <c r="S25" s="230" t="str">
        <f>IF('MAT2'!D21="","",'MAT2'!D21)</f>
        <v/>
      </c>
      <c r="T25" s="230" t="str">
        <f>IF('IPA2'!C21="","",'IPA2'!C21)</f>
        <v/>
      </c>
      <c r="U25" s="230" t="str">
        <f>IF('IPA2'!D21="","",'IPA2'!D21)</f>
        <v/>
      </c>
      <c r="V25" s="230" t="str">
        <f>IF('IPS2'!C21="","",'IPS2'!C21)</f>
        <v/>
      </c>
      <c r="W25" s="230" t="str">
        <f>IF('IPS2'!D21="","",'IPS2'!D21)</f>
        <v/>
      </c>
      <c r="X25" s="230" t="str">
        <f>IF(BIng2!C21="","",BIng2!F21)</f>
        <v/>
      </c>
      <c r="Y25" s="230" t="str">
        <f>IF(BIng2!D21="","",BIng2!D21)</f>
        <v/>
      </c>
      <c r="Z25" s="230" t="str">
        <f>IF('SBd2'!C21="","",'SBd2'!C21)</f>
        <v/>
      </c>
      <c r="AA25" s="230" t="str">
        <f>IF('SBd2'!D21="","",'SBd2'!D151)</f>
        <v/>
      </c>
      <c r="AB25" s="230" t="str">
        <f>IF('Pjk2'!C21="","",'Pjk2'!F21)</f>
        <v/>
      </c>
      <c r="AC25" s="230" t="str">
        <f>IF('Pjk2'!D21="","",'Pjk2'!D21)</f>
        <v/>
      </c>
      <c r="AD25" s="230" t="str">
        <f>IF('Prk2'!C21="","",'Prk2'!C21)</f>
        <v/>
      </c>
      <c r="AE25" s="230" t="str">
        <f>IF('Prk2'!D21="","",'Prk2'!D21)</f>
        <v/>
      </c>
      <c r="AF25" s="230" t="str">
        <f>IF(BADER2!C21="","",BADER2!C21)</f>
        <v/>
      </c>
      <c r="AG25" s="230" t="str">
        <f>IF(BADER2!D21="","",BADER2!D21)</f>
        <v/>
      </c>
      <c r="AH25" s="230" t="str">
        <f>IF(TAMB12!C21="","",TAMB12!C21)</f>
        <v/>
      </c>
      <c r="AI25" s="230" t="str">
        <f>IF(TAMB12!D21="","",TAMB12!D21)</f>
        <v/>
      </c>
      <c r="AJ25" s="230" t="str">
        <f>IF(TAMB22!C21="","",TAMB22!C21)</f>
        <v/>
      </c>
      <c r="AK25" s="230" t="str">
        <f>IF(TAMB22!D21="","",TAMB22!D21)</f>
        <v/>
      </c>
      <c r="AL25" s="231">
        <f t="shared" si="0"/>
        <v>0</v>
      </c>
      <c r="AM25" s="754" t="str">
        <f>IFERROR(DESKRIPSI2!EW18,"")</f>
        <v/>
      </c>
      <c r="AN25" s="756" t="str">
        <f t="shared" ref="AN25" si="13">IF(AL25=0,"",AL25+AL26)</f>
        <v/>
      </c>
      <c r="AO25" s="751" t="str">
        <f t="shared" ref="AO25" si="14">IF(AN25="","",RANK(AN25,$AN$11:$AN$107,0))</f>
        <v/>
      </c>
    </row>
    <row r="26" spans="1:41">
      <c r="A26" s="713"/>
      <c r="B26" s="753"/>
      <c r="C26" s="232" t="s">
        <v>423</v>
      </c>
      <c r="D26" s="228" t="str">
        <f>IF('QH2'!F21="","",'QH2'!F21)</f>
        <v/>
      </c>
      <c r="E26" s="229" t="str">
        <f>IF('QH2'!G21="","",'QH2'!G21)</f>
        <v/>
      </c>
      <c r="F26" s="229" t="str">
        <f>IF('AA2'!F21="","",'AA2'!F21)</f>
        <v/>
      </c>
      <c r="G26" s="229" t="str">
        <f>IF('AA2'!G21="","",'AA2'!G21)</f>
        <v/>
      </c>
      <c r="H26" s="229" t="str">
        <f>IF(FIQIH2!F21="","",FIQIH2!F21)</f>
        <v/>
      </c>
      <c r="I26" s="229" t="str">
        <f>IF(FIQIH2!G21="","",FIQIH2!G21)</f>
        <v/>
      </c>
      <c r="J26" s="229" t="str">
        <f>IF('SKI2'!F21="","",'SKI2'!F21)</f>
        <v/>
      </c>
      <c r="K26" s="229" t="str">
        <f>IF('SKI2'!G21="","",'SKI2'!G21)</f>
        <v/>
      </c>
      <c r="L26" s="228" t="str">
        <f>IF(PPKn2!F21="","",PPKn2!F21)</f>
        <v/>
      </c>
      <c r="M26" s="229" t="str">
        <f>IF(PPKn2!G21="","",PPKn2!G21)</f>
        <v/>
      </c>
      <c r="N26" s="230" t="str">
        <f>IF(B.Ind2!F21="","",B.Ind2!F21)</f>
        <v/>
      </c>
      <c r="O26" s="230" t="str">
        <f>IF(B.Ind2!G21="","",B.Ind2!G21)</f>
        <v/>
      </c>
      <c r="P26" s="230" t="str">
        <f>IF(B.ARAB2!F21="","",B.ARAB2!F21)</f>
        <v/>
      </c>
      <c r="Q26" s="230" t="str">
        <f>IF(B.ARAB2!G21="","",B.ARAB2!G21)</f>
        <v/>
      </c>
      <c r="R26" s="230" t="str">
        <f>IF('MAT2'!F21="","",'MAT2'!F21)</f>
        <v/>
      </c>
      <c r="S26" s="230" t="str">
        <f>IF('MAT2'!G21="","",'MAT2'!G21)</f>
        <v/>
      </c>
      <c r="T26" s="230" t="str">
        <f>IF('IPA2'!F21="","",'IPA2'!F21)</f>
        <v/>
      </c>
      <c r="U26" s="230" t="str">
        <f>IF('IPA2'!G21="","",'IPA2'!G21)</f>
        <v/>
      </c>
      <c r="V26" s="230" t="str">
        <f>IF('IPS2'!F21="","",'IPS2'!F21)</f>
        <v/>
      </c>
      <c r="W26" s="230" t="str">
        <f>IF('IPS2'!G21="","",'IPS2'!G151)</f>
        <v/>
      </c>
      <c r="X26" s="230" t="str">
        <f>IF(BIng2!F21="","",BIng2!F21)</f>
        <v/>
      </c>
      <c r="Y26" s="230" t="str">
        <f>IF(BIng2!G21="","",BIng2!G21)</f>
        <v/>
      </c>
      <c r="Z26" s="230" t="str">
        <f>IF('SBd2'!F21="","",'SBd2'!F21)</f>
        <v/>
      </c>
      <c r="AA26" s="230" t="str">
        <f>IF('SBd2'!G21="","",'SBd2'!G21)</f>
        <v/>
      </c>
      <c r="AB26" s="230" t="str">
        <f>IF('Pjk2'!F21="","",'Pjk2'!F21)</f>
        <v/>
      </c>
      <c r="AC26" s="230" t="str">
        <f>IF('Pjk2'!G21="","",'Pjk2'!G21)</f>
        <v/>
      </c>
      <c r="AD26" s="230" t="str">
        <f>IF('Prk2'!F21="","",'Prk2'!F21)</f>
        <v/>
      </c>
      <c r="AE26" s="230" t="str">
        <f>IF('Prk2'!G21="","",'Prk2'!G21)</f>
        <v/>
      </c>
      <c r="AF26" s="230" t="str">
        <f>IF(BADER2!F21="","",BADER2!F21)</f>
        <v/>
      </c>
      <c r="AG26" s="230" t="str">
        <f>IF(BADER2!G21="","",BADER2!G21)</f>
        <v/>
      </c>
      <c r="AH26" s="230" t="str">
        <f>IF(TAMB12!F21="","",TAMB12!F21)</f>
        <v/>
      </c>
      <c r="AI26" s="230" t="str">
        <f>IF(TAMB12!G21="","",TAMB12!G21)</f>
        <v/>
      </c>
      <c r="AJ26" s="230" t="str">
        <f>IF(TAMB22!F21="","",TAMB22!F21)</f>
        <v/>
      </c>
      <c r="AK26" s="230" t="str">
        <f>IF(TAMB22!G21="","",TAMB22!G21)</f>
        <v/>
      </c>
      <c r="AL26" s="231">
        <f t="shared" si="0"/>
        <v>0</v>
      </c>
      <c r="AM26" s="755"/>
      <c r="AN26" s="757"/>
      <c r="AO26" s="751"/>
    </row>
    <row r="27" spans="1:41">
      <c r="A27" s="711">
        <v>9</v>
      </c>
      <c r="B27" s="752" t="str">
        <f>IF('Data Raport2'!B12="","",'Data Raport2'!B12)</f>
        <v>siswa9</v>
      </c>
      <c r="C27" s="232" t="s">
        <v>422</v>
      </c>
      <c r="D27" s="228" t="str">
        <f>IF('QH2'!C22="","",'QH2'!C22)</f>
        <v/>
      </c>
      <c r="E27" s="229" t="str">
        <f>IF('QH2'!D22="","",'QH2'!D22)</f>
        <v/>
      </c>
      <c r="F27" s="229" t="str">
        <f>IF('AA2'!C22="","",'AA2'!C22)</f>
        <v/>
      </c>
      <c r="G27" s="229" t="str">
        <f>IF('AA2'!D22="","",'AA2'!D22)</f>
        <v/>
      </c>
      <c r="H27" s="229" t="str">
        <f>IF(FIQIH2!C22="","",FIQIH2!C22)</f>
        <v/>
      </c>
      <c r="I27" s="229" t="str">
        <f>IF(FIQIH2!D22="","",FIQIH2!D22)</f>
        <v/>
      </c>
      <c r="J27" s="229" t="str">
        <f>IF('SKI2'!C22="","",'SKI2'!C22)</f>
        <v/>
      </c>
      <c r="K27" s="229" t="str">
        <f>IF('SKI2'!D22="","",'SKI2'!D22)</f>
        <v/>
      </c>
      <c r="L27" s="228" t="str">
        <f>IF(PPKn2!C22="","",PPKn2!C22)</f>
        <v/>
      </c>
      <c r="M27" s="229" t="str">
        <f>IF(PPKn2!D22="","",PPKn2!D22)</f>
        <v/>
      </c>
      <c r="N27" s="230" t="str">
        <f>IF(B.Ind2!C22="","",B.Ind2!C22)</f>
        <v/>
      </c>
      <c r="O27" s="230" t="str">
        <f>IF(B.Ind2!D22="","",B.Ind2!D22)</f>
        <v/>
      </c>
      <c r="P27" s="230" t="str">
        <f>IF(B.ARAB2!C22="","",B.ARAB2!C22)</f>
        <v/>
      </c>
      <c r="Q27" s="230" t="str">
        <f>IF(B.ARAB2!D22="","",B.ARAB2!D22)</f>
        <v/>
      </c>
      <c r="R27" s="230" t="str">
        <f>IF('MAT2'!C22="","",'MAT2'!C22)</f>
        <v/>
      </c>
      <c r="S27" s="230" t="str">
        <f>IF('MAT2'!D22="","",'MAT2'!D22)</f>
        <v/>
      </c>
      <c r="T27" s="230" t="str">
        <f>IF('IPA2'!C22="","",'IPA2'!C22)</f>
        <v/>
      </c>
      <c r="U27" s="230" t="str">
        <f>IF('IPA2'!D22="","",'IPA2'!D22)</f>
        <v/>
      </c>
      <c r="V27" s="230" t="str">
        <f>IF('IPS2'!C22="","",'IPS2'!C22)</f>
        <v/>
      </c>
      <c r="W27" s="230" t="str">
        <f>IF('IPS2'!D22="","",'IPS2'!D22)</f>
        <v/>
      </c>
      <c r="X27" s="230" t="str">
        <f>IF(BIng2!C22="","",BIng2!F22)</f>
        <v/>
      </c>
      <c r="Y27" s="230" t="str">
        <f>IF(BIng2!D22="","",BIng2!D22)</f>
        <v/>
      </c>
      <c r="Z27" s="230" t="str">
        <f>IF('SBd2'!C22="","",'SBd2'!C22)</f>
        <v/>
      </c>
      <c r="AA27" s="230" t="str">
        <f>IF('SBd2'!D22="","",'SBd2'!D152)</f>
        <v/>
      </c>
      <c r="AB27" s="230" t="str">
        <f>IF('Pjk2'!C22="","",'Pjk2'!F22)</f>
        <v/>
      </c>
      <c r="AC27" s="230" t="str">
        <f>IF('Pjk2'!D22="","",'Pjk2'!D22)</f>
        <v/>
      </c>
      <c r="AD27" s="230" t="str">
        <f>IF('Prk2'!C22="","",'Prk2'!C22)</f>
        <v/>
      </c>
      <c r="AE27" s="230" t="str">
        <f>IF('Prk2'!D22="","",'Prk2'!D22)</f>
        <v/>
      </c>
      <c r="AF27" s="230" t="str">
        <f>IF(BADER2!C22="","",BADER2!C22)</f>
        <v/>
      </c>
      <c r="AG27" s="230" t="str">
        <f>IF(BADER2!D22="","",BADER2!D22)</f>
        <v/>
      </c>
      <c r="AH27" s="230" t="str">
        <f>IF(TAMB12!C22="","",TAMB12!C22)</f>
        <v/>
      </c>
      <c r="AI27" s="230" t="str">
        <f>IF(TAMB12!D22="","",TAMB12!D22)</f>
        <v/>
      </c>
      <c r="AJ27" s="230" t="str">
        <f>IF(TAMB22!C22="","",TAMB22!C22)</f>
        <v/>
      </c>
      <c r="AK27" s="230" t="str">
        <f>IF(TAMB22!D22="","",TAMB22!D22)</f>
        <v/>
      </c>
      <c r="AL27" s="231">
        <f t="shared" si="0"/>
        <v>0</v>
      </c>
      <c r="AM27" s="754" t="str">
        <f>IFERROR(DESKRIPSI2!EW19,"")</f>
        <v/>
      </c>
      <c r="AN27" s="756" t="str">
        <f t="shared" ref="AN27" si="15">IF(AL27=0,"",AL27+AL28)</f>
        <v/>
      </c>
      <c r="AO27" s="751" t="str">
        <f t="shared" ref="AO27" si="16">IF(AN27="","",RANK(AN27,$AN$11:$AN$107,0))</f>
        <v/>
      </c>
    </row>
    <row r="28" spans="1:41">
      <c r="A28" s="713"/>
      <c r="B28" s="753"/>
      <c r="C28" s="232" t="s">
        <v>423</v>
      </c>
      <c r="D28" s="228" t="str">
        <f>IF('QH2'!F22="","",'QH2'!F22)</f>
        <v/>
      </c>
      <c r="E28" s="229" t="str">
        <f>IF('QH2'!G22="","",'QH2'!G22)</f>
        <v/>
      </c>
      <c r="F28" s="229" t="str">
        <f>IF('AA2'!F22="","",'AA2'!F22)</f>
        <v/>
      </c>
      <c r="G28" s="229" t="str">
        <f>IF('AA2'!G22="","",'AA2'!G22)</f>
        <v/>
      </c>
      <c r="H28" s="229" t="str">
        <f>IF(FIQIH2!F22="","",FIQIH2!F22)</f>
        <v/>
      </c>
      <c r="I28" s="229" t="str">
        <f>IF(FIQIH2!G22="","",FIQIH2!G22)</f>
        <v/>
      </c>
      <c r="J28" s="229" t="str">
        <f>IF('SKI2'!F22="","",'SKI2'!F22)</f>
        <v/>
      </c>
      <c r="K28" s="229" t="str">
        <f>IF('SKI2'!G22="","",'SKI2'!G22)</f>
        <v/>
      </c>
      <c r="L28" s="228" t="str">
        <f>IF(PPKn2!F22="","",PPKn2!F22)</f>
        <v/>
      </c>
      <c r="M28" s="229" t="str">
        <f>IF(PPKn2!G22="","",PPKn2!G22)</f>
        <v/>
      </c>
      <c r="N28" s="230" t="str">
        <f>IF(B.Ind2!F22="","",B.Ind2!F22)</f>
        <v/>
      </c>
      <c r="O28" s="230" t="str">
        <f>IF(B.Ind2!G22="","",B.Ind2!G22)</f>
        <v/>
      </c>
      <c r="P28" s="230" t="str">
        <f>IF(B.ARAB2!F22="","",B.ARAB2!F22)</f>
        <v/>
      </c>
      <c r="Q28" s="230" t="str">
        <f>IF(B.ARAB2!G22="","",B.ARAB2!G22)</f>
        <v/>
      </c>
      <c r="R28" s="230" t="str">
        <f>IF('MAT2'!F22="","",'MAT2'!F22)</f>
        <v/>
      </c>
      <c r="S28" s="230" t="str">
        <f>IF('MAT2'!G22="","",'MAT2'!G22)</f>
        <v/>
      </c>
      <c r="T28" s="230" t="str">
        <f>IF('IPA2'!F22="","",'IPA2'!F22)</f>
        <v/>
      </c>
      <c r="U28" s="230" t="str">
        <f>IF('IPA2'!G22="","",'IPA2'!G22)</f>
        <v/>
      </c>
      <c r="V28" s="230" t="str">
        <f>IF('IPS2'!F22="","",'IPS2'!F22)</f>
        <v/>
      </c>
      <c r="W28" s="230" t="str">
        <f>IF('IPS2'!G22="","",'IPS2'!G152)</f>
        <v/>
      </c>
      <c r="X28" s="230" t="str">
        <f>IF(BIng2!F22="","",BIng2!F22)</f>
        <v/>
      </c>
      <c r="Y28" s="230" t="str">
        <f>IF(BIng2!G22="","",BIng2!G22)</f>
        <v/>
      </c>
      <c r="Z28" s="230" t="str">
        <f>IF('SBd2'!F22="","",'SBd2'!F22)</f>
        <v/>
      </c>
      <c r="AA28" s="230" t="str">
        <f>IF('SBd2'!G22="","",'SBd2'!G22)</f>
        <v/>
      </c>
      <c r="AB28" s="230" t="str">
        <f>IF('Pjk2'!F22="","",'Pjk2'!F22)</f>
        <v/>
      </c>
      <c r="AC28" s="230" t="str">
        <f>IF('Pjk2'!G22="","",'Pjk2'!G22)</f>
        <v/>
      </c>
      <c r="AD28" s="230" t="str">
        <f>IF('Prk2'!F22="","",'Prk2'!F22)</f>
        <v/>
      </c>
      <c r="AE28" s="230" t="str">
        <f>IF('Prk2'!G22="","",'Prk2'!G22)</f>
        <v/>
      </c>
      <c r="AF28" s="230" t="str">
        <f>IF(BADER2!F22="","",BADER2!F22)</f>
        <v/>
      </c>
      <c r="AG28" s="230" t="str">
        <f>IF(BADER2!G22="","",BADER2!G22)</f>
        <v/>
      </c>
      <c r="AH28" s="230" t="str">
        <f>IF(TAMB12!F22="","",TAMB12!F22)</f>
        <v/>
      </c>
      <c r="AI28" s="230" t="str">
        <f>IF(TAMB12!G22="","",TAMB12!G22)</f>
        <v/>
      </c>
      <c r="AJ28" s="230" t="str">
        <f>IF(TAMB22!F22="","",TAMB22!F22)</f>
        <v/>
      </c>
      <c r="AK28" s="230" t="str">
        <f>IF(TAMB22!G22="","",TAMB22!G22)</f>
        <v/>
      </c>
      <c r="AL28" s="231">
        <f t="shared" si="0"/>
        <v>0</v>
      </c>
      <c r="AM28" s="755"/>
      <c r="AN28" s="757"/>
      <c r="AO28" s="751"/>
    </row>
    <row r="29" spans="1:41">
      <c r="A29" s="711">
        <v>10</v>
      </c>
      <c r="B29" s="752" t="str">
        <f>IF('Data Raport2'!B13="","",'Data Raport2'!B13)</f>
        <v>siswa10</v>
      </c>
      <c r="C29" s="232" t="s">
        <v>422</v>
      </c>
      <c r="D29" s="228" t="str">
        <f>IF('QH2'!C23="","",'QH2'!C23)</f>
        <v/>
      </c>
      <c r="E29" s="229" t="str">
        <f>IF('QH2'!D23="","",'QH2'!D23)</f>
        <v/>
      </c>
      <c r="F29" s="229" t="str">
        <f>IF('AA2'!C23="","",'AA2'!C23)</f>
        <v/>
      </c>
      <c r="G29" s="229" t="str">
        <f>IF('AA2'!D23="","",'AA2'!D23)</f>
        <v/>
      </c>
      <c r="H29" s="229" t="str">
        <f>IF(FIQIH2!C23="","",FIQIH2!C23)</f>
        <v/>
      </c>
      <c r="I29" s="229" t="str">
        <f>IF(FIQIH2!D23="","",FIQIH2!D23)</f>
        <v/>
      </c>
      <c r="J29" s="229" t="str">
        <f>IF('SKI2'!C23="","",'SKI2'!C23)</f>
        <v/>
      </c>
      <c r="K29" s="229" t="str">
        <f>IF('SKI2'!D23="","",'SKI2'!D23)</f>
        <v/>
      </c>
      <c r="L29" s="228" t="str">
        <f>IF(PPKn2!C23="","",PPKn2!C23)</f>
        <v/>
      </c>
      <c r="M29" s="229" t="str">
        <f>IF(PPKn2!D23="","",PPKn2!D23)</f>
        <v/>
      </c>
      <c r="N29" s="230" t="str">
        <f>IF(B.Ind2!C23="","",B.Ind2!C23)</f>
        <v/>
      </c>
      <c r="O29" s="230" t="str">
        <f>IF(B.Ind2!D23="","",B.Ind2!D23)</f>
        <v/>
      </c>
      <c r="P29" s="230" t="str">
        <f>IF(B.ARAB2!C23="","",B.ARAB2!C23)</f>
        <v/>
      </c>
      <c r="Q29" s="230" t="str">
        <f>IF(B.ARAB2!D23="","",B.ARAB2!D23)</f>
        <v/>
      </c>
      <c r="R29" s="230" t="str">
        <f>IF('MAT2'!C23="","",'MAT2'!C23)</f>
        <v/>
      </c>
      <c r="S29" s="230" t="str">
        <f>IF('MAT2'!D23="","",'MAT2'!D23)</f>
        <v/>
      </c>
      <c r="T29" s="230" t="str">
        <f>IF('IPA2'!C23="","",'IPA2'!C23)</f>
        <v/>
      </c>
      <c r="U29" s="230" t="str">
        <f>IF('IPA2'!D23="","",'IPA2'!D23)</f>
        <v/>
      </c>
      <c r="V29" s="230" t="str">
        <f>IF('IPS2'!C23="","",'IPS2'!C23)</f>
        <v/>
      </c>
      <c r="W29" s="230" t="str">
        <f>IF('IPS2'!D23="","",'IPS2'!D23)</f>
        <v/>
      </c>
      <c r="X29" s="230" t="str">
        <f>IF(BIng2!C23="","",BIng2!F23)</f>
        <v/>
      </c>
      <c r="Y29" s="230" t="str">
        <f>IF(BIng2!D23="","",BIng2!D23)</f>
        <v/>
      </c>
      <c r="Z29" s="230" t="str">
        <f>IF('SBd2'!C23="","",'SBd2'!C23)</f>
        <v/>
      </c>
      <c r="AA29" s="230" t="str">
        <f>IF('SBd2'!D23="","",'SBd2'!D153)</f>
        <v/>
      </c>
      <c r="AB29" s="230" t="str">
        <f>IF('Pjk2'!C23="","",'Pjk2'!F23)</f>
        <v/>
      </c>
      <c r="AC29" s="230" t="str">
        <f>IF('Pjk2'!D23="","",'Pjk2'!D23)</f>
        <v/>
      </c>
      <c r="AD29" s="230" t="str">
        <f>IF('Prk2'!C23="","",'Prk2'!C23)</f>
        <v/>
      </c>
      <c r="AE29" s="230" t="str">
        <f>IF('Prk2'!D23="","",'Prk2'!D23)</f>
        <v/>
      </c>
      <c r="AF29" s="230" t="str">
        <f>IF(BADER2!C23="","",BADER2!C23)</f>
        <v/>
      </c>
      <c r="AG29" s="230" t="str">
        <f>IF(BADER2!D23="","",BADER2!D23)</f>
        <v/>
      </c>
      <c r="AH29" s="230" t="str">
        <f>IF(TAMB12!C23="","",TAMB12!C23)</f>
        <v/>
      </c>
      <c r="AI29" s="230" t="str">
        <f>IF(TAMB12!D23="","",TAMB12!D23)</f>
        <v/>
      </c>
      <c r="AJ29" s="230" t="str">
        <f>IF(TAMB22!C23="","",TAMB22!C23)</f>
        <v/>
      </c>
      <c r="AK29" s="230" t="str">
        <f>IF(TAMB22!D23="","",TAMB22!D23)</f>
        <v/>
      </c>
      <c r="AL29" s="231">
        <f t="shared" si="0"/>
        <v>0</v>
      </c>
      <c r="AM29" s="754" t="str">
        <f>IFERROR(DESKRIPSI2!EW20,"")</f>
        <v/>
      </c>
      <c r="AN29" s="756" t="str">
        <f t="shared" ref="AN29" si="17">IF(AL29=0,"",AL29+AL30)</f>
        <v/>
      </c>
      <c r="AO29" s="751" t="str">
        <f t="shared" ref="AO29" si="18">IF(AN29="","",RANK(AN29,$AN$11:$AN$107,0))</f>
        <v/>
      </c>
    </row>
    <row r="30" spans="1:41">
      <c r="A30" s="713"/>
      <c r="B30" s="753"/>
      <c r="C30" s="232" t="s">
        <v>423</v>
      </c>
      <c r="D30" s="228" t="str">
        <f>IF('QH2'!F23="","",'QH2'!F23)</f>
        <v/>
      </c>
      <c r="E30" s="229" t="str">
        <f>IF('QH2'!G23="","",'QH2'!G23)</f>
        <v/>
      </c>
      <c r="F30" s="229" t="str">
        <f>IF('AA2'!F23="","",'AA2'!F23)</f>
        <v/>
      </c>
      <c r="G30" s="229" t="str">
        <f>IF('AA2'!G23="","",'AA2'!G23)</f>
        <v/>
      </c>
      <c r="H30" s="229" t="str">
        <f>IF(FIQIH2!F23="","",FIQIH2!F23)</f>
        <v/>
      </c>
      <c r="I30" s="229" t="str">
        <f>IF(FIQIH2!G23="","",FIQIH2!G23)</f>
        <v/>
      </c>
      <c r="J30" s="229" t="str">
        <f>IF('SKI2'!F23="","",'SKI2'!F23)</f>
        <v/>
      </c>
      <c r="K30" s="229" t="str">
        <f>IF('SKI2'!G23="","",'SKI2'!G23)</f>
        <v/>
      </c>
      <c r="L30" s="228" t="str">
        <f>IF(PPKn2!F23="","",PPKn2!F23)</f>
        <v/>
      </c>
      <c r="M30" s="229" t="str">
        <f>IF(PPKn2!G23="","",PPKn2!G23)</f>
        <v/>
      </c>
      <c r="N30" s="230" t="str">
        <f>IF(B.Ind2!F23="","",B.Ind2!F23)</f>
        <v/>
      </c>
      <c r="O30" s="230" t="str">
        <f>IF(B.Ind2!G23="","",B.Ind2!G23)</f>
        <v/>
      </c>
      <c r="P30" s="230" t="str">
        <f>IF(B.ARAB2!F23="","",B.ARAB2!F23)</f>
        <v/>
      </c>
      <c r="Q30" s="230" t="str">
        <f>IF(B.ARAB2!G23="","",B.ARAB2!G23)</f>
        <v/>
      </c>
      <c r="R30" s="230" t="str">
        <f>IF('MAT2'!F23="","",'MAT2'!F23)</f>
        <v/>
      </c>
      <c r="S30" s="230" t="str">
        <f>IF('MAT2'!G23="","",'MAT2'!G23)</f>
        <v/>
      </c>
      <c r="T30" s="230" t="str">
        <f>IF('IPA2'!F23="","",'IPA2'!F23)</f>
        <v/>
      </c>
      <c r="U30" s="230" t="str">
        <f>IF('IPA2'!G23="","",'IPA2'!G23)</f>
        <v/>
      </c>
      <c r="V30" s="230" t="str">
        <f>IF('IPS2'!F23="","",'IPS2'!F23)</f>
        <v/>
      </c>
      <c r="W30" s="230" t="str">
        <f>IF('IPS2'!G23="","",'IPS2'!G153)</f>
        <v/>
      </c>
      <c r="X30" s="230" t="str">
        <f>IF(BIng2!F23="","",BIng2!F23)</f>
        <v/>
      </c>
      <c r="Y30" s="230" t="str">
        <f>IF(BIng2!G23="","",BIng2!G23)</f>
        <v/>
      </c>
      <c r="Z30" s="230" t="str">
        <f>IF('SBd2'!F23="","",'SBd2'!F23)</f>
        <v/>
      </c>
      <c r="AA30" s="230" t="str">
        <f>IF('SBd2'!G23="","",'SBd2'!G23)</f>
        <v/>
      </c>
      <c r="AB30" s="230" t="str">
        <f>IF('Pjk2'!F23="","",'Pjk2'!F23)</f>
        <v/>
      </c>
      <c r="AC30" s="230" t="str">
        <f>IF('Pjk2'!G23="","",'Pjk2'!G23)</f>
        <v/>
      </c>
      <c r="AD30" s="230" t="str">
        <f>IF('Prk2'!F23="","",'Prk2'!F23)</f>
        <v/>
      </c>
      <c r="AE30" s="230" t="str">
        <f>IF('Prk2'!G23="","",'Prk2'!G23)</f>
        <v/>
      </c>
      <c r="AF30" s="230" t="str">
        <f>IF(BADER2!F23="","",BADER2!F23)</f>
        <v/>
      </c>
      <c r="AG30" s="230" t="str">
        <f>IF(BADER2!G23="","",BADER2!G23)</f>
        <v/>
      </c>
      <c r="AH30" s="230" t="str">
        <f>IF(TAMB12!F23="","",TAMB12!F23)</f>
        <v/>
      </c>
      <c r="AI30" s="230" t="str">
        <f>IF(TAMB12!G23="","",TAMB12!G23)</f>
        <v/>
      </c>
      <c r="AJ30" s="230" t="str">
        <f>IF(TAMB22!F23="","",TAMB22!F23)</f>
        <v/>
      </c>
      <c r="AK30" s="230" t="str">
        <f>IF(TAMB22!G23="","",TAMB22!G23)</f>
        <v/>
      </c>
      <c r="AL30" s="231">
        <f t="shared" si="0"/>
        <v>0</v>
      </c>
      <c r="AM30" s="755"/>
      <c r="AN30" s="757"/>
      <c r="AO30" s="751"/>
    </row>
    <row r="31" spans="1:41">
      <c r="A31" s="711">
        <v>11</v>
      </c>
      <c r="B31" s="752" t="str">
        <f>IF('Data Raport2'!B14="","",'Data Raport2'!B14)</f>
        <v>siswa11</v>
      </c>
      <c r="C31" s="232" t="s">
        <v>422</v>
      </c>
      <c r="D31" s="228" t="str">
        <f>IF('QH2'!C24="","",'QH2'!C24)</f>
        <v/>
      </c>
      <c r="E31" s="229" t="str">
        <f>IF('QH2'!D24="","",'QH2'!D24)</f>
        <v/>
      </c>
      <c r="F31" s="229" t="str">
        <f>IF('AA2'!C24="","",'AA2'!C24)</f>
        <v/>
      </c>
      <c r="G31" s="229" t="str">
        <f>IF('AA2'!D24="","",'AA2'!D24)</f>
        <v/>
      </c>
      <c r="H31" s="229" t="str">
        <f>IF(FIQIH2!C24="","",FIQIH2!C24)</f>
        <v/>
      </c>
      <c r="I31" s="229" t="str">
        <f>IF(FIQIH2!D24="","",FIQIH2!D24)</f>
        <v/>
      </c>
      <c r="J31" s="229" t="str">
        <f>IF('SKI2'!C24="","",'SKI2'!C24)</f>
        <v/>
      </c>
      <c r="K31" s="229" t="str">
        <f>IF('SKI2'!D24="","",'SKI2'!D24)</f>
        <v/>
      </c>
      <c r="L31" s="228" t="str">
        <f>IF(PPKn2!C24="","",PPKn2!C24)</f>
        <v/>
      </c>
      <c r="M31" s="229" t="str">
        <f>IF(PPKn2!D24="","",PPKn2!D24)</f>
        <v/>
      </c>
      <c r="N31" s="230" t="str">
        <f>IF(B.Ind2!C24="","",B.Ind2!C24)</f>
        <v/>
      </c>
      <c r="O31" s="230" t="str">
        <f>IF(B.Ind2!D24="","",B.Ind2!D24)</f>
        <v/>
      </c>
      <c r="P31" s="230" t="str">
        <f>IF(B.ARAB2!C24="","",B.ARAB2!C24)</f>
        <v/>
      </c>
      <c r="Q31" s="230" t="str">
        <f>IF(B.ARAB2!D24="","",B.ARAB2!D24)</f>
        <v/>
      </c>
      <c r="R31" s="230" t="str">
        <f>IF('MAT2'!C24="","",'MAT2'!C24)</f>
        <v/>
      </c>
      <c r="S31" s="230" t="str">
        <f>IF('MAT2'!D24="","",'MAT2'!D24)</f>
        <v/>
      </c>
      <c r="T31" s="230" t="str">
        <f>IF('IPA2'!C24="","",'IPA2'!C24)</f>
        <v/>
      </c>
      <c r="U31" s="230" t="str">
        <f>IF('IPA2'!D24="","",'IPA2'!D24)</f>
        <v/>
      </c>
      <c r="V31" s="230" t="str">
        <f>IF('IPS2'!C24="","",'IPS2'!C24)</f>
        <v/>
      </c>
      <c r="W31" s="230" t="str">
        <f>IF('IPS2'!D24="","",'IPS2'!D24)</f>
        <v/>
      </c>
      <c r="X31" s="230" t="str">
        <f>IF(BIng2!C24="","",BIng2!F24)</f>
        <v/>
      </c>
      <c r="Y31" s="230" t="str">
        <f>IF(BIng2!D24="","",BIng2!D24)</f>
        <v/>
      </c>
      <c r="Z31" s="230" t="str">
        <f>IF('SBd2'!C24="","",'SBd2'!C24)</f>
        <v/>
      </c>
      <c r="AA31" s="230" t="str">
        <f>IF('SBd2'!D24="","",'SBd2'!D154)</f>
        <v/>
      </c>
      <c r="AB31" s="230" t="str">
        <f>IF('Pjk2'!C24="","",'Pjk2'!F24)</f>
        <v/>
      </c>
      <c r="AC31" s="230" t="str">
        <f>IF('Pjk2'!D24="","",'Pjk2'!D24)</f>
        <v/>
      </c>
      <c r="AD31" s="230" t="str">
        <f>IF('Prk2'!C24="","",'Prk2'!C24)</f>
        <v/>
      </c>
      <c r="AE31" s="230" t="str">
        <f>IF('Prk2'!D24="","",'Prk2'!D24)</f>
        <v/>
      </c>
      <c r="AF31" s="230" t="str">
        <f>IF(BADER2!C24="","",BADER2!C24)</f>
        <v/>
      </c>
      <c r="AG31" s="230" t="str">
        <f>IF(BADER2!D24="","",BADER2!D24)</f>
        <v/>
      </c>
      <c r="AH31" s="230" t="str">
        <f>IF(TAMB12!C24="","",TAMB12!C24)</f>
        <v/>
      </c>
      <c r="AI31" s="230" t="str">
        <f>IF(TAMB12!D24="","",TAMB12!D24)</f>
        <v/>
      </c>
      <c r="AJ31" s="230" t="str">
        <f>IF(TAMB22!C24="","",TAMB22!C24)</f>
        <v/>
      </c>
      <c r="AK31" s="230" t="str">
        <f>IF(TAMB22!D24="","",TAMB22!D24)</f>
        <v/>
      </c>
      <c r="AL31" s="231">
        <f t="shared" si="0"/>
        <v>0</v>
      </c>
      <c r="AM31" s="754" t="str">
        <f>IFERROR(DESKRIPSI2!EW21,"")</f>
        <v/>
      </c>
      <c r="AN31" s="756" t="str">
        <f t="shared" ref="AN31" si="19">IF(AL31=0,"",AL31+AL32)</f>
        <v/>
      </c>
      <c r="AO31" s="751" t="str">
        <f t="shared" ref="AO31" si="20">IF(AN31="","",RANK(AN31,$AN$11:$AN$107,0))</f>
        <v/>
      </c>
    </row>
    <row r="32" spans="1:41">
      <c r="A32" s="713"/>
      <c r="B32" s="753"/>
      <c r="C32" s="232" t="s">
        <v>423</v>
      </c>
      <c r="D32" s="228" t="str">
        <f>IF('QH2'!F24="","",'QH2'!F24)</f>
        <v/>
      </c>
      <c r="E32" s="229" t="str">
        <f>IF('QH2'!G24="","",'QH2'!G24)</f>
        <v/>
      </c>
      <c r="F32" s="229" t="str">
        <f>IF('AA2'!F24="","",'AA2'!F24)</f>
        <v/>
      </c>
      <c r="G32" s="229" t="str">
        <f>IF('AA2'!G24="","",'AA2'!G24)</f>
        <v/>
      </c>
      <c r="H32" s="229" t="str">
        <f>IF(FIQIH2!F24="","",FIQIH2!F24)</f>
        <v/>
      </c>
      <c r="I32" s="229" t="str">
        <f>IF(FIQIH2!G24="","",FIQIH2!G24)</f>
        <v/>
      </c>
      <c r="J32" s="229" t="str">
        <f>IF('SKI2'!F24="","",'SKI2'!F24)</f>
        <v/>
      </c>
      <c r="K32" s="229" t="str">
        <f>IF('SKI2'!G24="","",'SKI2'!G24)</f>
        <v/>
      </c>
      <c r="L32" s="228" t="str">
        <f>IF(PPKn2!F24="","",PPKn2!F24)</f>
        <v/>
      </c>
      <c r="M32" s="229" t="str">
        <f>IF(PPKn2!G24="","",PPKn2!G24)</f>
        <v/>
      </c>
      <c r="N32" s="230" t="str">
        <f>IF(B.Ind2!F24="","",B.Ind2!F24)</f>
        <v/>
      </c>
      <c r="O32" s="230" t="str">
        <f>IF(B.Ind2!G24="","",B.Ind2!G24)</f>
        <v/>
      </c>
      <c r="P32" s="230" t="str">
        <f>IF(B.ARAB2!F24="","",B.ARAB2!F24)</f>
        <v/>
      </c>
      <c r="Q32" s="230" t="str">
        <f>IF(B.ARAB2!G24="","",B.ARAB2!G24)</f>
        <v/>
      </c>
      <c r="R32" s="230" t="str">
        <f>IF('MAT2'!F24="","",'MAT2'!F24)</f>
        <v/>
      </c>
      <c r="S32" s="230" t="str">
        <f>IF('MAT2'!G24="","",'MAT2'!G24)</f>
        <v/>
      </c>
      <c r="T32" s="230" t="str">
        <f>IF('IPA2'!F24="","",'IPA2'!F24)</f>
        <v/>
      </c>
      <c r="U32" s="230" t="str">
        <f>IF('IPA2'!G24="","",'IPA2'!G24)</f>
        <v/>
      </c>
      <c r="V32" s="230" t="str">
        <f>IF('IPS2'!F24="","",'IPS2'!F24)</f>
        <v/>
      </c>
      <c r="W32" s="230" t="str">
        <f>IF('IPS2'!G24="","",'IPS2'!G154)</f>
        <v/>
      </c>
      <c r="X32" s="230" t="str">
        <f>IF(BIng2!F24="","",BIng2!F24)</f>
        <v/>
      </c>
      <c r="Y32" s="230" t="str">
        <f>IF(BIng2!G24="","",BIng2!G24)</f>
        <v/>
      </c>
      <c r="Z32" s="230" t="str">
        <f>IF('SBd2'!F24="","",'SBd2'!F24)</f>
        <v/>
      </c>
      <c r="AA32" s="230" t="str">
        <f>IF('SBd2'!G24="","",'SBd2'!G24)</f>
        <v/>
      </c>
      <c r="AB32" s="230" t="str">
        <f>IF('Pjk2'!F24="","",'Pjk2'!F24)</f>
        <v/>
      </c>
      <c r="AC32" s="230" t="str">
        <f>IF('Pjk2'!G24="","",'Pjk2'!G24)</f>
        <v/>
      </c>
      <c r="AD32" s="230" t="str">
        <f>IF('Prk2'!F24="","",'Prk2'!F24)</f>
        <v/>
      </c>
      <c r="AE32" s="230" t="str">
        <f>IF('Prk2'!G24="","",'Prk2'!G24)</f>
        <v/>
      </c>
      <c r="AF32" s="230" t="str">
        <f>IF(BADER2!F24="","",BADER2!F24)</f>
        <v/>
      </c>
      <c r="AG32" s="230" t="str">
        <f>IF(BADER2!G24="","",BADER2!G24)</f>
        <v/>
      </c>
      <c r="AH32" s="230" t="str">
        <f>IF(TAMB12!F24="","",TAMB12!F24)</f>
        <v/>
      </c>
      <c r="AI32" s="230" t="str">
        <f>IF(TAMB12!G24="","",TAMB12!G24)</f>
        <v/>
      </c>
      <c r="AJ32" s="230" t="str">
        <f>IF(TAMB22!F24="","",TAMB22!F24)</f>
        <v/>
      </c>
      <c r="AK32" s="230" t="str">
        <f>IF(TAMB22!G24="","",TAMB22!G24)</f>
        <v/>
      </c>
      <c r="AL32" s="231">
        <f t="shared" si="0"/>
        <v>0</v>
      </c>
      <c r="AM32" s="755"/>
      <c r="AN32" s="757"/>
      <c r="AO32" s="751"/>
    </row>
    <row r="33" spans="1:41">
      <c r="A33" s="711">
        <v>12</v>
      </c>
      <c r="B33" s="752" t="str">
        <f>IF('Data Raport2'!B15="","",'Data Raport2'!B15)</f>
        <v>dua belas</v>
      </c>
      <c r="C33" s="232" t="s">
        <v>422</v>
      </c>
      <c r="D33" s="228" t="str">
        <f>IF('QH2'!C25="","",'QH2'!C25)</f>
        <v/>
      </c>
      <c r="E33" s="229" t="str">
        <f>IF('QH2'!D25="","",'QH2'!D25)</f>
        <v/>
      </c>
      <c r="F33" s="229" t="str">
        <f>IF('AA2'!C25="","",'AA2'!C25)</f>
        <v/>
      </c>
      <c r="G33" s="229" t="str">
        <f>IF('AA2'!D25="","",'AA2'!D25)</f>
        <v/>
      </c>
      <c r="H33" s="229" t="str">
        <f>IF(FIQIH2!C25="","",FIQIH2!C25)</f>
        <v/>
      </c>
      <c r="I33" s="229" t="str">
        <f>IF(FIQIH2!D25="","",FIQIH2!D25)</f>
        <v/>
      </c>
      <c r="J33" s="229" t="str">
        <f>IF('SKI2'!C25="","",'SKI2'!C25)</f>
        <v/>
      </c>
      <c r="K33" s="229" t="str">
        <f>IF('SKI2'!D25="","",'SKI2'!D25)</f>
        <v/>
      </c>
      <c r="L33" s="228" t="str">
        <f>IF(PPKn2!C25="","",PPKn2!C25)</f>
        <v/>
      </c>
      <c r="M33" s="229" t="str">
        <f>IF(PPKn2!D25="","",PPKn2!D25)</f>
        <v/>
      </c>
      <c r="N33" s="230" t="str">
        <f>IF(B.Ind2!C25="","",B.Ind2!C25)</f>
        <v/>
      </c>
      <c r="O33" s="230" t="str">
        <f>IF(B.Ind2!D25="","",B.Ind2!D25)</f>
        <v/>
      </c>
      <c r="P33" s="230" t="str">
        <f>IF(B.ARAB2!C25="","",B.ARAB2!C25)</f>
        <v/>
      </c>
      <c r="Q33" s="230" t="str">
        <f>IF(B.ARAB2!D25="","",B.ARAB2!D25)</f>
        <v/>
      </c>
      <c r="R33" s="230" t="str">
        <f>IF('MAT2'!C25="","",'MAT2'!C25)</f>
        <v/>
      </c>
      <c r="S33" s="230" t="str">
        <f>IF('MAT2'!D25="","",'MAT2'!D25)</f>
        <v/>
      </c>
      <c r="T33" s="230" t="str">
        <f>IF('IPA2'!C25="","",'IPA2'!C25)</f>
        <v/>
      </c>
      <c r="U33" s="230" t="str">
        <f>IF('IPA2'!D25="","",'IPA2'!D25)</f>
        <v/>
      </c>
      <c r="V33" s="230" t="str">
        <f>IF('IPS2'!C25="","",'IPS2'!C25)</f>
        <v/>
      </c>
      <c r="W33" s="230" t="str">
        <f>IF('IPS2'!D25="","",'IPS2'!D25)</f>
        <v/>
      </c>
      <c r="X33" s="230" t="str">
        <f>IF(BIng2!C25="","",BIng2!F25)</f>
        <v/>
      </c>
      <c r="Y33" s="230" t="str">
        <f>IF(BIng2!D25="","",BIng2!D25)</f>
        <v/>
      </c>
      <c r="Z33" s="230" t="str">
        <f>IF('SBd2'!C25="","",'SBd2'!C25)</f>
        <v/>
      </c>
      <c r="AA33" s="230" t="str">
        <f>IF('SBd2'!D25="","",'SBd2'!D155)</f>
        <v/>
      </c>
      <c r="AB33" s="230" t="str">
        <f>IF('Pjk2'!C25="","",'Pjk2'!F25)</f>
        <v/>
      </c>
      <c r="AC33" s="230" t="str">
        <f>IF('Pjk2'!D25="","",'Pjk2'!D25)</f>
        <v/>
      </c>
      <c r="AD33" s="230" t="str">
        <f>IF('Prk2'!C25="","",'Prk2'!C25)</f>
        <v/>
      </c>
      <c r="AE33" s="230" t="str">
        <f>IF('Prk2'!D25="","",'Prk2'!D25)</f>
        <v/>
      </c>
      <c r="AF33" s="230" t="str">
        <f>IF(BADER2!C25="","",BADER2!C25)</f>
        <v/>
      </c>
      <c r="AG33" s="230" t="str">
        <f>IF(BADER2!D25="","",BADER2!D25)</f>
        <v/>
      </c>
      <c r="AH33" s="230" t="str">
        <f>IF(TAMB12!C25="","",TAMB12!C25)</f>
        <v/>
      </c>
      <c r="AI33" s="230" t="str">
        <f>IF(TAMB12!D25="","",TAMB12!D25)</f>
        <v/>
      </c>
      <c r="AJ33" s="230" t="str">
        <f>IF(TAMB22!C25="","",TAMB22!C25)</f>
        <v/>
      </c>
      <c r="AK33" s="230" t="str">
        <f>IF(TAMB22!D25="","",TAMB22!D25)</f>
        <v/>
      </c>
      <c r="AL33" s="231">
        <f t="shared" si="0"/>
        <v>0</v>
      </c>
      <c r="AM33" s="754" t="str">
        <f>IFERROR(DESKRIPSI2!EW22,"")</f>
        <v/>
      </c>
      <c r="AN33" s="756" t="str">
        <f t="shared" ref="AN33" si="21">IF(AL33=0,"",AL33+AL34)</f>
        <v/>
      </c>
      <c r="AO33" s="751" t="str">
        <f t="shared" ref="AO33" si="22">IF(AN33="","",RANK(AN33,$AN$11:$AN$107,0))</f>
        <v/>
      </c>
    </row>
    <row r="34" spans="1:41">
      <c r="A34" s="713"/>
      <c r="B34" s="753"/>
      <c r="C34" s="232" t="s">
        <v>423</v>
      </c>
      <c r="D34" s="228" t="str">
        <f>IF('QH2'!F25="","",'QH2'!F25)</f>
        <v/>
      </c>
      <c r="E34" s="229" t="str">
        <f>IF('QH2'!G25="","",'QH2'!G25)</f>
        <v/>
      </c>
      <c r="F34" s="229" t="str">
        <f>IF('AA2'!F25="","",'AA2'!F25)</f>
        <v/>
      </c>
      <c r="G34" s="229" t="str">
        <f>IF('AA2'!G25="","",'AA2'!G25)</f>
        <v/>
      </c>
      <c r="H34" s="229" t="str">
        <f>IF(FIQIH2!F25="","",FIQIH2!F25)</f>
        <v/>
      </c>
      <c r="I34" s="229" t="str">
        <f>IF(FIQIH2!G25="","",FIQIH2!G25)</f>
        <v/>
      </c>
      <c r="J34" s="229" t="str">
        <f>IF('SKI2'!F25="","",'SKI2'!F25)</f>
        <v/>
      </c>
      <c r="K34" s="229" t="str">
        <f>IF('SKI2'!G25="","",'SKI2'!G25)</f>
        <v/>
      </c>
      <c r="L34" s="228" t="str">
        <f>IF(PPKn2!F25="","",PPKn2!F25)</f>
        <v/>
      </c>
      <c r="M34" s="229" t="str">
        <f>IF(PPKn2!G25="","",PPKn2!G25)</f>
        <v/>
      </c>
      <c r="N34" s="230" t="str">
        <f>IF(B.Ind2!F25="","",B.Ind2!F25)</f>
        <v/>
      </c>
      <c r="O34" s="230" t="str">
        <f>IF(B.Ind2!G25="","",B.Ind2!G25)</f>
        <v/>
      </c>
      <c r="P34" s="230" t="str">
        <f>IF(B.ARAB2!F25="","",B.ARAB2!F25)</f>
        <v/>
      </c>
      <c r="Q34" s="230" t="str">
        <f>IF(B.ARAB2!G25="","",B.ARAB2!G25)</f>
        <v/>
      </c>
      <c r="R34" s="230" t="str">
        <f>IF('MAT2'!F25="","",'MAT2'!F25)</f>
        <v/>
      </c>
      <c r="S34" s="230" t="str">
        <f>IF('MAT2'!G25="","",'MAT2'!G25)</f>
        <v/>
      </c>
      <c r="T34" s="230" t="str">
        <f>IF('IPA2'!F25="","",'IPA2'!F25)</f>
        <v/>
      </c>
      <c r="U34" s="230" t="str">
        <f>IF('IPA2'!G25="","",'IPA2'!G25)</f>
        <v/>
      </c>
      <c r="V34" s="230" t="str">
        <f>IF('IPS2'!F25="","",'IPS2'!F25)</f>
        <v/>
      </c>
      <c r="W34" s="230" t="str">
        <f>IF('IPS2'!G25="","",'IPS2'!G155)</f>
        <v/>
      </c>
      <c r="X34" s="230" t="str">
        <f>IF(BIng2!F25="","",BIng2!F25)</f>
        <v/>
      </c>
      <c r="Y34" s="230" t="str">
        <f>IF(BIng2!G25="","",BIng2!G25)</f>
        <v/>
      </c>
      <c r="Z34" s="230" t="str">
        <f>IF('SBd2'!F25="","",'SBd2'!F25)</f>
        <v/>
      </c>
      <c r="AA34" s="230" t="str">
        <f>IF('SBd2'!G25="","",'SBd2'!G25)</f>
        <v/>
      </c>
      <c r="AB34" s="230" t="str">
        <f>IF('Pjk2'!F25="","",'Pjk2'!F25)</f>
        <v/>
      </c>
      <c r="AC34" s="230" t="str">
        <f>IF('Pjk2'!G25="","",'Pjk2'!G25)</f>
        <v/>
      </c>
      <c r="AD34" s="230" t="str">
        <f>IF('Prk2'!F25="","",'Prk2'!F25)</f>
        <v/>
      </c>
      <c r="AE34" s="230" t="str">
        <f>IF('Prk2'!G25="","",'Prk2'!G25)</f>
        <v/>
      </c>
      <c r="AF34" s="230" t="str">
        <f>IF(BADER2!F25="","",BADER2!F25)</f>
        <v/>
      </c>
      <c r="AG34" s="230" t="str">
        <f>IF(BADER2!G25="","",BADER2!G25)</f>
        <v/>
      </c>
      <c r="AH34" s="230" t="str">
        <f>IF(TAMB12!F25="","",TAMB12!F25)</f>
        <v/>
      </c>
      <c r="AI34" s="230" t="str">
        <f>IF(TAMB12!G25="","",TAMB12!G25)</f>
        <v/>
      </c>
      <c r="AJ34" s="230" t="str">
        <f>IF(TAMB22!F25="","",TAMB22!F25)</f>
        <v/>
      </c>
      <c r="AK34" s="230" t="str">
        <f>IF(TAMB22!G25="","",TAMB22!G25)</f>
        <v/>
      </c>
      <c r="AL34" s="231">
        <f t="shared" si="0"/>
        <v>0</v>
      </c>
      <c r="AM34" s="755"/>
      <c r="AN34" s="757"/>
      <c r="AO34" s="751"/>
    </row>
    <row r="35" spans="1:41">
      <c r="A35" s="711">
        <v>13</v>
      </c>
      <c r="B35" s="752" t="str">
        <f>IF('Data Raport2'!B16="","",'Data Raport2'!B16)</f>
        <v>siswa13</v>
      </c>
      <c r="C35" s="232" t="s">
        <v>422</v>
      </c>
      <c r="D35" s="228" t="str">
        <f>IF('QH2'!C26="","",'QH2'!C26)</f>
        <v/>
      </c>
      <c r="E35" s="229" t="str">
        <f>IF('QH2'!D26="","",'QH2'!D26)</f>
        <v/>
      </c>
      <c r="F35" s="229" t="str">
        <f>IF('AA2'!C26="","",'AA2'!C26)</f>
        <v/>
      </c>
      <c r="G35" s="229" t="str">
        <f>IF('AA2'!D26="","",'AA2'!D26)</f>
        <v/>
      </c>
      <c r="H35" s="229" t="str">
        <f>IF(FIQIH2!C26="","",FIQIH2!C26)</f>
        <v/>
      </c>
      <c r="I35" s="229" t="str">
        <f>IF(FIQIH2!D26="","",FIQIH2!D26)</f>
        <v/>
      </c>
      <c r="J35" s="229" t="str">
        <f>IF('SKI2'!C26="","",'SKI2'!C26)</f>
        <v/>
      </c>
      <c r="K35" s="229" t="str">
        <f>IF('SKI2'!D26="","",'SKI2'!D26)</f>
        <v/>
      </c>
      <c r="L35" s="228" t="str">
        <f>IF(PPKn2!C26="","",PPKn2!C26)</f>
        <v/>
      </c>
      <c r="M35" s="229" t="str">
        <f>IF(PPKn2!D26="","",PPKn2!D26)</f>
        <v/>
      </c>
      <c r="N35" s="230" t="str">
        <f>IF(B.Ind2!C26="","",B.Ind2!C26)</f>
        <v/>
      </c>
      <c r="O35" s="230" t="str">
        <f>IF(B.Ind2!D26="","",B.Ind2!D26)</f>
        <v/>
      </c>
      <c r="P35" s="230" t="str">
        <f>IF(B.ARAB2!C26="","",B.ARAB2!C26)</f>
        <v/>
      </c>
      <c r="Q35" s="230" t="str">
        <f>IF(B.ARAB2!D26="","",B.ARAB2!D26)</f>
        <v/>
      </c>
      <c r="R35" s="230" t="str">
        <f>IF('MAT2'!C26="","",'MAT2'!C26)</f>
        <v/>
      </c>
      <c r="S35" s="230" t="str">
        <f>IF('MAT2'!D26="","",'MAT2'!D26)</f>
        <v/>
      </c>
      <c r="T35" s="230" t="str">
        <f>IF('IPA2'!C26="","",'IPA2'!C26)</f>
        <v/>
      </c>
      <c r="U35" s="230" t="str">
        <f>IF('IPA2'!D26="","",'IPA2'!D26)</f>
        <v/>
      </c>
      <c r="V35" s="230" t="str">
        <f>IF('IPS2'!C26="","",'IPS2'!C26)</f>
        <v/>
      </c>
      <c r="W35" s="230" t="str">
        <f>IF('IPS2'!D26="","",'IPS2'!D26)</f>
        <v/>
      </c>
      <c r="X35" s="230" t="str">
        <f>IF(BIng2!C26="","",BIng2!F26)</f>
        <v/>
      </c>
      <c r="Y35" s="230" t="str">
        <f>IF(BIng2!D26="","",BIng2!D26)</f>
        <v/>
      </c>
      <c r="Z35" s="230" t="str">
        <f>IF('SBd2'!C26="","",'SBd2'!C26)</f>
        <v/>
      </c>
      <c r="AA35" s="230" t="str">
        <f>IF('SBd2'!D26="","",'SBd2'!D156)</f>
        <v/>
      </c>
      <c r="AB35" s="230" t="str">
        <f>IF('Pjk2'!C26="","",'Pjk2'!F26)</f>
        <v/>
      </c>
      <c r="AC35" s="230" t="str">
        <f>IF('Pjk2'!D26="","",'Pjk2'!D26)</f>
        <v/>
      </c>
      <c r="AD35" s="230" t="str">
        <f>IF('Prk2'!C26="","",'Prk2'!C26)</f>
        <v/>
      </c>
      <c r="AE35" s="230" t="str">
        <f>IF('Prk2'!D26="","",'Prk2'!D26)</f>
        <v/>
      </c>
      <c r="AF35" s="230" t="str">
        <f>IF(BADER2!C26="","",BADER2!C26)</f>
        <v/>
      </c>
      <c r="AG35" s="230" t="str">
        <f>IF(BADER2!D26="","",BADER2!D26)</f>
        <v/>
      </c>
      <c r="AH35" s="230" t="str">
        <f>IF(TAMB12!C26="","",TAMB12!C26)</f>
        <v/>
      </c>
      <c r="AI35" s="230" t="str">
        <f>IF(TAMB12!D26="","",TAMB12!D26)</f>
        <v/>
      </c>
      <c r="AJ35" s="230" t="str">
        <f>IF(TAMB22!C26="","",TAMB22!C26)</f>
        <v/>
      </c>
      <c r="AK35" s="230" t="str">
        <f>IF(TAMB22!D26="","",TAMB22!D26)</f>
        <v/>
      </c>
      <c r="AL35" s="231">
        <f t="shared" si="0"/>
        <v>0</v>
      </c>
      <c r="AM35" s="754" t="str">
        <f>IFERROR(DESKRIPSI2!EW23,"")</f>
        <v/>
      </c>
      <c r="AN35" s="756" t="str">
        <f t="shared" ref="AN35" si="23">IF(AL35=0,"",AL35+AL36)</f>
        <v/>
      </c>
      <c r="AO35" s="751" t="str">
        <f t="shared" ref="AO35" si="24">IF(AN35="","",RANK(AN35,$AN$11:$AN$107,0))</f>
        <v/>
      </c>
    </row>
    <row r="36" spans="1:41">
      <c r="A36" s="713"/>
      <c r="B36" s="753"/>
      <c r="C36" s="232" t="s">
        <v>423</v>
      </c>
      <c r="D36" s="228" t="str">
        <f>IF('QH2'!F26="","",'QH2'!F26)</f>
        <v/>
      </c>
      <c r="E36" s="229" t="str">
        <f>IF('QH2'!G26="","",'QH2'!G26)</f>
        <v/>
      </c>
      <c r="F36" s="229" t="str">
        <f>IF('AA2'!F26="","",'AA2'!F26)</f>
        <v/>
      </c>
      <c r="G36" s="229" t="str">
        <f>IF('AA2'!G26="","",'AA2'!G26)</f>
        <v/>
      </c>
      <c r="H36" s="229" t="str">
        <f>IF(FIQIH2!F26="","",FIQIH2!F26)</f>
        <v/>
      </c>
      <c r="I36" s="229" t="str">
        <f>IF(FIQIH2!G26="","",FIQIH2!G26)</f>
        <v/>
      </c>
      <c r="J36" s="229" t="str">
        <f>IF('SKI2'!F26="","",'SKI2'!F26)</f>
        <v/>
      </c>
      <c r="K36" s="229" t="str">
        <f>IF('SKI2'!G26="","",'SKI2'!G26)</f>
        <v/>
      </c>
      <c r="L36" s="228" t="str">
        <f>IF(PPKn2!F26="","",PPKn2!F26)</f>
        <v/>
      </c>
      <c r="M36" s="229" t="str">
        <f>IF(PPKn2!G26="","",PPKn2!G26)</f>
        <v/>
      </c>
      <c r="N36" s="230" t="str">
        <f>IF(B.Ind2!F26="","",B.Ind2!F26)</f>
        <v/>
      </c>
      <c r="O36" s="230" t="str">
        <f>IF(B.Ind2!G26="","",B.Ind2!G26)</f>
        <v/>
      </c>
      <c r="P36" s="230" t="str">
        <f>IF(B.ARAB2!F26="","",B.ARAB2!F26)</f>
        <v/>
      </c>
      <c r="Q36" s="230" t="str">
        <f>IF(B.ARAB2!G26="","",B.ARAB2!G26)</f>
        <v/>
      </c>
      <c r="R36" s="230" t="str">
        <f>IF('MAT2'!F26="","",'MAT2'!F26)</f>
        <v/>
      </c>
      <c r="S36" s="230" t="str">
        <f>IF('MAT2'!G26="","",'MAT2'!G26)</f>
        <v/>
      </c>
      <c r="T36" s="230" t="str">
        <f>IF('IPA2'!F26="","",'IPA2'!F26)</f>
        <v/>
      </c>
      <c r="U36" s="230" t="str">
        <f>IF('IPA2'!G26="","",'IPA2'!G26)</f>
        <v/>
      </c>
      <c r="V36" s="230" t="str">
        <f>IF('IPS2'!F26="","",'IPS2'!F26)</f>
        <v/>
      </c>
      <c r="W36" s="230" t="str">
        <f>IF('IPS2'!G26="","",'IPS2'!G156)</f>
        <v/>
      </c>
      <c r="X36" s="230" t="str">
        <f>IF(BIng2!F26="","",BIng2!F26)</f>
        <v/>
      </c>
      <c r="Y36" s="230" t="str">
        <f>IF(BIng2!G26="","",BIng2!G26)</f>
        <v/>
      </c>
      <c r="Z36" s="230" t="str">
        <f>IF('SBd2'!F26="","",'SBd2'!F26)</f>
        <v/>
      </c>
      <c r="AA36" s="230" t="str">
        <f>IF('SBd2'!G26="","",'SBd2'!G26)</f>
        <v/>
      </c>
      <c r="AB36" s="230" t="str">
        <f>IF('Pjk2'!F26="","",'Pjk2'!F26)</f>
        <v/>
      </c>
      <c r="AC36" s="230" t="str">
        <f>IF('Pjk2'!G26="","",'Pjk2'!G26)</f>
        <v/>
      </c>
      <c r="AD36" s="230" t="str">
        <f>IF('Prk2'!F26="","",'Prk2'!F26)</f>
        <v/>
      </c>
      <c r="AE36" s="230" t="str">
        <f>IF('Prk2'!G26="","",'Prk2'!G26)</f>
        <v/>
      </c>
      <c r="AF36" s="230" t="str">
        <f>IF(BADER2!F26="","",BADER2!F26)</f>
        <v/>
      </c>
      <c r="AG36" s="230" t="str">
        <f>IF(BADER2!G26="","",BADER2!G26)</f>
        <v/>
      </c>
      <c r="AH36" s="230" t="str">
        <f>IF(TAMB12!F26="","",TAMB12!F26)</f>
        <v/>
      </c>
      <c r="AI36" s="230" t="str">
        <f>IF(TAMB12!G26="","",TAMB12!G26)</f>
        <v/>
      </c>
      <c r="AJ36" s="230" t="str">
        <f>IF(TAMB22!F26="","",TAMB22!F26)</f>
        <v/>
      </c>
      <c r="AK36" s="230" t="str">
        <f>IF(TAMB22!G26="","",TAMB22!G26)</f>
        <v/>
      </c>
      <c r="AL36" s="231">
        <f t="shared" si="0"/>
        <v>0</v>
      </c>
      <c r="AM36" s="755"/>
      <c r="AN36" s="757"/>
      <c r="AO36" s="751"/>
    </row>
    <row r="37" spans="1:41">
      <c r="A37" s="711">
        <v>14</v>
      </c>
      <c r="B37" s="752" t="str">
        <f>IF('Data Raport2'!B17="","",'Data Raport2'!B17)</f>
        <v>siswa14</v>
      </c>
      <c r="C37" s="232" t="s">
        <v>422</v>
      </c>
      <c r="D37" s="228" t="str">
        <f>IF('QH2'!C27="","",'QH2'!C27)</f>
        <v/>
      </c>
      <c r="E37" s="229" t="str">
        <f>IF('QH2'!D27="","",'QH2'!D27)</f>
        <v/>
      </c>
      <c r="F37" s="229" t="str">
        <f>IF('AA2'!C27="","",'AA2'!C27)</f>
        <v/>
      </c>
      <c r="G37" s="229" t="str">
        <f>IF('AA2'!D27="","",'AA2'!D27)</f>
        <v/>
      </c>
      <c r="H37" s="229" t="str">
        <f>IF(FIQIH2!C27="","",FIQIH2!C27)</f>
        <v/>
      </c>
      <c r="I37" s="229" t="str">
        <f>IF(FIQIH2!D27="","",FIQIH2!D27)</f>
        <v/>
      </c>
      <c r="J37" s="229" t="str">
        <f>IF('SKI2'!C27="","",'SKI2'!C27)</f>
        <v/>
      </c>
      <c r="K37" s="229" t="str">
        <f>IF('SKI2'!D27="","",'SKI2'!D27)</f>
        <v/>
      </c>
      <c r="L37" s="228" t="str">
        <f>IF(PPKn2!C27="","",PPKn2!C27)</f>
        <v/>
      </c>
      <c r="M37" s="229" t="str">
        <f>IF(PPKn2!D27="","",PPKn2!D27)</f>
        <v/>
      </c>
      <c r="N37" s="230" t="str">
        <f>IF(B.Ind2!C27="","",B.Ind2!C27)</f>
        <v/>
      </c>
      <c r="O37" s="230" t="str">
        <f>IF(B.Ind2!D27="","",B.Ind2!D27)</f>
        <v/>
      </c>
      <c r="P37" s="230" t="str">
        <f>IF(B.ARAB2!C27="","",B.ARAB2!C27)</f>
        <v/>
      </c>
      <c r="Q37" s="230" t="str">
        <f>IF(B.ARAB2!D27="","",B.ARAB2!D27)</f>
        <v/>
      </c>
      <c r="R37" s="230" t="str">
        <f>IF('MAT2'!C27="","",'MAT2'!C27)</f>
        <v/>
      </c>
      <c r="S37" s="230" t="str">
        <f>IF('MAT2'!D27="","",'MAT2'!D27)</f>
        <v/>
      </c>
      <c r="T37" s="230" t="str">
        <f>IF('IPA2'!C27="","",'IPA2'!C27)</f>
        <v/>
      </c>
      <c r="U37" s="230" t="str">
        <f>IF('IPA2'!D27="","",'IPA2'!D27)</f>
        <v/>
      </c>
      <c r="V37" s="230" t="str">
        <f>IF('IPS2'!C27="","",'IPS2'!C27)</f>
        <v/>
      </c>
      <c r="W37" s="230" t="str">
        <f>IF('IPS2'!D27="","",'IPS2'!D27)</f>
        <v/>
      </c>
      <c r="X37" s="230" t="str">
        <f>IF(BIng2!C27="","",BIng2!F27)</f>
        <v/>
      </c>
      <c r="Y37" s="230" t="str">
        <f>IF(BIng2!D27="","",BIng2!D27)</f>
        <v/>
      </c>
      <c r="Z37" s="230" t="str">
        <f>IF('SBd2'!C27="","",'SBd2'!C27)</f>
        <v/>
      </c>
      <c r="AA37" s="230" t="str">
        <f>IF('SBd2'!D27="","",'SBd2'!D157)</f>
        <v/>
      </c>
      <c r="AB37" s="230" t="str">
        <f>IF('Pjk2'!C27="","",'Pjk2'!F27)</f>
        <v/>
      </c>
      <c r="AC37" s="230" t="str">
        <f>IF('Pjk2'!D27="","",'Pjk2'!D27)</f>
        <v/>
      </c>
      <c r="AD37" s="230" t="str">
        <f>IF('Prk2'!C27="","",'Prk2'!C27)</f>
        <v/>
      </c>
      <c r="AE37" s="230" t="str">
        <f>IF('Prk2'!D27="","",'Prk2'!D27)</f>
        <v/>
      </c>
      <c r="AF37" s="230" t="str">
        <f>IF(BADER2!C27="","",BADER2!C27)</f>
        <v/>
      </c>
      <c r="AG37" s="230" t="str">
        <f>IF(BADER2!D27="","",BADER2!D27)</f>
        <v/>
      </c>
      <c r="AH37" s="230" t="str">
        <f>IF(TAMB12!C27="","",TAMB12!C27)</f>
        <v/>
      </c>
      <c r="AI37" s="230" t="str">
        <f>IF(TAMB12!D27="","",TAMB12!D27)</f>
        <v/>
      </c>
      <c r="AJ37" s="230" t="str">
        <f>IF(TAMB22!C27="","",TAMB22!C27)</f>
        <v/>
      </c>
      <c r="AK37" s="230" t="str">
        <f>IF(TAMB22!D27="","",TAMB22!D27)</f>
        <v/>
      </c>
      <c r="AL37" s="231">
        <f t="shared" si="0"/>
        <v>0</v>
      </c>
      <c r="AM37" s="754" t="str">
        <f>IFERROR(DESKRIPSI2!EW24,"")</f>
        <v/>
      </c>
      <c r="AN37" s="756" t="str">
        <f t="shared" ref="AN37" si="25">IF(AL37=0,"",AL37+AL38)</f>
        <v/>
      </c>
      <c r="AO37" s="751" t="str">
        <f t="shared" ref="AO37" si="26">IF(AN37="","",RANK(AN37,$AN$11:$AN$107,0))</f>
        <v/>
      </c>
    </row>
    <row r="38" spans="1:41">
      <c r="A38" s="713"/>
      <c r="B38" s="753"/>
      <c r="C38" s="232" t="s">
        <v>423</v>
      </c>
      <c r="D38" s="228" t="str">
        <f>IF('QH2'!F27="","",'QH2'!F27)</f>
        <v/>
      </c>
      <c r="E38" s="229" t="str">
        <f>IF('QH2'!G27="","",'QH2'!G27)</f>
        <v/>
      </c>
      <c r="F38" s="229" t="str">
        <f>IF('AA2'!F27="","",'AA2'!F27)</f>
        <v/>
      </c>
      <c r="G38" s="229" t="str">
        <f>IF('AA2'!G27="","",'AA2'!G27)</f>
        <v/>
      </c>
      <c r="H38" s="229" t="str">
        <f>IF(FIQIH2!F27="","",FIQIH2!F27)</f>
        <v/>
      </c>
      <c r="I38" s="229" t="str">
        <f>IF(FIQIH2!G27="","",FIQIH2!G27)</f>
        <v/>
      </c>
      <c r="J38" s="229" t="str">
        <f>IF('SKI2'!F27="","",'SKI2'!F27)</f>
        <v/>
      </c>
      <c r="K38" s="229" t="str">
        <f>IF('SKI2'!G27="","",'SKI2'!G27)</f>
        <v/>
      </c>
      <c r="L38" s="228" t="str">
        <f>IF(PPKn2!F27="","",PPKn2!F27)</f>
        <v/>
      </c>
      <c r="M38" s="229" t="str">
        <f>IF(PPKn2!G27="","",PPKn2!G27)</f>
        <v/>
      </c>
      <c r="N38" s="230" t="str">
        <f>IF(B.Ind2!F27="","",B.Ind2!F27)</f>
        <v/>
      </c>
      <c r="O38" s="230" t="str">
        <f>IF(B.Ind2!G27="","",B.Ind2!G27)</f>
        <v/>
      </c>
      <c r="P38" s="230" t="str">
        <f>IF(B.ARAB2!F27="","",B.ARAB2!F27)</f>
        <v/>
      </c>
      <c r="Q38" s="230" t="str">
        <f>IF(B.ARAB2!G27="","",B.ARAB2!G27)</f>
        <v/>
      </c>
      <c r="R38" s="230" t="str">
        <f>IF('MAT2'!F27="","",'MAT2'!F27)</f>
        <v/>
      </c>
      <c r="S38" s="230" t="str">
        <f>IF('MAT2'!G27="","",'MAT2'!G27)</f>
        <v/>
      </c>
      <c r="T38" s="230" t="str">
        <f>IF('IPA2'!F27="","",'IPA2'!F27)</f>
        <v/>
      </c>
      <c r="U38" s="230" t="str">
        <f>IF('IPA2'!G27="","",'IPA2'!G27)</f>
        <v/>
      </c>
      <c r="V38" s="230" t="str">
        <f>IF('IPS2'!F27="","",'IPS2'!F27)</f>
        <v/>
      </c>
      <c r="W38" s="230" t="str">
        <f>IF('IPS2'!G27="","",'IPS2'!G157)</f>
        <v/>
      </c>
      <c r="X38" s="230" t="str">
        <f>IF(BIng2!F27="","",BIng2!F27)</f>
        <v/>
      </c>
      <c r="Y38" s="230" t="str">
        <f>IF(BIng2!G27="","",BIng2!G27)</f>
        <v/>
      </c>
      <c r="Z38" s="230" t="str">
        <f>IF('SBd2'!F27="","",'SBd2'!F27)</f>
        <v/>
      </c>
      <c r="AA38" s="230" t="str">
        <f>IF('SBd2'!G27="","",'SBd2'!G27)</f>
        <v/>
      </c>
      <c r="AB38" s="230" t="str">
        <f>IF('Pjk2'!F27="","",'Pjk2'!F27)</f>
        <v/>
      </c>
      <c r="AC38" s="230" t="str">
        <f>IF('Pjk2'!G27="","",'Pjk2'!G27)</f>
        <v/>
      </c>
      <c r="AD38" s="230" t="str">
        <f>IF('Prk2'!F27="","",'Prk2'!F27)</f>
        <v/>
      </c>
      <c r="AE38" s="230" t="str">
        <f>IF('Prk2'!G27="","",'Prk2'!G27)</f>
        <v/>
      </c>
      <c r="AF38" s="230" t="str">
        <f>IF(BADER2!F27="","",BADER2!F27)</f>
        <v/>
      </c>
      <c r="AG38" s="230" t="str">
        <f>IF(BADER2!G27="","",BADER2!G27)</f>
        <v/>
      </c>
      <c r="AH38" s="230" t="str">
        <f>IF(TAMB12!F27="","",TAMB12!F27)</f>
        <v/>
      </c>
      <c r="AI38" s="230" t="str">
        <f>IF(TAMB12!G27="","",TAMB12!G27)</f>
        <v/>
      </c>
      <c r="AJ38" s="230" t="str">
        <f>IF(TAMB22!F27="","",TAMB22!F27)</f>
        <v/>
      </c>
      <c r="AK38" s="230" t="str">
        <f>IF(TAMB22!G27="","",TAMB22!G27)</f>
        <v/>
      </c>
      <c r="AL38" s="231">
        <f t="shared" si="0"/>
        <v>0</v>
      </c>
      <c r="AM38" s="755"/>
      <c r="AN38" s="757"/>
      <c r="AO38" s="751"/>
    </row>
    <row r="39" spans="1:41">
      <c r="A39" s="711">
        <v>15</v>
      </c>
      <c r="B39" s="752" t="str">
        <f>IF('Data Raport2'!B18="","",'Data Raport2'!B18)</f>
        <v>siswa15</v>
      </c>
      <c r="C39" s="232" t="s">
        <v>422</v>
      </c>
      <c r="D39" s="228" t="str">
        <f>IF('QH2'!C28="","",'QH2'!C28)</f>
        <v/>
      </c>
      <c r="E39" s="229" t="str">
        <f>IF('QH2'!D28="","",'QH2'!D28)</f>
        <v/>
      </c>
      <c r="F39" s="229" t="str">
        <f>IF('AA2'!C28="","",'AA2'!C28)</f>
        <v/>
      </c>
      <c r="G39" s="229" t="str">
        <f>IF('AA2'!D28="","",'AA2'!D28)</f>
        <v/>
      </c>
      <c r="H39" s="229" t="str">
        <f>IF(FIQIH2!C28="","",FIQIH2!C28)</f>
        <v/>
      </c>
      <c r="I39" s="229" t="str">
        <f>IF(FIQIH2!D28="","",FIQIH2!D28)</f>
        <v/>
      </c>
      <c r="J39" s="229" t="str">
        <f>IF('SKI2'!C28="","",'SKI2'!C28)</f>
        <v/>
      </c>
      <c r="K39" s="229" t="str">
        <f>IF('SKI2'!D28="","",'SKI2'!D28)</f>
        <v/>
      </c>
      <c r="L39" s="228" t="str">
        <f>IF(PPKn2!C28="","",PPKn2!C28)</f>
        <v/>
      </c>
      <c r="M39" s="229" t="str">
        <f>IF(PPKn2!D28="","",PPKn2!D28)</f>
        <v/>
      </c>
      <c r="N39" s="230" t="str">
        <f>IF(B.Ind2!C28="","",B.Ind2!C28)</f>
        <v/>
      </c>
      <c r="O39" s="230" t="str">
        <f>IF(B.Ind2!D28="","",B.Ind2!D28)</f>
        <v/>
      </c>
      <c r="P39" s="230" t="str">
        <f>IF(B.ARAB2!C28="","",B.ARAB2!C28)</f>
        <v/>
      </c>
      <c r="Q39" s="230" t="str">
        <f>IF(B.ARAB2!D28="","",B.ARAB2!D28)</f>
        <v/>
      </c>
      <c r="R39" s="230" t="str">
        <f>IF('MAT2'!C28="","",'MAT2'!C28)</f>
        <v/>
      </c>
      <c r="S39" s="230" t="str">
        <f>IF('MAT2'!D28="","",'MAT2'!D28)</f>
        <v/>
      </c>
      <c r="T39" s="230" t="str">
        <f>IF('IPA2'!C28="","",'IPA2'!C28)</f>
        <v/>
      </c>
      <c r="U39" s="230" t="str">
        <f>IF('IPA2'!D28="","",'IPA2'!D28)</f>
        <v/>
      </c>
      <c r="V39" s="230" t="str">
        <f>IF('IPS2'!C28="","",'IPS2'!C28)</f>
        <v/>
      </c>
      <c r="W39" s="230" t="str">
        <f>IF('IPS2'!D28="","",'IPS2'!D28)</f>
        <v/>
      </c>
      <c r="X39" s="230" t="str">
        <f>IF(BIng2!C28="","",BIng2!F28)</f>
        <v/>
      </c>
      <c r="Y39" s="230" t="str">
        <f>IF(BIng2!D28="","",BIng2!D28)</f>
        <v/>
      </c>
      <c r="Z39" s="230" t="str">
        <f>IF('SBd2'!C28="","",'SBd2'!C28)</f>
        <v/>
      </c>
      <c r="AA39" s="230" t="str">
        <f>IF('SBd2'!D28="","",'SBd2'!D158)</f>
        <v/>
      </c>
      <c r="AB39" s="230" t="str">
        <f>IF('Pjk2'!C28="","",'Pjk2'!F28)</f>
        <v/>
      </c>
      <c r="AC39" s="230" t="str">
        <f>IF('Pjk2'!D28="","",'Pjk2'!D28)</f>
        <v/>
      </c>
      <c r="AD39" s="230" t="str">
        <f>IF('Prk2'!C28="","",'Prk2'!C28)</f>
        <v/>
      </c>
      <c r="AE39" s="230" t="str">
        <f>IF('Prk2'!D28="","",'Prk2'!D28)</f>
        <v/>
      </c>
      <c r="AF39" s="230" t="str">
        <f>IF(BADER2!C28="","",BADER2!C28)</f>
        <v/>
      </c>
      <c r="AG39" s="230" t="str">
        <f>IF(BADER2!D28="","",BADER2!D28)</f>
        <v/>
      </c>
      <c r="AH39" s="230" t="str">
        <f>IF(TAMB12!C28="","",TAMB12!C28)</f>
        <v/>
      </c>
      <c r="AI39" s="230" t="str">
        <f>IF(TAMB12!D28="","",TAMB12!D28)</f>
        <v/>
      </c>
      <c r="AJ39" s="230" t="str">
        <f>IF(TAMB22!C28="","",TAMB22!C28)</f>
        <v/>
      </c>
      <c r="AK39" s="230" t="str">
        <f>IF(TAMB22!D28="","",TAMB22!D28)</f>
        <v/>
      </c>
      <c r="AL39" s="231">
        <f t="shared" si="0"/>
        <v>0</v>
      </c>
      <c r="AM39" s="754" t="str">
        <f>IFERROR(DESKRIPSI2!EW25,"")</f>
        <v/>
      </c>
      <c r="AN39" s="756" t="str">
        <f t="shared" ref="AN39" si="27">IF(AL39=0,"",AL39+AL40)</f>
        <v/>
      </c>
      <c r="AO39" s="751" t="str">
        <f t="shared" ref="AO39" si="28">IF(AN39="","",RANK(AN39,$AN$11:$AN$107,0))</f>
        <v/>
      </c>
    </row>
    <row r="40" spans="1:41">
      <c r="A40" s="713"/>
      <c r="B40" s="753"/>
      <c r="C40" s="232" t="s">
        <v>423</v>
      </c>
      <c r="D40" s="228" t="str">
        <f>IF('QH2'!F28="","",'QH2'!F28)</f>
        <v/>
      </c>
      <c r="E40" s="229" t="str">
        <f>IF('QH2'!G28="","",'QH2'!G28)</f>
        <v/>
      </c>
      <c r="F40" s="229" t="str">
        <f>IF('AA2'!F28="","",'AA2'!F28)</f>
        <v/>
      </c>
      <c r="G40" s="229" t="str">
        <f>IF('AA2'!G28="","",'AA2'!G28)</f>
        <v/>
      </c>
      <c r="H40" s="229" t="str">
        <f>IF(FIQIH2!F28="","",FIQIH2!F28)</f>
        <v/>
      </c>
      <c r="I40" s="229" t="str">
        <f>IF(FIQIH2!G28="","",FIQIH2!G28)</f>
        <v/>
      </c>
      <c r="J40" s="229" t="str">
        <f>IF('SKI2'!F28="","",'SKI2'!F28)</f>
        <v/>
      </c>
      <c r="K40" s="229" t="str">
        <f>IF('SKI2'!G28="","",'SKI2'!G28)</f>
        <v/>
      </c>
      <c r="L40" s="228" t="str">
        <f>IF(PPKn2!F28="","",PPKn2!F28)</f>
        <v/>
      </c>
      <c r="M40" s="229" t="str">
        <f>IF(PPKn2!G28="","",PPKn2!G28)</f>
        <v/>
      </c>
      <c r="N40" s="230" t="str">
        <f>IF(B.Ind2!F28="","",B.Ind2!F28)</f>
        <v/>
      </c>
      <c r="O40" s="230" t="str">
        <f>IF(B.Ind2!G28="","",B.Ind2!G28)</f>
        <v/>
      </c>
      <c r="P40" s="230" t="str">
        <f>IF(B.ARAB2!F28="","",B.ARAB2!F28)</f>
        <v/>
      </c>
      <c r="Q40" s="230" t="str">
        <f>IF(B.ARAB2!G28="","",B.ARAB2!G28)</f>
        <v/>
      </c>
      <c r="R40" s="230" t="str">
        <f>IF('MAT2'!F28="","",'MAT2'!F28)</f>
        <v/>
      </c>
      <c r="S40" s="230" t="str">
        <f>IF('MAT2'!G28="","",'MAT2'!G28)</f>
        <v/>
      </c>
      <c r="T40" s="230" t="str">
        <f>IF('IPA2'!F28="","",'IPA2'!F28)</f>
        <v/>
      </c>
      <c r="U40" s="230" t="str">
        <f>IF('IPA2'!G28="","",'IPA2'!G28)</f>
        <v/>
      </c>
      <c r="V40" s="230" t="str">
        <f>IF('IPS2'!F28="","",'IPS2'!F28)</f>
        <v/>
      </c>
      <c r="W40" s="230" t="str">
        <f>IF('IPS2'!G28="","",'IPS2'!G158)</f>
        <v/>
      </c>
      <c r="X40" s="230" t="str">
        <f>IF(BIng2!F28="","",BIng2!F28)</f>
        <v/>
      </c>
      <c r="Y40" s="230" t="str">
        <f>IF(BIng2!G28="","",BIng2!G28)</f>
        <v/>
      </c>
      <c r="Z40" s="230" t="str">
        <f>IF('SBd2'!F28="","",'SBd2'!F28)</f>
        <v/>
      </c>
      <c r="AA40" s="230" t="str">
        <f>IF('SBd2'!G28="","",'SBd2'!G28)</f>
        <v/>
      </c>
      <c r="AB40" s="230" t="str">
        <f>IF('Pjk2'!F28="","",'Pjk2'!F28)</f>
        <v/>
      </c>
      <c r="AC40" s="230" t="str">
        <f>IF('Pjk2'!G28="","",'Pjk2'!G28)</f>
        <v/>
      </c>
      <c r="AD40" s="230" t="str">
        <f>IF('Prk2'!F28="","",'Prk2'!F28)</f>
        <v/>
      </c>
      <c r="AE40" s="230" t="str">
        <f>IF('Prk2'!G28="","",'Prk2'!G28)</f>
        <v/>
      </c>
      <c r="AF40" s="230" t="str">
        <f>IF(BADER2!F28="","",BADER2!F28)</f>
        <v/>
      </c>
      <c r="AG40" s="230" t="str">
        <f>IF(BADER2!G28="","",BADER2!G28)</f>
        <v/>
      </c>
      <c r="AH40" s="230" t="str">
        <f>IF(TAMB12!F28="","",TAMB12!F28)</f>
        <v/>
      </c>
      <c r="AI40" s="230" t="str">
        <f>IF(TAMB12!G28="","",TAMB12!G28)</f>
        <v/>
      </c>
      <c r="AJ40" s="230" t="str">
        <f>IF(TAMB22!F28="","",TAMB22!F28)</f>
        <v/>
      </c>
      <c r="AK40" s="230" t="str">
        <f>IF(TAMB22!G28="","",TAMB22!G28)</f>
        <v/>
      </c>
      <c r="AL40" s="231">
        <f t="shared" si="0"/>
        <v>0</v>
      </c>
      <c r="AM40" s="755"/>
      <c r="AN40" s="757"/>
      <c r="AO40" s="751"/>
    </row>
    <row r="41" spans="1:41">
      <c r="A41" s="711">
        <v>16</v>
      </c>
      <c r="B41" s="752" t="str">
        <f>IF('Data Raport2'!B19="","",'Data Raport2'!B19)</f>
        <v>siswa16</v>
      </c>
      <c r="C41" s="232" t="s">
        <v>422</v>
      </c>
      <c r="D41" s="228" t="str">
        <f>IF('QH2'!C29="","",'QH2'!C29)</f>
        <v/>
      </c>
      <c r="E41" s="229" t="str">
        <f>IF('QH2'!D29="","",'QH2'!D29)</f>
        <v/>
      </c>
      <c r="F41" s="229" t="str">
        <f>IF('AA2'!C29="","",'AA2'!C29)</f>
        <v/>
      </c>
      <c r="G41" s="229" t="str">
        <f>IF('AA2'!D29="","",'AA2'!D29)</f>
        <v/>
      </c>
      <c r="H41" s="229" t="str">
        <f>IF(FIQIH2!C29="","",FIQIH2!C29)</f>
        <v/>
      </c>
      <c r="I41" s="229" t="str">
        <f>IF(FIQIH2!D29="","",FIQIH2!D29)</f>
        <v/>
      </c>
      <c r="J41" s="229" t="str">
        <f>IF('SKI2'!C29="","",'SKI2'!C29)</f>
        <v/>
      </c>
      <c r="K41" s="229" t="str">
        <f>IF('SKI2'!D29="","",'SKI2'!D29)</f>
        <v/>
      </c>
      <c r="L41" s="228" t="str">
        <f>IF(PPKn2!C29="","",PPKn2!C29)</f>
        <v/>
      </c>
      <c r="M41" s="229" t="str">
        <f>IF(PPKn2!D29="","",PPKn2!D29)</f>
        <v/>
      </c>
      <c r="N41" s="230" t="str">
        <f>IF(B.Ind2!C29="","",B.Ind2!C29)</f>
        <v/>
      </c>
      <c r="O41" s="230" t="str">
        <f>IF(B.Ind2!D29="","",B.Ind2!D29)</f>
        <v/>
      </c>
      <c r="P41" s="230" t="str">
        <f>IF(B.ARAB2!C29="","",B.ARAB2!C29)</f>
        <v/>
      </c>
      <c r="Q41" s="230" t="str">
        <f>IF(B.ARAB2!D29="","",B.ARAB2!D29)</f>
        <v/>
      </c>
      <c r="R41" s="230" t="str">
        <f>IF('MAT2'!C29="","",'MAT2'!C29)</f>
        <v/>
      </c>
      <c r="S41" s="230" t="str">
        <f>IF('MAT2'!D29="","",'MAT2'!D29)</f>
        <v/>
      </c>
      <c r="T41" s="230" t="str">
        <f>IF('IPA2'!C29="","",'IPA2'!C29)</f>
        <v/>
      </c>
      <c r="U41" s="230" t="str">
        <f>IF('IPA2'!D29="","",'IPA2'!D29)</f>
        <v/>
      </c>
      <c r="V41" s="230" t="str">
        <f>IF('IPS2'!C29="","",'IPS2'!C29)</f>
        <v/>
      </c>
      <c r="W41" s="230" t="str">
        <f>IF('IPS2'!D29="","",'IPS2'!D29)</f>
        <v/>
      </c>
      <c r="X41" s="230" t="str">
        <f>IF(BIng2!C29="","",BIng2!F29)</f>
        <v/>
      </c>
      <c r="Y41" s="230" t="str">
        <f>IF(BIng2!D29="","",BIng2!D29)</f>
        <v/>
      </c>
      <c r="Z41" s="230" t="str">
        <f>IF('SBd2'!C29="","",'SBd2'!C29)</f>
        <v/>
      </c>
      <c r="AA41" s="230" t="str">
        <f>IF('SBd2'!D29="","",'SBd2'!D159)</f>
        <v/>
      </c>
      <c r="AB41" s="230" t="str">
        <f>IF('Pjk2'!C29="","",'Pjk2'!F29)</f>
        <v/>
      </c>
      <c r="AC41" s="230" t="str">
        <f>IF('Pjk2'!D29="","",'Pjk2'!D29)</f>
        <v/>
      </c>
      <c r="AD41" s="230" t="str">
        <f>IF('Prk2'!C29="","",'Prk2'!C29)</f>
        <v/>
      </c>
      <c r="AE41" s="230" t="str">
        <f>IF('Prk2'!D29="","",'Prk2'!D29)</f>
        <v/>
      </c>
      <c r="AF41" s="230" t="str">
        <f>IF(BADER2!C29="","",BADER2!C29)</f>
        <v/>
      </c>
      <c r="AG41" s="230" t="str">
        <f>IF(BADER2!D29="","",BADER2!D29)</f>
        <v/>
      </c>
      <c r="AH41" s="230" t="str">
        <f>IF(TAMB12!C29="","",TAMB12!C29)</f>
        <v/>
      </c>
      <c r="AI41" s="230" t="str">
        <f>IF(TAMB12!D29="","",TAMB12!D29)</f>
        <v/>
      </c>
      <c r="AJ41" s="230" t="str">
        <f>IF(TAMB22!C29="","",TAMB22!C29)</f>
        <v/>
      </c>
      <c r="AK41" s="230" t="str">
        <f>IF(TAMB22!D29="","",TAMB22!D29)</f>
        <v/>
      </c>
      <c r="AL41" s="231">
        <f t="shared" si="0"/>
        <v>0</v>
      </c>
      <c r="AM41" s="754" t="str">
        <f>IFERROR(DESKRIPSI2!EW26,"")</f>
        <v/>
      </c>
      <c r="AN41" s="756" t="str">
        <f t="shared" ref="AN41" si="29">IF(AL41=0,"",AL41+AL42)</f>
        <v/>
      </c>
      <c r="AO41" s="751" t="str">
        <f t="shared" ref="AO41" si="30">IF(AN41="","",RANK(AN41,$AN$11:$AN$107,0))</f>
        <v/>
      </c>
    </row>
    <row r="42" spans="1:41">
      <c r="A42" s="713"/>
      <c r="B42" s="753"/>
      <c r="C42" s="232" t="s">
        <v>423</v>
      </c>
      <c r="D42" s="228" t="str">
        <f>IF('QH2'!F29="","",'QH2'!F29)</f>
        <v/>
      </c>
      <c r="E42" s="229" t="str">
        <f>IF('QH2'!G29="","",'QH2'!G29)</f>
        <v/>
      </c>
      <c r="F42" s="229" t="str">
        <f>IF('AA2'!F29="","",'AA2'!F29)</f>
        <v/>
      </c>
      <c r="G42" s="229" t="str">
        <f>IF('AA2'!G29="","",'AA2'!G29)</f>
        <v/>
      </c>
      <c r="H42" s="229" t="str">
        <f>IF(FIQIH2!F29="","",FIQIH2!F29)</f>
        <v/>
      </c>
      <c r="I42" s="229" t="str">
        <f>IF(FIQIH2!G29="","",FIQIH2!G29)</f>
        <v/>
      </c>
      <c r="J42" s="229" t="str">
        <f>IF('SKI2'!F29="","",'SKI2'!F29)</f>
        <v/>
      </c>
      <c r="K42" s="229" t="str">
        <f>IF('SKI2'!G29="","",'SKI2'!G29)</f>
        <v/>
      </c>
      <c r="L42" s="228" t="str">
        <f>IF(PPKn2!F29="","",PPKn2!F29)</f>
        <v/>
      </c>
      <c r="M42" s="229" t="str">
        <f>IF(PPKn2!G29="","",PPKn2!G29)</f>
        <v/>
      </c>
      <c r="N42" s="230" t="str">
        <f>IF(B.Ind2!F29="","",B.Ind2!F29)</f>
        <v/>
      </c>
      <c r="O42" s="230" t="str">
        <f>IF(B.Ind2!G29="","",B.Ind2!G29)</f>
        <v/>
      </c>
      <c r="P42" s="230" t="str">
        <f>IF(B.ARAB2!F29="","",B.ARAB2!F29)</f>
        <v/>
      </c>
      <c r="Q42" s="230" t="str">
        <f>IF(B.ARAB2!G29="","",B.ARAB2!G29)</f>
        <v/>
      </c>
      <c r="R42" s="230" t="str">
        <f>IF('MAT2'!F29="","",'MAT2'!F29)</f>
        <v/>
      </c>
      <c r="S42" s="230" t="str">
        <f>IF('MAT2'!G29="","",'MAT2'!G29)</f>
        <v/>
      </c>
      <c r="T42" s="230" t="str">
        <f>IF('IPA2'!F29="","",'IPA2'!F29)</f>
        <v/>
      </c>
      <c r="U42" s="230" t="str">
        <f>IF('IPA2'!G29="","",'IPA2'!G29)</f>
        <v/>
      </c>
      <c r="V42" s="230" t="str">
        <f>IF('IPS2'!F29="","",'IPS2'!F29)</f>
        <v/>
      </c>
      <c r="W42" s="230" t="str">
        <f>IF('IPS2'!G29="","",'IPS2'!G159)</f>
        <v/>
      </c>
      <c r="X42" s="230" t="str">
        <f>IF(BIng2!F29="","",BIng2!F29)</f>
        <v/>
      </c>
      <c r="Y42" s="230" t="str">
        <f>IF(BIng2!G29="","",BIng2!G29)</f>
        <v/>
      </c>
      <c r="Z42" s="230" t="str">
        <f>IF('SBd2'!F29="","",'SBd2'!F29)</f>
        <v/>
      </c>
      <c r="AA42" s="230" t="str">
        <f>IF('SBd2'!G29="","",'SBd2'!G29)</f>
        <v/>
      </c>
      <c r="AB42" s="230" t="str">
        <f>IF('Pjk2'!F29="","",'Pjk2'!F29)</f>
        <v/>
      </c>
      <c r="AC42" s="230" t="str">
        <f>IF('Pjk2'!G29="","",'Pjk2'!G29)</f>
        <v/>
      </c>
      <c r="AD42" s="230" t="str">
        <f>IF('Prk2'!F29="","",'Prk2'!F29)</f>
        <v/>
      </c>
      <c r="AE42" s="230" t="str">
        <f>IF('Prk2'!G29="","",'Prk2'!G29)</f>
        <v/>
      </c>
      <c r="AF42" s="230" t="str">
        <f>IF(BADER2!F29="","",BADER2!F29)</f>
        <v/>
      </c>
      <c r="AG42" s="230" t="str">
        <f>IF(BADER2!G29="","",BADER2!G29)</f>
        <v/>
      </c>
      <c r="AH42" s="230" t="str">
        <f>IF(TAMB12!F29="","",TAMB12!F29)</f>
        <v/>
      </c>
      <c r="AI42" s="230" t="str">
        <f>IF(TAMB12!G29="","",TAMB12!G29)</f>
        <v/>
      </c>
      <c r="AJ42" s="230" t="str">
        <f>IF(TAMB22!F29="","",TAMB22!F29)</f>
        <v/>
      </c>
      <c r="AK42" s="230" t="str">
        <f>IF(TAMB22!G29="","",TAMB22!G29)</f>
        <v/>
      </c>
      <c r="AL42" s="231">
        <f t="shared" si="0"/>
        <v>0</v>
      </c>
      <c r="AM42" s="755"/>
      <c r="AN42" s="757"/>
      <c r="AO42" s="751"/>
    </row>
    <row r="43" spans="1:41">
      <c r="A43" s="711">
        <v>17</v>
      </c>
      <c r="B43" s="752" t="str">
        <f>IF('Data Raport2'!B20="","",'Data Raport2'!B20)</f>
        <v>siswa17</v>
      </c>
      <c r="C43" s="232" t="s">
        <v>422</v>
      </c>
      <c r="D43" s="228" t="str">
        <f>IF('QH2'!C30="","",'QH2'!C30)</f>
        <v/>
      </c>
      <c r="E43" s="229" t="str">
        <f>IF('QH2'!D30="","",'QH2'!D30)</f>
        <v/>
      </c>
      <c r="F43" s="229" t="str">
        <f>IF('AA2'!C30="","",'AA2'!C30)</f>
        <v/>
      </c>
      <c r="G43" s="229" t="str">
        <f>IF('AA2'!D30="","",'AA2'!D30)</f>
        <v/>
      </c>
      <c r="H43" s="229" t="str">
        <f>IF(FIQIH2!C30="","",FIQIH2!C30)</f>
        <v/>
      </c>
      <c r="I43" s="229" t="str">
        <f>IF(FIQIH2!D30="","",FIQIH2!D30)</f>
        <v/>
      </c>
      <c r="J43" s="229" t="str">
        <f>IF('SKI2'!C30="","",'SKI2'!C30)</f>
        <v/>
      </c>
      <c r="K43" s="229" t="str">
        <f>IF('SKI2'!D30="","",'SKI2'!D30)</f>
        <v/>
      </c>
      <c r="L43" s="228" t="str">
        <f>IF(PPKn2!C30="","",PPKn2!C30)</f>
        <v/>
      </c>
      <c r="M43" s="229" t="str">
        <f>IF(PPKn2!D30="","",PPKn2!D30)</f>
        <v/>
      </c>
      <c r="N43" s="230" t="str">
        <f>IF(B.Ind2!C30="","",B.Ind2!C30)</f>
        <v/>
      </c>
      <c r="O43" s="230" t="str">
        <f>IF(B.Ind2!D30="","",B.Ind2!D30)</f>
        <v/>
      </c>
      <c r="P43" s="230" t="str">
        <f>IF(B.ARAB2!C30="","",B.ARAB2!C30)</f>
        <v/>
      </c>
      <c r="Q43" s="230" t="str">
        <f>IF(B.ARAB2!D30="","",B.ARAB2!D30)</f>
        <v/>
      </c>
      <c r="R43" s="230" t="str">
        <f>IF('MAT2'!C30="","",'MAT2'!C30)</f>
        <v/>
      </c>
      <c r="S43" s="230" t="str">
        <f>IF('MAT2'!D30="","",'MAT2'!D30)</f>
        <v/>
      </c>
      <c r="T43" s="230" t="str">
        <f>IF('IPA2'!C30="","",'IPA2'!C30)</f>
        <v/>
      </c>
      <c r="U43" s="230" t="str">
        <f>IF('IPA2'!D30="","",'IPA2'!D30)</f>
        <v/>
      </c>
      <c r="V43" s="230" t="str">
        <f>IF('IPS2'!C30="","",'IPS2'!C30)</f>
        <v/>
      </c>
      <c r="W43" s="230" t="str">
        <f>IF('IPS2'!D30="","",'IPS2'!D30)</f>
        <v/>
      </c>
      <c r="X43" s="230" t="str">
        <f>IF(BIng2!C30="","",BIng2!F30)</f>
        <v/>
      </c>
      <c r="Y43" s="230" t="str">
        <f>IF(BIng2!D30="","",BIng2!D30)</f>
        <v/>
      </c>
      <c r="Z43" s="230" t="str">
        <f>IF('SBd2'!C30="","",'SBd2'!C30)</f>
        <v/>
      </c>
      <c r="AA43" s="230" t="str">
        <f>IF('SBd2'!D30="","",'SBd2'!D160)</f>
        <v/>
      </c>
      <c r="AB43" s="230" t="str">
        <f>IF('Pjk2'!C30="","",'Pjk2'!F30)</f>
        <v/>
      </c>
      <c r="AC43" s="230" t="str">
        <f>IF('Pjk2'!D30="","",'Pjk2'!D30)</f>
        <v/>
      </c>
      <c r="AD43" s="230" t="str">
        <f>IF('Prk2'!C30="","",'Prk2'!C30)</f>
        <v/>
      </c>
      <c r="AE43" s="230" t="str">
        <f>IF('Prk2'!D30="","",'Prk2'!D30)</f>
        <v/>
      </c>
      <c r="AF43" s="230" t="str">
        <f>IF(BADER2!C30="","",BADER2!C30)</f>
        <v/>
      </c>
      <c r="AG43" s="230" t="str">
        <f>IF(BADER2!D30="","",BADER2!D30)</f>
        <v/>
      </c>
      <c r="AH43" s="230" t="str">
        <f>IF(TAMB12!C30="","",TAMB12!C30)</f>
        <v/>
      </c>
      <c r="AI43" s="230" t="str">
        <f>IF(TAMB12!D30="","",TAMB12!D30)</f>
        <v/>
      </c>
      <c r="AJ43" s="230" t="str">
        <f>IF(TAMB22!C30="","",TAMB22!C30)</f>
        <v/>
      </c>
      <c r="AK43" s="230" t="str">
        <f>IF(TAMB22!D30="","",TAMB22!D30)</f>
        <v/>
      </c>
      <c r="AL43" s="231">
        <f t="shared" si="0"/>
        <v>0</v>
      </c>
      <c r="AM43" s="754" t="str">
        <f>IFERROR(DESKRIPSI2!EW27,"")</f>
        <v/>
      </c>
      <c r="AN43" s="756" t="str">
        <f t="shared" ref="AN43" si="31">IF(AL43=0,"",AL43+AL44)</f>
        <v/>
      </c>
      <c r="AO43" s="751" t="str">
        <f t="shared" ref="AO43" si="32">IF(AN43="","",RANK(AN43,$AN$11:$AN$107,0))</f>
        <v/>
      </c>
    </row>
    <row r="44" spans="1:41">
      <c r="A44" s="713"/>
      <c r="B44" s="753"/>
      <c r="C44" s="232" t="s">
        <v>423</v>
      </c>
      <c r="D44" s="228" t="str">
        <f>IF('QH2'!F30="","",'QH2'!F30)</f>
        <v/>
      </c>
      <c r="E44" s="229" t="str">
        <f>IF('QH2'!G30="","",'QH2'!G30)</f>
        <v/>
      </c>
      <c r="F44" s="229" t="str">
        <f>IF('AA2'!F30="","",'AA2'!F30)</f>
        <v/>
      </c>
      <c r="G44" s="229" t="str">
        <f>IF('AA2'!G30="","",'AA2'!G30)</f>
        <v/>
      </c>
      <c r="H44" s="229" t="str">
        <f>IF(FIQIH2!F30="","",FIQIH2!F30)</f>
        <v/>
      </c>
      <c r="I44" s="229" t="str">
        <f>IF(FIQIH2!G30="","",FIQIH2!G30)</f>
        <v/>
      </c>
      <c r="J44" s="229" t="str">
        <f>IF('SKI2'!F30="","",'SKI2'!F30)</f>
        <v/>
      </c>
      <c r="K44" s="229" t="str">
        <f>IF('SKI2'!G30="","",'SKI2'!G30)</f>
        <v/>
      </c>
      <c r="L44" s="228" t="str">
        <f>IF(PPKn2!F30="","",PPKn2!F30)</f>
        <v/>
      </c>
      <c r="M44" s="229" t="str">
        <f>IF(PPKn2!G30="","",PPKn2!G30)</f>
        <v/>
      </c>
      <c r="N44" s="230" t="str">
        <f>IF(B.Ind2!F30="","",B.Ind2!F30)</f>
        <v/>
      </c>
      <c r="O44" s="230" t="str">
        <f>IF(B.Ind2!G30="","",B.Ind2!G30)</f>
        <v/>
      </c>
      <c r="P44" s="230" t="str">
        <f>IF(B.ARAB2!F30="","",B.ARAB2!F30)</f>
        <v/>
      </c>
      <c r="Q44" s="230" t="str">
        <f>IF(B.ARAB2!G30="","",B.ARAB2!G30)</f>
        <v/>
      </c>
      <c r="R44" s="230" t="str">
        <f>IF('MAT2'!F30="","",'MAT2'!F30)</f>
        <v/>
      </c>
      <c r="S44" s="230" t="str">
        <f>IF('MAT2'!G30="","",'MAT2'!G30)</f>
        <v/>
      </c>
      <c r="T44" s="230" t="str">
        <f>IF('IPA2'!F30="","",'IPA2'!F30)</f>
        <v/>
      </c>
      <c r="U44" s="230" t="str">
        <f>IF('IPA2'!G30="","",'IPA2'!G30)</f>
        <v/>
      </c>
      <c r="V44" s="230" t="str">
        <f>IF('IPS2'!F30="","",'IPS2'!F30)</f>
        <v/>
      </c>
      <c r="W44" s="230" t="str">
        <f>IF('IPS2'!G30="","",'IPS2'!G160)</f>
        <v/>
      </c>
      <c r="X44" s="230" t="str">
        <f>IF(BIng2!F30="","",BIng2!F30)</f>
        <v/>
      </c>
      <c r="Y44" s="230" t="str">
        <f>IF(BIng2!G30="","",BIng2!G30)</f>
        <v/>
      </c>
      <c r="Z44" s="230" t="str">
        <f>IF('SBd2'!F30="","",'SBd2'!F30)</f>
        <v/>
      </c>
      <c r="AA44" s="230" t="str">
        <f>IF('SBd2'!G30="","",'SBd2'!G30)</f>
        <v/>
      </c>
      <c r="AB44" s="230" t="str">
        <f>IF('Pjk2'!F30="","",'Pjk2'!F30)</f>
        <v/>
      </c>
      <c r="AC44" s="230" t="str">
        <f>IF('Pjk2'!G30="","",'Pjk2'!G30)</f>
        <v/>
      </c>
      <c r="AD44" s="230" t="str">
        <f>IF('Prk2'!F30="","",'Prk2'!F30)</f>
        <v/>
      </c>
      <c r="AE44" s="230" t="str">
        <f>IF('Prk2'!G30="","",'Prk2'!G30)</f>
        <v/>
      </c>
      <c r="AF44" s="230" t="str">
        <f>IF(BADER2!F30="","",BADER2!F30)</f>
        <v/>
      </c>
      <c r="AG44" s="230" t="str">
        <f>IF(BADER2!G30="","",BADER2!G30)</f>
        <v/>
      </c>
      <c r="AH44" s="230" t="str">
        <f>IF(TAMB12!F30="","",TAMB12!F30)</f>
        <v/>
      </c>
      <c r="AI44" s="230" t="str">
        <f>IF(TAMB12!G30="","",TAMB12!G30)</f>
        <v/>
      </c>
      <c r="AJ44" s="230" t="str">
        <f>IF(TAMB22!F30="","",TAMB22!F30)</f>
        <v/>
      </c>
      <c r="AK44" s="230" t="str">
        <f>IF(TAMB22!G30="","",TAMB22!G30)</f>
        <v/>
      </c>
      <c r="AL44" s="231">
        <f t="shared" si="0"/>
        <v>0</v>
      </c>
      <c r="AM44" s="755"/>
      <c r="AN44" s="757"/>
      <c r="AO44" s="751"/>
    </row>
    <row r="45" spans="1:41">
      <c r="A45" s="711">
        <v>18</v>
      </c>
      <c r="B45" s="752" t="str">
        <f>IF('Data Raport2'!B21="","",'Data Raport2'!B21)</f>
        <v>siswa18</v>
      </c>
      <c r="C45" s="232" t="s">
        <v>422</v>
      </c>
      <c r="D45" s="228" t="str">
        <f>IF('QH2'!C31="","",'QH2'!C31)</f>
        <v/>
      </c>
      <c r="E45" s="229" t="str">
        <f>IF('QH2'!D31="","",'QH2'!D31)</f>
        <v/>
      </c>
      <c r="F45" s="229" t="str">
        <f>IF('AA2'!C31="","",'AA2'!C31)</f>
        <v/>
      </c>
      <c r="G45" s="229" t="str">
        <f>IF('AA2'!D31="","",'AA2'!D31)</f>
        <v/>
      </c>
      <c r="H45" s="229" t="str">
        <f>IF(FIQIH2!C31="","",FIQIH2!C31)</f>
        <v/>
      </c>
      <c r="I45" s="229" t="str">
        <f>IF(FIQIH2!D31="","",FIQIH2!D31)</f>
        <v/>
      </c>
      <c r="J45" s="229" t="str">
        <f>IF('SKI2'!C31="","",'SKI2'!C31)</f>
        <v/>
      </c>
      <c r="K45" s="229" t="str">
        <f>IF('SKI2'!D31="","",'SKI2'!D31)</f>
        <v/>
      </c>
      <c r="L45" s="228" t="str">
        <f>IF(PPKn2!C31="","",PPKn2!C31)</f>
        <v/>
      </c>
      <c r="M45" s="229" t="str">
        <f>IF(PPKn2!D31="","",PPKn2!D31)</f>
        <v/>
      </c>
      <c r="N45" s="230" t="str">
        <f>IF(B.Ind2!C31="","",B.Ind2!C31)</f>
        <v/>
      </c>
      <c r="O45" s="230" t="str">
        <f>IF(B.Ind2!D31="","",B.Ind2!D31)</f>
        <v/>
      </c>
      <c r="P45" s="230" t="str">
        <f>IF(B.ARAB2!C31="","",B.ARAB2!C31)</f>
        <v/>
      </c>
      <c r="Q45" s="230" t="str">
        <f>IF(B.ARAB2!D31="","",B.ARAB2!D31)</f>
        <v/>
      </c>
      <c r="R45" s="230" t="str">
        <f>IF('MAT2'!C31="","",'MAT2'!C31)</f>
        <v/>
      </c>
      <c r="S45" s="230" t="str">
        <f>IF('MAT2'!D31="","",'MAT2'!D31)</f>
        <v/>
      </c>
      <c r="T45" s="230" t="str">
        <f>IF('IPA2'!C31="","",'IPA2'!C31)</f>
        <v/>
      </c>
      <c r="U45" s="230" t="str">
        <f>IF('IPA2'!D31="","",'IPA2'!D31)</f>
        <v/>
      </c>
      <c r="V45" s="230" t="str">
        <f>IF('IPS2'!C31="","",'IPS2'!C31)</f>
        <v/>
      </c>
      <c r="W45" s="230" t="str">
        <f>IF('IPS2'!D31="","",'IPS2'!D31)</f>
        <v/>
      </c>
      <c r="X45" s="230" t="str">
        <f>IF(BIng2!C31="","",BIng2!F31)</f>
        <v/>
      </c>
      <c r="Y45" s="230" t="str">
        <f>IF(BIng2!D31="","",BIng2!D31)</f>
        <v/>
      </c>
      <c r="Z45" s="230" t="str">
        <f>IF('SBd2'!C31="","",'SBd2'!C31)</f>
        <v/>
      </c>
      <c r="AA45" s="230" t="str">
        <f>IF('SBd2'!D31="","",'SBd2'!D161)</f>
        <v/>
      </c>
      <c r="AB45" s="230" t="str">
        <f>IF('Pjk2'!C31="","",'Pjk2'!F31)</f>
        <v/>
      </c>
      <c r="AC45" s="230" t="str">
        <f>IF('Pjk2'!D31="","",'Pjk2'!D31)</f>
        <v/>
      </c>
      <c r="AD45" s="230" t="str">
        <f>IF('Prk2'!C31="","",'Prk2'!C31)</f>
        <v/>
      </c>
      <c r="AE45" s="230" t="str">
        <f>IF('Prk2'!D31="","",'Prk2'!D31)</f>
        <v/>
      </c>
      <c r="AF45" s="230" t="str">
        <f>IF(BADER2!C31="","",BADER2!C31)</f>
        <v/>
      </c>
      <c r="AG45" s="230" t="str">
        <f>IF(BADER2!D31="","",BADER2!D31)</f>
        <v/>
      </c>
      <c r="AH45" s="230" t="str">
        <f>IF(TAMB12!C31="","",TAMB12!C31)</f>
        <v/>
      </c>
      <c r="AI45" s="230" t="str">
        <f>IF(TAMB12!D31="","",TAMB12!D31)</f>
        <v/>
      </c>
      <c r="AJ45" s="230" t="str">
        <f>IF(TAMB22!C31="","",TAMB22!C31)</f>
        <v/>
      </c>
      <c r="AK45" s="230" t="str">
        <f>IF(TAMB22!D31="","",TAMB22!D31)</f>
        <v/>
      </c>
      <c r="AL45" s="231">
        <f t="shared" si="0"/>
        <v>0</v>
      </c>
      <c r="AM45" s="754" t="str">
        <f>IFERROR(DESKRIPSI2!EW28,"")</f>
        <v/>
      </c>
      <c r="AN45" s="756" t="str">
        <f t="shared" ref="AN45" si="33">IF(AL45=0,"",AL45+AL46)</f>
        <v/>
      </c>
      <c r="AO45" s="751" t="str">
        <f t="shared" ref="AO45" si="34">IF(AN45="","",RANK(AN45,$AN$11:$AN$107,0))</f>
        <v/>
      </c>
    </row>
    <row r="46" spans="1:41">
      <c r="A46" s="713"/>
      <c r="B46" s="753"/>
      <c r="C46" s="232" t="s">
        <v>423</v>
      </c>
      <c r="D46" s="228" t="str">
        <f>IF('QH2'!F31="","",'QH2'!F31)</f>
        <v/>
      </c>
      <c r="E46" s="229" t="str">
        <f>IF('QH2'!G31="","",'QH2'!G31)</f>
        <v/>
      </c>
      <c r="F46" s="229" t="str">
        <f>IF('AA2'!F31="","",'AA2'!F31)</f>
        <v/>
      </c>
      <c r="G46" s="229" t="str">
        <f>IF('AA2'!G31="","",'AA2'!G31)</f>
        <v/>
      </c>
      <c r="H46" s="229" t="str">
        <f>IF(FIQIH2!F31="","",FIQIH2!F31)</f>
        <v/>
      </c>
      <c r="I46" s="229" t="str">
        <f>IF(FIQIH2!G31="","",FIQIH2!G31)</f>
        <v/>
      </c>
      <c r="J46" s="229" t="str">
        <f>IF('SKI2'!F31="","",'SKI2'!F31)</f>
        <v/>
      </c>
      <c r="K46" s="229" t="str">
        <f>IF('SKI2'!G31="","",'SKI2'!G31)</f>
        <v/>
      </c>
      <c r="L46" s="228" t="str">
        <f>IF(PPKn2!F31="","",PPKn2!F31)</f>
        <v/>
      </c>
      <c r="M46" s="229" t="str">
        <f>IF(PPKn2!G31="","",PPKn2!G31)</f>
        <v/>
      </c>
      <c r="N46" s="230" t="str">
        <f>IF(B.Ind2!F31="","",B.Ind2!F31)</f>
        <v/>
      </c>
      <c r="O46" s="230" t="str">
        <f>IF(B.Ind2!G31="","",B.Ind2!G31)</f>
        <v/>
      </c>
      <c r="P46" s="230" t="str">
        <f>IF(B.ARAB2!F31="","",B.ARAB2!F31)</f>
        <v/>
      </c>
      <c r="Q46" s="230" t="str">
        <f>IF(B.ARAB2!G31="","",B.ARAB2!G31)</f>
        <v/>
      </c>
      <c r="R46" s="230" t="str">
        <f>IF('MAT2'!F31="","",'MAT2'!F31)</f>
        <v/>
      </c>
      <c r="S46" s="230" t="str">
        <f>IF('MAT2'!G31="","",'MAT2'!G31)</f>
        <v/>
      </c>
      <c r="T46" s="230" t="str">
        <f>IF('IPA2'!F31="","",'IPA2'!F31)</f>
        <v/>
      </c>
      <c r="U46" s="230" t="str">
        <f>IF('IPA2'!G31="","",'IPA2'!G31)</f>
        <v/>
      </c>
      <c r="V46" s="230" t="str">
        <f>IF('IPS2'!F31="","",'IPS2'!F31)</f>
        <v/>
      </c>
      <c r="W46" s="230" t="str">
        <f>IF('IPS2'!G31="","",'IPS2'!G161)</f>
        <v/>
      </c>
      <c r="X46" s="230" t="str">
        <f>IF(BIng2!F31="","",BIng2!F31)</f>
        <v/>
      </c>
      <c r="Y46" s="230" t="str">
        <f>IF(BIng2!G31="","",BIng2!G31)</f>
        <v/>
      </c>
      <c r="Z46" s="230" t="str">
        <f>IF('SBd2'!F31="","",'SBd2'!F31)</f>
        <v/>
      </c>
      <c r="AA46" s="230" t="str">
        <f>IF('SBd2'!G31="","",'SBd2'!G31)</f>
        <v/>
      </c>
      <c r="AB46" s="230" t="str">
        <f>IF('Pjk2'!F31="","",'Pjk2'!F31)</f>
        <v/>
      </c>
      <c r="AC46" s="230" t="str">
        <f>IF('Pjk2'!G31="","",'Pjk2'!G31)</f>
        <v/>
      </c>
      <c r="AD46" s="230" t="str">
        <f>IF('Prk2'!F31="","",'Prk2'!F31)</f>
        <v/>
      </c>
      <c r="AE46" s="230" t="str">
        <f>IF('Prk2'!G31="","",'Prk2'!G31)</f>
        <v/>
      </c>
      <c r="AF46" s="230" t="str">
        <f>IF(BADER2!F31="","",BADER2!F31)</f>
        <v/>
      </c>
      <c r="AG46" s="230" t="str">
        <f>IF(BADER2!G31="","",BADER2!G31)</f>
        <v/>
      </c>
      <c r="AH46" s="230" t="str">
        <f>IF(TAMB12!F31="","",TAMB12!F31)</f>
        <v/>
      </c>
      <c r="AI46" s="230" t="str">
        <f>IF(TAMB12!G31="","",TAMB12!G31)</f>
        <v/>
      </c>
      <c r="AJ46" s="230" t="str">
        <f>IF(TAMB22!F31="","",TAMB22!F31)</f>
        <v/>
      </c>
      <c r="AK46" s="230" t="str">
        <f>IF(TAMB22!G31="","",TAMB22!G31)</f>
        <v/>
      </c>
      <c r="AL46" s="231">
        <f t="shared" si="0"/>
        <v>0</v>
      </c>
      <c r="AM46" s="755"/>
      <c r="AN46" s="757"/>
      <c r="AO46" s="751"/>
    </row>
    <row r="47" spans="1:41">
      <c r="A47" s="711">
        <v>19</v>
      </c>
      <c r="B47" s="752" t="str">
        <f>IF('Data Raport2'!B22="","",'Data Raport2'!B22)</f>
        <v>siswa19</v>
      </c>
      <c r="C47" s="232" t="s">
        <v>422</v>
      </c>
      <c r="D47" s="228" t="str">
        <f>IF('QH2'!C32="","",'QH2'!C32)</f>
        <v/>
      </c>
      <c r="E47" s="229" t="str">
        <f>IF('QH2'!D32="","",'QH2'!D32)</f>
        <v/>
      </c>
      <c r="F47" s="229" t="str">
        <f>IF('AA2'!C32="","",'AA2'!C32)</f>
        <v/>
      </c>
      <c r="G47" s="229" t="str">
        <f>IF('AA2'!D32="","",'AA2'!D32)</f>
        <v/>
      </c>
      <c r="H47" s="229" t="str">
        <f>IF(FIQIH2!C32="","",FIQIH2!C32)</f>
        <v/>
      </c>
      <c r="I47" s="229" t="str">
        <f>IF(FIQIH2!D32="","",FIQIH2!D32)</f>
        <v/>
      </c>
      <c r="J47" s="229" t="str">
        <f>IF('SKI2'!C32="","",'SKI2'!C32)</f>
        <v/>
      </c>
      <c r="K47" s="229" t="str">
        <f>IF('SKI2'!D32="","",'SKI2'!D32)</f>
        <v/>
      </c>
      <c r="L47" s="228" t="str">
        <f>IF(PPKn2!C32="","",PPKn2!C32)</f>
        <v/>
      </c>
      <c r="M47" s="229" t="str">
        <f>IF(PPKn2!D32="","",PPKn2!D32)</f>
        <v/>
      </c>
      <c r="N47" s="230" t="str">
        <f>IF(B.Ind2!C32="","",B.Ind2!C32)</f>
        <v/>
      </c>
      <c r="O47" s="230" t="str">
        <f>IF(B.Ind2!D32="","",B.Ind2!D32)</f>
        <v/>
      </c>
      <c r="P47" s="230" t="str">
        <f>IF(B.ARAB2!C32="","",B.ARAB2!C32)</f>
        <v/>
      </c>
      <c r="Q47" s="230" t="str">
        <f>IF(B.ARAB2!D32="","",B.ARAB2!D32)</f>
        <v/>
      </c>
      <c r="R47" s="230" t="str">
        <f>IF('MAT2'!C32="","",'MAT2'!C32)</f>
        <v/>
      </c>
      <c r="S47" s="230" t="str">
        <f>IF('MAT2'!D32="","",'MAT2'!D32)</f>
        <v/>
      </c>
      <c r="T47" s="230" t="str">
        <f>IF('IPA2'!C32="","",'IPA2'!C32)</f>
        <v/>
      </c>
      <c r="U47" s="230" t="str">
        <f>IF('IPA2'!D32="","",'IPA2'!D32)</f>
        <v/>
      </c>
      <c r="V47" s="230" t="str">
        <f>IF('IPS2'!C32="","",'IPS2'!C32)</f>
        <v/>
      </c>
      <c r="W47" s="230" t="str">
        <f>IF('IPS2'!D32="","",'IPS2'!D32)</f>
        <v/>
      </c>
      <c r="X47" s="230" t="str">
        <f>IF(BIng2!C32="","",BIng2!F32)</f>
        <v/>
      </c>
      <c r="Y47" s="230" t="str">
        <f>IF(BIng2!D32="","",BIng2!D32)</f>
        <v/>
      </c>
      <c r="Z47" s="230" t="str">
        <f>IF('SBd2'!C32="","",'SBd2'!C32)</f>
        <v/>
      </c>
      <c r="AA47" s="230" t="str">
        <f>IF('SBd2'!D32="","",'SBd2'!D162)</f>
        <v/>
      </c>
      <c r="AB47" s="230" t="str">
        <f>IF('Pjk2'!C32="","",'Pjk2'!F32)</f>
        <v/>
      </c>
      <c r="AC47" s="230" t="str">
        <f>IF('Pjk2'!D32="","",'Pjk2'!D32)</f>
        <v/>
      </c>
      <c r="AD47" s="230" t="str">
        <f>IF('Prk2'!C32="","",'Prk2'!C32)</f>
        <v/>
      </c>
      <c r="AE47" s="230" t="str">
        <f>IF('Prk2'!D32="","",'Prk2'!D32)</f>
        <v/>
      </c>
      <c r="AF47" s="230" t="str">
        <f>IF(BADER2!C32="","",BADER2!C32)</f>
        <v/>
      </c>
      <c r="AG47" s="230" t="str">
        <f>IF(BADER2!D32="","",BADER2!D32)</f>
        <v/>
      </c>
      <c r="AH47" s="230" t="str">
        <f>IF(TAMB12!C32="","",TAMB12!C32)</f>
        <v/>
      </c>
      <c r="AI47" s="230" t="str">
        <f>IF(TAMB12!D32="","",TAMB12!D32)</f>
        <v/>
      </c>
      <c r="AJ47" s="230" t="str">
        <f>IF(TAMB22!C32="","",TAMB22!C32)</f>
        <v/>
      </c>
      <c r="AK47" s="230" t="str">
        <f>IF(TAMB22!D32="","",TAMB22!D32)</f>
        <v/>
      </c>
      <c r="AL47" s="231">
        <f t="shared" si="0"/>
        <v>0</v>
      </c>
      <c r="AM47" s="754" t="str">
        <f>IFERROR(DESKRIPSI2!EW29,"")</f>
        <v/>
      </c>
      <c r="AN47" s="756" t="str">
        <f t="shared" ref="AN47" si="35">IF(AL47=0,"",AL47+AL48)</f>
        <v/>
      </c>
      <c r="AO47" s="751" t="str">
        <f t="shared" ref="AO47" si="36">IF(AN47="","",RANK(AN47,$AN$11:$AN$107,0))</f>
        <v/>
      </c>
    </row>
    <row r="48" spans="1:41">
      <c r="A48" s="713"/>
      <c r="B48" s="753"/>
      <c r="C48" s="232" t="s">
        <v>423</v>
      </c>
      <c r="D48" s="228" t="str">
        <f>IF('QH2'!F32="","",'QH2'!F32)</f>
        <v/>
      </c>
      <c r="E48" s="229" t="str">
        <f>IF('QH2'!G32="","",'QH2'!G32)</f>
        <v/>
      </c>
      <c r="F48" s="229" t="str">
        <f>IF('AA2'!F32="","",'AA2'!F32)</f>
        <v/>
      </c>
      <c r="G48" s="229" t="str">
        <f>IF('AA2'!G32="","",'AA2'!G32)</f>
        <v/>
      </c>
      <c r="H48" s="229" t="str">
        <f>IF(FIQIH2!F32="","",FIQIH2!F32)</f>
        <v/>
      </c>
      <c r="I48" s="229" t="str">
        <f>IF(FIQIH2!G32="","",FIQIH2!G32)</f>
        <v/>
      </c>
      <c r="J48" s="229" t="str">
        <f>IF('SKI2'!F32="","",'SKI2'!F32)</f>
        <v/>
      </c>
      <c r="K48" s="229" t="str">
        <f>IF('SKI2'!G32="","",'SKI2'!G32)</f>
        <v/>
      </c>
      <c r="L48" s="228" t="str">
        <f>IF(PPKn2!F32="","",PPKn2!F32)</f>
        <v/>
      </c>
      <c r="M48" s="229" t="str">
        <f>IF(PPKn2!G32="","",PPKn2!G32)</f>
        <v/>
      </c>
      <c r="N48" s="230" t="str">
        <f>IF(B.Ind2!F32="","",B.Ind2!F32)</f>
        <v/>
      </c>
      <c r="O48" s="230" t="str">
        <f>IF(B.Ind2!G32="","",B.Ind2!G32)</f>
        <v/>
      </c>
      <c r="P48" s="230" t="str">
        <f>IF(B.ARAB2!F32="","",B.ARAB2!F32)</f>
        <v/>
      </c>
      <c r="Q48" s="230" t="str">
        <f>IF(B.ARAB2!G32="","",B.ARAB2!G32)</f>
        <v/>
      </c>
      <c r="R48" s="230" t="str">
        <f>IF('MAT2'!F32="","",'MAT2'!F32)</f>
        <v/>
      </c>
      <c r="S48" s="230" t="str">
        <f>IF('MAT2'!G32="","",'MAT2'!G32)</f>
        <v/>
      </c>
      <c r="T48" s="230" t="str">
        <f>IF('IPA2'!F32="","",'IPA2'!F32)</f>
        <v/>
      </c>
      <c r="U48" s="230" t="str">
        <f>IF('IPA2'!G32="","",'IPA2'!G32)</f>
        <v/>
      </c>
      <c r="V48" s="230" t="str">
        <f>IF('IPS2'!F32="","",'IPS2'!F32)</f>
        <v/>
      </c>
      <c r="W48" s="230" t="str">
        <f>IF('IPS2'!G32="","",'IPS2'!G162)</f>
        <v/>
      </c>
      <c r="X48" s="230" t="str">
        <f>IF(BIng2!F32="","",BIng2!F32)</f>
        <v/>
      </c>
      <c r="Y48" s="230" t="str">
        <f>IF(BIng2!G32="","",BIng2!G32)</f>
        <v/>
      </c>
      <c r="Z48" s="230" t="str">
        <f>IF('SBd2'!F32="","",'SBd2'!F32)</f>
        <v/>
      </c>
      <c r="AA48" s="230" t="str">
        <f>IF('SBd2'!G32="","",'SBd2'!G32)</f>
        <v/>
      </c>
      <c r="AB48" s="230" t="str">
        <f>IF('Pjk2'!F32="","",'Pjk2'!F32)</f>
        <v/>
      </c>
      <c r="AC48" s="230" t="str">
        <f>IF('Pjk2'!G32="","",'Pjk2'!G32)</f>
        <v/>
      </c>
      <c r="AD48" s="230" t="str">
        <f>IF('Prk2'!F32="","",'Prk2'!F32)</f>
        <v/>
      </c>
      <c r="AE48" s="230" t="str">
        <f>IF('Prk2'!G32="","",'Prk2'!G32)</f>
        <v/>
      </c>
      <c r="AF48" s="230" t="str">
        <f>IF(BADER2!F32="","",BADER2!F32)</f>
        <v/>
      </c>
      <c r="AG48" s="230" t="str">
        <f>IF(BADER2!G32="","",BADER2!G32)</f>
        <v/>
      </c>
      <c r="AH48" s="230" t="str">
        <f>IF(TAMB12!F32="","",TAMB12!F32)</f>
        <v/>
      </c>
      <c r="AI48" s="230" t="str">
        <f>IF(TAMB12!G32="","",TAMB12!G32)</f>
        <v/>
      </c>
      <c r="AJ48" s="230" t="str">
        <f>IF(TAMB22!F32="","",TAMB22!F32)</f>
        <v/>
      </c>
      <c r="AK48" s="230" t="str">
        <f>IF(TAMB22!G32="","",TAMB22!G32)</f>
        <v/>
      </c>
      <c r="AL48" s="231">
        <f t="shared" si="0"/>
        <v>0</v>
      </c>
      <c r="AM48" s="755"/>
      <c r="AN48" s="757"/>
      <c r="AO48" s="751"/>
    </row>
    <row r="49" spans="1:41">
      <c r="A49" s="711">
        <v>20</v>
      </c>
      <c r="B49" s="752" t="str">
        <f>IF('Data Raport2'!B23="","",'Data Raport2'!B23)</f>
        <v>siswa20</v>
      </c>
      <c r="C49" s="232" t="s">
        <v>422</v>
      </c>
      <c r="D49" s="228" t="str">
        <f>IF('QH2'!C33="","",'QH2'!C33)</f>
        <v/>
      </c>
      <c r="E49" s="229" t="str">
        <f>IF('QH2'!D33="","",'QH2'!D33)</f>
        <v/>
      </c>
      <c r="F49" s="229" t="str">
        <f>IF('AA2'!C33="","",'AA2'!C33)</f>
        <v/>
      </c>
      <c r="G49" s="229" t="str">
        <f>IF('AA2'!D33="","",'AA2'!D33)</f>
        <v/>
      </c>
      <c r="H49" s="229" t="str">
        <f>IF(FIQIH2!C33="","",FIQIH2!C33)</f>
        <v/>
      </c>
      <c r="I49" s="229" t="str">
        <f>IF(FIQIH2!D33="","",FIQIH2!D33)</f>
        <v/>
      </c>
      <c r="J49" s="229" t="str">
        <f>IF('SKI2'!C33="","",'SKI2'!C33)</f>
        <v/>
      </c>
      <c r="K49" s="229" t="str">
        <f>IF('SKI2'!D33="","",'SKI2'!D33)</f>
        <v/>
      </c>
      <c r="L49" s="228" t="str">
        <f>IF(PPKn2!C33="","",PPKn2!C33)</f>
        <v/>
      </c>
      <c r="M49" s="229" t="str">
        <f>IF(PPKn2!D33="","",PPKn2!D33)</f>
        <v/>
      </c>
      <c r="N49" s="230" t="str">
        <f>IF(B.Ind2!C33="","",B.Ind2!C33)</f>
        <v/>
      </c>
      <c r="O49" s="230" t="str">
        <f>IF(B.Ind2!D33="","",B.Ind2!D33)</f>
        <v/>
      </c>
      <c r="P49" s="230" t="str">
        <f>IF(B.ARAB2!C33="","",B.ARAB2!C33)</f>
        <v/>
      </c>
      <c r="Q49" s="230" t="str">
        <f>IF(B.ARAB2!D33="","",B.ARAB2!D33)</f>
        <v/>
      </c>
      <c r="R49" s="230" t="str">
        <f>IF('MAT2'!C33="","",'MAT2'!C33)</f>
        <v/>
      </c>
      <c r="S49" s="230" t="str">
        <f>IF('MAT2'!D33="","",'MAT2'!D33)</f>
        <v/>
      </c>
      <c r="T49" s="230" t="str">
        <f>IF('IPA2'!C33="","",'IPA2'!C33)</f>
        <v/>
      </c>
      <c r="U49" s="230" t="str">
        <f>IF('IPA2'!D33="","",'IPA2'!D33)</f>
        <v/>
      </c>
      <c r="V49" s="230" t="str">
        <f>IF('IPS2'!C33="","",'IPS2'!C33)</f>
        <v/>
      </c>
      <c r="W49" s="230" t="str">
        <f>IF('IPS2'!D33="","",'IPS2'!D33)</f>
        <v/>
      </c>
      <c r="X49" s="230" t="str">
        <f>IF(BIng2!C33="","",BIng2!F33)</f>
        <v/>
      </c>
      <c r="Y49" s="230" t="str">
        <f>IF(BIng2!D33="","",BIng2!D33)</f>
        <v/>
      </c>
      <c r="Z49" s="230" t="str">
        <f>IF('SBd2'!C33="","",'SBd2'!C33)</f>
        <v/>
      </c>
      <c r="AA49" s="230" t="str">
        <f>IF('SBd2'!D33="","",'SBd2'!D163)</f>
        <v/>
      </c>
      <c r="AB49" s="230" t="str">
        <f>IF('Pjk2'!C33="","",'Pjk2'!F33)</f>
        <v/>
      </c>
      <c r="AC49" s="230" t="str">
        <f>IF('Pjk2'!D33="","",'Pjk2'!D33)</f>
        <v/>
      </c>
      <c r="AD49" s="230" t="str">
        <f>IF('Prk2'!C33="","",'Prk2'!C33)</f>
        <v/>
      </c>
      <c r="AE49" s="230" t="str">
        <f>IF('Prk2'!D33="","",'Prk2'!D33)</f>
        <v/>
      </c>
      <c r="AF49" s="230" t="str">
        <f>IF(BADER2!C33="","",BADER2!C33)</f>
        <v/>
      </c>
      <c r="AG49" s="230" t="str">
        <f>IF(BADER2!D33="","",BADER2!D33)</f>
        <v/>
      </c>
      <c r="AH49" s="230" t="str">
        <f>IF(TAMB12!C33="","",TAMB12!C33)</f>
        <v/>
      </c>
      <c r="AI49" s="230" t="str">
        <f>IF(TAMB12!D33="","",TAMB12!D33)</f>
        <v/>
      </c>
      <c r="AJ49" s="230" t="str">
        <f>IF(TAMB22!C33="","",TAMB22!C33)</f>
        <v/>
      </c>
      <c r="AK49" s="230" t="str">
        <f>IF(TAMB22!D33="","",TAMB22!D33)</f>
        <v/>
      </c>
      <c r="AL49" s="231">
        <f t="shared" si="0"/>
        <v>0</v>
      </c>
      <c r="AM49" s="754" t="str">
        <f>IFERROR(DESKRIPSI2!EW30,"")</f>
        <v/>
      </c>
      <c r="AN49" s="756" t="str">
        <f t="shared" ref="AN49" si="37">IF(AL49=0,"",AL49+AL50)</f>
        <v/>
      </c>
      <c r="AO49" s="751" t="str">
        <f t="shared" ref="AO49" si="38">IF(AN49="","",RANK(AN49,$AN$11:$AN$107,0))</f>
        <v/>
      </c>
    </row>
    <row r="50" spans="1:41">
      <c r="A50" s="713"/>
      <c r="B50" s="753"/>
      <c r="C50" s="232" t="s">
        <v>423</v>
      </c>
      <c r="D50" s="228" t="str">
        <f>IF('QH2'!F33="","",'QH2'!F33)</f>
        <v/>
      </c>
      <c r="E50" s="229" t="str">
        <f>IF('QH2'!G33="","",'QH2'!G33)</f>
        <v/>
      </c>
      <c r="F50" s="229" t="str">
        <f>IF('AA2'!F33="","",'AA2'!F33)</f>
        <v/>
      </c>
      <c r="G50" s="229" t="str">
        <f>IF('AA2'!G33="","",'AA2'!G33)</f>
        <v/>
      </c>
      <c r="H50" s="229" t="str">
        <f>IF(FIQIH2!F33="","",FIQIH2!F33)</f>
        <v/>
      </c>
      <c r="I50" s="229" t="str">
        <f>IF(FIQIH2!G33="","",FIQIH2!G33)</f>
        <v/>
      </c>
      <c r="J50" s="229" t="str">
        <f>IF('SKI2'!F33="","",'SKI2'!F33)</f>
        <v/>
      </c>
      <c r="K50" s="229" t="str">
        <f>IF('SKI2'!G33="","",'SKI2'!G33)</f>
        <v/>
      </c>
      <c r="L50" s="228" t="str">
        <f>IF(PPKn2!F33="","",PPKn2!F33)</f>
        <v/>
      </c>
      <c r="M50" s="229" t="str">
        <f>IF(PPKn2!G33="","",PPKn2!G33)</f>
        <v/>
      </c>
      <c r="N50" s="230" t="str">
        <f>IF(B.Ind2!F33="","",B.Ind2!F33)</f>
        <v/>
      </c>
      <c r="O50" s="230" t="str">
        <f>IF(B.Ind2!G33="","",B.Ind2!G33)</f>
        <v/>
      </c>
      <c r="P50" s="230" t="str">
        <f>IF(B.ARAB2!F33="","",B.ARAB2!F33)</f>
        <v/>
      </c>
      <c r="Q50" s="230" t="str">
        <f>IF(B.ARAB2!G33="","",B.ARAB2!G33)</f>
        <v/>
      </c>
      <c r="R50" s="230" t="str">
        <f>IF('MAT2'!F33="","",'MAT2'!F33)</f>
        <v/>
      </c>
      <c r="S50" s="230" t="str">
        <f>IF('MAT2'!G33="","",'MAT2'!G33)</f>
        <v/>
      </c>
      <c r="T50" s="230" t="str">
        <f>IF('IPA2'!F33="","",'IPA2'!F33)</f>
        <v/>
      </c>
      <c r="U50" s="230" t="str">
        <f>IF('IPA2'!G33="","",'IPA2'!G33)</f>
        <v/>
      </c>
      <c r="V50" s="230" t="str">
        <f>IF('IPS2'!F33="","",'IPS2'!F33)</f>
        <v/>
      </c>
      <c r="W50" s="230" t="str">
        <f>IF('IPS2'!G33="","",'IPS2'!G163)</f>
        <v/>
      </c>
      <c r="X50" s="230" t="str">
        <f>IF(BIng2!F33="","",BIng2!F33)</f>
        <v/>
      </c>
      <c r="Y50" s="230" t="str">
        <f>IF(BIng2!G33="","",BIng2!G33)</f>
        <v/>
      </c>
      <c r="Z50" s="230" t="str">
        <f>IF('SBd2'!F33="","",'SBd2'!F33)</f>
        <v/>
      </c>
      <c r="AA50" s="230" t="str">
        <f>IF('SBd2'!G33="","",'SBd2'!G33)</f>
        <v/>
      </c>
      <c r="AB50" s="230" t="str">
        <f>IF('Pjk2'!F33="","",'Pjk2'!F33)</f>
        <v/>
      </c>
      <c r="AC50" s="230" t="str">
        <f>IF('Pjk2'!G33="","",'Pjk2'!G33)</f>
        <v/>
      </c>
      <c r="AD50" s="230" t="str">
        <f>IF('Prk2'!F33="","",'Prk2'!F33)</f>
        <v/>
      </c>
      <c r="AE50" s="230" t="str">
        <f>IF('Prk2'!G33="","",'Prk2'!G33)</f>
        <v/>
      </c>
      <c r="AF50" s="230" t="str">
        <f>IF(BADER2!F33="","",BADER2!F33)</f>
        <v/>
      </c>
      <c r="AG50" s="230" t="str">
        <f>IF(BADER2!G33="","",BADER2!G33)</f>
        <v/>
      </c>
      <c r="AH50" s="230" t="str">
        <f>IF(TAMB12!F33="","",TAMB12!F33)</f>
        <v/>
      </c>
      <c r="AI50" s="230" t="str">
        <f>IF(TAMB12!G33="","",TAMB12!G33)</f>
        <v/>
      </c>
      <c r="AJ50" s="230" t="str">
        <f>IF(TAMB22!F33="","",TAMB22!F33)</f>
        <v/>
      </c>
      <c r="AK50" s="230" t="str">
        <f>IF(TAMB22!G33="","",TAMB22!G33)</f>
        <v/>
      </c>
      <c r="AL50" s="231">
        <f t="shared" si="0"/>
        <v>0</v>
      </c>
      <c r="AM50" s="755"/>
      <c r="AN50" s="757"/>
      <c r="AO50" s="751"/>
    </row>
    <row r="51" spans="1:41">
      <c r="A51" s="711">
        <v>21</v>
      </c>
      <c r="B51" s="752" t="str">
        <f>IF('Data Raport2'!B24="","",'Data Raport2'!B24)</f>
        <v>siswa21</v>
      </c>
      <c r="C51" s="232" t="s">
        <v>422</v>
      </c>
      <c r="D51" s="228" t="str">
        <f>IF('QH2'!C34="","",'QH2'!C34)</f>
        <v/>
      </c>
      <c r="E51" s="229" t="str">
        <f>IF('QH2'!D34="","",'QH2'!D34)</f>
        <v/>
      </c>
      <c r="F51" s="229" t="str">
        <f>IF('AA2'!C34="","",'AA2'!C34)</f>
        <v/>
      </c>
      <c r="G51" s="229" t="str">
        <f>IF('AA2'!D34="","",'AA2'!D34)</f>
        <v/>
      </c>
      <c r="H51" s="229" t="str">
        <f>IF(FIQIH2!C34="","",FIQIH2!C34)</f>
        <v/>
      </c>
      <c r="I51" s="229" t="str">
        <f>IF(FIQIH2!D34="","",FIQIH2!D34)</f>
        <v/>
      </c>
      <c r="J51" s="229" t="str">
        <f>IF('SKI2'!C34="","",'SKI2'!C34)</f>
        <v/>
      </c>
      <c r="K51" s="229" t="str">
        <f>IF('SKI2'!D34="","",'SKI2'!D34)</f>
        <v/>
      </c>
      <c r="L51" s="228" t="str">
        <f>IF(PPKn2!C34="","",PPKn2!C34)</f>
        <v/>
      </c>
      <c r="M51" s="229" t="str">
        <f>IF(PPKn2!D34="","",PPKn2!D34)</f>
        <v/>
      </c>
      <c r="N51" s="230" t="str">
        <f>IF(B.Ind2!C34="","",B.Ind2!C34)</f>
        <v/>
      </c>
      <c r="O51" s="230" t="str">
        <f>IF(B.Ind2!D34="","",B.Ind2!D34)</f>
        <v/>
      </c>
      <c r="P51" s="230" t="str">
        <f>IF(B.ARAB2!C34="","",B.ARAB2!C34)</f>
        <v/>
      </c>
      <c r="Q51" s="230" t="str">
        <f>IF(B.ARAB2!D34="","",B.ARAB2!D34)</f>
        <v/>
      </c>
      <c r="R51" s="230" t="str">
        <f>IF('MAT2'!C34="","",'MAT2'!C34)</f>
        <v/>
      </c>
      <c r="S51" s="230" t="str">
        <f>IF('MAT2'!D34="","",'MAT2'!D34)</f>
        <v/>
      </c>
      <c r="T51" s="230" t="str">
        <f>IF('IPA2'!C34="","",'IPA2'!C34)</f>
        <v/>
      </c>
      <c r="U51" s="230" t="str">
        <f>IF('IPA2'!D34="","",'IPA2'!D34)</f>
        <v/>
      </c>
      <c r="V51" s="230" t="str">
        <f>IF('IPS2'!C34="","",'IPS2'!C34)</f>
        <v/>
      </c>
      <c r="W51" s="230" t="str">
        <f>IF('IPS2'!D34="","",'IPS2'!D34)</f>
        <v/>
      </c>
      <c r="X51" s="230" t="str">
        <f>IF(BIng2!C34="","",BIng2!F34)</f>
        <v/>
      </c>
      <c r="Y51" s="230" t="str">
        <f>IF(BIng2!D34="","",BIng2!D34)</f>
        <v/>
      </c>
      <c r="Z51" s="230" t="str">
        <f>IF('SBd2'!C34="","",'SBd2'!C34)</f>
        <v/>
      </c>
      <c r="AA51" s="230" t="str">
        <f>IF('SBd2'!D34="","",'SBd2'!D164)</f>
        <v/>
      </c>
      <c r="AB51" s="230" t="str">
        <f>IF('Pjk2'!C34="","",'Pjk2'!F34)</f>
        <v/>
      </c>
      <c r="AC51" s="230" t="str">
        <f>IF('Pjk2'!D34="","",'Pjk2'!D34)</f>
        <v/>
      </c>
      <c r="AD51" s="230" t="str">
        <f>IF('Prk2'!C34="","",'Prk2'!C34)</f>
        <v/>
      </c>
      <c r="AE51" s="230" t="str">
        <f>IF('Prk2'!D34="","",'Prk2'!D34)</f>
        <v/>
      </c>
      <c r="AF51" s="230" t="str">
        <f>IF(BADER2!C34="","",BADER2!C34)</f>
        <v/>
      </c>
      <c r="AG51" s="230" t="str">
        <f>IF(BADER2!D34="","",BADER2!D34)</f>
        <v/>
      </c>
      <c r="AH51" s="230" t="str">
        <f>IF(TAMB12!C34="","",TAMB12!C34)</f>
        <v/>
      </c>
      <c r="AI51" s="230" t="str">
        <f>IF(TAMB12!D34="","",TAMB12!D34)</f>
        <v/>
      </c>
      <c r="AJ51" s="230" t="str">
        <f>IF(TAMB22!C34="","",TAMB22!C34)</f>
        <v/>
      </c>
      <c r="AK51" s="230" t="str">
        <f>IF(TAMB22!D34="","",TAMB22!D34)</f>
        <v/>
      </c>
      <c r="AL51" s="231">
        <f t="shared" si="0"/>
        <v>0</v>
      </c>
      <c r="AM51" s="754" t="str">
        <f>IFERROR(DESKRIPSI2!EW31,"")</f>
        <v/>
      </c>
      <c r="AN51" s="756" t="str">
        <f t="shared" ref="AN51" si="39">IF(AL51=0,"",AL51+AL52)</f>
        <v/>
      </c>
      <c r="AO51" s="751" t="str">
        <f t="shared" ref="AO51" si="40">IF(AN51="","",RANK(AN51,$AN$11:$AN$107,0))</f>
        <v/>
      </c>
    </row>
    <row r="52" spans="1:41">
      <c r="A52" s="713"/>
      <c r="B52" s="753"/>
      <c r="C52" s="232" t="s">
        <v>423</v>
      </c>
      <c r="D52" s="228" t="str">
        <f>IF('QH2'!F34="","",'QH2'!F34)</f>
        <v/>
      </c>
      <c r="E52" s="229" t="str">
        <f>IF('QH2'!G34="","",'QH2'!G34)</f>
        <v/>
      </c>
      <c r="F52" s="229" t="str">
        <f>IF('AA2'!F34="","",'AA2'!F34)</f>
        <v/>
      </c>
      <c r="G52" s="229" t="str">
        <f>IF('AA2'!G34="","",'AA2'!G34)</f>
        <v/>
      </c>
      <c r="H52" s="229" t="str">
        <f>IF(FIQIH2!F34="","",FIQIH2!F34)</f>
        <v/>
      </c>
      <c r="I52" s="229" t="str">
        <f>IF(FIQIH2!G34="","",FIQIH2!G34)</f>
        <v/>
      </c>
      <c r="J52" s="229" t="str">
        <f>IF('SKI2'!F34="","",'SKI2'!F34)</f>
        <v/>
      </c>
      <c r="K52" s="229" t="str">
        <f>IF('SKI2'!G34="","",'SKI2'!G34)</f>
        <v/>
      </c>
      <c r="L52" s="228" t="str">
        <f>IF(PPKn2!F34="","",PPKn2!F34)</f>
        <v/>
      </c>
      <c r="M52" s="229" t="str">
        <f>IF(PPKn2!G34="","",PPKn2!G34)</f>
        <v/>
      </c>
      <c r="N52" s="230" t="str">
        <f>IF(B.Ind2!F34="","",B.Ind2!F34)</f>
        <v/>
      </c>
      <c r="O52" s="230" t="str">
        <f>IF(B.Ind2!G34="","",B.Ind2!G34)</f>
        <v/>
      </c>
      <c r="P52" s="230" t="str">
        <f>IF(B.ARAB2!F34="","",B.ARAB2!F34)</f>
        <v/>
      </c>
      <c r="Q52" s="230" t="str">
        <f>IF(B.ARAB2!G34="","",B.ARAB2!G34)</f>
        <v/>
      </c>
      <c r="R52" s="230" t="str">
        <f>IF('MAT2'!F34="","",'MAT2'!F34)</f>
        <v/>
      </c>
      <c r="S52" s="230" t="str">
        <f>IF('MAT2'!G34="","",'MAT2'!G34)</f>
        <v/>
      </c>
      <c r="T52" s="230" t="str">
        <f>IF('IPA2'!F34="","",'IPA2'!F34)</f>
        <v/>
      </c>
      <c r="U52" s="230" t="str">
        <f>IF('IPA2'!G34="","",'IPA2'!G34)</f>
        <v/>
      </c>
      <c r="V52" s="230" t="str">
        <f>IF('IPS2'!F34="","",'IPS2'!F34)</f>
        <v/>
      </c>
      <c r="W52" s="230" t="str">
        <f>IF('IPS2'!G34="","",'IPS2'!G164)</f>
        <v/>
      </c>
      <c r="X52" s="230" t="str">
        <f>IF(BIng2!F34="","",BIng2!F34)</f>
        <v/>
      </c>
      <c r="Y52" s="230" t="str">
        <f>IF(BIng2!G34="","",BIng2!G34)</f>
        <v/>
      </c>
      <c r="Z52" s="230" t="str">
        <f>IF('SBd2'!F34="","",'SBd2'!F34)</f>
        <v/>
      </c>
      <c r="AA52" s="230" t="str">
        <f>IF('SBd2'!G34="","",'SBd2'!G34)</f>
        <v/>
      </c>
      <c r="AB52" s="230" t="str">
        <f>IF('Pjk2'!F34="","",'Pjk2'!F34)</f>
        <v/>
      </c>
      <c r="AC52" s="230" t="str">
        <f>IF('Pjk2'!G34="","",'Pjk2'!G34)</f>
        <v/>
      </c>
      <c r="AD52" s="230" t="str">
        <f>IF('Prk2'!F34="","",'Prk2'!F34)</f>
        <v/>
      </c>
      <c r="AE52" s="230" t="str">
        <f>IF('Prk2'!G34="","",'Prk2'!G34)</f>
        <v/>
      </c>
      <c r="AF52" s="230" t="str">
        <f>IF(BADER2!F34="","",BADER2!F34)</f>
        <v/>
      </c>
      <c r="AG52" s="230" t="str">
        <f>IF(BADER2!G34="","",BADER2!G34)</f>
        <v/>
      </c>
      <c r="AH52" s="230" t="str">
        <f>IF(TAMB12!F34="","",TAMB12!F34)</f>
        <v/>
      </c>
      <c r="AI52" s="230" t="str">
        <f>IF(TAMB12!G34="","",TAMB12!G34)</f>
        <v/>
      </c>
      <c r="AJ52" s="230" t="str">
        <f>IF(TAMB22!F34="","",TAMB22!F34)</f>
        <v/>
      </c>
      <c r="AK52" s="230" t="str">
        <f>IF(TAMB22!G34="","",TAMB22!G34)</f>
        <v/>
      </c>
      <c r="AL52" s="231">
        <f t="shared" si="0"/>
        <v>0</v>
      </c>
      <c r="AM52" s="755"/>
      <c r="AN52" s="757"/>
      <c r="AO52" s="751"/>
    </row>
    <row r="53" spans="1:41">
      <c r="A53" s="711">
        <v>22</v>
      </c>
      <c r="B53" s="752" t="str">
        <f>IF('Data Raport2'!B25="","",'Data Raport2'!B25)</f>
        <v>siswa22</v>
      </c>
      <c r="C53" s="232" t="s">
        <v>422</v>
      </c>
      <c r="D53" s="228" t="str">
        <f>IF('QH2'!C35="","",'QH2'!C35)</f>
        <v/>
      </c>
      <c r="E53" s="229" t="str">
        <f>IF('QH2'!D35="","",'QH2'!D35)</f>
        <v/>
      </c>
      <c r="F53" s="229" t="str">
        <f>IF('AA2'!C35="","",'AA2'!C35)</f>
        <v/>
      </c>
      <c r="G53" s="229" t="str">
        <f>IF('AA2'!D35="","",'AA2'!D35)</f>
        <v/>
      </c>
      <c r="H53" s="229" t="str">
        <f>IF(FIQIH2!C35="","",FIQIH2!C35)</f>
        <v/>
      </c>
      <c r="I53" s="229" t="str">
        <f>IF(FIQIH2!D35="","",FIQIH2!D35)</f>
        <v/>
      </c>
      <c r="J53" s="229" t="str">
        <f>IF('SKI2'!C35="","",'SKI2'!C35)</f>
        <v/>
      </c>
      <c r="K53" s="229" t="str">
        <f>IF('SKI2'!D35="","",'SKI2'!D35)</f>
        <v/>
      </c>
      <c r="L53" s="228" t="str">
        <f>IF(PPKn2!C35="","",PPKn2!C35)</f>
        <v/>
      </c>
      <c r="M53" s="229" t="str">
        <f>IF(PPKn2!D35="","",PPKn2!D35)</f>
        <v/>
      </c>
      <c r="N53" s="230" t="str">
        <f>IF(B.Ind2!C35="","",B.Ind2!C35)</f>
        <v/>
      </c>
      <c r="O53" s="230" t="str">
        <f>IF(B.Ind2!D35="","",B.Ind2!D35)</f>
        <v/>
      </c>
      <c r="P53" s="230" t="str">
        <f>IF(B.ARAB2!C35="","",B.ARAB2!C35)</f>
        <v/>
      </c>
      <c r="Q53" s="230" t="str">
        <f>IF(B.ARAB2!D35="","",B.ARAB2!D35)</f>
        <v/>
      </c>
      <c r="R53" s="230" t="str">
        <f>IF('MAT2'!C35="","",'MAT2'!C35)</f>
        <v/>
      </c>
      <c r="S53" s="230" t="str">
        <f>IF('MAT2'!D35="","",'MAT2'!D35)</f>
        <v/>
      </c>
      <c r="T53" s="230" t="str">
        <f>IF('IPA2'!C35="","",'IPA2'!C35)</f>
        <v/>
      </c>
      <c r="U53" s="230" t="str">
        <f>IF('IPA2'!D35="","",'IPA2'!D35)</f>
        <v/>
      </c>
      <c r="V53" s="230" t="str">
        <f>IF('IPS2'!C35="","",'IPS2'!C35)</f>
        <v/>
      </c>
      <c r="W53" s="230" t="str">
        <f>IF('IPS2'!D35="","",'IPS2'!D35)</f>
        <v/>
      </c>
      <c r="X53" s="230" t="str">
        <f>IF(BIng2!C35="","",BIng2!F35)</f>
        <v/>
      </c>
      <c r="Y53" s="230" t="str">
        <f>IF(BIng2!D35="","",BIng2!D35)</f>
        <v/>
      </c>
      <c r="Z53" s="230" t="str">
        <f>IF('SBd2'!C35="","",'SBd2'!C35)</f>
        <v/>
      </c>
      <c r="AA53" s="230" t="str">
        <f>IF('SBd2'!D35="","",'SBd2'!D165)</f>
        <v/>
      </c>
      <c r="AB53" s="230" t="str">
        <f>IF('Pjk2'!C35="","",'Pjk2'!F35)</f>
        <v/>
      </c>
      <c r="AC53" s="230" t="str">
        <f>IF('Pjk2'!D35="","",'Pjk2'!D35)</f>
        <v/>
      </c>
      <c r="AD53" s="230" t="str">
        <f>IF('Prk2'!C35="","",'Prk2'!C35)</f>
        <v/>
      </c>
      <c r="AE53" s="230" t="str">
        <f>IF('Prk2'!D35="","",'Prk2'!D35)</f>
        <v/>
      </c>
      <c r="AF53" s="230" t="str">
        <f>IF(BADER2!C35="","",BADER2!C35)</f>
        <v/>
      </c>
      <c r="AG53" s="230" t="str">
        <f>IF(BADER2!D35="","",BADER2!D35)</f>
        <v/>
      </c>
      <c r="AH53" s="230" t="str">
        <f>IF(TAMB12!C35="","",TAMB12!C35)</f>
        <v/>
      </c>
      <c r="AI53" s="230" t="str">
        <f>IF(TAMB12!D35="","",TAMB12!D35)</f>
        <v/>
      </c>
      <c r="AJ53" s="230" t="str">
        <f>IF(TAMB22!C35="","",TAMB22!C35)</f>
        <v/>
      </c>
      <c r="AK53" s="230" t="str">
        <f>IF(TAMB22!D35="","",TAMB22!D35)</f>
        <v/>
      </c>
      <c r="AL53" s="231">
        <f t="shared" si="0"/>
        <v>0</v>
      </c>
      <c r="AM53" s="754" t="str">
        <f>IFERROR(DESKRIPSI2!EW32,"")</f>
        <v/>
      </c>
      <c r="AN53" s="756" t="str">
        <f t="shared" ref="AN53" si="41">IF(AL53=0,"",AL53+AL54)</f>
        <v/>
      </c>
      <c r="AO53" s="751" t="str">
        <f t="shared" ref="AO53" si="42">IF(AN53="","",RANK(AN53,$AN$11:$AN$107,0))</f>
        <v/>
      </c>
    </row>
    <row r="54" spans="1:41">
      <c r="A54" s="713"/>
      <c r="B54" s="753"/>
      <c r="C54" s="232" t="s">
        <v>423</v>
      </c>
      <c r="D54" s="228" t="str">
        <f>IF('QH2'!F35="","",'QH2'!F35)</f>
        <v/>
      </c>
      <c r="E54" s="229" t="str">
        <f>IF('QH2'!G35="","",'QH2'!G35)</f>
        <v/>
      </c>
      <c r="F54" s="229" t="str">
        <f>IF('AA2'!F35="","",'AA2'!F35)</f>
        <v/>
      </c>
      <c r="G54" s="229" t="str">
        <f>IF('AA2'!G35="","",'AA2'!G35)</f>
        <v/>
      </c>
      <c r="H54" s="229" t="str">
        <f>IF(FIQIH2!F35="","",FIQIH2!F35)</f>
        <v/>
      </c>
      <c r="I54" s="229" t="str">
        <f>IF(FIQIH2!G35="","",FIQIH2!G35)</f>
        <v/>
      </c>
      <c r="J54" s="229" t="str">
        <f>IF('SKI2'!F35="","",'SKI2'!F35)</f>
        <v/>
      </c>
      <c r="K54" s="229" t="str">
        <f>IF('SKI2'!G35="","",'SKI2'!G35)</f>
        <v/>
      </c>
      <c r="L54" s="228" t="str">
        <f>IF(PPKn2!F35="","",PPKn2!F35)</f>
        <v/>
      </c>
      <c r="M54" s="229" t="str">
        <f>IF(PPKn2!G35="","",PPKn2!G35)</f>
        <v/>
      </c>
      <c r="N54" s="230" t="str">
        <f>IF(B.Ind2!F35="","",B.Ind2!F35)</f>
        <v/>
      </c>
      <c r="O54" s="230" t="str">
        <f>IF(B.Ind2!G35="","",B.Ind2!G35)</f>
        <v/>
      </c>
      <c r="P54" s="230" t="str">
        <f>IF(B.ARAB2!F35="","",B.ARAB2!F35)</f>
        <v/>
      </c>
      <c r="Q54" s="230" t="str">
        <f>IF(B.ARAB2!G35="","",B.ARAB2!G35)</f>
        <v/>
      </c>
      <c r="R54" s="230" t="str">
        <f>IF('MAT2'!F35="","",'MAT2'!F35)</f>
        <v/>
      </c>
      <c r="S54" s="230" t="str">
        <f>IF('MAT2'!G35="","",'MAT2'!G35)</f>
        <v/>
      </c>
      <c r="T54" s="230" t="str">
        <f>IF('IPA2'!F35="","",'IPA2'!F35)</f>
        <v/>
      </c>
      <c r="U54" s="230" t="str">
        <f>IF('IPA2'!G35="","",'IPA2'!G35)</f>
        <v/>
      </c>
      <c r="V54" s="230" t="str">
        <f>IF('IPS2'!F35="","",'IPS2'!F35)</f>
        <v/>
      </c>
      <c r="W54" s="230" t="str">
        <f>IF('IPS2'!G35="","",'IPS2'!G165)</f>
        <v/>
      </c>
      <c r="X54" s="230" t="str">
        <f>IF(BIng2!F35="","",BIng2!F35)</f>
        <v/>
      </c>
      <c r="Y54" s="230" t="str">
        <f>IF(BIng2!G35="","",BIng2!G35)</f>
        <v/>
      </c>
      <c r="Z54" s="230" t="str">
        <f>IF('SBd2'!F35="","",'SBd2'!F35)</f>
        <v/>
      </c>
      <c r="AA54" s="230" t="str">
        <f>IF('SBd2'!G35="","",'SBd2'!G35)</f>
        <v/>
      </c>
      <c r="AB54" s="230" t="str">
        <f>IF('Pjk2'!F35="","",'Pjk2'!F35)</f>
        <v/>
      </c>
      <c r="AC54" s="230" t="str">
        <f>IF('Pjk2'!G35="","",'Pjk2'!G35)</f>
        <v/>
      </c>
      <c r="AD54" s="230" t="str">
        <f>IF('Prk2'!F35="","",'Prk2'!F35)</f>
        <v/>
      </c>
      <c r="AE54" s="230" t="str">
        <f>IF('Prk2'!G35="","",'Prk2'!G35)</f>
        <v/>
      </c>
      <c r="AF54" s="230" t="str">
        <f>IF(BADER2!F35="","",BADER2!F35)</f>
        <v/>
      </c>
      <c r="AG54" s="230" t="str">
        <f>IF(BADER2!G35="","",BADER2!G35)</f>
        <v/>
      </c>
      <c r="AH54" s="230" t="str">
        <f>IF(TAMB12!F35="","",TAMB12!F35)</f>
        <v/>
      </c>
      <c r="AI54" s="230" t="str">
        <f>IF(TAMB12!G35="","",TAMB12!G35)</f>
        <v/>
      </c>
      <c r="AJ54" s="230" t="str">
        <f>IF(TAMB22!F35="","",TAMB22!F35)</f>
        <v/>
      </c>
      <c r="AK54" s="230" t="str">
        <f>IF(TAMB22!G35="","",TAMB22!G35)</f>
        <v/>
      </c>
      <c r="AL54" s="231">
        <f t="shared" si="0"/>
        <v>0</v>
      </c>
      <c r="AM54" s="755"/>
      <c r="AN54" s="757"/>
      <c r="AO54" s="751"/>
    </row>
    <row r="55" spans="1:41">
      <c r="A55" s="711">
        <v>23</v>
      </c>
      <c r="B55" s="752" t="str">
        <f>IF('Data Raport2'!B26="","",'Data Raport2'!B26)</f>
        <v>siswa23</v>
      </c>
      <c r="C55" s="232" t="s">
        <v>422</v>
      </c>
      <c r="D55" s="228" t="str">
        <f>IF('QH2'!C36="","",'QH2'!C36)</f>
        <v/>
      </c>
      <c r="E55" s="229" t="str">
        <f>IF('QH2'!D36="","",'QH2'!D36)</f>
        <v/>
      </c>
      <c r="F55" s="229" t="str">
        <f>IF('AA2'!C36="","",'AA2'!C36)</f>
        <v/>
      </c>
      <c r="G55" s="229" t="str">
        <f>IF('AA2'!D36="","",'AA2'!D36)</f>
        <v/>
      </c>
      <c r="H55" s="229" t="str">
        <f>IF(FIQIH2!C36="","",FIQIH2!C36)</f>
        <v/>
      </c>
      <c r="I55" s="229" t="str">
        <f>IF(FIQIH2!D36="","",FIQIH2!D36)</f>
        <v/>
      </c>
      <c r="J55" s="229" t="str">
        <f>IF('SKI2'!C36="","",'SKI2'!C36)</f>
        <v/>
      </c>
      <c r="K55" s="229" t="str">
        <f>IF('SKI2'!D36="","",'SKI2'!D36)</f>
        <v/>
      </c>
      <c r="L55" s="228" t="str">
        <f>IF(PPKn2!C36="","",PPKn2!C36)</f>
        <v/>
      </c>
      <c r="M55" s="229" t="str">
        <f>IF(PPKn2!D36="","",PPKn2!D36)</f>
        <v/>
      </c>
      <c r="N55" s="230" t="str">
        <f>IF(B.Ind2!C36="","",B.Ind2!C36)</f>
        <v/>
      </c>
      <c r="O55" s="230" t="str">
        <f>IF(B.Ind2!D36="","",B.Ind2!D36)</f>
        <v/>
      </c>
      <c r="P55" s="230" t="str">
        <f>IF(B.ARAB2!C36="","",B.ARAB2!C36)</f>
        <v/>
      </c>
      <c r="Q55" s="230" t="str">
        <f>IF(B.ARAB2!D36="","",B.ARAB2!D36)</f>
        <v/>
      </c>
      <c r="R55" s="230" t="str">
        <f>IF('MAT2'!C36="","",'MAT2'!C36)</f>
        <v/>
      </c>
      <c r="S55" s="230" t="str">
        <f>IF('MAT2'!D36="","",'MAT2'!D36)</f>
        <v/>
      </c>
      <c r="T55" s="230" t="str">
        <f>IF('IPA2'!C36="","",'IPA2'!C36)</f>
        <v/>
      </c>
      <c r="U55" s="230" t="str">
        <f>IF('IPA2'!D36="","",'IPA2'!D36)</f>
        <v/>
      </c>
      <c r="V55" s="230" t="str">
        <f>IF('IPS2'!C36="","",'IPS2'!C36)</f>
        <v/>
      </c>
      <c r="W55" s="230" t="str">
        <f>IF('IPS2'!D36="","",'IPS2'!D36)</f>
        <v/>
      </c>
      <c r="X55" s="230" t="str">
        <f>IF(BIng2!C36="","",BIng2!F36)</f>
        <v/>
      </c>
      <c r="Y55" s="230" t="str">
        <f>IF(BIng2!D36="","",BIng2!D36)</f>
        <v/>
      </c>
      <c r="Z55" s="230" t="str">
        <f>IF('SBd2'!C36="","",'SBd2'!C36)</f>
        <v/>
      </c>
      <c r="AA55" s="230" t="str">
        <f>IF('SBd2'!D36="","",'SBd2'!D166)</f>
        <v/>
      </c>
      <c r="AB55" s="230" t="str">
        <f>IF('Pjk2'!C36="","",'Pjk2'!F36)</f>
        <v/>
      </c>
      <c r="AC55" s="230" t="str">
        <f>IF('Pjk2'!D36="","",'Pjk2'!D36)</f>
        <v/>
      </c>
      <c r="AD55" s="230" t="str">
        <f>IF('Prk2'!C36="","",'Prk2'!C36)</f>
        <v/>
      </c>
      <c r="AE55" s="230" t="str">
        <f>IF('Prk2'!D36="","",'Prk2'!D36)</f>
        <v/>
      </c>
      <c r="AF55" s="230" t="str">
        <f>IF(BADER2!C36="","",BADER2!C36)</f>
        <v/>
      </c>
      <c r="AG55" s="230" t="str">
        <f>IF(BADER2!D36="","",BADER2!D36)</f>
        <v/>
      </c>
      <c r="AH55" s="230" t="str">
        <f>IF(TAMB12!C36="","",TAMB12!C36)</f>
        <v/>
      </c>
      <c r="AI55" s="230" t="str">
        <f>IF(TAMB12!D36="","",TAMB12!D36)</f>
        <v/>
      </c>
      <c r="AJ55" s="230" t="str">
        <f>IF(TAMB22!C36="","",TAMB22!C36)</f>
        <v/>
      </c>
      <c r="AK55" s="230" t="str">
        <f>IF(TAMB22!D36="","",TAMB22!D36)</f>
        <v/>
      </c>
      <c r="AL55" s="231">
        <f t="shared" si="0"/>
        <v>0</v>
      </c>
      <c r="AM55" s="754" t="str">
        <f>IFERROR(DESKRIPSI2!EW33,"")</f>
        <v/>
      </c>
      <c r="AN55" s="756" t="str">
        <f t="shared" ref="AN55" si="43">IF(AL55=0,"",AL55+AL56)</f>
        <v/>
      </c>
      <c r="AO55" s="751" t="str">
        <f t="shared" ref="AO55" si="44">IF(AN55="","",RANK(AN55,$AN$11:$AN$107,0))</f>
        <v/>
      </c>
    </row>
    <row r="56" spans="1:41">
      <c r="A56" s="713"/>
      <c r="B56" s="753"/>
      <c r="C56" s="232" t="s">
        <v>423</v>
      </c>
      <c r="D56" s="228" t="str">
        <f>IF('QH2'!F36="","",'QH2'!F36)</f>
        <v/>
      </c>
      <c r="E56" s="229" t="str">
        <f>IF('QH2'!G36="","",'QH2'!G36)</f>
        <v/>
      </c>
      <c r="F56" s="229" t="str">
        <f>IF('AA2'!F36="","",'AA2'!F36)</f>
        <v/>
      </c>
      <c r="G56" s="229" t="str">
        <f>IF('AA2'!G36="","",'AA2'!G36)</f>
        <v/>
      </c>
      <c r="H56" s="229" t="str">
        <f>IF(FIQIH2!F36="","",FIQIH2!F36)</f>
        <v/>
      </c>
      <c r="I56" s="229" t="str">
        <f>IF(FIQIH2!G36="","",FIQIH2!G36)</f>
        <v/>
      </c>
      <c r="J56" s="229" t="str">
        <f>IF('SKI2'!F36="","",'SKI2'!F36)</f>
        <v/>
      </c>
      <c r="K56" s="229" t="str">
        <f>IF('SKI2'!G36="","",'SKI2'!G36)</f>
        <v/>
      </c>
      <c r="L56" s="228" t="str">
        <f>IF(PPKn2!F36="","",PPKn2!F36)</f>
        <v/>
      </c>
      <c r="M56" s="229" t="str">
        <f>IF(PPKn2!G36="","",PPKn2!G36)</f>
        <v/>
      </c>
      <c r="N56" s="230" t="str">
        <f>IF(B.Ind2!F36="","",B.Ind2!F36)</f>
        <v/>
      </c>
      <c r="O56" s="230" t="str">
        <f>IF(B.Ind2!G36="","",B.Ind2!G36)</f>
        <v/>
      </c>
      <c r="P56" s="230" t="str">
        <f>IF(B.ARAB2!F36="","",B.ARAB2!F36)</f>
        <v/>
      </c>
      <c r="Q56" s="230" t="str">
        <f>IF(B.ARAB2!G36="","",B.ARAB2!G36)</f>
        <v/>
      </c>
      <c r="R56" s="230" t="str">
        <f>IF('MAT2'!F36="","",'MAT2'!F36)</f>
        <v/>
      </c>
      <c r="S56" s="230" t="str">
        <f>IF('MAT2'!G36="","",'MAT2'!G36)</f>
        <v/>
      </c>
      <c r="T56" s="230" t="str">
        <f>IF('IPA2'!F36="","",'IPA2'!F36)</f>
        <v/>
      </c>
      <c r="U56" s="230" t="str">
        <f>IF('IPA2'!G36="","",'IPA2'!G36)</f>
        <v/>
      </c>
      <c r="V56" s="230" t="str">
        <f>IF('IPS2'!F36="","",'IPS2'!F36)</f>
        <v/>
      </c>
      <c r="W56" s="230" t="str">
        <f>IF('IPS2'!G36="","",'IPS2'!G166)</f>
        <v/>
      </c>
      <c r="X56" s="230" t="str">
        <f>IF(BIng2!F36="","",BIng2!F36)</f>
        <v/>
      </c>
      <c r="Y56" s="230" t="str">
        <f>IF(BIng2!G36="","",BIng2!G36)</f>
        <v/>
      </c>
      <c r="Z56" s="230" t="str">
        <f>IF('SBd2'!F36="","",'SBd2'!F36)</f>
        <v/>
      </c>
      <c r="AA56" s="230" t="str">
        <f>IF('SBd2'!G36="","",'SBd2'!G36)</f>
        <v/>
      </c>
      <c r="AB56" s="230" t="str">
        <f>IF('Pjk2'!F36="","",'Pjk2'!F36)</f>
        <v/>
      </c>
      <c r="AC56" s="230" t="str">
        <f>IF('Pjk2'!G36="","",'Pjk2'!G36)</f>
        <v/>
      </c>
      <c r="AD56" s="230" t="str">
        <f>IF('Prk2'!F36="","",'Prk2'!F36)</f>
        <v/>
      </c>
      <c r="AE56" s="230" t="str">
        <f>IF('Prk2'!G36="","",'Prk2'!G36)</f>
        <v/>
      </c>
      <c r="AF56" s="230" t="str">
        <f>IF(BADER2!F36="","",BADER2!F36)</f>
        <v/>
      </c>
      <c r="AG56" s="230" t="str">
        <f>IF(BADER2!G36="","",BADER2!G36)</f>
        <v/>
      </c>
      <c r="AH56" s="230" t="str">
        <f>IF(TAMB12!F36="","",TAMB12!F36)</f>
        <v/>
      </c>
      <c r="AI56" s="230" t="str">
        <f>IF(TAMB12!G36="","",TAMB12!G36)</f>
        <v/>
      </c>
      <c r="AJ56" s="230" t="str">
        <f>IF(TAMB22!F36="","",TAMB22!F36)</f>
        <v/>
      </c>
      <c r="AK56" s="230" t="str">
        <f>IF(TAMB22!G36="","",TAMB22!G36)</f>
        <v/>
      </c>
      <c r="AL56" s="231">
        <f t="shared" si="0"/>
        <v>0</v>
      </c>
      <c r="AM56" s="755"/>
      <c r="AN56" s="757"/>
      <c r="AO56" s="751"/>
    </row>
    <row r="57" spans="1:41">
      <c r="A57" s="711">
        <v>24</v>
      </c>
      <c r="B57" s="752" t="str">
        <f>IF('Data Raport2'!B27="","",'Data Raport2'!B27)</f>
        <v>siswa24</v>
      </c>
      <c r="C57" s="232" t="s">
        <v>422</v>
      </c>
      <c r="D57" s="228" t="str">
        <f>IF('QH2'!C37="","",'QH2'!C37)</f>
        <v/>
      </c>
      <c r="E57" s="229" t="str">
        <f>IF('QH2'!D37="","",'QH2'!D37)</f>
        <v/>
      </c>
      <c r="F57" s="229" t="str">
        <f>IF('AA2'!C37="","",'AA2'!C37)</f>
        <v/>
      </c>
      <c r="G57" s="229" t="str">
        <f>IF('AA2'!D37="","",'AA2'!D37)</f>
        <v/>
      </c>
      <c r="H57" s="229" t="str">
        <f>IF(FIQIH2!C37="","",FIQIH2!C37)</f>
        <v/>
      </c>
      <c r="I57" s="229" t="str">
        <f>IF(FIQIH2!D37="","",FIQIH2!D37)</f>
        <v/>
      </c>
      <c r="J57" s="229" t="str">
        <f>IF('SKI2'!C37="","",'SKI2'!C37)</f>
        <v/>
      </c>
      <c r="K57" s="229" t="str">
        <f>IF('SKI2'!D37="","",'SKI2'!D37)</f>
        <v/>
      </c>
      <c r="L57" s="228" t="str">
        <f>IF(PPKn2!C37="","",PPKn2!C37)</f>
        <v/>
      </c>
      <c r="M57" s="229" t="str">
        <f>IF(PPKn2!D37="","",PPKn2!D37)</f>
        <v/>
      </c>
      <c r="N57" s="230" t="str">
        <f>IF(B.Ind2!C37="","",B.Ind2!C37)</f>
        <v/>
      </c>
      <c r="O57" s="230" t="str">
        <f>IF(B.Ind2!D37="","",B.Ind2!D37)</f>
        <v/>
      </c>
      <c r="P57" s="230" t="str">
        <f>IF(B.ARAB2!C37="","",B.ARAB2!C37)</f>
        <v/>
      </c>
      <c r="Q57" s="230" t="str">
        <f>IF(B.ARAB2!D37="","",B.ARAB2!D37)</f>
        <v/>
      </c>
      <c r="R57" s="230" t="str">
        <f>IF('MAT2'!C37="","",'MAT2'!C37)</f>
        <v/>
      </c>
      <c r="S57" s="230" t="str">
        <f>IF('MAT2'!D37="","",'MAT2'!D37)</f>
        <v/>
      </c>
      <c r="T57" s="230" t="str">
        <f>IF('IPA2'!C37="","",'IPA2'!C37)</f>
        <v/>
      </c>
      <c r="U57" s="230" t="str">
        <f>IF('IPA2'!D37="","",'IPA2'!D37)</f>
        <v/>
      </c>
      <c r="V57" s="230" t="str">
        <f>IF('IPS2'!C37="","",'IPS2'!C37)</f>
        <v/>
      </c>
      <c r="W57" s="230" t="str">
        <f>IF('IPS2'!D37="","",'IPS2'!D37)</f>
        <v/>
      </c>
      <c r="X57" s="230" t="str">
        <f>IF(BIng2!C37="","",BIng2!F37)</f>
        <v/>
      </c>
      <c r="Y57" s="230" t="str">
        <f>IF(BIng2!D37="","",BIng2!D37)</f>
        <v/>
      </c>
      <c r="Z57" s="230" t="str">
        <f>IF('SBd2'!C37="","",'SBd2'!C37)</f>
        <v/>
      </c>
      <c r="AA57" s="230" t="str">
        <f>IF('SBd2'!D37="","",'SBd2'!D167)</f>
        <v/>
      </c>
      <c r="AB57" s="230" t="str">
        <f>IF('Pjk2'!C37="","",'Pjk2'!F37)</f>
        <v/>
      </c>
      <c r="AC57" s="230" t="str">
        <f>IF('Pjk2'!D37="","",'Pjk2'!D37)</f>
        <v/>
      </c>
      <c r="AD57" s="230" t="str">
        <f>IF('Prk2'!C37="","",'Prk2'!C37)</f>
        <v/>
      </c>
      <c r="AE57" s="230" t="str">
        <f>IF('Prk2'!D37="","",'Prk2'!D37)</f>
        <v/>
      </c>
      <c r="AF57" s="230" t="str">
        <f>IF(BADER2!C37="","",BADER2!C37)</f>
        <v/>
      </c>
      <c r="AG57" s="230" t="str">
        <f>IF(BADER2!D37="","",BADER2!D37)</f>
        <v/>
      </c>
      <c r="AH57" s="230" t="str">
        <f>IF(TAMB12!C37="","",TAMB12!C37)</f>
        <v/>
      </c>
      <c r="AI57" s="230" t="str">
        <f>IF(TAMB12!D37="","",TAMB12!D37)</f>
        <v/>
      </c>
      <c r="AJ57" s="230" t="str">
        <f>IF(TAMB22!C37="","",TAMB22!C37)</f>
        <v/>
      </c>
      <c r="AK57" s="230" t="str">
        <f>IF(TAMB22!D37="","",TAMB22!D37)</f>
        <v/>
      </c>
      <c r="AL57" s="231">
        <f t="shared" si="0"/>
        <v>0</v>
      </c>
      <c r="AM57" s="754" t="str">
        <f>IFERROR(DESKRIPSI2!EW34,"")</f>
        <v/>
      </c>
      <c r="AN57" s="756" t="str">
        <f t="shared" ref="AN57" si="45">IF(AL57=0,"",AL57+AL58)</f>
        <v/>
      </c>
      <c r="AO57" s="751" t="str">
        <f t="shared" ref="AO57" si="46">IF(AN57="","",RANK(AN57,$AN$11:$AN$107,0))</f>
        <v/>
      </c>
    </row>
    <row r="58" spans="1:41">
      <c r="A58" s="713"/>
      <c r="B58" s="753"/>
      <c r="C58" s="232" t="s">
        <v>423</v>
      </c>
      <c r="D58" s="228" t="str">
        <f>IF('QH2'!F37="","",'QH2'!F37)</f>
        <v/>
      </c>
      <c r="E58" s="229" t="str">
        <f>IF('QH2'!G37="","",'QH2'!G37)</f>
        <v/>
      </c>
      <c r="F58" s="229" t="str">
        <f>IF('AA2'!F37="","",'AA2'!F37)</f>
        <v/>
      </c>
      <c r="G58" s="229" t="str">
        <f>IF('AA2'!G37="","",'AA2'!G37)</f>
        <v/>
      </c>
      <c r="H58" s="229" t="str">
        <f>IF(FIQIH2!F37="","",FIQIH2!F37)</f>
        <v/>
      </c>
      <c r="I58" s="229" t="str">
        <f>IF(FIQIH2!G37="","",FIQIH2!G37)</f>
        <v/>
      </c>
      <c r="J58" s="229" t="str">
        <f>IF('SKI2'!F37="","",'SKI2'!F37)</f>
        <v/>
      </c>
      <c r="K58" s="229" t="str">
        <f>IF('SKI2'!G37="","",'SKI2'!G37)</f>
        <v/>
      </c>
      <c r="L58" s="228" t="str">
        <f>IF(PPKn2!F37="","",PPKn2!F37)</f>
        <v/>
      </c>
      <c r="M58" s="229" t="str">
        <f>IF(PPKn2!G37="","",PPKn2!G37)</f>
        <v/>
      </c>
      <c r="N58" s="230" t="str">
        <f>IF(B.Ind2!F37="","",B.Ind2!F37)</f>
        <v/>
      </c>
      <c r="O58" s="230" t="str">
        <f>IF(B.Ind2!G37="","",B.Ind2!G37)</f>
        <v/>
      </c>
      <c r="P58" s="230" t="str">
        <f>IF(B.ARAB2!F37="","",B.ARAB2!F37)</f>
        <v/>
      </c>
      <c r="Q58" s="230" t="str">
        <f>IF(B.ARAB2!G37="","",B.ARAB2!G37)</f>
        <v/>
      </c>
      <c r="R58" s="230" t="str">
        <f>IF('MAT2'!F37="","",'MAT2'!F37)</f>
        <v/>
      </c>
      <c r="S58" s="230" t="str">
        <f>IF('MAT2'!G37="","",'MAT2'!G37)</f>
        <v/>
      </c>
      <c r="T58" s="230" t="str">
        <f>IF('IPA2'!F37="","",'IPA2'!F37)</f>
        <v/>
      </c>
      <c r="U58" s="230" t="str">
        <f>IF('IPA2'!G37="","",'IPA2'!G37)</f>
        <v/>
      </c>
      <c r="V58" s="230" t="str">
        <f>IF('IPS2'!F37="","",'IPS2'!F37)</f>
        <v/>
      </c>
      <c r="W58" s="230" t="str">
        <f>IF('IPS2'!G37="","",'IPS2'!G167)</f>
        <v/>
      </c>
      <c r="X58" s="230" t="str">
        <f>IF(BIng2!F37="","",BIng2!F37)</f>
        <v/>
      </c>
      <c r="Y58" s="230" t="str">
        <f>IF(BIng2!G37="","",BIng2!G37)</f>
        <v/>
      </c>
      <c r="Z58" s="230" t="str">
        <f>IF('SBd2'!F37="","",'SBd2'!F37)</f>
        <v/>
      </c>
      <c r="AA58" s="230" t="str">
        <f>IF('SBd2'!G37="","",'SBd2'!G37)</f>
        <v/>
      </c>
      <c r="AB58" s="230" t="str">
        <f>IF('Pjk2'!F37="","",'Pjk2'!F37)</f>
        <v/>
      </c>
      <c r="AC58" s="230" t="str">
        <f>IF('Pjk2'!G37="","",'Pjk2'!G37)</f>
        <v/>
      </c>
      <c r="AD58" s="230" t="str">
        <f>IF('Prk2'!F37="","",'Prk2'!F37)</f>
        <v/>
      </c>
      <c r="AE58" s="230" t="str">
        <f>IF('Prk2'!G37="","",'Prk2'!G37)</f>
        <v/>
      </c>
      <c r="AF58" s="230" t="str">
        <f>IF(BADER2!F37="","",BADER2!F37)</f>
        <v/>
      </c>
      <c r="AG58" s="230" t="str">
        <f>IF(BADER2!G37="","",BADER2!G37)</f>
        <v/>
      </c>
      <c r="AH58" s="230" t="str">
        <f>IF(TAMB12!F37="","",TAMB12!F37)</f>
        <v/>
      </c>
      <c r="AI58" s="230" t="str">
        <f>IF(TAMB12!G37="","",TAMB12!G37)</f>
        <v/>
      </c>
      <c r="AJ58" s="230" t="str">
        <f>IF(TAMB22!F37="","",TAMB22!F37)</f>
        <v/>
      </c>
      <c r="AK58" s="230" t="str">
        <f>IF(TAMB22!G37="","",TAMB22!G37)</f>
        <v/>
      </c>
      <c r="AL58" s="231">
        <f t="shared" si="0"/>
        <v>0</v>
      </c>
      <c r="AM58" s="755"/>
      <c r="AN58" s="757"/>
      <c r="AO58" s="751"/>
    </row>
    <row r="59" spans="1:41">
      <c r="A59" s="711">
        <v>25</v>
      </c>
      <c r="B59" s="752" t="str">
        <f>IF('Data Raport2'!B28="","",'Data Raport2'!B28)</f>
        <v>siswa25</v>
      </c>
      <c r="C59" s="232" t="s">
        <v>422</v>
      </c>
      <c r="D59" s="228" t="str">
        <f>IF('QH2'!C38="","",'QH2'!C38)</f>
        <v/>
      </c>
      <c r="E59" s="229" t="str">
        <f>IF('QH2'!D38="","",'QH2'!D38)</f>
        <v/>
      </c>
      <c r="F59" s="229" t="str">
        <f>IF('AA2'!C38="","",'AA2'!C38)</f>
        <v/>
      </c>
      <c r="G59" s="229" t="str">
        <f>IF('AA2'!D38="","",'AA2'!D38)</f>
        <v/>
      </c>
      <c r="H59" s="229" t="str">
        <f>IF(FIQIH2!C38="","",FIQIH2!C38)</f>
        <v/>
      </c>
      <c r="I59" s="229" t="str">
        <f>IF(FIQIH2!D38="","",FIQIH2!D38)</f>
        <v/>
      </c>
      <c r="J59" s="229" t="str">
        <f>IF('SKI2'!C38="","",'SKI2'!C38)</f>
        <v/>
      </c>
      <c r="K59" s="229" t="str">
        <f>IF('SKI2'!D38="","",'SKI2'!D38)</f>
        <v/>
      </c>
      <c r="L59" s="228" t="str">
        <f>IF(PPKn2!C38="","",PPKn2!C38)</f>
        <v/>
      </c>
      <c r="M59" s="229" t="str">
        <f>IF(PPKn2!D38="","",PPKn2!D38)</f>
        <v/>
      </c>
      <c r="N59" s="230" t="str">
        <f>IF(B.Ind2!C38="","",B.Ind2!C38)</f>
        <v/>
      </c>
      <c r="O59" s="230" t="str">
        <f>IF(B.Ind2!D38="","",B.Ind2!D38)</f>
        <v/>
      </c>
      <c r="P59" s="230" t="str">
        <f>IF(B.ARAB2!C38="","",B.ARAB2!C38)</f>
        <v/>
      </c>
      <c r="Q59" s="230" t="str">
        <f>IF(B.ARAB2!D38="","",B.ARAB2!D38)</f>
        <v/>
      </c>
      <c r="R59" s="230" t="str">
        <f>IF('MAT2'!C38="","",'MAT2'!C38)</f>
        <v/>
      </c>
      <c r="S59" s="230" t="str">
        <f>IF('MAT2'!D38="","",'MAT2'!D38)</f>
        <v/>
      </c>
      <c r="T59" s="230" t="str">
        <f>IF('IPA2'!C38="","",'IPA2'!C38)</f>
        <v/>
      </c>
      <c r="U59" s="230" t="str">
        <f>IF('IPA2'!D38="","",'IPA2'!D38)</f>
        <v/>
      </c>
      <c r="V59" s="230" t="str">
        <f>IF('IPS2'!C38="","",'IPS2'!C38)</f>
        <v/>
      </c>
      <c r="W59" s="230" t="str">
        <f>IF('IPS2'!D38="","",'IPS2'!D38)</f>
        <v/>
      </c>
      <c r="X59" s="230" t="str">
        <f>IF(BIng2!C38="","",BIng2!F38)</f>
        <v/>
      </c>
      <c r="Y59" s="230" t="str">
        <f>IF(BIng2!D38="","",BIng2!D38)</f>
        <v/>
      </c>
      <c r="Z59" s="230" t="str">
        <f>IF('SBd2'!C38="","",'SBd2'!C38)</f>
        <v/>
      </c>
      <c r="AA59" s="230" t="str">
        <f>IF('SBd2'!D38="","",'SBd2'!D168)</f>
        <v/>
      </c>
      <c r="AB59" s="230" t="str">
        <f>IF('Pjk2'!C38="","",'Pjk2'!F38)</f>
        <v/>
      </c>
      <c r="AC59" s="230" t="str">
        <f>IF('Pjk2'!D38="","",'Pjk2'!D38)</f>
        <v/>
      </c>
      <c r="AD59" s="230" t="str">
        <f>IF('Prk2'!C38="","",'Prk2'!C38)</f>
        <v/>
      </c>
      <c r="AE59" s="230" t="str">
        <f>IF('Prk2'!D38="","",'Prk2'!D38)</f>
        <v/>
      </c>
      <c r="AF59" s="230" t="str">
        <f>IF(BADER2!C38="","",BADER2!C38)</f>
        <v/>
      </c>
      <c r="AG59" s="230" t="str">
        <f>IF(BADER2!D38="","",BADER2!D38)</f>
        <v/>
      </c>
      <c r="AH59" s="230" t="str">
        <f>IF(TAMB12!C38="","",TAMB12!C38)</f>
        <v/>
      </c>
      <c r="AI59" s="230" t="str">
        <f>IF(TAMB12!D38="","",TAMB12!D38)</f>
        <v/>
      </c>
      <c r="AJ59" s="230" t="str">
        <f>IF(TAMB22!C38="","",TAMB22!C38)</f>
        <v/>
      </c>
      <c r="AK59" s="230" t="str">
        <f>IF(TAMB22!D38="","",TAMB22!D38)</f>
        <v/>
      </c>
      <c r="AL59" s="231">
        <f t="shared" si="0"/>
        <v>0</v>
      </c>
      <c r="AM59" s="754" t="str">
        <f>IFERROR(DESKRIPSI2!EW35,"")</f>
        <v/>
      </c>
      <c r="AN59" s="756" t="str">
        <f t="shared" ref="AN59" si="47">IF(AL59=0,"",AL59+AL60)</f>
        <v/>
      </c>
      <c r="AO59" s="751" t="str">
        <f t="shared" ref="AO59" si="48">IF(AN59="","",RANK(AN59,$AN$11:$AN$107,0))</f>
        <v/>
      </c>
    </row>
    <row r="60" spans="1:41">
      <c r="A60" s="713"/>
      <c r="B60" s="753"/>
      <c r="C60" s="232" t="s">
        <v>423</v>
      </c>
      <c r="D60" s="228" t="str">
        <f>IF('QH2'!F38="","",'QH2'!F38)</f>
        <v/>
      </c>
      <c r="E60" s="229" t="str">
        <f>IF('QH2'!G38="","",'QH2'!G38)</f>
        <v/>
      </c>
      <c r="F60" s="229" t="str">
        <f>IF('AA2'!F38="","",'AA2'!F38)</f>
        <v/>
      </c>
      <c r="G60" s="229" t="str">
        <f>IF('AA2'!G38="","",'AA2'!G38)</f>
        <v/>
      </c>
      <c r="H60" s="229" t="str">
        <f>IF(FIQIH2!F38="","",FIQIH2!F38)</f>
        <v/>
      </c>
      <c r="I60" s="229" t="str">
        <f>IF(FIQIH2!G38="","",FIQIH2!G38)</f>
        <v/>
      </c>
      <c r="J60" s="229" t="str">
        <f>IF('SKI2'!F38="","",'SKI2'!F38)</f>
        <v/>
      </c>
      <c r="K60" s="229" t="str">
        <f>IF('SKI2'!G38="","",'SKI2'!G38)</f>
        <v/>
      </c>
      <c r="L60" s="228" t="str">
        <f>IF(PPKn2!F38="","",PPKn2!F38)</f>
        <v/>
      </c>
      <c r="M60" s="229" t="str">
        <f>IF(PPKn2!G38="","",PPKn2!G38)</f>
        <v/>
      </c>
      <c r="N60" s="230" t="str">
        <f>IF(B.Ind2!F38="","",B.Ind2!F38)</f>
        <v/>
      </c>
      <c r="O60" s="230" t="str">
        <f>IF(B.Ind2!G38="","",B.Ind2!G38)</f>
        <v/>
      </c>
      <c r="P60" s="230" t="str">
        <f>IF(B.ARAB2!F38="","",B.ARAB2!F38)</f>
        <v/>
      </c>
      <c r="Q60" s="230" t="str">
        <f>IF(B.ARAB2!G38="","",B.ARAB2!G38)</f>
        <v/>
      </c>
      <c r="R60" s="230" t="str">
        <f>IF('MAT2'!F38="","",'MAT2'!F38)</f>
        <v/>
      </c>
      <c r="S60" s="230" t="str">
        <f>IF('MAT2'!G38="","",'MAT2'!G38)</f>
        <v/>
      </c>
      <c r="T60" s="230" t="str">
        <f>IF('IPA2'!F38="","",'IPA2'!F38)</f>
        <v/>
      </c>
      <c r="U60" s="230" t="str">
        <f>IF('IPA2'!G38="","",'IPA2'!G38)</f>
        <v/>
      </c>
      <c r="V60" s="230" t="str">
        <f>IF('IPS2'!F38="","",'IPS2'!F38)</f>
        <v/>
      </c>
      <c r="W60" s="230" t="str">
        <f>IF('IPS2'!G38="","",'IPS2'!G168)</f>
        <v/>
      </c>
      <c r="X60" s="230" t="str">
        <f>IF(BIng2!F38="","",BIng2!F38)</f>
        <v/>
      </c>
      <c r="Y60" s="230" t="str">
        <f>IF(BIng2!G38="","",BIng2!G38)</f>
        <v/>
      </c>
      <c r="Z60" s="230" t="str">
        <f>IF('SBd2'!F38="","",'SBd2'!F38)</f>
        <v/>
      </c>
      <c r="AA60" s="230" t="str">
        <f>IF('SBd2'!G38="","",'SBd2'!G38)</f>
        <v/>
      </c>
      <c r="AB60" s="230" t="str">
        <f>IF('Pjk2'!F38="","",'Pjk2'!F38)</f>
        <v/>
      </c>
      <c r="AC60" s="230" t="str">
        <f>IF('Pjk2'!G38="","",'Pjk2'!G38)</f>
        <v/>
      </c>
      <c r="AD60" s="230" t="str">
        <f>IF('Prk2'!F38="","",'Prk2'!F38)</f>
        <v/>
      </c>
      <c r="AE60" s="230" t="str">
        <f>IF('Prk2'!G38="","",'Prk2'!G38)</f>
        <v/>
      </c>
      <c r="AF60" s="230" t="str">
        <f>IF(BADER2!F38="","",BADER2!F38)</f>
        <v/>
      </c>
      <c r="AG60" s="230" t="str">
        <f>IF(BADER2!G38="","",BADER2!G38)</f>
        <v/>
      </c>
      <c r="AH60" s="230" t="str">
        <f>IF(TAMB12!F38="","",TAMB12!F38)</f>
        <v/>
      </c>
      <c r="AI60" s="230" t="str">
        <f>IF(TAMB12!G38="","",TAMB12!G38)</f>
        <v/>
      </c>
      <c r="AJ60" s="230" t="str">
        <f>IF(TAMB22!F38="","",TAMB22!F38)</f>
        <v/>
      </c>
      <c r="AK60" s="230" t="str">
        <f>IF(TAMB22!G38="","",TAMB22!G38)</f>
        <v/>
      </c>
      <c r="AL60" s="231">
        <f t="shared" si="0"/>
        <v>0</v>
      </c>
      <c r="AM60" s="755"/>
      <c r="AN60" s="757"/>
      <c r="AO60" s="751"/>
    </row>
    <row r="61" spans="1:41">
      <c r="A61" s="711">
        <v>26</v>
      </c>
      <c r="B61" s="752" t="str">
        <f>IF('Data Raport2'!B29="","",'Data Raport2'!B29)</f>
        <v>siswa26</v>
      </c>
      <c r="C61" s="232" t="s">
        <v>422</v>
      </c>
      <c r="D61" s="228" t="str">
        <f>IF('QH2'!C39="","",'QH2'!C39)</f>
        <v/>
      </c>
      <c r="E61" s="229" t="str">
        <f>IF('QH2'!D39="","",'QH2'!D39)</f>
        <v/>
      </c>
      <c r="F61" s="229" t="str">
        <f>IF('AA2'!C39="","",'AA2'!C39)</f>
        <v/>
      </c>
      <c r="G61" s="229" t="str">
        <f>IF('AA2'!D39="","",'AA2'!D39)</f>
        <v/>
      </c>
      <c r="H61" s="229" t="str">
        <f>IF(FIQIH2!C39="","",FIQIH2!C39)</f>
        <v/>
      </c>
      <c r="I61" s="229" t="str">
        <f>IF(FIQIH2!D39="","",FIQIH2!D39)</f>
        <v/>
      </c>
      <c r="J61" s="229" t="str">
        <f>IF('SKI2'!C39="","",'SKI2'!C39)</f>
        <v/>
      </c>
      <c r="K61" s="229" t="str">
        <f>IF('SKI2'!D39="","",'SKI2'!D39)</f>
        <v/>
      </c>
      <c r="L61" s="228" t="str">
        <f>IF(PPKn2!C39="","",PPKn2!C39)</f>
        <v/>
      </c>
      <c r="M61" s="229" t="str">
        <f>IF(PPKn2!D39="","",PPKn2!D39)</f>
        <v/>
      </c>
      <c r="N61" s="230" t="str">
        <f>IF(B.Ind2!C39="","",B.Ind2!C39)</f>
        <v/>
      </c>
      <c r="O61" s="230" t="str">
        <f>IF(B.Ind2!D39="","",B.Ind2!D39)</f>
        <v/>
      </c>
      <c r="P61" s="230" t="str">
        <f>IF(B.ARAB2!C39="","",B.ARAB2!C39)</f>
        <v/>
      </c>
      <c r="Q61" s="230" t="str">
        <f>IF(B.ARAB2!D39="","",B.ARAB2!D39)</f>
        <v/>
      </c>
      <c r="R61" s="230" t="str">
        <f>IF('MAT2'!C39="","",'MAT2'!C39)</f>
        <v/>
      </c>
      <c r="S61" s="230" t="str">
        <f>IF('MAT2'!D39="","",'MAT2'!D39)</f>
        <v/>
      </c>
      <c r="T61" s="230" t="str">
        <f>IF('IPA2'!C39="","",'IPA2'!C39)</f>
        <v/>
      </c>
      <c r="U61" s="230" t="str">
        <f>IF('IPA2'!D39="","",'IPA2'!D39)</f>
        <v/>
      </c>
      <c r="V61" s="230" t="str">
        <f>IF('IPS2'!C39="","",'IPS2'!C39)</f>
        <v/>
      </c>
      <c r="W61" s="230" t="str">
        <f>IF('IPS2'!D39="","",'IPS2'!D39)</f>
        <v/>
      </c>
      <c r="X61" s="230" t="str">
        <f>IF(BIng2!C39="","",BIng2!F39)</f>
        <v/>
      </c>
      <c r="Y61" s="230" t="str">
        <f>IF(BIng2!D39="","",BIng2!D39)</f>
        <v/>
      </c>
      <c r="Z61" s="230" t="str">
        <f>IF('SBd2'!C39="","",'SBd2'!C39)</f>
        <v/>
      </c>
      <c r="AA61" s="230" t="str">
        <f>IF('SBd2'!D39="","",'SBd2'!D169)</f>
        <v/>
      </c>
      <c r="AB61" s="230" t="str">
        <f>IF('Pjk2'!C39="","",'Pjk2'!F39)</f>
        <v/>
      </c>
      <c r="AC61" s="230" t="str">
        <f>IF('Pjk2'!D39="","",'Pjk2'!D39)</f>
        <v/>
      </c>
      <c r="AD61" s="230" t="str">
        <f>IF('Prk2'!C39="","",'Prk2'!C39)</f>
        <v/>
      </c>
      <c r="AE61" s="230" t="str">
        <f>IF('Prk2'!D39="","",'Prk2'!D39)</f>
        <v/>
      </c>
      <c r="AF61" s="230" t="str">
        <f>IF(BADER2!C39="","",BADER2!C39)</f>
        <v/>
      </c>
      <c r="AG61" s="230" t="str">
        <f>IF(BADER2!D39="","",BADER2!D39)</f>
        <v/>
      </c>
      <c r="AH61" s="230" t="str">
        <f>IF(TAMB12!C39="","",TAMB12!C39)</f>
        <v/>
      </c>
      <c r="AI61" s="230" t="str">
        <f>IF(TAMB12!D39="","",TAMB12!D39)</f>
        <v/>
      </c>
      <c r="AJ61" s="230" t="str">
        <f>IF(TAMB22!C39="","",TAMB22!C39)</f>
        <v/>
      </c>
      <c r="AK61" s="230" t="str">
        <f>IF(TAMB22!D39="","",TAMB22!D39)</f>
        <v/>
      </c>
      <c r="AL61" s="231">
        <f t="shared" si="0"/>
        <v>0</v>
      </c>
      <c r="AM61" s="754" t="str">
        <f>IFERROR(DESKRIPSI2!EW36,"")</f>
        <v/>
      </c>
      <c r="AN61" s="756" t="str">
        <f t="shared" ref="AN61" si="49">IF(AL61=0,"",AL61+AL62)</f>
        <v/>
      </c>
      <c r="AO61" s="751" t="str">
        <f t="shared" ref="AO61" si="50">IF(AN61="","",RANK(AN61,$AN$11:$AN$107,0))</f>
        <v/>
      </c>
    </row>
    <row r="62" spans="1:41">
      <c r="A62" s="713"/>
      <c r="B62" s="753"/>
      <c r="C62" s="232" t="s">
        <v>423</v>
      </c>
      <c r="D62" s="228" t="str">
        <f>IF('QH2'!F39="","",'QH2'!F39)</f>
        <v/>
      </c>
      <c r="E62" s="229" t="str">
        <f>IF('QH2'!G39="","",'QH2'!G39)</f>
        <v/>
      </c>
      <c r="F62" s="229" t="str">
        <f>IF('AA2'!F39="","",'AA2'!F39)</f>
        <v/>
      </c>
      <c r="G62" s="229" t="str">
        <f>IF('AA2'!G39="","",'AA2'!G39)</f>
        <v/>
      </c>
      <c r="H62" s="229" t="str">
        <f>IF(FIQIH2!F39="","",FIQIH2!F39)</f>
        <v/>
      </c>
      <c r="I62" s="229" t="str">
        <f>IF(FIQIH2!G39="","",FIQIH2!G39)</f>
        <v/>
      </c>
      <c r="J62" s="229" t="str">
        <f>IF('SKI2'!F39="","",'SKI2'!F39)</f>
        <v/>
      </c>
      <c r="K62" s="229" t="str">
        <f>IF('SKI2'!G39="","",'SKI2'!G39)</f>
        <v/>
      </c>
      <c r="L62" s="228" t="str">
        <f>IF(PPKn2!F39="","",PPKn2!F39)</f>
        <v/>
      </c>
      <c r="M62" s="229" t="str">
        <f>IF(PPKn2!G39="","",PPKn2!G39)</f>
        <v/>
      </c>
      <c r="N62" s="230" t="str">
        <f>IF(B.Ind2!F39="","",B.Ind2!F39)</f>
        <v/>
      </c>
      <c r="O62" s="230" t="str">
        <f>IF(B.Ind2!G39="","",B.Ind2!G39)</f>
        <v/>
      </c>
      <c r="P62" s="230" t="str">
        <f>IF(B.ARAB2!F39="","",B.ARAB2!F39)</f>
        <v/>
      </c>
      <c r="Q62" s="230" t="str">
        <f>IF(B.ARAB2!G39="","",B.ARAB2!G39)</f>
        <v/>
      </c>
      <c r="R62" s="230" t="str">
        <f>IF('MAT2'!F39="","",'MAT2'!F39)</f>
        <v/>
      </c>
      <c r="S62" s="230" t="str">
        <f>IF('MAT2'!G39="","",'MAT2'!G39)</f>
        <v/>
      </c>
      <c r="T62" s="230" t="str">
        <f>IF('IPA2'!F39="","",'IPA2'!F39)</f>
        <v/>
      </c>
      <c r="U62" s="230" t="str">
        <f>IF('IPA2'!G39="","",'IPA2'!G39)</f>
        <v/>
      </c>
      <c r="V62" s="230" t="str">
        <f>IF('IPS2'!F39="","",'IPS2'!F39)</f>
        <v/>
      </c>
      <c r="W62" s="230" t="str">
        <f>IF('IPS2'!G39="","",'IPS2'!G169)</f>
        <v/>
      </c>
      <c r="X62" s="230" t="str">
        <f>IF(BIng2!F39="","",BIng2!F39)</f>
        <v/>
      </c>
      <c r="Y62" s="230" t="str">
        <f>IF(BIng2!G39="","",BIng2!G39)</f>
        <v/>
      </c>
      <c r="Z62" s="230" t="str">
        <f>IF('SBd2'!F39="","",'SBd2'!F39)</f>
        <v/>
      </c>
      <c r="AA62" s="230" t="str">
        <f>IF('SBd2'!G39="","",'SBd2'!G39)</f>
        <v/>
      </c>
      <c r="AB62" s="230" t="str">
        <f>IF('Pjk2'!F39="","",'Pjk2'!F39)</f>
        <v/>
      </c>
      <c r="AC62" s="230" t="str">
        <f>IF('Pjk2'!G39="","",'Pjk2'!G39)</f>
        <v/>
      </c>
      <c r="AD62" s="230" t="str">
        <f>IF('Prk2'!F39="","",'Prk2'!F39)</f>
        <v/>
      </c>
      <c r="AE62" s="230" t="str">
        <f>IF('Prk2'!G39="","",'Prk2'!G39)</f>
        <v/>
      </c>
      <c r="AF62" s="230" t="str">
        <f>IF(BADER2!F39="","",BADER2!F39)</f>
        <v/>
      </c>
      <c r="AG62" s="230" t="str">
        <f>IF(BADER2!G39="","",BADER2!G39)</f>
        <v/>
      </c>
      <c r="AH62" s="230" t="str">
        <f>IF(TAMB12!F39="","",TAMB12!F39)</f>
        <v/>
      </c>
      <c r="AI62" s="230" t="str">
        <f>IF(TAMB12!G39="","",TAMB12!G39)</f>
        <v/>
      </c>
      <c r="AJ62" s="230" t="str">
        <f>IF(TAMB22!F39="","",TAMB22!F39)</f>
        <v/>
      </c>
      <c r="AK62" s="230" t="str">
        <f>IF(TAMB22!G39="","",TAMB22!G39)</f>
        <v/>
      </c>
      <c r="AL62" s="231">
        <f t="shared" si="0"/>
        <v>0</v>
      </c>
      <c r="AM62" s="755"/>
      <c r="AN62" s="757"/>
      <c r="AO62" s="751"/>
    </row>
    <row r="63" spans="1:41">
      <c r="A63" s="711">
        <v>27</v>
      </c>
      <c r="B63" s="752" t="str">
        <f>IF('Data Raport2'!B30="","",'Data Raport2'!B30)</f>
        <v>siswa27</v>
      </c>
      <c r="C63" s="232" t="s">
        <v>422</v>
      </c>
      <c r="D63" s="228" t="str">
        <f>IF('QH2'!C40="","",'QH2'!C40)</f>
        <v/>
      </c>
      <c r="E63" s="229" t="str">
        <f>IF('QH2'!D40="","",'QH2'!D40)</f>
        <v/>
      </c>
      <c r="F63" s="229" t="str">
        <f>IF('AA2'!C40="","",'AA2'!C40)</f>
        <v/>
      </c>
      <c r="G63" s="229" t="str">
        <f>IF('AA2'!D40="","",'AA2'!D40)</f>
        <v/>
      </c>
      <c r="H63" s="229" t="str">
        <f>IF(FIQIH2!C40="","",FIQIH2!C40)</f>
        <v/>
      </c>
      <c r="I63" s="229" t="str">
        <f>IF(FIQIH2!D40="","",FIQIH2!D40)</f>
        <v/>
      </c>
      <c r="J63" s="229" t="str">
        <f>IF('SKI2'!C40="","",'SKI2'!C40)</f>
        <v/>
      </c>
      <c r="K63" s="229" t="str">
        <f>IF('SKI2'!D40="","",'SKI2'!D40)</f>
        <v/>
      </c>
      <c r="L63" s="228" t="str">
        <f>IF(PPKn2!C40="","",PPKn2!C40)</f>
        <v/>
      </c>
      <c r="M63" s="229" t="str">
        <f>IF(PPKn2!D40="","",PPKn2!D40)</f>
        <v/>
      </c>
      <c r="N63" s="230" t="str">
        <f>IF(B.Ind2!C40="","",B.Ind2!C40)</f>
        <v/>
      </c>
      <c r="O63" s="230" t="str">
        <f>IF(B.Ind2!D40="","",B.Ind2!D40)</f>
        <v/>
      </c>
      <c r="P63" s="230" t="str">
        <f>IF(B.ARAB2!C40="","",B.ARAB2!C40)</f>
        <v/>
      </c>
      <c r="Q63" s="230" t="str">
        <f>IF(B.ARAB2!D40="","",B.ARAB2!D40)</f>
        <v/>
      </c>
      <c r="R63" s="230" t="str">
        <f>IF('MAT2'!C40="","",'MAT2'!C40)</f>
        <v/>
      </c>
      <c r="S63" s="230" t="str">
        <f>IF('MAT2'!D40="","",'MAT2'!D40)</f>
        <v/>
      </c>
      <c r="T63" s="230" t="str">
        <f>IF('IPA2'!C40="","",'IPA2'!C40)</f>
        <v/>
      </c>
      <c r="U63" s="230" t="str">
        <f>IF('IPA2'!D40="","",'IPA2'!D40)</f>
        <v/>
      </c>
      <c r="V63" s="230" t="str">
        <f>IF('IPS2'!C40="","",'IPS2'!C40)</f>
        <v/>
      </c>
      <c r="W63" s="230" t="str">
        <f>IF('IPS2'!D40="","",'IPS2'!D40)</f>
        <v/>
      </c>
      <c r="X63" s="230" t="str">
        <f>IF(BIng2!C40="","",BIng2!F40)</f>
        <v/>
      </c>
      <c r="Y63" s="230" t="str">
        <f>IF(BIng2!D40="","",BIng2!D40)</f>
        <v/>
      </c>
      <c r="Z63" s="230" t="str">
        <f>IF('SBd2'!C40="","",'SBd2'!C40)</f>
        <v/>
      </c>
      <c r="AA63" s="230" t="str">
        <f>IF('SBd2'!D40="","",'SBd2'!D170)</f>
        <v/>
      </c>
      <c r="AB63" s="230" t="str">
        <f>IF('Pjk2'!C40="","",'Pjk2'!F40)</f>
        <v/>
      </c>
      <c r="AC63" s="230" t="str">
        <f>IF('Pjk2'!D40="","",'Pjk2'!D40)</f>
        <v/>
      </c>
      <c r="AD63" s="230" t="str">
        <f>IF('Prk2'!C40="","",'Prk2'!C40)</f>
        <v/>
      </c>
      <c r="AE63" s="230" t="str">
        <f>IF('Prk2'!D40="","",'Prk2'!D40)</f>
        <v/>
      </c>
      <c r="AF63" s="230" t="str">
        <f>IF(BADER2!C40="","",BADER2!C40)</f>
        <v/>
      </c>
      <c r="AG63" s="230" t="str">
        <f>IF(BADER2!D40="","",BADER2!D40)</f>
        <v/>
      </c>
      <c r="AH63" s="230" t="str">
        <f>IF(TAMB12!C40="","",TAMB12!C40)</f>
        <v/>
      </c>
      <c r="AI63" s="230" t="str">
        <f>IF(TAMB12!D40="","",TAMB12!D40)</f>
        <v/>
      </c>
      <c r="AJ63" s="230" t="str">
        <f>IF(TAMB22!C40="","",TAMB22!C40)</f>
        <v/>
      </c>
      <c r="AK63" s="230" t="str">
        <f>IF(TAMB22!D40="","",TAMB22!D40)</f>
        <v/>
      </c>
      <c r="AL63" s="231">
        <f t="shared" si="0"/>
        <v>0</v>
      </c>
      <c r="AM63" s="754" t="str">
        <f>IFERROR(DESKRIPSI2!EW37,"")</f>
        <v/>
      </c>
      <c r="AN63" s="756" t="str">
        <f t="shared" ref="AN63" si="51">IF(AL63=0,"",AL63+AL64)</f>
        <v/>
      </c>
      <c r="AO63" s="751" t="str">
        <f t="shared" ref="AO63" si="52">IF(AN63="","",RANK(AN63,$AN$11:$AN$107,0))</f>
        <v/>
      </c>
    </row>
    <row r="64" spans="1:41">
      <c r="A64" s="713"/>
      <c r="B64" s="753"/>
      <c r="C64" s="232" t="s">
        <v>423</v>
      </c>
      <c r="D64" s="228" t="str">
        <f>IF('QH2'!F40="","",'QH2'!F40)</f>
        <v/>
      </c>
      <c r="E64" s="229" t="str">
        <f>IF('QH2'!G40="","",'QH2'!G40)</f>
        <v/>
      </c>
      <c r="F64" s="229" t="str">
        <f>IF('AA2'!F40="","",'AA2'!F40)</f>
        <v/>
      </c>
      <c r="G64" s="229" t="str">
        <f>IF('AA2'!G40="","",'AA2'!G40)</f>
        <v/>
      </c>
      <c r="H64" s="229" t="str">
        <f>IF(FIQIH2!F40="","",FIQIH2!F40)</f>
        <v/>
      </c>
      <c r="I64" s="229" t="str">
        <f>IF(FIQIH2!G40="","",FIQIH2!G40)</f>
        <v/>
      </c>
      <c r="J64" s="229" t="str">
        <f>IF('SKI2'!F40="","",'SKI2'!F40)</f>
        <v/>
      </c>
      <c r="K64" s="229" t="str">
        <f>IF('SKI2'!G40="","",'SKI2'!G40)</f>
        <v/>
      </c>
      <c r="L64" s="228" t="str">
        <f>IF(PPKn2!F40="","",PPKn2!F40)</f>
        <v/>
      </c>
      <c r="M64" s="229" t="str">
        <f>IF(PPKn2!G40="","",PPKn2!G40)</f>
        <v/>
      </c>
      <c r="N64" s="230" t="str">
        <f>IF(B.Ind2!F40="","",B.Ind2!F40)</f>
        <v/>
      </c>
      <c r="O64" s="230" t="str">
        <f>IF(B.Ind2!G40="","",B.Ind2!G40)</f>
        <v/>
      </c>
      <c r="P64" s="230" t="str">
        <f>IF(B.ARAB2!F40="","",B.ARAB2!F40)</f>
        <v/>
      </c>
      <c r="Q64" s="230" t="str">
        <f>IF(B.ARAB2!G40="","",B.ARAB2!G40)</f>
        <v/>
      </c>
      <c r="R64" s="230" t="str">
        <f>IF('MAT2'!F40="","",'MAT2'!F40)</f>
        <v/>
      </c>
      <c r="S64" s="230" t="str">
        <f>IF('MAT2'!G40="","",'MAT2'!G40)</f>
        <v/>
      </c>
      <c r="T64" s="230" t="str">
        <f>IF('IPA2'!F40="","",'IPA2'!F40)</f>
        <v/>
      </c>
      <c r="U64" s="230" t="str">
        <f>IF('IPA2'!G40="","",'IPA2'!G40)</f>
        <v/>
      </c>
      <c r="V64" s="230" t="str">
        <f>IF('IPS2'!F40="","",'IPS2'!F40)</f>
        <v/>
      </c>
      <c r="W64" s="230" t="str">
        <f>IF('IPS2'!G40="","",'IPS2'!G170)</f>
        <v/>
      </c>
      <c r="X64" s="230" t="str">
        <f>IF(BIng2!F40="","",BIng2!F40)</f>
        <v/>
      </c>
      <c r="Y64" s="230" t="str">
        <f>IF(BIng2!G40="","",BIng2!G40)</f>
        <v/>
      </c>
      <c r="Z64" s="230" t="str">
        <f>IF('SBd2'!F40="","",'SBd2'!F40)</f>
        <v/>
      </c>
      <c r="AA64" s="230" t="str">
        <f>IF('SBd2'!G40="","",'SBd2'!G40)</f>
        <v/>
      </c>
      <c r="AB64" s="230" t="str">
        <f>IF('Pjk2'!F40="","",'Pjk2'!F40)</f>
        <v/>
      </c>
      <c r="AC64" s="230" t="str">
        <f>IF('Pjk2'!G40="","",'Pjk2'!G40)</f>
        <v/>
      </c>
      <c r="AD64" s="230" t="str">
        <f>IF('Prk2'!F40="","",'Prk2'!F40)</f>
        <v/>
      </c>
      <c r="AE64" s="230" t="str">
        <f>IF('Prk2'!G40="","",'Prk2'!G40)</f>
        <v/>
      </c>
      <c r="AF64" s="230" t="str">
        <f>IF(BADER2!F40="","",BADER2!F40)</f>
        <v/>
      </c>
      <c r="AG64" s="230" t="str">
        <f>IF(BADER2!G40="","",BADER2!G40)</f>
        <v/>
      </c>
      <c r="AH64" s="230" t="str">
        <f>IF(TAMB12!F40="","",TAMB12!F40)</f>
        <v/>
      </c>
      <c r="AI64" s="230" t="str">
        <f>IF(TAMB12!G40="","",TAMB12!G40)</f>
        <v/>
      </c>
      <c r="AJ64" s="230" t="str">
        <f>IF(TAMB22!F40="","",TAMB22!F40)</f>
        <v/>
      </c>
      <c r="AK64" s="230" t="str">
        <f>IF(TAMB22!G40="","",TAMB22!G40)</f>
        <v/>
      </c>
      <c r="AL64" s="231">
        <f t="shared" si="0"/>
        <v>0</v>
      </c>
      <c r="AM64" s="755"/>
      <c r="AN64" s="757"/>
      <c r="AO64" s="751"/>
    </row>
    <row r="65" spans="1:41">
      <c r="A65" s="711">
        <v>28</v>
      </c>
      <c r="B65" s="752" t="str">
        <f>IF('Data Raport2'!B31="","",'Data Raport2'!B31)</f>
        <v>siswa28</v>
      </c>
      <c r="C65" s="232" t="s">
        <v>422</v>
      </c>
      <c r="D65" s="228" t="str">
        <f>IF('QH2'!C41="","",'QH2'!C41)</f>
        <v/>
      </c>
      <c r="E65" s="229" t="str">
        <f>IF('QH2'!D41="","",'QH2'!D41)</f>
        <v/>
      </c>
      <c r="F65" s="229" t="str">
        <f>IF('AA2'!C41="","",'AA2'!C41)</f>
        <v/>
      </c>
      <c r="G65" s="229" t="str">
        <f>IF('AA2'!D41="","",'AA2'!D41)</f>
        <v/>
      </c>
      <c r="H65" s="229" t="str">
        <f>IF(FIQIH2!C41="","",FIQIH2!C41)</f>
        <v/>
      </c>
      <c r="I65" s="229" t="str">
        <f>IF(FIQIH2!D41="","",FIQIH2!D41)</f>
        <v/>
      </c>
      <c r="J65" s="229" t="str">
        <f>IF('SKI2'!C41="","",'SKI2'!C41)</f>
        <v/>
      </c>
      <c r="K65" s="229" t="str">
        <f>IF('SKI2'!D41="","",'SKI2'!D41)</f>
        <v/>
      </c>
      <c r="L65" s="228" t="str">
        <f>IF(PPKn2!C41="","",PPKn2!C41)</f>
        <v/>
      </c>
      <c r="M65" s="229" t="str">
        <f>IF(PPKn2!D41="","",PPKn2!D41)</f>
        <v/>
      </c>
      <c r="N65" s="230" t="str">
        <f>IF(B.Ind2!C41="","",B.Ind2!C41)</f>
        <v/>
      </c>
      <c r="O65" s="230" t="str">
        <f>IF(B.Ind2!D41="","",B.Ind2!D41)</f>
        <v/>
      </c>
      <c r="P65" s="230" t="str">
        <f>IF(B.ARAB2!C41="","",B.ARAB2!C41)</f>
        <v/>
      </c>
      <c r="Q65" s="230" t="str">
        <f>IF(B.ARAB2!D41="","",B.ARAB2!D41)</f>
        <v/>
      </c>
      <c r="R65" s="230" t="str">
        <f>IF('MAT2'!C41="","",'MAT2'!C41)</f>
        <v/>
      </c>
      <c r="S65" s="230" t="str">
        <f>IF('MAT2'!D41="","",'MAT2'!D41)</f>
        <v/>
      </c>
      <c r="T65" s="230" t="str">
        <f>IF('IPA2'!C41="","",'IPA2'!C41)</f>
        <v/>
      </c>
      <c r="U65" s="230" t="str">
        <f>IF('IPA2'!D41="","",'IPA2'!D41)</f>
        <v/>
      </c>
      <c r="V65" s="230" t="str">
        <f>IF('IPS2'!C41="","",'IPS2'!C41)</f>
        <v/>
      </c>
      <c r="W65" s="230" t="str">
        <f>IF('IPS2'!D41="","",'IPS2'!D41)</f>
        <v/>
      </c>
      <c r="X65" s="230" t="str">
        <f>IF(BIng2!C41="","",BIng2!F41)</f>
        <v/>
      </c>
      <c r="Y65" s="230" t="str">
        <f>IF(BIng2!D41="","",BIng2!D41)</f>
        <v/>
      </c>
      <c r="Z65" s="230" t="str">
        <f>IF('SBd2'!C41="","",'SBd2'!C41)</f>
        <v/>
      </c>
      <c r="AA65" s="230" t="str">
        <f>IF('SBd2'!D41="","",'SBd2'!D171)</f>
        <v/>
      </c>
      <c r="AB65" s="230" t="str">
        <f>IF('Pjk2'!C41="","",'Pjk2'!F41)</f>
        <v/>
      </c>
      <c r="AC65" s="230" t="str">
        <f>IF('Pjk2'!D41="","",'Pjk2'!D41)</f>
        <v/>
      </c>
      <c r="AD65" s="230" t="str">
        <f>IF('Prk2'!C41="","",'Prk2'!C41)</f>
        <v/>
      </c>
      <c r="AE65" s="230" t="str">
        <f>IF('Prk2'!D41="","",'Prk2'!D41)</f>
        <v/>
      </c>
      <c r="AF65" s="230" t="str">
        <f>IF(BADER2!C41="","",BADER2!C41)</f>
        <v/>
      </c>
      <c r="AG65" s="230" t="str">
        <f>IF(BADER2!D41="","",BADER2!D41)</f>
        <v/>
      </c>
      <c r="AH65" s="230" t="str">
        <f>IF(TAMB12!C41="","",TAMB12!C41)</f>
        <v/>
      </c>
      <c r="AI65" s="230" t="str">
        <f>IF(TAMB12!D41="","",TAMB12!D41)</f>
        <v/>
      </c>
      <c r="AJ65" s="230" t="str">
        <f>IF(TAMB22!C41="","",TAMB22!C41)</f>
        <v/>
      </c>
      <c r="AK65" s="230" t="str">
        <f>IF(TAMB22!D41="","",TAMB22!D41)</f>
        <v/>
      </c>
      <c r="AL65" s="231">
        <f t="shared" si="0"/>
        <v>0</v>
      </c>
      <c r="AM65" s="754" t="str">
        <f>IFERROR(DESKRIPSI2!EW38,"")</f>
        <v/>
      </c>
      <c r="AN65" s="756" t="str">
        <f t="shared" ref="AN65" si="53">IF(AL65=0,"",AL65+AL66)</f>
        <v/>
      </c>
      <c r="AO65" s="751" t="str">
        <f t="shared" ref="AO65" si="54">IF(AN65="","",RANK(AN65,$AN$11:$AN$107,0))</f>
        <v/>
      </c>
    </row>
    <row r="66" spans="1:41">
      <c r="A66" s="713"/>
      <c r="B66" s="753"/>
      <c r="C66" s="232" t="s">
        <v>423</v>
      </c>
      <c r="D66" s="228" t="str">
        <f>IF('QH2'!F41="","",'QH2'!F41)</f>
        <v/>
      </c>
      <c r="E66" s="229" t="str">
        <f>IF('QH2'!G41="","",'QH2'!G41)</f>
        <v/>
      </c>
      <c r="F66" s="229" t="str">
        <f>IF('AA2'!F41="","",'AA2'!F41)</f>
        <v/>
      </c>
      <c r="G66" s="229" t="str">
        <f>IF('AA2'!G41="","",'AA2'!G41)</f>
        <v/>
      </c>
      <c r="H66" s="229" t="str">
        <f>IF(FIQIH2!F41="","",FIQIH2!F41)</f>
        <v/>
      </c>
      <c r="I66" s="229" t="str">
        <f>IF(FIQIH2!G41="","",FIQIH2!G41)</f>
        <v/>
      </c>
      <c r="J66" s="229" t="str">
        <f>IF('SKI2'!F41="","",'SKI2'!F41)</f>
        <v/>
      </c>
      <c r="K66" s="229" t="str">
        <f>IF('SKI2'!G41="","",'SKI2'!G41)</f>
        <v/>
      </c>
      <c r="L66" s="228" t="str">
        <f>IF(PPKn2!F41="","",PPKn2!F41)</f>
        <v/>
      </c>
      <c r="M66" s="229" t="str">
        <f>IF(PPKn2!G41="","",PPKn2!G41)</f>
        <v/>
      </c>
      <c r="N66" s="230" t="str">
        <f>IF(B.Ind2!F41="","",B.Ind2!F41)</f>
        <v/>
      </c>
      <c r="O66" s="230" t="str">
        <f>IF(B.Ind2!G41="","",B.Ind2!G41)</f>
        <v/>
      </c>
      <c r="P66" s="230" t="str">
        <f>IF(B.ARAB2!F41="","",B.ARAB2!F41)</f>
        <v/>
      </c>
      <c r="Q66" s="230" t="str">
        <f>IF(B.ARAB2!G41="","",B.ARAB2!G41)</f>
        <v/>
      </c>
      <c r="R66" s="230" t="str">
        <f>IF('MAT2'!F41="","",'MAT2'!F41)</f>
        <v/>
      </c>
      <c r="S66" s="230" t="str">
        <f>IF('MAT2'!G41="","",'MAT2'!G41)</f>
        <v/>
      </c>
      <c r="T66" s="230" t="str">
        <f>IF('IPA2'!F41="","",'IPA2'!F41)</f>
        <v/>
      </c>
      <c r="U66" s="230" t="str">
        <f>IF('IPA2'!G41="","",'IPA2'!G41)</f>
        <v/>
      </c>
      <c r="V66" s="230" t="str">
        <f>IF('IPS2'!F41="","",'IPS2'!F41)</f>
        <v/>
      </c>
      <c r="W66" s="230" t="str">
        <f>IF('IPS2'!G41="","",'IPS2'!G171)</f>
        <v/>
      </c>
      <c r="X66" s="230" t="str">
        <f>IF(BIng2!F41="","",BIng2!F41)</f>
        <v/>
      </c>
      <c r="Y66" s="230" t="str">
        <f>IF(BIng2!G41="","",BIng2!G41)</f>
        <v/>
      </c>
      <c r="Z66" s="230" t="str">
        <f>IF('SBd2'!F41="","",'SBd2'!F41)</f>
        <v/>
      </c>
      <c r="AA66" s="230" t="str">
        <f>IF('SBd2'!G41="","",'SBd2'!G41)</f>
        <v/>
      </c>
      <c r="AB66" s="230" t="str">
        <f>IF('Pjk2'!F41="","",'Pjk2'!F41)</f>
        <v/>
      </c>
      <c r="AC66" s="230" t="str">
        <f>IF('Pjk2'!G41="","",'Pjk2'!G41)</f>
        <v/>
      </c>
      <c r="AD66" s="230" t="str">
        <f>IF('Prk2'!F41="","",'Prk2'!F41)</f>
        <v/>
      </c>
      <c r="AE66" s="230" t="str">
        <f>IF('Prk2'!G41="","",'Prk2'!G41)</f>
        <v/>
      </c>
      <c r="AF66" s="230" t="str">
        <f>IF(BADER2!F41="","",BADER2!F41)</f>
        <v/>
      </c>
      <c r="AG66" s="230" t="str">
        <f>IF(BADER2!G41="","",BADER2!G41)</f>
        <v/>
      </c>
      <c r="AH66" s="230" t="str">
        <f>IF(TAMB12!F41="","",TAMB12!F41)</f>
        <v/>
      </c>
      <c r="AI66" s="230" t="str">
        <f>IF(TAMB12!G41="","",TAMB12!G41)</f>
        <v/>
      </c>
      <c r="AJ66" s="230" t="str">
        <f>IF(TAMB22!F41="","",TAMB22!F41)</f>
        <v/>
      </c>
      <c r="AK66" s="230" t="str">
        <f>IF(TAMB22!G41="","",TAMB22!G41)</f>
        <v/>
      </c>
      <c r="AL66" s="231">
        <f t="shared" si="0"/>
        <v>0</v>
      </c>
      <c r="AM66" s="755"/>
      <c r="AN66" s="757"/>
      <c r="AO66" s="751"/>
    </row>
    <row r="67" spans="1:41">
      <c r="A67" s="711">
        <v>29</v>
      </c>
      <c r="B67" s="752" t="str">
        <f>IF('Data Raport2'!B32="","",'Data Raport2'!B32)</f>
        <v>siswa29</v>
      </c>
      <c r="C67" s="232" t="s">
        <v>422</v>
      </c>
      <c r="D67" s="228" t="str">
        <f>IF('QH2'!C42="","",'QH2'!C42)</f>
        <v/>
      </c>
      <c r="E67" s="229" t="str">
        <f>IF('QH2'!D42="","",'QH2'!D42)</f>
        <v/>
      </c>
      <c r="F67" s="229" t="str">
        <f>IF('AA2'!C42="","",'AA2'!C42)</f>
        <v/>
      </c>
      <c r="G67" s="229" t="str">
        <f>IF('AA2'!D42="","",'AA2'!D42)</f>
        <v/>
      </c>
      <c r="H67" s="229" t="str">
        <f>IF(FIQIH2!C42="","",FIQIH2!C42)</f>
        <v/>
      </c>
      <c r="I67" s="229" t="str">
        <f>IF(FIQIH2!D42="","",FIQIH2!D42)</f>
        <v/>
      </c>
      <c r="J67" s="229" t="str">
        <f>IF('SKI2'!C42="","",'SKI2'!C42)</f>
        <v/>
      </c>
      <c r="K67" s="229" t="str">
        <f>IF('SKI2'!D42="","",'SKI2'!D42)</f>
        <v/>
      </c>
      <c r="L67" s="228" t="str">
        <f>IF(PPKn2!C42="","",PPKn2!C42)</f>
        <v/>
      </c>
      <c r="M67" s="229" t="str">
        <f>IF(PPKn2!D42="","",PPKn2!D42)</f>
        <v/>
      </c>
      <c r="N67" s="230" t="str">
        <f>IF(B.Ind2!C42="","",B.Ind2!C42)</f>
        <v/>
      </c>
      <c r="O67" s="230" t="str">
        <f>IF(B.Ind2!D42="","",B.Ind2!D42)</f>
        <v/>
      </c>
      <c r="P67" s="230" t="str">
        <f>IF(B.ARAB2!C42="","",B.ARAB2!C42)</f>
        <v/>
      </c>
      <c r="Q67" s="230" t="str">
        <f>IF(B.ARAB2!D42="","",B.ARAB2!D42)</f>
        <v/>
      </c>
      <c r="R67" s="230" t="str">
        <f>IF('MAT2'!C42="","",'MAT2'!C42)</f>
        <v/>
      </c>
      <c r="S67" s="230" t="str">
        <f>IF('MAT2'!D42="","",'MAT2'!D42)</f>
        <v/>
      </c>
      <c r="T67" s="230" t="str">
        <f>IF('IPA2'!C42="","",'IPA2'!C42)</f>
        <v/>
      </c>
      <c r="U67" s="230" t="str">
        <f>IF('IPA2'!D42="","",'IPA2'!D42)</f>
        <v/>
      </c>
      <c r="V67" s="230" t="str">
        <f>IF('IPS2'!C42="","",'IPS2'!C42)</f>
        <v/>
      </c>
      <c r="W67" s="230" t="str">
        <f>IF('IPS2'!D42="","",'IPS2'!D42)</f>
        <v/>
      </c>
      <c r="X67" s="230" t="str">
        <f>IF(BIng2!C42="","",BIng2!F42)</f>
        <v/>
      </c>
      <c r="Y67" s="230" t="str">
        <f>IF(BIng2!D42="","",BIng2!D42)</f>
        <v/>
      </c>
      <c r="Z67" s="230" t="str">
        <f>IF('SBd2'!C42="","",'SBd2'!C42)</f>
        <v/>
      </c>
      <c r="AA67" s="230" t="str">
        <f>IF('SBd2'!D42="","",'SBd2'!D172)</f>
        <v/>
      </c>
      <c r="AB67" s="230" t="str">
        <f>IF('Pjk2'!C42="","",'Pjk2'!F42)</f>
        <v/>
      </c>
      <c r="AC67" s="230" t="str">
        <f>IF('Pjk2'!D42="","",'Pjk2'!D42)</f>
        <v/>
      </c>
      <c r="AD67" s="230" t="str">
        <f>IF('Prk2'!C42="","",'Prk2'!C42)</f>
        <v/>
      </c>
      <c r="AE67" s="230" t="str">
        <f>IF('Prk2'!D42="","",'Prk2'!D42)</f>
        <v/>
      </c>
      <c r="AF67" s="230" t="str">
        <f>IF(BADER2!C42="","",BADER2!C42)</f>
        <v/>
      </c>
      <c r="AG67" s="230" t="str">
        <f>IF(BADER2!D42="","",BADER2!D42)</f>
        <v/>
      </c>
      <c r="AH67" s="230" t="str">
        <f>IF(TAMB12!C42="","",TAMB12!C42)</f>
        <v/>
      </c>
      <c r="AI67" s="230" t="str">
        <f>IF(TAMB12!D42="","",TAMB12!D42)</f>
        <v/>
      </c>
      <c r="AJ67" s="230" t="str">
        <f>IF(TAMB22!C42="","",TAMB22!C42)</f>
        <v/>
      </c>
      <c r="AK67" s="230" t="str">
        <f>IF(TAMB22!D42="","",TAMB22!D42)</f>
        <v/>
      </c>
      <c r="AL67" s="231">
        <f t="shared" si="0"/>
        <v>0</v>
      </c>
      <c r="AM67" s="754" t="str">
        <f>IFERROR(DESKRIPSI2!EW39,"")</f>
        <v/>
      </c>
      <c r="AN67" s="756" t="str">
        <f t="shared" ref="AN67" si="55">IF(AL67=0,"",AL67+AL68)</f>
        <v/>
      </c>
      <c r="AO67" s="751" t="str">
        <f t="shared" ref="AO67" si="56">IF(AN67="","",RANK(AN67,$AN$11:$AN$107,0))</f>
        <v/>
      </c>
    </row>
    <row r="68" spans="1:41">
      <c r="A68" s="713"/>
      <c r="B68" s="753"/>
      <c r="C68" s="232" t="s">
        <v>423</v>
      </c>
      <c r="D68" s="228" t="str">
        <f>IF('QH2'!F42="","",'QH2'!F42)</f>
        <v/>
      </c>
      <c r="E68" s="229" t="str">
        <f>IF('QH2'!G42="","",'QH2'!G42)</f>
        <v/>
      </c>
      <c r="F68" s="229" t="str">
        <f>IF('AA2'!F42="","",'AA2'!F42)</f>
        <v/>
      </c>
      <c r="G68" s="229" t="str">
        <f>IF('AA2'!G42="","",'AA2'!G42)</f>
        <v/>
      </c>
      <c r="H68" s="229" t="str">
        <f>IF(FIQIH2!F42="","",FIQIH2!F42)</f>
        <v/>
      </c>
      <c r="I68" s="229" t="str">
        <f>IF(FIQIH2!G42="","",FIQIH2!G42)</f>
        <v/>
      </c>
      <c r="J68" s="229" t="str">
        <f>IF('SKI2'!F42="","",'SKI2'!F42)</f>
        <v/>
      </c>
      <c r="K68" s="229" t="str">
        <f>IF('SKI2'!G42="","",'SKI2'!G42)</f>
        <v/>
      </c>
      <c r="L68" s="228" t="str">
        <f>IF(PPKn2!F42="","",PPKn2!F42)</f>
        <v/>
      </c>
      <c r="M68" s="229" t="str">
        <f>IF(PPKn2!G42="","",PPKn2!G42)</f>
        <v/>
      </c>
      <c r="N68" s="230" t="str">
        <f>IF(B.Ind2!F42="","",B.Ind2!F42)</f>
        <v/>
      </c>
      <c r="O68" s="230" t="str">
        <f>IF(B.Ind2!G42="","",B.Ind2!G42)</f>
        <v/>
      </c>
      <c r="P68" s="230" t="str">
        <f>IF(B.ARAB2!F42="","",B.ARAB2!F42)</f>
        <v/>
      </c>
      <c r="Q68" s="230" t="str">
        <f>IF(B.ARAB2!G42="","",B.ARAB2!G42)</f>
        <v/>
      </c>
      <c r="R68" s="230" t="str">
        <f>IF('MAT2'!F42="","",'MAT2'!F42)</f>
        <v/>
      </c>
      <c r="S68" s="230" t="str">
        <f>IF('MAT2'!G42="","",'MAT2'!G42)</f>
        <v/>
      </c>
      <c r="T68" s="230" t="str">
        <f>IF('IPA2'!F42="","",'IPA2'!F42)</f>
        <v/>
      </c>
      <c r="U68" s="230" t="str">
        <f>IF('IPA2'!G42="","",'IPA2'!G42)</f>
        <v/>
      </c>
      <c r="V68" s="230" t="str">
        <f>IF('IPS2'!F42="","",'IPS2'!F42)</f>
        <v/>
      </c>
      <c r="W68" s="230" t="str">
        <f>IF('IPS2'!G42="","",'IPS2'!G172)</f>
        <v/>
      </c>
      <c r="X68" s="230" t="str">
        <f>IF(BIng2!F42="","",BIng2!F42)</f>
        <v/>
      </c>
      <c r="Y68" s="230" t="str">
        <f>IF(BIng2!G42="","",BIng2!G42)</f>
        <v/>
      </c>
      <c r="Z68" s="230" t="str">
        <f>IF('SBd2'!F42="","",'SBd2'!F42)</f>
        <v/>
      </c>
      <c r="AA68" s="230" t="str">
        <f>IF('SBd2'!G42="","",'SBd2'!G42)</f>
        <v/>
      </c>
      <c r="AB68" s="230" t="str">
        <f>IF('Pjk2'!F42="","",'Pjk2'!F42)</f>
        <v/>
      </c>
      <c r="AC68" s="230" t="str">
        <f>IF('Pjk2'!G42="","",'Pjk2'!G42)</f>
        <v/>
      </c>
      <c r="AD68" s="230" t="str">
        <f>IF('Prk2'!F42="","",'Prk2'!F42)</f>
        <v/>
      </c>
      <c r="AE68" s="230" t="str">
        <f>IF('Prk2'!G42="","",'Prk2'!G42)</f>
        <v/>
      </c>
      <c r="AF68" s="230" t="str">
        <f>IF(BADER2!F42="","",BADER2!F42)</f>
        <v/>
      </c>
      <c r="AG68" s="230" t="str">
        <f>IF(BADER2!G42="","",BADER2!G42)</f>
        <v/>
      </c>
      <c r="AH68" s="230" t="str">
        <f>IF(TAMB12!F42="","",TAMB12!F42)</f>
        <v/>
      </c>
      <c r="AI68" s="230" t="str">
        <f>IF(TAMB12!G42="","",TAMB12!G42)</f>
        <v/>
      </c>
      <c r="AJ68" s="230" t="str">
        <f>IF(TAMB22!F42="","",TAMB22!F42)</f>
        <v/>
      </c>
      <c r="AK68" s="230" t="str">
        <f>IF(TAMB22!G42="","",TAMB22!G42)</f>
        <v/>
      </c>
      <c r="AL68" s="231">
        <f t="shared" si="0"/>
        <v>0</v>
      </c>
      <c r="AM68" s="755"/>
      <c r="AN68" s="757"/>
      <c r="AO68" s="751"/>
    </row>
    <row r="69" spans="1:41">
      <c r="A69" s="711">
        <v>30</v>
      </c>
      <c r="B69" s="752" t="str">
        <f>IF('Data Raport2'!B33="","",'Data Raport2'!B33)</f>
        <v>siswa30</v>
      </c>
      <c r="C69" s="232" t="s">
        <v>422</v>
      </c>
      <c r="D69" s="228" t="str">
        <f>IF('QH2'!C43="","",'QH2'!C43)</f>
        <v/>
      </c>
      <c r="E69" s="229" t="str">
        <f>IF('QH2'!D43="","",'QH2'!D43)</f>
        <v/>
      </c>
      <c r="F69" s="229" t="str">
        <f>IF('AA2'!C43="","",'AA2'!C43)</f>
        <v/>
      </c>
      <c r="G69" s="229" t="str">
        <f>IF('AA2'!D43="","",'AA2'!D43)</f>
        <v/>
      </c>
      <c r="H69" s="229" t="str">
        <f>IF(FIQIH2!C43="","",FIQIH2!C43)</f>
        <v/>
      </c>
      <c r="I69" s="229" t="str">
        <f>IF(FIQIH2!D43="","",FIQIH2!D43)</f>
        <v/>
      </c>
      <c r="J69" s="229" t="str">
        <f>IF('SKI2'!C43="","",'SKI2'!C43)</f>
        <v/>
      </c>
      <c r="K69" s="229" t="str">
        <f>IF('SKI2'!D43="","",'SKI2'!D43)</f>
        <v/>
      </c>
      <c r="L69" s="228" t="str">
        <f>IF(PPKn2!C43="","",PPKn2!C43)</f>
        <v/>
      </c>
      <c r="M69" s="229" t="str">
        <f>IF(PPKn2!D43="","",PPKn2!D43)</f>
        <v/>
      </c>
      <c r="N69" s="230" t="str">
        <f>IF(B.Ind2!C43="","",B.Ind2!C43)</f>
        <v/>
      </c>
      <c r="O69" s="230" t="str">
        <f>IF(B.Ind2!D43="","",B.Ind2!D43)</f>
        <v/>
      </c>
      <c r="P69" s="230" t="str">
        <f>IF(B.ARAB2!C43="","",B.ARAB2!C43)</f>
        <v/>
      </c>
      <c r="Q69" s="230" t="str">
        <f>IF(B.ARAB2!D43="","",B.ARAB2!D43)</f>
        <v/>
      </c>
      <c r="R69" s="230" t="str">
        <f>IF('MAT2'!C43="","",'MAT2'!C43)</f>
        <v/>
      </c>
      <c r="S69" s="230" t="str">
        <f>IF('MAT2'!D43="","",'MAT2'!D43)</f>
        <v/>
      </c>
      <c r="T69" s="230" t="str">
        <f>IF('IPA2'!C43="","",'IPA2'!C43)</f>
        <v/>
      </c>
      <c r="U69" s="230" t="str">
        <f>IF('IPA2'!D43="","",'IPA2'!D43)</f>
        <v/>
      </c>
      <c r="V69" s="230" t="str">
        <f>IF('IPS2'!C43="","",'IPS2'!C43)</f>
        <v/>
      </c>
      <c r="W69" s="230" t="str">
        <f>IF('IPS2'!D43="","",'IPS2'!D43)</f>
        <v/>
      </c>
      <c r="X69" s="230" t="str">
        <f>IF(BIng2!C43="","",BIng2!F43)</f>
        <v/>
      </c>
      <c r="Y69" s="230" t="str">
        <f>IF(BIng2!D43="","",BIng2!D43)</f>
        <v/>
      </c>
      <c r="Z69" s="230" t="str">
        <f>IF('SBd2'!C43="","",'SBd2'!C43)</f>
        <v/>
      </c>
      <c r="AA69" s="230" t="str">
        <f>IF('SBd2'!D43="","",'SBd2'!D173)</f>
        <v/>
      </c>
      <c r="AB69" s="230" t="str">
        <f>IF('Pjk2'!C43="","",'Pjk2'!F43)</f>
        <v/>
      </c>
      <c r="AC69" s="230" t="str">
        <f>IF('Pjk2'!D43="","",'Pjk2'!D43)</f>
        <v/>
      </c>
      <c r="AD69" s="230" t="str">
        <f>IF('Prk2'!C43="","",'Prk2'!C43)</f>
        <v/>
      </c>
      <c r="AE69" s="230" t="str">
        <f>IF('Prk2'!D43="","",'Prk2'!D43)</f>
        <v/>
      </c>
      <c r="AF69" s="230" t="str">
        <f>IF(BADER2!C43="","",BADER2!C43)</f>
        <v/>
      </c>
      <c r="AG69" s="230" t="str">
        <f>IF(BADER2!D43="","",BADER2!D43)</f>
        <v/>
      </c>
      <c r="AH69" s="230" t="str">
        <f>IF(TAMB12!C43="","",TAMB12!C43)</f>
        <v/>
      </c>
      <c r="AI69" s="230" t="str">
        <f>IF(TAMB12!D43="","",TAMB12!D43)</f>
        <v/>
      </c>
      <c r="AJ69" s="230" t="str">
        <f>IF(TAMB22!C43="","",TAMB22!C43)</f>
        <v/>
      </c>
      <c r="AK69" s="230" t="str">
        <f>IF(TAMB22!D43="","",TAMB22!D43)</f>
        <v/>
      </c>
      <c r="AL69" s="231">
        <f t="shared" si="0"/>
        <v>0</v>
      </c>
      <c r="AM69" s="754" t="str">
        <f>IFERROR(DESKRIPSI2!EW40,"")</f>
        <v/>
      </c>
      <c r="AN69" s="756" t="str">
        <f t="shared" ref="AN69" si="57">IF(AL69=0,"",AL69+AL70)</f>
        <v/>
      </c>
      <c r="AO69" s="751" t="str">
        <f t="shared" ref="AO69" si="58">IF(AN69="","",RANK(AN69,$AN$11:$AN$107,0))</f>
        <v/>
      </c>
    </row>
    <row r="70" spans="1:41">
      <c r="A70" s="713"/>
      <c r="B70" s="753"/>
      <c r="C70" s="232" t="s">
        <v>423</v>
      </c>
      <c r="D70" s="228" t="str">
        <f>IF('QH2'!F43="","",'QH2'!F43)</f>
        <v/>
      </c>
      <c r="E70" s="229" t="str">
        <f>IF('QH2'!G43="","",'QH2'!G43)</f>
        <v/>
      </c>
      <c r="F70" s="229" t="str">
        <f>IF('AA2'!F43="","",'AA2'!F43)</f>
        <v/>
      </c>
      <c r="G70" s="229" t="str">
        <f>IF('AA2'!G43="","",'AA2'!G43)</f>
        <v/>
      </c>
      <c r="H70" s="229" t="str">
        <f>IF(FIQIH2!F43="","",FIQIH2!F43)</f>
        <v/>
      </c>
      <c r="I70" s="229" t="str">
        <f>IF(FIQIH2!G43="","",FIQIH2!G43)</f>
        <v/>
      </c>
      <c r="J70" s="229" t="str">
        <f>IF('SKI2'!F43="","",'SKI2'!F43)</f>
        <v/>
      </c>
      <c r="K70" s="229" t="str">
        <f>IF('SKI2'!G43="","",'SKI2'!G43)</f>
        <v/>
      </c>
      <c r="L70" s="228" t="str">
        <f>IF(PPKn2!F43="","",PPKn2!F43)</f>
        <v/>
      </c>
      <c r="M70" s="229" t="str">
        <f>IF(PPKn2!G43="","",PPKn2!G43)</f>
        <v/>
      </c>
      <c r="N70" s="230" t="str">
        <f>IF(B.Ind2!F43="","",B.Ind2!F43)</f>
        <v/>
      </c>
      <c r="O70" s="230" t="str">
        <f>IF(B.Ind2!G43="","",B.Ind2!G43)</f>
        <v/>
      </c>
      <c r="P70" s="230" t="str">
        <f>IF(B.ARAB2!F43="","",B.ARAB2!F43)</f>
        <v/>
      </c>
      <c r="Q70" s="230" t="str">
        <f>IF(B.ARAB2!G43="","",B.ARAB2!G43)</f>
        <v/>
      </c>
      <c r="R70" s="230" t="str">
        <f>IF('MAT2'!F43="","",'MAT2'!F43)</f>
        <v/>
      </c>
      <c r="S70" s="230" t="str">
        <f>IF('MAT2'!G43="","",'MAT2'!G43)</f>
        <v/>
      </c>
      <c r="T70" s="230" t="str">
        <f>IF('IPA2'!F43="","",'IPA2'!F43)</f>
        <v/>
      </c>
      <c r="U70" s="230" t="str">
        <f>IF('IPA2'!G43="","",'IPA2'!G43)</f>
        <v/>
      </c>
      <c r="V70" s="230" t="str">
        <f>IF('IPS2'!F43="","",'IPS2'!F43)</f>
        <v/>
      </c>
      <c r="W70" s="230" t="str">
        <f>IF('IPS2'!G43="","",'IPS2'!G173)</f>
        <v/>
      </c>
      <c r="X70" s="230" t="str">
        <f>IF(BIng2!F43="","",BIng2!F43)</f>
        <v/>
      </c>
      <c r="Y70" s="230" t="str">
        <f>IF(BIng2!G43="","",BIng2!G43)</f>
        <v/>
      </c>
      <c r="Z70" s="230" t="str">
        <f>IF('SBd2'!F43="","",'SBd2'!F43)</f>
        <v/>
      </c>
      <c r="AA70" s="230" t="str">
        <f>IF('SBd2'!G43="","",'SBd2'!G43)</f>
        <v/>
      </c>
      <c r="AB70" s="230" t="str">
        <f>IF('Pjk2'!F43="","",'Pjk2'!F43)</f>
        <v/>
      </c>
      <c r="AC70" s="230" t="str">
        <f>IF('Pjk2'!G43="","",'Pjk2'!G43)</f>
        <v/>
      </c>
      <c r="AD70" s="230" t="str">
        <f>IF('Prk2'!F43="","",'Prk2'!F43)</f>
        <v/>
      </c>
      <c r="AE70" s="230" t="str">
        <f>IF('Prk2'!G43="","",'Prk2'!G43)</f>
        <v/>
      </c>
      <c r="AF70" s="230" t="str">
        <f>IF(BADER2!F43="","",BADER2!F43)</f>
        <v/>
      </c>
      <c r="AG70" s="230" t="str">
        <f>IF(BADER2!G43="","",BADER2!G43)</f>
        <v/>
      </c>
      <c r="AH70" s="230" t="str">
        <f>IF(TAMB12!F43="","",TAMB12!F43)</f>
        <v/>
      </c>
      <c r="AI70" s="230" t="str">
        <f>IF(TAMB12!G43="","",TAMB12!G43)</f>
        <v/>
      </c>
      <c r="AJ70" s="230" t="str">
        <f>IF(TAMB22!F43="","",TAMB22!F43)</f>
        <v/>
      </c>
      <c r="AK70" s="230" t="str">
        <f>IF(TAMB22!G43="","",TAMB22!G43)</f>
        <v/>
      </c>
      <c r="AL70" s="231">
        <f t="shared" si="0"/>
        <v>0</v>
      </c>
      <c r="AM70" s="755"/>
      <c r="AN70" s="757"/>
      <c r="AO70" s="751"/>
    </row>
    <row r="71" spans="1:41">
      <c r="A71" s="711">
        <v>31</v>
      </c>
      <c r="B71" s="752" t="str">
        <f>IF('Data Raport2'!B34="","",'Data Raport2'!B34)</f>
        <v>siswa31</v>
      </c>
      <c r="C71" s="232" t="s">
        <v>422</v>
      </c>
      <c r="D71" s="228" t="str">
        <f>IF('QH2'!C44="","",'QH2'!C44)</f>
        <v/>
      </c>
      <c r="E71" s="229" t="str">
        <f>IF('QH2'!D44="","",'QH2'!D44)</f>
        <v/>
      </c>
      <c r="F71" s="229" t="str">
        <f>IF('AA2'!C44="","",'AA2'!C44)</f>
        <v/>
      </c>
      <c r="G71" s="229" t="str">
        <f>IF('AA2'!D44="","",'AA2'!D44)</f>
        <v/>
      </c>
      <c r="H71" s="229" t="str">
        <f>IF(FIQIH2!C44="","",FIQIH2!C44)</f>
        <v/>
      </c>
      <c r="I71" s="229" t="str">
        <f>IF(FIQIH2!D44="","",FIQIH2!D44)</f>
        <v/>
      </c>
      <c r="J71" s="229" t="str">
        <f>IF('SKI2'!C44="","",'SKI2'!C44)</f>
        <v/>
      </c>
      <c r="K71" s="229" t="str">
        <f>IF('SKI2'!D44="","",'SKI2'!D44)</f>
        <v/>
      </c>
      <c r="L71" s="228" t="str">
        <f>IF(PPKn2!C44="","",PPKn2!C44)</f>
        <v/>
      </c>
      <c r="M71" s="229" t="str">
        <f>IF(PPKn2!D44="","",PPKn2!D44)</f>
        <v/>
      </c>
      <c r="N71" s="230" t="str">
        <f>IF(B.Ind2!C44="","",B.Ind2!C44)</f>
        <v/>
      </c>
      <c r="O71" s="230" t="str">
        <f>IF(B.Ind2!D44="","",B.Ind2!D44)</f>
        <v/>
      </c>
      <c r="P71" s="230" t="str">
        <f>IF(B.ARAB2!C44="","",B.ARAB2!C44)</f>
        <v/>
      </c>
      <c r="Q71" s="230" t="str">
        <f>IF(B.ARAB2!D44="","",B.ARAB2!D44)</f>
        <v/>
      </c>
      <c r="R71" s="230" t="str">
        <f>IF('MAT2'!C44="","",'MAT2'!C44)</f>
        <v/>
      </c>
      <c r="S71" s="230" t="str">
        <f>IF('MAT2'!D44="","",'MAT2'!D44)</f>
        <v/>
      </c>
      <c r="T71" s="230" t="str">
        <f>IF('IPA2'!C44="","",'IPA2'!C44)</f>
        <v/>
      </c>
      <c r="U71" s="230" t="str">
        <f>IF('IPA2'!D44="","",'IPA2'!D44)</f>
        <v/>
      </c>
      <c r="V71" s="230" t="str">
        <f>IF('IPS2'!C44="","",'IPS2'!C44)</f>
        <v/>
      </c>
      <c r="W71" s="230" t="str">
        <f>IF('IPS2'!D44="","",'IPS2'!D44)</f>
        <v/>
      </c>
      <c r="X71" s="230" t="str">
        <f>IF(BIng2!C44="","",BIng2!F44)</f>
        <v/>
      </c>
      <c r="Y71" s="230" t="str">
        <f>IF(BIng2!D44="","",BIng2!D44)</f>
        <v/>
      </c>
      <c r="Z71" s="230" t="str">
        <f>IF('SBd2'!C44="","",'SBd2'!C44)</f>
        <v/>
      </c>
      <c r="AA71" s="230" t="str">
        <f>IF('SBd2'!D44="","",'SBd2'!D174)</f>
        <v/>
      </c>
      <c r="AB71" s="230" t="str">
        <f>IF('Pjk2'!C44="","",'Pjk2'!F44)</f>
        <v/>
      </c>
      <c r="AC71" s="230" t="str">
        <f>IF('Pjk2'!D44="","",'Pjk2'!D44)</f>
        <v/>
      </c>
      <c r="AD71" s="230" t="str">
        <f>IF('Prk2'!C44="","",'Prk2'!C44)</f>
        <v/>
      </c>
      <c r="AE71" s="230" t="str">
        <f>IF('Prk2'!D44="","",'Prk2'!D44)</f>
        <v/>
      </c>
      <c r="AF71" s="230" t="str">
        <f>IF(BADER2!C44="","",BADER2!C44)</f>
        <v/>
      </c>
      <c r="AG71" s="230" t="str">
        <f>IF(BADER2!D44="","",BADER2!D44)</f>
        <v/>
      </c>
      <c r="AH71" s="230" t="str">
        <f>IF(TAMB12!C44="","",TAMB12!C44)</f>
        <v/>
      </c>
      <c r="AI71" s="230" t="str">
        <f>IF(TAMB12!D44="","",TAMB12!D44)</f>
        <v/>
      </c>
      <c r="AJ71" s="230" t="str">
        <f>IF(TAMB22!C44="","",TAMB22!C44)</f>
        <v/>
      </c>
      <c r="AK71" s="230" t="str">
        <f>IF(TAMB22!D44="","",TAMB22!D44)</f>
        <v/>
      </c>
      <c r="AL71" s="231">
        <f t="shared" si="0"/>
        <v>0</v>
      </c>
      <c r="AM71" s="754" t="str">
        <f>IFERROR(DESKRIPSI2!EW41,"")</f>
        <v/>
      </c>
      <c r="AN71" s="756" t="str">
        <f t="shared" ref="AN71" si="59">IF(AL71=0,"",AL71+AL72)</f>
        <v/>
      </c>
      <c r="AO71" s="751" t="str">
        <f t="shared" ref="AO71" si="60">IF(AN71="","",RANK(AN71,$AN$11:$AN$107,0))</f>
        <v/>
      </c>
    </row>
    <row r="72" spans="1:41">
      <c r="A72" s="713"/>
      <c r="B72" s="753"/>
      <c r="C72" s="232" t="s">
        <v>423</v>
      </c>
      <c r="D72" s="228" t="str">
        <f>IF('QH2'!F44="","",'QH2'!F44)</f>
        <v/>
      </c>
      <c r="E72" s="229" t="str">
        <f>IF('QH2'!G44="","",'QH2'!G44)</f>
        <v/>
      </c>
      <c r="F72" s="229" t="str">
        <f>IF('AA2'!F44="","",'AA2'!F44)</f>
        <v/>
      </c>
      <c r="G72" s="229" t="str">
        <f>IF('AA2'!G44="","",'AA2'!G44)</f>
        <v/>
      </c>
      <c r="H72" s="229" t="str">
        <f>IF(FIQIH2!F44="","",FIQIH2!F44)</f>
        <v/>
      </c>
      <c r="I72" s="229" t="str">
        <f>IF(FIQIH2!G44="","",FIQIH2!G44)</f>
        <v/>
      </c>
      <c r="J72" s="229" t="str">
        <f>IF('SKI2'!F44="","",'SKI2'!F44)</f>
        <v/>
      </c>
      <c r="K72" s="229" t="str">
        <f>IF('SKI2'!G44="","",'SKI2'!G44)</f>
        <v/>
      </c>
      <c r="L72" s="228" t="str">
        <f>IF(PPKn2!F44="","",PPKn2!F44)</f>
        <v/>
      </c>
      <c r="M72" s="229" t="str">
        <f>IF(PPKn2!G44="","",PPKn2!G44)</f>
        <v/>
      </c>
      <c r="N72" s="230" t="str">
        <f>IF(B.Ind2!F44="","",B.Ind2!F44)</f>
        <v/>
      </c>
      <c r="O72" s="230" t="str">
        <f>IF(B.Ind2!G44="","",B.Ind2!G44)</f>
        <v/>
      </c>
      <c r="P72" s="230" t="str">
        <f>IF(B.ARAB2!F44="","",B.ARAB2!F44)</f>
        <v/>
      </c>
      <c r="Q72" s="230" t="str">
        <f>IF(B.ARAB2!G44="","",B.ARAB2!G44)</f>
        <v/>
      </c>
      <c r="R72" s="230" t="str">
        <f>IF('MAT2'!F44="","",'MAT2'!F44)</f>
        <v/>
      </c>
      <c r="S72" s="230" t="str">
        <f>IF('MAT2'!G44="","",'MAT2'!G44)</f>
        <v/>
      </c>
      <c r="T72" s="230" t="str">
        <f>IF('IPA2'!F44="","",'IPA2'!F44)</f>
        <v/>
      </c>
      <c r="U72" s="230" t="str">
        <f>IF('IPA2'!G44="","",'IPA2'!G44)</f>
        <v/>
      </c>
      <c r="V72" s="230" t="str">
        <f>IF('IPS2'!F44="","",'IPS2'!F44)</f>
        <v/>
      </c>
      <c r="W72" s="230" t="str">
        <f>IF('IPS2'!G44="","",'IPS2'!G174)</f>
        <v/>
      </c>
      <c r="X72" s="230" t="str">
        <f>IF(BIng2!F44="","",BIng2!F44)</f>
        <v/>
      </c>
      <c r="Y72" s="230" t="str">
        <f>IF(BIng2!G44="","",BIng2!G44)</f>
        <v/>
      </c>
      <c r="Z72" s="230" t="str">
        <f>IF('SBd2'!F44="","",'SBd2'!F44)</f>
        <v/>
      </c>
      <c r="AA72" s="230" t="str">
        <f>IF('SBd2'!G44="","",'SBd2'!G44)</f>
        <v/>
      </c>
      <c r="AB72" s="230" t="str">
        <f>IF('Pjk2'!F44="","",'Pjk2'!F44)</f>
        <v/>
      </c>
      <c r="AC72" s="230" t="str">
        <f>IF('Pjk2'!G44="","",'Pjk2'!G44)</f>
        <v/>
      </c>
      <c r="AD72" s="230" t="str">
        <f>IF('Prk2'!F44="","",'Prk2'!F44)</f>
        <v/>
      </c>
      <c r="AE72" s="230" t="str">
        <f>IF('Prk2'!G44="","",'Prk2'!G44)</f>
        <v/>
      </c>
      <c r="AF72" s="230" t="str">
        <f>IF(BADER2!F44="","",BADER2!F44)</f>
        <v/>
      </c>
      <c r="AG72" s="230" t="str">
        <f>IF(BADER2!G44="","",BADER2!G44)</f>
        <v/>
      </c>
      <c r="AH72" s="230" t="str">
        <f>IF(TAMB12!F44="","",TAMB12!F44)</f>
        <v/>
      </c>
      <c r="AI72" s="230" t="str">
        <f>IF(TAMB12!G44="","",TAMB12!G44)</f>
        <v/>
      </c>
      <c r="AJ72" s="230" t="str">
        <f>IF(TAMB22!F44="","",TAMB22!F44)</f>
        <v/>
      </c>
      <c r="AK72" s="230" t="str">
        <f>IF(TAMB22!G44="","",TAMB22!G44)</f>
        <v/>
      </c>
      <c r="AL72" s="231">
        <f t="shared" si="0"/>
        <v>0</v>
      </c>
      <c r="AM72" s="755"/>
      <c r="AN72" s="757"/>
      <c r="AO72" s="751"/>
    </row>
    <row r="73" spans="1:41">
      <c r="A73" s="711">
        <v>32</v>
      </c>
      <c r="B73" s="752" t="str">
        <f>IF('Data Raport2'!B35="","",'Data Raport2'!B35)</f>
        <v>siswa32</v>
      </c>
      <c r="C73" s="232" t="s">
        <v>422</v>
      </c>
      <c r="D73" s="228" t="str">
        <f>IF('QH2'!C45="","",'QH2'!C45)</f>
        <v/>
      </c>
      <c r="E73" s="229" t="str">
        <f>IF('QH2'!D45="","",'QH2'!D45)</f>
        <v/>
      </c>
      <c r="F73" s="229" t="str">
        <f>IF('AA2'!C45="","",'AA2'!C45)</f>
        <v/>
      </c>
      <c r="G73" s="229" t="str">
        <f>IF('AA2'!D45="","",'AA2'!D45)</f>
        <v/>
      </c>
      <c r="H73" s="229" t="str">
        <f>IF(FIQIH2!C45="","",FIQIH2!C45)</f>
        <v/>
      </c>
      <c r="I73" s="229" t="str">
        <f>IF(FIQIH2!D45="","",FIQIH2!D45)</f>
        <v/>
      </c>
      <c r="J73" s="229" t="str">
        <f>IF('SKI2'!C45="","",'SKI2'!C45)</f>
        <v/>
      </c>
      <c r="K73" s="229" t="str">
        <f>IF('SKI2'!D45="","",'SKI2'!D45)</f>
        <v/>
      </c>
      <c r="L73" s="228" t="str">
        <f>IF(PPKn2!C45="","",PPKn2!C45)</f>
        <v/>
      </c>
      <c r="M73" s="229" t="str">
        <f>IF(PPKn2!D45="","",PPKn2!D45)</f>
        <v/>
      </c>
      <c r="N73" s="230" t="str">
        <f>IF(B.Ind2!C45="","",B.Ind2!C45)</f>
        <v/>
      </c>
      <c r="O73" s="230" t="str">
        <f>IF(B.Ind2!D45="","",B.Ind2!D45)</f>
        <v/>
      </c>
      <c r="P73" s="230" t="str">
        <f>IF(B.ARAB2!C45="","",B.ARAB2!C45)</f>
        <v/>
      </c>
      <c r="Q73" s="230" t="str">
        <f>IF(B.ARAB2!D45="","",B.ARAB2!D45)</f>
        <v/>
      </c>
      <c r="R73" s="230" t="str">
        <f>IF('MAT2'!C45="","",'MAT2'!C45)</f>
        <v/>
      </c>
      <c r="S73" s="230" t="str">
        <f>IF('MAT2'!D45="","",'MAT2'!D45)</f>
        <v/>
      </c>
      <c r="T73" s="230" t="str">
        <f>IF('IPA2'!C45="","",'IPA2'!C45)</f>
        <v/>
      </c>
      <c r="U73" s="230" t="str">
        <f>IF('IPA2'!D45="","",'IPA2'!D45)</f>
        <v/>
      </c>
      <c r="V73" s="230" t="str">
        <f>IF('IPS2'!C45="","",'IPS2'!C45)</f>
        <v/>
      </c>
      <c r="W73" s="230" t="str">
        <f>IF('IPS2'!D45="","",'IPS2'!D45)</f>
        <v/>
      </c>
      <c r="X73" s="230" t="str">
        <f>IF(BIng2!C45="","",BIng2!F45)</f>
        <v/>
      </c>
      <c r="Y73" s="230" t="str">
        <f>IF(BIng2!D45="","",BIng2!D45)</f>
        <v/>
      </c>
      <c r="Z73" s="230" t="str">
        <f>IF('SBd2'!C45="","",'SBd2'!C45)</f>
        <v/>
      </c>
      <c r="AA73" s="230" t="str">
        <f>IF('SBd2'!D45="","",'SBd2'!D175)</f>
        <v/>
      </c>
      <c r="AB73" s="230" t="str">
        <f>IF('Pjk2'!C45="","",'Pjk2'!F45)</f>
        <v/>
      </c>
      <c r="AC73" s="230" t="str">
        <f>IF('Pjk2'!D45="","",'Pjk2'!D45)</f>
        <v/>
      </c>
      <c r="AD73" s="230" t="str">
        <f>IF('Prk2'!C45="","",'Prk2'!C45)</f>
        <v/>
      </c>
      <c r="AE73" s="230" t="str">
        <f>IF('Prk2'!D45="","",'Prk2'!D45)</f>
        <v/>
      </c>
      <c r="AF73" s="230" t="str">
        <f>IF(BADER2!C45="","",BADER2!C45)</f>
        <v/>
      </c>
      <c r="AG73" s="230" t="str">
        <f>IF(BADER2!D45="","",BADER2!D45)</f>
        <v/>
      </c>
      <c r="AH73" s="230" t="str">
        <f>IF(TAMB12!C45="","",TAMB12!C45)</f>
        <v/>
      </c>
      <c r="AI73" s="230" t="str">
        <f>IF(TAMB12!D45="","",TAMB12!D45)</f>
        <v/>
      </c>
      <c r="AJ73" s="230" t="str">
        <f>IF(TAMB22!C45="","",TAMB22!C45)</f>
        <v/>
      </c>
      <c r="AK73" s="230" t="str">
        <f>IF(TAMB22!D45="","",TAMB22!D45)</f>
        <v/>
      </c>
      <c r="AL73" s="231">
        <f t="shared" si="0"/>
        <v>0</v>
      </c>
      <c r="AM73" s="754" t="str">
        <f>IFERROR(DESKRIPSI2!EW42,"")</f>
        <v/>
      </c>
      <c r="AN73" s="756" t="str">
        <f t="shared" ref="AN73" si="61">IF(AL73=0,"",AL73+AL74)</f>
        <v/>
      </c>
      <c r="AO73" s="751" t="str">
        <f t="shared" ref="AO73" si="62">IF(AN73="","",RANK(AN73,$AN$11:$AN$107,0))</f>
        <v/>
      </c>
    </row>
    <row r="74" spans="1:41">
      <c r="A74" s="713"/>
      <c r="B74" s="753"/>
      <c r="C74" s="232" t="s">
        <v>423</v>
      </c>
      <c r="D74" s="228" t="str">
        <f>IF('QH2'!F45="","",'QH2'!F45)</f>
        <v/>
      </c>
      <c r="E74" s="229" t="str">
        <f>IF('QH2'!G45="","",'QH2'!G45)</f>
        <v/>
      </c>
      <c r="F74" s="229" t="str">
        <f>IF('AA2'!F45="","",'AA2'!F45)</f>
        <v/>
      </c>
      <c r="G74" s="229" t="str">
        <f>IF('AA2'!G45="","",'AA2'!G45)</f>
        <v/>
      </c>
      <c r="H74" s="229" t="str">
        <f>IF(FIQIH2!F45="","",FIQIH2!F45)</f>
        <v/>
      </c>
      <c r="I74" s="229" t="str">
        <f>IF(FIQIH2!G45="","",FIQIH2!G45)</f>
        <v/>
      </c>
      <c r="J74" s="229" t="str">
        <f>IF('SKI2'!F45="","",'SKI2'!F45)</f>
        <v/>
      </c>
      <c r="K74" s="229" t="str">
        <f>IF('SKI2'!G45="","",'SKI2'!G45)</f>
        <v/>
      </c>
      <c r="L74" s="228" t="str">
        <f>IF(PPKn2!F45="","",PPKn2!F45)</f>
        <v/>
      </c>
      <c r="M74" s="229" t="str">
        <f>IF(PPKn2!G45="","",PPKn2!G45)</f>
        <v/>
      </c>
      <c r="N74" s="230" t="str">
        <f>IF(B.Ind2!F45="","",B.Ind2!F45)</f>
        <v/>
      </c>
      <c r="O74" s="230" t="str">
        <f>IF(B.Ind2!G45="","",B.Ind2!G45)</f>
        <v/>
      </c>
      <c r="P74" s="230" t="str">
        <f>IF(B.ARAB2!F45="","",B.ARAB2!F45)</f>
        <v/>
      </c>
      <c r="Q74" s="230" t="str">
        <f>IF(B.ARAB2!G45="","",B.ARAB2!G45)</f>
        <v/>
      </c>
      <c r="R74" s="230" t="str">
        <f>IF('MAT2'!F45="","",'MAT2'!F45)</f>
        <v/>
      </c>
      <c r="S74" s="230" t="str">
        <f>IF('MAT2'!G45="","",'MAT2'!G45)</f>
        <v/>
      </c>
      <c r="T74" s="230" t="str">
        <f>IF('IPA2'!F45="","",'IPA2'!F45)</f>
        <v/>
      </c>
      <c r="U74" s="230" t="str">
        <f>IF('IPA2'!G45="","",'IPA2'!G45)</f>
        <v/>
      </c>
      <c r="V74" s="230" t="str">
        <f>IF('IPS2'!F45="","",'IPS2'!F45)</f>
        <v/>
      </c>
      <c r="W74" s="230" t="str">
        <f>IF('IPS2'!G45="","",'IPS2'!G175)</f>
        <v/>
      </c>
      <c r="X74" s="230" t="str">
        <f>IF(BIng2!F45="","",BIng2!F45)</f>
        <v/>
      </c>
      <c r="Y74" s="230" t="str">
        <f>IF(BIng2!G45="","",BIng2!G45)</f>
        <v/>
      </c>
      <c r="Z74" s="230" t="str">
        <f>IF('SBd2'!F45="","",'SBd2'!F45)</f>
        <v/>
      </c>
      <c r="AA74" s="230" t="str">
        <f>IF('SBd2'!G45="","",'SBd2'!G45)</f>
        <v/>
      </c>
      <c r="AB74" s="230" t="str">
        <f>IF('Pjk2'!F45="","",'Pjk2'!F45)</f>
        <v/>
      </c>
      <c r="AC74" s="230" t="str">
        <f>IF('Pjk2'!G45="","",'Pjk2'!G45)</f>
        <v/>
      </c>
      <c r="AD74" s="230" t="str">
        <f>IF('Prk2'!F45="","",'Prk2'!F45)</f>
        <v/>
      </c>
      <c r="AE74" s="230" t="str">
        <f>IF('Prk2'!G45="","",'Prk2'!G45)</f>
        <v/>
      </c>
      <c r="AF74" s="230" t="str">
        <f>IF(BADER2!F45="","",BADER2!F45)</f>
        <v/>
      </c>
      <c r="AG74" s="230" t="str">
        <f>IF(BADER2!G45="","",BADER2!G45)</f>
        <v/>
      </c>
      <c r="AH74" s="230" t="str">
        <f>IF(TAMB12!F45="","",TAMB12!F45)</f>
        <v/>
      </c>
      <c r="AI74" s="230" t="str">
        <f>IF(TAMB12!G45="","",TAMB12!G45)</f>
        <v/>
      </c>
      <c r="AJ74" s="230" t="str">
        <f>IF(TAMB22!F45="","",TAMB22!F45)</f>
        <v/>
      </c>
      <c r="AK74" s="230" t="str">
        <f>IF(TAMB22!G45="","",TAMB22!G45)</f>
        <v/>
      </c>
      <c r="AL74" s="231">
        <f t="shared" si="0"/>
        <v>0</v>
      </c>
      <c r="AM74" s="755"/>
      <c r="AN74" s="757"/>
      <c r="AO74" s="751"/>
    </row>
    <row r="75" spans="1:41">
      <c r="A75" s="711">
        <v>33</v>
      </c>
      <c r="B75" s="752" t="str">
        <f>IF('Data Raport2'!B36="","",'Data Raport2'!B36)</f>
        <v>siswa33</v>
      </c>
      <c r="C75" s="232" t="s">
        <v>422</v>
      </c>
      <c r="D75" s="228" t="str">
        <f>IF('QH2'!C46="","",'QH2'!C46)</f>
        <v/>
      </c>
      <c r="E75" s="229" t="str">
        <f>IF('QH2'!D46="","",'QH2'!D46)</f>
        <v/>
      </c>
      <c r="F75" s="229" t="str">
        <f>IF('AA2'!C46="","",'AA2'!C46)</f>
        <v/>
      </c>
      <c r="G75" s="229" t="str">
        <f>IF('AA2'!D46="","",'AA2'!D46)</f>
        <v/>
      </c>
      <c r="H75" s="229" t="str">
        <f>IF(FIQIH2!C46="","",FIQIH2!C46)</f>
        <v/>
      </c>
      <c r="I75" s="229" t="str">
        <f>IF(FIQIH2!D46="","",FIQIH2!D46)</f>
        <v/>
      </c>
      <c r="J75" s="229" t="str">
        <f>IF('SKI2'!C46="","",'SKI2'!C46)</f>
        <v/>
      </c>
      <c r="K75" s="229" t="str">
        <f>IF('SKI2'!D46="","",'SKI2'!D46)</f>
        <v/>
      </c>
      <c r="L75" s="228" t="str">
        <f>IF(PPKn2!C46="","",PPKn2!C46)</f>
        <v/>
      </c>
      <c r="M75" s="229" t="str">
        <f>IF(PPKn2!D46="","",PPKn2!D46)</f>
        <v/>
      </c>
      <c r="N75" s="230" t="str">
        <f>IF(B.Ind2!C46="","",B.Ind2!C46)</f>
        <v/>
      </c>
      <c r="O75" s="230" t="str">
        <f>IF(B.Ind2!D46="","",B.Ind2!D46)</f>
        <v/>
      </c>
      <c r="P75" s="230" t="str">
        <f>IF(B.ARAB2!C46="","",B.ARAB2!C46)</f>
        <v/>
      </c>
      <c r="Q75" s="230" t="str">
        <f>IF(B.ARAB2!D46="","",B.ARAB2!D46)</f>
        <v/>
      </c>
      <c r="R75" s="230" t="str">
        <f>IF('MAT2'!C46="","",'MAT2'!C46)</f>
        <v/>
      </c>
      <c r="S75" s="230" t="str">
        <f>IF('MAT2'!D46="","",'MAT2'!D46)</f>
        <v/>
      </c>
      <c r="T75" s="230" t="str">
        <f>IF('IPA2'!C46="","",'IPA2'!C46)</f>
        <v/>
      </c>
      <c r="U75" s="230" t="str">
        <f>IF('IPA2'!D46="","",'IPA2'!D46)</f>
        <v/>
      </c>
      <c r="V75" s="230" t="str">
        <f>IF('IPS2'!C46="","",'IPS2'!C46)</f>
        <v/>
      </c>
      <c r="W75" s="230" t="str">
        <f>IF('IPS2'!D46="","",'IPS2'!D46)</f>
        <v/>
      </c>
      <c r="X75" s="230" t="str">
        <f>IF(BIng2!C46="","",BIng2!F46)</f>
        <v/>
      </c>
      <c r="Y75" s="230" t="str">
        <f>IF(BIng2!D46="","",BIng2!D46)</f>
        <v/>
      </c>
      <c r="Z75" s="230" t="str">
        <f>IF('SBd2'!C46="","",'SBd2'!C46)</f>
        <v/>
      </c>
      <c r="AA75" s="230" t="str">
        <f>IF('SBd2'!D46="","",'SBd2'!D176)</f>
        <v/>
      </c>
      <c r="AB75" s="230" t="str">
        <f>IF('Pjk2'!C46="","",'Pjk2'!F46)</f>
        <v/>
      </c>
      <c r="AC75" s="230" t="str">
        <f>IF('Pjk2'!D46="","",'Pjk2'!D46)</f>
        <v/>
      </c>
      <c r="AD75" s="230" t="str">
        <f>IF('Prk2'!C46="","",'Prk2'!C46)</f>
        <v/>
      </c>
      <c r="AE75" s="230" t="str">
        <f>IF('Prk2'!D46="","",'Prk2'!D46)</f>
        <v/>
      </c>
      <c r="AF75" s="230" t="str">
        <f>IF(BADER2!C46="","",BADER2!C46)</f>
        <v/>
      </c>
      <c r="AG75" s="230" t="str">
        <f>IF(BADER2!D46="","",BADER2!D46)</f>
        <v/>
      </c>
      <c r="AH75" s="230" t="str">
        <f>IF(TAMB12!C46="","",TAMB12!C46)</f>
        <v/>
      </c>
      <c r="AI75" s="230" t="str">
        <f>IF(TAMB12!D46="","",TAMB12!D46)</f>
        <v/>
      </c>
      <c r="AJ75" s="230" t="str">
        <f>IF(TAMB22!C46="","",TAMB22!C46)</f>
        <v/>
      </c>
      <c r="AK75" s="230" t="str">
        <f>IF(TAMB22!D46="","",TAMB22!D46)</f>
        <v/>
      </c>
      <c r="AL75" s="231">
        <f t="shared" ref="AL75:AL106" si="63">SUM(D75,F75,H75,J75,L75,N75,P75,R75,T75,V75,X75,Z75,AB75,AD75,AF75,AH75,AJ75)</f>
        <v>0</v>
      </c>
      <c r="AM75" s="754" t="str">
        <f>IFERROR(DESKRIPSI2!EW43,"")</f>
        <v/>
      </c>
      <c r="AN75" s="756" t="str">
        <f t="shared" ref="AN75" si="64">IF(AL75=0,"",AL75+AL76)</f>
        <v/>
      </c>
      <c r="AO75" s="751" t="str">
        <f t="shared" ref="AO75" si="65">IF(AN75="","",RANK(AN75,$AN$11:$AN$107,0))</f>
        <v/>
      </c>
    </row>
    <row r="76" spans="1:41">
      <c r="A76" s="713"/>
      <c r="B76" s="753"/>
      <c r="C76" s="232" t="s">
        <v>423</v>
      </c>
      <c r="D76" s="228" t="str">
        <f>IF('QH2'!F46="","",'QH2'!F46)</f>
        <v/>
      </c>
      <c r="E76" s="229" t="str">
        <f>IF('QH2'!G46="","",'QH2'!G46)</f>
        <v/>
      </c>
      <c r="F76" s="229" t="str">
        <f>IF('AA2'!F46="","",'AA2'!F46)</f>
        <v/>
      </c>
      <c r="G76" s="229" t="str">
        <f>IF('AA2'!G46="","",'AA2'!G46)</f>
        <v/>
      </c>
      <c r="H76" s="229" t="str">
        <f>IF(FIQIH2!F46="","",FIQIH2!F46)</f>
        <v/>
      </c>
      <c r="I76" s="229" t="str">
        <f>IF(FIQIH2!G46="","",FIQIH2!G46)</f>
        <v/>
      </c>
      <c r="J76" s="229" t="str">
        <f>IF('SKI2'!F46="","",'SKI2'!F46)</f>
        <v/>
      </c>
      <c r="K76" s="229" t="str">
        <f>IF('SKI2'!G46="","",'SKI2'!G46)</f>
        <v/>
      </c>
      <c r="L76" s="228" t="str">
        <f>IF(PPKn2!F46="","",PPKn2!F46)</f>
        <v/>
      </c>
      <c r="M76" s="229" t="str">
        <f>IF(PPKn2!G46="","",PPKn2!G46)</f>
        <v/>
      </c>
      <c r="N76" s="230" t="str">
        <f>IF(B.Ind2!F46="","",B.Ind2!F46)</f>
        <v/>
      </c>
      <c r="O76" s="230" t="str">
        <f>IF(B.Ind2!G46="","",B.Ind2!G46)</f>
        <v/>
      </c>
      <c r="P76" s="230" t="str">
        <f>IF(B.ARAB2!F46="","",B.ARAB2!F46)</f>
        <v/>
      </c>
      <c r="Q76" s="230" t="str">
        <f>IF(B.ARAB2!G46="","",B.ARAB2!G46)</f>
        <v/>
      </c>
      <c r="R76" s="230" t="str">
        <f>IF('MAT2'!F46="","",'MAT2'!F46)</f>
        <v/>
      </c>
      <c r="S76" s="230" t="str">
        <f>IF('MAT2'!G46="","",'MAT2'!G46)</f>
        <v/>
      </c>
      <c r="T76" s="230" t="str">
        <f>IF('IPA2'!F46="","",'IPA2'!F46)</f>
        <v/>
      </c>
      <c r="U76" s="230" t="str">
        <f>IF('IPA2'!G46="","",'IPA2'!G46)</f>
        <v/>
      </c>
      <c r="V76" s="230" t="str">
        <f>IF('IPS2'!F46="","",'IPS2'!F46)</f>
        <v/>
      </c>
      <c r="W76" s="230" t="str">
        <f>IF('IPS2'!G46="","",'IPS2'!G176)</f>
        <v/>
      </c>
      <c r="X76" s="230" t="str">
        <f>IF(BIng2!F46="","",BIng2!F46)</f>
        <v/>
      </c>
      <c r="Y76" s="230" t="str">
        <f>IF(BIng2!G46="","",BIng2!G46)</f>
        <v/>
      </c>
      <c r="Z76" s="230" t="str">
        <f>IF('SBd2'!F46="","",'SBd2'!F46)</f>
        <v/>
      </c>
      <c r="AA76" s="230" t="str">
        <f>IF('SBd2'!G46="","",'SBd2'!G46)</f>
        <v/>
      </c>
      <c r="AB76" s="230" t="str">
        <f>IF('Pjk2'!F46="","",'Pjk2'!F46)</f>
        <v/>
      </c>
      <c r="AC76" s="230" t="str">
        <f>IF('Pjk2'!G46="","",'Pjk2'!G46)</f>
        <v/>
      </c>
      <c r="AD76" s="230" t="str">
        <f>IF('Prk2'!F46="","",'Prk2'!F46)</f>
        <v/>
      </c>
      <c r="AE76" s="230" t="str">
        <f>IF('Prk2'!G46="","",'Prk2'!G46)</f>
        <v/>
      </c>
      <c r="AF76" s="230" t="str">
        <f>IF(BADER2!F46="","",BADER2!F46)</f>
        <v/>
      </c>
      <c r="AG76" s="230" t="str">
        <f>IF(BADER2!G46="","",BADER2!G46)</f>
        <v/>
      </c>
      <c r="AH76" s="230" t="str">
        <f>IF(TAMB12!F46="","",TAMB12!F46)</f>
        <v/>
      </c>
      <c r="AI76" s="230" t="str">
        <f>IF(TAMB12!G46="","",TAMB12!G46)</f>
        <v/>
      </c>
      <c r="AJ76" s="230" t="str">
        <f>IF(TAMB22!F46="","",TAMB22!F46)</f>
        <v/>
      </c>
      <c r="AK76" s="230" t="str">
        <f>IF(TAMB22!G46="","",TAMB22!G46)</f>
        <v/>
      </c>
      <c r="AL76" s="231">
        <f t="shared" si="63"/>
        <v>0</v>
      </c>
      <c r="AM76" s="755"/>
      <c r="AN76" s="757"/>
      <c r="AO76" s="751"/>
    </row>
    <row r="77" spans="1:41">
      <c r="A77" s="711">
        <v>34</v>
      </c>
      <c r="B77" s="752" t="str">
        <f>IF('Data Raport2'!B37="","",'Data Raport2'!B37)</f>
        <v>siswa34</v>
      </c>
      <c r="C77" s="232" t="s">
        <v>422</v>
      </c>
      <c r="D77" s="228" t="str">
        <f>IF('QH2'!C47="","",'QH2'!C47)</f>
        <v/>
      </c>
      <c r="E77" s="229" t="str">
        <f>IF('QH2'!D47="","",'QH2'!D47)</f>
        <v/>
      </c>
      <c r="F77" s="229" t="str">
        <f>IF('AA2'!C47="","",'AA2'!C47)</f>
        <v/>
      </c>
      <c r="G77" s="229" t="str">
        <f>IF('AA2'!D47="","",'AA2'!D47)</f>
        <v/>
      </c>
      <c r="H77" s="229" t="str">
        <f>IF(FIQIH2!C47="","",FIQIH2!C47)</f>
        <v/>
      </c>
      <c r="I77" s="229" t="str">
        <f>IF(FIQIH2!D47="","",FIQIH2!D47)</f>
        <v/>
      </c>
      <c r="J77" s="229" t="str">
        <f>IF('SKI2'!C47="","",'SKI2'!C47)</f>
        <v/>
      </c>
      <c r="K77" s="229" t="str">
        <f>IF('SKI2'!D47="","",'SKI2'!D47)</f>
        <v/>
      </c>
      <c r="L77" s="228" t="str">
        <f>IF(PPKn2!C47="","",PPKn2!C47)</f>
        <v/>
      </c>
      <c r="M77" s="229" t="str">
        <f>IF(PPKn2!D47="","",PPKn2!D47)</f>
        <v/>
      </c>
      <c r="N77" s="230" t="str">
        <f>IF(B.Ind2!C47="","",B.Ind2!C47)</f>
        <v/>
      </c>
      <c r="O77" s="230" t="str">
        <f>IF(B.Ind2!D47="","",B.Ind2!D47)</f>
        <v/>
      </c>
      <c r="P77" s="230" t="str">
        <f>IF(B.ARAB2!C47="","",B.ARAB2!C47)</f>
        <v/>
      </c>
      <c r="Q77" s="230" t="str">
        <f>IF(B.ARAB2!D47="","",B.ARAB2!D47)</f>
        <v/>
      </c>
      <c r="R77" s="230" t="str">
        <f>IF('MAT2'!C47="","",'MAT2'!C47)</f>
        <v/>
      </c>
      <c r="S77" s="230" t="str">
        <f>IF('MAT2'!D47="","",'MAT2'!D47)</f>
        <v/>
      </c>
      <c r="T77" s="230" t="str">
        <f>IF('IPA2'!C47="","",'IPA2'!C47)</f>
        <v/>
      </c>
      <c r="U77" s="230" t="str">
        <f>IF('IPA2'!D47="","",'IPA2'!D47)</f>
        <v/>
      </c>
      <c r="V77" s="230" t="str">
        <f>IF('IPS2'!C47="","",'IPS2'!C47)</f>
        <v/>
      </c>
      <c r="W77" s="230" t="str">
        <f>IF('IPS2'!D47="","",'IPS2'!D47)</f>
        <v/>
      </c>
      <c r="X77" s="230" t="str">
        <f>IF(BIng2!C47="","",BIng2!F47)</f>
        <v/>
      </c>
      <c r="Y77" s="230" t="str">
        <f>IF(BIng2!D47="","",BIng2!D47)</f>
        <v/>
      </c>
      <c r="Z77" s="230" t="str">
        <f>IF('SBd2'!C47="","",'SBd2'!C47)</f>
        <v/>
      </c>
      <c r="AA77" s="230" t="str">
        <f>IF('SBd2'!D47="","",'SBd2'!D177)</f>
        <v/>
      </c>
      <c r="AB77" s="230" t="str">
        <f>IF('Pjk2'!C47="","",'Pjk2'!F47)</f>
        <v/>
      </c>
      <c r="AC77" s="230" t="str">
        <f>IF('Pjk2'!D47="","",'Pjk2'!D47)</f>
        <v/>
      </c>
      <c r="AD77" s="230" t="str">
        <f>IF('Prk2'!C47="","",'Prk2'!C47)</f>
        <v/>
      </c>
      <c r="AE77" s="230" t="str">
        <f>IF('Prk2'!D47="","",'Prk2'!D47)</f>
        <v/>
      </c>
      <c r="AF77" s="230" t="str">
        <f>IF(BADER2!C47="","",BADER2!C47)</f>
        <v/>
      </c>
      <c r="AG77" s="230" t="str">
        <f>IF(BADER2!D47="","",BADER2!D47)</f>
        <v/>
      </c>
      <c r="AH77" s="230" t="str">
        <f>IF(TAMB12!C47="","",TAMB12!C47)</f>
        <v/>
      </c>
      <c r="AI77" s="230" t="str">
        <f>IF(TAMB12!D47="","",TAMB12!D47)</f>
        <v/>
      </c>
      <c r="AJ77" s="230" t="str">
        <f>IF(TAMB22!C47="","",TAMB22!C47)</f>
        <v/>
      </c>
      <c r="AK77" s="230" t="str">
        <f>IF(TAMB22!D47="","",TAMB22!D47)</f>
        <v/>
      </c>
      <c r="AL77" s="231">
        <f t="shared" si="63"/>
        <v>0</v>
      </c>
      <c r="AM77" s="754" t="str">
        <f>IFERROR(DESKRIPSI2!EW44,"")</f>
        <v/>
      </c>
      <c r="AN77" s="756" t="str">
        <f t="shared" ref="AN77" si="66">IF(AL77=0,"",AL77+AL78)</f>
        <v/>
      </c>
      <c r="AO77" s="751" t="str">
        <f t="shared" ref="AO77" si="67">IF(AN77="","",RANK(AN77,$AN$11:$AN$107,0))</f>
        <v/>
      </c>
    </row>
    <row r="78" spans="1:41">
      <c r="A78" s="713"/>
      <c r="B78" s="753"/>
      <c r="C78" s="232" t="s">
        <v>423</v>
      </c>
      <c r="D78" s="228" t="str">
        <f>IF('QH2'!F47="","",'QH2'!F47)</f>
        <v/>
      </c>
      <c r="E78" s="229" t="str">
        <f>IF('QH2'!G47="","",'QH2'!G47)</f>
        <v/>
      </c>
      <c r="F78" s="229" t="str">
        <f>IF('AA2'!F47="","",'AA2'!F47)</f>
        <v/>
      </c>
      <c r="G78" s="229" t="str">
        <f>IF('AA2'!G47="","",'AA2'!G47)</f>
        <v/>
      </c>
      <c r="H78" s="229" t="str">
        <f>IF(FIQIH2!F47="","",FIQIH2!F47)</f>
        <v/>
      </c>
      <c r="I78" s="229" t="str">
        <f>IF(FIQIH2!G47="","",FIQIH2!G47)</f>
        <v/>
      </c>
      <c r="J78" s="229" t="str">
        <f>IF('SKI2'!F47="","",'SKI2'!F47)</f>
        <v/>
      </c>
      <c r="K78" s="229" t="str">
        <f>IF('SKI2'!G47="","",'SKI2'!G47)</f>
        <v/>
      </c>
      <c r="L78" s="228" t="str">
        <f>IF(PPKn2!F47="","",PPKn2!F47)</f>
        <v/>
      </c>
      <c r="M78" s="229" t="str">
        <f>IF(PPKn2!G47="","",PPKn2!G47)</f>
        <v/>
      </c>
      <c r="N78" s="230" t="str">
        <f>IF(B.Ind2!F47="","",B.Ind2!F47)</f>
        <v/>
      </c>
      <c r="O78" s="230" t="str">
        <f>IF(B.Ind2!G47="","",B.Ind2!G47)</f>
        <v/>
      </c>
      <c r="P78" s="230" t="str">
        <f>IF(B.ARAB2!F47="","",B.ARAB2!F47)</f>
        <v/>
      </c>
      <c r="Q78" s="230" t="str">
        <f>IF(B.ARAB2!G47="","",B.ARAB2!G47)</f>
        <v/>
      </c>
      <c r="R78" s="230" t="str">
        <f>IF('MAT2'!F47="","",'MAT2'!F47)</f>
        <v/>
      </c>
      <c r="S78" s="230" t="str">
        <f>IF('MAT2'!G47="","",'MAT2'!G47)</f>
        <v/>
      </c>
      <c r="T78" s="230" t="str">
        <f>IF('IPA2'!F47="","",'IPA2'!F47)</f>
        <v/>
      </c>
      <c r="U78" s="230" t="str">
        <f>IF('IPA2'!G47="","",'IPA2'!G47)</f>
        <v/>
      </c>
      <c r="V78" s="230" t="str">
        <f>IF('IPS2'!F47="","",'IPS2'!F47)</f>
        <v/>
      </c>
      <c r="W78" s="230" t="str">
        <f>IF('IPS2'!G47="","",'IPS2'!G177)</f>
        <v/>
      </c>
      <c r="X78" s="230" t="str">
        <f>IF(BIng2!F47="","",BIng2!F47)</f>
        <v/>
      </c>
      <c r="Y78" s="230" t="str">
        <f>IF(BIng2!G47="","",BIng2!G47)</f>
        <v/>
      </c>
      <c r="Z78" s="230" t="str">
        <f>IF('SBd2'!F47="","",'SBd2'!F47)</f>
        <v/>
      </c>
      <c r="AA78" s="230" t="str">
        <f>IF('SBd2'!G47="","",'SBd2'!G47)</f>
        <v/>
      </c>
      <c r="AB78" s="230" t="str">
        <f>IF('Pjk2'!F47="","",'Pjk2'!F47)</f>
        <v/>
      </c>
      <c r="AC78" s="230" t="str">
        <f>IF('Pjk2'!G47="","",'Pjk2'!G47)</f>
        <v/>
      </c>
      <c r="AD78" s="230" t="str">
        <f>IF('Prk2'!F47="","",'Prk2'!F47)</f>
        <v/>
      </c>
      <c r="AE78" s="230" t="str">
        <f>IF('Prk2'!G47="","",'Prk2'!G47)</f>
        <v/>
      </c>
      <c r="AF78" s="230" t="str">
        <f>IF(BADER2!F47="","",BADER2!F47)</f>
        <v/>
      </c>
      <c r="AG78" s="230" t="str">
        <f>IF(BADER2!G47="","",BADER2!G47)</f>
        <v/>
      </c>
      <c r="AH78" s="230" t="str">
        <f>IF(TAMB12!F47="","",TAMB12!F47)</f>
        <v/>
      </c>
      <c r="AI78" s="230" t="str">
        <f>IF(TAMB12!G47="","",TAMB12!G47)</f>
        <v/>
      </c>
      <c r="AJ78" s="230" t="str">
        <f>IF(TAMB22!F47="","",TAMB22!F47)</f>
        <v/>
      </c>
      <c r="AK78" s="230" t="str">
        <f>IF(TAMB22!G47="","",TAMB22!G47)</f>
        <v/>
      </c>
      <c r="AL78" s="231">
        <f t="shared" si="63"/>
        <v>0</v>
      </c>
      <c r="AM78" s="755"/>
      <c r="AN78" s="757"/>
      <c r="AO78" s="751"/>
    </row>
    <row r="79" spans="1:41">
      <c r="A79" s="711">
        <v>35</v>
      </c>
      <c r="B79" s="752" t="str">
        <f>IF('Data Raport2'!B38="","",'Data Raport2'!B38)</f>
        <v>siswa35</v>
      </c>
      <c r="C79" s="232" t="s">
        <v>422</v>
      </c>
      <c r="D79" s="228" t="str">
        <f>IF('QH2'!C48="","",'QH2'!C48)</f>
        <v/>
      </c>
      <c r="E79" s="229" t="str">
        <f>IF('QH2'!D48="","",'QH2'!D48)</f>
        <v/>
      </c>
      <c r="F79" s="229" t="str">
        <f>IF('AA2'!C48="","",'AA2'!C48)</f>
        <v/>
      </c>
      <c r="G79" s="229" t="str">
        <f>IF('AA2'!D48="","",'AA2'!D48)</f>
        <v/>
      </c>
      <c r="H79" s="229" t="str">
        <f>IF(FIQIH2!C48="","",FIQIH2!C48)</f>
        <v/>
      </c>
      <c r="I79" s="229" t="str">
        <f>IF(FIQIH2!D48="","",FIQIH2!D48)</f>
        <v/>
      </c>
      <c r="J79" s="229" t="str">
        <f>IF('SKI2'!C48="","",'SKI2'!C48)</f>
        <v/>
      </c>
      <c r="K79" s="229" t="str">
        <f>IF('SKI2'!D48="","",'SKI2'!D48)</f>
        <v/>
      </c>
      <c r="L79" s="228" t="str">
        <f>IF(PPKn2!C48="","",PPKn2!C48)</f>
        <v/>
      </c>
      <c r="M79" s="229" t="str">
        <f>IF(PPKn2!D48="","",PPKn2!D48)</f>
        <v/>
      </c>
      <c r="N79" s="230" t="str">
        <f>IF(B.Ind2!C48="","",B.Ind2!C48)</f>
        <v/>
      </c>
      <c r="O79" s="230" t="str">
        <f>IF(B.Ind2!D48="","",B.Ind2!D48)</f>
        <v/>
      </c>
      <c r="P79" s="230" t="str">
        <f>IF(B.ARAB2!C48="","",B.ARAB2!C48)</f>
        <v/>
      </c>
      <c r="Q79" s="230" t="str">
        <f>IF(B.ARAB2!D48="","",B.ARAB2!D48)</f>
        <v/>
      </c>
      <c r="R79" s="230" t="str">
        <f>IF('MAT2'!C48="","",'MAT2'!C48)</f>
        <v/>
      </c>
      <c r="S79" s="230" t="str">
        <f>IF('MAT2'!D48="","",'MAT2'!D48)</f>
        <v/>
      </c>
      <c r="T79" s="230" t="str">
        <f>IF('IPA2'!C48="","",'IPA2'!C48)</f>
        <v/>
      </c>
      <c r="U79" s="230" t="str">
        <f>IF('IPA2'!D48="","",'IPA2'!D48)</f>
        <v/>
      </c>
      <c r="V79" s="230" t="str">
        <f>IF('IPS2'!C48="","",'IPS2'!C48)</f>
        <v/>
      </c>
      <c r="W79" s="230" t="str">
        <f>IF('IPS2'!D48="","",'IPS2'!D48)</f>
        <v/>
      </c>
      <c r="X79" s="230" t="str">
        <f>IF(BIng2!C48="","",BIng2!F48)</f>
        <v/>
      </c>
      <c r="Y79" s="230" t="str">
        <f>IF(BIng2!D48="","",BIng2!D48)</f>
        <v/>
      </c>
      <c r="Z79" s="230" t="str">
        <f>IF('SBd2'!C48="","",'SBd2'!C48)</f>
        <v/>
      </c>
      <c r="AA79" s="230" t="str">
        <f>IF('SBd2'!D48="","",'SBd2'!D178)</f>
        <v/>
      </c>
      <c r="AB79" s="230" t="str">
        <f>IF('Pjk2'!C48="","",'Pjk2'!F48)</f>
        <v/>
      </c>
      <c r="AC79" s="230" t="str">
        <f>IF('Pjk2'!D48="","",'Pjk2'!D48)</f>
        <v/>
      </c>
      <c r="AD79" s="230" t="str">
        <f>IF('Prk2'!C48="","",'Prk2'!C48)</f>
        <v/>
      </c>
      <c r="AE79" s="230" t="str">
        <f>IF('Prk2'!D48="","",'Prk2'!D48)</f>
        <v/>
      </c>
      <c r="AF79" s="230" t="str">
        <f>IF(BADER2!C48="","",BADER2!C48)</f>
        <v/>
      </c>
      <c r="AG79" s="230" t="str">
        <f>IF(BADER2!D48="","",BADER2!D48)</f>
        <v/>
      </c>
      <c r="AH79" s="230" t="str">
        <f>IF(TAMB12!C48="","",TAMB12!C48)</f>
        <v/>
      </c>
      <c r="AI79" s="230" t="str">
        <f>IF(TAMB12!D48="","",TAMB12!D48)</f>
        <v/>
      </c>
      <c r="AJ79" s="230" t="str">
        <f>IF(TAMB22!C48="","",TAMB22!C48)</f>
        <v/>
      </c>
      <c r="AK79" s="230" t="str">
        <f>IF(TAMB22!D48="","",TAMB22!D48)</f>
        <v/>
      </c>
      <c r="AL79" s="231">
        <f t="shared" si="63"/>
        <v>0</v>
      </c>
      <c r="AM79" s="754" t="str">
        <f>IFERROR(DESKRIPSI2!EW45,"")</f>
        <v/>
      </c>
      <c r="AN79" s="756" t="str">
        <f t="shared" ref="AN79" si="68">IF(AL79=0,"",AL79+AL80)</f>
        <v/>
      </c>
      <c r="AO79" s="751" t="str">
        <f t="shared" ref="AO79" si="69">IF(AN79="","",RANK(AN79,$AN$11:$AN$107,0))</f>
        <v/>
      </c>
    </row>
    <row r="80" spans="1:41">
      <c r="A80" s="713"/>
      <c r="B80" s="753"/>
      <c r="C80" s="232" t="s">
        <v>423</v>
      </c>
      <c r="D80" s="228" t="str">
        <f>IF('QH2'!F48="","",'QH2'!F48)</f>
        <v/>
      </c>
      <c r="E80" s="229" t="str">
        <f>IF('QH2'!G48="","",'QH2'!G48)</f>
        <v/>
      </c>
      <c r="F80" s="229" t="str">
        <f>IF('AA2'!F48="","",'AA2'!F48)</f>
        <v/>
      </c>
      <c r="G80" s="229" t="str">
        <f>IF('AA2'!G48="","",'AA2'!G48)</f>
        <v/>
      </c>
      <c r="H80" s="229" t="str">
        <f>IF(FIQIH2!F48="","",FIQIH2!F48)</f>
        <v/>
      </c>
      <c r="I80" s="229" t="str">
        <f>IF(FIQIH2!G48="","",FIQIH2!G48)</f>
        <v/>
      </c>
      <c r="J80" s="229" t="str">
        <f>IF('SKI2'!F48="","",'SKI2'!F48)</f>
        <v/>
      </c>
      <c r="K80" s="229" t="str">
        <f>IF('SKI2'!G48="","",'SKI2'!G48)</f>
        <v/>
      </c>
      <c r="L80" s="228" t="str">
        <f>IF(PPKn2!F48="","",PPKn2!F48)</f>
        <v/>
      </c>
      <c r="M80" s="229" t="str">
        <f>IF(PPKn2!G48="","",PPKn2!G48)</f>
        <v/>
      </c>
      <c r="N80" s="230" t="str">
        <f>IF(B.Ind2!F48="","",B.Ind2!F48)</f>
        <v/>
      </c>
      <c r="O80" s="230" t="str">
        <f>IF(B.Ind2!G48="","",B.Ind2!G48)</f>
        <v/>
      </c>
      <c r="P80" s="230" t="str">
        <f>IF(B.ARAB2!F48="","",B.ARAB2!F48)</f>
        <v/>
      </c>
      <c r="Q80" s="230" t="str">
        <f>IF(B.ARAB2!G48="","",B.ARAB2!G48)</f>
        <v/>
      </c>
      <c r="R80" s="230" t="str">
        <f>IF('MAT2'!F48="","",'MAT2'!F48)</f>
        <v/>
      </c>
      <c r="S80" s="230" t="str">
        <f>IF('MAT2'!G48="","",'MAT2'!G48)</f>
        <v/>
      </c>
      <c r="T80" s="230" t="str">
        <f>IF('IPA2'!F48="","",'IPA2'!F48)</f>
        <v/>
      </c>
      <c r="U80" s="230" t="str">
        <f>IF('IPA2'!G48="","",'IPA2'!G48)</f>
        <v/>
      </c>
      <c r="V80" s="230" t="str">
        <f>IF('IPS2'!F48="","",'IPS2'!F48)</f>
        <v/>
      </c>
      <c r="W80" s="230" t="str">
        <f>IF('IPS2'!G48="","",'IPS2'!G178)</f>
        <v/>
      </c>
      <c r="X80" s="230" t="str">
        <f>IF(BIng2!F48="","",BIng2!F48)</f>
        <v/>
      </c>
      <c r="Y80" s="230" t="str">
        <f>IF(BIng2!G48="","",BIng2!G48)</f>
        <v/>
      </c>
      <c r="Z80" s="230" t="str">
        <f>IF('SBd2'!F48="","",'SBd2'!F48)</f>
        <v/>
      </c>
      <c r="AA80" s="230" t="str">
        <f>IF('SBd2'!G48="","",'SBd2'!G48)</f>
        <v/>
      </c>
      <c r="AB80" s="230" t="str">
        <f>IF('Pjk2'!F48="","",'Pjk2'!F48)</f>
        <v/>
      </c>
      <c r="AC80" s="230" t="str">
        <f>IF('Pjk2'!G48="","",'Pjk2'!G48)</f>
        <v/>
      </c>
      <c r="AD80" s="230" t="str">
        <f>IF('Prk2'!F48="","",'Prk2'!F48)</f>
        <v/>
      </c>
      <c r="AE80" s="230" t="str">
        <f>IF('Prk2'!G48="","",'Prk2'!G48)</f>
        <v/>
      </c>
      <c r="AF80" s="230" t="str">
        <f>IF(BADER2!F48="","",BADER2!F48)</f>
        <v/>
      </c>
      <c r="AG80" s="230" t="str">
        <f>IF(BADER2!G48="","",BADER2!G48)</f>
        <v/>
      </c>
      <c r="AH80" s="230" t="str">
        <f>IF(TAMB12!F48="","",TAMB12!F48)</f>
        <v/>
      </c>
      <c r="AI80" s="230" t="str">
        <f>IF(TAMB12!G48="","",TAMB12!G48)</f>
        <v/>
      </c>
      <c r="AJ80" s="230" t="str">
        <f>IF(TAMB22!F48="","",TAMB22!F48)</f>
        <v/>
      </c>
      <c r="AK80" s="230" t="str">
        <f>IF(TAMB22!G48="","",TAMB22!G48)</f>
        <v/>
      </c>
      <c r="AL80" s="231">
        <f t="shared" si="63"/>
        <v>0</v>
      </c>
      <c r="AM80" s="755"/>
      <c r="AN80" s="757"/>
      <c r="AO80" s="751"/>
    </row>
    <row r="81" spans="1:41">
      <c r="A81" s="711">
        <v>36</v>
      </c>
      <c r="B81" s="752" t="str">
        <f>IF('Data Raport2'!B39="","",'Data Raport2'!B39)</f>
        <v>siswa36</v>
      </c>
      <c r="C81" s="232" t="s">
        <v>422</v>
      </c>
      <c r="D81" s="228" t="str">
        <f>IF('QH2'!C49="","",'QH2'!C49)</f>
        <v/>
      </c>
      <c r="E81" s="229" t="str">
        <f>IF('QH2'!D49="","",'QH2'!D49)</f>
        <v/>
      </c>
      <c r="F81" s="229" t="str">
        <f>IF('AA2'!C49="","",'AA2'!C49)</f>
        <v/>
      </c>
      <c r="G81" s="229" t="str">
        <f>IF('AA2'!D49="","",'AA2'!D49)</f>
        <v/>
      </c>
      <c r="H81" s="229" t="str">
        <f>IF(FIQIH2!C49="","",FIQIH2!C49)</f>
        <v/>
      </c>
      <c r="I81" s="229" t="str">
        <f>IF(FIQIH2!D49="","",FIQIH2!D49)</f>
        <v/>
      </c>
      <c r="J81" s="229" t="str">
        <f>IF('SKI2'!C49="","",'SKI2'!C49)</f>
        <v/>
      </c>
      <c r="K81" s="229" t="str">
        <f>IF('SKI2'!D49="","",'SKI2'!D49)</f>
        <v/>
      </c>
      <c r="L81" s="228" t="str">
        <f>IF(PPKn2!C49="","",PPKn2!C49)</f>
        <v/>
      </c>
      <c r="M81" s="229" t="str">
        <f>IF(PPKn2!D49="","",PPKn2!D49)</f>
        <v/>
      </c>
      <c r="N81" s="230" t="str">
        <f>IF(B.Ind2!C49="","",B.Ind2!C49)</f>
        <v/>
      </c>
      <c r="O81" s="230" t="str">
        <f>IF(B.Ind2!D49="","",B.Ind2!D49)</f>
        <v/>
      </c>
      <c r="P81" s="230" t="str">
        <f>IF(B.ARAB2!C49="","",B.ARAB2!C49)</f>
        <v/>
      </c>
      <c r="Q81" s="230" t="str">
        <f>IF(B.ARAB2!D49="","",B.ARAB2!D49)</f>
        <v/>
      </c>
      <c r="R81" s="230" t="str">
        <f>IF('MAT2'!C49="","",'MAT2'!C49)</f>
        <v/>
      </c>
      <c r="S81" s="230" t="str">
        <f>IF('MAT2'!D49="","",'MAT2'!D49)</f>
        <v/>
      </c>
      <c r="T81" s="230" t="str">
        <f>IF('IPA2'!C49="","",'IPA2'!C49)</f>
        <v/>
      </c>
      <c r="U81" s="230" t="str">
        <f>IF('IPA2'!D49="","",'IPA2'!D49)</f>
        <v/>
      </c>
      <c r="V81" s="230" t="str">
        <f>IF('IPS2'!C49="","",'IPS2'!C49)</f>
        <v/>
      </c>
      <c r="W81" s="230" t="str">
        <f>IF('IPS2'!D49="","",'IPS2'!D49)</f>
        <v/>
      </c>
      <c r="X81" s="230" t="str">
        <f>IF(BIng2!C49="","",BIng2!F49)</f>
        <v/>
      </c>
      <c r="Y81" s="230" t="str">
        <f>IF(BIng2!D49="","",BIng2!D49)</f>
        <v/>
      </c>
      <c r="Z81" s="230" t="str">
        <f>IF('SBd2'!C49="","",'SBd2'!C49)</f>
        <v/>
      </c>
      <c r="AA81" s="230" t="str">
        <f>IF('SBd2'!D49="","",'SBd2'!D179)</f>
        <v/>
      </c>
      <c r="AB81" s="230" t="str">
        <f>IF('Pjk2'!C49="","",'Pjk2'!F49)</f>
        <v/>
      </c>
      <c r="AC81" s="230" t="str">
        <f>IF('Pjk2'!D49="","",'Pjk2'!D49)</f>
        <v/>
      </c>
      <c r="AD81" s="230" t="str">
        <f>IF('Prk2'!C49="","",'Prk2'!C49)</f>
        <v/>
      </c>
      <c r="AE81" s="230" t="str">
        <f>IF('Prk2'!D49="","",'Prk2'!D49)</f>
        <v/>
      </c>
      <c r="AF81" s="230" t="str">
        <f>IF(BADER2!C49="","",BADER2!C49)</f>
        <v/>
      </c>
      <c r="AG81" s="230" t="str">
        <f>IF(BADER2!D49="","",BADER2!D49)</f>
        <v/>
      </c>
      <c r="AH81" s="230" t="str">
        <f>IF(TAMB12!C49="","",TAMB12!C49)</f>
        <v/>
      </c>
      <c r="AI81" s="230" t="str">
        <f>IF(TAMB12!D49="","",TAMB12!D49)</f>
        <v/>
      </c>
      <c r="AJ81" s="230" t="str">
        <f>IF(TAMB22!C49="","",TAMB22!C49)</f>
        <v/>
      </c>
      <c r="AK81" s="230" t="str">
        <f>IF(TAMB22!D49="","",TAMB22!D49)</f>
        <v/>
      </c>
      <c r="AL81" s="231">
        <f t="shared" si="63"/>
        <v>0</v>
      </c>
      <c r="AM81" s="754" t="str">
        <f>IFERROR(DESKRIPSI2!EW46,"")</f>
        <v/>
      </c>
      <c r="AN81" s="756" t="str">
        <f t="shared" ref="AN81" si="70">IF(AL81=0,"",AL81+AL82)</f>
        <v/>
      </c>
      <c r="AO81" s="751" t="str">
        <f t="shared" ref="AO81" si="71">IF(AN81="","",RANK(AN81,$AN$11:$AN$107,0))</f>
        <v/>
      </c>
    </row>
    <row r="82" spans="1:41">
      <c r="A82" s="713"/>
      <c r="B82" s="753"/>
      <c r="C82" s="232" t="s">
        <v>423</v>
      </c>
      <c r="D82" s="228" t="str">
        <f>IF('QH2'!F49="","",'QH2'!F49)</f>
        <v/>
      </c>
      <c r="E82" s="229" t="str">
        <f>IF('QH2'!G49="","",'QH2'!G49)</f>
        <v/>
      </c>
      <c r="F82" s="229" t="str">
        <f>IF('AA2'!F49="","",'AA2'!F49)</f>
        <v/>
      </c>
      <c r="G82" s="229" t="str">
        <f>IF('AA2'!G49="","",'AA2'!G49)</f>
        <v/>
      </c>
      <c r="H82" s="229" t="str">
        <f>IF(FIQIH2!F49="","",FIQIH2!F49)</f>
        <v/>
      </c>
      <c r="I82" s="229" t="str">
        <f>IF(FIQIH2!G49="","",FIQIH2!G49)</f>
        <v/>
      </c>
      <c r="J82" s="229" t="str">
        <f>IF('SKI2'!F49="","",'SKI2'!F49)</f>
        <v/>
      </c>
      <c r="K82" s="229" t="str">
        <f>IF('SKI2'!G49="","",'SKI2'!G49)</f>
        <v/>
      </c>
      <c r="L82" s="228" t="str">
        <f>IF(PPKn2!F49="","",PPKn2!F49)</f>
        <v/>
      </c>
      <c r="M82" s="229" t="str">
        <f>IF(PPKn2!G49="","",PPKn2!G49)</f>
        <v/>
      </c>
      <c r="N82" s="230" t="str">
        <f>IF(B.Ind2!F49="","",B.Ind2!F49)</f>
        <v/>
      </c>
      <c r="O82" s="230" t="str">
        <f>IF(B.Ind2!G49="","",B.Ind2!G49)</f>
        <v/>
      </c>
      <c r="P82" s="230" t="str">
        <f>IF(B.ARAB2!F49="","",B.ARAB2!F49)</f>
        <v/>
      </c>
      <c r="Q82" s="230" t="str">
        <f>IF(B.ARAB2!G49="","",B.ARAB2!G49)</f>
        <v/>
      </c>
      <c r="R82" s="230" t="str">
        <f>IF('MAT2'!F49="","",'MAT2'!F49)</f>
        <v/>
      </c>
      <c r="S82" s="230" t="str">
        <f>IF('MAT2'!G49="","",'MAT2'!G49)</f>
        <v/>
      </c>
      <c r="T82" s="230" t="str">
        <f>IF('IPA2'!F49="","",'IPA2'!F49)</f>
        <v/>
      </c>
      <c r="U82" s="230" t="str">
        <f>IF('IPA2'!G49="","",'IPA2'!G49)</f>
        <v/>
      </c>
      <c r="V82" s="230" t="str">
        <f>IF('IPS2'!F49="","",'IPS2'!F49)</f>
        <v/>
      </c>
      <c r="W82" s="230" t="str">
        <f>IF('IPS2'!G49="","",'IPS2'!G179)</f>
        <v/>
      </c>
      <c r="X82" s="230" t="str">
        <f>IF(BIng2!F49="","",BIng2!F49)</f>
        <v/>
      </c>
      <c r="Y82" s="230" t="str">
        <f>IF(BIng2!G49="","",BIng2!G49)</f>
        <v/>
      </c>
      <c r="Z82" s="230" t="str">
        <f>IF('SBd2'!F49="","",'SBd2'!F49)</f>
        <v/>
      </c>
      <c r="AA82" s="230" t="str">
        <f>IF('SBd2'!G49="","",'SBd2'!G49)</f>
        <v/>
      </c>
      <c r="AB82" s="230" t="str">
        <f>IF('Pjk2'!F49="","",'Pjk2'!F49)</f>
        <v/>
      </c>
      <c r="AC82" s="230" t="str">
        <f>IF('Pjk2'!G49="","",'Pjk2'!G49)</f>
        <v/>
      </c>
      <c r="AD82" s="230" t="str">
        <f>IF('Prk2'!F49="","",'Prk2'!F49)</f>
        <v/>
      </c>
      <c r="AE82" s="230" t="str">
        <f>IF('Prk2'!G49="","",'Prk2'!G49)</f>
        <v/>
      </c>
      <c r="AF82" s="230" t="str">
        <f>IF(BADER2!F49="","",BADER2!F49)</f>
        <v/>
      </c>
      <c r="AG82" s="230" t="str">
        <f>IF(BADER2!G49="","",BADER2!G49)</f>
        <v/>
      </c>
      <c r="AH82" s="230" t="str">
        <f>IF(TAMB12!F49="","",TAMB12!F49)</f>
        <v/>
      </c>
      <c r="AI82" s="230" t="str">
        <f>IF(TAMB12!G49="","",TAMB12!G49)</f>
        <v/>
      </c>
      <c r="AJ82" s="230" t="str">
        <f>IF(TAMB22!F49="","",TAMB22!F49)</f>
        <v/>
      </c>
      <c r="AK82" s="230" t="str">
        <f>IF(TAMB22!G49="","",TAMB22!G49)</f>
        <v/>
      </c>
      <c r="AL82" s="231">
        <f t="shared" si="63"/>
        <v>0</v>
      </c>
      <c r="AM82" s="755"/>
      <c r="AN82" s="757"/>
      <c r="AO82" s="751"/>
    </row>
    <row r="83" spans="1:41">
      <c r="A83" s="711">
        <v>37</v>
      </c>
      <c r="B83" s="752" t="str">
        <f>IF('Data Raport2'!B40="","",'Data Raport2'!B40)</f>
        <v>siswa37</v>
      </c>
      <c r="C83" s="232" t="s">
        <v>422</v>
      </c>
      <c r="D83" s="228" t="str">
        <f>IF('QH2'!C50="","",'QH2'!C50)</f>
        <v/>
      </c>
      <c r="E83" s="229" t="str">
        <f>IF('QH2'!D50="","",'QH2'!D50)</f>
        <v/>
      </c>
      <c r="F83" s="229" t="str">
        <f>IF('AA2'!C50="","",'AA2'!C50)</f>
        <v/>
      </c>
      <c r="G83" s="229" t="str">
        <f>IF('AA2'!D50="","",'AA2'!D50)</f>
        <v/>
      </c>
      <c r="H83" s="229" t="str">
        <f>IF(FIQIH2!C50="","",FIQIH2!C50)</f>
        <v/>
      </c>
      <c r="I83" s="229" t="str">
        <f>IF(FIQIH2!D50="","",FIQIH2!D50)</f>
        <v/>
      </c>
      <c r="J83" s="229" t="str">
        <f>IF('SKI2'!C50="","",'SKI2'!C50)</f>
        <v/>
      </c>
      <c r="K83" s="229" t="str">
        <f>IF('SKI2'!D50="","",'SKI2'!D50)</f>
        <v/>
      </c>
      <c r="L83" s="228" t="str">
        <f>IF(PPKn2!C50="","",PPKn2!C50)</f>
        <v/>
      </c>
      <c r="M83" s="229" t="str">
        <f>IF(PPKn2!D50="","",PPKn2!D50)</f>
        <v/>
      </c>
      <c r="N83" s="230" t="str">
        <f>IF(B.Ind2!C50="","",B.Ind2!C50)</f>
        <v/>
      </c>
      <c r="O83" s="230" t="str">
        <f>IF(B.Ind2!D50="","",B.Ind2!D50)</f>
        <v/>
      </c>
      <c r="P83" s="230" t="str">
        <f>IF(B.ARAB2!C50="","",B.ARAB2!C50)</f>
        <v/>
      </c>
      <c r="Q83" s="230" t="str">
        <f>IF(B.ARAB2!D50="","",B.ARAB2!D50)</f>
        <v/>
      </c>
      <c r="R83" s="230" t="str">
        <f>IF('MAT2'!C50="","",'MAT2'!C50)</f>
        <v/>
      </c>
      <c r="S83" s="230" t="str">
        <f>IF('MAT2'!D50="","",'MAT2'!D50)</f>
        <v/>
      </c>
      <c r="T83" s="230" t="str">
        <f>IF('IPA2'!C50="","",'IPA2'!C50)</f>
        <v/>
      </c>
      <c r="U83" s="230" t="str">
        <f>IF('IPA2'!D50="","",'IPA2'!D50)</f>
        <v/>
      </c>
      <c r="V83" s="230" t="str">
        <f>IF('IPS2'!C50="","",'IPS2'!C50)</f>
        <v/>
      </c>
      <c r="W83" s="230" t="str">
        <f>IF('IPS2'!D50="","",'IPS2'!D50)</f>
        <v/>
      </c>
      <c r="X83" s="230" t="str">
        <f>IF(BIng2!C50="","",BIng2!F50)</f>
        <v/>
      </c>
      <c r="Y83" s="230" t="str">
        <f>IF(BIng2!D50="","",BIng2!D50)</f>
        <v/>
      </c>
      <c r="Z83" s="230" t="str">
        <f>IF('SBd2'!C50="","",'SBd2'!C50)</f>
        <v/>
      </c>
      <c r="AA83" s="230" t="str">
        <f>IF('SBd2'!D50="","",'SBd2'!D180)</f>
        <v/>
      </c>
      <c r="AB83" s="230" t="str">
        <f>IF('Pjk2'!C50="","",'Pjk2'!F50)</f>
        <v/>
      </c>
      <c r="AC83" s="230" t="str">
        <f>IF('Pjk2'!D50="","",'Pjk2'!D50)</f>
        <v/>
      </c>
      <c r="AD83" s="230" t="str">
        <f>IF('Prk2'!C50="","",'Prk2'!C50)</f>
        <v/>
      </c>
      <c r="AE83" s="230" t="str">
        <f>IF('Prk2'!D50="","",'Prk2'!D50)</f>
        <v/>
      </c>
      <c r="AF83" s="230" t="str">
        <f>IF(BADER2!C50="","",BADER2!C50)</f>
        <v/>
      </c>
      <c r="AG83" s="230" t="str">
        <f>IF(BADER2!D50="","",BADER2!D50)</f>
        <v/>
      </c>
      <c r="AH83" s="230" t="str">
        <f>IF(TAMB12!C50="","",TAMB12!C50)</f>
        <v/>
      </c>
      <c r="AI83" s="230" t="str">
        <f>IF(TAMB12!D50="","",TAMB12!D50)</f>
        <v/>
      </c>
      <c r="AJ83" s="230" t="str">
        <f>IF(TAMB22!C50="","",TAMB22!C50)</f>
        <v/>
      </c>
      <c r="AK83" s="230" t="str">
        <f>IF(TAMB22!D50="","",TAMB22!D50)</f>
        <v/>
      </c>
      <c r="AL83" s="231">
        <f t="shared" si="63"/>
        <v>0</v>
      </c>
      <c r="AM83" s="754" t="str">
        <f>IFERROR(DESKRIPSI2!EW47,"")</f>
        <v/>
      </c>
      <c r="AN83" s="756" t="str">
        <f t="shared" ref="AN83" si="72">IF(AL83=0,"",AL83+AL84)</f>
        <v/>
      </c>
      <c r="AO83" s="751" t="str">
        <f t="shared" ref="AO83" si="73">IF(AN83="","",RANK(AN83,$AN$11:$AN$107,0))</f>
        <v/>
      </c>
    </row>
    <row r="84" spans="1:41">
      <c r="A84" s="713"/>
      <c r="B84" s="753"/>
      <c r="C84" s="232" t="s">
        <v>423</v>
      </c>
      <c r="D84" s="228" t="str">
        <f>IF('QH2'!F50="","",'QH2'!F50)</f>
        <v/>
      </c>
      <c r="E84" s="229" t="str">
        <f>IF('QH2'!G50="","",'QH2'!G50)</f>
        <v/>
      </c>
      <c r="F84" s="229" t="str">
        <f>IF('AA2'!F50="","",'AA2'!F50)</f>
        <v/>
      </c>
      <c r="G84" s="229" t="str">
        <f>IF('AA2'!G50="","",'AA2'!G50)</f>
        <v/>
      </c>
      <c r="H84" s="229" t="str">
        <f>IF(FIQIH2!F50="","",FIQIH2!F50)</f>
        <v/>
      </c>
      <c r="I84" s="229" t="str">
        <f>IF(FIQIH2!G50="","",FIQIH2!G50)</f>
        <v/>
      </c>
      <c r="J84" s="229" t="str">
        <f>IF('SKI2'!F50="","",'SKI2'!F50)</f>
        <v/>
      </c>
      <c r="K84" s="229" t="str">
        <f>IF('SKI2'!G50="","",'SKI2'!G50)</f>
        <v/>
      </c>
      <c r="L84" s="228" t="str">
        <f>IF(PPKn2!F50="","",PPKn2!F50)</f>
        <v/>
      </c>
      <c r="M84" s="229" t="str">
        <f>IF(PPKn2!G50="","",PPKn2!G50)</f>
        <v/>
      </c>
      <c r="N84" s="230" t="str">
        <f>IF(B.Ind2!F50="","",B.Ind2!F50)</f>
        <v/>
      </c>
      <c r="O84" s="230" t="str">
        <f>IF(B.Ind2!G50="","",B.Ind2!G50)</f>
        <v/>
      </c>
      <c r="P84" s="230" t="str">
        <f>IF(B.ARAB2!F50="","",B.ARAB2!F50)</f>
        <v/>
      </c>
      <c r="Q84" s="230" t="str">
        <f>IF(B.ARAB2!G50="","",B.ARAB2!G50)</f>
        <v/>
      </c>
      <c r="R84" s="230" t="str">
        <f>IF('MAT2'!F50="","",'MAT2'!F50)</f>
        <v/>
      </c>
      <c r="S84" s="230" t="str">
        <f>IF('MAT2'!G50="","",'MAT2'!G50)</f>
        <v/>
      </c>
      <c r="T84" s="230" t="str">
        <f>IF('IPA2'!F50="","",'IPA2'!F50)</f>
        <v/>
      </c>
      <c r="U84" s="230" t="str">
        <f>IF('IPA2'!G50="","",'IPA2'!G50)</f>
        <v/>
      </c>
      <c r="V84" s="230" t="str">
        <f>IF('IPS2'!F50="","",'IPS2'!F50)</f>
        <v/>
      </c>
      <c r="W84" s="230" t="str">
        <f>IF('IPS2'!G50="","",'IPS2'!G180)</f>
        <v/>
      </c>
      <c r="X84" s="230" t="str">
        <f>IF(BIng2!F50="","",BIng2!F50)</f>
        <v/>
      </c>
      <c r="Y84" s="230" t="str">
        <f>IF(BIng2!G50="","",BIng2!G50)</f>
        <v/>
      </c>
      <c r="Z84" s="230" t="str">
        <f>IF('SBd2'!F50="","",'SBd2'!F50)</f>
        <v/>
      </c>
      <c r="AA84" s="230" t="str">
        <f>IF('SBd2'!G50="","",'SBd2'!G50)</f>
        <v/>
      </c>
      <c r="AB84" s="230" t="str">
        <f>IF('Pjk2'!F50="","",'Pjk2'!F50)</f>
        <v/>
      </c>
      <c r="AC84" s="230" t="str">
        <f>IF('Pjk2'!G50="","",'Pjk2'!G50)</f>
        <v/>
      </c>
      <c r="AD84" s="230" t="str">
        <f>IF('Prk2'!F50="","",'Prk2'!F50)</f>
        <v/>
      </c>
      <c r="AE84" s="230" t="str">
        <f>IF('Prk2'!G50="","",'Prk2'!G50)</f>
        <v/>
      </c>
      <c r="AF84" s="230" t="str">
        <f>IF(BADER2!F50="","",BADER2!F50)</f>
        <v/>
      </c>
      <c r="AG84" s="230" t="str">
        <f>IF(BADER2!G50="","",BADER2!G50)</f>
        <v/>
      </c>
      <c r="AH84" s="230" t="str">
        <f>IF(TAMB12!F50="","",TAMB12!F50)</f>
        <v/>
      </c>
      <c r="AI84" s="230" t="str">
        <f>IF(TAMB12!G50="","",TAMB12!G50)</f>
        <v/>
      </c>
      <c r="AJ84" s="230" t="str">
        <f>IF(TAMB22!F50="","",TAMB22!F50)</f>
        <v/>
      </c>
      <c r="AK84" s="230" t="str">
        <f>IF(TAMB22!G50="","",TAMB22!G50)</f>
        <v/>
      </c>
      <c r="AL84" s="231">
        <f t="shared" si="63"/>
        <v>0</v>
      </c>
      <c r="AM84" s="755"/>
      <c r="AN84" s="757"/>
      <c r="AO84" s="751"/>
    </row>
    <row r="85" spans="1:41">
      <c r="A85" s="711">
        <v>38</v>
      </c>
      <c r="B85" s="752" t="str">
        <f>IF('Data Raport2'!B41="","",'Data Raport2'!B41)</f>
        <v>siswa38</v>
      </c>
      <c r="C85" s="232" t="s">
        <v>422</v>
      </c>
      <c r="D85" s="228" t="str">
        <f>IF('QH2'!C51="","",'QH2'!C51)</f>
        <v/>
      </c>
      <c r="E85" s="229" t="str">
        <f>IF('QH2'!D51="","",'QH2'!D51)</f>
        <v/>
      </c>
      <c r="F85" s="229" t="str">
        <f>IF('AA2'!C51="","",'AA2'!C51)</f>
        <v/>
      </c>
      <c r="G85" s="229" t="str">
        <f>IF('AA2'!D51="","",'AA2'!D51)</f>
        <v/>
      </c>
      <c r="H85" s="229" t="str">
        <f>IF(FIQIH2!C51="","",FIQIH2!C51)</f>
        <v/>
      </c>
      <c r="I85" s="229" t="str">
        <f>IF(FIQIH2!D51="","",FIQIH2!D51)</f>
        <v/>
      </c>
      <c r="J85" s="229" t="str">
        <f>IF('SKI2'!C51="","",'SKI2'!C51)</f>
        <v/>
      </c>
      <c r="K85" s="229" t="str">
        <f>IF('SKI2'!D51="","",'SKI2'!D51)</f>
        <v/>
      </c>
      <c r="L85" s="228" t="str">
        <f>IF(PPKn2!C51="","",PPKn2!C51)</f>
        <v/>
      </c>
      <c r="M85" s="229" t="str">
        <f>IF(PPKn2!D51="","",PPKn2!D51)</f>
        <v/>
      </c>
      <c r="N85" s="230" t="str">
        <f>IF(B.Ind2!C51="","",B.Ind2!C51)</f>
        <v/>
      </c>
      <c r="O85" s="230" t="str">
        <f>IF(B.Ind2!D51="","",B.Ind2!D51)</f>
        <v/>
      </c>
      <c r="P85" s="230" t="str">
        <f>IF(B.ARAB2!C51="","",B.ARAB2!C51)</f>
        <v/>
      </c>
      <c r="Q85" s="230" t="str">
        <f>IF(B.ARAB2!D51="","",B.ARAB2!D51)</f>
        <v/>
      </c>
      <c r="R85" s="230" t="str">
        <f>IF('MAT2'!C51="","",'MAT2'!C51)</f>
        <v/>
      </c>
      <c r="S85" s="230" t="str">
        <f>IF('MAT2'!D51="","",'MAT2'!D51)</f>
        <v/>
      </c>
      <c r="T85" s="230" t="str">
        <f>IF('IPA2'!C51="","",'IPA2'!C51)</f>
        <v/>
      </c>
      <c r="U85" s="230" t="str">
        <f>IF('IPA2'!D51="","",'IPA2'!D51)</f>
        <v/>
      </c>
      <c r="V85" s="230" t="str">
        <f>IF('IPS2'!C51="","",'IPS2'!C51)</f>
        <v/>
      </c>
      <c r="W85" s="230" t="str">
        <f>IF('IPS2'!D51="","",'IPS2'!D51)</f>
        <v/>
      </c>
      <c r="X85" s="230" t="str">
        <f>IF(BIng2!C51="","",BIng2!F51)</f>
        <v/>
      </c>
      <c r="Y85" s="230" t="str">
        <f>IF(BIng2!D51="","",BIng2!D51)</f>
        <v/>
      </c>
      <c r="Z85" s="230" t="str">
        <f>IF('SBd2'!C51="","",'SBd2'!C51)</f>
        <v/>
      </c>
      <c r="AA85" s="230" t="str">
        <f>IF('SBd2'!D51="","",'SBd2'!D181)</f>
        <v/>
      </c>
      <c r="AB85" s="230" t="str">
        <f>IF('Pjk2'!C51="","",'Pjk2'!F51)</f>
        <v/>
      </c>
      <c r="AC85" s="230" t="str">
        <f>IF('Pjk2'!D51="","",'Pjk2'!D51)</f>
        <v/>
      </c>
      <c r="AD85" s="230" t="str">
        <f>IF('Prk2'!C51="","",'Prk2'!C51)</f>
        <v/>
      </c>
      <c r="AE85" s="230" t="str">
        <f>IF('Prk2'!D51="","",'Prk2'!D51)</f>
        <v/>
      </c>
      <c r="AF85" s="230" t="str">
        <f>IF(BADER2!C51="","",BADER2!C51)</f>
        <v/>
      </c>
      <c r="AG85" s="230" t="str">
        <f>IF(BADER2!D51="","",BADER2!D51)</f>
        <v/>
      </c>
      <c r="AH85" s="230" t="str">
        <f>IF(TAMB12!C51="","",TAMB12!C51)</f>
        <v/>
      </c>
      <c r="AI85" s="230" t="str">
        <f>IF(TAMB12!D51="","",TAMB12!D51)</f>
        <v/>
      </c>
      <c r="AJ85" s="230" t="str">
        <f>IF(TAMB22!C51="","",TAMB22!C51)</f>
        <v/>
      </c>
      <c r="AK85" s="230" t="str">
        <f>IF(TAMB22!D51="","",TAMB22!D51)</f>
        <v/>
      </c>
      <c r="AL85" s="231">
        <f t="shared" si="63"/>
        <v>0</v>
      </c>
      <c r="AM85" s="754" t="str">
        <f>IFERROR(DESKRIPSI2!EW48,"")</f>
        <v/>
      </c>
      <c r="AN85" s="756" t="str">
        <f t="shared" ref="AN85" si="74">IF(AL85=0,"",AL85+AL86)</f>
        <v/>
      </c>
      <c r="AO85" s="751" t="str">
        <f t="shared" ref="AO85" si="75">IF(AN85="","",RANK(AN85,$AN$11:$AN$107,0))</f>
        <v/>
      </c>
    </row>
    <row r="86" spans="1:41">
      <c r="A86" s="713"/>
      <c r="B86" s="753"/>
      <c r="C86" s="232" t="s">
        <v>423</v>
      </c>
      <c r="D86" s="228" t="str">
        <f>IF('QH2'!F51="","",'QH2'!F51)</f>
        <v/>
      </c>
      <c r="E86" s="229" t="str">
        <f>IF('QH2'!G51="","",'QH2'!G51)</f>
        <v/>
      </c>
      <c r="F86" s="229" t="str">
        <f>IF('AA2'!F51="","",'AA2'!F51)</f>
        <v/>
      </c>
      <c r="G86" s="229" t="str">
        <f>IF('AA2'!G51="","",'AA2'!G51)</f>
        <v/>
      </c>
      <c r="H86" s="229" t="str">
        <f>IF(FIQIH2!F51="","",FIQIH2!F51)</f>
        <v/>
      </c>
      <c r="I86" s="229" t="str">
        <f>IF(FIQIH2!G51="","",FIQIH2!G51)</f>
        <v/>
      </c>
      <c r="J86" s="229" t="str">
        <f>IF('SKI2'!F51="","",'SKI2'!F51)</f>
        <v/>
      </c>
      <c r="K86" s="229" t="str">
        <f>IF('SKI2'!G51="","",'SKI2'!G51)</f>
        <v/>
      </c>
      <c r="L86" s="228" t="str">
        <f>IF(PPKn2!F51="","",PPKn2!F51)</f>
        <v/>
      </c>
      <c r="M86" s="229" t="str">
        <f>IF(PPKn2!G51="","",PPKn2!G51)</f>
        <v/>
      </c>
      <c r="N86" s="230" t="str">
        <f>IF(B.Ind2!F51="","",B.Ind2!F51)</f>
        <v/>
      </c>
      <c r="O86" s="230" t="str">
        <f>IF(B.Ind2!G51="","",B.Ind2!G51)</f>
        <v/>
      </c>
      <c r="P86" s="230" t="str">
        <f>IF(B.ARAB2!F51="","",B.ARAB2!F51)</f>
        <v/>
      </c>
      <c r="Q86" s="230" t="str">
        <f>IF(B.ARAB2!G51="","",B.ARAB2!G51)</f>
        <v/>
      </c>
      <c r="R86" s="230" t="str">
        <f>IF('MAT2'!F51="","",'MAT2'!F51)</f>
        <v/>
      </c>
      <c r="S86" s="230" t="str">
        <f>IF('MAT2'!G51="","",'MAT2'!G51)</f>
        <v/>
      </c>
      <c r="T86" s="230" t="str">
        <f>IF('IPA2'!F51="","",'IPA2'!F51)</f>
        <v/>
      </c>
      <c r="U86" s="230" t="str">
        <f>IF('IPA2'!G51="","",'IPA2'!G51)</f>
        <v/>
      </c>
      <c r="V86" s="230" t="str">
        <f>IF('IPS2'!F51="","",'IPS2'!F51)</f>
        <v/>
      </c>
      <c r="W86" s="230" t="str">
        <f>IF('IPS2'!G51="","",'IPS2'!G181)</f>
        <v/>
      </c>
      <c r="X86" s="230" t="str">
        <f>IF(BIng2!F51="","",BIng2!F51)</f>
        <v/>
      </c>
      <c r="Y86" s="230" t="str">
        <f>IF(BIng2!G51="","",BIng2!G51)</f>
        <v/>
      </c>
      <c r="Z86" s="230" t="str">
        <f>IF('SBd2'!F51="","",'SBd2'!F51)</f>
        <v/>
      </c>
      <c r="AA86" s="230" t="str">
        <f>IF('SBd2'!G51="","",'SBd2'!G51)</f>
        <v/>
      </c>
      <c r="AB86" s="230" t="str">
        <f>IF('Pjk2'!F51="","",'Pjk2'!F51)</f>
        <v/>
      </c>
      <c r="AC86" s="230" t="str">
        <f>IF('Pjk2'!G51="","",'Pjk2'!G51)</f>
        <v/>
      </c>
      <c r="AD86" s="230" t="str">
        <f>IF('Prk2'!F51="","",'Prk2'!F51)</f>
        <v/>
      </c>
      <c r="AE86" s="230" t="str">
        <f>IF('Prk2'!G51="","",'Prk2'!G51)</f>
        <v/>
      </c>
      <c r="AF86" s="230" t="str">
        <f>IF(BADER2!F51="","",BADER2!F51)</f>
        <v/>
      </c>
      <c r="AG86" s="230" t="str">
        <f>IF(BADER2!G51="","",BADER2!G51)</f>
        <v/>
      </c>
      <c r="AH86" s="230" t="str">
        <f>IF(TAMB12!F51="","",TAMB12!F51)</f>
        <v/>
      </c>
      <c r="AI86" s="230" t="str">
        <f>IF(TAMB12!G51="","",TAMB12!G51)</f>
        <v/>
      </c>
      <c r="AJ86" s="230" t="str">
        <f>IF(TAMB22!F51="","",TAMB22!F51)</f>
        <v/>
      </c>
      <c r="AK86" s="230" t="str">
        <f>IF(TAMB22!G51="","",TAMB22!G51)</f>
        <v/>
      </c>
      <c r="AL86" s="231">
        <f t="shared" si="63"/>
        <v>0</v>
      </c>
      <c r="AM86" s="755"/>
      <c r="AN86" s="757"/>
      <c r="AO86" s="751"/>
    </row>
    <row r="87" spans="1:41">
      <c r="A87" s="711">
        <v>39</v>
      </c>
      <c r="B87" s="752" t="str">
        <f>IF('Data Raport2'!B42="","",'Data Raport2'!B42)</f>
        <v>siswa39</v>
      </c>
      <c r="C87" s="232" t="s">
        <v>422</v>
      </c>
      <c r="D87" s="228" t="str">
        <f>IF('QH2'!C52="","",'QH2'!C52)</f>
        <v/>
      </c>
      <c r="E87" s="229" t="str">
        <f>IF('QH2'!D52="","",'QH2'!D52)</f>
        <v/>
      </c>
      <c r="F87" s="229" t="str">
        <f>IF('AA2'!C52="","",'AA2'!C52)</f>
        <v/>
      </c>
      <c r="G87" s="229" t="str">
        <f>IF('AA2'!D52="","",'AA2'!D52)</f>
        <v/>
      </c>
      <c r="H87" s="229" t="str">
        <f>IF(FIQIH2!C52="","",FIQIH2!C52)</f>
        <v/>
      </c>
      <c r="I87" s="229" t="str">
        <f>IF(FIQIH2!D52="","",FIQIH2!D52)</f>
        <v/>
      </c>
      <c r="J87" s="229" t="str">
        <f>IF('SKI2'!C52="","",'SKI2'!C52)</f>
        <v/>
      </c>
      <c r="K87" s="229" t="str">
        <f>IF('SKI2'!D52="","",'SKI2'!D52)</f>
        <v/>
      </c>
      <c r="L87" s="228" t="str">
        <f>IF(PPKn2!C52="","",PPKn2!C52)</f>
        <v/>
      </c>
      <c r="M87" s="229" t="str">
        <f>IF(PPKn2!D52="","",PPKn2!D52)</f>
        <v/>
      </c>
      <c r="N87" s="230" t="str">
        <f>IF(B.Ind2!C52="","",B.Ind2!C52)</f>
        <v/>
      </c>
      <c r="O87" s="230" t="str">
        <f>IF(B.Ind2!D52="","",B.Ind2!D52)</f>
        <v/>
      </c>
      <c r="P87" s="230" t="str">
        <f>IF(B.ARAB2!C52="","",B.ARAB2!C52)</f>
        <v/>
      </c>
      <c r="Q87" s="230" t="str">
        <f>IF(B.ARAB2!D52="","",B.ARAB2!D52)</f>
        <v/>
      </c>
      <c r="R87" s="230" t="str">
        <f>IF('MAT2'!C52="","",'MAT2'!C52)</f>
        <v/>
      </c>
      <c r="S87" s="230" t="str">
        <f>IF('MAT2'!D52="","",'MAT2'!D52)</f>
        <v/>
      </c>
      <c r="T87" s="230" t="str">
        <f>IF('IPA2'!C52="","",'IPA2'!C52)</f>
        <v/>
      </c>
      <c r="U87" s="230" t="str">
        <f>IF('IPA2'!D52="","",'IPA2'!D52)</f>
        <v/>
      </c>
      <c r="V87" s="230" t="str">
        <f>IF('IPS2'!C52="","",'IPS2'!C52)</f>
        <v/>
      </c>
      <c r="W87" s="230" t="str">
        <f>IF('IPS2'!D52="","",'IPS2'!D52)</f>
        <v/>
      </c>
      <c r="X87" s="230" t="str">
        <f>IF(BIng2!C52="","",BIng2!F52)</f>
        <v/>
      </c>
      <c r="Y87" s="230" t="str">
        <f>IF(BIng2!D52="","",BIng2!D52)</f>
        <v/>
      </c>
      <c r="Z87" s="230" t="str">
        <f>IF('SBd2'!C52="","",'SBd2'!C52)</f>
        <v/>
      </c>
      <c r="AA87" s="230" t="str">
        <f>IF('SBd2'!D52="","",'SBd2'!D182)</f>
        <v/>
      </c>
      <c r="AB87" s="230" t="str">
        <f>IF('Pjk2'!C52="","",'Pjk2'!F52)</f>
        <v/>
      </c>
      <c r="AC87" s="230" t="str">
        <f>IF('Pjk2'!D52="","",'Pjk2'!D52)</f>
        <v/>
      </c>
      <c r="AD87" s="230" t="str">
        <f>IF('Prk2'!C52="","",'Prk2'!C52)</f>
        <v/>
      </c>
      <c r="AE87" s="230" t="str">
        <f>IF('Prk2'!D52="","",'Prk2'!D52)</f>
        <v/>
      </c>
      <c r="AF87" s="230" t="str">
        <f>IF(BADER2!C52="","",BADER2!C52)</f>
        <v/>
      </c>
      <c r="AG87" s="230" t="str">
        <f>IF(BADER2!D52="","",BADER2!D52)</f>
        <v/>
      </c>
      <c r="AH87" s="230" t="str">
        <f>IF(TAMB12!C52="","",TAMB12!C52)</f>
        <v/>
      </c>
      <c r="AI87" s="230" t="str">
        <f>IF(TAMB12!D52="","",TAMB12!D52)</f>
        <v/>
      </c>
      <c r="AJ87" s="230" t="str">
        <f>IF(TAMB22!C52="","",TAMB22!C52)</f>
        <v/>
      </c>
      <c r="AK87" s="230" t="str">
        <f>IF(TAMB22!D52="","",TAMB22!D52)</f>
        <v/>
      </c>
      <c r="AL87" s="231">
        <f t="shared" si="63"/>
        <v>0</v>
      </c>
      <c r="AM87" s="754" t="str">
        <f>IFERROR(DESKRIPSI2!EW49,"")</f>
        <v/>
      </c>
      <c r="AN87" s="756" t="str">
        <f t="shared" ref="AN87" si="76">IF(AL87=0,"",AL87+AL88)</f>
        <v/>
      </c>
      <c r="AO87" s="751" t="str">
        <f t="shared" ref="AO87" si="77">IF(AN87="","",RANK(AN87,$AN$11:$AN$107,0))</f>
        <v/>
      </c>
    </row>
    <row r="88" spans="1:41">
      <c r="A88" s="713"/>
      <c r="B88" s="753"/>
      <c r="C88" s="232" t="s">
        <v>423</v>
      </c>
      <c r="D88" s="228" t="str">
        <f>IF('QH2'!F52="","",'QH2'!F52)</f>
        <v/>
      </c>
      <c r="E88" s="229" t="str">
        <f>IF('QH2'!G52="","",'QH2'!G52)</f>
        <v/>
      </c>
      <c r="F88" s="229" t="str">
        <f>IF('AA2'!F52="","",'AA2'!F52)</f>
        <v/>
      </c>
      <c r="G88" s="229" t="str">
        <f>IF('AA2'!G52="","",'AA2'!G52)</f>
        <v/>
      </c>
      <c r="H88" s="229" t="str">
        <f>IF(FIQIH2!F52="","",FIQIH2!F52)</f>
        <v/>
      </c>
      <c r="I88" s="229" t="str">
        <f>IF(FIQIH2!G52="","",FIQIH2!G52)</f>
        <v/>
      </c>
      <c r="J88" s="229" t="str">
        <f>IF('SKI2'!F52="","",'SKI2'!F52)</f>
        <v/>
      </c>
      <c r="K88" s="229" t="str">
        <f>IF('SKI2'!G52="","",'SKI2'!G52)</f>
        <v/>
      </c>
      <c r="L88" s="228" t="str">
        <f>IF(PPKn2!F52="","",PPKn2!F52)</f>
        <v/>
      </c>
      <c r="M88" s="229" t="str">
        <f>IF(PPKn2!G52="","",PPKn2!G52)</f>
        <v/>
      </c>
      <c r="N88" s="230" t="str">
        <f>IF(B.Ind2!F52="","",B.Ind2!F52)</f>
        <v/>
      </c>
      <c r="O88" s="230" t="str">
        <f>IF(B.Ind2!G52="","",B.Ind2!G52)</f>
        <v/>
      </c>
      <c r="P88" s="230" t="str">
        <f>IF(B.ARAB2!F52="","",B.ARAB2!F52)</f>
        <v/>
      </c>
      <c r="Q88" s="230" t="str">
        <f>IF(B.ARAB2!G52="","",B.ARAB2!G52)</f>
        <v/>
      </c>
      <c r="R88" s="230" t="str">
        <f>IF('MAT2'!F52="","",'MAT2'!F52)</f>
        <v/>
      </c>
      <c r="S88" s="230" t="str">
        <f>IF('MAT2'!G52="","",'MAT2'!G52)</f>
        <v/>
      </c>
      <c r="T88" s="230" t="str">
        <f>IF('IPA2'!F52="","",'IPA2'!F52)</f>
        <v/>
      </c>
      <c r="U88" s="230" t="str">
        <f>IF('IPA2'!G52="","",'IPA2'!G52)</f>
        <v/>
      </c>
      <c r="V88" s="230" t="str">
        <f>IF('IPS2'!F52="","",'IPS2'!F52)</f>
        <v/>
      </c>
      <c r="W88" s="230" t="str">
        <f>IF('IPS2'!G52="","",'IPS2'!G182)</f>
        <v/>
      </c>
      <c r="X88" s="230" t="str">
        <f>IF(BIng2!F52="","",BIng2!F52)</f>
        <v/>
      </c>
      <c r="Y88" s="230" t="str">
        <f>IF(BIng2!G52="","",BIng2!G52)</f>
        <v/>
      </c>
      <c r="Z88" s="230" t="str">
        <f>IF('SBd2'!F52="","",'SBd2'!F52)</f>
        <v/>
      </c>
      <c r="AA88" s="230" t="str">
        <f>IF('SBd2'!G52="","",'SBd2'!G52)</f>
        <v/>
      </c>
      <c r="AB88" s="230" t="str">
        <f>IF('Pjk2'!F52="","",'Pjk2'!F52)</f>
        <v/>
      </c>
      <c r="AC88" s="230" t="str">
        <f>IF('Pjk2'!G52="","",'Pjk2'!G52)</f>
        <v/>
      </c>
      <c r="AD88" s="230" t="str">
        <f>IF('Prk2'!F52="","",'Prk2'!F52)</f>
        <v/>
      </c>
      <c r="AE88" s="230" t="str">
        <f>IF('Prk2'!G52="","",'Prk2'!G52)</f>
        <v/>
      </c>
      <c r="AF88" s="230" t="str">
        <f>IF(BADER2!F52="","",BADER2!F52)</f>
        <v/>
      </c>
      <c r="AG88" s="230" t="str">
        <f>IF(BADER2!G52="","",BADER2!G52)</f>
        <v/>
      </c>
      <c r="AH88" s="230" t="str">
        <f>IF(TAMB12!F52="","",TAMB12!F52)</f>
        <v/>
      </c>
      <c r="AI88" s="230" t="str">
        <f>IF(TAMB12!G52="","",TAMB12!G52)</f>
        <v/>
      </c>
      <c r="AJ88" s="230" t="str">
        <f>IF(TAMB22!F52="","",TAMB22!F52)</f>
        <v/>
      </c>
      <c r="AK88" s="230" t="str">
        <f>IF(TAMB22!G52="","",TAMB22!G52)</f>
        <v/>
      </c>
      <c r="AL88" s="231">
        <f t="shared" si="63"/>
        <v>0</v>
      </c>
      <c r="AM88" s="755"/>
      <c r="AN88" s="757"/>
      <c r="AO88" s="751"/>
    </row>
    <row r="89" spans="1:41">
      <c r="A89" s="711">
        <v>40</v>
      </c>
      <c r="B89" s="752" t="str">
        <f>IF('Data Raport2'!B43="","",'Data Raport2'!B43)</f>
        <v>siswa40</v>
      </c>
      <c r="C89" s="232" t="s">
        <v>422</v>
      </c>
      <c r="D89" s="228" t="str">
        <f>IF('QH2'!C53="","",'QH2'!C53)</f>
        <v/>
      </c>
      <c r="E89" s="229" t="str">
        <f>IF('QH2'!D53="","",'QH2'!D53)</f>
        <v/>
      </c>
      <c r="F89" s="229" t="str">
        <f>IF('AA2'!C53="","",'AA2'!C53)</f>
        <v/>
      </c>
      <c r="G89" s="229" t="str">
        <f>IF('AA2'!D53="","",'AA2'!D53)</f>
        <v/>
      </c>
      <c r="H89" s="229" t="str">
        <f>IF(FIQIH2!C53="","",FIQIH2!C53)</f>
        <v/>
      </c>
      <c r="I89" s="229" t="str">
        <f>IF(FIQIH2!D53="","",FIQIH2!D53)</f>
        <v/>
      </c>
      <c r="J89" s="229" t="str">
        <f>IF('SKI2'!C53="","",'SKI2'!C53)</f>
        <v/>
      </c>
      <c r="K89" s="229" t="str">
        <f>IF('SKI2'!D53="","",'SKI2'!D53)</f>
        <v/>
      </c>
      <c r="L89" s="228" t="str">
        <f>IF(PPKn2!C53="","",PPKn2!C53)</f>
        <v/>
      </c>
      <c r="M89" s="229" t="str">
        <f>IF(PPKn2!D53="","",PPKn2!D53)</f>
        <v/>
      </c>
      <c r="N89" s="230" t="str">
        <f>IF(B.Ind2!C53="","",B.Ind2!C53)</f>
        <v/>
      </c>
      <c r="O89" s="230" t="str">
        <f>IF(B.Ind2!D53="","",B.Ind2!D53)</f>
        <v/>
      </c>
      <c r="P89" s="230" t="str">
        <f>IF(B.ARAB2!C53="","",B.ARAB2!C53)</f>
        <v/>
      </c>
      <c r="Q89" s="230" t="str">
        <f>IF(B.ARAB2!D53="","",B.ARAB2!D53)</f>
        <v/>
      </c>
      <c r="R89" s="230" t="str">
        <f>IF('MAT2'!C53="","",'MAT2'!C53)</f>
        <v/>
      </c>
      <c r="S89" s="230" t="str">
        <f>IF('MAT2'!D53="","",'MAT2'!D53)</f>
        <v/>
      </c>
      <c r="T89" s="230" t="str">
        <f>IF('IPA2'!C53="","",'IPA2'!C53)</f>
        <v/>
      </c>
      <c r="U89" s="230" t="str">
        <f>IF('IPA2'!D53="","",'IPA2'!D53)</f>
        <v/>
      </c>
      <c r="V89" s="230" t="str">
        <f>IF('IPS2'!C53="","",'IPS2'!C53)</f>
        <v/>
      </c>
      <c r="W89" s="230" t="str">
        <f>IF('IPS2'!D53="","",'IPS2'!D53)</f>
        <v/>
      </c>
      <c r="X89" s="230" t="str">
        <f>IF(BIng2!C53="","",BIng2!F53)</f>
        <v/>
      </c>
      <c r="Y89" s="230" t="str">
        <f>IF(BIng2!D53="","",BIng2!D53)</f>
        <v/>
      </c>
      <c r="Z89" s="230" t="str">
        <f>IF('SBd2'!C53="","",'SBd2'!C53)</f>
        <v/>
      </c>
      <c r="AA89" s="230" t="str">
        <f>IF('SBd2'!D53="","",'SBd2'!D183)</f>
        <v/>
      </c>
      <c r="AB89" s="230" t="str">
        <f>IF('Pjk2'!C53="","",'Pjk2'!F53)</f>
        <v/>
      </c>
      <c r="AC89" s="230" t="str">
        <f>IF('Pjk2'!D53="","",'Pjk2'!D53)</f>
        <v/>
      </c>
      <c r="AD89" s="230" t="str">
        <f>IF('Prk2'!C53="","",'Prk2'!C53)</f>
        <v/>
      </c>
      <c r="AE89" s="230" t="str">
        <f>IF('Prk2'!D53="","",'Prk2'!D53)</f>
        <v/>
      </c>
      <c r="AF89" s="230" t="str">
        <f>IF(BADER2!C53="","",BADER2!C53)</f>
        <v/>
      </c>
      <c r="AG89" s="230" t="str">
        <f>IF(BADER2!D53="","",BADER2!D53)</f>
        <v/>
      </c>
      <c r="AH89" s="230" t="str">
        <f>IF(TAMB12!C53="","",TAMB12!C53)</f>
        <v/>
      </c>
      <c r="AI89" s="230" t="str">
        <f>IF(TAMB12!D53="","",TAMB12!D53)</f>
        <v/>
      </c>
      <c r="AJ89" s="230" t="str">
        <f>IF(TAMB22!C53="","",TAMB22!C53)</f>
        <v/>
      </c>
      <c r="AK89" s="230" t="str">
        <f>IF(TAMB22!D53="","",TAMB22!D53)</f>
        <v/>
      </c>
      <c r="AL89" s="231">
        <f t="shared" si="63"/>
        <v>0</v>
      </c>
      <c r="AM89" s="754" t="str">
        <f>IFERROR(DESKRIPSI2!EW50,"")</f>
        <v/>
      </c>
      <c r="AN89" s="756" t="str">
        <f t="shared" ref="AN89" si="78">IF(AL89=0,"",AL89+AL90)</f>
        <v/>
      </c>
      <c r="AO89" s="751" t="str">
        <f t="shared" ref="AO89" si="79">IF(AN89="","",RANK(AN89,$AN$11:$AN$107,0))</f>
        <v/>
      </c>
    </row>
    <row r="90" spans="1:41">
      <c r="A90" s="713"/>
      <c r="B90" s="753"/>
      <c r="C90" s="232" t="s">
        <v>423</v>
      </c>
      <c r="D90" s="228" t="str">
        <f>IF('QH2'!F53="","",'QH2'!F53)</f>
        <v/>
      </c>
      <c r="E90" s="229" t="str">
        <f>IF('QH2'!G53="","",'QH2'!G53)</f>
        <v/>
      </c>
      <c r="F90" s="229" t="str">
        <f>IF('AA2'!F53="","",'AA2'!F53)</f>
        <v/>
      </c>
      <c r="G90" s="229" t="str">
        <f>IF('AA2'!G53="","",'AA2'!G53)</f>
        <v/>
      </c>
      <c r="H90" s="229" t="str">
        <f>IF(FIQIH2!F53="","",FIQIH2!F53)</f>
        <v/>
      </c>
      <c r="I90" s="229" t="str">
        <f>IF(FIQIH2!G53="","",FIQIH2!G53)</f>
        <v/>
      </c>
      <c r="J90" s="229" t="str">
        <f>IF('SKI2'!F53="","",'SKI2'!F53)</f>
        <v/>
      </c>
      <c r="K90" s="229" t="str">
        <f>IF('SKI2'!G53="","",'SKI2'!G53)</f>
        <v/>
      </c>
      <c r="L90" s="228" t="str">
        <f>IF(PPKn2!F53="","",PPKn2!F53)</f>
        <v/>
      </c>
      <c r="M90" s="229" t="str">
        <f>IF(PPKn2!G53="","",PPKn2!G53)</f>
        <v/>
      </c>
      <c r="N90" s="230" t="str">
        <f>IF(B.Ind2!F53="","",B.Ind2!F53)</f>
        <v/>
      </c>
      <c r="O90" s="230" t="str">
        <f>IF(B.Ind2!G53="","",B.Ind2!G53)</f>
        <v/>
      </c>
      <c r="P90" s="230" t="str">
        <f>IF(B.ARAB2!F53="","",B.ARAB2!F53)</f>
        <v/>
      </c>
      <c r="Q90" s="230" t="str">
        <f>IF(B.ARAB2!G53="","",B.ARAB2!G53)</f>
        <v/>
      </c>
      <c r="R90" s="230" t="str">
        <f>IF('MAT2'!F53="","",'MAT2'!F53)</f>
        <v/>
      </c>
      <c r="S90" s="230" t="str">
        <f>IF('MAT2'!G53="","",'MAT2'!G53)</f>
        <v/>
      </c>
      <c r="T90" s="230" t="str">
        <f>IF('IPA2'!F53="","",'IPA2'!F53)</f>
        <v/>
      </c>
      <c r="U90" s="230" t="str">
        <f>IF('IPA2'!G53="","",'IPA2'!G53)</f>
        <v/>
      </c>
      <c r="V90" s="230" t="str">
        <f>IF('IPS2'!F53="","",'IPS2'!F53)</f>
        <v/>
      </c>
      <c r="W90" s="230" t="str">
        <f>IF('IPS2'!G53="","",'IPS2'!G183)</f>
        <v/>
      </c>
      <c r="X90" s="230" t="str">
        <f>IF(BIng2!F53="","",BIng2!F53)</f>
        <v/>
      </c>
      <c r="Y90" s="230" t="str">
        <f>IF(BIng2!G53="","",BIng2!G53)</f>
        <v/>
      </c>
      <c r="Z90" s="230" t="str">
        <f>IF('SBd2'!F53="","",'SBd2'!F53)</f>
        <v/>
      </c>
      <c r="AA90" s="230" t="str">
        <f>IF('SBd2'!G53="","",'SBd2'!G53)</f>
        <v/>
      </c>
      <c r="AB90" s="230" t="str">
        <f>IF('Pjk2'!F53="","",'Pjk2'!F53)</f>
        <v/>
      </c>
      <c r="AC90" s="230" t="str">
        <f>IF('Pjk2'!G53="","",'Pjk2'!G53)</f>
        <v/>
      </c>
      <c r="AD90" s="230" t="str">
        <f>IF('Prk2'!F53="","",'Prk2'!F53)</f>
        <v/>
      </c>
      <c r="AE90" s="230" t="str">
        <f>IF('Prk2'!G53="","",'Prk2'!G53)</f>
        <v/>
      </c>
      <c r="AF90" s="230" t="str">
        <f>IF(BADER2!F53="","",BADER2!F53)</f>
        <v/>
      </c>
      <c r="AG90" s="230" t="str">
        <f>IF(BADER2!G53="","",BADER2!G53)</f>
        <v/>
      </c>
      <c r="AH90" s="230" t="str">
        <f>IF(TAMB12!F53="","",TAMB12!F53)</f>
        <v/>
      </c>
      <c r="AI90" s="230" t="str">
        <f>IF(TAMB12!G53="","",TAMB12!G53)</f>
        <v/>
      </c>
      <c r="AJ90" s="230" t="str">
        <f>IF(TAMB22!F53="","",TAMB22!F53)</f>
        <v/>
      </c>
      <c r="AK90" s="230" t="str">
        <f>IF(TAMB22!G53="","",TAMB22!G53)</f>
        <v/>
      </c>
      <c r="AL90" s="231">
        <f t="shared" si="63"/>
        <v>0</v>
      </c>
      <c r="AM90" s="755"/>
      <c r="AN90" s="757"/>
      <c r="AO90" s="751"/>
    </row>
    <row r="91" spans="1:41">
      <c r="A91" s="711">
        <v>41</v>
      </c>
      <c r="B91" s="752" t="str">
        <f>IF('Data Raport2'!B44="","",'Data Raport2'!B44)</f>
        <v>siswa41</v>
      </c>
      <c r="C91" s="232" t="s">
        <v>422</v>
      </c>
      <c r="D91" s="228" t="str">
        <f>IF('QH2'!C54="","",'QH2'!C54)</f>
        <v/>
      </c>
      <c r="E91" s="229" t="str">
        <f>IF('QH2'!D54="","",'QH2'!D54)</f>
        <v/>
      </c>
      <c r="F91" s="229" t="str">
        <f>IF('AA2'!C54="","",'AA2'!C54)</f>
        <v/>
      </c>
      <c r="G91" s="229" t="str">
        <f>IF('AA2'!D54="","",'AA2'!D54)</f>
        <v/>
      </c>
      <c r="H91" s="229" t="str">
        <f>IF(FIQIH2!C54="","",FIQIH2!C54)</f>
        <v/>
      </c>
      <c r="I91" s="229" t="str">
        <f>IF(FIQIH2!D54="","",FIQIH2!D54)</f>
        <v/>
      </c>
      <c r="J91" s="229" t="str">
        <f>IF('SKI2'!C54="","",'SKI2'!C54)</f>
        <v/>
      </c>
      <c r="K91" s="229" t="str">
        <f>IF('SKI2'!D54="","",'SKI2'!D54)</f>
        <v/>
      </c>
      <c r="L91" s="228" t="str">
        <f>IF(PPKn2!C54="","",PPKn2!C54)</f>
        <v/>
      </c>
      <c r="M91" s="229" t="str">
        <f>IF(PPKn2!D54="","",PPKn2!D54)</f>
        <v/>
      </c>
      <c r="N91" s="230" t="str">
        <f>IF(B.Ind2!C54="","",B.Ind2!C54)</f>
        <v/>
      </c>
      <c r="O91" s="230" t="str">
        <f>IF(B.Ind2!D54="","",B.Ind2!D54)</f>
        <v/>
      </c>
      <c r="P91" s="230" t="str">
        <f>IF(B.ARAB2!C54="","",B.ARAB2!C54)</f>
        <v/>
      </c>
      <c r="Q91" s="230" t="str">
        <f>IF(B.ARAB2!D54="","",B.ARAB2!D54)</f>
        <v/>
      </c>
      <c r="R91" s="230" t="str">
        <f>IF('MAT2'!C54="","",'MAT2'!C54)</f>
        <v/>
      </c>
      <c r="S91" s="230" t="str">
        <f>IF('MAT2'!D54="","",'MAT2'!D54)</f>
        <v/>
      </c>
      <c r="T91" s="230" t="str">
        <f>IF('IPA2'!C54="","",'IPA2'!C54)</f>
        <v/>
      </c>
      <c r="U91" s="230" t="str">
        <f>IF('IPA2'!D54="","",'IPA2'!D54)</f>
        <v/>
      </c>
      <c r="V91" s="230" t="str">
        <f>IF('IPS2'!C54="","",'IPS2'!C54)</f>
        <v/>
      </c>
      <c r="W91" s="230" t="str">
        <f>IF('IPS2'!D54="","",'IPS2'!D54)</f>
        <v/>
      </c>
      <c r="X91" s="230" t="str">
        <f>IF(BIng2!C54="","",BIng2!F54)</f>
        <v/>
      </c>
      <c r="Y91" s="230" t="str">
        <f>IF(BIng2!D54="","",BIng2!D54)</f>
        <v/>
      </c>
      <c r="Z91" s="230" t="str">
        <f>IF('SBd2'!C54="","",'SBd2'!C54)</f>
        <v/>
      </c>
      <c r="AA91" s="230" t="str">
        <f>IF('SBd2'!D54="","",'SBd2'!D184)</f>
        <v/>
      </c>
      <c r="AB91" s="230" t="str">
        <f>IF('Pjk2'!C54="","",'Pjk2'!F54)</f>
        <v/>
      </c>
      <c r="AC91" s="230" t="str">
        <f>IF('Pjk2'!D54="","",'Pjk2'!D54)</f>
        <v/>
      </c>
      <c r="AD91" s="230" t="str">
        <f>IF('Prk2'!C54="","",'Prk2'!C54)</f>
        <v/>
      </c>
      <c r="AE91" s="230" t="str">
        <f>IF('Prk2'!D54="","",'Prk2'!D54)</f>
        <v/>
      </c>
      <c r="AF91" s="230" t="str">
        <f>IF(BADER2!C54="","",BADER2!C54)</f>
        <v/>
      </c>
      <c r="AG91" s="230" t="str">
        <f>IF(BADER2!D54="","",BADER2!D54)</f>
        <v/>
      </c>
      <c r="AH91" s="230" t="str">
        <f>IF(TAMB12!C54="","",TAMB12!C54)</f>
        <v/>
      </c>
      <c r="AI91" s="230" t="str">
        <f>IF(TAMB12!D54="","",TAMB12!D54)</f>
        <v/>
      </c>
      <c r="AJ91" s="230" t="str">
        <f>IF(TAMB22!C54="","",TAMB22!C54)</f>
        <v/>
      </c>
      <c r="AK91" s="230" t="str">
        <f>IF(TAMB22!D54="","",TAMB22!D54)</f>
        <v/>
      </c>
      <c r="AL91" s="231">
        <f t="shared" si="63"/>
        <v>0</v>
      </c>
      <c r="AM91" s="754" t="str">
        <f>IFERROR(DESKRIPSI2!EW51,"")</f>
        <v/>
      </c>
      <c r="AN91" s="756" t="str">
        <f t="shared" ref="AN91" si="80">IF(AL91=0,"",AL91+AL92)</f>
        <v/>
      </c>
      <c r="AO91" s="751" t="str">
        <f t="shared" ref="AO91" si="81">IF(AN91="","",RANK(AN91,$AN$11:$AN$107,0))</f>
        <v/>
      </c>
    </row>
    <row r="92" spans="1:41">
      <c r="A92" s="713"/>
      <c r="B92" s="753"/>
      <c r="C92" s="232" t="s">
        <v>423</v>
      </c>
      <c r="D92" s="228" t="str">
        <f>IF('QH2'!F54="","",'QH2'!F54)</f>
        <v/>
      </c>
      <c r="E92" s="229" t="str">
        <f>IF('QH2'!G54="","",'QH2'!G54)</f>
        <v/>
      </c>
      <c r="F92" s="229" t="str">
        <f>IF('AA2'!F54="","",'AA2'!F54)</f>
        <v/>
      </c>
      <c r="G92" s="229" t="str">
        <f>IF('AA2'!G54="","",'AA2'!G54)</f>
        <v/>
      </c>
      <c r="H92" s="229" t="str">
        <f>IF(FIQIH2!F54="","",FIQIH2!F54)</f>
        <v/>
      </c>
      <c r="I92" s="229" t="str">
        <f>IF(FIQIH2!G54="","",FIQIH2!G54)</f>
        <v/>
      </c>
      <c r="J92" s="229" t="str">
        <f>IF('SKI2'!F54="","",'SKI2'!F54)</f>
        <v/>
      </c>
      <c r="K92" s="229" t="str">
        <f>IF('SKI2'!G54="","",'SKI2'!G54)</f>
        <v/>
      </c>
      <c r="L92" s="228" t="str">
        <f>IF(PPKn2!F54="","",PPKn2!F54)</f>
        <v/>
      </c>
      <c r="M92" s="229" t="str">
        <f>IF(PPKn2!G54="","",PPKn2!G54)</f>
        <v/>
      </c>
      <c r="N92" s="230" t="str">
        <f>IF(B.Ind2!F54="","",B.Ind2!F54)</f>
        <v/>
      </c>
      <c r="O92" s="230" t="str">
        <f>IF(B.Ind2!G54="","",B.Ind2!G54)</f>
        <v/>
      </c>
      <c r="P92" s="230" t="str">
        <f>IF(B.ARAB2!F54="","",B.ARAB2!F54)</f>
        <v/>
      </c>
      <c r="Q92" s="230" t="str">
        <f>IF(B.ARAB2!G54="","",B.ARAB2!G54)</f>
        <v/>
      </c>
      <c r="R92" s="230" t="str">
        <f>IF('MAT2'!F54="","",'MAT2'!F54)</f>
        <v/>
      </c>
      <c r="S92" s="230" t="str">
        <f>IF('MAT2'!G54="","",'MAT2'!G54)</f>
        <v/>
      </c>
      <c r="T92" s="230" t="str">
        <f>IF('IPA2'!F54="","",'IPA2'!F54)</f>
        <v/>
      </c>
      <c r="U92" s="230" t="str">
        <f>IF('IPA2'!G54="","",'IPA2'!G54)</f>
        <v/>
      </c>
      <c r="V92" s="230" t="str">
        <f>IF('IPS2'!F54="","",'IPS2'!F54)</f>
        <v/>
      </c>
      <c r="W92" s="230" t="str">
        <f>IF('IPS2'!G54="","",'IPS2'!G184)</f>
        <v/>
      </c>
      <c r="X92" s="230" t="str">
        <f>IF(BIng2!F54="","",BIng2!F54)</f>
        <v/>
      </c>
      <c r="Y92" s="230" t="str">
        <f>IF(BIng2!G54="","",BIng2!G54)</f>
        <v/>
      </c>
      <c r="Z92" s="230" t="str">
        <f>IF('SBd2'!F54="","",'SBd2'!F54)</f>
        <v/>
      </c>
      <c r="AA92" s="230" t="str">
        <f>IF('SBd2'!G54="","",'SBd2'!G54)</f>
        <v/>
      </c>
      <c r="AB92" s="230" t="str">
        <f>IF('Pjk2'!F54="","",'Pjk2'!F54)</f>
        <v/>
      </c>
      <c r="AC92" s="230" t="str">
        <f>IF('Pjk2'!G54="","",'Pjk2'!G54)</f>
        <v/>
      </c>
      <c r="AD92" s="230" t="str">
        <f>IF('Prk2'!F54="","",'Prk2'!F54)</f>
        <v/>
      </c>
      <c r="AE92" s="230" t="str">
        <f>IF('Prk2'!G54="","",'Prk2'!G54)</f>
        <v/>
      </c>
      <c r="AF92" s="230" t="str">
        <f>IF(BADER2!F54="","",BADER2!F54)</f>
        <v/>
      </c>
      <c r="AG92" s="230" t="str">
        <f>IF(BADER2!G54="","",BADER2!G54)</f>
        <v/>
      </c>
      <c r="AH92" s="230" t="str">
        <f>IF(TAMB12!F54="","",TAMB12!F54)</f>
        <v/>
      </c>
      <c r="AI92" s="230" t="str">
        <f>IF(TAMB12!G54="","",TAMB12!G54)</f>
        <v/>
      </c>
      <c r="AJ92" s="230" t="str">
        <f>IF(TAMB22!F54="","",TAMB22!F54)</f>
        <v/>
      </c>
      <c r="AK92" s="230" t="str">
        <f>IF(TAMB22!G54="","",TAMB22!G54)</f>
        <v/>
      </c>
      <c r="AL92" s="231">
        <f t="shared" si="63"/>
        <v>0</v>
      </c>
      <c r="AM92" s="755"/>
      <c r="AN92" s="757"/>
      <c r="AO92" s="751"/>
    </row>
    <row r="93" spans="1:41">
      <c r="A93" s="711">
        <v>42</v>
      </c>
      <c r="B93" s="752" t="str">
        <f>IF('Data Raport2'!B45="","",'Data Raport2'!B45)</f>
        <v>siswa42</v>
      </c>
      <c r="C93" s="232" t="s">
        <v>422</v>
      </c>
      <c r="D93" s="228" t="str">
        <f>IF('QH2'!C55="","",'QH2'!C55)</f>
        <v/>
      </c>
      <c r="E93" s="229" t="str">
        <f>IF('QH2'!D55="","",'QH2'!D55)</f>
        <v/>
      </c>
      <c r="F93" s="229" t="str">
        <f>IF('AA2'!C55="","",'AA2'!C55)</f>
        <v/>
      </c>
      <c r="G93" s="229" t="str">
        <f>IF('AA2'!D55="","",'AA2'!D55)</f>
        <v/>
      </c>
      <c r="H93" s="229" t="str">
        <f>IF(FIQIH2!C55="","",FIQIH2!C55)</f>
        <v/>
      </c>
      <c r="I93" s="229" t="str">
        <f>IF(FIQIH2!D55="","",FIQIH2!D55)</f>
        <v/>
      </c>
      <c r="J93" s="229" t="str">
        <f>IF('SKI2'!C55="","",'SKI2'!C55)</f>
        <v/>
      </c>
      <c r="K93" s="229" t="str">
        <f>IF('SKI2'!D55="","",'SKI2'!D55)</f>
        <v/>
      </c>
      <c r="L93" s="228" t="str">
        <f>IF(PPKn2!C55="","",PPKn2!C55)</f>
        <v/>
      </c>
      <c r="M93" s="229" t="str">
        <f>IF(PPKn2!D55="","",PPKn2!D55)</f>
        <v/>
      </c>
      <c r="N93" s="230" t="str">
        <f>IF(B.Ind2!C55="","",B.Ind2!C55)</f>
        <v/>
      </c>
      <c r="O93" s="230" t="str">
        <f>IF(B.Ind2!D55="","",B.Ind2!D55)</f>
        <v/>
      </c>
      <c r="P93" s="230" t="str">
        <f>IF(B.ARAB2!C55="","",B.ARAB2!C55)</f>
        <v/>
      </c>
      <c r="Q93" s="230" t="str">
        <f>IF(B.ARAB2!D55="","",B.ARAB2!D55)</f>
        <v/>
      </c>
      <c r="R93" s="230" t="str">
        <f>IF('MAT2'!C55="","",'MAT2'!C55)</f>
        <v/>
      </c>
      <c r="S93" s="230" t="str">
        <f>IF('MAT2'!D55="","",'MAT2'!D55)</f>
        <v/>
      </c>
      <c r="T93" s="230" t="str">
        <f>IF('IPA2'!C55="","",'IPA2'!C55)</f>
        <v/>
      </c>
      <c r="U93" s="230" t="str">
        <f>IF('IPA2'!D55="","",'IPA2'!D55)</f>
        <v/>
      </c>
      <c r="V93" s="230" t="str">
        <f>IF('IPS2'!C55="","",'IPS2'!C55)</f>
        <v/>
      </c>
      <c r="W93" s="230" t="str">
        <f>IF('IPS2'!D55="","",'IPS2'!D55)</f>
        <v/>
      </c>
      <c r="X93" s="230" t="str">
        <f>IF(BIng2!C55="","",BIng2!F55)</f>
        <v/>
      </c>
      <c r="Y93" s="230" t="str">
        <f>IF(BIng2!D55="","",BIng2!D55)</f>
        <v/>
      </c>
      <c r="Z93" s="230" t="str">
        <f>IF('SBd2'!C55="","",'SBd2'!C55)</f>
        <v/>
      </c>
      <c r="AA93" s="230" t="str">
        <f>IF('SBd2'!D55="","",'SBd2'!D185)</f>
        <v/>
      </c>
      <c r="AB93" s="230" t="str">
        <f>IF('Pjk2'!C55="","",'Pjk2'!F55)</f>
        <v/>
      </c>
      <c r="AC93" s="230" t="str">
        <f>IF('Pjk2'!D55="","",'Pjk2'!D55)</f>
        <v/>
      </c>
      <c r="AD93" s="230" t="str">
        <f>IF('Prk2'!C55="","",'Prk2'!C55)</f>
        <v/>
      </c>
      <c r="AE93" s="230" t="str">
        <f>IF('Prk2'!D55="","",'Prk2'!D55)</f>
        <v/>
      </c>
      <c r="AF93" s="230" t="str">
        <f>IF(BADER2!C55="","",BADER2!C55)</f>
        <v/>
      </c>
      <c r="AG93" s="230" t="str">
        <f>IF(BADER2!D55="","",BADER2!D55)</f>
        <v/>
      </c>
      <c r="AH93" s="230" t="str">
        <f>IF(TAMB12!C55="","",TAMB12!C55)</f>
        <v/>
      </c>
      <c r="AI93" s="230" t="str">
        <f>IF(TAMB12!D55="","",TAMB12!D55)</f>
        <v/>
      </c>
      <c r="AJ93" s="230" t="str">
        <f>IF(TAMB22!C55="","",TAMB22!C55)</f>
        <v/>
      </c>
      <c r="AK93" s="230" t="str">
        <f>IF(TAMB22!D55="","",TAMB22!D55)</f>
        <v/>
      </c>
      <c r="AL93" s="231">
        <f t="shared" si="63"/>
        <v>0</v>
      </c>
      <c r="AM93" s="754" t="str">
        <f>IFERROR(DESKRIPSI2!EW52,"")</f>
        <v/>
      </c>
      <c r="AN93" s="756" t="str">
        <f t="shared" ref="AN93" si="82">IF(AL93=0,"",AL93+AL94)</f>
        <v/>
      </c>
      <c r="AO93" s="751" t="str">
        <f t="shared" ref="AO93" si="83">IF(AN93="","",RANK(AN93,$AN$11:$AN$107,0))</f>
        <v/>
      </c>
    </row>
    <row r="94" spans="1:41">
      <c r="A94" s="713"/>
      <c r="B94" s="753"/>
      <c r="C94" s="232" t="s">
        <v>423</v>
      </c>
      <c r="D94" s="228" t="str">
        <f>IF('QH2'!F55="","",'QH2'!F55)</f>
        <v/>
      </c>
      <c r="E94" s="229" t="str">
        <f>IF('QH2'!G55="","",'QH2'!G55)</f>
        <v/>
      </c>
      <c r="F94" s="229" t="str">
        <f>IF('AA2'!F55="","",'AA2'!F55)</f>
        <v/>
      </c>
      <c r="G94" s="229" t="str">
        <f>IF('AA2'!G55="","",'AA2'!G55)</f>
        <v/>
      </c>
      <c r="H94" s="229" t="str">
        <f>IF(FIQIH2!F55="","",FIQIH2!F55)</f>
        <v/>
      </c>
      <c r="I94" s="229" t="str">
        <f>IF(FIQIH2!G55="","",FIQIH2!G55)</f>
        <v/>
      </c>
      <c r="J94" s="229" t="str">
        <f>IF('SKI2'!F55="","",'SKI2'!F55)</f>
        <v/>
      </c>
      <c r="K94" s="229" t="str">
        <f>IF('SKI2'!G55="","",'SKI2'!G55)</f>
        <v/>
      </c>
      <c r="L94" s="228" t="str">
        <f>IF(PPKn2!F55="","",PPKn2!F55)</f>
        <v/>
      </c>
      <c r="M94" s="229" t="str">
        <f>IF(PPKn2!G55="","",PPKn2!G55)</f>
        <v/>
      </c>
      <c r="N94" s="230" t="str">
        <f>IF(B.Ind2!F55="","",B.Ind2!F55)</f>
        <v/>
      </c>
      <c r="O94" s="230" t="str">
        <f>IF(B.Ind2!G55="","",B.Ind2!G55)</f>
        <v/>
      </c>
      <c r="P94" s="230" t="str">
        <f>IF(B.ARAB2!F55="","",B.ARAB2!F55)</f>
        <v/>
      </c>
      <c r="Q94" s="230" t="str">
        <f>IF(B.ARAB2!G55="","",B.ARAB2!G55)</f>
        <v/>
      </c>
      <c r="R94" s="230" t="str">
        <f>IF('MAT2'!F55="","",'MAT2'!F55)</f>
        <v/>
      </c>
      <c r="S94" s="230" t="str">
        <f>IF('MAT2'!G55="","",'MAT2'!G55)</f>
        <v/>
      </c>
      <c r="T94" s="230" t="str">
        <f>IF('IPA2'!F55="","",'IPA2'!F55)</f>
        <v/>
      </c>
      <c r="U94" s="230" t="str">
        <f>IF('IPA2'!G55="","",'IPA2'!G55)</f>
        <v/>
      </c>
      <c r="V94" s="230" t="str">
        <f>IF('IPS2'!F55="","",'IPS2'!F55)</f>
        <v/>
      </c>
      <c r="W94" s="230" t="str">
        <f>IF('IPS2'!G55="","",'IPS2'!G185)</f>
        <v/>
      </c>
      <c r="X94" s="230" t="str">
        <f>IF(BIng2!F55="","",BIng2!F55)</f>
        <v/>
      </c>
      <c r="Y94" s="230" t="str">
        <f>IF(BIng2!G55="","",BIng2!G55)</f>
        <v/>
      </c>
      <c r="Z94" s="230" t="str">
        <f>IF('SBd2'!F55="","",'SBd2'!F55)</f>
        <v/>
      </c>
      <c r="AA94" s="230" t="str">
        <f>IF('SBd2'!G55="","",'SBd2'!G55)</f>
        <v/>
      </c>
      <c r="AB94" s="230" t="str">
        <f>IF('Pjk2'!F55="","",'Pjk2'!F55)</f>
        <v/>
      </c>
      <c r="AC94" s="230" t="str">
        <f>IF('Pjk2'!G55="","",'Pjk2'!G55)</f>
        <v/>
      </c>
      <c r="AD94" s="230" t="str">
        <f>IF('Prk2'!F55="","",'Prk2'!F55)</f>
        <v/>
      </c>
      <c r="AE94" s="230" t="str">
        <f>IF('Prk2'!G55="","",'Prk2'!G55)</f>
        <v/>
      </c>
      <c r="AF94" s="230" t="str">
        <f>IF(BADER2!F55="","",BADER2!F55)</f>
        <v/>
      </c>
      <c r="AG94" s="230" t="str">
        <f>IF(BADER2!G55="","",BADER2!G55)</f>
        <v/>
      </c>
      <c r="AH94" s="230" t="str">
        <f>IF(TAMB12!F55="","",TAMB12!F55)</f>
        <v/>
      </c>
      <c r="AI94" s="230" t="str">
        <f>IF(TAMB12!G55="","",TAMB12!G55)</f>
        <v/>
      </c>
      <c r="AJ94" s="230" t="str">
        <f>IF(TAMB22!F55="","",TAMB22!F55)</f>
        <v/>
      </c>
      <c r="AK94" s="230" t="str">
        <f>IF(TAMB22!G55="","",TAMB22!G55)</f>
        <v/>
      </c>
      <c r="AL94" s="231">
        <f t="shared" si="63"/>
        <v>0</v>
      </c>
      <c r="AM94" s="755"/>
      <c r="AN94" s="757"/>
      <c r="AO94" s="751"/>
    </row>
    <row r="95" spans="1:41">
      <c r="A95" s="711">
        <v>43</v>
      </c>
      <c r="B95" s="752" t="str">
        <f>IF('Data Raport2'!B46="","",'Data Raport2'!B46)</f>
        <v>siswa43</v>
      </c>
      <c r="C95" s="232" t="s">
        <v>422</v>
      </c>
      <c r="D95" s="228" t="str">
        <f>IF('QH2'!C56="","",'QH2'!C56)</f>
        <v/>
      </c>
      <c r="E95" s="229" t="str">
        <f>IF('QH2'!D56="","",'QH2'!D56)</f>
        <v/>
      </c>
      <c r="F95" s="229" t="str">
        <f>IF('AA2'!C56="","",'AA2'!C56)</f>
        <v/>
      </c>
      <c r="G95" s="229" t="str">
        <f>IF('AA2'!D56="","",'AA2'!D56)</f>
        <v/>
      </c>
      <c r="H95" s="229" t="str">
        <f>IF(FIQIH2!C56="","",FIQIH2!C56)</f>
        <v/>
      </c>
      <c r="I95" s="229" t="str">
        <f>IF(FIQIH2!D56="","",FIQIH2!D56)</f>
        <v/>
      </c>
      <c r="J95" s="229" t="str">
        <f>IF('SKI2'!C56="","",'SKI2'!C56)</f>
        <v/>
      </c>
      <c r="K95" s="229" t="str">
        <f>IF('SKI2'!D56="","",'SKI2'!D56)</f>
        <v/>
      </c>
      <c r="L95" s="228" t="str">
        <f>IF(PPKn2!C56="","",PPKn2!C56)</f>
        <v/>
      </c>
      <c r="M95" s="229" t="str">
        <f>IF(PPKn2!D56="","",PPKn2!D56)</f>
        <v/>
      </c>
      <c r="N95" s="230" t="str">
        <f>IF(B.Ind2!C56="","",B.Ind2!C56)</f>
        <v/>
      </c>
      <c r="O95" s="230" t="str">
        <f>IF(B.Ind2!D56="","",B.Ind2!D56)</f>
        <v/>
      </c>
      <c r="P95" s="230" t="str">
        <f>IF(B.ARAB2!C56="","",B.ARAB2!C56)</f>
        <v/>
      </c>
      <c r="Q95" s="230" t="str">
        <f>IF(B.ARAB2!D56="","",B.ARAB2!D56)</f>
        <v/>
      </c>
      <c r="R95" s="230" t="str">
        <f>IF('MAT2'!C56="","",'MAT2'!C56)</f>
        <v/>
      </c>
      <c r="S95" s="230" t="str">
        <f>IF('MAT2'!D56="","",'MAT2'!D56)</f>
        <v/>
      </c>
      <c r="T95" s="230" t="str">
        <f>IF('IPA2'!C56="","",'IPA2'!C56)</f>
        <v/>
      </c>
      <c r="U95" s="230" t="str">
        <f>IF('IPA2'!D56="","",'IPA2'!D56)</f>
        <v/>
      </c>
      <c r="V95" s="230" t="str">
        <f>IF('IPS2'!C56="","",'IPS2'!C56)</f>
        <v/>
      </c>
      <c r="W95" s="230" t="str">
        <f>IF('IPS2'!D56="","",'IPS2'!D56)</f>
        <v/>
      </c>
      <c r="X95" s="230" t="str">
        <f>IF(BIng2!C56="","",BIng2!F56)</f>
        <v/>
      </c>
      <c r="Y95" s="230" t="str">
        <f>IF(BIng2!D56="","",BIng2!D56)</f>
        <v/>
      </c>
      <c r="Z95" s="230" t="str">
        <f>IF('SBd2'!C56="","",'SBd2'!C56)</f>
        <v/>
      </c>
      <c r="AA95" s="230" t="str">
        <f>IF('SBd2'!D56="","",'SBd2'!D186)</f>
        <v/>
      </c>
      <c r="AB95" s="230" t="str">
        <f>IF('Pjk2'!C56="","",'Pjk2'!F56)</f>
        <v/>
      </c>
      <c r="AC95" s="230" t="str">
        <f>IF('Pjk2'!D56="","",'Pjk2'!D56)</f>
        <v/>
      </c>
      <c r="AD95" s="230" t="str">
        <f>IF('Prk2'!C56="","",'Prk2'!C56)</f>
        <v/>
      </c>
      <c r="AE95" s="230" t="str">
        <f>IF('Prk2'!D56="","",'Prk2'!D56)</f>
        <v/>
      </c>
      <c r="AF95" s="230" t="str">
        <f>IF(BADER2!C56="","",BADER2!C56)</f>
        <v/>
      </c>
      <c r="AG95" s="230" t="str">
        <f>IF(BADER2!D56="","",BADER2!D56)</f>
        <v/>
      </c>
      <c r="AH95" s="230" t="str">
        <f>IF(TAMB12!C56="","",TAMB12!C56)</f>
        <v/>
      </c>
      <c r="AI95" s="230" t="str">
        <f>IF(TAMB12!D56="","",TAMB12!D56)</f>
        <v/>
      </c>
      <c r="AJ95" s="230" t="str">
        <f>IF(TAMB22!C56="","",TAMB22!C56)</f>
        <v/>
      </c>
      <c r="AK95" s="230" t="str">
        <f>IF(TAMB22!D56="","",TAMB22!D56)</f>
        <v/>
      </c>
      <c r="AL95" s="231">
        <f t="shared" si="63"/>
        <v>0</v>
      </c>
      <c r="AM95" s="754" t="str">
        <f>IFERROR(DESKRIPSI2!EW53,"")</f>
        <v/>
      </c>
      <c r="AN95" s="756" t="str">
        <f t="shared" ref="AN95" si="84">IF(AL95=0,"",AL95+AL96)</f>
        <v/>
      </c>
      <c r="AO95" s="751" t="str">
        <f t="shared" ref="AO95" si="85">IF(AN95="","",RANK(AN95,$AN$11:$AN$107,0))</f>
        <v/>
      </c>
    </row>
    <row r="96" spans="1:41">
      <c r="A96" s="713"/>
      <c r="B96" s="753"/>
      <c r="C96" s="232" t="s">
        <v>423</v>
      </c>
      <c r="D96" s="228" t="str">
        <f>IF('QH2'!F56="","",'QH2'!F56)</f>
        <v/>
      </c>
      <c r="E96" s="229" t="str">
        <f>IF('QH2'!G56="","",'QH2'!G56)</f>
        <v/>
      </c>
      <c r="F96" s="229" t="str">
        <f>IF('AA2'!F56="","",'AA2'!F56)</f>
        <v/>
      </c>
      <c r="G96" s="229" t="str">
        <f>IF('AA2'!G56="","",'AA2'!G56)</f>
        <v/>
      </c>
      <c r="H96" s="229" t="str">
        <f>IF(FIQIH2!F56="","",FIQIH2!F56)</f>
        <v/>
      </c>
      <c r="I96" s="229" t="str">
        <f>IF(FIQIH2!G56="","",FIQIH2!G56)</f>
        <v/>
      </c>
      <c r="J96" s="229" t="str">
        <f>IF('SKI2'!F56="","",'SKI2'!F56)</f>
        <v/>
      </c>
      <c r="K96" s="229" t="str">
        <f>IF('SKI2'!G56="","",'SKI2'!G56)</f>
        <v/>
      </c>
      <c r="L96" s="228" t="str">
        <f>IF(PPKn2!F56="","",PPKn2!F56)</f>
        <v/>
      </c>
      <c r="M96" s="229" t="str">
        <f>IF(PPKn2!G56="","",PPKn2!G56)</f>
        <v/>
      </c>
      <c r="N96" s="230" t="str">
        <f>IF(B.Ind2!F56="","",B.Ind2!F56)</f>
        <v/>
      </c>
      <c r="O96" s="230" t="str">
        <f>IF(B.Ind2!G56="","",B.Ind2!G56)</f>
        <v/>
      </c>
      <c r="P96" s="230" t="str">
        <f>IF(B.ARAB2!F56="","",B.ARAB2!F56)</f>
        <v/>
      </c>
      <c r="Q96" s="230" t="str">
        <f>IF(B.ARAB2!G56="","",B.ARAB2!G56)</f>
        <v/>
      </c>
      <c r="R96" s="230" t="str">
        <f>IF('MAT2'!F56="","",'MAT2'!F56)</f>
        <v/>
      </c>
      <c r="S96" s="230" t="str">
        <f>IF('MAT2'!G56="","",'MAT2'!G56)</f>
        <v/>
      </c>
      <c r="T96" s="230" t="str">
        <f>IF('IPA2'!F56="","",'IPA2'!F56)</f>
        <v/>
      </c>
      <c r="U96" s="230" t="str">
        <f>IF('IPA2'!G56="","",'IPA2'!G56)</f>
        <v/>
      </c>
      <c r="V96" s="230" t="str">
        <f>IF('IPS2'!F56="","",'IPS2'!F56)</f>
        <v/>
      </c>
      <c r="W96" s="230" t="str">
        <f>IF('IPS2'!G56="","",'IPS2'!G186)</f>
        <v/>
      </c>
      <c r="X96" s="230" t="str">
        <f>IF(BIng2!F56="","",BIng2!F56)</f>
        <v/>
      </c>
      <c r="Y96" s="230" t="str">
        <f>IF(BIng2!G56="","",BIng2!G56)</f>
        <v/>
      </c>
      <c r="Z96" s="230" t="str">
        <f>IF('SBd2'!F56="","",'SBd2'!F56)</f>
        <v/>
      </c>
      <c r="AA96" s="230" t="str">
        <f>IF('SBd2'!G56="","",'SBd2'!G56)</f>
        <v/>
      </c>
      <c r="AB96" s="230" t="str">
        <f>IF('Pjk2'!F56="","",'Pjk2'!F56)</f>
        <v/>
      </c>
      <c r="AC96" s="230" t="str">
        <f>IF('Pjk2'!G56="","",'Pjk2'!G56)</f>
        <v/>
      </c>
      <c r="AD96" s="230" t="str">
        <f>IF('Prk2'!F56="","",'Prk2'!F56)</f>
        <v/>
      </c>
      <c r="AE96" s="230" t="str">
        <f>IF('Prk2'!G56="","",'Prk2'!G56)</f>
        <v/>
      </c>
      <c r="AF96" s="230" t="str">
        <f>IF(BADER2!F56="","",BADER2!F56)</f>
        <v/>
      </c>
      <c r="AG96" s="230" t="str">
        <f>IF(BADER2!G56="","",BADER2!G56)</f>
        <v/>
      </c>
      <c r="AH96" s="230" t="str">
        <f>IF(TAMB12!F56="","",TAMB12!F56)</f>
        <v/>
      </c>
      <c r="AI96" s="230" t="str">
        <f>IF(TAMB12!G56="","",TAMB12!G56)</f>
        <v/>
      </c>
      <c r="AJ96" s="230" t="str">
        <f>IF(TAMB22!F56="","",TAMB22!F56)</f>
        <v/>
      </c>
      <c r="AK96" s="230" t="str">
        <f>IF(TAMB22!G56="","",TAMB22!G56)</f>
        <v/>
      </c>
      <c r="AL96" s="231">
        <f t="shared" si="63"/>
        <v>0</v>
      </c>
      <c r="AM96" s="755"/>
      <c r="AN96" s="757"/>
      <c r="AO96" s="751"/>
    </row>
    <row r="97" spans="1:41">
      <c r="A97" s="711">
        <v>44</v>
      </c>
      <c r="B97" s="752" t="str">
        <f>IF('Data Raport2'!B47="","",'Data Raport2'!B47)</f>
        <v>siswa44</v>
      </c>
      <c r="C97" s="232" t="s">
        <v>422</v>
      </c>
      <c r="D97" s="228" t="str">
        <f>IF('QH2'!C57="","",'QH2'!C57)</f>
        <v/>
      </c>
      <c r="E97" s="229" t="str">
        <f>IF('QH2'!D57="","",'QH2'!D57)</f>
        <v/>
      </c>
      <c r="F97" s="229" t="str">
        <f>IF('AA2'!C57="","",'AA2'!C57)</f>
        <v/>
      </c>
      <c r="G97" s="229" t="str">
        <f>IF('AA2'!D57="","",'AA2'!D57)</f>
        <v/>
      </c>
      <c r="H97" s="229" t="str">
        <f>IF(FIQIH2!C57="","",FIQIH2!C57)</f>
        <v/>
      </c>
      <c r="I97" s="229" t="str">
        <f>IF(FIQIH2!D57="","",FIQIH2!D57)</f>
        <v/>
      </c>
      <c r="J97" s="229" t="str">
        <f>IF('SKI2'!C57="","",'SKI2'!C57)</f>
        <v/>
      </c>
      <c r="K97" s="229" t="str">
        <f>IF('SKI2'!D57="","",'SKI2'!D57)</f>
        <v/>
      </c>
      <c r="L97" s="228" t="str">
        <f>IF(PPKn2!C57="","",PPKn2!C57)</f>
        <v/>
      </c>
      <c r="M97" s="229" t="str">
        <f>IF(PPKn2!D57="","",PPKn2!D57)</f>
        <v/>
      </c>
      <c r="N97" s="230" t="str">
        <f>IF(B.Ind2!C57="","",B.Ind2!C57)</f>
        <v/>
      </c>
      <c r="O97" s="230" t="str">
        <f>IF(B.Ind2!D57="","",B.Ind2!D57)</f>
        <v/>
      </c>
      <c r="P97" s="230" t="str">
        <f>IF(B.ARAB2!C57="","",B.ARAB2!C57)</f>
        <v/>
      </c>
      <c r="Q97" s="230" t="str">
        <f>IF(B.ARAB2!D57="","",B.ARAB2!D57)</f>
        <v/>
      </c>
      <c r="R97" s="230" t="str">
        <f>IF('MAT2'!C57="","",'MAT2'!C57)</f>
        <v/>
      </c>
      <c r="S97" s="230" t="str">
        <f>IF('MAT2'!D57="","",'MAT2'!D57)</f>
        <v/>
      </c>
      <c r="T97" s="230" t="str">
        <f>IF('IPA2'!C57="","",'IPA2'!C57)</f>
        <v/>
      </c>
      <c r="U97" s="230" t="str">
        <f>IF('IPA2'!D57="","",'IPA2'!D57)</f>
        <v/>
      </c>
      <c r="V97" s="230" t="str">
        <f>IF('IPS2'!C57="","",'IPS2'!C57)</f>
        <v/>
      </c>
      <c r="W97" s="230" t="str">
        <f>IF('IPS2'!D57="","",'IPS2'!D57)</f>
        <v/>
      </c>
      <c r="X97" s="230" t="str">
        <f>IF(BIng2!C57="","",BIng2!F57)</f>
        <v/>
      </c>
      <c r="Y97" s="230" t="str">
        <f>IF(BIng2!D57="","",BIng2!D57)</f>
        <v/>
      </c>
      <c r="Z97" s="230" t="str">
        <f>IF('SBd2'!C57="","",'SBd2'!C57)</f>
        <v/>
      </c>
      <c r="AA97" s="230" t="str">
        <f>IF('SBd2'!D57="","",'SBd2'!D187)</f>
        <v/>
      </c>
      <c r="AB97" s="230" t="str">
        <f>IF('Pjk2'!C57="","",'Pjk2'!F57)</f>
        <v/>
      </c>
      <c r="AC97" s="230" t="str">
        <f>IF('Pjk2'!D57="","",'Pjk2'!D57)</f>
        <v/>
      </c>
      <c r="AD97" s="230" t="str">
        <f>IF('Prk2'!C57="","",'Prk2'!C57)</f>
        <v/>
      </c>
      <c r="AE97" s="230" t="str">
        <f>IF('Prk2'!D57="","",'Prk2'!D57)</f>
        <v/>
      </c>
      <c r="AF97" s="230" t="str">
        <f>IF(BADER2!C57="","",BADER2!C57)</f>
        <v/>
      </c>
      <c r="AG97" s="230" t="str">
        <f>IF(BADER2!D57="","",BADER2!D57)</f>
        <v/>
      </c>
      <c r="AH97" s="230" t="str">
        <f>IF(TAMB12!C57="","",TAMB12!C57)</f>
        <v/>
      </c>
      <c r="AI97" s="230" t="str">
        <f>IF(TAMB12!D57="","",TAMB12!D57)</f>
        <v/>
      </c>
      <c r="AJ97" s="230" t="str">
        <f>IF(TAMB22!C57="","",TAMB22!C57)</f>
        <v/>
      </c>
      <c r="AK97" s="230" t="str">
        <f>IF(TAMB22!D57="","",TAMB22!D57)</f>
        <v/>
      </c>
      <c r="AL97" s="231">
        <f t="shared" si="63"/>
        <v>0</v>
      </c>
      <c r="AM97" s="754" t="str">
        <f>IFERROR(DESKRIPSI2!EW54,"")</f>
        <v/>
      </c>
      <c r="AN97" s="756" t="str">
        <f t="shared" ref="AN97" si="86">IF(AL97=0,"",AL97+AL98)</f>
        <v/>
      </c>
      <c r="AO97" s="751" t="str">
        <f t="shared" ref="AO97" si="87">IF(AN97="","",RANK(AN97,$AN$11:$AN$107,0))</f>
        <v/>
      </c>
    </row>
    <row r="98" spans="1:41">
      <c r="A98" s="713"/>
      <c r="B98" s="753"/>
      <c r="C98" s="232" t="s">
        <v>423</v>
      </c>
      <c r="D98" s="228" t="str">
        <f>IF('QH2'!F57="","",'QH2'!F57)</f>
        <v/>
      </c>
      <c r="E98" s="229" t="str">
        <f>IF('QH2'!G57="","",'QH2'!G57)</f>
        <v/>
      </c>
      <c r="F98" s="229" t="str">
        <f>IF('AA2'!F57="","",'AA2'!F57)</f>
        <v/>
      </c>
      <c r="G98" s="229" t="str">
        <f>IF('AA2'!G57="","",'AA2'!G57)</f>
        <v/>
      </c>
      <c r="H98" s="229" t="str">
        <f>IF(FIQIH2!F57="","",FIQIH2!F57)</f>
        <v/>
      </c>
      <c r="I98" s="229" t="str">
        <f>IF(FIQIH2!G57="","",FIQIH2!G57)</f>
        <v/>
      </c>
      <c r="J98" s="229" t="str">
        <f>IF('SKI2'!F57="","",'SKI2'!F57)</f>
        <v/>
      </c>
      <c r="K98" s="229" t="str">
        <f>IF('SKI2'!G57="","",'SKI2'!G57)</f>
        <v/>
      </c>
      <c r="L98" s="228" t="str">
        <f>IF(PPKn2!F57="","",PPKn2!F57)</f>
        <v/>
      </c>
      <c r="M98" s="229" t="str">
        <f>IF(PPKn2!G57="","",PPKn2!G57)</f>
        <v/>
      </c>
      <c r="N98" s="230" t="str">
        <f>IF(B.Ind2!F57="","",B.Ind2!F57)</f>
        <v/>
      </c>
      <c r="O98" s="230" t="str">
        <f>IF(B.Ind2!G57="","",B.Ind2!G57)</f>
        <v/>
      </c>
      <c r="P98" s="230" t="str">
        <f>IF(B.ARAB2!F57="","",B.ARAB2!F57)</f>
        <v/>
      </c>
      <c r="Q98" s="230" t="str">
        <f>IF(B.ARAB2!G57="","",B.ARAB2!G57)</f>
        <v/>
      </c>
      <c r="R98" s="230" t="str">
        <f>IF('MAT2'!F57="","",'MAT2'!F57)</f>
        <v/>
      </c>
      <c r="S98" s="230" t="str">
        <f>IF('MAT2'!G57="","",'MAT2'!G57)</f>
        <v/>
      </c>
      <c r="T98" s="230" t="str">
        <f>IF('IPA2'!F57="","",'IPA2'!F57)</f>
        <v/>
      </c>
      <c r="U98" s="230" t="str">
        <f>IF('IPA2'!G57="","",'IPA2'!G57)</f>
        <v/>
      </c>
      <c r="V98" s="230" t="str">
        <f>IF('IPS2'!F57="","",'IPS2'!F57)</f>
        <v/>
      </c>
      <c r="W98" s="230" t="str">
        <f>IF('IPS2'!G57="","",'IPS2'!G187)</f>
        <v/>
      </c>
      <c r="X98" s="230" t="str">
        <f>IF(BIng2!F57="","",BIng2!F57)</f>
        <v/>
      </c>
      <c r="Y98" s="230" t="str">
        <f>IF(BIng2!G57="","",BIng2!G57)</f>
        <v/>
      </c>
      <c r="Z98" s="230" t="str">
        <f>IF('SBd2'!F57="","",'SBd2'!F57)</f>
        <v/>
      </c>
      <c r="AA98" s="230" t="str">
        <f>IF('SBd2'!G57="","",'SBd2'!G57)</f>
        <v/>
      </c>
      <c r="AB98" s="230" t="str">
        <f>IF('Pjk2'!F57="","",'Pjk2'!F57)</f>
        <v/>
      </c>
      <c r="AC98" s="230" t="str">
        <f>IF('Pjk2'!G57="","",'Pjk2'!G57)</f>
        <v/>
      </c>
      <c r="AD98" s="230" t="str">
        <f>IF('Prk2'!F57="","",'Prk2'!F57)</f>
        <v/>
      </c>
      <c r="AE98" s="230" t="str">
        <f>IF('Prk2'!G57="","",'Prk2'!G57)</f>
        <v/>
      </c>
      <c r="AF98" s="230" t="str">
        <f>IF(BADER2!F57="","",BADER2!F57)</f>
        <v/>
      </c>
      <c r="AG98" s="230" t="str">
        <f>IF(BADER2!G57="","",BADER2!G57)</f>
        <v/>
      </c>
      <c r="AH98" s="230" t="str">
        <f>IF(TAMB12!F57="","",TAMB12!F57)</f>
        <v/>
      </c>
      <c r="AI98" s="230" t="str">
        <f>IF(TAMB12!G57="","",TAMB12!G57)</f>
        <v/>
      </c>
      <c r="AJ98" s="230" t="str">
        <f>IF(TAMB22!F57="","",TAMB22!F57)</f>
        <v/>
      </c>
      <c r="AK98" s="230" t="str">
        <f>IF(TAMB22!G57="","",TAMB22!G57)</f>
        <v/>
      </c>
      <c r="AL98" s="231">
        <f t="shared" si="63"/>
        <v>0</v>
      </c>
      <c r="AM98" s="755"/>
      <c r="AN98" s="757"/>
      <c r="AO98" s="751"/>
    </row>
    <row r="99" spans="1:41">
      <c r="A99" s="711">
        <v>45</v>
      </c>
      <c r="B99" s="752" t="str">
        <f>IF('Data Raport2'!B48="","",'Data Raport2'!B48)</f>
        <v>siswa45</v>
      </c>
      <c r="C99" s="232" t="s">
        <v>422</v>
      </c>
      <c r="D99" s="228" t="str">
        <f>IF('QH2'!C58="","",'QH2'!C58)</f>
        <v/>
      </c>
      <c r="E99" s="229" t="str">
        <f>IF('QH2'!D58="","",'QH2'!D58)</f>
        <v/>
      </c>
      <c r="F99" s="229" t="str">
        <f>IF('AA2'!C58="","",'AA2'!C58)</f>
        <v/>
      </c>
      <c r="G99" s="229" t="str">
        <f>IF('AA2'!D58="","",'AA2'!D58)</f>
        <v/>
      </c>
      <c r="H99" s="229" t="str">
        <f>IF(FIQIH2!C58="","",FIQIH2!C58)</f>
        <v/>
      </c>
      <c r="I99" s="229" t="str">
        <f>IF(FIQIH2!D58="","",FIQIH2!D58)</f>
        <v/>
      </c>
      <c r="J99" s="229" t="str">
        <f>IF('SKI2'!C58="","",'SKI2'!C58)</f>
        <v/>
      </c>
      <c r="K99" s="229" t="str">
        <f>IF('SKI2'!D58="","",'SKI2'!D58)</f>
        <v/>
      </c>
      <c r="L99" s="228" t="str">
        <f>IF(PPKn2!C58="","",PPKn2!C58)</f>
        <v/>
      </c>
      <c r="M99" s="229" t="str">
        <f>IF(PPKn2!D58="","",PPKn2!D58)</f>
        <v/>
      </c>
      <c r="N99" s="230" t="str">
        <f>IF(B.Ind2!C58="","",B.Ind2!C58)</f>
        <v/>
      </c>
      <c r="O99" s="230" t="str">
        <f>IF(B.Ind2!D58="","",B.Ind2!D58)</f>
        <v/>
      </c>
      <c r="P99" s="230" t="str">
        <f>IF(B.ARAB2!C58="","",B.ARAB2!C58)</f>
        <v/>
      </c>
      <c r="Q99" s="230" t="str">
        <f>IF(B.ARAB2!D58="","",B.ARAB2!D58)</f>
        <v/>
      </c>
      <c r="R99" s="230" t="str">
        <f>IF('MAT2'!C58="","",'MAT2'!C58)</f>
        <v/>
      </c>
      <c r="S99" s="230" t="str">
        <f>IF('MAT2'!D58="","",'MAT2'!D58)</f>
        <v/>
      </c>
      <c r="T99" s="230" t="str">
        <f>IF('IPA2'!C58="","",'IPA2'!C58)</f>
        <v/>
      </c>
      <c r="U99" s="230" t="str">
        <f>IF('IPA2'!D58="","",'IPA2'!D58)</f>
        <v/>
      </c>
      <c r="V99" s="230" t="str">
        <f>IF('IPS2'!C58="","",'IPS2'!C58)</f>
        <v/>
      </c>
      <c r="W99" s="230" t="str">
        <f>IF('IPS2'!D58="","",'IPS2'!D58)</f>
        <v/>
      </c>
      <c r="X99" s="230" t="str">
        <f>IF(BIng2!C58="","",BIng2!F58)</f>
        <v/>
      </c>
      <c r="Y99" s="230" t="str">
        <f>IF(BIng2!D58="","",BIng2!D58)</f>
        <v/>
      </c>
      <c r="Z99" s="230" t="str">
        <f>IF('SBd2'!C58="","",'SBd2'!C58)</f>
        <v/>
      </c>
      <c r="AA99" s="230" t="str">
        <f>IF('SBd2'!D58="","",'SBd2'!D188)</f>
        <v/>
      </c>
      <c r="AB99" s="230" t="str">
        <f>IF('Pjk2'!C58="","",'Pjk2'!F58)</f>
        <v/>
      </c>
      <c r="AC99" s="230" t="str">
        <f>IF('Pjk2'!D58="","",'Pjk2'!D58)</f>
        <v/>
      </c>
      <c r="AD99" s="230" t="str">
        <f>IF('Prk2'!C58="","",'Prk2'!C58)</f>
        <v/>
      </c>
      <c r="AE99" s="230" t="str">
        <f>IF('Prk2'!D58="","",'Prk2'!D58)</f>
        <v/>
      </c>
      <c r="AF99" s="230" t="str">
        <f>IF(BADER2!C58="","",BADER2!C58)</f>
        <v/>
      </c>
      <c r="AG99" s="230" t="str">
        <f>IF(BADER2!D58="","",BADER2!D58)</f>
        <v/>
      </c>
      <c r="AH99" s="230" t="str">
        <f>IF(TAMB12!C58="","",TAMB12!C58)</f>
        <v/>
      </c>
      <c r="AI99" s="230" t="str">
        <f>IF(TAMB12!D58="","",TAMB12!D58)</f>
        <v/>
      </c>
      <c r="AJ99" s="230" t="str">
        <f>IF(TAMB22!C58="","",TAMB22!C58)</f>
        <v/>
      </c>
      <c r="AK99" s="230" t="str">
        <f>IF(TAMB22!D58="","",TAMB22!D58)</f>
        <v/>
      </c>
      <c r="AL99" s="231">
        <f t="shared" si="63"/>
        <v>0</v>
      </c>
      <c r="AM99" s="754" t="str">
        <f>IFERROR(DESKRIPSI2!EW55,"")</f>
        <v/>
      </c>
      <c r="AN99" s="756" t="str">
        <f t="shared" ref="AN99" si="88">IF(AL99=0,"",AL99+AL100)</f>
        <v/>
      </c>
      <c r="AO99" s="751" t="str">
        <f t="shared" ref="AO99" si="89">IF(AN99="","",RANK(AN99,$AN$11:$AN$107,0))</f>
        <v/>
      </c>
    </row>
    <row r="100" spans="1:41">
      <c r="A100" s="713"/>
      <c r="B100" s="753"/>
      <c r="C100" s="232" t="s">
        <v>423</v>
      </c>
      <c r="D100" s="228" t="str">
        <f>IF('QH2'!F58="","",'QH2'!F58)</f>
        <v/>
      </c>
      <c r="E100" s="229" t="str">
        <f>IF('QH2'!G58="","",'QH2'!G58)</f>
        <v/>
      </c>
      <c r="F100" s="229" t="str">
        <f>IF('AA2'!F58="","",'AA2'!F58)</f>
        <v/>
      </c>
      <c r="G100" s="229" t="str">
        <f>IF('AA2'!G58="","",'AA2'!G58)</f>
        <v/>
      </c>
      <c r="H100" s="229" t="str">
        <f>IF(FIQIH2!F58="","",FIQIH2!F58)</f>
        <v/>
      </c>
      <c r="I100" s="229" t="str">
        <f>IF(FIQIH2!G58="","",FIQIH2!G58)</f>
        <v/>
      </c>
      <c r="J100" s="229" t="str">
        <f>IF('SKI2'!F58="","",'SKI2'!F58)</f>
        <v/>
      </c>
      <c r="K100" s="229" t="str">
        <f>IF('SKI2'!G58="","",'SKI2'!G58)</f>
        <v/>
      </c>
      <c r="L100" s="228" t="str">
        <f>IF(PPKn2!F58="","",PPKn2!F58)</f>
        <v/>
      </c>
      <c r="M100" s="229" t="str">
        <f>IF(PPKn2!G58="","",PPKn2!G58)</f>
        <v/>
      </c>
      <c r="N100" s="230" t="str">
        <f>IF(B.Ind2!F58="","",B.Ind2!F58)</f>
        <v/>
      </c>
      <c r="O100" s="230" t="str">
        <f>IF(B.Ind2!G58="","",B.Ind2!G58)</f>
        <v/>
      </c>
      <c r="P100" s="230" t="str">
        <f>IF(B.ARAB2!F58="","",B.ARAB2!F58)</f>
        <v/>
      </c>
      <c r="Q100" s="230" t="str">
        <f>IF(B.ARAB2!G58="","",B.ARAB2!G58)</f>
        <v/>
      </c>
      <c r="R100" s="230" t="str">
        <f>IF('MAT2'!F58="","",'MAT2'!F58)</f>
        <v/>
      </c>
      <c r="S100" s="230" t="str">
        <f>IF('MAT2'!G58="","",'MAT2'!G58)</f>
        <v/>
      </c>
      <c r="T100" s="230" t="str">
        <f>IF('IPA2'!F58="","",'IPA2'!F58)</f>
        <v/>
      </c>
      <c r="U100" s="230" t="str">
        <f>IF('IPA2'!G58="","",'IPA2'!G58)</f>
        <v/>
      </c>
      <c r="V100" s="230" t="str">
        <f>IF('IPS2'!F58="","",'IPS2'!F58)</f>
        <v/>
      </c>
      <c r="W100" s="230" t="str">
        <f>IF('IPS2'!G58="","",'IPS2'!G188)</f>
        <v/>
      </c>
      <c r="X100" s="230" t="str">
        <f>IF(BIng2!F58="","",BIng2!F58)</f>
        <v/>
      </c>
      <c r="Y100" s="230" t="str">
        <f>IF(BIng2!G58="","",BIng2!G58)</f>
        <v/>
      </c>
      <c r="Z100" s="230" t="str">
        <f>IF('SBd2'!F58="","",'SBd2'!F58)</f>
        <v/>
      </c>
      <c r="AA100" s="230" t="str">
        <f>IF('SBd2'!G58="","",'SBd2'!G58)</f>
        <v/>
      </c>
      <c r="AB100" s="230" t="str">
        <f>IF('Pjk2'!F58="","",'Pjk2'!F58)</f>
        <v/>
      </c>
      <c r="AC100" s="230" t="str">
        <f>IF('Pjk2'!G58="","",'Pjk2'!G58)</f>
        <v/>
      </c>
      <c r="AD100" s="230" t="str">
        <f>IF('Prk2'!F58="","",'Prk2'!F58)</f>
        <v/>
      </c>
      <c r="AE100" s="230" t="str">
        <f>IF('Prk2'!G58="","",'Prk2'!G58)</f>
        <v/>
      </c>
      <c r="AF100" s="230" t="str">
        <f>IF(BADER2!F58="","",BADER2!F58)</f>
        <v/>
      </c>
      <c r="AG100" s="230" t="str">
        <f>IF(BADER2!G58="","",BADER2!G58)</f>
        <v/>
      </c>
      <c r="AH100" s="230" t="str">
        <f>IF(TAMB12!F58="","",TAMB12!F58)</f>
        <v/>
      </c>
      <c r="AI100" s="230" t="str">
        <f>IF(TAMB12!G58="","",TAMB12!G58)</f>
        <v/>
      </c>
      <c r="AJ100" s="230" t="str">
        <f>IF(TAMB22!F58="","",TAMB22!F58)</f>
        <v/>
      </c>
      <c r="AK100" s="230" t="str">
        <f>IF(TAMB22!G58="","",TAMB22!G58)</f>
        <v/>
      </c>
      <c r="AL100" s="231">
        <f t="shared" si="63"/>
        <v>0</v>
      </c>
      <c r="AM100" s="755"/>
      <c r="AN100" s="757"/>
      <c r="AO100" s="751"/>
    </row>
    <row r="101" spans="1:41">
      <c r="A101" s="711">
        <v>46</v>
      </c>
      <c r="B101" s="752" t="str">
        <f>IF('Data Raport2'!B49="","",'Data Raport2'!B49)</f>
        <v>siswa46</v>
      </c>
      <c r="C101" s="232" t="s">
        <v>422</v>
      </c>
      <c r="D101" s="228" t="str">
        <f>IF('QH2'!C59="","",'QH2'!C59)</f>
        <v/>
      </c>
      <c r="E101" s="229" t="str">
        <f>IF('QH2'!D59="","",'QH2'!D59)</f>
        <v/>
      </c>
      <c r="F101" s="229" t="str">
        <f>IF('AA2'!C59="","",'AA2'!C59)</f>
        <v/>
      </c>
      <c r="G101" s="229" t="str">
        <f>IF('AA2'!D59="","",'AA2'!D59)</f>
        <v/>
      </c>
      <c r="H101" s="229" t="str">
        <f>IF(FIQIH2!C59="","",FIQIH2!C59)</f>
        <v/>
      </c>
      <c r="I101" s="229" t="str">
        <f>IF(FIQIH2!D59="","",FIQIH2!D59)</f>
        <v/>
      </c>
      <c r="J101" s="229" t="str">
        <f>IF('SKI2'!C59="","",'SKI2'!C59)</f>
        <v/>
      </c>
      <c r="K101" s="229" t="str">
        <f>IF('SKI2'!D59="","",'SKI2'!D59)</f>
        <v/>
      </c>
      <c r="L101" s="228" t="str">
        <f>IF(PPKn2!C59="","",PPKn2!C59)</f>
        <v/>
      </c>
      <c r="M101" s="229" t="str">
        <f>IF(PPKn2!D59="","",PPKn2!D59)</f>
        <v/>
      </c>
      <c r="N101" s="230" t="str">
        <f>IF(B.Ind2!C59="","",B.Ind2!C59)</f>
        <v/>
      </c>
      <c r="O101" s="230" t="str">
        <f>IF(B.Ind2!D59="","",B.Ind2!D59)</f>
        <v/>
      </c>
      <c r="P101" s="230" t="str">
        <f>IF(B.ARAB2!C59="","",B.ARAB2!C59)</f>
        <v/>
      </c>
      <c r="Q101" s="230" t="str">
        <f>IF(B.ARAB2!D59="","",B.ARAB2!D59)</f>
        <v/>
      </c>
      <c r="R101" s="230" t="str">
        <f>IF('MAT2'!C59="","",'MAT2'!C59)</f>
        <v/>
      </c>
      <c r="S101" s="230" t="str">
        <f>IF('MAT2'!D59="","",'MAT2'!D59)</f>
        <v/>
      </c>
      <c r="T101" s="230" t="str">
        <f>IF('IPA2'!C59="","",'IPA2'!C59)</f>
        <v/>
      </c>
      <c r="U101" s="230" t="str">
        <f>IF('IPA2'!D59="","",'IPA2'!D59)</f>
        <v/>
      </c>
      <c r="V101" s="230" t="str">
        <f>IF('IPS2'!C59="","",'IPS2'!C59)</f>
        <v/>
      </c>
      <c r="W101" s="230" t="str">
        <f>IF('IPS2'!D59="","",'IPS2'!D59)</f>
        <v/>
      </c>
      <c r="X101" s="230" t="str">
        <f>IF(BIng2!C59="","",BIng2!F59)</f>
        <v/>
      </c>
      <c r="Y101" s="230" t="str">
        <f>IF(BIng2!D59="","",BIng2!D59)</f>
        <v/>
      </c>
      <c r="Z101" s="230" t="str">
        <f>IF('SBd2'!C59="","",'SBd2'!C59)</f>
        <v/>
      </c>
      <c r="AA101" s="230" t="str">
        <f>IF('SBd2'!D59="","",'SBd2'!D189)</f>
        <v/>
      </c>
      <c r="AB101" s="230" t="str">
        <f>IF('Pjk2'!C59="","",'Pjk2'!F59)</f>
        <v/>
      </c>
      <c r="AC101" s="230" t="str">
        <f>IF('Pjk2'!D59="","",'Pjk2'!D59)</f>
        <v/>
      </c>
      <c r="AD101" s="230" t="str">
        <f>IF('Prk2'!C59="","",'Prk2'!C59)</f>
        <v/>
      </c>
      <c r="AE101" s="230" t="str">
        <f>IF('Prk2'!D59="","",'Prk2'!D59)</f>
        <v/>
      </c>
      <c r="AF101" s="230" t="str">
        <f>IF(BADER2!C59="","",BADER2!C59)</f>
        <v/>
      </c>
      <c r="AG101" s="230" t="str">
        <f>IF(BADER2!D59="","",BADER2!D59)</f>
        <v/>
      </c>
      <c r="AH101" s="230" t="str">
        <f>IF(TAMB12!C59="","",TAMB12!C59)</f>
        <v/>
      </c>
      <c r="AI101" s="230" t="str">
        <f>IF(TAMB12!D59="","",TAMB12!D59)</f>
        <v/>
      </c>
      <c r="AJ101" s="230" t="str">
        <f>IF(TAMB22!C59="","",TAMB22!C59)</f>
        <v/>
      </c>
      <c r="AK101" s="230" t="str">
        <f>IF(TAMB22!D59="","",TAMB22!D59)</f>
        <v/>
      </c>
      <c r="AL101" s="231">
        <f t="shared" si="63"/>
        <v>0</v>
      </c>
      <c r="AM101" s="754" t="str">
        <f>IFERROR(DESKRIPSI2!EW56,"")</f>
        <v/>
      </c>
      <c r="AN101" s="756" t="str">
        <f t="shared" ref="AN101" si="90">IF(AL101=0,"",AL101+AL102)</f>
        <v/>
      </c>
      <c r="AO101" s="751" t="str">
        <f t="shared" ref="AO101" si="91">IF(AN101="","",RANK(AN101,$AN$11:$AN$107,0))</f>
        <v/>
      </c>
    </row>
    <row r="102" spans="1:41">
      <c r="A102" s="713"/>
      <c r="B102" s="753"/>
      <c r="C102" s="232" t="s">
        <v>423</v>
      </c>
      <c r="D102" s="228" t="str">
        <f>IF('QH2'!F59="","",'QH2'!F59)</f>
        <v/>
      </c>
      <c r="E102" s="229" t="str">
        <f>IF('QH2'!G59="","",'QH2'!G59)</f>
        <v/>
      </c>
      <c r="F102" s="229" t="str">
        <f>IF('AA2'!F59="","",'AA2'!F59)</f>
        <v/>
      </c>
      <c r="G102" s="229" t="str">
        <f>IF('AA2'!G59="","",'AA2'!G59)</f>
        <v/>
      </c>
      <c r="H102" s="229" t="str">
        <f>IF(FIQIH2!F59="","",FIQIH2!F59)</f>
        <v/>
      </c>
      <c r="I102" s="229" t="str">
        <f>IF(FIQIH2!G59="","",FIQIH2!G59)</f>
        <v/>
      </c>
      <c r="J102" s="229" t="str">
        <f>IF('SKI2'!F59="","",'SKI2'!F59)</f>
        <v/>
      </c>
      <c r="K102" s="229" t="str">
        <f>IF('SKI2'!G59="","",'SKI2'!G59)</f>
        <v/>
      </c>
      <c r="L102" s="228" t="str">
        <f>IF(PPKn2!F59="","",PPKn2!F59)</f>
        <v/>
      </c>
      <c r="M102" s="229" t="str">
        <f>IF(PPKn2!G59="","",PPKn2!G59)</f>
        <v/>
      </c>
      <c r="N102" s="230" t="str">
        <f>IF(B.Ind2!F59="","",B.Ind2!F59)</f>
        <v/>
      </c>
      <c r="O102" s="230" t="str">
        <f>IF(B.Ind2!G59="","",B.Ind2!G59)</f>
        <v/>
      </c>
      <c r="P102" s="230" t="str">
        <f>IF(B.ARAB2!F59="","",B.ARAB2!F59)</f>
        <v/>
      </c>
      <c r="Q102" s="230" t="str">
        <f>IF(B.ARAB2!G59="","",B.ARAB2!G59)</f>
        <v/>
      </c>
      <c r="R102" s="230" t="str">
        <f>IF('MAT2'!F59="","",'MAT2'!F59)</f>
        <v/>
      </c>
      <c r="S102" s="230" t="str">
        <f>IF('MAT2'!G59="","",'MAT2'!G59)</f>
        <v/>
      </c>
      <c r="T102" s="230" t="str">
        <f>IF('IPA2'!F59="","",'IPA2'!F59)</f>
        <v/>
      </c>
      <c r="U102" s="230" t="str">
        <f>IF('IPA2'!G59="","",'IPA2'!G59)</f>
        <v/>
      </c>
      <c r="V102" s="230" t="str">
        <f>IF('IPS2'!F59="","",'IPS2'!F59)</f>
        <v/>
      </c>
      <c r="W102" s="230" t="str">
        <f>IF('IPS2'!G59="","",'IPS2'!G189)</f>
        <v/>
      </c>
      <c r="X102" s="230" t="str">
        <f>IF(BIng2!F59="","",BIng2!F59)</f>
        <v/>
      </c>
      <c r="Y102" s="230" t="str">
        <f>IF(BIng2!G59="","",BIng2!G59)</f>
        <v/>
      </c>
      <c r="Z102" s="230" t="str">
        <f>IF('SBd2'!F59="","",'SBd2'!F59)</f>
        <v/>
      </c>
      <c r="AA102" s="230" t="str">
        <f>IF('SBd2'!G59="","",'SBd2'!G59)</f>
        <v/>
      </c>
      <c r="AB102" s="230" t="str">
        <f>IF('Pjk2'!F59="","",'Pjk2'!F59)</f>
        <v/>
      </c>
      <c r="AC102" s="230" t="str">
        <f>IF('Pjk2'!G59="","",'Pjk2'!G59)</f>
        <v/>
      </c>
      <c r="AD102" s="230" t="str">
        <f>IF('Prk2'!F59="","",'Prk2'!F59)</f>
        <v/>
      </c>
      <c r="AE102" s="230" t="str">
        <f>IF('Prk2'!G59="","",'Prk2'!G59)</f>
        <v/>
      </c>
      <c r="AF102" s="230" t="str">
        <f>IF(BADER2!F59="","",BADER2!F59)</f>
        <v/>
      </c>
      <c r="AG102" s="230" t="str">
        <f>IF(BADER2!G59="","",BADER2!G59)</f>
        <v/>
      </c>
      <c r="AH102" s="230" t="str">
        <f>IF(TAMB12!F59="","",TAMB12!F59)</f>
        <v/>
      </c>
      <c r="AI102" s="230" t="str">
        <f>IF(TAMB12!G59="","",TAMB12!G59)</f>
        <v/>
      </c>
      <c r="AJ102" s="230" t="str">
        <f>IF(TAMB22!F59="","",TAMB22!F59)</f>
        <v/>
      </c>
      <c r="AK102" s="230" t="str">
        <f>IF(TAMB22!G59="","",TAMB22!G59)</f>
        <v/>
      </c>
      <c r="AL102" s="231">
        <f t="shared" si="63"/>
        <v>0</v>
      </c>
      <c r="AM102" s="755"/>
      <c r="AN102" s="757"/>
      <c r="AO102" s="751"/>
    </row>
    <row r="103" spans="1:41">
      <c r="A103" s="711">
        <v>47</v>
      </c>
      <c r="B103" s="752" t="str">
        <f>IF('Data Raport2'!B50="","",'Data Raport2'!B50)</f>
        <v>siswa47</v>
      </c>
      <c r="C103" s="232" t="s">
        <v>422</v>
      </c>
      <c r="D103" s="228" t="str">
        <f>IF('QH2'!C60="","",'QH2'!C60)</f>
        <v/>
      </c>
      <c r="E103" s="229" t="str">
        <f>IF('QH2'!D60="","",'QH2'!D60)</f>
        <v/>
      </c>
      <c r="F103" s="229" t="str">
        <f>IF('AA2'!C60="","",'AA2'!C60)</f>
        <v/>
      </c>
      <c r="G103" s="229" t="str">
        <f>IF('AA2'!D60="","",'AA2'!D60)</f>
        <v/>
      </c>
      <c r="H103" s="229" t="str">
        <f>IF(FIQIH2!C60="","",FIQIH2!C60)</f>
        <v/>
      </c>
      <c r="I103" s="229" t="str">
        <f>IF(FIQIH2!D60="","",FIQIH2!D60)</f>
        <v/>
      </c>
      <c r="J103" s="229" t="str">
        <f>IF('SKI2'!C60="","",'SKI2'!C60)</f>
        <v/>
      </c>
      <c r="K103" s="229" t="str">
        <f>IF('SKI2'!D60="","",'SKI2'!D60)</f>
        <v/>
      </c>
      <c r="L103" s="228" t="str">
        <f>IF(PPKn2!C60="","",PPKn2!C60)</f>
        <v/>
      </c>
      <c r="M103" s="229" t="str">
        <f>IF(PPKn2!D60="","",PPKn2!D60)</f>
        <v/>
      </c>
      <c r="N103" s="230" t="str">
        <f>IF(B.Ind2!C60="","",B.Ind2!C60)</f>
        <v/>
      </c>
      <c r="O103" s="230" t="str">
        <f>IF(B.Ind2!D60="","",B.Ind2!D60)</f>
        <v/>
      </c>
      <c r="P103" s="230" t="str">
        <f>IF(B.ARAB2!C60="","",B.ARAB2!C60)</f>
        <v/>
      </c>
      <c r="Q103" s="230" t="str">
        <f>IF(B.ARAB2!D60="","",B.ARAB2!D60)</f>
        <v/>
      </c>
      <c r="R103" s="230" t="str">
        <f>IF('MAT2'!C60="","",'MAT2'!C60)</f>
        <v/>
      </c>
      <c r="S103" s="230" t="str">
        <f>IF('MAT2'!D60="","",'MAT2'!D60)</f>
        <v/>
      </c>
      <c r="T103" s="230" t="str">
        <f>IF('IPA2'!C60="","",'IPA2'!C60)</f>
        <v/>
      </c>
      <c r="U103" s="230" t="str">
        <f>IF('IPA2'!D60="","",'IPA2'!D60)</f>
        <v/>
      </c>
      <c r="V103" s="230" t="str">
        <f>IF('IPS2'!C60="","",'IPS2'!C60)</f>
        <v/>
      </c>
      <c r="W103" s="230" t="str">
        <f>IF('IPS2'!D60="","",'IPS2'!D60)</f>
        <v/>
      </c>
      <c r="X103" s="230" t="str">
        <f>IF(BIng2!C60="","",BIng2!F60)</f>
        <v/>
      </c>
      <c r="Y103" s="230" t="str">
        <f>IF(BIng2!D60="","",BIng2!D60)</f>
        <v/>
      </c>
      <c r="Z103" s="230" t="str">
        <f>IF('SBd2'!C60="","",'SBd2'!C60)</f>
        <v/>
      </c>
      <c r="AA103" s="230" t="str">
        <f>IF('SBd2'!D60="","",'SBd2'!D190)</f>
        <v/>
      </c>
      <c r="AB103" s="230" t="str">
        <f>IF('Pjk2'!C60="","",'Pjk2'!F60)</f>
        <v/>
      </c>
      <c r="AC103" s="230" t="str">
        <f>IF('Pjk2'!D60="","",'Pjk2'!D60)</f>
        <v/>
      </c>
      <c r="AD103" s="230" t="str">
        <f>IF('Prk2'!C60="","",'Prk2'!C60)</f>
        <v/>
      </c>
      <c r="AE103" s="230" t="str">
        <f>IF('Prk2'!D60="","",'Prk2'!D60)</f>
        <v/>
      </c>
      <c r="AF103" s="230" t="str">
        <f>IF(BADER2!C60="","",BADER2!C60)</f>
        <v/>
      </c>
      <c r="AG103" s="230" t="str">
        <f>IF(BADER2!D60="","",BADER2!D60)</f>
        <v/>
      </c>
      <c r="AH103" s="230" t="str">
        <f>IF(TAMB12!C60="","",TAMB12!C60)</f>
        <v/>
      </c>
      <c r="AI103" s="230" t="str">
        <f>IF(TAMB12!D60="","",TAMB12!D60)</f>
        <v/>
      </c>
      <c r="AJ103" s="230" t="str">
        <f>IF(TAMB22!C60="","",TAMB22!C60)</f>
        <v/>
      </c>
      <c r="AK103" s="230" t="str">
        <f>IF(TAMB22!D60="","",TAMB22!D60)</f>
        <v/>
      </c>
      <c r="AL103" s="231">
        <f t="shared" si="63"/>
        <v>0</v>
      </c>
      <c r="AM103" s="754" t="str">
        <f>IFERROR(DESKRIPSI2!EW57,"")</f>
        <v/>
      </c>
      <c r="AN103" s="756" t="str">
        <f t="shared" ref="AN103" si="92">IF(AL103=0,"",AL103+AL104)</f>
        <v/>
      </c>
      <c r="AO103" s="751" t="str">
        <f t="shared" ref="AO103" si="93">IF(AN103="","",RANK(AN103,$AN$11:$AN$107,0))</f>
        <v/>
      </c>
    </row>
    <row r="104" spans="1:41">
      <c r="A104" s="713"/>
      <c r="B104" s="753"/>
      <c r="C104" s="232" t="s">
        <v>423</v>
      </c>
      <c r="D104" s="228" t="str">
        <f>IF('QH2'!F60="","",'QH2'!F60)</f>
        <v/>
      </c>
      <c r="E104" s="229" t="str">
        <f>IF('QH2'!G60="","",'QH2'!G60)</f>
        <v/>
      </c>
      <c r="F104" s="229" t="str">
        <f>IF('AA2'!F60="","",'AA2'!F60)</f>
        <v/>
      </c>
      <c r="G104" s="229" t="str">
        <f>IF('AA2'!G60="","",'AA2'!G60)</f>
        <v/>
      </c>
      <c r="H104" s="229" t="str">
        <f>IF(FIQIH2!F60="","",FIQIH2!F60)</f>
        <v/>
      </c>
      <c r="I104" s="229" t="str">
        <f>IF(FIQIH2!G60="","",FIQIH2!G60)</f>
        <v/>
      </c>
      <c r="J104" s="229" t="str">
        <f>IF('SKI2'!F60="","",'SKI2'!F60)</f>
        <v/>
      </c>
      <c r="K104" s="229" t="str">
        <f>IF('SKI2'!G60="","",'SKI2'!G60)</f>
        <v/>
      </c>
      <c r="L104" s="228" t="str">
        <f>IF(PPKn2!F60="","",PPKn2!F60)</f>
        <v/>
      </c>
      <c r="M104" s="229" t="str">
        <f>IF(PPKn2!G60="","",PPKn2!G60)</f>
        <v/>
      </c>
      <c r="N104" s="230" t="str">
        <f>IF(B.Ind2!F60="","",B.Ind2!F60)</f>
        <v/>
      </c>
      <c r="O104" s="230" t="str">
        <f>IF(B.Ind2!G60="","",B.Ind2!G60)</f>
        <v/>
      </c>
      <c r="P104" s="230" t="str">
        <f>IF(B.ARAB2!F60="","",B.ARAB2!F60)</f>
        <v/>
      </c>
      <c r="Q104" s="230" t="str">
        <f>IF(B.ARAB2!G60="","",B.ARAB2!G60)</f>
        <v/>
      </c>
      <c r="R104" s="230" t="str">
        <f>IF('MAT2'!F60="","",'MAT2'!F60)</f>
        <v/>
      </c>
      <c r="S104" s="230" t="str">
        <f>IF('MAT2'!G60="","",'MAT2'!G60)</f>
        <v/>
      </c>
      <c r="T104" s="230" t="str">
        <f>IF('IPA2'!F60="","",'IPA2'!F60)</f>
        <v/>
      </c>
      <c r="U104" s="230" t="str">
        <f>IF('IPA2'!G60="","",'IPA2'!G60)</f>
        <v/>
      </c>
      <c r="V104" s="230" t="str">
        <f>IF('IPS2'!F60="","",'IPS2'!F60)</f>
        <v/>
      </c>
      <c r="W104" s="230" t="str">
        <f>IF('IPS2'!G60="","",'IPS2'!G190)</f>
        <v/>
      </c>
      <c r="X104" s="230" t="str">
        <f>IF(BIng2!F60="","",BIng2!F60)</f>
        <v/>
      </c>
      <c r="Y104" s="230" t="str">
        <f>IF(BIng2!G60="","",BIng2!G60)</f>
        <v/>
      </c>
      <c r="Z104" s="230" t="str">
        <f>IF('SBd2'!F60="","",'SBd2'!F60)</f>
        <v/>
      </c>
      <c r="AA104" s="230" t="str">
        <f>IF('SBd2'!G60="","",'SBd2'!G60)</f>
        <v/>
      </c>
      <c r="AB104" s="230" t="str">
        <f>IF('Pjk2'!F60="","",'Pjk2'!F60)</f>
        <v/>
      </c>
      <c r="AC104" s="230" t="str">
        <f>IF('Pjk2'!G60="","",'Pjk2'!G60)</f>
        <v/>
      </c>
      <c r="AD104" s="230" t="str">
        <f>IF('Prk2'!F60="","",'Prk2'!F60)</f>
        <v/>
      </c>
      <c r="AE104" s="230" t="str">
        <f>IF('Prk2'!G60="","",'Prk2'!G60)</f>
        <v/>
      </c>
      <c r="AF104" s="230" t="str">
        <f>IF(BADER2!F60="","",BADER2!F60)</f>
        <v/>
      </c>
      <c r="AG104" s="230" t="str">
        <f>IF(BADER2!G60="","",BADER2!G60)</f>
        <v/>
      </c>
      <c r="AH104" s="230" t="str">
        <f>IF(TAMB12!F60="","",TAMB12!F60)</f>
        <v/>
      </c>
      <c r="AI104" s="230" t="str">
        <f>IF(TAMB12!G60="","",TAMB12!G60)</f>
        <v/>
      </c>
      <c r="AJ104" s="230" t="str">
        <f>IF(TAMB22!F60="","",TAMB22!F60)</f>
        <v/>
      </c>
      <c r="AK104" s="230" t="str">
        <f>IF(TAMB22!G60="","",TAMB22!G60)</f>
        <v/>
      </c>
      <c r="AL104" s="231">
        <f t="shared" si="63"/>
        <v>0</v>
      </c>
      <c r="AM104" s="755"/>
      <c r="AN104" s="757"/>
      <c r="AO104" s="751"/>
    </row>
    <row r="105" spans="1:41">
      <c r="A105" s="711">
        <v>48</v>
      </c>
      <c r="B105" s="752" t="str">
        <f>IF('Data Raport2'!B51="","",'Data Raport2'!B51)</f>
        <v>siswa48</v>
      </c>
      <c r="C105" s="232" t="s">
        <v>422</v>
      </c>
      <c r="D105" s="228" t="str">
        <f>IF('QH2'!C61="","",'QH2'!C61)</f>
        <v/>
      </c>
      <c r="E105" s="229" t="str">
        <f>IF('QH2'!D61="","",'QH2'!D61)</f>
        <v/>
      </c>
      <c r="F105" s="229" t="str">
        <f>IF('AA2'!C61="","",'AA2'!C61)</f>
        <v/>
      </c>
      <c r="G105" s="229" t="str">
        <f>IF('AA2'!D61="","",'AA2'!D61)</f>
        <v/>
      </c>
      <c r="H105" s="229" t="str">
        <f>IF(FIQIH2!C61="","",FIQIH2!C61)</f>
        <v/>
      </c>
      <c r="I105" s="229" t="str">
        <f>IF(FIQIH2!D61="","",FIQIH2!D61)</f>
        <v/>
      </c>
      <c r="J105" s="229" t="str">
        <f>IF('SKI2'!C61="","",'SKI2'!C61)</f>
        <v/>
      </c>
      <c r="K105" s="229" t="str">
        <f>IF('SKI2'!D61="","",'SKI2'!D61)</f>
        <v/>
      </c>
      <c r="L105" s="228" t="str">
        <f>IF(PPKn2!C61="","",PPKn2!C61)</f>
        <v/>
      </c>
      <c r="M105" s="229" t="str">
        <f>IF(PPKn2!D61="","",PPKn2!D61)</f>
        <v/>
      </c>
      <c r="N105" s="230" t="str">
        <f>IF(B.Ind2!C61="","",B.Ind2!C61)</f>
        <v/>
      </c>
      <c r="O105" s="230" t="str">
        <f>IF(B.Ind2!D61="","",B.Ind2!D61)</f>
        <v/>
      </c>
      <c r="P105" s="230" t="str">
        <f>IF(B.ARAB2!C61="","",B.ARAB2!C61)</f>
        <v/>
      </c>
      <c r="Q105" s="230" t="str">
        <f>IF(B.ARAB2!D61="","",B.ARAB2!D61)</f>
        <v/>
      </c>
      <c r="R105" s="230" t="str">
        <f>IF('MAT2'!C61="","",'MAT2'!C61)</f>
        <v/>
      </c>
      <c r="S105" s="230" t="str">
        <f>IF('MAT2'!D61="","",'MAT2'!D61)</f>
        <v/>
      </c>
      <c r="T105" s="230" t="str">
        <f>IF('IPA2'!C61="","",'IPA2'!C61)</f>
        <v/>
      </c>
      <c r="U105" s="230" t="str">
        <f>IF('IPA2'!D61="","",'IPA2'!D61)</f>
        <v/>
      </c>
      <c r="V105" s="230" t="str">
        <f>IF('IPS2'!C61="","",'IPS2'!C61)</f>
        <v/>
      </c>
      <c r="W105" s="230" t="str">
        <f>IF('IPS2'!D61="","",'IPS2'!D61)</f>
        <v/>
      </c>
      <c r="X105" s="230" t="str">
        <f>IF(BIng2!C61="","",BIng2!F61)</f>
        <v/>
      </c>
      <c r="Y105" s="230" t="str">
        <f>IF(BIng2!D61="","",BIng2!D61)</f>
        <v/>
      </c>
      <c r="Z105" s="230" t="str">
        <f>IF('SBd2'!C61="","",'SBd2'!C61)</f>
        <v/>
      </c>
      <c r="AA105" s="230" t="str">
        <f>IF('SBd2'!D61="","",'SBd2'!D191)</f>
        <v/>
      </c>
      <c r="AB105" s="230" t="str">
        <f>IF('Pjk2'!C61="","",'Pjk2'!F61)</f>
        <v/>
      </c>
      <c r="AC105" s="230" t="str">
        <f>IF('Pjk2'!D61="","",'Pjk2'!D61)</f>
        <v/>
      </c>
      <c r="AD105" s="230" t="str">
        <f>IF('Prk2'!C61="","",'Prk2'!C61)</f>
        <v/>
      </c>
      <c r="AE105" s="230" t="str">
        <f>IF('Prk2'!D61="","",'Prk2'!D61)</f>
        <v/>
      </c>
      <c r="AF105" s="230" t="str">
        <f>IF(BADER2!C61="","",BADER2!C61)</f>
        <v/>
      </c>
      <c r="AG105" s="230" t="str">
        <f>IF(BADER2!D61="","",BADER2!D61)</f>
        <v/>
      </c>
      <c r="AH105" s="230" t="str">
        <f>IF(TAMB12!C61="","",TAMB12!C61)</f>
        <v/>
      </c>
      <c r="AI105" s="230" t="str">
        <f>IF(TAMB12!D61="","",TAMB12!D61)</f>
        <v/>
      </c>
      <c r="AJ105" s="230" t="str">
        <f>IF(TAMB22!C61="","",TAMB22!C61)</f>
        <v/>
      </c>
      <c r="AK105" s="230" t="str">
        <f>IF(TAMB22!D61="","",TAMB22!D61)</f>
        <v/>
      </c>
      <c r="AL105" s="231">
        <f t="shared" si="63"/>
        <v>0</v>
      </c>
      <c r="AM105" s="754" t="str">
        <f>IFERROR(DESKRIPSI2!EW58,"")</f>
        <v/>
      </c>
      <c r="AN105" s="756" t="str">
        <f t="shared" ref="AN105" si="94">IF(AL105=0,"",AL105+AL106)</f>
        <v/>
      </c>
      <c r="AO105" s="751" t="str">
        <f t="shared" ref="AO105" si="95">IF(AN105="","",RANK(AN105,$AN$11:$AN$107,0))</f>
        <v/>
      </c>
    </row>
    <row r="106" spans="1:41">
      <c r="A106" s="713"/>
      <c r="B106" s="753"/>
      <c r="C106" s="232" t="s">
        <v>423</v>
      </c>
      <c r="D106" s="228" t="str">
        <f>IF('QH2'!F61="","",'QH2'!F61)</f>
        <v/>
      </c>
      <c r="E106" s="229" t="str">
        <f>IF('QH2'!G61="","",'QH2'!G61)</f>
        <v/>
      </c>
      <c r="F106" s="229" t="str">
        <f>IF('AA2'!F61="","",'AA2'!F61)</f>
        <v/>
      </c>
      <c r="G106" s="229" t="str">
        <f>IF('AA2'!G61="","",'AA2'!G61)</f>
        <v/>
      </c>
      <c r="H106" s="229" t="str">
        <f>IF(FIQIH2!F61="","",FIQIH2!F61)</f>
        <v/>
      </c>
      <c r="I106" s="229" t="str">
        <f>IF(FIQIH2!G61="","",FIQIH2!G61)</f>
        <v/>
      </c>
      <c r="J106" s="229" t="str">
        <f>IF('SKI2'!F61="","",'SKI2'!F61)</f>
        <v/>
      </c>
      <c r="K106" s="229" t="str">
        <f>IF('SKI2'!G61="","",'SKI2'!G61)</f>
        <v/>
      </c>
      <c r="L106" s="228" t="str">
        <f>IF(PPKn2!F61="","",PPKn2!F61)</f>
        <v/>
      </c>
      <c r="M106" s="229" t="str">
        <f>IF(PPKn2!G61="","",PPKn2!G61)</f>
        <v/>
      </c>
      <c r="N106" s="230" t="str">
        <f>IF(B.Ind2!F61="","",B.Ind2!F61)</f>
        <v/>
      </c>
      <c r="O106" s="230" t="str">
        <f>IF(B.Ind2!G61="","",B.Ind2!G61)</f>
        <v/>
      </c>
      <c r="P106" s="230" t="str">
        <f>IF(B.ARAB2!F61="","",B.ARAB2!F61)</f>
        <v/>
      </c>
      <c r="Q106" s="230" t="str">
        <f>IF(B.ARAB2!G61="","",B.ARAB2!G61)</f>
        <v/>
      </c>
      <c r="R106" s="230" t="str">
        <f>IF('MAT2'!F61="","",'MAT2'!F61)</f>
        <v/>
      </c>
      <c r="S106" s="230" t="str">
        <f>IF('MAT2'!G61="","",'MAT2'!G61)</f>
        <v/>
      </c>
      <c r="T106" s="230" t="str">
        <f>IF('IPA2'!F61="","",'IPA2'!F61)</f>
        <v/>
      </c>
      <c r="U106" s="230" t="str">
        <f>IF('IPA2'!G61="","",'IPA2'!G61)</f>
        <v/>
      </c>
      <c r="V106" s="230" t="str">
        <f>IF('IPS2'!F61="","",'IPS2'!F61)</f>
        <v/>
      </c>
      <c r="W106" s="230" t="str">
        <f>IF('IPS2'!G61="","",'IPS2'!G191)</f>
        <v/>
      </c>
      <c r="X106" s="230" t="str">
        <f>IF(BIng2!F61="","",BIng2!F61)</f>
        <v/>
      </c>
      <c r="Y106" s="230" t="str">
        <f>IF(BIng2!G61="","",BIng2!G61)</f>
        <v/>
      </c>
      <c r="Z106" s="230" t="str">
        <f>IF('SBd2'!F61="","",'SBd2'!F61)</f>
        <v/>
      </c>
      <c r="AA106" s="230" t="str">
        <f>IF('SBd2'!G61="","",'SBd2'!G61)</f>
        <v/>
      </c>
      <c r="AB106" s="230" t="str">
        <f>IF('Pjk2'!F61="","",'Pjk2'!F61)</f>
        <v/>
      </c>
      <c r="AC106" s="230" t="str">
        <f>IF('Pjk2'!G61="","",'Pjk2'!G61)</f>
        <v/>
      </c>
      <c r="AD106" s="230" t="str">
        <f>IF('Prk2'!F61="","",'Prk2'!F61)</f>
        <v/>
      </c>
      <c r="AE106" s="230" t="str">
        <f>IF('Prk2'!G61="","",'Prk2'!G61)</f>
        <v/>
      </c>
      <c r="AF106" s="230" t="str">
        <f>IF(BADER2!F61="","",BADER2!F61)</f>
        <v/>
      </c>
      <c r="AG106" s="230" t="str">
        <f>IF(BADER2!G61="","",BADER2!G61)</f>
        <v/>
      </c>
      <c r="AH106" s="230" t="str">
        <f>IF(TAMB12!F61="","",TAMB12!F61)</f>
        <v/>
      </c>
      <c r="AI106" s="230" t="str">
        <f>IF(TAMB12!G61="","",TAMB12!G61)</f>
        <v/>
      </c>
      <c r="AJ106" s="230" t="str">
        <f>IF(TAMB22!F61="","",TAMB22!F61)</f>
        <v/>
      </c>
      <c r="AK106" s="230" t="str">
        <f>IF(TAMB22!G61="","",TAMB22!G61)</f>
        <v/>
      </c>
      <c r="AL106" s="231">
        <f t="shared" si="63"/>
        <v>0</v>
      </c>
      <c r="AM106" s="755"/>
      <c r="AN106" s="757"/>
      <c r="AO106" s="751"/>
    </row>
    <row r="107" spans="1:41">
      <c r="A107" s="711"/>
      <c r="B107" s="752"/>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54"/>
      <c r="AN107" s="756"/>
      <c r="AO107" s="751"/>
    </row>
    <row r="108" spans="1:41">
      <c r="A108" s="713"/>
      <c r="B108" s="753"/>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55"/>
      <c r="AN108" s="757"/>
      <c r="AO108" s="751"/>
    </row>
    <row r="109" spans="1:41" s="150" customFormat="1" ht="16.5">
      <c r="A109" s="73"/>
      <c r="B109" s="74" t="s">
        <v>420</v>
      </c>
      <c r="C109" s="74"/>
      <c r="D109" s="222" t="str">
        <f>IFERROR(AVERAGE(D11,D13,D15,D17,D19,D21,D23,D25,D27,D29,D31,D33,D35,D37,D39,D41,D43,D45,D47,D49,D51,D53,D55,D57,D59,D61,D63,D65,D67,D69,D71,D73,D75,D77,D79,D81,D83,D85,D87,D89,D91,D93,D95,D97,D99,D101,D103,D105,D107),"")</f>
        <v/>
      </c>
      <c r="E109" s="222" t="str">
        <f t="shared" ref="E109:AN109" si="96">IFERROR(AVERAGE(E11:E107),"")</f>
        <v/>
      </c>
      <c r="F109" s="222" t="str">
        <f>IFERROR(AVERAGE(F11,F13,F15,F17,F19,F21,F23,F25,F27,F29,F31,F33,F35,F37,F39,F41,F43,F45,F47,F49,F51,F53,F55,F57,F59,F61,F63,F65,F67,F69,F71,F73,F75,F77,F79,F81,F83,F85,F87,F89,F91,F93,F95,F97,F99,F101,F103,F105,F107),"")</f>
        <v/>
      </c>
      <c r="G109" s="222" t="str">
        <f t="shared" si="96"/>
        <v/>
      </c>
      <c r="H109" s="222" t="str">
        <f>IFERROR(AVERAGE(H11,H13,H15,H17,H19,H21,H23,H25,H27,H29,H31,H33,H35,H37,H39,H41,H43,H45,H47,H49,H51,H53,H55,H57,H59,H61,H63,H65,H67,H69,H71,H73,H75,H77,H79,H81,H83,H85,H87,H89,H91,H93,H95,H97,H99,H101,H103,H105,H107),"")</f>
        <v/>
      </c>
      <c r="I109" s="222" t="str">
        <f t="shared" si="96"/>
        <v/>
      </c>
      <c r="J109" s="222" t="str">
        <f>IFERROR(AVERAGE(J11,J13,J15,J17,J19,J21,J23,J25,J27,J29,J31,J33,J35,J37,J39,J41,J43,J45,J47,J49,J51,J53,J55,J57,J59,J61,J63,J65,J67,J69,J71,J73,J75,J77,J79,J81,J83,J85,J87,J89,J91,J93,J95,J97,J99,J101,J103,J105,J107),"")</f>
        <v/>
      </c>
      <c r="K109" s="222" t="str">
        <f t="shared" si="96"/>
        <v/>
      </c>
      <c r="L109" s="222" t="str">
        <f>IFERROR(AVERAGE(L11,L13,L15,L17,L19,L21,L23,L25,L27,L29,L31,L33,L35,L37,L39,L41,L43,L45,L47,L49,L51,L53,L55,L57,L59,L61,L63,L65,L67,L69,L71,L73,L75,L77,L79,L81,L83,L85,L87,L89,L91,L93,L95,L97,L99,L101,L103,L105,L107),"")</f>
        <v/>
      </c>
      <c r="M109" s="222" t="str">
        <f t="shared" si="96"/>
        <v/>
      </c>
      <c r="N109" s="222" t="str">
        <f>IFERROR(AVERAGE(N11,N13,N15,N17,N19,N21,N23,N25,N27,N29,N31,N33,N35,N37,N39,N41,N43,N45,N47,N49,N51,N53,N55,N57,N59,N61,N63,N65,N67,N69,N71,N73,N75,N77,N79,N81,N83,N85,N87,N89,N91,N93,N95,N97,N99,N101,N103,N105,N107),"")</f>
        <v/>
      </c>
      <c r="O109" s="222" t="str">
        <f t="shared" si="96"/>
        <v/>
      </c>
      <c r="P109" s="222" t="str">
        <f>IFERROR(AVERAGE(P11,P13,P15,P17,P19,P21,P23,P25,P27,P29,P31,P33,P35,P37,P39,P41,P43,P45,P47,P49,P51,P53,P55,P57,P59,P61,P63,P65,P67,P69,P71,P73,P75,P77,P79,P81,P83,P85,P87,P89,P91,P93,P95,P97,P99,P101,P103,P105,P107),"")</f>
        <v/>
      </c>
      <c r="Q109" s="222" t="str">
        <f t="shared" si="96"/>
        <v/>
      </c>
      <c r="R109" s="222" t="str">
        <f>IFERROR(AVERAGE(R11,R13,R15,R17,R19,R21,R23,R25,R27,R29,R31,R33,R35,R37,R39,R41,R43,R45,R47,R49,R51,R53,R55,R57,R59,R61,R63,R65,R67,R69,R71,R73,R75,R77,R79,R81,R83,R85,R87,R89,R91,R93,R95,R97,R99,R101,R103,R105,R107),"")</f>
        <v/>
      </c>
      <c r="S109" s="222" t="str">
        <f t="shared" si="96"/>
        <v/>
      </c>
      <c r="T109" s="222" t="str">
        <f>IFERROR(AVERAGE(T11,T13,T15,T17,T19,T21,T23,T25,T27,T29,T31,T33,T35,T37,T39,T41,T43,T45,T47,T49,T51,T53,T55,T57,T59,T61,T63,T65,T67,T69,T71,T73,T75,T77,T79,T81,T83,T85,T87,T89,T91,T93,T95,T97,T99,T101,T103,T105,T107),"")</f>
        <v/>
      </c>
      <c r="U109" s="222" t="str">
        <f t="shared" si="96"/>
        <v/>
      </c>
      <c r="V109" s="222" t="str">
        <f>IFERROR(AVERAGE(V11,V13,V15,V17,V19,V21,V23,V25,V27,V29,V31,V33,V35,V37,V39,V41,V43,V45,V47,V49,V51,V53,V55,V57,V59,V61,V63,V65,V67,V69,V71,V73,V75,V77,V79,V81,V83,V85,V87,V89,V91,V93,V95,V97,V99,V101,V103,V105,V107),"")</f>
        <v/>
      </c>
      <c r="W109" s="222" t="str">
        <f t="shared" si="96"/>
        <v/>
      </c>
      <c r="X109" s="222" t="str">
        <f>IFERROR(AVERAGE(X11,X13,X15,X17,X19,X21,X23,X25,X27,X29,X31,X33,X35,X37,X39,X41,X43,X45,X47,X49,X51,X53,X55,X57,X59,X61,X63,X65,X67,X69,X71,X73,X75,X77,X79,X81,X83,X85,X87,X89,X91,X93,X95,X97,X99,X101,X103,X105,X107),"")</f>
        <v/>
      </c>
      <c r="Y109" s="222" t="str">
        <f t="shared" si="96"/>
        <v/>
      </c>
      <c r="Z109" s="222" t="str">
        <f>IFERROR(AVERAGE(Z11,Z13,Z15,Z17,Z19,Z21,Z23,Z25,Z27,Z29,Z31,Z33,Z35,Z37,Z39,Z41,Z43,Z45,Z47,Z49,Z51,Z53,Z55,Z57,Z59,Z61,Z63,Z65,Z67,Z69,Z71,Z73,Z75,Z77,Z79,Z81,Z83,Z85,Z87,Z89,Z91,Z93,Z95,Z97,Z99,Z101,Z103,Z105,Z107),"")</f>
        <v/>
      </c>
      <c r="AA109" s="222" t="str">
        <f t="shared" si="96"/>
        <v/>
      </c>
      <c r="AB109" s="222" t="str">
        <f>IFERROR(AVERAGE(AB11,AB13,AB15,AB17,AB19,AB21,AB23,AB25,AB27,AB29,AB31,AB33,AB35,AB37,AB39,AB41,AB43,AB45,AB47,AB49,AB51,AB53,AB55,AB57,AB59,AB61,AB63,AB65,AB67,AB69,AB71,AB73,AB75,AB77,AB79,AB81,AB83,AB85,AB87,AB89,AB91,AB93,AB95,AB97,AB99,AB101,AB103,AB105,AB107),"")</f>
        <v/>
      </c>
      <c r="AC109" s="222" t="str">
        <f t="shared" si="96"/>
        <v/>
      </c>
      <c r="AD109" s="222" t="str">
        <f>IFERROR(AVERAGE(AD11,AD13,AD15,AD17,AD19,AD21,AD23,AD25,AD27,AD29,AD31,AD33,AD35,AD37,AD39,AD41,AD43,AD45,AD47,AD49,AD51,AD53,AD55,AD57,AD59,AD61,AD63,AD65,AD67,AD69,AD71,AD73,AD75,AD77,AD79,AD81,AD83,AD85,AD87,AD89,AD91,AD93,AD95,AD97,AD99,AD101,AD103,AD105,AD107),"")</f>
        <v/>
      </c>
      <c r="AE109" s="222" t="str">
        <f t="shared" si="96"/>
        <v/>
      </c>
      <c r="AF109" s="222" t="str">
        <f>IFERROR(AVERAGE(AF11,AF13,AF15,AF17,AF19,AF21,AF23,AF25,AF27,AF29,AF31,AF33,AF35,AF37,AF39,AF41,AF43,AF45,AF47,AF49,AF51,AF53,AF55,AF57,AF59,AF61,AF63,AF65,AF67,AF69,AF71,AF73,AF75,AF77,AF79,AF81,AF83,AF85,AF87,AF89,AF91,AF93,AF95,AF97,AF99,AF101,AF103,AF105,AF107),"")</f>
        <v/>
      </c>
      <c r="AG109" s="222" t="str">
        <f t="shared" si="96"/>
        <v/>
      </c>
      <c r="AH109" s="222" t="str">
        <f>IFERROR(AVERAGE(AH11,AH13,AH15,AH17,AH19,AH21,AH23,AH25,AH27,AH29,AH31,AH33,AH35,AH37,AH39,AH41,AH43,AH45,AH47,AH49,AH51,AH53,AH55,AH57,AH59,AH61,AH63,AH65,AH67,AH69,AH71,AH73,AH75,AH77,AH79,AH81,AH83,AH85,AH87,AH89,AH91,AH93,AH95,AH97,AH99,AH101,AH103,AH105,AH107),"")</f>
        <v/>
      </c>
      <c r="AI109" s="222" t="str">
        <f t="shared" si="96"/>
        <v/>
      </c>
      <c r="AJ109" s="222" t="str">
        <f>IFERROR(AVERAGE(AJ11,AJ13,AJ15,AJ17,AJ19,AJ21,AJ23,AJ25,AJ27,AJ29,AJ31,AJ33,AJ35,AJ37,AJ39,AJ41,AJ43,AJ45,AJ47,AJ49,AJ51,AJ53,AJ55,AJ57,AJ59,AJ61,AJ63,AJ65,AJ67,AJ69,AJ71,AJ73,AJ75,AJ77,AJ79,AJ81,AJ83,AJ85,AJ87,AJ89,AJ91,AJ93,AJ95,AJ97,AJ99,AJ101,AJ103,AJ105,AJ107),"")</f>
        <v/>
      </c>
      <c r="AK109" s="222" t="str">
        <f t="shared" si="96"/>
        <v/>
      </c>
      <c r="AL109" s="222">
        <f>IFERROR(AVERAGE(AL11,AL13,AL15,AL17,AL19,AL21,AL23,AL25,AL27,AL29,AL31,AL33,AL35,AL37,AL39,AL41,AL43,AL45,AL47,AL49,AL51,AL53,AL55,AL57,AL59,AL61,AL63,AL65,AL67,AL69,AL71,AL73,AL75,AL77,AL79,AL81,AL83,AL85,AL87,AL89,AL91,AL93,AL95,AL97,AL99,AL101,AL103,AL105,AL107),"")</f>
        <v>0</v>
      </c>
      <c r="AM109" s="817" t="str">
        <f t="shared" si="96"/>
        <v/>
      </c>
      <c r="AN109" s="793" t="str">
        <f t="shared" si="96"/>
        <v/>
      </c>
      <c r="AO109" s="141"/>
    </row>
    <row r="110" spans="1:41">
      <c r="A110" s="271"/>
      <c r="B110" s="221" t="s">
        <v>421</v>
      </c>
      <c r="C110" s="65"/>
      <c r="D110" s="222" t="str">
        <f>IFERROR(AVERAGE(D12,D14,D16,D18,D20,D22,D24,D26,D28,D30,D32,D34,D36,D38,D40,D42,D44,D46,D48,D50,D52,D54,D56,D58,D60,D62,D64,D66,D68,D70,D72,D74,D76,D78,D80,D82,D84,D86,D88,D90,D92,D94,D96,D98,D100,D102,D104,D106,D108),"")</f>
        <v/>
      </c>
      <c r="E110" s="222" t="str">
        <f>IFERROR(AVERAGE(#REF!),"")</f>
        <v/>
      </c>
      <c r="F110" s="222" t="str">
        <f>IFERROR(AVERAGE(F12,F14,F16,F18,F20,F22,F24,F26,F28,F30,F32,F34,F36,F38,F40,F42,F44,F46,F48,F50,F52,F54,F56,F58,F60,F62,F64,F66,F68,F70,F72,F74,F76,F78,F80,F82,F84,F86,F88,F90,F92,F94,F96,F98,F100,F102,F104,F106,F108),"")</f>
        <v/>
      </c>
      <c r="G110" s="222" t="str">
        <f>IFERROR(AVERAGE(#REF!),"")</f>
        <v/>
      </c>
      <c r="H110" s="222" t="str">
        <f>IFERROR(AVERAGE(H12,H14,H16,H18,H20,H22,H24,H26,H28,H30,H32,H34,H36,H38,H40,H42,H44,H46,H48,H50,H52,H54,H56,H58,H60,H62,H64,H66,H68,H70,H72,H74,H76,H78,H80,H82,H84,H86,H88,H90,H92,H94,H96,H98,H100,H102,H104,H106,H108),"")</f>
        <v/>
      </c>
      <c r="I110" s="222" t="str">
        <f>IFERROR(AVERAGE(#REF!),"")</f>
        <v/>
      </c>
      <c r="J110" s="222" t="str">
        <f>IFERROR(AVERAGE(J12,J14,J16,J18,J20,J22,J24,J26,J28,J30,J32,J34,J36,J38,J40,J42,J44,J46,J48,J50,J52,J54,J56,J58,J60,J62,J64,J66,J68,J70,J72,J74,J76,J78,J80,J82,J84,J86,J88,J90,J92,J94,J96,J98,J100,J102,J104,J106,J108),"")</f>
        <v/>
      </c>
      <c r="K110" s="222" t="str">
        <f>IFERROR(AVERAGE(#REF!),"")</f>
        <v/>
      </c>
      <c r="L110" s="222" t="str">
        <f>IFERROR(AVERAGE(L12,L14,L16,L18,L20,L22,L24,L26,L28,L30,L32,L34,L36,L38,L40,L42,L44,L46,L48,L50,L52,L54,L56,L58,L60,L62,L64,L66,L68,L70,L72,L74,L76,L78,L80,L82,L84,L86,L88,L90,L92,L94,L96,L98,L100,L102,L104,L106,L108),"")</f>
        <v/>
      </c>
      <c r="M110" s="222" t="str">
        <f>IFERROR(AVERAGE(#REF!),"")</f>
        <v/>
      </c>
      <c r="N110" s="222" t="str">
        <f>IFERROR(AVERAGE(N12,N14,N16,N18,N20,N22,N24,N26,N28,N30,N32,N34,N36,N38,N40,N42,N44,N46,N48,N50,N52,N54,N56,N58,N60,N62,N64,N66,N68,N70,N72,N74,N76,N78,N80,N82,N84,N86,N88,N90,N92,N94,N96,N98,N100,N102,N104,N106,N108),"")</f>
        <v/>
      </c>
      <c r="O110" s="222" t="str">
        <f>IFERROR(AVERAGE(#REF!),"")</f>
        <v/>
      </c>
      <c r="P110" s="222" t="str">
        <f>IFERROR(AVERAGE(P12,P14,P16,P18,P20,P22,P24,P26,P28,P30,P32,P34,P36,P38,P40,P42,P44,P46,P48,P50,P52,P54,P56,P58,P60,P62,P64,P66,P68,P70,P72,P74,P76,P78,P80,P82,P84,P86,P88,P90,P92,P94,P96,P98,P100,P102,P104,P106,P108),"")</f>
        <v/>
      </c>
      <c r="Q110" s="222" t="str">
        <f>IFERROR(AVERAGE(#REF!),"")</f>
        <v/>
      </c>
      <c r="R110" s="222" t="str">
        <f>IFERROR(AVERAGE(R12,R14,R16,R18,R20,R22,R24,R26,R28,R30,R32,R34,R36,R38,R40,R42,R44,R46,R48,R50,R52,R54,R56,R58,R60,R62,R64,R66,R68,R70,R72,R74,R76,R78,R80,R82,R84,R86,R88,R90,R92,R94,R96,R98,R100,R102,R104,R106,R108),"")</f>
        <v/>
      </c>
      <c r="S110" s="222" t="str">
        <f>IFERROR(AVERAGE(#REF!),"")</f>
        <v/>
      </c>
      <c r="T110" s="222" t="str">
        <f>IFERROR(AVERAGE(T12,T14,T16,T18,T20,T22,T24,T26,T28,T30,T32,T34,T36,T38,T40,T42,T44,T46,T48,T50,T52,T54,T56,T58,T60,T62,T64,T66,T68,T70,T72,T74,T76,T78,T80,T82,T84,T86,T88,T90,T92,T94,T96,T98,T100,T102,T104,T106,T108),"")</f>
        <v/>
      </c>
      <c r="U110" s="222" t="str">
        <f>IFERROR(AVERAGE(#REF!),"")</f>
        <v/>
      </c>
      <c r="V110" s="222" t="str">
        <f>IFERROR(AVERAGE(V12,V14,V16,V18,V20,V22,V24,V26,V28,V30,V32,V34,V36,V38,V40,V42,V44,V46,V48,V50,V52,V54,V56,V58,V60,V62,V64,V66,V68,V70,V72,V74,V76,V78,V80,V82,V84,V86,V88,V90,V92,V94,V96,V98,V100,V102,V104,V106,V108),"")</f>
        <v/>
      </c>
      <c r="W110" s="222" t="str">
        <f>IFERROR(AVERAGE(#REF!),"")</f>
        <v/>
      </c>
      <c r="X110" s="222" t="str">
        <f>IFERROR(AVERAGE(X12,X14,X16,X18,X20,X22,X24,X26,X28,X30,X32,X34,X36,X38,X40,X42,X44,X46,X48,X50,X52,X54,X56,X58,X60,X62,X64,X66,X68,X70,X72,X74,X76,X78,X80,X82,X84,X86,X88,X90,X92,X94,X96,X98,X100,X102,X104,X106,X108),"")</f>
        <v/>
      </c>
      <c r="Y110" s="222" t="str">
        <f>IFERROR(AVERAGE(#REF!),"")</f>
        <v/>
      </c>
      <c r="Z110" s="222" t="str">
        <f>IFERROR(AVERAGE(Z12,Z14,Z16,Z18,Z20,Z22,Z24,Z26,Z28,Z30,Z32,Z34,Z36,Z38,Z40,Z42,Z44,Z46,Z48,Z50,Z52,Z54,Z56,Z58,Z60,Z62,Z64,Z66,Z68,Z70,Z72,Z74,Z76,Z78,Z80,Z82,Z84,Z86,Z88,Z90,Z92,Z94,Z96,Z98,Z100,Z102,Z104,Z106,Z108),"")</f>
        <v/>
      </c>
      <c r="AA110" s="222" t="str">
        <f>IFERROR(AVERAGE(#REF!),"")</f>
        <v/>
      </c>
      <c r="AB110" s="222" t="str">
        <f>IFERROR(AVERAGE(AB12,AB14,AB16,AB18,AB20,AB22,AB24,AB26,AB28,AB30,AB32,AB34,AB36,AB38,AB40,AB42,AB44,AB46,AB48,AB50,AB52,AB54,AB56,AB58,AB60,AB62,AB64,AB66,AB68,AB70,AB72,AB74,AB76,AB78,AB80,AB82,AB84,AB86,AB88,AB90,AB92,AB94,AB96,AB98,AB100,AB102,AB104,AB106,AB108),"")</f>
        <v/>
      </c>
      <c r="AC110" s="222" t="str">
        <f>IFERROR(AVERAGE(#REF!),"")</f>
        <v/>
      </c>
      <c r="AD110" s="222" t="str">
        <f>IFERROR(AVERAGE(AD12,AD14,AD16,AD18,AD20,AD22,AD24,AD26,AD28,AD30,AD32,AD34,AD36,AD38,AD40,AD42,AD44,AD46,AD48,AD50,AD52,AD54,AD56,AD58,AD60,AD62,AD64,AD66,AD68,AD70,AD72,AD74,AD76,AD78,AD80,AD82,AD84,AD86,AD88,AD90,AD92,AD94,AD96,AD98,AD100,AD102,AD104,AD106,AD108),"")</f>
        <v/>
      </c>
      <c r="AE110" s="222" t="str">
        <f>IFERROR(AVERAGE(#REF!),"")</f>
        <v/>
      </c>
      <c r="AF110" s="222" t="str">
        <f>IFERROR(AVERAGE(AF12,AF14,AF16,AF18,AF20,AF22,AF24,AF26,AF28,AF30,AF32,AF34,AF36,AF38,AF40,AF42,AF44,AF46,AF48,AF50,AF52,AF54,AF56,AF58,AF60,AF62,AF64,AF66,AF68,AF70,AF72,AF74,AF76,AF78,AF80,AF82,AF84,AF86,AF88,AF90,AF92,AF94,AF96,AF98,AF100,AF102,AF104,AF106,AF108),"")</f>
        <v/>
      </c>
      <c r="AG110" s="222" t="str">
        <f>IFERROR(AVERAGE(#REF!),"")</f>
        <v/>
      </c>
      <c r="AH110" s="222" t="str">
        <f>IFERROR(AVERAGE(AH12,AH14,AH16,AH18,AH20,AH22,AH24,AH26,AH28,AH30,AH32,AH34,AH36,AH38,AH40,AH42,AH44,AH46,AH48,AH50,AH52,AH54,AH56,AH58,AH60,AH62,AH64,AH66,AH68,AH70,AH72,AH74,AH76,AH78,AH80,AH82,AH84,AH86,AH88,AH90,AH92,AH94,AH96,AH98,AH100,AH102,AH104,AH106,AH108),"")</f>
        <v/>
      </c>
      <c r="AI110" s="222" t="str">
        <f>IFERROR(AVERAGE(#REF!),"")</f>
        <v/>
      </c>
      <c r="AJ110" s="222" t="str">
        <f>IFERROR(AVERAGE(AJ12,AJ14,AJ16,AJ18,AJ20,AJ22,AJ24,AJ26,AJ28,AJ30,AJ32,AJ34,AJ36,AJ38,AJ40,AJ42,AJ44,AJ46,AJ48,AJ50,AJ52,AJ54,AJ56,AJ58,AJ60,AJ62,AJ64,AJ66,AJ68,AJ70,AJ72,AJ74,AJ76,AJ78,AJ80,AJ82,AJ84,AJ86,AJ88,AJ90,AJ92,AJ94,AJ96,AJ98,AJ100,AJ102,AJ104,AJ106,AJ108),"")</f>
        <v/>
      </c>
      <c r="AK110" s="222" t="str">
        <f>IFERROR(AVERAGE(#REF!),"")</f>
        <v/>
      </c>
      <c r="AL110" s="222">
        <f>IFERROR(AVERAGE(AL12,AL14,AL16,AL18,AL20,AL22,AL24,AL26,AL28,AL30,AL32,AL34,AL36,AL38,AL40,AL42,AL44,AL46,AL48,AL50,AL52,AL54,AL56,AL58,AL60,AL62,AL64,AL66,AL68,AL70,AL72,AL74,AL76,AL78,AL80,AL82,AL84,AL86,AL88,AL90,AL92,AL94,AL96,AL98,AL100,AL102,AL104,AL106,AL108),"")</f>
        <v>0</v>
      </c>
      <c r="AM110" s="818"/>
      <c r="AN110" s="794"/>
      <c r="AO110" s="65"/>
    </row>
    <row r="111" spans="1:41"/>
    <row r="112" spans="1:41"/>
    <row r="113"/>
    <row r="114"/>
    <row r="115"/>
  </sheetData>
  <sheetProtection password="D4C3" sheet="1" objects="1" scenarios="1" formatCells="0" formatColumns="0" formatRows="0"/>
  <mergeCells count="289">
    <mergeCell ref="D1:U1"/>
    <mergeCell ref="A2:XFD2"/>
    <mergeCell ref="A3:XFD3"/>
    <mergeCell ref="A5:XFD5"/>
    <mergeCell ref="A8:A10"/>
    <mergeCell ref="B8:B10"/>
    <mergeCell ref="D8:E8"/>
    <mergeCell ref="F8:G8"/>
    <mergeCell ref="H8:I8"/>
    <mergeCell ref="J8:K8"/>
    <mergeCell ref="AJ8:AK8"/>
    <mergeCell ref="AN8:AN10"/>
    <mergeCell ref="AO8:AO10"/>
    <mergeCell ref="R9:S9"/>
    <mergeCell ref="T9:U9"/>
    <mergeCell ref="V9:W9"/>
    <mergeCell ref="X9:Y9"/>
    <mergeCell ref="Z9:AA9"/>
    <mergeCell ref="AB9:AC9"/>
    <mergeCell ref="AD9:AE9"/>
    <mergeCell ref="AF9:AG9"/>
    <mergeCell ref="AH9:AI9"/>
    <mergeCell ref="AJ9:AK9"/>
    <mergeCell ref="A11:A12"/>
    <mergeCell ref="B11:B12"/>
    <mergeCell ref="AM11:AM12"/>
    <mergeCell ref="AN11:AN12"/>
    <mergeCell ref="AO11:AO12"/>
    <mergeCell ref="X8:Y8"/>
    <mergeCell ref="Z8:AA8"/>
    <mergeCell ref="AB8:AC8"/>
    <mergeCell ref="AD8:AE8"/>
    <mergeCell ref="AF8:AG8"/>
    <mergeCell ref="AH8:AI8"/>
    <mergeCell ref="L8:M8"/>
    <mergeCell ref="N8:O8"/>
    <mergeCell ref="P8:Q8"/>
    <mergeCell ref="R8:S8"/>
    <mergeCell ref="T8:U8"/>
    <mergeCell ref="V8:W8"/>
    <mergeCell ref="D9:E9"/>
    <mergeCell ref="F9:G9"/>
    <mergeCell ref="H9:I9"/>
    <mergeCell ref="J9:K9"/>
    <mergeCell ref="L9:M9"/>
    <mergeCell ref="N9:O9"/>
    <mergeCell ref="P9:Q9"/>
    <mergeCell ref="A13:A14"/>
    <mergeCell ref="B13:B14"/>
    <mergeCell ref="AM13:AM14"/>
    <mergeCell ref="AN13:AN14"/>
    <mergeCell ref="AO13:AO14"/>
    <mergeCell ref="A15:A16"/>
    <mergeCell ref="B15:B16"/>
    <mergeCell ref="AM15:AM16"/>
    <mergeCell ref="AN15:AN16"/>
    <mergeCell ref="AO15:AO16"/>
    <mergeCell ref="A17:A18"/>
    <mergeCell ref="B17:B18"/>
    <mergeCell ref="AM17:AM18"/>
    <mergeCell ref="AN17:AN18"/>
    <mergeCell ref="AO17:AO18"/>
    <mergeCell ref="A19:A20"/>
    <mergeCell ref="B19:B20"/>
    <mergeCell ref="AM19:AM20"/>
    <mergeCell ref="AN19:AN20"/>
    <mergeCell ref="AO19:AO20"/>
    <mergeCell ref="A21:A22"/>
    <mergeCell ref="B21:B22"/>
    <mergeCell ref="AM21:AM22"/>
    <mergeCell ref="AN21:AN22"/>
    <mergeCell ref="AO21:AO22"/>
    <mergeCell ref="A23:A24"/>
    <mergeCell ref="B23:B24"/>
    <mergeCell ref="AM23:AM24"/>
    <mergeCell ref="AN23:AN24"/>
    <mergeCell ref="AO23:AO24"/>
    <mergeCell ref="A25:A26"/>
    <mergeCell ref="B25:B26"/>
    <mergeCell ref="AM25:AM26"/>
    <mergeCell ref="AN25:AN26"/>
    <mergeCell ref="AO25:AO26"/>
    <mergeCell ref="A27:A28"/>
    <mergeCell ref="B27:B28"/>
    <mergeCell ref="AM27:AM28"/>
    <mergeCell ref="AN27:AN28"/>
    <mergeCell ref="AO27:AO28"/>
    <mergeCell ref="A29:A30"/>
    <mergeCell ref="B29:B30"/>
    <mergeCell ref="AM29:AM30"/>
    <mergeCell ref="AN29:AN30"/>
    <mergeCell ref="AO29:AO30"/>
    <mergeCell ref="A31:A32"/>
    <mergeCell ref="B31:B32"/>
    <mergeCell ref="AM31:AM32"/>
    <mergeCell ref="AN31:AN32"/>
    <mergeCell ref="AO31:AO32"/>
    <mergeCell ref="A33:A34"/>
    <mergeCell ref="B33:B34"/>
    <mergeCell ref="AM33:AM34"/>
    <mergeCell ref="AN33:AN34"/>
    <mergeCell ref="AO33:AO34"/>
    <mergeCell ref="A35:A36"/>
    <mergeCell ref="B35:B36"/>
    <mergeCell ref="AM35:AM36"/>
    <mergeCell ref="AN35:AN36"/>
    <mergeCell ref="AO35:AO36"/>
    <mergeCell ref="A37:A38"/>
    <mergeCell ref="B37:B38"/>
    <mergeCell ref="AM37:AM38"/>
    <mergeCell ref="AN37:AN38"/>
    <mergeCell ref="AO37:AO38"/>
    <mergeCell ref="A39:A40"/>
    <mergeCell ref="B39:B40"/>
    <mergeCell ref="AM39:AM40"/>
    <mergeCell ref="AN39:AN40"/>
    <mergeCell ref="AO39:AO40"/>
    <mergeCell ref="A41:A42"/>
    <mergeCell ref="B41:B42"/>
    <mergeCell ref="AM41:AM42"/>
    <mergeCell ref="AN41:AN42"/>
    <mergeCell ref="AO41:AO42"/>
    <mergeCell ref="A43:A44"/>
    <mergeCell ref="B43:B44"/>
    <mergeCell ref="AM43:AM44"/>
    <mergeCell ref="AN43:AN44"/>
    <mergeCell ref="AO43:AO44"/>
    <mergeCell ref="A45:A46"/>
    <mergeCell ref="B45:B46"/>
    <mergeCell ref="AM45:AM46"/>
    <mergeCell ref="AN45:AN46"/>
    <mergeCell ref="AO45:AO46"/>
    <mergeCell ref="A47:A48"/>
    <mergeCell ref="B47:B48"/>
    <mergeCell ref="AM47:AM48"/>
    <mergeCell ref="AN47:AN48"/>
    <mergeCell ref="AO47:AO48"/>
    <mergeCell ref="A49:A50"/>
    <mergeCell ref="B49:B50"/>
    <mergeCell ref="AM49:AM50"/>
    <mergeCell ref="AN49:AN50"/>
    <mergeCell ref="AO49:AO50"/>
    <mergeCell ref="A51:A52"/>
    <mergeCell ref="B51:B52"/>
    <mergeCell ref="AM51:AM52"/>
    <mergeCell ref="AN51:AN52"/>
    <mergeCell ref="AO51:AO52"/>
    <mergeCell ref="A53:A54"/>
    <mergeCell ref="B53:B54"/>
    <mergeCell ref="AM53:AM54"/>
    <mergeCell ref="AN53:AN54"/>
    <mergeCell ref="AO53:AO54"/>
    <mergeCell ref="A55:A56"/>
    <mergeCell ref="B55:B56"/>
    <mergeCell ref="AM55:AM56"/>
    <mergeCell ref="AN55:AN56"/>
    <mergeCell ref="AO55:AO56"/>
    <mergeCell ref="A57:A58"/>
    <mergeCell ref="B57:B58"/>
    <mergeCell ref="AM57:AM58"/>
    <mergeCell ref="AN57:AN58"/>
    <mergeCell ref="AO57:AO58"/>
    <mergeCell ref="A59:A60"/>
    <mergeCell ref="B59:B60"/>
    <mergeCell ref="AM59:AM60"/>
    <mergeCell ref="AN59:AN60"/>
    <mergeCell ref="AO59:AO60"/>
    <mergeCell ref="A61:A62"/>
    <mergeCell ref="B61:B62"/>
    <mergeCell ref="AM61:AM62"/>
    <mergeCell ref="AN61:AN62"/>
    <mergeCell ref="AO61:AO62"/>
    <mergeCell ref="A63:A64"/>
    <mergeCell ref="B63:B64"/>
    <mergeCell ref="AM63:AM64"/>
    <mergeCell ref="AN63:AN64"/>
    <mergeCell ref="AO63:AO64"/>
    <mergeCell ref="A65:A66"/>
    <mergeCell ref="B65:B66"/>
    <mergeCell ref="AM65:AM66"/>
    <mergeCell ref="AN65:AN66"/>
    <mergeCell ref="AO65:AO66"/>
    <mergeCell ref="A67:A68"/>
    <mergeCell ref="B67:B68"/>
    <mergeCell ref="AM67:AM68"/>
    <mergeCell ref="AN67:AN68"/>
    <mergeCell ref="AO67:AO68"/>
    <mergeCell ref="A69:A70"/>
    <mergeCell ref="B69:B70"/>
    <mergeCell ref="AM69:AM70"/>
    <mergeCell ref="AN69:AN70"/>
    <mergeCell ref="AO69:AO70"/>
    <mergeCell ref="A71:A72"/>
    <mergeCell ref="B71:B72"/>
    <mergeCell ref="AM71:AM72"/>
    <mergeCell ref="AN71:AN72"/>
    <mergeCell ref="AO71:AO72"/>
    <mergeCell ref="A73:A74"/>
    <mergeCell ref="B73:B74"/>
    <mergeCell ref="AM73:AM74"/>
    <mergeCell ref="AN73:AN74"/>
    <mergeCell ref="AO73:AO74"/>
    <mergeCell ref="A75:A76"/>
    <mergeCell ref="B75:B76"/>
    <mergeCell ref="AM75:AM76"/>
    <mergeCell ref="AN75:AN76"/>
    <mergeCell ref="AO75:AO76"/>
    <mergeCell ref="A77:A78"/>
    <mergeCell ref="B77:B78"/>
    <mergeCell ref="AM77:AM78"/>
    <mergeCell ref="AN77:AN78"/>
    <mergeCell ref="AO77:AO78"/>
    <mergeCell ref="A79:A80"/>
    <mergeCell ref="B79:B80"/>
    <mergeCell ref="AM79:AM80"/>
    <mergeCell ref="AN79:AN80"/>
    <mergeCell ref="AO79:AO80"/>
    <mergeCell ref="A81:A82"/>
    <mergeCell ref="B81:B82"/>
    <mergeCell ref="AM81:AM82"/>
    <mergeCell ref="AN81:AN82"/>
    <mergeCell ref="AO81:AO82"/>
    <mergeCell ref="A83:A84"/>
    <mergeCell ref="B83:B84"/>
    <mergeCell ref="AM83:AM84"/>
    <mergeCell ref="AN83:AN84"/>
    <mergeCell ref="AO83:AO84"/>
    <mergeCell ref="A85:A86"/>
    <mergeCell ref="B85:B86"/>
    <mergeCell ref="AM85:AM86"/>
    <mergeCell ref="AN85:AN86"/>
    <mergeCell ref="AO85:AO86"/>
    <mergeCell ref="A87:A88"/>
    <mergeCell ref="B87:B88"/>
    <mergeCell ref="AM87:AM88"/>
    <mergeCell ref="AN87:AN88"/>
    <mergeCell ref="AO87:AO88"/>
    <mergeCell ref="A89:A90"/>
    <mergeCell ref="B89:B90"/>
    <mergeCell ref="AM89:AM90"/>
    <mergeCell ref="AN89:AN90"/>
    <mergeCell ref="AO89:AO90"/>
    <mergeCell ref="A91:A92"/>
    <mergeCell ref="B91:B92"/>
    <mergeCell ref="AM91:AM92"/>
    <mergeCell ref="AN91:AN92"/>
    <mergeCell ref="AO91:AO92"/>
    <mergeCell ref="A93:A94"/>
    <mergeCell ref="B93:B94"/>
    <mergeCell ref="AM93:AM94"/>
    <mergeCell ref="AN93:AN94"/>
    <mergeCell ref="AO93:AO94"/>
    <mergeCell ref="A95:A96"/>
    <mergeCell ref="B95:B96"/>
    <mergeCell ref="AM95:AM96"/>
    <mergeCell ref="AN95:AN96"/>
    <mergeCell ref="AO95:AO96"/>
    <mergeCell ref="A97:A98"/>
    <mergeCell ref="B97:B98"/>
    <mergeCell ref="AM97:AM98"/>
    <mergeCell ref="AN97:AN98"/>
    <mergeCell ref="AO97:AO98"/>
    <mergeCell ref="A99:A100"/>
    <mergeCell ref="B99:B100"/>
    <mergeCell ref="AM99:AM100"/>
    <mergeCell ref="AN99:AN100"/>
    <mergeCell ref="AO99:AO100"/>
    <mergeCell ref="A101:A102"/>
    <mergeCell ref="B101:B102"/>
    <mergeCell ref="AM101:AM102"/>
    <mergeCell ref="AN101:AN102"/>
    <mergeCell ref="AO101:AO102"/>
    <mergeCell ref="A103:A104"/>
    <mergeCell ref="B103:B104"/>
    <mergeCell ref="AM103:AM104"/>
    <mergeCell ref="AN103:AN104"/>
    <mergeCell ref="AO103:AO104"/>
    <mergeCell ref="AM109:AM110"/>
    <mergeCell ref="AN109:AN110"/>
    <mergeCell ref="A105:A106"/>
    <mergeCell ref="B105:B106"/>
    <mergeCell ref="AM105:AM106"/>
    <mergeCell ref="AN105:AN106"/>
    <mergeCell ref="AO105:AO106"/>
    <mergeCell ref="A107:A108"/>
    <mergeCell ref="B107:B108"/>
    <mergeCell ref="AM107:AM108"/>
    <mergeCell ref="AN107:AN108"/>
    <mergeCell ref="AO107:AO108"/>
  </mergeCells>
  <conditionalFormatting sqref="D11:D110">
    <cfRule type="cellIs" dxfId="34" priority="35" operator="lessThan">
      <formula>$D$9</formula>
    </cfRule>
  </conditionalFormatting>
  <conditionalFormatting sqref="F11:F109">
    <cfRule type="cellIs" dxfId="33" priority="34" operator="lessThan">
      <formula>$F$9</formula>
    </cfRule>
  </conditionalFormatting>
  <conditionalFormatting sqref="H11:H109">
    <cfRule type="cellIs" dxfId="32" priority="33" operator="lessThan">
      <formula>$H$9</formula>
    </cfRule>
  </conditionalFormatting>
  <conditionalFormatting sqref="J11:J109">
    <cfRule type="cellIs" dxfId="31" priority="32" operator="lessThan">
      <formula>$J$9</formula>
    </cfRule>
  </conditionalFormatting>
  <conditionalFormatting sqref="L11:L109">
    <cfRule type="cellIs" dxfId="30" priority="31" operator="lessThan">
      <formula>$L$9</formula>
    </cfRule>
  </conditionalFormatting>
  <conditionalFormatting sqref="N11:N109">
    <cfRule type="cellIs" dxfId="29" priority="30" operator="lessThan">
      <formula>$N$9</formula>
    </cfRule>
  </conditionalFormatting>
  <conditionalFormatting sqref="P11:P110">
    <cfRule type="cellIs" dxfId="28" priority="29" operator="lessThan">
      <formula>$P$9</formula>
    </cfRule>
  </conditionalFormatting>
  <conditionalFormatting sqref="R10:R110">
    <cfRule type="cellIs" dxfId="27" priority="28" operator="lessThan">
      <formula>$R$9</formula>
    </cfRule>
  </conditionalFormatting>
  <conditionalFormatting sqref="T11:T109">
    <cfRule type="cellIs" dxfId="26" priority="27" operator="lessThan">
      <formula>$T$9</formula>
    </cfRule>
  </conditionalFormatting>
  <conditionalFormatting sqref="V11:V110">
    <cfRule type="cellIs" dxfId="25" priority="26" operator="lessThan">
      <formula>$V$9</formula>
    </cfRule>
  </conditionalFormatting>
  <conditionalFormatting sqref="X11:X110">
    <cfRule type="cellIs" dxfId="24" priority="25" operator="lessThan">
      <formula>$X$9</formula>
    </cfRule>
  </conditionalFormatting>
  <conditionalFormatting sqref="Z11:Z110">
    <cfRule type="cellIs" dxfId="23" priority="24" operator="lessThan">
      <formula>$Z$9</formula>
    </cfRule>
  </conditionalFormatting>
  <conditionalFormatting sqref="AB11:AB110">
    <cfRule type="cellIs" dxfId="22" priority="23" operator="lessThan">
      <formula>$AB$9</formula>
    </cfRule>
  </conditionalFormatting>
  <conditionalFormatting sqref="AD11:AD110">
    <cfRule type="cellIs" dxfId="21" priority="22" operator="lessThan">
      <formula>$AD$9</formula>
    </cfRule>
  </conditionalFormatting>
  <conditionalFormatting sqref="AF11:AF110">
    <cfRule type="cellIs" dxfId="20" priority="21" operator="lessThan">
      <formula>$AF$9</formula>
    </cfRule>
  </conditionalFormatting>
  <conditionalFormatting sqref="AH11:AH110">
    <cfRule type="cellIs" dxfId="19" priority="20" operator="lessThan">
      <formula>$AH$9</formula>
    </cfRule>
    <cfRule type="cellIs" dxfId="18" priority="18" operator="lessThan">
      <formula>$AH$9</formula>
    </cfRule>
  </conditionalFormatting>
  <conditionalFormatting sqref="AJ11:AJ109">
    <cfRule type="cellIs" dxfId="17" priority="19" operator="lessThan">
      <formula>$AJ$9</formula>
    </cfRule>
  </conditionalFormatting>
  <conditionalFormatting sqref="F109:F110">
    <cfRule type="cellIs" dxfId="16" priority="17" operator="lessThan">
      <formula>$D$9</formula>
    </cfRule>
  </conditionalFormatting>
  <conditionalFormatting sqref="H109:H110">
    <cfRule type="cellIs" dxfId="15" priority="16" operator="lessThan">
      <formula>$D$9</formula>
    </cfRule>
  </conditionalFormatting>
  <conditionalFormatting sqref="J109:J110">
    <cfRule type="cellIs" dxfId="14" priority="15" operator="lessThan">
      <formula>$D$9</formula>
    </cfRule>
  </conditionalFormatting>
  <conditionalFormatting sqref="L109:L110">
    <cfRule type="cellIs" dxfId="13" priority="14" operator="lessThan">
      <formula>$D$9</formula>
    </cfRule>
  </conditionalFormatting>
  <conditionalFormatting sqref="N109:N110">
    <cfRule type="cellIs" dxfId="12" priority="13" operator="lessThan">
      <formula>$D$9</formula>
    </cfRule>
  </conditionalFormatting>
  <conditionalFormatting sqref="P109:P110">
    <cfRule type="cellIs" dxfId="11" priority="12" operator="lessThan">
      <formula>$D$9</formula>
    </cfRule>
  </conditionalFormatting>
  <conditionalFormatting sqref="R109:R110">
    <cfRule type="cellIs" dxfId="10" priority="11" operator="lessThan">
      <formula>$D$9</formula>
    </cfRule>
  </conditionalFormatting>
  <conditionalFormatting sqref="T109:T110">
    <cfRule type="cellIs" dxfId="9" priority="10" operator="lessThan">
      <formula>$D$9</formula>
    </cfRule>
  </conditionalFormatting>
  <conditionalFormatting sqref="V109:V110">
    <cfRule type="cellIs" dxfId="8" priority="9" operator="lessThan">
      <formula>$D$9</formula>
    </cfRule>
  </conditionalFormatting>
  <conditionalFormatting sqref="X109:X110">
    <cfRule type="cellIs" dxfId="7" priority="8" operator="lessThan">
      <formula>$D$9</formula>
    </cfRule>
  </conditionalFormatting>
  <conditionalFormatting sqref="Z109:Z110">
    <cfRule type="cellIs" dxfId="6" priority="7" operator="lessThan">
      <formula>$D$9</formula>
    </cfRule>
  </conditionalFormatting>
  <conditionalFormatting sqref="AB109:AB110">
    <cfRule type="cellIs" dxfId="5" priority="6" operator="lessThan">
      <formula>$D$9</formula>
    </cfRule>
  </conditionalFormatting>
  <conditionalFormatting sqref="AD109:AD110">
    <cfRule type="cellIs" dxfId="4" priority="5" operator="lessThan">
      <formula>$D$9</formula>
    </cfRule>
  </conditionalFormatting>
  <conditionalFormatting sqref="AF109:AF110">
    <cfRule type="cellIs" dxfId="3" priority="4" operator="lessThan">
      <formula>$D$9</formula>
    </cfRule>
  </conditionalFormatting>
  <conditionalFormatting sqref="AH109:AH110">
    <cfRule type="cellIs" dxfId="2" priority="3" operator="lessThan">
      <formula>$D$9</formula>
    </cfRule>
  </conditionalFormatting>
  <conditionalFormatting sqref="AJ109:AJ110">
    <cfRule type="cellIs" dxfId="1" priority="2" operator="lessThan">
      <formula>$D$9</formula>
    </cfRule>
  </conditionalFormatting>
  <conditionalFormatting sqref="AL109:AL110">
    <cfRule type="cellIs" dxfId="0" priority="1" operator="lessThan">
      <formula>$D$9</formula>
    </cfRule>
  </conditionalFormatting>
  <pageMargins left="0.15748031496062992" right="0.15748031496062992" top="0.62992125984251968" bottom="0.62992125984251968" header="0.31496062992125984" footer="0.31496062992125984"/>
  <pageSetup paperSize="32767" scale="85" orientation="landscape" horizontalDpi="300" verticalDpi="300" r:id="rId1"/>
  <drawing r:id="rId2"/>
</worksheet>
</file>

<file path=xl/worksheets/sheet36.xml><?xml version="1.0" encoding="utf-8"?>
<worksheet xmlns="http://schemas.openxmlformats.org/spreadsheetml/2006/main" xmlns:r="http://schemas.openxmlformats.org/officeDocument/2006/relationships">
  <sheetPr codeName="Sheet60">
    <tabColor rgb="FFFFC000"/>
  </sheetPr>
  <dimension ref="A1:O208"/>
  <sheetViews>
    <sheetView topLeftCell="B10" zoomScale="90" zoomScaleNormal="90" zoomScaleSheetLayoutView="90" workbookViewId="0">
      <selection activeCell="G56" sqref="G56:L56"/>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 style="58" customWidth="1"/>
    <col min="6" max="7" width="7.5703125" style="58" customWidth="1"/>
    <col min="8" max="8" width="21" style="58" customWidth="1"/>
    <col min="9" max="10" width="7.5703125" style="58" customWidth="1"/>
    <col min="11" max="11" width="2.28515625" style="58" customWidth="1"/>
    <col min="12" max="12" width="24.7109375" style="58" customWidth="1"/>
    <col min="13" max="13" width="1.140625" style="58" customWidth="1"/>
    <col min="14" max="14" width="1.28515625" style="58" customWidth="1"/>
    <col min="15" max="15" width="18.28515625" style="58" bestFit="1" customWidth="1"/>
    <col min="16" max="16384" width="9.140625" style="58"/>
  </cols>
  <sheetData>
    <row r="1" spans="2:15" ht="27" customHeight="1">
      <c r="B1" s="877" t="s">
        <v>446</v>
      </c>
      <c r="C1" s="878"/>
      <c r="D1" s="878"/>
      <c r="E1" s="878"/>
      <c r="F1" s="878"/>
      <c r="G1" s="878"/>
      <c r="H1" s="878"/>
      <c r="I1" s="878"/>
      <c r="J1" s="878"/>
      <c r="K1" s="878"/>
      <c r="L1" s="878"/>
      <c r="O1" s="78"/>
    </row>
    <row r="2" spans="2:15" ht="18" customHeight="1">
      <c r="B2" s="100"/>
      <c r="C2" s="100"/>
      <c r="D2" s="100"/>
      <c r="E2" s="100"/>
      <c r="F2" s="100"/>
      <c r="G2" s="100"/>
      <c r="H2" s="100"/>
      <c r="I2" s="100"/>
      <c r="J2" s="100"/>
      <c r="K2" s="100"/>
      <c r="L2" s="100"/>
      <c r="O2" s="78"/>
    </row>
    <row r="3" spans="2:15" ht="28.5" customHeight="1">
      <c r="B3" s="100"/>
      <c r="C3" s="79" t="s">
        <v>16</v>
      </c>
      <c r="D3" s="79" t="s">
        <v>40</v>
      </c>
      <c r="E3" s="879" t="str">
        <f>'UTAMA 2'!L5</f>
        <v>MTS BAHRUS SHOLIHIN</v>
      </c>
      <c r="F3" s="879"/>
      <c r="G3" s="879"/>
      <c r="H3" s="879"/>
      <c r="I3" s="79" t="s">
        <v>19</v>
      </c>
      <c r="K3" s="79" t="s">
        <v>40</v>
      </c>
      <c r="L3" s="400" t="str">
        <f>UTAMA!D16&amp;UTAMA!E16</f>
        <v>7</v>
      </c>
      <c r="O3" s="78"/>
    </row>
    <row r="4" spans="2:15" ht="16.5" customHeight="1">
      <c r="B4" s="100"/>
      <c r="C4" s="79" t="s">
        <v>17</v>
      </c>
      <c r="D4" s="79" t="s">
        <v>40</v>
      </c>
      <c r="E4" s="879" t="str">
        <f>'UTAMA 2'!L6</f>
        <v>JL. KH. Moh. Syarim Krasaan Bandung Konang</v>
      </c>
      <c r="F4" s="879"/>
      <c r="G4" s="879"/>
      <c r="H4" s="879"/>
      <c r="I4" s="79" t="s">
        <v>20</v>
      </c>
      <c r="K4" s="79" t="s">
        <v>40</v>
      </c>
      <c r="L4" s="324" t="s">
        <v>417</v>
      </c>
      <c r="O4" s="78"/>
    </row>
    <row r="5" spans="2:15" ht="16.5" customHeight="1">
      <c r="B5" s="100"/>
      <c r="C5" s="79"/>
      <c r="D5" s="79"/>
      <c r="E5" s="879"/>
      <c r="F5" s="879"/>
      <c r="G5" s="879"/>
      <c r="H5" s="879"/>
      <c r="I5" s="79" t="s">
        <v>21</v>
      </c>
      <c r="K5" s="79" t="s">
        <v>40</v>
      </c>
      <c r="L5" s="325" t="str">
        <f>UTAMA!D20</f>
        <v>2017/2018</v>
      </c>
      <c r="O5" s="78"/>
    </row>
    <row r="6" spans="2:15" ht="16.5" customHeight="1">
      <c r="B6" s="100"/>
      <c r="C6" s="58" t="s">
        <v>38</v>
      </c>
      <c r="D6" s="58" t="s">
        <v>40</v>
      </c>
      <c r="E6" s="96" t="str">
        <f>VLOOKUP($O$11,'Data Identitas'!A9:Y53,2,0)</f>
        <v>ROFIAH</v>
      </c>
      <c r="I6" s="172"/>
      <c r="J6" s="172"/>
      <c r="K6" s="172"/>
      <c r="L6" s="172"/>
      <c r="O6" s="78"/>
    </row>
    <row r="7" spans="2:15" ht="16.5" customHeight="1">
      <c r="B7" s="100"/>
      <c r="C7" s="58" t="s">
        <v>39</v>
      </c>
      <c r="D7" s="58" t="s">
        <v>40</v>
      </c>
      <c r="E7" s="326">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D10" s="100"/>
      <c r="E10" s="100"/>
      <c r="F10" s="100"/>
      <c r="G10" s="100"/>
      <c r="H10" s="100"/>
      <c r="I10" s="100"/>
      <c r="J10" s="100"/>
      <c r="K10" s="100"/>
      <c r="L10" s="100"/>
      <c r="O10" s="78"/>
    </row>
    <row r="11" spans="2:15">
      <c r="B11" s="100"/>
      <c r="D11" s="100"/>
      <c r="E11" s="100"/>
      <c r="F11" s="100"/>
      <c r="G11" s="100"/>
      <c r="H11" s="100"/>
      <c r="I11" s="100"/>
      <c r="J11" s="100"/>
      <c r="K11" s="100"/>
      <c r="L11" s="100"/>
      <c r="O11" s="880">
        <v>1</v>
      </c>
    </row>
    <row r="12" spans="2:15" ht="18" customHeight="1">
      <c r="B12" s="105" t="s">
        <v>325</v>
      </c>
      <c r="D12" s="100"/>
      <c r="E12" s="100"/>
      <c r="F12" s="100"/>
      <c r="G12" s="100"/>
      <c r="H12" s="100"/>
      <c r="I12" s="100"/>
      <c r="J12" s="100"/>
      <c r="K12" s="100"/>
      <c r="L12" s="100"/>
      <c r="O12" s="881"/>
    </row>
    <row r="13" spans="2:15" ht="27" customHeight="1" thickBot="1">
      <c r="B13" s="896" t="s">
        <v>327</v>
      </c>
      <c r="C13" s="896"/>
      <c r="D13" s="896"/>
      <c r="E13" s="896" t="s">
        <v>14</v>
      </c>
      <c r="F13" s="896"/>
      <c r="G13" s="896"/>
      <c r="H13" s="896"/>
      <c r="I13" s="896"/>
      <c r="J13" s="896"/>
      <c r="K13" s="896"/>
      <c r="L13" s="896"/>
      <c r="O13" s="882"/>
    </row>
    <row r="14" spans="2:15" ht="200.1" customHeight="1">
      <c r="B14" s="897" t="str">
        <f>VLOOKUP($O$11,DESKRIPSI2!$A$11:$FP$60,163,FALSE)</f>
        <v/>
      </c>
      <c r="C14" s="898"/>
      <c r="D14" s="899"/>
      <c r="E14" s="831" t="str">
        <f>VLOOKUP($O$11,DESKRIPSI2!$A$11:$FP$60,164,FALSE)</f>
        <v/>
      </c>
      <c r="F14" s="832"/>
      <c r="G14" s="832"/>
      <c r="H14" s="832"/>
      <c r="I14" s="832"/>
      <c r="J14" s="832"/>
      <c r="K14" s="832"/>
      <c r="L14" s="833"/>
      <c r="O14" s="483"/>
    </row>
    <row r="15" spans="2:15" ht="12.75" customHeight="1">
      <c r="B15" s="100"/>
      <c r="C15" s="100"/>
      <c r="D15" s="100"/>
      <c r="E15" s="100"/>
      <c r="F15" s="100"/>
      <c r="G15" s="100"/>
      <c r="H15" s="100"/>
      <c r="I15" s="100"/>
      <c r="J15" s="100"/>
      <c r="K15" s="100"/>
      <c r="L15" s="100"/>
      <c r="O15" s="483"/>
    </row>
    <row r="16" spans="2:15" ht="12.75" customHeight="1">
      <c r="B16" s="105" t="s">
        <v>326</v>
      </c>
      <c r="D16" s="100"/>
      <c r="E16" s="100"/>
      <c r="F16" s="100"/>
      <c r="G16" s="100"/>
      <c r="H16" s="100"/>
      <c r="I16" s="100"/>
      <c r="J16" s="100"/>
      <c r="K16" s="100"/>
      <c r="L16" s="100"/>
      <c r="O16" s="483"/>
    </row>
    <row r="17" spans="2:15" ht="27" customHeight="1">
      <c r="B17" s="896" t="s">
        <v>327</v>
      </c>
      <c r="C17" s="896"/>
      <c r="D17" s="896"/>
      <c r="E17" s="896" t="s">
        <v>14</v>
      </c>
      <c r="F17" s="896"/>
      <c r="G17" s="896"/>
      <c r="H17" s="896"/>
      <c r="I17" s="896"/>
      <c r="J17" s="896"/>
      <c r="K17" s="896"/>
      <c r="L17" s="896"/>
      <c r="O17" s="483"/>
    </row>
    <row r="18" spans="2:15" ht="200.1" customHeight="1">
      <c r="B18" s="897" t="str">
        <f>VLOOKUP($O$11,DESKRIPSI2!$A$11:$FP$60,162,FALSE)</f>
        <v/>
      </c>
      <c r="C18" s="898"/>
      <c r="D18" s="899"/>
      <c r="E18" s="893" t="str">
        <f>VLOOKUP($O$11,DESKRIPSI2!$A$11:$FP$60,172,FALSE)</f>
        <v xml:space="preserve">Sikapnya  dalam ,  ,  ,  ,  ,  ,  ,  </v>
      </c>
      <c r="F18" s="894"/>
      <c r="G18" s="894"/>
      <c r="H18" s="894"/>
      <c r="I18" s="894"/>
      <c r="J18" s="894"/>
      <c r="K18" s="894"/>
      <c r="L18" s="895"/>
      <c r="O18" s="483"/>
    </row>
    <row r="19" spans="2:15" ht="12.75" customHeight="1">
      <c r="B19" s="149"/>
      <c r="C19" s="100"/>
      <c r="D19" s="100"/>
      <c r="E19" s="100"/>
      <c r="F19" s="100"/>
      <c r="G19" s="100"/>
      <c r="H19" s="100"/>
      <c r="I19" s="100"/>
      <c r="J19" s="100"/>
      <c r="K19" s="100"/>
      <c r="L19" s="100"/>
      <c r="O19" s="483"/>
    </row>
    <row r="20" spans="2:15" ht="12.75" customHeight="1">
      <c r="B20" s="100"/>
      <c r="C20" s="100"/>
      <c r="D20" s="100"/>
      <c r="E20" s="100"/>
      <c r="F20" s="100"/>
      <c r="G20" s="100"/>
      <c r="H20" s="100"/>
      <c r="I20" s="100"/>
      <c r="J20" s="100"/>
      <c r="K20" s="100"/>
      <c r="L20" s="100"/>
      <c r="O20" s="483"/>
    </row>
    <row r="21" spans="2:15" ht="12.75" customHeight="1">
      <c r="B21" s="100"/>
      <c r="C21" s="100"/>
      <c r="D21" s="100"/>
      <c r="E21" s="100"/>
      <c r="F21" s="100"/>
      <c r="G21" s="100"/>
      <c r="H21" s="100"/>
      <c r="I21" s="100"/>
      <c r="J21" s="100"/>
      <c r="K21" s="100"/>
      <c r="L21" s="100"/>
      <c r="O21" s="483"/>
    </row>
    <row r="22" spans="2:15" ht="12.75" customHeight="1">
      <c r="B22" s="100"/>
      <c r="C22" s="100"/>
      <c r="D22" s="100"/>
      <c r="E22" s="100"/>
      <c r="F22" s="100"/>
      <c r="G22" s="100"/>
      <c r="H22" s="100"/>
      <c r="I22" s="100"/>
      <c r="J22" s="100"/>
      <c r="K22" s="100"/>
      <c r="L22" s="100"/>
      <c r="O22" s="78"/>
    </row>
    <row r="23" spans="2:15" ht="12.75" customHeight="1">
      <c r="B23" s="100"/>
      <c r="C23" s="100"/>
      <c r="D23" s="100"/>
      <c r="E23" s="100"/>
      <c r="F23" s="100"/>
      <c r="G23" s="100"/>
      <c r="H23" s="100"/>
      <c r="I23" s="100"/>
      <c r="J23" s="100"/>
      <c r="K23" s="100"/>
      <c r="L23" s="100"/>
      <c r="O23" s="78"/>
    </row>
    <row r="24" spans="2:15" ht="12.75" customHeight="1">
      <c r="B24" s="100"/>
      <c r="C24" s="100"/>
      <c r="D24" s="100"/>
      <c r="E24" s="100"/>
      <c r="F24" s="100"/>
      <c r="G24" s="100"/>
      <c r="H24" s="100"/>
      <c r="I24" s="100"/>
      <c r="J24" s="100"/>
      <c r="K24" s="100"/>
      <c r="L24" s="100"/>
      <c r="O24" s="78"/>
    </row>
    <row r="25" spans="2:15" ht="12.75" customHeight="1">
      <c r="B25" s="100"/>
      <c r="C25" s="100"/>
      <c r="D25" s="100"/>
      <c r="E25" s="100"/>
      <c r="F25" s="100"/>
      <c r="G25" s="100"/>
      <c r="H25" s="100"/>
      <c r="I25" s="100"/>
      <c r="J25" s="100"/>
      <c r="K25" s="100"/>
      <c r="L25" s="100"/>
      <c r="O25" s="78"/>
    </row>
    <row r="26" spans="2:15" ht="12.75" customHeight="1">
      <c r="B26" s="100"/>
      <c r="C26" s="119"/>
      <c r="D26" s="100"/>
      <c r="E26" s="100"/>
      <c r="F26" s="100"/>
      <c r="G26" s="100"/>
      <c r="H26" s="100"/>
      <c r="I26" s="100"/>
      <c r="J26" s="100"/>
      <c r="K26" s="100"/>
      <c r="L26" s="100"/>
      <c r="O26" s="78"/>
    </row>
    <row r="27" spans="2:15" ht="12.75" customHeight="1">
      <c r="B27" s="100"/>
      <c r="C27" s="173"/>
      <c r="D27" s="100"/>
      <c r="E27" s="100"/>
      <c r="F27" s="100"/>
      <c r="G27" s="100"/>
      <c r="H27" s="100"/>
      <c r="I27" s="100"/>
      <c r="J27" s="100"/>
      <c r="K27" s="100"/>
      <c r="L27" s="100"/>
      <c r="O27" s="78"/>
    </row>
    <row r="28" spans="2:15" ht="12.75" customHeight="1">
      <c r="B28" s="100"/>
      <c r="C28" s="100"/>
      <c r="D28" s="100"/>
      <c r="E28" s="100"/>
      <c r="F28" s="100"/>
      <c r="G28" s="100"/>
      <c r="H28" s="100"/>
      <c r="I28" s="100"/>
      <c r="J28" s="100"/>
      <c r="K28" s="100"/>
      <c r="L28" s="100"/>
      <c r="O28" s="78"/>
    </row>
    <row r="29" spans="2:15" ht="12.75" customHeight="1">
      <c r="B29" s="100"/>
      <c r="C29" s="100"/>
      <c r="D29" s="100"/>
      <c r="E29" s="100"/>
      <c r="F29" s="100"/>
      <c r="G29" s="100"/>
      <c r="H29" s="100"/>
      <c r="I29" s="100"/>
      <c r="J29" s="100"/>
      <c r="K29" s="100"/>
      <c r="L29" s="100"/>
      <c r="O29" s="78"/>
    </row>
    <row r="30" spans="2:15" ht="12.75" customHeight="1">
      <c r="B30" s="100"/>
      <c r="C30" s="100"/>
      <c r="D30" s="100"/>
      <c r="E30" s="100"/>
      <c r="F30" s="100"/>
      <c r="G30" s="100"/>
      <c r="H30" s="100"/>
      <c r="I30" s="100"/>
      <c r="J30" s="100"/>
      <c r="K30" s="100"/>
      <c r="L30" s="100"/>
      <c r="O30" s="78"/>
    </row>
    <row r="31" spans="2:15" ht="12.75" customHeight="1">
      <c r="B31" s="100"/>
      <c r="C31" s="100"/>
      <c r="D31" s="100"/>
      <c r="E31" s="100"/>
      <c r="F31" s="100"/>
      <c r="G31" s="100"/>
      <c r="H31" s="100"/>
      <c r="I31" s="100"/>
      <c r="J31" s="100"/>
      <c r="K31" s="100"/>
      <c r="L31" s="100"/>
      <c r="O31" s="78"/>
    </row>
    <row r="32" spans="2:15" ht="12.75" customHeight="1">
      <c r="B32" s="100"/>
      <c r="C32" s="100"/>
      <c r="D32" s="100"/>
      <c r="E32" s="100"/>
      <c r="F32" s="100"/>
      <c r="G32" s="100"/>
      <c r="H32" s="100"/>
      <c r="I32" s="100"/>
      <c r="J32" s="100"/>
      <c r="K32" s="100"/>
      <c r="L32" s="100"/>
      <c r="O32" s="78"/>
    </row>
    <row r="33" spans="2:15" ht="12.75" customHeight="1">
      <c r="B33" s="100"/>
      <c r="C33" s="100"/>
      <c r="D33" s="100"/>
      <c r="E33" s="100"/>
      <c r="F33" s="100"/>
      <c r="G33" s="100"/>
      <c r="H33" s="100"/>
      <c r="I33" s="100"/>
      <c r="J33" s="100"/>
      <c r="K33" s="100"/>
      <c r="L33" s="100"/>
      <c r="O33" s="78"/>
    </row>
    <row r="34" spans="2:15" ht="12.75" customHeight="1">
      <c r="B34" s="100"/>
      <c r="C34" s="100"/>
      <c r="D34" s="100"/>
      <c r="E34" s="100"/>
      <c r="F34" s="100"/>
      <c r="G34" s="100"/>
      <c r="H34" s="100"/>
      <c r="I34" s="100"/>
      <c r="J34" s="100"/>
      <c r="K34" s="100"/>
      <c r="L34" s="100"/>
      <c r="O34" s="78"/>
    </row>
    <row r="35" spans="2:15" ht="12.75" customHeight="1">
      <c r="B35" s="100"/>
      <c r="C35" s="100"/>
      <c r="D35" s="100"/>
      <c r="E35" s="100"/>
      <c r="F35" s="100"/>
      <c r="G35" s="100"/>
      <c r="H35" s="100"/>
      <c r="I35" s="100"/>
      <c r="J35" s="100"/>
      <c r="K35" s="100"/>
      <c r="L35" s="100"/>
      <c r="O35" s="78"/>
    </row>
    <row r="36" spans="2:15" ht="12.75" customHeight="1">
      <c r="B36" s="100"/>
      <c r="C36" s="100"/>
      <c r="D36" s="100"/>
      <c r="E36" s="100"/>
      <c r="F36" s="100"/>
      <c r="G36" s="100"/>
      <c r="H36" s="100"/>
      <c r="I36" s="100"/>
      <c r="J36" s="100"/>
      <c r="K36" s="100"/>
      <c r="L36" s="100"/>
      <c r="O36" s="883"/>
    </row>
    <row r="37" spans="2:15" ht="12.75" customHeight="1">
      <c r="B37" s="100"/>
      <c r="C37" s="100"/>
      <c r="D37" s="100"/>
      <c r="E37" s="100"/>
      <c r="F37" s="100"/>
      <c r="G37" s="100"/>
      <c r="H37" s="100"/>
      <c r="I37" s="100"/>
      <c r="J37" s="100"/>
      <c r="K37" s="100"/>
      <c r="L37" s="100"/>
      <c r="O37" s="883"/>
    </row>
    <row r="38" spans="2:15" ht="12.75" customHeight="1">
      <c r="B38" s="100"/>
      <c r="C38" s="100"/>
      <c r="D38" s="100"/>
      <c r="E38" s="100"/>
      <c r="F38" s="100"/>
      <c r="G38" s="100"/>
      <c r="H38" s="100"/>
      <c r="I38" s="100"/>
      <c r="J38" s="100"/>
      <c r="K38" s="100"/>
      <c r="O38" s="883"/>
    </row>
    <row r="39" spans="2:15" ht="12.75" customHeight="1">
      <c r="B39" s="100"/>
      <c r="C39" s="100"/>
      <c r="D39" s="100"/>
      <c r="E39" s="100"/>
      <c r="F39" s="100"/>
      <c r="G39" s="100"/>
      <c r="H39" s="100"/>
      <c r="I39" s="100"/>
      <c r="J39" s="100"/>
      <c r="K39" s="100"/>
      <c r="L39" s="327" t="str">
        <f>E6&amp;" Hal 1"</f>
        <v>ROFIAH Hal 1</v>
      </c>
      <c r="O39" s="883"/>
    </row>
    <row r="40" spans="2:15" s="81" customFormat="1" ht="11.25" customHeight="1">
      <c r="B40" s="100"/>
      <c r="C40" s="100"/>
      <c r="D40" s="100"/>
      <c r="E40" s="100"/>
      <c r="F40" s="100"/>
      <c r="G40" s="100"/>
      <c r="H40" s="100"/>
      <c r="I40" s="100"/>
      <c r="J40" s="100"/>
      <c r="K40" s="100"/>
      <c r="L40" s="100"/>
      <c r="O40" s="883"/>
    </row>
    <row r="41" spans="2:15" s="82" customFormat="1" ht="20.25" customHeight="1">
      <c r="B41" s="114" t="s">
        <v>329</v>
      </c>
      <c r="C41" s="58"/>
      <c r="D41" s="58"/>
      <c r="E41" s="58"/>
      <c r="F41" s="58"/>
      <c r="G41" s="58"/>
      <c r="H41" s="58"/>
      <c r="I41" s="58"/>
      <c r="J41" s="58"/>
      <c r="K41" s="58"/>
      <c r="L41" s="58"/>
      <c r="O41" s="484"/>
    </row>
    <row r="42" spans="2:15" s="82" customFormat="1" ht="7.5" customHeight="1">
      <c r="B42" s="58"/>
      <c r="C42" s="79"/>
      <c r="D42" s="79"/>
      <c r="E42" s="169"/>
      <c r="F42" s="58"/>
      <c r="G42" s="58"/>
      <c r="H42" s="58"/>
      <c r="I42" s="79"/>
      <c r="J42" s="58"/>
      <c r="K42" s="79"/>
      <c r="L42" s="79"/>
      <c r="O42" s="484"/>
    </row>
    <row r="43" spans="2:15" s="82" customFormat="1" ht="20.25" customHeight="1">
      <c r="B43" s="58" t="s">
        <v>330</v>
      </c>
      <c r="C43" s="79"/>
      <c r="D43" s="79" t="s">
        <v>40</v>
      </c>
      <c r="E43" s="884">
        <f>'UTAMA 2'!I15</f>
        <v>0</v>
      </c>
      <c r="F43" s="884"/>
      <c r="G43" s="58"/>
      <c r="H43" s="58"/>
      <c r="I43" s="79"/>
      <c r="J43" s="58"/>
      <c r="K43" s="79"/>
      <c r="L43" s="58"/>
      <c r="O43" s="484"/>
    </row>
    <row r="44" spans="2:15" ht="6" customHeight="1">
      <c r="B44" s="885"/>
      <c r="C44" s="885"/>
      <c r="D44" s="95"/>
      <c r="E44" s="95"/>
      <c r="O44" s="485"/>
    </row>
    <row r="45" spans="2:15" ht="12.75" customHeight="1">
      <c r="B45" s="860" t="s">
        <v>37</v>
      </c>
      <c r="C45" s="861"/>
      <c r="D45" s="860" t="s">
        <v>4</v>
      </c>
      <c r="E45" s="888"/>
      <c r="F45" s="888"/>
      <c r="G45" s="888"/>
      <c r="H45" s="888"/>
      <c r="I45" s="888"/>
      <c r="J45" s="888"/>
      <c r="K45" s="888"/>
      <c r="L45" s="861"/>
      <c r="O45" s="485"/>
    </row>
    <row r="46" spans="2:15" ht="8.25" customHeight="1">
      <c r="B46" s="862"/>
      <c r="C46" s="863"/>
      <c r="D46" s="864"/>
      <c r="E46" s="889"/>
      <c r="F46" s="889"/>
      <c r="G46" s="889"/>
      <c r="H46" s="889"/>
      <c r="I46" s="889"/>
      <c r="J46" s="889"/>
      <c r="K46" s="889"/>
      <c r="L46" s="865"/>
      <c r="O46" s="485"/>
    </row>
    <row r="47" spans="2:15" ht="18" customHeight="1">
      <c r="B47" s="864"/>
      <c r="C47" s="865"/>
      <c r="D47" s="886" t="s">
        <v>15</v>
      </c>
      <c r="E47" s="887"/>
      <c r="F47" s="181" t="s">
        <v>327</v>
      </c>
      <c r="G47" s="890" t="s">
        <v>14</v>
      </c>
      <c r="H47" s="891"/>
      <c r="I47" s="891"/>
      <c r="J47" s="891"/>
      <c r="K47" s="891"/>
      <c r="L47" s="892"/>
      <c r="O47" s="485"/>
    </row>
    <row r="48" spans="2:15" ht="24" customHeight="1">
      <c r="B48" s="826" t="s">
        <v>33</v>
      </c>
      <c r="C48" s="827"/>
      <c r="D48" s="900"/>
      <c r="E48" s="901"/>
      <c r="F48" s="115"/>
      <c r="G48" s="902"/>
      <c r="H48" s="903"/>
      <c r="I48" s="903"/>
      <c r="J48" s="903"/>
      <c r="K48" s="903"/>
      <c r="L48" s="904"/>
      <c r="O48" s="485"/>
    </row>
    <row r="49" spans="2:15" ht="30.75" customHeight="1">
      <c r="B49" s="366">
        <v>1</v>
      </c>
      <c r="C49" s="91" t="s">
        <v>166</v>
      </c>
      <c r="D49" s="905"/>
      <c r="E49" s="906"/>
      <c r="F49" s="104"/>
      <c r="G49" s="850"/>
      <c r="H49" s="851"/>
      <c r="I49" s="851"/>
      <c r="J49" s="851"/>
      <c r="K49" s="851"/>
      <c r="L49" s="852"/>
      <c r="O49" s="485"/>
    </row>
    <row r="50" spans="2:15" ht="45" customHeight="1">
      <c r="B50" s="856"/>
      <c r="C50" s="91" t="s">
        <v>157</v>
      </c>
      <c r="D50" s="870">
        <f>VLOOKUP($O$11,'QH2'!$A$14:$H$627,3,0)</f>
        <v>0</v>
      </c>
      <c r="E50" s="871"/>
      <c r="F50" s="253">
        <f>VLOOKUP($O$11,'QH2'!$A$14:$H$627,4,0)</f>
        <v>0</v>
      </c>
      <c r="G50" s="859">
        <f>VLOOKUP($O$11,'QH2'!$A$14:$H$627,5,0)</f>
        <v>0</v>
      </c>
      <c r="H50" s="859"/>
      <c r="I50" s="859"/>
      <c r="J50" s="859"/>
      <c r="K50" s="859"/>
      <c r="L50" s="859"/>
      <c r="O50" s="485"/>
    </row>
    <row r="51" spans="2:15" ht="45" customHeight="1">
      <c r="B51" s="857"/>
      <c r="C51" s="91" t="s">
        <v>158</v>
      </c>
      <c r="D51" s="870">
        <f>VLOOKUP($O$11,'AA2'!$A$14:$H$62,3,0)</f>
        <v>0</v>
      </c>
      <c r="E51" s="871"/>
      <c r="F51" s="253">
        <f>VLOOKUP($O$11,'AA2'!$A$14:$H$62,4,0)</f>
        <v>0</v>
      </c>
      <c r="G51" s="859">
        <f>VLOOKUP($O$11,'AA2'!$A$14:$H$62,5,0)</f>
        <v>0</v>
      </c>
      <c r="H51" s="859"/>
      <c r="I51" s="859"/>
      <c r="J51" s="859"/>
      <c r="K51" s="859"/>
      <c r="L51" s="859"/>
      <c r="O51" s="485"/>
    </row>
    <row r="52" spans="2:15" ht="45" customHeight="1">
      <c r="B52" s="857"/>
      <c r="C52" s="91" t="s">
        <v>159</v>
      </c>
      <c r="D52" s="870">
        <f>VLOOKUP($O$11,FIQIH2!$A$14:$H$62,3,0)</f>
        <v>0</v>
      </c>
      <c r="E52" s="871"/>
      <c r="F52" s="253">
        <f>VLOOKUP($O$11,FIQIH2!$A$14:$H$62,4,0)</f>
        <v>0</v>
      </c>
      <c r="G52" s="859">
        <f>VLOOKUP($O$11,FIQIH2!$A$14:$H$62,5,0)</f>
        <v>0</v>
      </c>
      <c r="H52" s="859"/>
      <c r="I52" s="859"/>
      <c r="J52" s="859"/>
      <c r="K52" s="859"/>
      <c r="L52" s="859"/>
      <c r="O52" s="485"/>
    </row>
    <row r="53" spans="2:15" ht="45" customHeight="1">
      <c r="B53" s="857"/>
      <c r="C53" s="91" t="s">
        <v>160</v>
      </c>
      <c r="D53" s="870">
        <f>VLOOKUP($O$11,'SKI2'!$A$14:$H$62,3,0)</f>
        <v>0</v>
      </c>
      <c r="E53" s="871"/>
      <c r="F53" s="253">
        <f>VLOOKUP($O$11,'SKI2'!$A$14:$H$62,4,0)</f>
        <v>0</v>
      </c>
      <c r="G53" s="859">
        <f>VLOOKUP($O$11,'SKI2'!$A$14:$H$62,5,0)</f>
        <v>0</v>
      </c>
      <c r="H53" s="859"/>
      <c r="I53" s="859"/>
      <c r="J53" s="859"/>
      <c r="K53" s="859"/>
      <c r="L53" s="859"/>
      <c r="O53" s="485"/>
    </row>
    <row r="54" spans="2:15" ht="45" customHeight="1">
      <c r="B54" s="135">
        <v>2</v>
      </c>
      <c r="C54" s="91" t="s">
        <v>22</v>
      </c>
      <c r="D54" s="870">
        <f>VLOOKUP($O$11,PPKn2!$A$14:$H$62,3,0)</f>
        <v>0</v>
      </c>
      <c r="E54" s="871"/>
      <c r="F54" s="253">
        <f>VLOOKUP($O$11,PPKn2!$A$14:$H$62,4,0)</f>
        <v>0</v>
      </c>
      <c r="G54" s="859">
        <f>VLOOKUP($O$11,PPKn2!$A$14:$H$62,5,0)</f>
        <v>0</v>
      </c>
      <c r="H54" s="859"/>
      <c r="I54" s="859"/>
      <c r="J54" s="859"/>
      <c r="K54" s="859"/>
      <c r="L54" s="859"/>
      <c r="O54" s="485"/>
    </row>
    <row r="55" spans="2:15" ht="45" customHeight="1">
      <c r="B55" s="135">
        <v>3</v>
      </c>
      <c r="C55" s="91" t="s">
        <v>23</v>
      </c>
      <c r="D55" s="872">
        <f>VLOOKUP($O$11,B.Ind2!$A$14:$H$62,3,0)</f>
        <v>0</v>
      </c>
      <c r="E55" s="873"/>
      <c r="F55" s="254">
        <f>VLOOKUP($O$11,B.Ind2!$A$14:$H$62,4,0)</f>
        <v>0</v>
      </c>
      <c r="G55" s="874">
        <f>VLOOKUP($O$11,B.Ind2!$A$14:$H$62,5,0)</f>
        <v>0</v>
      </c>
      <c r="H55" s="874"/>
      <c r="I55" s="874"/>
      <c r="J55" s="874"/>
      <c r="K55" s="874"/>
      <c r="L55" s="874"/>
      <c r="O55" s="485"/>
    </row>
    <row r="56" spans="2:15" ht="45" customHeight="1">
      <c r="B56" s="135">
        <v>4</v>
      </c>
      <c r="C56" s="91" t="s">
        <v>161</v>
      </c>
      <c r="D56" s="870">
        <f>VLOOKUP($O$11,B.ARAB2!$A$14:$H$62,3,0)</f>
        <v>0</v>
      </c>
      <c r="E56" s="871"/>
      <c r="F56" s="253">
        <f>VLOOKUP($O$11,B.ARAB2!$A$14:$H$62,4,0)</f>
        <v>0</v>
      </c>
      <c r="G56" s="859">
        <f>VLOOKUP($O$11,B.ARAB2!$A$14:$H$62,5,0)</f>
        <v>0</v>
      </c>
      <c r="H56" s="859"/>
      <c r="I56" s="859"/>
      <c r="J56" s="859"/>
      <c r="K56" s="859"/>
      <c r="L56" s="859"/>
      <c r="O56" s="485"/>
    </row>
    <row r="57" spans="2:15" ht="45" customHeight="1">
      <c r="B57" s="135">
        <v>5</v>
      </c>
      <c r="C57" s="91" t="s">
        <v>24</v>
      </c>
      <c r="D57" s="875">
        <f>VLOOKUP($O$11,'MAT2'!$A$14:$H$62,3,0)</f>
        <v>0</v>
      </c>
      <c r="E57" s="876"/>
      <c r="F57" s="253">
        <f>VLOOKUP($O$11,'MAT2'!$A$14:$H$62,4,0)</f>
        <v>0</v>
      </c>
      <c r="G57" s="859">
        <f>VLOOKUP($O$11,'MAT2'!$A$14:$H$62,5,0)</f>
        <v>0</v>
      </c>
      <c r="H57" s="859"/>
      <c r="I57" s="859"/>
      <c r="J57" s="859"/>
      <c r="K57" s="859"/>
      <c r="L57" s="859"/>
      <c r="O57" s="485"/>
    </row>
    <row r="58" spans="2:15" ht="45" customHeight="1">
      <c r="B58" s="135">
        <v>6</v>
      </c>
      <c r="C58" s="91" t="s">
        <v>31</v>
      </c>
      <c r="D58" s="870">
        <f>VLOOKUP($O$11,'IPA2'!$A$14:$H$62,3,0)</f>
        <v>0</v>
      </c>
      <c r="E58" s="871"/>
      <c r="F58" s="253">
        <f>VLOOKUP($O$11,'IPA2'!$A$14:$H$62,4,0)</f>
        <v>0</v>
      </c>
      <c r="G58" s="859">
        <f>VLOOKUP($O$11,'IPA2'!$A$14:$H$62,5,0)</f>
        <v>0</v>
      </c>
      <c r="H58" s="859"/>
      <c r="I58" s="859"/>
      <c r="J58" s="859"/>
      <c r="K58" s="859"/>
      <c r="L58" s="859"/>
      <c r="O58" s="485"/>
    </row>
    <row r="59" spans="2:15" ht="45" customHeight="1">
      <c r="B59" s="135">
        <v>7</v>
      </c>
      <c r="C59" s="91" t="s">
        <v>32</v>
      </c>
      <c r="D59" s="870">
        <f>VLOOKUP($O$11,'IPS2'!$A$14:$H$62,3,0)</f>
        <v>0</v>
      </c>
      <c r="E59" s="871"/>
      <c r="F59" s="253">
        <f>VLOOKUP($O$11,'IPS2'!$A$14:$H$62,4,0)</f>
        <v>0</v>
      </c>
      <c r="G59" s="859">
        <f>VLOOKUP($O$11,'IPS2'!$A$14:$H$62,5,0)</f>
        <v>0</v>
      </c>
      <c r="H59" s="859"/>
      <c r="I59" s="859"/>
      <c r="J59" s="859"/>
      <c r="K59" s="859"/>
      <c r="L59" s="859"/>
      <c r="O59" s="485"/>
    </row>
    <row r="60" spans="2:15" ht="45" customHeight="1">
      <c r="B60" s="366">
        <v>8</v>
      </c>
      <c r="C60" s="106" t="s">
        <v>29</v>
      </c>
      <c r="D60" s="828">
        <f>VLOOKUP($O$11,BIng2!$A$14:$H$62,3,0)</f>
        <v>0</v>
      </c>
      <c r="E60" s="828"/>
      <c r="F60" s="253">
        <f>VLOOKUP($O$11,BIng2!$A$14:$H$62,4,0)</f>
        <v>0</v>
      </c>
      <c r="G60" s="859">
        <f>VLOOKUP($O$11,BIng2!$A$14:$H$62,5,0)</f>
        <v>0</v>
      </c>
      <c r="H60" s="859"/>
      <c r="I60" s="859"/>
      <c r="J60" s="859"/>
      <c r="K60" s="859"/>
      <c r="L60" s="859"/>
      <c r="O60" s="485"/>
    </row>
    <row r="61" spans="2:15" ht="24" customHeight="1">
      <c r="B61" s="826" t="s">
        <v>34</v>
      </c>
      <c r="C61" s="827"/>
      <c r="D61" s="868"/>
      <c r="E61" s="868"/>
      <c r="F61" s="244"/>
      <c r="G61" s="869"/>
      <c r="H61" s="869"/>
      <c r="I61" s="869"/>
      <c r="J61" s="869"/>
      <c r="K61" s="869"/>
      <c r="L61" s="869"/>
      <c r="O61" s="485"/>
    </row>
    <row r="62" spans="2:15" ht="45" customHeight="1">
      <c r="B62" s="360">
        <v>1</v>
      </c>
      <c r="C62" s="106" t="s">
        <v>35</v>
      </c>
      <c r="D62" s="828">
        <f>VLOOKUP($O$11,'SBd2'!$A$14:$H$62,3,0)</f>
        <v>0</v>
      </c>
      <c r="E62" s="828"/>
      <c r="F62" s="253">
        <f>VLOOKUP($O$11,'SBd2'!$A$14:$H$62,4,0)</f>
        <v>0</v>
      </c>
      <c r="G62" s="859">
        <f>VLOOKUP($O$11,'SBd2'!$A$14:$H$62,5,0)</f>
        <v>0</v>
      </c>
      <c r="H62" s="859"/>
      <c r="I62" s="859"/>
      <c r="J62" s="859"/>
      <c r="K62" s="859"/>
      <c r="L62" s="859"/>
      <c r="O62" s="485"/>
    </row>
    <row r="63" spans="2:15" ht="45" customHeight="1">
      <c r="B63" s="360">
        <v>2</v>
      </c>
      <c r="C63" s="106" t="s">
        <v>36</v>
      </c>
      <c r="D63" s="828">
        <f>VLOOKUP($O$11,'Pjk2'!$A$14:$H$62,3,0)</f>
        <v>0</v>
      </c>
      <c r="E63" s="828"/>
      <c r="F63" s="253">
        <f>VLOOKUP($O$11,'Pjk2'!$A$14:$H$62,4,0)</f>
        <v>0</v>
      </c>
      <c r="G63" s="859">
        <f>VLOOKUP($O$11,'Pjk2'!$A$14:$H$62,5,0)</f>
        <v>0</v>
      </c>
      <c r="H63" s="859"/>
      <c r="I63" s="859"/>
      <c r="J63" s="859"/>
      <c r="K63" s="859"/>
      <c r="L63" s="859"/>
      <c r="O63" s="485"/>
    </row>
    <row r="64" spans="2:15" ht="45" customHeight="1">
      <c r="B64" s="360">
        <v>3</v>
      </c>
      <c r="C64" s="106" t="s">
        <v>27</v>
      </c>
      <c r="D64" s="828">
        <f>VLOOKUP($O$11,'Prk2'!$A$14:$H$62,3,0)</f>
        <v>0</v>
      </c>
      <c r="E64" s="828"/>
      <c r="F64" s="253">
        <f>VLOOKUP($O$11,'Prk2'!$A$14:$H$62,4,0)</f>
        <v>0</v>
      </c>
      <c r="G64" s="859">
        <f>VLOOKUP($O$11,'Prk2'!$A$14:$H$62,5,0)</f>
        <v>0</v>
      </c>
      <c r="H64" s="859"/>
      <c r="I64" s="859"/>
      <c r="J64" s="859"/>
      <c r="K64" s="859"/>
      <c r="L64" s="859"/>
      <c r="O64" s="485"/>
    </row>
    <row r="65" spans="2:15" ht="45" customHeight="1">
      <c r="B65" s="360">
        <v>4</v>
      </c>
      <c r="C65" s="106" t="s">
        <v>162</v>
      </c>
      <c r="D65" s="828">
        <f>VLOOKUP($O$11,BADER2!$A$14:$H$62,3,0)</f>
        <v>0</v>
      </c>
      <c r="E65" s="828"/>
      <c r="F65" s="253">
        <f>VLOOKUP($O$11,BADER2!$A$14:$H$62,4,0)</f>
        <v>0</v>
      </c>
      <c r="G65" s="859">
        <f>VLOOKUP($O$11,BADER2!$A$14:$H$62,5,0)</f>
        <v>0</v>
      </c>
      <c r="H65" s="859"/>
      <c r="I65" s="859"/>
      <c r="J65" s="859"/>
      <c r="K65" s="859"/>
      <c r="L65" s="859"/>
      <c r="O65" s="485"/>
    </row>
    <row r="66" spans="2:15" ht="45" customHeight="1">
      <c r="B66" s="360">
        <v>5</v>
      </c>
      <c r="C66" s="106" t="s">
        <v>164</v>
      </c>
      <c r="D66" s="828" t="str">
        <f>IF(VLOOKUP($O$11,TAMB12!$A$14:$H$62,3,0)="","",VLOOKUP($O$11,TAMB12!$A$14:$H$62,3,0))</f>
        <v/>
      </c>
      <c r="E66" s="828"/>
      <c r="F66" s="253" t="str">
        <f>IF(VLOOKUP($O$11,TAMB12!$A$14:$H$62,4,0)="","",VLOOKUP($O$11,TAMB12!$A$14:$H$62,4,0))</f>
        <v/>
      </c>
      <c r="G66" s="859" t="str">
        <f>IF(VLOOKUP($O$11,TAMB12!$A$14:$H$62,5,0)="","",VLOOKUP($O$11,TAMB12!$A$14:$H$62,5,0))</f>
        <v/>
      </c>
      <c r="H66" s="859"/>
      <c r="I66" s="859"/>
      <c r="J66" s="859"/>
      <c r="K66" s="859"/>
      <c r="L66" s="859"/>
      <c r="O66" s="485"/>
    </row>
    <row r="67" spans="2:15" ht="45" customHeight="1">
      <c r="B67" s="360">
        <v>6</v>
      </c>
      <c r="C67" s="106" t="s">
        <v>165</v>
      </c>
      <c r="D67" s="828" t="str">
        <f>IF(VLOOKUP($O$11,TAMB22!$A$14:$H$62,3,0)="","",VLOOKUP($O$11,TAMB22!$A$14:$H$62,3,0))</f>
        <v/>
      </c>
      <c r="E67" s="828"/>
      <c r="F67" s="253" t="str">
        <f>IF(VLOOKUP($O$11,TAMB22!$A$14:$H$62,4,0)="","",VLOOKUP($O$11,TAMB22!$A$14:$H$62,4,0))</f>
        <v/>
      </c>
      <c r="G67" s="859" t="str">
        <f>IF(VLOOKUP($O$11,TAMB22!$A$14:$H$62,5,0)="","",VLOOKUP($O$11,TAMB22!$A$14:$H$62,5,0))</f>
        <v/>
      </c>
      <c r="H67" s="859"/>
      <c r="I67" s="859"/>
      <c r="J67" s="859"/>
      <c r="K67" s="859"/>
      <c r="L67" s="859"/>
      <c r="O67" s="485"/>
    </row>
    <row r="68" spans="2:15" ht="22.5" customHeight="1">
      <c r="B68" s="368"/>
      <c r="C68" s="90"/>
      <c r="D68" s="402"/>
      <c r="E68" s="402"/>
      <c r="F68" s="247"/>
      <c r="G68" s="403"/>
      <c r="H68" s="403"/>
      <c r="I68" s="402"/>
      <c r="J68" s="246"/>
      <c r="K68" s="403"/>
      <c r="L68" s="327" t="str">
        <f>E6&amp;" Hal 2"</f>
        <v>ROFIAH Hal 2</v>
      </c>
      <c r="O68" s="485"/>
    </row>
    <row r="69" spans="2:15" ht="14.25" customHeight="1">
      <c r="B69" s="368"/>
      <c r="C69" s="90"/>
      <c r="D69" s="402"/>
      <c r="E69" s="402"/>
      <c r="F69" s="247"/>
      <c r="G69" s="403"/>
      <c r="H69" s="403"/>
      <c r="I69" s="402"/>
      <c r="J69" s="246"/>
      <c r="K69" s="403"/>
      <c r="L69" s="403"/>
      <c r="O69" s="486"/>
    </row>
    <row r="70" spans="2:15" ht="14.25" customHeight="1">
      <c r="B70" s="860" t="s">
        <v>37</v>
      </c>
      <c r="C70" s="861"/>
      <c r="D70" s="866" t="s">
        <v>447</v>
      </c>
      <c r="E70" s="866"/>
      <c r="F70" s="866"/>
      <c r="G70" s="866"/>
      <c r="H70" s="866"/>
      <c r="I70" s="866"/>
      <c r="J70" s="866"/>
      <c r="K70" s="866"/>
      <c r="L70" s="866"/>
      <c r="O70" s="486"/>
    </row>
    <row r="71" spans="2:15" ht="16.5" customHeight="1">
      <c r="B71" s="862"/>
      <c r="C71" s="863"/>
      <c r="D71" s="866"/>
      <c r="E71" s="866"/>
      <c r="F71" s="866"/>
      <c r="G71" s="866"/>
      <c r="H71" s="866"/>
      <c r="I71" s="866"/>
      <c r="J71" s="866"/>
      <c r="K71" s="866"/>
      <c r="L71" s="866"/>
      <c r="O71" s="486"/>
    </row>
    <row r="72" spans="2:15" ht="26.25" customHeight="1">
      <c r="B72" s="864"/>
      <c r="C72" s="865"/>
      <c r="D72" s="867" t="s">
        <v>15</v>
      </c>
      <c r="E72" s="867"/>
      <c r="F72" s="181" t="s">
        <v>327</v>
      </c>
      <c r="G72" s="866" t="s">
        <v>14</v>
      </c>
      <c r="H72" s="866"/>
      <c r="I72" s="866"/>
      <c r="J72" s="866"/>
      <c r="K72" s="866"/>
      <c r="L72" s="866"/>
      <c r="O72" s="486"/>
    </row>
    <row r="73" spans="2:15" ht="24" customHeight="1">
      <c r="B73" s="826" t="s">
        <v>33</v>
      </c>
      <c r="C73" s="827"/>
      <c r="D73" s="837"/>
      <c r="E73" s="838"/>
      <c r="F73" s="65"/>
      <c r="G73" s="850"/>
      <c r="H73" s="851"/>
      <c r="I73" s="851"/>
      <c r="J73" s="851"/>
      <c r="K73" s="851"/>
      <c r="L73" s="852"/>
      <c r="O73" s="486"/>
    </row>
    <row r="74" spans="2:15" ht="45.75" customHeight="1">
      <c r="B74" s="366">
        <v>1</v>
      </c>
      <c r="C74" s="91" t="s">
        <v>166</v>
      </c>
      <c r="D74" s="829"/>
      <c r="E74" s="829"/>
      <c r="F74" s="65"/>
      <c r="G74" s="853"/>
      <c r="H74" s="854"/>
      <c r="I74" s="854"/>
      <c r="J74" s="854"/>
      <c r="K74" s="854"/>
      <c r="L74" s="855"/>
      <c r="O74" s="486"/>
    </row>
    <row r="75" spans="2:15" ht="45.75" customHeight="1">
      <c r="B75" s="856"/>
      <c r="C75" s="91" t="s">
        <v>157</v>
      </c>
      <c r="D75" s="828">
        <f>VLOOKUP($O$11,'QH2'!$A$14:$H$627,6,0)</f>
        <v>0</v>
      </c>
      <c r="E75" s="828"/>
      <c r="F75" s="357">
        <f>VLOOKUP($O$11,'QH2'!$A$14:$H$627,7,0)</f>
        <v>0</v>
      </c>
      <c r="G75" s="858">
        <f>VLOOKUP($O$11,'QH2'!$A$14:$H$627,8,0)</f>
        <v>0</v>
      </c>
      <c r="H75" s="858"/>
      <c r="I75" s="858"/>
      <c r="J75" s="858"/>
      <c r="K75" s="858"/>
      <c r="L75" s="858"/>
      <c r="O75" s="486"/>
    </row>
    <row r="76" spans="2:15" ht="45.75" customHeight="1">
      <c r="B76" s="857"/>
      <c r="C76" s="91" t="s">
        <v>158</v>
      </c>
      <c r="D76" s="828">
        <f>VLOOKUP($O$11,'AA2'!$A$14:$H$62,6,0)</f>
        <v>0</v>
      </c>
      <c r="E76" s="828"/>
      <c r="F76" s="367">
        <f>VLOOKUP($O$11,'AA2'!$A$14:$H$62,7,0)</f>
        <v>0</v>
      </c>
      <c r="G76" s="859">
        <f>VLOOKUP($O$11,'AA2'!$A$14:$H$62,8,0)</f>
        <v>0</v>
      </c>
      <c r="H76" s="859"/>
      <c r="I76" s="859"/>
      <c r="J76" s="859"/>
      <c r="K76" s="859"/>
      <c r="L76" s="859"/>
      <c r="O76" s="486"/>
    </row>
    <row r="77" spans="2:15" ht="45.75" customHeight="1">
      <c r="B77" s="857"/>
      <c r="C77" s="91" t="s">
        <v>159</v>
      </c>
      <c r="D77" s="828">
        <f>VLOOKUP($O$11,FIQIH2!$A$14:$H$62,6,0)</f>
        <v>0</v>
      </c>
      <c r="E77" s="828"/>
      <c r="F77" s="367">
        <f>VLOOKUP($O$11,FIQIH2!$A$14:$H$62,7,0)</f>
        <v>0</v>
      </c>
      <c r="G77" s="823">
        <f>VLOOKUP($O$11,FIQIH2!$A$14:$H$62,8,0)</f>
        <v>0</v>
      </c>
      <c r="H77" s="824"/>
      <c r="I77" s="824"/>
      <c r="J77" s="824"/>
      <c r="K77" s="824"/>
      <c r="L77" s="825"/>
      <c r="O77" s="486"/>
    </row>
    <row r="78" spans="2:15" ht="45.75" customHeight="1">
      <c r="B78" s="857"/>
      <c r="C78" s="91" t="s">
        <v>160</v>
      </c>
      <c r="D78" s="828">
        <f>VLOOKUP($O$11,'SKI2'!$A$14:$H$62,6,0)</f>
        <v>0</v>
      </c>
      <c r="E78" s="828"/>
      <c r="F78" s="367">
        <f>VLOOKUP($O$11,'SKI2'!$A$14:$H$62,7,0)</f>
        <v>0</v>
      </c>
      <c r="G78" s="823">
        <f>VLOOKUP($O$11,'SKI2'!$A$14:$H$62,8,0)</f>
        <v>0</v>
      </c>
      <c r="H78" s="824"/>
      <c r="I78" s="824"/>
      <c r="J78" s="824"/>
      <c r="K78" s="824"/>
      <c r="L78" s="825"/>
      <c r="O78" s="486"/>
    </row>
    <row r="79" spans="2:15" ht="45.75" customHeight="1">
      <c r="B79" s="135">
        <v>2</v>
      </c>
      <c r="C79" s="91" t="s">
        <v>22</v>
      </c>
      <c r="D79" s="828">
        <f>VLOOKUP($O$11,PPKn2!$A$14:$H$62,6,0)</f>
        <v>0</v>
      </c>
      <c r="E79" s="828"/>
      <c r="F79" s="367">
        <f>VLOOKUP($O$11,PPKn2!$A$14:$H$62,7,0)</f>
        <v>0</v>
      </c>
      <c r="G79" s="823">
        <f>VLOOKUP($O$11,PPKn2!$A$14:$H$62,8,0)</f>
        <v>0</v>
      </c>
      <c r="H79" s="824"/>
      <c r="I79" s="824"/>
      <c r="J79" s="824"/>
      <c r="K79" s="824"/>
      <c r="L79" s="825"/>
      <c r="O79" s="486"/>
    </row>
    <row r="80" spans="2:15" ht="45.75" customHeight="1">
      <c r="B80" s="135">
        <v>3</v>
      </c>
      <c r="C80" s="91" t="s">
        <v>23</v>
      </c>
      <c r="D80" s="849">
        <f>VLOOKUP($O$11,B.Ind2!$A$14:$H$62,6,0)</f>
        <v>0</v>
      </c>
      <c r="E80" s="849"/>
      <c r="F80" s="373">
        <f>VLOOKUP($O$11,B.Ind2!$A$14:$H$62,7,0)</f>
        <v>0</v>
      </c>
      <c r="G80" s="846">
        <f>VLOOKUP($O$11,B.Ind2!$A$14:$H$62,8,0)</f>
        <v>0</v>
      </c>
      <c r="H80" s="847"/>
      <c r="I80" s="847"/>
      <c r="J80" s="847"/>
      <c r="K80" s="847"/>
      <c r="L80" s="848"/>
      <c r="O80" s="486"/>
    </row>
    <row r="81" spans="2:15" ht="45.75" customHeight="1">
      <c r="B81" s="135">
        <v>4</v>
      </c>
      <c r="C81" s="91" t="s">
        <v>161</v>
      </c>
      <c r="D81" s="828">
        <f>VLOOKUP($O$11,B.ARAB2!$A$14:$H$62,6,0)</f>
        <v>0</v>
      </c>
      <c r="E81" s="828"/>
      <c r="F81" s="367">
        <f>VLOOKUP($O$11,B.ARAB2!$A$14:$H$62,7,0)</f>
        <v>0</v>
      </c>
      <c r="G81" s="823">
        <f>VLOOKUP($O$11,B.ARAB2!$A$14:$H$62,8,0)</f>
        <v>0</v>
      </c>
      <c r="H81" s="824"/>
      <c r="I81" s="824"/>
      <c r="J81" s="824"/>
      <c r="K81" s="824"/>
      <c r="L81" s="825"/>
      <c r="O81" s="486"/>
    </row>
    <row r="82" spans="2:15" ht="45.75" customHeight="1">
      <c r="B82" s="135">
        <v>5</v>
      </c>
      <c r="C82" s="91" t="s">
        <v>24</v>
      </c>
      <c r="D82" s="828">
        <f>VLOOKUP($O$11,'MAT2'!$A$14:$H$62,6,0)</f>
        <v>0</v>
      </c>
      <c r="E82" s="828"/>
      <c r="F82" s="367">
        <f>VLOOKUP($O$11,'MAT2'!$A$14:$H$62,7,0)</f>
        <v>0</v>
      </c>
      <c r="G82" s="823">
        <f>VLOOKUP($O$11,'MAT2'!$A$14:$H$62,8,0)</f>
        <v>0</v>
      </c>
      <c r="H82" s="824"/>
      <c r="I82" s="824"/>
      <c r="J82" s="824"/>
      <c r="K82" s="824"/>
      <c r="L82" s="825"/>
      <c r="O82" s="486"/>
    </row>
    <row r="83" spans="2:15" ht="45.75" customHeight="1">
      <c r="B83" s="135">
        <v>6</v>
      </c>
      <c r="C83" s="91" t="s">
        <v>31</v>
      </c>
      <c r="D83" s="828">
        <f>VLOOKUP($O$11,'IPA2'!$A$14:$H$62,6,0)</f>
        <v>0</v>
      </c>
      <c r="E83" s="828"/>
      <c r="F83" s="367">
        <f>VLOOKUP($O$11,'IPA2'!$A$14:$H$62,7,0)</f>
        <v>0</v>
      </c>
      <c r="G83" s="823">
        <f>VLOOKUP($O$11,'IPA2'!$A$14:$H$62,8,0)</f>
        <v>0</v>
      </c>
      <c r="H83" s="824"/>
      <c r="I83" s="824"/>
      <c r="J83" s="824"/>
      <c r="K83" s="824"/>
      <c r="L83" s="825"/>
      <c r="O83" s="486"/>
    </row>
    <row r="84" spans="2:15" ht="45.75" customHeight="1">
      <c r="B84" s="135">
        <v>7</v>
      </c>
      <c r="C84" s="91" t="s">
        <v>32</v>
      </c>
      <c r="D84" s="828">
        <f>VLOOKUP($O$11,'IPS2'!$A$14:$H$62,6,0)</f>
        <v>0</v>
      </c>
      <c r="E84" s="828"/>
      <c r="F84" s="367">
        <f>VLOOKUP($O$11,'IPS2'!$A$14:$H$62,7,0)</f>
        <v>0</v>
      </c>
      <c r="G84" s="823">
        <f>VLOOKUP($O$11,'IPS2'!$A$14:$H$62,8,0)</f>
        <v>0</v>
      </c>
      <c r="H84" s="824"/>
      <c r="I84" s="824"/>
      <c r="J84" s="824"/>
      <c r="K84" s="824"/>
      <c r="L84" s="825"/>
      <c r="O84" s="486"/>
    </row>
    <row r="85" spans="2:15" ht="45.75" customHeight="1">
      <c r="B85" s="366">
        <v>8</v>
      </c>
      <c r="C85" s="106" t="s">
        <v>29</v>
      </c>
      <c r="D85" s="828">
        <f>VLOOKUP($O$11,BIng2!$A$14:$H$62,6,0)</f>
        <v>0</v>
      </c>
      <c r="E85" s="828"/>
      <c r="F85" s="367">
        <f>VLOOKUP($O$11,BIng2!$A$14:$H$62,7,0)</f>
        <v>0</v>
      </c>
      <c r="G85" s="823">
        <f>VLOOKUP($O$11,BIng2!$A$14:$H$62,8,0)</f>
        <v>0</v>
      </c>
      <c r="H85" s="824"/>
      <c r="I85" s="824"/>
      <c r="J85" s="824"/>
      <c r="K85" s="824"/>
      <c r="L85" s="825"/>
      <c r="O85" s="486"/>
    </row>
    <row r="86" spans="2:15" ht="24" customHeight="1">
      <c r="B86" s="826" t="s">
        <v>34</v>
      </c>
      <c r="C86" s="827"/>
      <c r="D86" s="829"/>
      <c r="E86" s="829"/>
      <c r="F86" s="65"/>
      <c r="G86" s="370"/>
      <c r="H86" s="371"/>
      <c r="I86" s="371"/>
      <c r="J86" s="371"/>
      <c r="K86" s="371"/>
      <c r="L86" s="372"/>
      <c r="O86" s="486"/>
    </row>
    <row r="87" spans="2:15" ht="45.75" customHeight="1">
      <c r="B87" s="360">
        <v>1</v>
      </c>
      <c r="C87" s="106" t="s">
        <v>35</v>
      </c>
      <c r="D87" s="828">
        <f>VLOOKUP($O$11,'SBd2'!$A$14:$H$62,6,0)</f>
        <v>0</v>
      </c>
      <c r="E87" s="828"/>
      <c r="F87" s="256">
        <f>VLOOKUP($O$11,'SBd2'!$A$14:$H$62,7,0)</f>
        <v>0</v>
      </c>
      <c r="G87" s="823">
        <f>VLOOKUP($O$11,'SBd2'!$A$14:$H$62,8,0)</f>
        <v>0</v>
      </c>
      <c r="H87" s="824"/>
      <c r="I87" s="824"/>
      <c r="J87" s="824"/>
      <c r="K87" s="824"/>
      <c r="L87" s="825"/>
      <c r="O87" s="486"/>
    </row>
    <row r="88" spans="2:15" ht="46.5" customHeight="1">
      <c r="B88" s="360">
        <v>2</v>
      </c>
      <c r="C88" s="106" t="s">
        <v>36</v>
      </c>
      <c r="D88" s="828">
        <f>VLOOKUP($O$11,'Pjk2'!$A$14:$H$62,6,0)</f>
        <v>0</v>
      </c>
      <c r="E88" s="828"/>
      <c r="F88" s="256">
        <f>VLOOKUP($O$11,'Pjk2'!$A$14:$H$62,7,0)</f>
        <v>0</v>
      </c>
      <c r="G88" s="823">
        <f>VLOOKUP($O$11,'Pjk2'!$A$14:$H$62,8,0)</f>
        <v>0</v>
      </c>
      <c r="H88" s="824"/>
      <c r="I88" s="824"/>
      <c r="J88" s="824"/>
      <c r="K88" s="824"/>
      <c r="L88" s="825"/>
      <c r="O88" s="487"/>
    </row>
    <row r="89" spans="2:15" ht="46.5" customHeight="1">
      <c r="B89" s="360">
        <v>3</v>
      </c>
      <c r="C89" s="106" t="s">
        <v>27</v>
      </c>
      <c r="D89" s="828">
        <f>VLOOKUP($O$11,'Prk2'!$A$14:$H$62,6,0)</f>
        <v>0</v>
      </c>
      <c r="E89" s="828"/>
      <c r="F89" s="256">
        <f>VLOOKUP($O$11,'Prk2'!$A$14:$H$62,7,0)</f>
        <v>0</v>
      </c>
      <c r="G89" s="823">
        <f>VLOOKUP($O$11,'Prk2'!$A$14:$H$62,8,0)</f>
        <v>0</v>
      </c>
      <c r="H89" s="824"/>
      <c r="I89" s="824"/>
      <c r="J89" s="824"/>
      <c r="K89" s="824"/>
      <c r="L89" s="825"/>
      <c r="O89" s="487"/>
    </row>
    <row r="90" spans="2:15" ht="46.5" customHeight="1">
      <c r="B90" s="360">
        <v>4</v>
      </c>
      <c r="C90" s="106" t="s">
        <v>162</v>
      </c>
      <c r="D90" s="828">
        <f>VLOOKUP($O$11,BADER2!$A$14:$H$62,6,0)</f>
        <v>0</v>
      </c>
      <c r="E90" s="828"/>
      <c r="F90" s="256">
        <f>VLOOKUP($O$11,BADER2!$A$14:$H$62,7,0)</f>
        <v>0</v>
      </c>
      <c r="G90" s="823">
        <f>VLOOKUP($O$11,BADER2!$A$14:$H$62,8,0)</f>
        <v>0</v>
      </c>
      <c r="H90" s="824"/>
      <c r="I90" s="824"/>
      <c r="J90" s="824"/>
      <c r="K90" s="824"/>
      <c r="L90" s="825"/>
      <c r="O90" s="487"/>
    </row>
    <row r="91" spans="2:15" ht="46.5" customHeight="1">
      <c r="B91" s="360">
        <v>5</v>
      </c>
      <c r="C91" s="106" t="s">
        <v>164</v>
      </c>
      <c r="D91" s="828" t="str">
        <f>IF(VLOOKUP($O$11,TAMB12!$A$14:$H$62,6,0)="","",VLOOKUP($O$11,TAMB12!$A$14:$H$62,6,0))</f>
        <v/>
      </c>
      <c r="E91" s="828"/>
      <c r="F91" s="256" t="str">
        <f>IF(VLOOKUP($O$11,TAMB12!$A$14:$H$62,7,0)="","",VLOOKUP($O$11,TAMB12!$A$14:$H$62,7,0))</f>
        <v/>
      </c>
      <c r="G91" s="823" t="str">
        <f>IF(VLOOKUP($O$11,TAMB12!$A$14:$H$62,8,0)="","",VLOOKUP($O$11,TAMB12!$A$14:$H$62,8,0))</f>
        <v/>
      </c>
      <c r="H91" s="824"/>
      <c r="I91" s="824"/>
      <c r="J91" s="824"/>
      <c r="K91" s="824"/>
      <c r="L91" s="825"/>
      <c r="O91" s="487"/>
    </row>
    <row r="92" spans="2:15" ht="46.5" customHeight="1">
      <c r="B92" s="360">
        <v>6</v>
      </c>
      <c r="C92" s="106" t="s">
        <v>165</v>
      </c>
      <c r="D92" s="828" t="str">
        <f>IF(VLOOKUP($O$11,TAMB22!$A$14:$H$62,6,0)="","",VLOOKUP($O$11,TAMB22!$A$14:$H$62,6,0))</f>
        <v/>
      </c>
      <c r="E92" s="828"/>
      <c r="F92" s="256" t="str">
        <f>IF(VLOOKUP($O$11,TAMB22!$A$14:$H$62,7,0)="","",VLOOKUP($O$11,TAMB22!$A$14:$H$62,7,0))</f>
        <v/>
      </c>
      <c r="G92" s="823" t="str">
        <f>IF(VLOOKUP($O$11,TAMB22!$A$14:$H$62,8,0)="","",VLOOKUP($O$11,TAMB22!$A$14:$H$62,8,0))</f>
        <v/>
      </c>
      <c r="H92" s="824"/>
      <c r="I92" s="824"/>
      <c r="J92" s="824"/>
      <c r="K92" s="824"/>
      <c r="L92" s="825"/>
      <c r="O92" s="487"/>
    </row>
    <row r="93" spans="2:15" ht="18.75" customHeight="1">
      <c r="B93" s="368"/>
      <c r="C93" s="90"/>
      <c r="D93" s="402"/>
      <c r="E93" s="402"/>
      <c r="F93" s="246"/>
      <c r="G93" s="404"/>
      <c r="H93" s="404"/>
      <c r="I93" s="404"/>
      <c r="J93" s="404"/>
      <c r="K93" s="404"/>
      <c r="L93" s="405" t="str">
        <f>E6&amp;" Hal 3"</f>
        <v>ROFIAH Hal 3</v>
      </c>
      <c r="O93" s="487"/>
    </row>
    <row r="94" spans="2:15" ht="11.25" customHeight="1">
      <c r="B94" s="368"/>
      <c r="C94" s="90"/>
      <c r="D94" s="402"/>
      <c r="E94" s="402"/>
      <c r="F94" s="246"/>
      <c r="G94" s="404"/>
      <c r="H94" s="404"/>
      <c r="I94" s="404"/>
      <c r="J94" s="404"/>
      <c r="K94" s="404"/>
      <c r="L94" s="404"/>
      <c r="O94" s="487"/>
    </row>
    <row r="95" spans="2:15" ht="18.75">
      <c r="B95" s="108" t="s">
        <v>331</v>
      </c>
      <c r="C95" s="90"/>
      <c r="D95" s="246"/>
      <c r="E95" s="246"/>
      <c r="F95" s="247"/>
      <c r="G95" s="247"/>
      <c r="H95" s="174"/>
      <c r="I95" s="246"/>
      <c r="J95" s="246"/>
      <c r="K95" s="246"/>
      <c r="L95" s="174"/>
      <c r="O95" s="160"/>
    </row>
    <row r="96" spans="2:15" ht="12" customHeight="1">
      <c r="O96" s="160"/>
    </row>
    <row r="97" spans="1:15" ht="45" customHeight="1">
      <c r="B97" s="103" t="s">
        <v>332</v>
      </c>
      <c r="C97" s="103" t="s">
        <v>41</v>
      </c>
      <c r="D97" s="109"/>
      <c r="E97" s="109"/>
      <c r="F97" s="109"/>
      <c r="G97" s="109"/>
      <c r="H97" s="843" t="s">
        <v>11</v>
      </c>
      <c r="I97" s="843"/>
      <c r="J97" s="843"/>
      <c r="K97" s="843"/>
      <c r="L97" s="843"/>
      <c r="O97" s="160"/>
    </row>
    <row r="98" spans="1:15" ht="47.25" customHeight="1">
      <c r="B98" s="360">
        <v>1</v>
      </c>
      <c r="C98" s="102">
        <f>IF(VLOOKUP($O$11,DATA_RAPORT2,7,0)="","",VLOOKUP($O$11,DATA_RAPORT2,7,0))</f>
        <v>0</v>
      </c>
      <c r="D98" s="107"/>
      <c r="E98" s="107"/>
      <c r="F98" s="107"/>
      <c r="G98" s="107"/>
      <c r="H98" s="819" t="str">
        <f>IF(VLOOKUP($O$11,DATA_RAPORT2,8,0)="","",VLOOKUP($O$11,DATA_RAPORT2,8,0))</f>
        <v>coba 1</v>
      </c>
      <c r="I98" s="819"/>
      <c r="J98" s="819"/>
      <c r="K98" s="819"/>
      <c r="L98" s="819"/>
      <c r="O98" s="160"/>
    </row>
    <row r="99" spans="1:15" ht="47.25" customHeight="1">
      <c r="B99" s="360">
        <v>2</v>
      </c>
      <c r="C99" s="102">
        <f>IF(VLOOKUP($O$11,DATA_RAPORT2,9,0)="","",VLOOKUP($O$11,DATA_RAPORT2,9,0))</f>
        <v>0</v>
      </c>
      <c r="D99" s="107"/>
      <c r="E99" s="107"/>
      <c r="F99" s="107"/>
      <c r="G99" s="107"/>
      <c r="H99" s="819" t="str">
        <f>IF(VLOOKUP($O$11,DATA_RAPORT2,10,0)="","",VLOOKUP($O$11,DATA_RAPORT2,10,0))</f>
        <v>coba 2</v>
      </c>
      <c r="I99" s="819"/>
      <c r="J99" s="819"/>
      <c r="K99" s="819"/>
      <c r="L99" s="819"/>
      <c r="O99" s="160"/>
    </row>
    <row r="100" spans="1:15" ht="47.25" customHeight="1">
      <c r="B100" s="360">
        <v>3</v>
      </c>
      <c r="C100" s="820">
        <f>IF(VLOOKUP($O$11,DATA_RAPORT2,11,0)="","",VLOOKUP($O$11,DATA_RAPORT2,11,0))</f>
        <v>0</v>
      </c>
      <c r="D100" s="821"/>
      <c r="E100" s="821"/>
      <c r="F100" s="821"/>
      <c r="G100" s="822"/>
      <c r="H100" s="819" t="str">
        <f>IF(VLOOKUP($O$11,DATA_RAPORT2,12,0)="","",VLOOKUP($O$11,DATA_RAPORT2,12,0))</f>
        <v>coba 3</v>
      </c>
      <c r="I100" s="819"/>
      <c r="J100" s="819"/>
      <c r="K100" s="819"/>
      <c r="L100" s="819"/>
      <c r="O100" s="160"/>
    </row>
    <row r="101" spans="1:15" ht="47.25" customHeight="1">
      <c r="B101" s="491">
        <v>4</v>
      </c>
      <c r="C101" s="820">
        <f>IF(VLOOKUP($O$11,DATA_RAPORT2,11,0)="","",VLOOKUP($O$11,DATA_RAPORT2,13,0))</f>
        <v>0</v>
      </c>
      <c r="D101" s="821"/>
      <c r="E101" s="821"/>
      <c r="F101" s="821"/>
      <c r="G101" s="822"/>
      <c r="H101" s="819" t="str">
        <f>IF(VLOOKUP($O$11,DATA_RAPORT2,12,0)="","",VLOOKUP($O$11,DATA_RAPORT2,14,0))</f>
        <v>coba 4</v>
      </c>
      <c r="I101" s="819"/>
      <c r="J101" s="819"/>
      <c r="K101" s="819"/>
      <c r="L101" s="819"/>
      <c r="O101" s="160"/>
    </row>
    <row r="102" spans="1:15" ht="26.25" customHeight="1">
      <c r="B102" s="368"/>
      <c r="C102" s="176"/>
      <c r="D102" s="176"/>
      <c r="E102" s="176"/>
      <c r="F102" s="176"/>
      <c r="G102" s="176"/>
      <c r="H102" s="177"/>
      <c r="I102" s="177"/>
      <c r="J102" s="177"/>
      <c r="K102" s="177"/>
      <c r="L102" s="177"/>
      <c r="O102" s="160"/>
    </row>
    <row r="103" spans="1:15" ht="35.25" customHeight="1">
      <c r="B103" s="112" t="s">
        <v>334</v>
      </c>
      <c r="C103" s="113"/>
      <c r="D103" s="113"/>
      <c r="E103" s="113"/>
      <c r="F103" s="113"/>
      <c r="G103" s="113"/>
      <c r="J103" s="151"/>
      <c r="K103" s="151"/>
      <c r="L103" s="151"/>
      <c r="O103" s="160"/>
    </row>
    <row r="104" spans="1:15" ht="14.25" customHeight="1">
      <c r="H104" s="152" t="s">
        <v>110</v>
      </c>
      <c r="I104" s="153" t="s">
        <v>406</v>
      </c>
      <c r="J104" s="87"/>
      <c r="K104" s="87"/>
      <c r="L104" s="80"/>
      <c r="O104" s="160"/>
    </row>
    <row r="105" spans="1:15" ht="21" customHeight="1">
      <c r="B105" s="844" t="s">
        <v>43</v>
      </c>
      <c r="C105" s="845"/>
      <c r="D105" s="107" t="s">
        <v>40</v>
      </c>
      <c r="E105" s="821" t="str">
        <f>VLOOKUP($O$11,DATA_RAPORT2,4,0)&amp; "   hari"</f>
        <v xml:space="preserve">   hari</v>
      </c>
      <c r="F105" s="822"/>
      <c r="G105" s="98"/>
      <c r="H105" s="154" t="s">
        <v>406</v>
      </c>
      <c r="I105" s="88"/>
      <c r="J105" s="88"/>
      <c r="K105" s="88"/>
      <c r="L105" s="155"/>
      <c r="O105" s="160"/>
    </row>
    <row r="106" spans="1:15" ht="22.5" customHeight="1">
      <c r="A106" s="88"/>
      <c r="B106" s="844" t="s">
        <v>44</v>
      </c>
      <c r="C106" s="845"/>
      <c r="D106" s="107" t="s">
        <v>40</v>
      </c>
      <c r="E106" s="821" t="str">
        <f>VLOOKUP($O$11,DATA_RAPORT2,5,0)&amp;"   hari"</f>
        <v xml:space="preserve">   hari</v>
      </c>
      <c r="F106" s="822"/>
      <c r="G106" s="98"/>
      <c r="H106" s="154" t="s">
        <v>407</v>
      </c>
      <c r="I106" s="178"/>
      <c r="J106" s="88"/>
      <c r="K106" s="88"/>
      <c r="L106" s="155"/>
      <c r="M106" s="88"/>
      <c r="N106" s="88"/>
      <c r="O106" s="161"/>
    </row>
    <row r="107" spans="1:15" ht="20.25" customHeight="1">
      <c r="B107" s="844" t="s">
        <v>45</v>
      </c>
      <c r="C107" s="845"/>
      <c r="D107" s="107" t="s">
        <v>40</v>
      </c>
      <c r="E107" s="821" t="str">
        <f>VLOOKUP($O$11,DATA_RAPORT2,6,0)&amp;"   hari"</f>
        <v xml:space="preserve">   hari</v>
      </c>
      <c r="F107" s="822"/>
      <c r="G107" s="98"/>
      <c r="H107" s="839" t="str">
        <f>VLOOKUP($O$11,'LEDGER GENAP2'!$A$11:$AQ$108,42,)</f>
        <v/>
      </c>
      <c r="I107" s="840" t="s">
        <v>431</v>
      </c>
      <c r="J107" s="840"/>
      <c r="K107" s="841" t="s">
        <v>40</v>
      </c>
      <c r="L107" s="842" t="str">
        <f>IF(UTAMA!D16=7," 8 (delapan)",IF(UTAMA!D16=8,"9 (sembilan)",IF(UTAMA!D16=9,"","HAL UTAMA BELUM DIISI")))</f>
        <v xml:space="preserve"> 8 (delapan)</v>
      </c>
      <c r="O107" s="160"/>
    </row>
    <row r="108" spans="1:15">
      <c r="H108" s="839"/>
      <c r="I108" s="840"/>
      <c r="J108" s="840"/>
      <c r="K108" s="841"/>
      <c r="L108" s="842"/>
      <c r="O108" s="160"/>
    </row>
    <row r="109" spans="1:15" ht="21" customHeight="1">
      <c r="H109" s="157"/>
      <c r="I109" s="83"/>
      <c r="J109" s="83"/>
      <c r="K109" s="83"/>
      <c r="L109" s="92"/>
      <c r="O109" s="160"/>
    </row>
    <row r="110" spans="1:15" ht="24.75" customHeight="1">
      <c r="O110" s="160"/>
    </row>
    <row r="111" spans="1:15" ht="15.75" customHeight="1">
      <c r="K111" s="110" t="str">
        <f>'UTAMA 2'!L9</f>
        <v>Malang, 17 September 1970</v>
      </c>
      <c r="L111" s="82"/>
      <c r="O111" s="160"/>
    </row>
    <row r="112" spans="1:15" ht="15.75" customHeight="1">
      <c r="J112" s="88"/>
      <c r="O112" s="160"/>
    </row>
    <row r="113" spans="1:15" ht="15.75" customHeight="1">
      <c r="C113" s="58" t="s">
        <v>6</v>
      </c>
      <c r="J113" s="88"/>
      <c r="K113" s="58" t="s">
        <v>47</v>
      </c>
      <c r="O113" s="160"/>
    </row>
    <row r="114" spans="1:15" ht="15.75" customHeight="1">
      <c r="C114" s="58" t="s">
        <v>49</v>
      </c>
      <c r="O114" s="160"/>
    </row>
    <row r="115" spans="1:15" ht="15.75" customHeight="1">
      <c r="O115" s="160"/>
    </row>
    <row r="116" spans="1:15" ht="15.75" customHeight="1">
      <c r="O116" s="160"/>
    </row>
    <row r="117" spans="1:15" ht="15.75" customHeight="1">
      <c r="K117" s="122" t="str">
        <f>UTAMA!D12</f>
        <v>MOH. TAUFIK, S.Pd</v>
      </c>
      <c r="L117" s="82"/>
      <c r="O117" s="160"/>
    </row>
    <row r="118" spans="1:15" ht="15.75" customHeight="1">
      <c r="C118" s="83"/>
      <c r="D118" s="88"/>
      <c r="E118" s="88"/>
      <c r="K118" s="110" t="str">
        <f>"NIP : "&amp;""&amp;UTAMA!D14</f>
        <v xml:space="preserve">NIP : </v>
      </c>
      <c r="L118" s="82"/>
      <c r="O118" s="160"/>
    </row>
    <row r="119" spans="1:15" ht="15.75" customHeight="1">
      <c r="O119" s="160"/>
    </row>
    <row r="120" spans="1:15" ht="15.75" customHeight="1">
      <c r="O120" s="160"/>
    </row>
    <row r="121" spans="1:15" ht="15.75" customHeight="1">
      <c r="O121" s="160"/>
    </row>
    <row r="122" spans="1:15" ht="15.75" customHeight="1">
      <c r="A122" s="88"/>
      <c r="H122" s="368" t="s">
        <v>333</v>
      </c>
      <c r="I122" s="248"/>
      <c r="J122" s="248"/>
      <c r="O122" s="160"/>
    </row>
    <row r="123" spans="1:15" ht="15.75" customHeight="1">
      <c r="C123" s="830" t="str">
        <f>"Kepala "&amp;E3</f>
        <v>Kepala MTS BAHRUS SHOLIHIN</v>
      </c>
      <c r="D123" s="830"/>
      <c r="E123" s="830"/>
      <c r="F123" s="830"/>
      <c r="G123" s="830"/>
      <c r="H123" s="830"/>
      <c r="I123" s="830"/>
      <c r="J123" s="830"/>
      <c r="K123" s="830"/>
      <c r="L123" s="830"/>
      <c r="O123" s="160"/>
    </row>
    <row r="124" spans="1:15" ht="15.75" customHeight="1">
      <c r="C124" s="85"/>
      <c r="D124" s="85"/>
      <c r="E124" s="179"/>
      <c r="H124" s="250"/>
      <c r="I124" s="251"/>
      <c r="J124" s="251"/>
      <c r="K124" s="79"/>
      <c r="L124" s="79"/>
      <c r="O124" s="160"/>
    </row>
    <row r="125" spans="1:15" ht="15.75" customHeight="1">
      <c r="C125" s="85"/>
      <c r="D125" s="85"/>
      <c r="E125" s="179"/>
      <c r="H125" s="250"/>
      <c r="I125" s="251"/>
      <c r="J125" s="251"/>
      <c r="K125" s="79"/>
      <c r="L125" s="79"/>
      <c r="O125" s="160"/>
    </row>
    <row r="126" spans="1:15" ht="15.75" customHeight="1">
      <c r="C126" s="85"/>
      <c r="D126" s="85"/>
      <c r="E126" s="180"/>
      <c r="H126" s="250"/>
      <c r="I126" s="251"/>
      <c r="J126" s="251"/>
      <c r="K126" s="171"/>
      <c r="L126" s="171"/>
      <c r="O126" s="160"/>
    </row>
    <row r="127" spans="1:15" ht="15.75" customHeight="1">
      <c r="C127" s="85"/>
      <c r="D127" s="85"/>
      <c r="E127" s="85"/>
      <c r="H127" s="257" t="str">
        <f>'UTAMA 2'!L7</f>
        <v>SITI Hamidah, M.Ag</v>
      </c>
      <c r="I127" s="252"/>
      <c r="J127" s="252"/>
      <c r="K127" s="171"/>
      <c r="L127" s="171"/>
      <c r="O127" s="160"/>
    </row>
    <row r="128" spans="1:15" ht="15.75" customHeight="1">
      <c r="C128" s="85"/>
      <c r="D128" s="85"/>
      <c r="E128" s="85"/>
      <c r="H128" s="258" t="str">
        <f>"NIP.  "&amp;'UTAMA 2'!L8</f>
        <v>NIP.  1968 23 545464 15</v>
      </c>
      <c r="I128" s="249"/>
      <c r="J128" s="249"/>
      <c r="K128" s="79"/>
      <c r="L128" s="79"/>
      <c r="O128" s="160"/>
    </row>
    <row r="129" spans="2:15" ht="15.75" customHeight="1">
      <c r="C129" s="85"/>
      <c r="D129" s="85"/>
      <c r="E129" s="85"/>
      <c r="I129" s="79"/>
      <c r="J129" s="79"/>
      <c r="K129" s="79"/>
      <c r="L129" s="79"/>
      <c r="O129" s="160"/>
    </row>
    <row r="130" spans="2:15" s="88" customFormat="1" ht="15.75" customHeight="1">
      <c r="B130" s="58"/>
      <c r="C130" s="58"/>
      <c r="D130" s="58"/>
      <c r="E130" s="58"/>
      <c r="F130" s="58"/>
      <c r="G130" s="58"/>
      <c r="H130" s="86"/>
      <c r="I130" s="86"/>
      <c r="J130" s="86"/>
      <c r="K130" s="86"/>
      <c r="L130" s="86"/>
      <c r="O130" s="161"/>
    </row>
    <row r="131" spans="2:15" s="88" customFormat="1" ht="15.75" customHeight="1">
      <c r="B131" s="58"/>
      <c r="C131" s="58"/>
      <c r="D131" s="58"/>
      <c r="E131" s="58"/>
      <c r="F131" s="58"/>
      <c r="G131" s="58"/>
      <c r="H131" s="58"/>
      <c r="I131" s="58"/>
      <c r="J131" s="58"/>
      <c r="K131" s="58"/>
      <c r="L131" s="58"/>
      <c r="O131" s="161"/>
    </row>
    <row r="132" spans="2:15" ht="15" customHeight="1">
      <c r="O132" s="160"/>
    </row>
    <row r="133" spans="2:15" ht="15" customHeight="1">
      <c r="O133" s="160"/>
    </row>
    <row r="134" spans="2:15" ht="15" customHeight="1">
      <c r="O134" s="160"/>
    </row>
    <row r="135" spans="2:15" ht="15" customHeight="1">
      <c r="O135" s="160"/>
    </row>
    <row r="136" spans="2:15" ht="15" customHeight="1">
      <c r="O136" s="160"/>
    </row>
    <row r="137" spans="2:15" ht="15" customHeight="1">
      <c r="O137" s="160"/>
    </row>
    <row r="138" spans="2:15" ht="15" customHeight="1">
      <c r="O138" s="160"/>
    </row>
    <row r="139" spans="2:15" ht="15" customHeight="1">
      <c r="O139" s="160"/>
    </row>
    <row r="140" spans="2:15" ht="15" customHeight="1">
      <c r="O140" s="160"/>
    </row>
    <row r="141" spans="2:15" ht="15" customHeight="1">
      <c r="O141" s="160"/>
    </row>
    <row r="142" spans="2:15" ht="15" customHeight="1">
      <c r="O142" s="160"/>
    </row>
    <row r="143" spans="2:15" ht="15" customHeight="1">
      <c r="O143" s="160"/>
    </row>
    <row r="144" spans="2:15" ht="15" customHeight="1">
      <c r="L144" s="405" t="str">
        <f>E6&amp;" Hal 4"</f>
        <v>ROFIAH Hal 4</v>
      </c>
      <c r="O144" s="160"/>
    </row>
    <row r="145" spans="2:15">
      <c r="O145" s="488"/>
    </row>
    <row r="146" spans="2:15" ht="15.75">
      <c r="B146" s="105" t="s">
        <v>450</v>
      </c>
      <c r="O146" s="158"/>
    </row>
    <row r="147" spans="2:15" ht="15.75">
      <c r="B147" s="103" t="s">
        <v>332</v>
      </c>
      <c r="C147" s="103" t="s">
        <v>412</v>
      </c>
      <c r="D147" s="109"/>
      <c r="E147" s="109"/>
      <c r="F147" s="109"/>
      <c r="G147" s="109"/>
      <c r="H147" s="843" t="s">
        <v>11</v>
      </c>
      <c r="I147" s="843"/>
      <c r="J147" s="843"/>
      <c r="K147" s="843"/>
      <c r="L147" s="843"/>
      <c r="O147" s="158"/>
    </row>
    <row r="148" spans="2:15" ht="39" customHeight="1">
      <c r="B148" s="360">
        <v>1</v>
      </c>
      <c r="C148" s="102" t="str">
        <f>IF(VLOOKUP($O$11,DATA_RAPORT2,15,0)="","",VLOOKUP($O$11,DATA_RAPORT2,15,0))</f>
        <v/>
      </c>
      <c r="D148" s="107"/>
      <c r="E148" s="107"/>
      <c r="F148" s="107"/>
      <c r="G148" s="107"/>
      <c r="H148" s="819" t="str">
        <f>IF(VLOOKUP($O$11,DATA_RAPORT2,16,0)="","",VLOOKUP($O$11,DATA_RAPORT2,16,0))</f>
        <v/>
      </c>
      <c r="I148" s="819"/>
      <c r="J148" s="819"/>
      <c r="K148" s="819"/>
      <c r="L148" s="819"/>
      <c r="O148" s="158"/>
    </row>
    <row r="149" spans="2:15" ht="39" customHeight="1">
      <c r="B149" s="360">
        <v>2</v>
      </c>
      <c r="C149" s="102" t="str">
        <f>IF(VLOOKUP($O$11,DATA_RAPORT2,17,0)="","",VLOOKUP($O$11,DATA_RAPORT2,17,0))</f>
        <v/>
      </c>
      <c r="D149" s="107"/>
      <c r="E149" s="107"/>
      <c r="F149" s="107"/>
      <c r="G149" s="107"/>
      <c r="H149" s="819" t="str">
        <f>IF(VLOOKUP($O$11,DATA_RAPORT2,18,0)="","",VLOOKUP($O$11,DATA_RAPORT2,18,0))</f>
        <v/>
      </c>
      <c r="I149" s="819"/>
      <c r="J149" s="819"/>
      <c r="K149" s="819"/>
      <c r="L149" s="819"/>
      <c r="O149" s="158"/>
    </row>
    <row r="150" spans="2:15" ht="39" customHeight="1">
      <c r="B150" s="360">
        <v>3</v>
      </c>
      <c r="C150" s="820" t="str">
        <f>IF(VLOOKUP($O$11,DATA_RAPORT2,19,0)="","",VLOOKUP($O$11,DATA_RAPORT2,19,0))</f>
        <v/>
      </c>
      <c r="D150" s="821"/>
      <c r="E150" s="821"/>
      <c r="F150" s="821"/>
      <c r="G150" s="822"/>
      <c r="H150" s="819" t="str">
        <f>IF(VLOOKUP($O$11,DATA_RAPORT2,20,0)="","",VLOOKUP($O$11,DATA_RAPORT2,20,0))</f>
        <v/>
      </c>
      <c r="I150" s="819"/>
      <c r="J150" s="819"/>
      <c r="K150" s="819"/>
      <c r="L150" s="819"/>
      <c r="O150" s="158"/>
    </row>
    <row r="151" spans="2:15">
      <c r="O151" s="158"/>
    </row>
    <row r="152" spans="2:15" ht="15.75">
      <c r="B152" s="105" t="s">
        <v>409</v>
      </c>
      <c r="D152" s="100"/>
      <c r="E152" s="100"/>
      <c r="F152" s="100"/>
      <c r="G152" s="100"/>
      <c r="H152" s="100"/>
      <c r="I152" s="100"/>
      <c r="J152" s="100"/>
      <c r="K152" s="100"/>
      <c r="L152" s="100"/>
      <c r="O152" s="158"/>
    </row>
    <row r="153" spans="2:15">
      <c r="B153" s="100"/>
      <c r="C153" s="100"/>
      <c r="D153" s="100"/>
      <c r="E153" s="100"/>
      <c r="F153" s="100"/>
      <c r="G153" s="100"/>
      <c r="H153" s="100"/>
      <c r="I153" s="100"/>
      <c r="J153" s="100"/>
      <c r="K153" s="100"/>
      <c r="L153" s="100"/>
      <c r="O153" s="158"/>
    </row>
    <row r="154" spans="2:15" ht="86.25" customHeight="1">
      <c r="B154" s="831" t="str">
        <f>IF(VLOOKUP($O$11,DATA_RAPORT2,21,0)="","",VLOOKUP($O$11,DATA_RAPORT2,21,0))</f>
        <v/>
      </c>
      <c r="C154" s="832"/>
      <c r="D154" s="832"/>
      <c r="E154" s="832"/>
      <c r="F154" s="832"/>
      <c r="G154" s="832"/>
      <c r="H154" s="832"/>
      <c r="I154" s="832"/>
      <c r="J154" s="832"/>
      <c r="K154" s="832"/>
      <c r="L154" s="833"/>
      <c r="O154" s="158"/>
    </row>
    <row r="155" spans="2:15">
      <c r="O155" s="158"/>
    </row>
    <row r="156" spans="2:15" ht="15.75">
      <c r="B156" s="105" t="s">
        <v>410</v>
      </c>
      <c r="D156" s="100"/>
      <c r="E156" s="100"/>
      <c r="F156" s="100"/>
      <c r="G156" s="100"/>
      <c r="H156" s="100"/>
      <c r="I156" s="100"/>
      <c r="J156" s="100"/>
      <c r="K156" s="100"/>
      <c r="L156" s="100"/>
      <c r="O156" s="158"/>
    </row>
    <row r="157" spans="2:15" ht="15" customHeight="1">
      <c r="B157" s="100"/>
      <c r="C157" s="100"/>
      <c r="D157" s="100"/>
      <c r="E157" s="100"/>
      <c r="F157" s="100"/>
      <c r="G157" s="100"/>
      <c r="H157" s="100"/>
      <c r="I157" s="100"/>
      <c r="J157" s="100"/>
      <c r="K157" s="100"/>
      <c r="L157" s="100"/>
      <c r="O157" s="158"/>
    </row>
    <row r="158" spans="2:15" ht="89.25" customHeight="1">
      <c r="B158" s="834"/>
      <c r="C158" s="835"/>
      <c r="D158" s="835"/>
      <c r="E158" s="835"/>
      <c r="F158" s="835"/>
      <c r="G158" s="835"/>
      <c r="H158" s="835"/>
      <c r="I158" s="835"/>
      <c r="J158" s="835"/>
      <c r="K158" s="835"/>
      <c r="L158" s="836"/>
      <c r="O158" s="158"/>
    </row>
    <row r="159" spans="2:15" ht="15" customHeight="1">
      <c r="O159" s="158"/>
    </row>
    <row r="160" spans="2:15">
      <c r="O160" s="158"/>
    </row>
    <row r="161" spans="15:15">
      <c r="O161" s="158"/>
    </row>
    <row r="162" spans="15:15">
      <c r="O162" s="158"/>
    </row>
    <row r="163" spans="15:15">
      <c r="O163" s="158"/>
    </row>
    <row r="164" spans="15:15">
      <c r="O164" s="158"/>
    </row>
    <row r="165" spans="15:15">
      <c r="O165" s="158"/>
    </row>
    <row r="166" spans="15:15">
      <c r="O166" s="158"/>
    </row>
    <row r="167" spans="15:15">
      <c r="O167" s="158"/>
    </row>
    <row r="168" spans="15:15">
      <c r="O168" s="158"/>
    </row>
    <row r="169" spans="15:15">
      <c r="O169" s="158"/>
    </row>
    <row r="170" spans="15:15">
      <c r="O170" s="158"/>
    </row>
    <row r="171" spans="15:15">
      <c r="O171" s="158"/>
    </row>
    <row r="172" spans="15:15">
      <c r="O172" s="158"/>
    </row>
    <row r="173" spans="15:15">
      <c r="O173" s="158"/>
    </row>
    <row r="174" spans="15:15" ht="15" customHeight="1">
      <c r="O174" s="158"/>
    </row>
    <row r="175" spans="15:15" ht="15" customHeight="1">
      <c r="O175" s="158"/>
    </row>
    <row r="176" spans="15:15" ht="14.25" customHeight="1">
      <c r="O176" s="159"/>
    </row>
    <row r="177" spans="15:15">
      <c r="O177" s="159"/>
    </row>
    <row r="178" spans="15:15">
      <c r="O178" s="158"/>
    </row>
    <row r="179" spans="15:15">
      <c r="O179" s="158"/>
    </row>
    <row r="180" spans="15:15">
      <c r="O180" s="158"/>
    </row>
    <row r="181" spans="15:15">
      <c r="O181" s="158"/>
    </row>
    <row r="182" spans="15:15">
      <c r="O182" s="158"/>
    </row>
    <row r="183" spans="15:15">
      <c r="O183" s="158"/>
    </row>
    <row r="184" spans="15:15">
      <c r="O184" s="158"/>
    </row>
    <row r="185" spans="15:15">
      <c r="O185" s="158"/>
    </row>
    <row r="186" spans="15:15">
      <c r="O186" s="158"/>
    </row>
    <row r="187" spans="15:15">
      <c r="O187" s="158"/>
    </row>
    <row r="188" spans="15:15">
      <c r="O188" s="158"/>
    </row>
    <row r="189" spans="15:15">
      <c r="O189" s="158"/>
    </row>
    <row r="190" spans="15:15">
      <c r="O190" s="158"/>
    </row>
    <row r="191" spans="15:15">
      <c r="O191" s="158"/>
    </row>
    <row r="192" spans="15:15">
      <c r="O192" s="158"/>
    </row>
    <row r="193" spans="12:15">
      <c r="L193" s="329" t="str">
        <f>E6&amp;" Hal 5"</f>
        <v>ROFIAH Hal 5</v>
      </c>
      <c r="O193" s="158"/>
    </row>
    <row r="194" spans="12:15">
      <c r="O194" s="100"/>
    </row>
    <row r="195" spans="12:15">
      <c r="O195" s="100"/>
    </row>
    <row r="196" spans="12:15">
      <c r="O196" s="100"/>
    </row>
    <row r="197" spans="12:15">
      <c r="O197" s="100"/>
    </row>
    <row r="198" spans="12:15">
      <c r="O198" s="100"/>
    </row>
    <row r="199" spans="12:15">
      <c r="O199" s="100"/>
    </row>
    <row r="200" spans="12:15">
      <c r="O200" s="489"/>
    </row>
    <row r="201" spans="12:15">
      <c r="O201" s="100"/>
    </row>
    <row r="202" spans="12:15">
      <c r="O202" s="100"/>
    </row>
    <row r="203" spans="12:15">
      <c r="O203" s="100"/>
    </row>
    <row r="204" spans="12:15">
      <c r="O204" s="100"/>
    </row>
    <row r="205" spans="12:15">
      <c r="O205" s="100"/>
    </row>
    <row r="206" spans="12:15">
      <c r="O206" s="100"/>
    </row>
    <row r="207" spans="12:15">
      <c r="O207" s="100"/>
    </row>
    <row r="208" spans="12:15">
      <c r="O208" s="100"/>
    </row>
  </sheetData>
  <sheetProtection password="D91D" sheet="1" objects="1" scenarios="1" formatCells="0" formatColumns="0" formatRows="0" insertColumns="0" insertRows="0" deleteColumns="0" deleteRows="0"/>
  <mergeCells count="133">
    <mergeCell ref="B48:C48"/>
    <mergeCell ref="D48:E48"/>
    <mergeCell ref="G48:L48"/>
    <mergeCell ref="D49:E49"/>
    <mergeCell ref="G49:L49"/>
    <mergeCell ref="B50:B53"/>
    <mergeCell ref="D50:E50"/>
    <mergeCell ref="G50:L50"/>
    <mergeCell ref="D51:E51"/>
    <mergeCell ref="G51:L51"/>
    <mergeCell ref="B1:L1"/>
    <mergeCell ref="E3:H3"/>
    <mergeCell ref="E4:H5"/>
    <mergeCell ref="O11:O13"/>
    <mergeCell ref="O36:O40"/>
    <mergeCell ref="E43:F43"/>
    <mergeCell ref="B44:C44"/>
    <mergeCell ref="B45:C47"/>
    <mergeCell ref="D47:E47"/>
    <mergeCell ref="D45:L46"/>
    <mergeCell ref="G47:L47"/>
    <mergeCell ref="E14:L14"/>
    <mergeCell ref="E18:L18"/>
    <mergeCell ref="E17:L17"/>
    <mergeCell ref="E13:L13"/>
    <mergeCell ref="B13:D13"/>
    <mergeCell ref="B14:D14"/>
    <mergeCell ref="B17:D17"/>
    <mergeCell ref="B18:D18"/>
    <mergeCell ref="D55:E55"/>
    <mergeCell ref="G55:L55"/>
    <mergeCell ref="D56:E56"/>
    <mergeCell ref="G56:L56"/>
    <mergeCell ref="D57:E57"/>
    <mergeCell ref="G57:L57"/>
    <mergeCell ref="D52:E52"/>
    <mergeCell ref="G52:L52"/>
    <mergeCell ref="D53:E53"/>
    <mergeCell ref="G53:L53"/>
    <mergeCell ref="D54:E54"/>
    <mergeCell ref="G54:L54"/>
    <mergeCell ref="B61:C61"/>
    <mergeCell ref="D61:E61"/>
    <mergeCell ref="G61:L61"/>
    <mergeCell ref="D62:E62"/>
    <mergeCell ref="G62:L62"/>
    <mergeCell ref="D63:E63"/>
    <mergeCell ref="G63:L63"/>
    <mergeCell ref="D58:E58"/>
    <mergeCell ref="G58:L58"/>
    <mergeCell ref="D59:E59"/>
    <mergeCell ref="G59:L59"/>
    <mergeCell ref="D60:E60"/>
    <mergeCell ref="G60:L60"/>
    <mergeCell ref="D67:E67"/>
    <mergeCell ref="G67:L67"/>
    <mergeCell ref="B70:C72"/>
    <mergeCell ref="D70:L71"/>
    <mergeCell ref="D72:E72"/>
    <mergeCell ref="G72:L72"/>
    <mergeCell ref="D64:E64"/>
    <mergeCell ref="G64:L64"/>
    <mergeCell ref="D65:E65"/>
    <mergeCell ref="G65:L65"/>
    <mergeCell ref="D66:E66"/>
    <mergeCell ref="G66:L66"/>
    <mergeCell ref="B73:C73"/>
    <mergeCell ref="G73:L73"/>
    <mergeCell ref="G74:L74"/>
    <mergeCell ref="B75:B78"/>
    <mergeCell ref="G75:L75"/>
    <mergeCell ref="G76:L76"/>
    <mergeCell ref="G77:L77"/>
    <mergeCell ref="G78:L78"/>
    <mergeCell ref="D78:E78"/>
    <mergeCell ref="G79:L79"/>
    <mergeCell ref="G80:L80"/>
    <mergeCell ref="G81:L81"/>
    <mergeCell ref="G82:L82"/>
    <mergeCell ref="G83:L83"/>
    <mergeCell ref="G84:L84"/>
    <mergeCell ref="D79:E79"/>
    <mergeCell ref="D80:E80"/>
    <mergeCell ref="D81:E81"/>
    <mergeCell ref="D82:E82"/>
    <mergeCell ref="D83:E83"/>
    <mergeCell ref="D84:E84"/>
    <mergeCell ref="C150:G150"/>
    <mergeCell ref="H150:L150"/>
    <mergeCell ref="B154:L154"/>
    <mergeCell ref="B158:L158"/>
    <mergeCell ref="D73:E73"/>
    <mergeCell ref="D74:E74"/>
    <mergeCell ref="D75:E75"/>
    <mergeCell ref="D76:E76"/>
    <mergeCell ref="D77:E77"/>
    <mergeCell ref="H107:H108"/>
    <mergeCell ref="I107:J108"/>
    <mergeCell ref="K107:K108"/>
    <mergeCell ref="L107:L108"/>
    <mergeCell ref="H147:L147"/>
    <mergeCell ref="H148:L148"/>
    <mergeCell ref="B105:C105"/>
    <mergeCell ref="E105:F105"/>
    <mergeCell ref="B106:C106"/>
    <mergeCell ref="E106:F106"/>
    <mergeCell ref="B107:C107"/>
    <mergeCell ref="E107:F107"/>
    <mergeCell ref="G91:L91"/>
    <mergeCell ref="G92:L92"/>
    <mergeCell ref="H97:L97"/>
    <mergeCell ref="H149:L149"/>
    <mergeCell ref="H98:L98"/>
    <mergeCell ref="H99:L99"/>
    <mergeCell ref="C100:G100"/>
    <mergeCell ref="H100:L100"/>
    <mergeCell ref="G85:L85"/>
    <mergeCell ref="B86:C86"/>
    <mergeCell ref="G87:L87"/>
    <mergeCell ref="G88:L88"/>
    <mergeCell ref="G89:L89"/>
    <mergeCell ref="G90:L90"/>
    <mergeCell ref="D85:E85"/>
    <mergeCell ref="D86:E86"/>
    <mergeCell ref="D87:E87"/>
    <mergeCell ref="D88:E88"/>
    <mergeCell ref="D89:E89"/>
    <mergeCell ref="D90:E90"/>
    <mergeCell ref="D91:E91"/>
    <mergeCell ref="D92:E92"/>
    <mergeCell ref="C123:L123"/>
    <mergeCell ref="C101:G101"/>
    <mergeCell ref="H101:L101"/>
  </mergeCells>
  <pageMargins left="0.35433070866141703" right="0" top="0.27" bottom="0.34" header="0.18" footer="0.27559055118110198"/>
  <pageSetup paperSize="9" scale="85" orientation="portrait" r:id="rId1"/>
  <drawing r:id="rId2"/>
  <legacyDrawing r:id="rId3"/>
</worksheet>
</file>

<file path=xl/worksheets/sheet37.xml><?xml version="1.0" encoding="utf-8"?>
<worksheet xmlns="http://schemas.openxmlformats.org/spreadsheetml/2006/main" xmlns:r="http://schemas.openxmlformats.org/officeDocument/2006/relationships">
  <sheetPr codeName="Sheet59">
    <tabColor rgb="FFFFC000"/>
  </sheetPr>
  <dimension ref="A1:P192"/>
  <sheetViews>
    <sheetView topLeftCell="A133" zoomScale="80" zoomScaleNormal="80" zoomScaleSheetLayoutView="90" workbookViewId="0">
      <selection activeCell="D14" sqref="D14:M14"/>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4.85546875" style="58" customWidth="1"/>
    <col min="6" max="6" width="6.7109375" style="58" customWidth="1"/>
    <col min="7" max="8" width="7.5703125" style="58" customWidth="1"/>
    <col min="9" max="9" width="21" style="58" customWidth="1"/>
    <col min="10" max="11" width="7.5703125" style="58" customWidth="1"/>
    <col min="12" max="12" width="2.28515625" style="58" customWidth="1"/>
    <col min="13" max="13" width="19.5703125" style="58" customWidth="1"/>
    <col min="14" max="15" width="1.85546875" style="58" customWidth="1"/>
    <col min="16" max="16" width="18.28515625" style="58" bestFit="1" customWidth="1"/>
    <col min="17" max="16384" width="9.140625" style="58"/>
  </cols>
  <sheetData>
    <row r="1" spans="2:16" ht="27" customHeight="1">
      <c r="B1" s="878" t="s">
        <v>446</v>
      </c>
      <c r="C1" s="878"/>
      <c r="D1" s="878"/>
      <c r="E1" s="878"/>
      <c r="F1" s="878"/>
      <c r="G1" s="878"/>
      <c r="H1" s="878"/>
      <c r="I1" s="878"/>
      <c r="J1" s="878"/>
      <c r="K1" s="878"/>
      <c r="L1" s="878"/>
      <c r="M1" s="878"/>
      <c r="P1" s="474"/>
    </row>
    <row r="2" spans="2:16" ht="18" customHeight="1">
      <c r="B2" s="100"/>
      <c r="C2" s="100"/>
      <c r="D2" s="100"/>
      <c r="E2" s="100"/>
      <c r="F2" s="100"/>
      <c r="G2" s="100"/>
      <c r="H2" s="100"/>
      <c r="I2" s="100"/>
      <c r="J2" s="100"/>
      <c r="K2" s="100"/>
      <c r="L2" s="100"/>
      <c r="M2" s="100"/>
      <c r="P2" s="474"/>
    </row>
    <row r="3" spans="2:16" ht="28.5" customHeight="1">
      <c r="B3" s="100"/>
      <c r="C3" s="79" t="s">
        <v>16</v>
      </c>
      <c r="D3" s="79" t="s">
        <v>40</v>
      </c>
      <c r="E3" s="879" t="str">
        <f>'UTAMA 2'!L5</f>
        <v>MTS BAHRUS SHOLIHIN</v>
      </c>
      <c r="F3" s="879"/>
      <c r="G3" s="879"/>
      <c r="H3" s="879"/>
      <c r="I3" s="879"/>
      <c r="J3" s="79" t="s">
        <v>19</v>
      </c>
      <c r="L3" s="79" t="s">
        <v>40</v>
      </c>
      <c r="M3" s="400" t="str">
        <f>UTAMA!D16&amp;UTAMA!E16</f>
        <v>7</v>
      </c>
      <c r="P3" s="474"/>
    </row>
    <row r="4" spans="2:16" ht="16.5" customHeight="1">
      <c r="B4" s="100"/>
      <c r="C4" s="79" t="s">
        <v>17</v>
      </c>
      <c r="D4" s="79" t="s">
        <v>40</v>
      </c>
      <c r="E4" s="879" t="str">
        <f>'UTAMA 2'!L6</f>
        <v>JL. KH. Moh. Syarim Krasaan Bandung Konang</v>
      </c>
      <c r="F4" s="879"/>
      <c r="G4" s="879"/>
      <c r="H4" s="879"/>
      <c r="I4" s="879"/>
      <c r="J4" s="79" t="s">
        <v>20</v>
      </c>
      <c r="L4" s="79" t="s">
        <v>40</v>
      </c>
      <c r="M4" s="324" t="s">
        <v>417</v>
      </c>
      <c r="P4" s="474"/>
    </row>
    <row r="5" spans="2:16" ht="16.5" customHeight="1">
      <c r="B5" s="100"/>
      <c r="C5" s="79"/>
      <c r="D5" s="79"/>
      <c r="E5" s="879"/>
      <c r="F5" s="879"/>
      <c r="G5" s="879"/>
      <c r="H5" s="879"/>
      <c r="I5" s="879"/>
      <c r="J5" s="79" t="s">
        <v>21</v>
      </c>
      <c r="L5" s="79" t="s">
        <v>40</v>
      </c>
      <c r="M5" s="325" t="str">
        <f>UTAMA!D20</f>
        <v>2017/2018</v>
      </c>
      <c r="P5" s="474"/>
    </row>
    <row r="6" spans="2:16" ht="16.5" customHeight="1">
      <c r="B6" s="100"/>
      <c r="C6" s="58" t="s">
        <v>38</v>
      </c>
      <c r="D6" s="58" t="s">
        <v>40</v>
      </c>
      <c r="E6" s="96" t="str">
        <f>VLOOKUP($P$11,'Data Identitas'!A9:Y53,2,0)</f>
        <v>ROFIAH</v>
      </c>
      <c r="J6" s="172"/>
      <c r="K6" s="172"/>
      <c r="L6" s="172"/>
      <c r="M6" s="172"/>
      <c r="P6" s="474"/>
    </row>
    <row r="7" spans="2:16" ht="16.5" customHeight="1">
      <c r="B7" s="100"/>
      <c r="C7" s="58" t="s">
        <v>39</v>
      </c>
      <c r="D7" s="58" t="s">
        <v>40</v>
      </c>
      <c r="E7" s="326">
        <f>VLOOKUP($P$11,'Data Identitas'!A9:Y53,3,0)</f>
        <v>0</v>
      </c>
      <c r="J7" s="151"/>
      <c r="K7" s="151"/>
      <c r="L7" s="151"/>
      <c r="M7" s="151"/>
      <c r="P7" s="474"/>
    </row>
    <row r="8" spans="2:16">
      <c r="B8" s="100"/>
      <c r="C8" s="100"/>
      <c r="D8" s="100"/>
      <c r="E8" s="100"/>
      <c r="F8" s="100"/>
      <c r="G8" s="100"/>
      <c r="H8" s="100"/>
      <c r="I8" s="100"/>
      <c r="J8" s="100"/>
      <c r="K8" s="100"/>
      <c r="L8" s="100"/>
      <c r="M8" s="100"/>
      <c r="P8" s="474"/>
    </row>
    <row r="9" spans="2:16">
      <c r="B9" s="100"/>
      <c r="C9" s="100"/>
      <c r="D9" s="100"/>
      <c r="E9" s="100"/>
      <c r="F9" s="100"/>
      <c r="G9" s="100"/>
      <c r="H9" s="100"/>
      <c r="I9" s="100"/>
      <c r="J9" s="100"/>
      <c r="K9" s="100"/>
      <c r="L9" s="100"/>
      <c r="M9" s="100"/>
      <c r="P9" s="474"/>
    </row>
    <row r="10" spans="2:16" ht="15.75">
      <c r="B10" s="105" t="s">
        <v>324</v>
      </c>
      <c r="D10" s="100"/>
      <c r="E10" s="100"/>
      <c r="F10" s="100"/>
      <c r="G10" s="100"/>
      <c r="H10" s="100"/>
      <c r="I10" s="100"/>
      <c r="J10" s="100"/>
      <c r="K10" s="100"/>
      <c r="L10" s="100"/>
      <c r="M10" s="100"/>
      <c r="P10" s="474"/>
    </row>
    <row r="11" spans="2:16">
      <c r="B11" s="100"/>
      <c r="D11" s="100"/>
      <c r="E11" s="100"/>
      <c r="F11" s="100"/>
      <c r="G11" s="100"/>
      <c r="H11" s="100"/>
      <c r="I11" s="100"/>
      <c r="J11" s="100"/>
      <c r="K11" s="100"/>
      <c r="L11" s="100"/>
      <c r="M11" s="100"/>
      <c r="P11" s="921">
        <v>1</v>
      </c>
    </row>
    <row r="12" spans="2:16" ht="18" customHeight="1">
      <c r="B12" s="105" t="s">
        <v>325</v>
      </c>
      <c r="D12" s="100"/>
      <c r="E12" s="100"/>
      <c r="F12" s="100"/>
      <c r="G12" s="100"/>
      <c r="H12" s="100"/>
      <c r="I12" s="100"/>
      <c r="J12" s="100"/>
      <c r="K12" s="100"/>
      <c r="L12" s="100"/>
      <c r="M12" s="100"/>
      <c r="P12" s="921"/>
    </row>
    <row r="13" spans="2:16" ht="27" customHeight="1">
      <c r="B13" s="909" t="s">
        <v>327</v>
      </c>
      <c r="C13" s="910"/>
      <c r="D13" s="909" t="s">
        <v>14</v>
      </c>
      <c r="E13" s="911"/>
      <c r="F13" s="911"/>
      <c r="G13" s="911"/>
      <c r="H13" s="911"/>
      <c r="I13" s="911"/>
      <c r="J13" s="911"/>
      <c r="K13" s="911"/>
      <c r="L13" s="911"/>
      <c r="M13" s="910"/>
      <c r="P13" s="921"/>
    </row>
    <row r="14" spans="2:16" ht="200.1" customHeight="1">
      <c r="B14" s="897" t="str">
        <f>VLOOKUP($P$11,DESKRIPSI2!$A$11:$FP$60,163,FALSE)</f>
        <v/>
      </c>
      <c r="C14" s="899"/>
      <c r="D14" s="831" t="str">
        <f>VLOOKUP($P$11,DESKRIPSI2!$A$11:$FP$60,164,FALSE)</f>
        <v/>
      </c>
      <c r="E14" s="832"/>
      <c r="F14" s="832"/>
      <c r="G14" s="832"/>
      <c r="H14" s="832"/>
      <c r="I14" s="832"/>
      <c r="J14" s="832"/>
      <c r="K14" s="832"/>
      <c r="L14" s="832"/>
      <c r="M14" s="833"/>
      <c r="P14" s="472"/>
    </row>
    <row r="15" spans="2:16" ht="12.75" customHeight="1">
      <c r="B15" s="100"/>
      <c r="C15" s="100"/>
      <c r="D15" s="100"/>
      <c r="E15" s="100"/>
      <c r="F15" s="100"/>
      <c r="G15" s="100"/>
      <c r="H15" s="100"/>
      <c r="I15" s="100"/>
      <c r="J15" s="100"/>
      <c r="K15" s="100"/>
      <c r="L15" s="100"/>
      <c r="M15" s="100"/>
      <c r="P15" s="472"/>
    </row>
    <row r="16" spans="2:16" ht="12.75" customHeight="1">
      <c r="B16" s="105" t="s">
        <v>326</v>
      </c>
      <c r="D16" s="100"/>
      <c r="E16" s="100"/>
      <c r="F16" s="100"/>
      <c r="G16" s="100"/>
      <c r="H16" s="100"/>
      <c r="I16" s="100"/>
      <c r="J16" s="100"/>
      <c r="K16" s="100"/>
      <c r="L16" s="100"/>
      <c r="M16" s="100"/>
      <c r="P16" s="472"/>
    </row>
    <row r="17" spans="2:16" ht="26.25" customHeight="1">
      <c r="B17" s="909" t="s">
        <v>327</v>
      </c>
      <c r="C17" s="910"/>
      <c r="D17" s="909" t="s">
        <v>14</v>
      </c>
      <c r="E17" s="911"/>
      <c r="F17" s="911"/>
      <c r="G17" s="911"/>
      <c r="H17" s="911"/>
      <c r="I17" s="911"/>
      <c r="J17" s="911"/>
      <c r="K17" s="911"/>
      <c r="L17" s="911"/>
      <c r="M17" s="910"/>
      <c r="P17" s="472"/>
    </row>
    <row r="18" spans="2:16" ht="200.1" customHeight="1">
      <c r="B18" s="897" t="str">
        <f>VLOOKUP($P$11,DESKRIPSI2!$A$11:$FP$60,162,FALSE)</f>
        <v/>
      </c>
      <c r="C18" s="899"/>
      <c r="D18" s="908" t="str">
        <f>VLOOKUP($P$11,DESKRIPSI2!$A$11:$FP$60,172,FALSE)</f>
        <v xml:space="preserve">Sikapnya  dalam ,  ,  ,  ,  ,  ,  ,  </v>
      </c>
      <c r="E18" s="908"/>
      <c r="F18" s="908"/>
      <c r="G18" s="908"/>
      <c r="H18" s="908"/>
      <c r="I18" s="908"/>
      <c r="J18" s="908"/>
      <c r="K18" s="908"/>
      <c r="L18" s="908"/>
      <c r="M18" s="908"/>
      <c r="P18" s="472"/>
    </row>
    <row r="19" spans="2:16" ht="12.75" customHeight="1">
      <c r="B19" s="149"/>
      <c r="C19" s="100"/>
      <c r="D19" s="100"/>
      <c r="E19" s="100"/>
      <c r="F19" s="100"/>
      <c r="G19" s="100"/>
      <c r="H19" s="100"/>
      <c r="I19" s="100"/>
      <c r="J19" s="100"/>
      <c r="K19" s="100"/>
      <c r="L19" s="100"/>
      <c r="M19" s="100"/>
      <c r="P19" s="472"/>
    </row>
    <row r="20" spans="2:16" ht="12.75" customHeight="1">
      <c r="B20" s="100"/>
      <c r="C20" s="100"/>
      <c r="D20" s="100"/>
      <c r="E20" s="100"/>
      <c r="F20" s="100"/>
      <c r="G20" s="100"/>
      <c r="H20" s="100"/>
      <c r="I20" s="100"/>
      <c r="J20" s="100"/>
      <c r="K20" s="100"/>
      <c r="L20" s="100"/>
      <c r="M20" s="100"/>
      <c r="P20" s="472"/>
    </row>
    <row r="21" spans="2:16" ht="12.75" customHeight="1">
      <c r="B21" s="100"/>
      <c r="C21" s="100"/>
      <c r="D21" s="100"/>
      <c r="E21" s="100"/>
      <c r="F21" s="100"/>
      <c r="G21" s="100"/>
      <c r="H21" s="100"/>
      <c r="I21" s="100"/>
      <c r="J21" s="100"/>
      <c r="K21" s="100"/>
      <c r="L21" s="100"/>
      <c r="M21" s="100"/>
      <c r="P21" s="472"/>
    </row>
    <row r="22" spans="2:16" ht="12.75" customHeight="1">
      <c r="B22" s="100"/>
      <c r="C22" s="100"/>
      <c r="D22" s="100"/>
      <c r="E22" s="100"/>
      <c r="F22" s="100"/>
      <c r="G22" s="100"/>
      <c r="H22" s="100"/>
      <c r="I22" s="100"/>
      <c r="J22" s="100"/>
      <c r="K22" s="100"/>
      <c r="L22" s="100"/>
      <c r="M22" s="100"/>
      <c r="P22" s="474"/>
    </row>
    <row r="23" spans="2:16" ht="12.75" customHeight="1">
      <c r="B23" s="100"/>
      <c r="C23" s="100"/>
      <c r="D23" s="100"/>
      <c r="E23" s="100"/>
      <c r="F23" s="100"/>
      <c r="G23" s="100"/>
      <c r="H23" s="100"/>
      <c r="I23" s="100"/>
      <c r="J23" s="100"/>
      <c r="K23" s="100"/>
      <c r="L23" s="100"/>
      <c r="M23" s="100"/>
      <c r="P23" s="474"/>
    </row>
    <row r="24" spans="2:16" ht="12.75" customHeight="1">
      <c r="B24" s="100"/>
      <c r="C24" s="100"/>
      <c r="D24" s="100"/>
      <c r="E24" s="100"/>
      <c r="F24" s="100"/>
      <c r="G24" s="100"/>
      <c r="H24" s="100"/>
      <c r="I24" s="100"/>
      <c r="J24" s="100"/>
      <c r="K24" s="100"/>
      <c r="L24" s="100"/>
      <c r="M24" s="100"/>
      <c r="P24" s="474"/>
    </row>
    <row r="25" spans="2:16" ht="12.75" customHeight="1">
      <c r="B25" s="100"/>
      <c r="C25" s="100"/>
      <c r="D25" s="100"/>
      <c r="E25" s="100"/>
      <c r="F25" s="100"/>
      <c r="G25" s="100"/>
      <c r="H25" s="100"/>
      <c r="I25" s="100"/>
      <c r="J25" s="100"/>
      <c r="K25" s="100"/>
      <c r="L25" s="100"/>
      <c r="M25" s="100"/>
      <c r="P25" s="474"/>
    </row>
    <row r="26" spans="2:16" ht="12.75" customHeight="1">
      <c r="B26" s="100"/>
      <c r="C26" s="119"/>
      <c r="D26" s="100"/>
      <c r="E26" s="100"/>
      <c r="F26" s="100"/>
      <c r="G26" s="100"/>
      <c r="H26" s="100"/>
      <c r="I26" s="100"/>
      <c r="J26" s="100"/>
      <c r="K26" s="100"/>
      <c r="L26" s="100"/>
      <c r="M26" s="100"/>
      <c r="P26" s="474"/>
    </row>
    <row r="27" spans="2:16" ht="12.75" customHeight="1">
      <c r="B27" s="100"/>
      <c r="C27" s="173"/>
      <c r="D27" s="100"/>
      <c r="E27" s="100"/>
      <c r="F27" s="100"/>
      <c r="G27" s="100"/>
      <c r="H27" s="100"/>
      <c r="I27" s="100"/>
      <c r="J27" s="100"/>
      <c r="K27" s="100"/>
      <c r="L27" s="100"/>
      <c r="M27" s="100"/>
      <c r="P27" s="474"/>
    </row>
    <row r="28" spans="2:16" ht="12.75" customHeight="1">
      <c r="B28" s="100"/>
      <c r="C28" s="100"/>
      <c r="D28" s="100"/>
      <c r="E28" s="100"/>
      <c r="F28" s="100"/>
      <c r="G28" s="100"/>
      <c r="H28" s="100"/>
      <c r="I28" s="100"/>
      <c r="J28" s="100"/>
      <c r="K28" s="100"/>
      <c r="L28" s="100"/>
      <c r="M28" s="100"/>
      <c r="P28" s="474"/>
    </row>
    <row r="29" spans="2:16" ht="12.75" customHeight="1">
      <c r="B29" s="100"/>
      <c r="C29" s="100"/>
      <c r="D29" s="100"/>
      <c r="E29" s="100"/>
      <c r="F29" s="100"/>
      <c r="G29" s="100"/>
      <c r="H29" s="100"/>
      <c r="I29" s="100"/>
      <c r="J29" s="100"/>
      <c r="K29" s="100"/>
      <c r="L29" s="100"/>
      <c r="M29" s="100"/>
      <c r="P29" s="474"/>
    </row>
    <row r="30" spans="2:16" ht="12.75" customHeight="1">
      <c r="B30" s="100"/>
      <c r="C30" s="100"/>
      <c r="D30" s="100"/>
      <c r="E30" s="100"/>
      <c r="F30" s="100"/>
      <c r="G30" s="100"/>
      <c r="H30" s="100"/>
      <c r="I30" s="100"/>
      <c r="J30" s="100"/>
      <c r="K30" s="100"/>
      <c r="L30" s="100"/>
      <c r="M30" s="100"/>
      <c r="P30" s="474"/>
    </row>
    <row r="31" spans="2:16" ht="12.75" customHeight="1">
      <c r="B31" s="100"/>
      <c r="C31" s="100"/>
      <c r="D31" s="100"/>
      <c r="E31" s="100"/>
      <c r="F31" s="100"/>
      <c r="G31" s="100"/>
      <c r="H31" s="100"/>
      <c r="I31" s="100"/>
      <c r="J31" s="100"/>
      <c r="K31" s="100"/>
      <c r="L31" s="100"/>
      <c r="M31" s="100"/>
      <c r="P31" s="474"/>
    </row>
    <row r="32" spans="2:16" ht="12.75" customHeight="1">
      <c r="B32" s="100"/>
      <c r="C32" s="100"/>
      <c r="D32" s="100"/>
      <c r="E32" s="100"/>
      <c r="F32" s="100"/>
      <c r="G32" s="100"/>
      <c r="H32" s="100"/>
      <c r="I32" s="100"/>
      <c r="J32" s="100"/>
      <c r="K32" s="100"/>
      <c r="L32" s="100"/>
      <c r="M32" s="100"/>
      <c r="P32" s="474"/>
    </row>
    <row r="33" spans="2:16" ht="12.75" customHeight="1">
      <c r="B33" s="100"/>
      <c r="C33" s="100"/>
      <c r="D33" s="100"/>
      <c r="E33" s="100"/>
      <c r="F33" s="100"/>
      <c r="G33" s="100"/>
      <c r="H33" s="100"/>
      <c r="I33" s="100"/>
      <c r="J33" s="100"/>
      <c r="K33" s="100"/>
      <c r="L33" s="100"/>
      <c r="M33" s="100"/>
      <c r="P33" s="474"/>
    </row>
    <row r="34" spans="2:16" ht="12.75" customHeight="1">
      <c r="B34" s="100"/>
      <c r="C34" s="100"/>
      <c r="D34" s="100"/>
      <c r="E34" s="100"/>
      <c r="F34" s="100"/>
      <c r="G34" s="100"/>
      <c r="H34" s="100"/>
      <c r="I34" s="100"/>
      <c r="J34" s="100"/>
      <c r="K34" s="100"/>
      <c r="L34" s="100"/>
      <c r="M34" s="100"/>
      <c r="P34" s="474"/>
    </row>
    <row r="35" spans="2:16" ht="12.75" customHeight="1">
      <c r="B35" s="100"/>
      <c r="C35" s="100"/>
      <c r="D35" s="100"/>
      <c r="E35" s="100"/>
      <c r="F35" s="100"/>
      <c r="G35" s="100"/>
      <c r="H35" s="100"/>
      <c r="I35" s="100"/>
      <c r="J35" s="100"/>
      <c r="K35" s="100"/>
      <c r="L35" s="100"/>
      <c r="M35" s="100"/>
      <c r="P35" s="922"/>
    </row>
    <row r="36" spans="2:16" ht="12.75" customHeight="1">
      <c r="B36" s="100"/>
      <c r="C36" s="100"/>
      <c r="D36" s="100"/>
      <c r="E36" s="100"/>
      <c r="F36" s="100"/>
      <c r="G36" s="100"/>
      <c r="H36" s="100"/>
      <c r="I36" s="100"/>
      <c r="J36" s="100"/>
      <c r="K36" s="100"/>
      <c r="L36" s="100"/>
      <c r="M36" s="100"/>
      <c r="P36" s="922"/>
    </row>
    <row r="37" spans="2:16" ht="12.75" customHeight="1">
      <c r="B37" s="100"/>
      <c r="C37" s="100"/>
      <c r="D37" s="100"/>
      <c r="E37" s="100"/>
      <c r="F37" s="100"/>
      <c r="G37" s="100"/>
      <c r="H37" s="100"/>
      <c r="I37" s="100"/>
      <c r="J37" s="100"/>
      <c r="K37" s="100"/>
      <c r="L37" s="100"/>
      <c r="M37" s="100"/>
      <c r="P37" s="922"/>
    </row>
    <row r="38" spans="2:16" ht="12.75" customHeight="1">
      <c r="B38" s="100"/>
      <c r="C38" s="100"/>
      <c r="D38" s="100"/>
      <c r="E38" s="100"/>
      <c r="F38" s="100"/>
      <c r="G38" s="100"/>
      <c r="H38" s="100"/>
      <c r="I38" s="100"/>
      <c r="J38" s="100"/>
      <c r="K38" s="100"/>
      <c r="L38" s="100"/>
      <c r="M38" s="100"/>
      <c r="P38" s="922"/>
    </row>
    <row r="39" spans="2:16" ht="12.75" customHeight="1">
      <c r="B39" s="100"/>
      <c r="C39" s="100"/>
      <c r="D39" s="100"/>
      <c r="E39" s="100"/>
      <c r="F39" s="100"/>
      <c r="G39" s="100"/>
      <c r="H39" s="100"/>
      <c r="I39" s="100"/>
      <c r="J39" s="100"/>
      <c r="K39" s="100"/>
      <c r="L39" s="100"/>
      <c r="P39" s="922"/>
    </row>
    <row r="40" spans="2:16" ht="12.75" customHeight="1">
      <c r="B40" s="100"/>
      <c r="C40" s="100"/>
      <c r="D40" s="100"/>
      <c r="E40" s="100"/>
      <c r="F40" s="100"/>
      <c r="G40" s="100"/>
      <c r="H40" s="100"/>
      <c r="I40" s="100"/>
      <c r="J40" s="100"/>
      <c r="K40" s="100"/>
      <c r="L40" s="100"/>
      <c r="M40" s="327" t="str">
        <f>E6&amp;" Hal 1"</f>
        <v>ROFIAH Hal 1</v>
      </c>
      <c r="P40" s="473"/>
    </row>
    <row r="41" spans="2:16" ht="10.5" customHeight="1">
      <c r="B41" s="100"/>
      <c r="C41" s="100"/>
      <c r="D41" s="100"/>
      <c r="E41" s="100"/>
      <c r="F41" s="100"/>
      <c r="G41" s="100"/>
      <c r="H41" s="100"/>
      <c r="I41" s="100"/>
      <c r="J41" s="100"/>
      <c r="K41" s="100"/>
      <c r="L41" s="100"/>
      <c r="M41" s="386"/>
      <c r="P41" s="473"/>
    </row>
    <row r="42" spans="2:16" s="82" customFormat="1" ht="13.5" customHeight="1">
      <c r="B42" s="114" t="s">
        <v>329</v>
      </c>
      <c r="C42" s="58"/>
      <c r="D42" s="58"/>
      <c r="E42" s="58"/>
      <c r="F42" s="58"/>
      <c r="G42" s="58"/>
      <c r="H42" s="58"/>
      <c r="I42" s="58"/>
      <c r="J42" s="58"/>
      <c r="K42" s="58"/>
      <c r="L42" s="58"/>
      <c r="M42" s="58"/>
      <c r="P42" s="475"/>
    </row>
    <row r="43" spans="2:16" s="82" customFormat="1" ht="7.5" customHeight="1">
      <c r="B43" s="58"/>
      <c r="C43" s="79"/>
      <c r="D43" s="79"/>
      <c r="E43" s="79"/>
      <c r="F43" s="169"/>
      <c r="G43" s="58"/>
      <c r="H43" s="58"/>
      <c r="I43" s="58"/>
      <c r="J43" s="79"/>
      <c r="K43" s="58"/>
      <c r="L43" s="79"/>
      <c r="M43" s="79"/>
      <c r="P43" s="475"/>
    </row>
    <row r="44" spans="2:16" ht="6" customHeight="1">
      <c r="B44" s="885"/>
      <c r="C44" s="885"/>
      <c r="D44" s="95"/>
      <c r="E44" s="95"/>
      <c r="F44" s="95"/>
      <c r="P44" s="476"/>
    </row>
    <row r="45" spans="2:16" ht="15" customHeight="1">
      <c r="B45" s="860" t="s">
        <v>37</v>
      </c>
      <c r="C45" s="861"/>
      <c r="D45" s="860" t="s">
        <v>4</v>
      </c>
      <c r="E45" s="888"/>
      <c r="F45" s="888"/>
      <c r="G45" s="888"/>
      <c r="H45" s="888"/>
      <c r="I45" s="888"/>
      <c r="J45" s="888"/>
      <c r="K45" s="888"/>
      <c r="L45" s="888"/>
      <c r="M45" s="861"/>
      <c r="P45" s="476"/>
    </row>
    <row r="46" spans="2:16" ht="15" customHeight="1">
      <c r="B46" s="862"/>
      <c r="C46" s="863"/>
      <c r="D46" s="864"/>
      <c r="E46" s="889"/>
      <c r="F46" s="889"/>
      <c r="G46" s="889"/>
      <c r="H46" s="889"/>
      <c r="I46" s="889"/>
      <c r="J46" s="889"/>
      <c r="K46" s="889"/>
      <c r="L46" s="889"/>
      <c r="M46" s="865"/>
      <c r="P46" s="476"/>
    </row>
    <row r="47" spans="2:16" ht="15" customHeight="1">
      <c r="B47" s="864"/>
      <c r="C47" s="865"/>
      <c r="D47" s="923" t="s">
        <v>427</v>
      </c>
      <c r="E47" s="924"/>
      <c r="F47" s="348" t="s">
        <v>15</v>
      </c>
      <c r="G47" s="181" t="s">
        <v>327</v>
      </c>
      <c r="H47" s="890" t="s">
        <v>14</v>
      </c>
      <c r="I47" s="891"/>
      <c r="J47" s="891"/>
      <c r="K47" s="891"/>
      <c r="L47" s="891"/>
      <c r="M47" s="892"/>
      <c r="P47" s="476"/>
    </row>
    <row r="48" spans="2:16" ht="24" customHeight="1">
      <c r="B48" s="826" t="s">
        <v>33</v>
      </c>
      <c r="C48" s="827"/>
      <c r="D48" s="912"/>
      <c r="E48" s="912"/>
      <c r="F48" s="356"/>
      <c r="G48" s="115"/>
      <c r="H48" s="925"/>
      <c r="I48" s="925"/>
      <c r="J48" s="925"/>
      <c r="K48" s="925"/>
      <c r="L48" s="925"/>
      <c r="M48" s="925"/>
      <c r="P48" s="476"/>
    </row>
    <row r="49" spans="2:16" ht="32.25" customHeight="1">
      <c r="B49" s="366">
        <v>1</v>
      </c>
      <c r="C49" s="91" t="s">
        <v>166</v>
      </c>
      <c r="D49" s="729"/>
      <c r="E49" s="729"/>
      <c r="F49" s="346"/>
      <c r="G49" s="104"/>
      <c r="H49" s="850"/>
      <c r="I49" s="851"/>
      <c r="J49" s="851"/>
      <c r="K49" s="851"/>
      <c r="L49" s="851"/>
      <c r="M49" s="852"/>
      <c r="P49" s="476"/>
    </row>
    <row r="50" spans="2:16" ht="45" customHeight="1">
      <c r="B50" s="856"/>
      <c r="C50" s="91" t="s">
        <v>157</v>
      </c>
      <c r="D50" s="913" t="str">
        <f>IF('LEDGER GENAP2'!D9="","",'LEDGER GENAP2'!D9)</f>
        <v/>
      </c>
      <c r="E50" s="914"/>
      <c r="F50" s="397">
        <f>VLOOKUP($P$11,'QH2'!$A$14:$H$627,3,0)</f>
        <v>0</v>
      </c>
      <c r="G50" s="253">
        <f>VLOOKUP($P$11,'QH2'!$A$14:$H$627,4,0)</f>
        <v>0</v>
      </c>
      <c r="H50" s="859">
        <f>VLOOKUP($P$11,'QH2'!$A$14:$H$627,5,0)</f>
        <v>0</v>
      </c>
      <c r="I50" s="859"/>
      <c r="J50" s="859"/>
      <c r="K50" s="859"/>
      <c r="L50" s="859"/>
      <c r="M50" s="859"/>
      <c r="P50" s="476"/>
    </row>
    <row r="51" spans="2:16" ht="45" customHeight="1">
      <c r="B51" s="857"/>
      <c r="C51" s="91" t="s">
        <v>158</v>
      </c>
      <c r="D51" s="917" t="str">
        <f>IF('LEDGER GENAP2'!F9="","",'LEDGER GENAP2'!F9)</f>
        <v/>
      </c>
      <c r="E51" s="917"/>
      <c r="F51" s="397">
        <f>VLOOKUP($P$11,'AA2'!$A$14:$H$62,3,0)</f>
        <v>0</v>
      </c>
      <c r="G51" s="253">
        <f>VLOOKUP($P$11,'AA2'!$A$14:$H$62,4,0)</f>
        <v>0</v>
      </c>
      <c r="H51" s="859">
        <f>VLOOKUP($P$11,'AA2'!$A$14:$H$62,5,0)</f>
        <v>0</v>
      </c>
      <c r="I51" s="859"/>
      <c r="J51" s="859"/>
      <c r="K51" s="859"/>
      <c r="L51" s="859"/>
      <c r="M51" s="859"/>
      <c r="P51" s="476"/>
    </row>
    <row r="52" spans="2:16" ht="45" customHeight="1">
      <c r="B52" s="857"/>
      <c r="C52" s="91" t="s">
        <v>159</v>
      </c>
      <c r="D52" s="917" t="str">
        <f>IF('LEDGER GENAP2'!H9="","",'LEDGER GENAP2'!H9)</f>
        <v/>
      </c>
      <c r="E52" s="917"/>
      <c r="F52" s="397">
        <f>VLOOKUP($P$11,FIQIH2!$A$14:$H$62,3,0)</f>
        <v>0</v>
      </c>
      <c r="G52" s="253">
        <f>VLOOKUP($P$11,FIQIH2!$A$14:$H$62,4,0)</f>
        <v>0</v>
      </c>
      <c r="H52" s="859">
        <f>VLOOKUP($P$11,FIQIH2!$A$14:$H$62,5,0)</f>
        <v>0</v>
      </c>
      <c r="I52" s="859"/>
      <c r="J52" s="859"/>
      <c r="K52" s="859"/>
      <c r="L52" s="859"/>
      <c r="M52" s="859"/>
      <c r="P52" s="476"/>
    </row>
    <row r="53" spans="2:16" ht="45" customHeight="1">
      <c r="B53" s="857"/>
      <c r="C53" s="91" t="s">
        <v>160</v>
      </c>
      <c r="D53" s="917" t="str">
        <f>IF('LEDGER GENAP2'!J9="","",'LEDGER GENAP2'!J9)</f>
        <v/>
      </c>
      <c r="E53" s="917"/>
      <c r="F53" s="397">
        <f>VLOOKUP($P$11,'SKI2'!$A$14:$H$62,3,0)</f>
        <v>0</v>
      </c>
      <c r="G53" s="253">
        <f>VLOOKUP($P$11,'SKI2'!$A$14:$H$62,4,0)</f>
        <v>0</v>
      </c>
      <c r="H53" s="859">
        <f>VLOOKUP($P$11,'SKI2'!$A$14:$H$62,5,0)</f>
        <v>0</v>
      </c>
      <c r="I53" s="859"/>
      <c r="J53" s="859"/>
      <c r="K53" s="859"/>
      <c r="L53" s="859"/>
      <c r="M53" s="859"/>
      <c r="P53" s="476"/>
    </row>
    <row r="54" spans="2:16" ht="45" customHeight="1">
      <c r="B54" s="135">
        <v>2</v>
      </c>
      <c r="C54" s="91" t="s">
        <v>22</v>
      </c>
      <c r="D54" s="917" t="str">
        <f>IF('LEDGER GENAP2'!L9="","",'LEDGER GENAP2'!L9)</f>
        <v/>
      </c>
      <c r="E54" s="917"/>
      <c r="F54" s="397">
        <f>VLOOKUP($P$11,PPKn2!$A$14:$H$62,3,0)</f>
        <v>0</v>
      </c>
      <c r="G54" s="253">
        <f>VLOOKUP($P$11,PPKn2!$A$14:$H$62,4,0)</f>
        <v>0</v>
      </c>
      <c r="H54" s="859">
        <f>VLOOKUP($P$11,PPKn2!$A$14:$H$62,5,0)</f>
        <v>0</v>
      </c>
      <c r="I54" s="859"/>
      <c r="J54" s="859"/>
      <c r="K54" s="859"/>
      <c r="L54" s="859"/>
      <c r="M54" s="859"/>
      <c r="P54" s="476"/>
    </row>
    <row r="55" spans="2:16" ht="45" customHeight="1">
      <c r="B55" s="135">
        <v>3</v>
      </c>
      <c r="C55" s="91" t="s">
        <v>23</v>
      </c>
      <c r="D55" s="917" t="str">
        <f>IF('LEDGER GENAP2'!N9="","",'LEDGER GENAP2'!N9)</f>
        <v/>
      </c>
      <c r="E55" s="917"/>
      <c r="F55" s="398">
        <f>VLOOKUP($P$11,B.Ind2!$A$14:$H$62,3,0)</f>
        <v>0</v>
      </c>
      <c r="G55" s="254">
        <f>VLOOKUP($P$11,B.Ind2!$A$14:$H$62,4,0)</f>
        <v>0</v>
      </c>
      <c r="H55" s="874">
        <f>VLOOKUP($P$11,B.Ind2!$A$14:$H$62,5,0)</f>
        <v>0</v>
      </c>
      <c r="I55" s="874"/>
      <c r="J55" s="874"/>
      <c r="K55" s="874"/>
      <c r="L55" s="874"/>
      <c r="M55" s="874"/>
      <c r="P55" s="476"/>
    </row>
    <row r="56" spans="2:16" ht="45" customHeight="1">
      <c r="B56" s="135">
        <v>4</v>
      </c>
      <c r="C56" s="91" t="s">
        <v>161</v>
      </c>
      <c r="D56" s="917" t="str">
        <f>IF('LEDGER GENAP2'!P9="","",'LEDGER GENAP2'!P9)</f>
        <v/>
      </c>
      <c r="E56" s="917"/>
      <c r="F56" s="397">
        <f>VLOOKUP($P$11,B.ARAB2!$A$14:$H$62,3,0)</f>
        <v>0</v>
      </c>
      <c r="G56" s="253">
        <f>VLOOKUP($P$11,B.ARAB2!$A$14:$H$62,4,0)</f>
        <v>0</v>
      </c>
      <c r="H56" s="859">
        <f>VLOOKUP($P$11,B.ARAB2!$A$14:$H$62,5,0)</f>
        <v>0</v>
      </c>
      <c r="I56" s="859"/>
      <c r="J56" s="859"/>
      <c r="K56" s="859"/>
      <c r="L56" s="859"/>
      <c r="M56" s="859"/>
      <c r="P56" s="476"/>
    </row>
    <row r="57" spans="2:16" ht="45" customHeight="1">
      <c r="B57" s="135">
        <v>5</v>
      </c>
      <c r="C57" s="91" t="s">
        <v>24</v>
      </c>
      <c r="D57" s="917" t="str">
        <f>IF('LEDGER GENAP2'!R9="","",'LEDGER GENAP2'!R9)</f>
        <v/>
      </c>
      <c r="E57" s="917"/>
      <c r="F57" s="397">
        <f>VLOOKUP($P$11,'MAT2'!$A$14:$H$62,3,0)</f>
        <v>0</v>
      </c>
      <c r="G57" s="253">
        <f>VLOOKUP($P$11,'MAT2'!$A$14:$H$62,4,0)</f>
        <v>0</v>
      </c>
      <c r="H57" s="859">
        <f>VLOOKUP($P$11,'MAT2'!$A$14:$H$62,5,0)</f>
        <v>0</v>
      </c>
      <c r="I57" s="859"/>
      <c r="J57" s="859"/>
      <c r="K57" s="859"/>
      <c r="L57" s="859"/>
      <c r="M57" s="859"/>
      <c r="P57" s="476"/>
    </row>
    <row r="58" spans="2:16" ht="45" customHeight="1">
      <c r="B58" s="135">
        <v>6</v>
      </c>
      <c r="C58" s="91" t="s">
        <v>31</v>
      </c>
      <c r="D58" s="917" t="str">
        <f>IF('LEDGER GENAP2'!T9="","",'LEDGER GENAP2'!T9)</f>
        <v/>
      </c>
      <c r="E58" s="917"/>
      <c r="F58" s="397">
        <f>VLOOKUP($P$11,'IPA2'!$A$14:$H$62,3,0)</f>
        <v>0</v>
      </c>
      <c r="G58" s="253">
        <f>VLOOKUP($P$11,'IPA2'!$A$14:$H$62,4,0)</f>
        <v>0</v>
      </c>
      <c r="H58" s="859">
        <f>VLOOKUP($P$11,'IPA2'!$A$14:$H$62,5,0)</f>
        <v>0</v>
      </c>
      <c r="I58" s="859"/>
      <c r="J58" s="859"/>
      <c r="K58" s="859"/>
      <c r="L58" s="859"/>
      <c r="M58" s="859"/>
      <c r="P58" s="476"/>
    </row>
    <row r="59" spans="2:16" ht="45" customHeight="1">
      <c r="B59" s="135">
        <v>7</v>
      </c>
      <c r="C59" s="91" t="s">
        <v>32</v>
      </c>
      <c r="D59" s="917" t="str">
        <f>IF('LEDGER GENAP2'!V9="","",'LEDGER GENAP2'!V9)</f>
        <v/>
      </c>
      <c r="E59" s="917"/>
      <c r="F59" s="397">
        <f>VLOOKUP($P$11,'IPS2'!$A$14:$H$62,3,0)</f>
        <v>0</v>
      </c>
      <c r="G59" s="253">
        <f>VLOOKUP($P$11,'IPS2'!$A$14:$H$62,4,0)</f>
        <v>0</v>
      </c>
      <c r="H59" s="859">
        <f>VLOOKUP($P$11,'IPS2'!$A$14:$H$62,5,0)</f>
        <v>0</v>
      </c>
      <c r="I59" s="859"/>
      <c r="J59" s="859"/>
      <c r="K59" s="859"/>
      <c r="L59" s="859"/>
      <c r="M59" s="859"/>
      <c r="P59" s="476"/>
    </row>
    <row r="60" spans="2:16" ht="45" customHeight="1">
      <c r="B60" s="366">
        <v>8</v>
      </c>
      <c r="C60" s="106" t="s">
        <v>29</v>
      </c>
      <c r="D60" s="917" t="str">
        <f>IF('LEDGER GENAP2'!X9="","",'LEDGER GENAP2'!X9)</f>
        <v/>
      </c>
      <c r="E60" s="917"/>
      <c r="F60" s="397">
        <f>VLOOKUP($P$11,BIng2!$A$14:$H$62,3,0)</f>
        <v>0</v>
      </c>
      <c r="G60" s="253">
        <f>VLOOKUP($P$11,BIng2!$A$14:$H$62,4,0)</f>
        <v>0</v>
      </c>
      <c r="H60" s="859">
        <f>VLOOKUP($P$11,BIng2!$A$14:$H$62,5,0)</f>
        <v>0</v>
      </c>
      <c r="I60" s="859"/>
      <c r="J60" s="859"/>
      <c r="K60" s="859"/>
      <c r="L60" s="859"/>
      <c r="M60" s="859"/>
      <c r="P60" s="476"/>
    </row>
    <row r="61" spans="2:16" ht="24" customHeight="1">
      <c r="B61" s="826" t="s">
        <v>34</v>
      </c>
      <c r="C61" s="827"/>
      <c r="D61" s="920"/>
      <c r="E61" s="920"/>
      <c r="F61" s="399"/>
      <c r="G61" s="244"/>
      <c r="H61" s="869"/>
      <c r="I61" s="869"/>
      <c r="J61" s="869"/>
      <c r="K61" s="869"/>
      <c r="L61" s="869"/>
      <c r="M61" s="869"/>
      <c r="P61" s="476"/>
    </row>
    <row r="62" spans="2:16" ht="45" customHeight="1">
      <c r="B62" s="360">
        <v>1</v>
      </c>
      <c r="C62" s="106" t="s">
        <v>35</v>
      </c>
      <c r="D62" s="917" t="str">
        <f>IF('LEDGER GENAP2'!Z9="","",'LEDGER GENAP2'!Z9)</f>
        <v/>
      </c>
      <c r="E62" s="917"/>
      <c r="F62" s="397">
        <f>VLOOKUP($P$11,'SBd2'!$A$14:$H$62,3,0)</f>
        <v>0</v>
      </c>
      <c r="G62" s="253">
        <f>VLOOKUP($P$11,'SBd2'!$A$14:$H$62,4,0)</f>
        <v>0</v>
      </c>
      <c r="H62" s="859">
        <f>VLOOKUP($P$11,'SBd2'!$A$14:$H$62,5,0)</f>
        <v>0</v>
      </c>
      <c r="I62" s="859"/>
      <c r="J62" s="859"/>
      <c r="K62" s="859"/>
      <c r="L62" s="859"/>
      <c r="M62" s="859"/>
      <c r="P62" s="476"/>
    </row>
    <row r="63" spans="2:16" ht="45" customHeight="1">
      <c r="B63" s="360">
        <v>2</v>
      </c>
      <c r="C63" s="106" t="s">
        <v>36</v>
      </c>
      <c r="D63" s="917" t="str">
        <f>IF('LEDGER GENAP2'!AB9="","",'LEDGER GENAP2'!AB9)</f>
        <v/>
      </c>
      <c r="E63" s="917"/>
      <c r="F63" s="397">
        <f>VLOOKUP($P$11,'Pjk2'!$A$14:$H$62,3,0)</f>
        <v>0</v>
      </c>
      <c r="G63" s="253">
        <f>VLOOKUP($P$11,'Pjk2'!$A$14:$H$62,4,0)</f>
        <v>0</v>
      </c>
      <c r="H63" s="859">
        <f>VLOOKUP($P$11,'Pjk2'!$A$14:$H$62,5,0)</f>
        <v>0</v>
      </c>
      <c r="I63" s="859"/>
      <c r="J63" s="859"/>
      <c r="K63" s="859"/>
      <c r="L63" s="859"/>
      <c r="M63" s="859"/>
      <c r="P63" s="476"/>
    </row>
    <row r="64" spans="2:16" ht="45" customHeight="1">
      <c r="B64" s="360">
        <v>3</v>
      </c>
      <c r="C64" s="106" t="s">
        <v>27</v>
      </c>
      <c r="D64" s="917" t="str">
        <f>IF('LEDGER GENAP2'!AD9="","",'LEDGER GENAP2'!AD9)</f>
        <v/>
      </c>
      <c r="E64" s="917"/>
      <c r="F64" s="397">
        <f>VLOOKUP($P$11,'Prk2'!$A$14:$H$62,3,0)</f>
        <v>0</v>
      </c>
      <c r="G64" s="253">
        <f>VLOOKUP($P$11,'Prk2'!$A$14:$H$62,4,0)</f>
        <v>0</v>
      </c>
      <c r="H64" s="859">
        <f>VLOOKUP($P$11,'Prk2'!$A$14:$H$62,5,0)</f>
        <v>0</v>
      </c>
      <c r="I64" s="859"/>
      <c r="J64" s="859"/>
      <c r="K64" s="859"/>
      <c r="L64" s="859"/>
      <c r="M64" s="859"/>
      <c r="P64" s="476"/>
    </row>
    <row r="65" spans="2:16" ht="45" customHeight="1">
      <c r="B65" s="360">
        <v>4</v>
      </c>
      <c r="C65" s="106" t="s">
        <v>162</v>
      </c>
      <c r="D65" s="917" t="str">
        <f>IF('LEDGER GENAP2'!AF9="","",'LEDGER GENAP2'!AF9)</f>
        <v/>
      </c>
      <c r="E65" s="917"/>
      <c r="F65" s="397">
        <f>VLOOKUP($P$11,BADER2!$A$14:$H$62,3,0)</f>
        <v>0</v>
      </c>
      <c r="G65" s="253">
        <f>VLOOKUP($P$11,BADER2!$A$14:$H$62,4,0)</f>
        <v>0</v>
      </c>
      <c r="H65" s="859">
        <f>VLOOKUP($P$11,BADER2!$A$14:$H$62,5,0)</f>
        <v>0</v>
      </c>
      <c r="I65" s="859"/>
      <c r="J65" s="859"/>
      <c r="K65" s="859"/>
      <c r="L65" s="859"/>
      <c r="M65" s="859"/>
      <c r="P65" s="476"/>
    </row>
    <row r="66" spans="2:16" ht="45" customHeight="1">
      <c r="B66" s="360">
        <v>5</v>
      </c>
      <c r="C66" s="106" t="s">
        <v>164</v>
      </c>
      <c r="D66" s="917" t="str">
        <f>IF('LEDGER GENAP2'!AH9="","",'LEDGER GENAP2'!AH9)</f>
        <v/>
      </c>
      <c r="E66" s="917"/>
      <c r="F66" s="397" t="str">
        <f>IF(VLOOKUP($P$11,TAMB12!$A$14:$H$62,3,0)="","",VLOOKUP($P$11,TAMB12!$A$14:$H$62,3,0))</f>
        <v/>
      </c>
      <c r="G66" s="253" t="str">
        <f>IF(VLOOKUP($P$11,TAMB12!$A$14:$H$62,4,0)="","",VLOOKUP($P$11,TAMB12!$A$14:$H$62,4,0))</f>
        <v/>
      </c>
      <c r="H66" s="859" t="str">
        <f>IF(VLOOKUP($P$11,TAMB12!$A$14:$H$62,5,0)="","",VLOOKUP($P$11,TAMB12!$A$14:$H$62,5,0))</f>
        <v/>
      </c>
      <c r="I66" s="859"/>
      <c r="J66" s="859"/>
      <c r="K66" s="859"/>
      <c r="L66" s="859"/>
      <c r="M66" s="859"/>
      <c r="P66" s="476"/>
    </row>
    <row r="67" spans="2:16" ht="45" customHeight="1">
      <c r="B67" s="360">
        <v>6</v>
      </c>
      <c r="C67" s="106" t="s">
        <v>165</v>
      </c>
      <c r="D67" s="917" t="str">
        <f>IF('LEDGER GENAP2'!AJ9="","",'LEDGER GENAP2'!AJ9)</f>
        <v/>
      </c>
      <c r="E67" s="917"/>
      <c r="F67" s="397" t="str">
        <f>IF(VLOOKUP($P$11,TAMB22!$A$14:$H$62,3,0)="","",VLOOKUP($P$11,TAMB22!$A$14:$H$62,3,0))</f>
        <v/>
      </c>
      <c r="G67" s="253" t="str">
        <f>IF(VLOOKUP($P$11,TAMB22!$A$14:$H$62,4,0)="","",VLOOKUP($P$11,TAMB22!$A$14:$H$62,4,0))</f>
        <v/>
      </c>
      <c r="H67" s="859" t="str">
        <f>IF(VLOOKUP($P$11,TAMB22!$A$14:$H$62,5,0)="","",VLOOKUP($P$11,TAMB22!$A$14:$H$62,5,0))</f>
        <v/>
      </c>
      <c r="I67" s="859"/>
      <c r="J67" s="859"/>
      <c r="K67" s="859"/>
      <c r="L67" s="859"/>
      <c r="M67" s="859"/>
      <c r="P67" s="476"/>
    </row>
    <row r="68" spans="2:16" ht="19.5" customHeight="1">
      <c r="B68" s="368"/>
      <c r="C68" s="90"/>
      <c r="D68" s="402"/>
      <c r="E68" s="402"/>
      <c r="F68" s="402"/>
      <c r="G68" s="247"/>
      <c r="H68" s="403"/>
      <c r="I68" s="403"/>
      <c r="J68" s="402"/>
      <c r="K68" s="246"/>
      <c r="L68" s="403"/>
      <c r="M68" s="384" t="str">
        <f>E6&amp;" Hal 2"</f>
        <v>ROFIAH Hal 2</v>
      </c>
      <c r="P68" s="476"/>
    </row>
    <row r="69" spans="2:16" ht="23.25" customHeight="1">
      <c r="B69" s="368"/>
      <c r="C69" s="90"/>
      <c r="D69" s="402"/>
      <c r="E69" s="402"/>
      <c r="F69" s="402"/>
      <c r="G69" s="247"/>
      <c r="H69" s="403"/>
      <c r="I69" s="403"/>
      <c r="J69" s="402"/>
      <c r="K69" s="246"/>
      <c r="L69" s="403"/>
      <c r="M69" s="403"/>
      <c r="P69" s="476"/>
    </row>
    <row r="70" spans="2:16" ht="15" customHeight="1">
      <c r="B70" s="860" t="s">
        <v>37</v>
      </c>
      <c r="C70" s="861"/>
      <c r="D70" s="866" t="s">
        <v>447</v>
      </c>
      <c r="E70" s="866"/>
      <c r="F70" s="866"/>
      <c r="G70" s="866"/>
      <c r="H70" s="866"/>
      <c r="I70" s="866"/>
      <c r="J70" s="866"/>
      <c r="K70" s="866"/>
      <c r="L70" s="866"/>
      <c r="M70" s="866"/>
      <c r="P70" s="476"/>
    </row>
    <row r="71" spans="2:16" ht="15" customHeight="1">
      <c r="B71" s="862"/>
      <c r="C71" s="863"/>
      <c r="D71" s="866"/>
      <c r="E71" s="866"/>
      <c r="F71" s="866"/>
      <c r="G71" s="866"/>
      <c r="H71" s="866"/>
      <c r="I71" s="866"/>
      <c r="J71" s="866"/>
      <c r="K71" s="866"/>
      <c r="L71" s="866"/>
      <c r="M71" s="866"/>
      <c r="P71" s="476"/>
    </row>
    <row r="72" spans="2:16" ht="15" customHeight="1">
      <c r="B72" s="864"/>
      <c r="C72" s="865"/>
      <c r="D72" s="918" t="s">
        <v>427</v>
      </c>
      <c r="E72" s="919"/>
      <c r="F72" s="348" t="s">
        <v>15</v>
      </c>
      <c r="G72" s="181" t="s">
        <v>327</v>
      </c>
      <c r="H72" s="866" t="s">
        <v>14</v>
      </c>
      <c r="I72" s="866"/>
      <c r="J72" s="866"/>
      <c r="K72" s="866"/>
      <c r="L72" s="866"/>
      <c r="M72" s="866"/>
      <c r="P72" s="476"/>
    </row>
    <row r="73" spans="2:16" ht="24" customHeight="1">
      <c r="B73" s="826" t="s">
        <v>33</v>
      </c>
      <c r="C73" s="827"/>
      <c r="D73" s="912"/>
      <c r="E73" s="912"/>
      <c r="F73" s="65"/>
      <c r="G73" s="65"/>
      <c r="H73" s="850"/>
      <c r="I73" s="851"/>
      <c r="J73" s="851"/>
      <c r="K73" s="851"/>
      <c r="L73" s="851"/>
      <c r="M73" s="852"/>
      <c r="P73" s="476"/>
    </row>
    <row r="74" spans="2:16" ht="42.75" customHeight="1">
      <c r="B74" s="366">
        <v>1</v>
      </c>
      <c r="C74" s="91" t="s">
        <v>166</v>
      </c>
      <c r="D74" s="729"/>
      <c r="E74" s="729"/>
      <c r="F74" s="65"/>
      <c r="G74" s="65"/>
      <c r="H74" s="853"/>
      <c r="I74" s="854"/>
      <c r="J74" s="854"/>
      <c r="K74" s="854"/>
      <c r="L74" s="854"/>
      <c r="M74" s="855"/>
      <c r="P74" s="476"/>
    </row>
    <row r="75" spans="2:16" ht="45.75" customHeight="1">
      <c r="B75" s="856"/>
      <c r="C75" s="91" t="s">
        <v>157</v>
      </c>
      <c r="D75" s="913" t="str">
        <f>IF(D50="","",D50)</f>
        <v/>
      </c>
      <c r="E75" s="914"/>
      <c r="F75" s="357">
        <f>VLOOKUP($P$11,'QH2'!$A$14:$H$627,6,0)</f>
        <v>0</v>
      </c>
      <c r="G75" s="357">
        <f>VLOOKUP($P$11,'QH2'!$A$14:$H$627,7,0)</f>
        <v>0</v>
      </c>
      <c r="H75" s="858">
        <f>VLOOKUP($P$11,'QH2'!$A$14:$H$627,8,0)</f>
        <v>0</v>
      </c>
      <c r="I75" s="858"/>
      <c r="J75" s="858"/>
      <c r="K75" s="858"/>
      <c r="L75" s="858"/>
      <c r="M75" s="858"/>
      <c r="P75" s="476"/>
    </row>
    <row r="76" spans="2:16" ht="45.75" customHeight="1">
      <c r="B76" s="857"/>
      <c r="C76" s="91" t="s">
        <v>158</v>
      </c>
      <c r="D76" s="913" t="str">
        <f t="shared" ref="D76:D92" si="0">IF(D51="","",D51)</f>
        <v/>
      </c>
      <c r="E76" s="914"/>
      <c r="F76" s="367">
        <f>VLOOKUP($P$11,'AA2'!$A$14:$H$62,6,0)</f>
        <v>0</v>
      </c>
      <c r="G76" s="367">
        <f>VLOOKUP($P$11,'AA2'!$A$14:$H$62,7,0)</f>
        <v>0</v>
      </c>
      <c r="H76" s="859">
        <f>VLOOKUP($P$11,'AA2'!$A$14:$H$62,8,0)</f>
        <v>0</v>
      </c>
      <c r="I76" s="859"/>
      <c r="J76" s="859"/>
      <c r="K76" s="859"/>
      <c r="L76" s="859"/>
      <c r="M76" s="859"/>
      <c r="P76" s="476"/>
    </row>
    <row r="77" spans="2:16" ht="45.75" customHeight="1">
      <c r="B77" s="857"/>
      <c r="C77" s="91" t="s">
        <v>159</v>
      </c>
      <c r="D77" s="913" t="str">
        <f t="shared" si="0"/>
        <v/>
      </c>
      <c r="E77" s="914"/>
      <c r="F77" s="367">
        <f>VLOOKUP($P$11,FIQIH2!$A$14:$H$62,6,0)</f>
        <v>0</v>
      </c>
      <c r="G77" s="367">
        <f>VLOOKUP($P$11,FIQIH2!$A$14:$H$62,7,0)</f>
        <v>0</v>
      </c>
      <c r="H77" s="823">
        <f>VLOOKUP($P$11,FIQIH2!$A$14:$H$62,8,0)</f>
        <v>0</v>
      </c>
      <c r="I77" s="824"/>
      <c r="J77" s="824"/>
      <c r="K77" s="824"/>
      <c r="L77" s="824"/>
      <c r="M77" s="825"/>
      <c r="P77" s="476"/>
    </row>
    <row r="78" spans="2:16" ht="45.75" customHeight="1">
      <c r="B78" s="857"/>
      <c r="C78" s="91" t="s">
        <v>160</v>
      </c>
      <c r="D78" s="913" t="str">
        <f t="shared" si="0"/>
        <v/>
      </c>
      <c r="E78" s="914"/>
      <c r="F78" s="367">
        <f>VLOOKUP($P$11,'SKI2'!$A$14:$H$62,6,0)</f>
        <v>0</v>
      </c>
      <c r="G78" s="367">
        <f>VLOOKUP($P$11,'SKI2'!$A$14:$H$62,7,0)</f>
        <v>0</v>
      </c>
      <c r="H78" s="823">
        <f>VLOOKUP($P$11,'SKI2'!$A$14:$H$62,8,0)</f>
        <v>0</v>
      </c>
      <c r="I78" s="824"/>
      <c r="J78" s="824"/>
      <c r="K78" s="824"/>
      <c r="L78" s="824"/>
      <c r="M78" s="825"/>
      <c r="P78" s="476"/>
    </row>
    <row r="79" spans="2:16" ht="45.75" customHeight="1">
      <c r="B79" s="135">
        <v>2</v>
      </c>
      <c r="C79" s="91" t="s">
        <v>22</v>
      </c>
      <c r="D79" s="913" t="str">
        <f t="shared" si="0"/>
        <v/>
      </c>
      <c r="E79" s="914"/>
      <c r="F79" s="367">
        <f>VLOOKUP($P$11,PPKn2!$A$14:$H$62,6,0)</f>
        <v>0</v>
      </c>
      <c r="G79" s="367">
        <f>VLOOKUP($P$11,PPKn2!$A$14:$H$62,7,0)</f>
        <v>0</v>
      </c>
      <c r="H79" s="823">
        <f>VLOOKUP($P$11,PPKn2!$A$14:$H$62,8,0)</f>
        <v>0</v>
      </c>
      <c r="I79" s="824"/>
      <c r="J79" s="824"/>
      <c r="K79" s="824"/>
      <c r="L79" s="824"/>
      <c r="M79" s="825"/>
      <c r="P79" s="476"/>
    </row>
    <row r="80" spans="2:16" ht="45.75" customHeight="1">
      <c r="B80" s="135">
        <v>3</v>
      </c>
      <c r="C80" s="91" t="s">
        <v>23</v>
      </c>
      <c r="D80" s="913" t="str">
        <f t="shared" si="0"/>
        <v/>
      </c>
      <c r="E80" s="914"/>
      <c r="F80" s="373">
        <f>VLOOKUP($P$11,B.Ind2!$A$14:$H$62,6,0)</f>
        <v>0</v>
      </c>
      <c r="G80" s="373">
        <f>VLOOKUP($P$11,B.Ind2!$A$14:$H$62,7,0)</f>
        <v>0</v>
      </c>
      <c r="H80" s="846">
        <f>VLOOKUP($P$11,B.Ind2!$A$14:$H$62,8,0)</f>
        <v>0</v>
      </c>
      <c r="I80" s="847"/>
      <c r="J80" s="847"/>
      <c r="K80" s="847"/>
      <c r="L80" s="847"/>
      <c r="M80" s="848"/>
      <c r="P80" s="476"/>
    </row>
    <row r="81" spans="2:16" ht="45.75" customHeight="1">
      <c r="B81" s="135">
        <v>4</v>
      </c>
      <c r="C81" s="91" t="s">
        <v>161</v>
      </c>
      <c r="D81" s="913" t="str">
        <f t="shared" si="0"/>
        <v/>
      </c>
      <c r="E81" s="914"/>
      <c r="F81" s="367">
        <f>VLOOKUP($P$11,B.ARAB2!$A$14:$H$62,6,0)</f>
        <v>0</v>
      </c>
      <c r="G81" s="367">
        <f>VLOOKUP($P$11,B.ARAB2!$A$14:$H$62,7,0)</f>
        <v>0</v>
      </c>
      <c r="H81" s="823">
        <f>VLOOKUP($P$11,B.ARAB2!$A$14:$H$62,8,0)</f>
        <v>0</v>
      </c>
      <c r="I81" s="824"/>
      <c r="J81" s="824"/>
      <c r="K81" s="824"/>
      <c r="L81" s="824"/>
      <c r="M81" s="825"/>
      <c r="P81" s="476"/>
    </row>
    <row r="82" spans="2:16" ht="45.75" customHeight="1">
      <c r="B82" s="135">
        <v>5</v>
      </c>
      <c r="C82" s="91" t="s">
        <v>24</v>
      </c>
      <c r="D82" s="913" t="str">
        <f t="shared" si="0"/>
        <v/>
      </c>
      <c r="E82" s="914"/>
      <c r="F82" s="367">
        <f>VLOOKUP($P$11,'MAT2'!$A$14:$H$62,6,0)</f>
        <v>0</v>
      </c>
      <c r="G82" s="367">
        <f>VLOOKUP($P$11,'MAT2'!$A$14:$H$62,7,0)</f>
        <v>0</v>
      </c>
      <c r="H82" s="823">
        <f>VLOOKUP($P$11,'MAT2'!$A$14:$H$62,8,0)</f>
        <v>0</v>
      </c>
      <c r="I82" s="824"/>
      <c r="J82" s="824"/>
      <c r="K82" s="824"/>
      <c r="L82" s="824"/>
      <c r="M82" s="825"/>
      <c r="P82" s="476"/>
    </row>
    <row r="83" spans="2:16" ht="45.75" customHeight="1">
      <c r="B83" s="135">
        <v>6</v>
      </c>
      <c r="C83" s="91" t="s">
        <v>31</v>
      </c>
      <c r="D83" s="913" t="str">
        <f t="shared" si="0"/>
        <v/>
      </c>
      <c r="E83" s="914"/>
      <c r="F83" s="367">
        <f>VLOOKUP($P$11,'IPA2'!$A$14:$H$62,6,0)</f>
        <v>0</v>
      </c>
      <c r="G83" s="367">
        <f>VLOOKUP($P$11,'IPA2'!$A$14:$H$62,7,0)</f>
        <v>0</v>
      </c>
      <c r="H83" s="823">
        <f>VLOOKUP($P$11,'IPA2'!$A$14:$H$62,8,0)</f>
        <v>0</v>
      </c>
      <c r="I83" s="824"/>
      <c r="J83" s="824"/>
      <c r="K83" s="824"/>
      <c r="L83" s="824"/>
      <c r="M83" s="825"/>
      <c r="P83" s="476"/>
    </row>
    <row r="84" spans="2:16" ht="45.75" customHeight="1">
      <c r="B84" s="135">
        <v>7</v>
      </c>
      <c r="C84" s="91" t="s">
        <v>32</v>
      </c>
      <c r="D84" s="913" t="str">
        <f t="shared" si="0"/>
        <v/>
      </c>
      <c r="E84" s="914"/>
      <c r="F84" s="367">
        <f>VLOOKUP($P$11,'IPS2'!$A$14:$H$62,6,0)</f>
        <v>0</v>
      </c>
      <c r="G84" s="367">
        <f>VLOOKUP($P$11,'IPS2'!$A$14:$H$62,7,0)</f>
        <v>0</v>
      </c>
      <c r="H84" s="823">
        <f>VLOOKUP($P$11,'IPS2'!$A$14:$H$62,8,0)</f>
        <v>0</v>
      </c>
      <c r="I84" s="824"/>
      <c r="J84" s="824"/>
      <c r="K84" s="824"/>
      <c r="L84" s="824"/>
      <c r="M84" s="825"/>
      <c r="P84" s="476"/>
    </row>
    <row r="85" spans="2:16" ht="45.75" customHeight="1">
      <c r="B85" s="366">
        <v>8</v>
      </c>
      <c r="C85" s="106" t="s">
        <v>29</v>
      </c>
      <c r="D85" s="913" t="str">
        <f t="shared" si="0"/>
        <v/>
      </c>
      <c r="E85" s="914"/>
      <c r="F85" s="367">
        <f>VLOOKUP($P$11,BIng2!$A$14:$H$62,6,0)</f>
        <v>0</v>
      </c>
      <c r="G85" s="367">
        <f>VLOOKUP($P$11,BIng2!$A$14:$H$62,7,0)</f>
        <v>0</v>
      </c>
      <c r="H85" s="823">
        <f>VLOOKUP($P$11,BIng2!$A$14:$H$62,8,0)</f>
        <v>0</v>
      </c>
      <c r="I85" s="824"/>
      <c r="J85" s="824"/>
      <c r="K85" s="824"/>
      <c r="L85" s="824"/>
      <c r="M85" s="825"/>
      <c r="P85" s="476"/>
    </row>
    <row r="86" spans="2:16" ht="28.5" customHeight="1">
      <c r="B86" s="826" t="s">
        <v>34</v>
      </c>
      <c r="C86" s="827"/>
      <c r="D86" s="915"/>
      <c r="E86" s="916"/>
      <c r="F86" s="245"/>
      <c r="G86" s="65"/>
      <c r="H86" s="370"/>
      <c r="I86" s="371"/>
      <c r="J86" s="371"/>
      <c r="K86" s="371"/>
      <c r="L86" s="371"/>
      <c r="M86" s="372"/>
      <c r="P86" s="476"/>
    </row>
    <row r="87" spans="2:16" ht="45.75" customHeight="1">
      <c r="B87" s="360">
        <v>1</v>
      </c>
      <c r="C87" s="106" t="s">
        <v>35</v>
      </c>
      <c r="D87" s="913" t="str">
        <f t="shared" si="0"/>
        <v/>
      </c>
      <c r="E87" s="914"/>
      <c r="F87" s="367">
        <f>VLOOKUP($P$11,'SBd2'!$A$14:$H$62,6,0)</f>
        <v>0</v>
      </c>
      <c r="G87" s="256">
        <f>VLOOKUP($P$11,'SBd2'!$A$14:$H$62,7,0)</f>
        <v>0</v>
      </c>
      <c r="H87" s="823">
        <f>VLOOKUP($P$11,'SBd2'!$A$14:$H$62,8,0)</f>
        <v>0</v>
      </c>
      <c r="I87" s="824"/>
      <c r="J87" s="824"/>
      <c r="K87" s="824"/>
      <c r="L87" s="824"/>
      <c r="M87" s="825"/>
      <c r="P87" s="476"/>
    </row>
    <row r="88" spans="2:16" ht="46.5" customHeight="1">
      <c r="B88" s="360">
        <v>2</v>
      </c>
      <c r="C88" s="106" t="s">
        <v>36</v>
      </c>
      <c r="D88" s="913" t="str">
        <f t="shared" si="0"/>
        <v/>
      </c>
      <c r="E88" s="914"/>
      <c r="F88" s="367">
        <f>VLOOKUP($P$11,'Pjk2'!$A$14:$H$62,6,0)</f>
        <v>0</v>
      </c>
      <c r="G88" s="256">
        <f>VLOOKUP($P$11,'Pjk2'!$A$14:$H$62,7,0)</f>
        <v>0</v>
      </c>
      <c r="H88" s="823">
        <f>VLOOKUP($P$11,'Pjk2'!$A$14:$H$62,8,0)</f>
        <v>0</v>
      </c>
      <c r="I88" s="824"/>
      <c r="J88" s="824"/>
      <c r="K88" s="824"/>
      <c r="L88" s="824"/>
      <c r="M88" s="825"/>
      <c r="P88" s="477" t="s">
        <v>146</v>
      </c>
    </row>
    <row r="89" spans="2:16" ht="46.5" customHeight="1">
      <c r="B89" s="360">
        <v>3</v>
      </c>
      <c r="C89" s="106" t="s">
        <v>27</v>
      </c>
      <c r="D89" s="913" t="str">
        <f t="shared" si="0"/>
        <v/>
      </c>
      <c r="E89" s="914"/>
      <c r="F89" s="367">
        <f>VLOOKUP($P$11,'Prk2'!$A$14:$H$62,6,0)</f>
        <v>0</v>
      </c>
      <c r="G89" s="256">
        <f>VLOOKUP($P$11,'Prk2'!$A$14:$H$62,7,0)</f>
        <v>0</v>
      </c>
      <c r="H89" s="823">
        <f>VLOOKUP($P$11,'Prk2'!$A$14:$H$62,8,0)</f>
        <v>0</v>
      </c>
      <c r="I89" s="824"/>
      <c r="J89" s="824"/>
      <c r="K89" s="824"/>
      <c r="L89" s="824"/>
      <c r="M89" s="825"/>
      <c r="P89" s="477"/>
    </row>
    <row r="90" spans="2:16" ht="46.5" customHeight="1">
      <c r="B90" s="360">
        <v>4</v>
      </c>
      <c r="C90" s="106" t="s">
        <v>162</v>
      </c>
      <c r="D90" s="913" t="str">
        <f t="shared" si="0"/>
        <v/>
      </c>
      <c r="E90" s="914"/>
      <c r="F90" s="367">
        <f>VLOOKUP($P$11,BADER2!$A$14:$H$62,6,0)</f>
        <v>0</v>
      </c>
      <c r="G90" s="256">
        <f>VLOOKUP($P$11,BADER2!$A$14:$H$62,7,0)</f>
        <v>0</v>
      </c>
      <c r="H90" s="823">
        <f>VLOOKUP($P$11,BADER2!$A$14:$H$62,8,0)</f>
        <v>0</v>
      </c>
      <c r="I90" s="824"/>
      <c r="J90" s="824"/>
      <c r="K90" s="824"/>
      <c r="L90" s="824"/>
      <c r="M90" s="825"/>
      <c r="P90" s="477"/>
    </row>
    <row r="91" spans="2:16" ht="46.5" customHeight="1">
      <c r="B91" s="360">
        <v>5</v>
      </c>
      <c r="C91" s="106" t="s">
        <v>164</v>
      </c>
      <c r="D91" s="913" t="str">
        <f t="shared" si="0"/>
        <v/>
      </c>
      <c r="E91" s="914"/>
      <c r="F91" s="367" t="str">
        <f>IF(VLOOKUP($P$11,TAMB12!$A$14:$H$62,6,0)="","",VLOOKUP($P$11,TAMB12!$A$14:$H$62,6,0))</f>
        <v/>
      </c>
      <c r="G91" s="256" t="str">
        <f>IF(VLOOKUP($P$11,TAMB12!$A$14:$H$62,7,0)="","",VLOOKUP($P$11,TAMB12!$A$14:$H$62,7,0))</f>
        <v/>
      </c>
      <c r="H91" s="823" t="str">
        <f>IF(VLOOKUP($P$11,TAMB12!$A$14:$H$62,8,0)="","",VLOOKUP($P$11,TAMB12!$A$14:$H$62,8,0))</f>
        <v/>
      </c>
      <c r="I91" s="824"/>
      <c r="J91" s="824"/>
      <c r="K91" s="824"/>
      <c r="L91" s="824"/>
      <c r="M91" s="825"/>
      <c r="P91" s="477"/>
    </row>
    <row r="92" spans="2:16" ht="46.5" customHeight="1">
      <c r="B92" s="360">
        <v>6</v>
      </c>
      <c r="C92" s="106" t="s">
        <v>165</v>
      </c>
      <c r="D92" s="913" t="str">
        <f t="shared" si="0"/>
        <v/>
      </c>
      <c r="E92" s="914"/>
      <c r="F92" s="367" t="str">
        <f>IF(VLOOKUP($P$11,TAMB22!$A$14:$H$62,6,0)="","",VLOOKUP($P$11,TAMB22!$A$14:$H$62,6,0))</f>
        <v/>
      </c>
      <c r="G92" s="256" t="str">
        <f>IF(VLOOKUP($P$11,TAMB22!$A$14:$H$62,7,0)="","",VLOOKUP($P$11,TAMB22!$A$14:$H$62,7,0))</f>
        <v/>
      </c>
      <c r="H92" s="823" t="str">
        <f>IF(VLOOKUP($P$11,TAMB22!$A$14:$H$62,8,0)="","",VLOOKUP($P$11,TAMB22!$A$14:$H$62,8,0))</f>
        <v/>
      </c>
      <c r="I92" s="824"/>
      <c r="J92" s="824"/>
      <c r="K92" s="824"/>
      <c r="L92" s="824"/>
      <c r="M92" s="825"/>
      <c r="P92" s="477"/>
    </row>
    <row r="93" spans="2:16" ht="24" customHeight="1">
      <c r="B93" s="368"/>
      <c r="C93" s="90"/>
      <c r="D93" s="401"/>
      <c r="E93" s="401"/>
      <c r="F93" s="402"/>
      <c r="G93" s="246"/>
      <c r="H93" s="404"/>
      <c r="I93" s="404"/>
      <c r="J93" s="404"/>
      <c r="K93" s="404"/>
      <c r="L93" s="404"/>
      <c r="M93" s="384" t="str">
        <f>E6&amp;" Hal 3"</f>
        <v>ROFIAH Hal 3</v>
      </c>
      <c r="P93" s="477"/>
    </row>
    <row r="94" spans="2:16" ht="12.75" customHeight="1">
      <c r="B94" s="368"/>
      <c r="C94" s="90"/>
      <c r="D94" s="401"/>
      <c r="E94" s="401"/>
      <c r="F94" s="402"/>
      <c r="G94" s="246"/>
      <c r="H94" s="404"/>
      <c r="I94" s="404"/>
      <c r="J94" s="404"/>
      <c r="K94" s="404"/>
      <c r="L94" s="404"/>
      <c r="M94" s="404"/>
      <c r="P94" s="478"/>
    </row>
    <row r="95" spans="2:16" ht="18.75">
      <c r="B95" s="108" t="s">
        <v>331</v>
      </c>
      <c r="C95" s="90"/>
      <c r="D95" s="246"/>
      <c r="E95" s="246"/>
      <c r="F95" s="246"/>
      <c r="G95" s="247"/>
      <c r="H95" s="247"/>
      <c r="I95" s="174"/>
      <c r="J95" s="246"/>
      <c r="K95" s="246"/>
      <c r="L95" s="246"/>
      <c r="M95" s="174"/>
      <c r="P95" s="479"/>
    </row>
    <row r="96" spans="2:16" ht="12" customHeight="1">
      <c r="P96" s="479"/>
    </row>
    <row r="97" spans="1:16" ht="45" customHeight="1">
      <c r="B97" s="103" t="s">
        <v>332</v>
      </c>
      <c r="C97" s="103" t="s">
        <v>41</v>
      </c>
      <c r="D97" s="109"/>
      <c r="E97" s="109"/>
      <c r="F97" s="109"/>
      <c r="G97" s="109"/>
      <c r="H97" s="109"/>
      <c r="I97" s="843" t="s">
        <v>11</v>
      </c>
      <c r="J97" s="843"/>
      <c r="K97" s="843"/>
      <c r="L97" s="843"/>
      <c r="M97" s="843"/>
      <c r="P97" s="479"/>
    </row>
    <row r="98" spans="1:16" ht="44.25" customHeight="1">
      <c r="B98" s="360">
        <v>1</v>
      </c>
      <c r="C98" s="102">
        <f>IF(VLOOKUP($P$11,DATA_RAPORT2,7,0)="","",VLOOKUP($P$11,DATA_RAPORT2,7,0))</f>
        <v>0</v>
      </c>
      <c r="D98" s="107"/>
      <c r="E98" s="107"/>
      <c r="F98" s="107"/>
      <c r="G98" s="107"/>
      <c r="H98" s="107"/>
      <c r="I98" s="819" t="str">
        <f>IF(VLOOKUP($P$11,DATA_RAPORT2,8,0)="","",VLOOKUP($P$11,DATA_RAPORT2,8,0))</f>
        <v>coba 1</v>
      </c>
      <c r="J98" s="819"/>
      <c r="K98" s="819"/>
      <c r="L98" s="819"/>
      <c r="M98" s="819"/>
      <c r="P98" s="479"/>
    </row>
    <row r="99" spans="1:16" ht="44.25" customHeight="1">
      <c r="B99" s="360">
        <v>2</v>
      </c>
      <c r="C99" s="102">
        <f>IF(VLOOKUP($P$11,DATA_RAPORT2,9,0)="","",VLOOKUP($P$11,DATA_RAPORT2,9,0))</f>
        <v>0</v>
      </c>
      <c r="D99" s="107"/>
      <c r="E99" s="107"/>
      <c r="F99" s="107"/>
      <c r="G99" s="107"/>
      <c r="H99" s="107"/>
      <c r="I99" s="819" t="str">
        <f>IF(VLOOKUP($P$11,DATA_RAPORT2,10,0)="","",VLOOKUP($P$11,DATA_RAPORT2,10,0))</f>
        <v>coba 2</v>
      </c>
      <c r="J99" s="819"/>
      <c r="K99" s="819"/>
      <c r="L99" s="819"/>
      <c r="M99" s="819"/>
      <c r="P99" s="479"/>
    </row>
    <row r="100" spans="1:16" ht="44.25" customHeight="1">
      <c r="B100" s="360">
        <v>3</v>
      </c>
      <c r="C100" s="820">
        <f>IF(VLOOKUP($P$11,DATA_RAPORT2,11,0)="","",VLOOKUP($P$11,DATA_RAPORT2,11,0))</f>
        <v>0</v>
      </c>
      <c r="D100" s="821"/>
      <c r="E100" s="821"/>
      <c r="F100" s="821"/>
      <c r="G100" s="821"/>
      <c r="H100" s="822"/>
      <c r="I100" s="819" t="str">
        <f>IF(VLOOKUP($P$11,DATA_RAPORT2,12,0)="","",VLOOKUP($P$11,DATA_RAPORT2,12,0))</f>
        <v>coba 3</v>
      </c>
      <c r="J100" s="819"/>
      <c r="K100" s="819"/>
      <c r="L100" s="819"/>
      <c r="M100" s="819"/>
      <c r="P100" s="479"/>
    </row>
    <row r="101" spans="1:16" ht="44.25" customHeight="1">
      <c r="B101" s="491">
        <v>3</v>
      </c>
      <c r="C101" s="820">
        <f>IF(VLOOKUP($P$11,DATA_RAPORT2,13,0)="","",VLOOKUP($P$11,DATA_RAPORT2,13,0))</f>
        <v>0</v>
      </c>
      <c r="D101" s="821"/>
      <c r="E101" s="821"/>
      <c r="F101" s="821"/>
      <c r="G101" s="821"/>
      <c r="H101" s="822"/>
      <c r="I101" s="819" t="str">
        <f>IF(VLOOKUP($P$11,DATA_RAPORT2,14,0)="","",VLOOKUP($P$11,DATA_RAPORT2,14,0))</f>
        <v>coba 4</v>
      </c>
      <c r="J101" s="819"/>
      <c r="K101" s="819"/>
      <c r="L101" s="819"/>
      <c r="M101" s="819"/>
      <c r="P101" s="479"/>
    </row>
    <row r="102" spans="1:16" ht="26.25" customHeight="1">
      <c r="B102" s="368"/>
      <c r="C102" s="176"/>
      <c r="D102" s="176"/>
      <c r="E102" s="176"/>
      <c r="F102" s="176"/>
      <c r="G102" s="176"/>
      <c r="H102" s="176"/>
      <c r="I102" s="177"/>
      <c r="J102" s="177"/>
      <c r="K102" s="177"/>
      <c r="L102" s="177"/>
      <c r="M102" s="177"/>
      <c r="P102" s="479"/>
    </row>
    <row r="103" spans="1:16" ht="35.25" customHeight="1">
      <c r="B103" s="112" t="s">
        <v>334</v>
      </c>
      <c r="C103" s="113"/>
      <c r="D103" s="113"/>
      <c r="E103" s="113"/>
      <c r="F103" s="113"/>
      <c r="G103" s="113"/>
      <c r="H103" s="113"/>
      <c r="K103" s="151"/>
      <c r="L103" s="151"/>
      <c r="M103" s="151"/>
      <c r="P103" s="479"/>
    </row>
    <row r="104" spans="1:16" ht="14.25" customHeight="1">
      <c r="I104" s="152" t="s">
        <v>110</v>
      </c>
      <c r="J104" s="153" t="s">
        <v>406</v>
      </c>
      <c r="K104" s="87"/>
      <c r="L104" s="87"/>
      <c r="M104" s="80"/>
      <c r="P104" s="479"/>
    </row>
    <row r="105" spans="1:16" ht="15.75">
      <c r="B105" s="844" t="s">
        <v>43</v>
      </c>
      <c r="C105" s="845"/>
      <c r="D105" s="107" t="s">
        <v>40</v>
      </c>
      <c r="E105" s="107"/>
      <c r="F105" s="821" t="str">
        <f>VLOOKUP($P$11,DATA_RAPORT2,4,0)&amp; "   hari"</f>
        <v xml:space="preserve">   hari</v>
      </c>
      <c r="G105" s="822"/>
      <c r="H105" s="98"/>
      <c r="I105" s="154" t="s">
        <v>406</v>
      </c>
      <c r="J105" s="88"/>
      <c r="K105" s="88"/>
      <c r="L105" s="88"/>
      <c r="M105" s="155"/>
      <c r="P105" s="479"/>
    </row>
    <row r="106" spans="1:16">
      <c r="A106" s="88"/>
      <c r="B106" s="844" t="s">
        <v>44</v>
      </c>
      <c r="C106" s="845"/>
      <c r="D106" s="107" t="s">
        <v>40</v>
      </c>
      <c r="E106" s="107"/>
      <c r="F106" s="821" t="str">
        <f>VLOOKUP($P$11,DATA_RAPORT2,5,0)&amp;"   hari"</f>
        <v xml:space="preserve">   hari</v>
      </c>
      <c r="G106" s="822"/>
      <c r="H106" s="98"/>
      <c r="I106" s="156" t="s">
        <v>407</v>
      </c>
      <c r="J106" s="178"/>
      <c r="K106" s="88"/>
      <c r="L106" s="88"/>
      <c r="M106" s="155"/>
      <c r="N106" s="88"/>
      <c r="O106" s="88"/>
      <c r="P106" s="480"/>
    </row>
    <row r="107" spans="1:16">
      <c r="B107" s="844" t="s">
        <v>45</v>
      </c>
      <c r="C107" s="845"/>
      <c r="D107" s="107" t="s">
        <v>40</v>
      </c>
      <c r="E107" s="107"/>
      <c r="F107" s="821" t="str">
        <f>VLOOKUP($P$11,DATA_RAPORT2,6,0)&amp;"   hari"</f>
        <v xml:space="preserve">   hari</v>
      </c>
      <c r="G107" s="822"/>
      <c r="H107" s="98"/>
      <c r="I107" s="839" t="str">
        <f>VLOOKUP($P$11,'LEDGER GENAP2'!$A$11:$AQ$108,42,)</f>
        <v/>
      </c>
      <c r="J107" s="840" t="s">
        <v>431</v>
      </c>
      <c r="K107" s="840"/>
      <c r="L107" s="841" t="s">
        <v>40</v>
      </c>
      <c r="M107" s="842" t="str">
        <f>IF(UTAMA!D16=7," 8 (delapan)",IF(UTAMA!D16=8,"9 (sembilan)",IF(UTAMA!D16=9,"","kelas belum diisi")))</f>
        <v xml:space="preserve"> 8 (delapan)</v>
      </c>
      <c r="P107" s="479"/>
    </row>
    <row r="108" spans="1:16">
      <c r="I108" s="839"/>
      <c r="J108" s="840"/>
      <c r="K108" s="840"/>
      <c r="L108" s="841"/>
      <c r="M108" s="842"/>
      <c r="P108" s="479"/>
    </row>
    <row r="109" spans="1:16" ht="21" customHeight="1">
      <c r="I109" s="157"/>
      <c r="J109" s="83"/>
      <c r="K109" s="83"/>
      <c r="L109" s="83"/>
      <c r="M109" s="92"/>
      <c r="P109" s="479"/>
    </row>
    <row r="110" spans="1:16" ht="24.75" customHeight="1">
      <c r="P110" s="479"/>
    </row>
    <row r="111" spans="1:16" ht="15.75" customHeight="1">
      <c r="K111" s="110" t="str">
        <f>'UTAMA 2'!L9</f>
        <v>Malang, 17 September 1970</v>
      </c>
      <c r="M111" s="82"/>
      <c r="P111" s="479"/>
    </row>
    <row r="112" spans="1:16" ht="15.75" customHeight="1">
      <c r="P112" s="479"/>
    </row>
    <row r="113" spans="1:16" ht="15.75" customHeight="1">
      <c r="C113" s="58" t="s">
        <v>6</v>
      </c>
      <c r="K113" s="58" t="s">
        <v>47</v>
      </c>
      <c r="P113" s="479"/>
    </row>
    <row r="114" spans="1:16" ht="15.75" customHeight="1">
      <c r="C114" s="58" t="s">
        <v>49</v>
      </c>
      <c r="P114" s="479"/>
    </row>
    <row r="115" spans="1:16" ht="15.75" customHeight="1">
      <c r="P115" s="479"/>
    </row>
    <row r="116" spans="1:16" ht="15.75" customHeight="1">
      <c r="P116" s="479"/>
    </row>
    <row r="117" spans="1:16" ht="15.75" customHeight="1">
      <c r="K117" s="122" t="str">
        <f>UTAMA!D12</f>
        <v>MOH. TAUFIK, S.Pd</v>
      </c>
      <c r="M117" s="82"/>
      <c r="P117" s="479"/>
    </row>
    <row r="118" spans="1:16" ht="15.75" customHeight="1">
      <c r="C118" s="83"/>
      <c r="D118" s="88"/>
      <c r="E118" s="88"/>
      <c r="F118" s="88"/>
      <c r="K118" s="110" t="str">
        <f>"NIP : "&amp;""&amp;UTAMA!D14</f>
        <v xml:space="preserve">NIP : </v>
      </c>
      <c r="M118" s="82"/>
      <c r="P118" s="479"/>
    </row>
    <row r="119" spans="1:16" ht="15.75" customHeight="1">
      <c r="P119" s="479"/>
    </row>
    <row r="120" spans="1:16" ht="15.75" customHeight="1">
      <c r="P120" s="479"/>
    </row>
    <row r="121" spans="1:16" ht="15.75" customHeight="1">
      <c r="P121" s="479"/>
    </row>
    <row r="122" spans="1:16" ht="15.75" customHeight="1">
      <c r="A122" s="88"/>
      <c r="D122" s="841" t="s">
        <v>333</v>
      </c>
      <c r="E122" s="841"/>
      <c r="F122" s="841"/>
      <c r="G122" s="841"/>
      <c r="H122" s="841"/>
      <c r="I122" s="841"/>
      <c r="J122" s="841"/>
      <c r="K122" s="841"/>
      <c r="L122" s="841"/>
      <c r="P122" s="479"/>
    </row>
    <row r="123" spans="1:16" ht="15.75" customHeight="1">
      <c r="D123" s="830" t="str">
        <f>"Kepala "&amp;E3</f>
        <v>Kepala MTS BAHRUS SHOLIHIN</v>
      </c>
      <c r="E123" s="830"/>
      <c r="F123" s="830"/>
      <c r="G123" s="830"/>
      <c r="H123" s="830"/>
      <c r="I123" s="830"/>
      <c r="J123" s="830"/>
      <c r="K123" s="830"/>
      <c r="L123" s="548"/>
      <c r="M123" s="548"/>
      <c r="P123" s="479"/>
    </row>
    <row r="124" spans="1:16" ht="15.75" customHeight="1">
      <c r="C124" s="85"/>
      <c r="D124" s="85"/>
      <c r="E124" s="85"/>
      <c r="F124" s="179"/>
      <c r="I124" s="250"/>
      <c r="J124" s="251"/>
      <c r="K124" s="251"/>
      <c r="L124" s="79"/>
      <c r="M124" s="79"/>
      <c r="P124" s="479"/>
    </row>
    <row r="125" spans="1:16" ht="15.75" customHeight="1">
      <c r="C125" s="85"/>
      <c r="D125" s="85"/>
      <c r="E125" s="85"/>
      <c r="F125" s="179"/>
      <c r="I125" s="250"/>
      <c r="J125" s="251"/>
      <c r="K125" s="251"/>
      <c r="L125" s="79"/>
      <c r="M125" s="79"/>
      <c r="P125" s="479"/>
    </row>
    <row r="126" spans="1:16" ht="15.75" customHeight="1">
      <c r="C126" s="85"/>
      <c r="D126" s="85"/>
      <c r="E126" s="85"/>
      <c r="F126" s="180"/>
      <c r="I126" s="250"/>
      <c r="J126" s="251"/>
      <c r="K126" s="251"/>
      <c r="L126" s="171"/>
      <c r="M126" s="171"/>
      <c r="P126" s="479"/>
    </row>
    <row r="127" spans="1:16" ht="15.75" customHeight="1">
      <c r="C127" s="85"/>
      <c r="D127" s="907" t="str">
        <f>'UTAMA 2'!L7</f>
        <v>SITI Hamidah, M.Ag</v>
      </c>
      <c r="E127" s="907"/>
      <c r="F127" s="907"/>
      <c r="G127" s="907"/>
      <c r="H127" s="907"/>
      <c r="I127" s="907"/>
      <c r="J127" s="907"/>
      <c r="K127" s="907"/>
      <c r="L127" s="171"/>
      <c r="M127" s="171"/>
      <c r="P127" s="479"/>
    </row>
    <row r="128" spans="1:16" ht="15.75" customHeight="1">
      <c r="C128" s="85"/>
      <c r="D128" s="830" t="str">
        <f>"NIP.  "&amp;'UTAMA 2'!L8</f>
        <v>NIP.  1968 23 545464 15</v>
      </c>
      <c r="E128" s="830"/>
      <c r="F128" s="830"/>
      <c r="G128" s="830"/>
      <c r="H128" s="830"/>
      <c r="I128" s="830"/>
      <c r="J128" s="830"/>
      <c r="K128" s="830"/>
      <c r="L128" s="79"/>
      <c r="M128" s="79"/>
      <c r="P128" s="479"/>
    </row>
    <row r="129" spans="2:16" ht="15.75" customHeight="1">
      <c r="C129" s="85"/>
      <c r="D129" s="85"/>
      <c r="E129" s="85"/>
      <c r="F129" s="85"/>
      <c r="J129" s="79"/>
      <c r="K129" s="79"/>
      <c r="L129" s="79"/>
      <c r="M129" s="79"/>
      <c r="P129" s="479"/>
    </row>
    <row r="130" spans="2:16" s="88" customFormat="1" ht="15.75" customHeight="1">
      <c r="B130" s="58"/>
      <c r="C130" s="58"/>
      <c r="D130" s="58"/>
      <c r="E130" s="58"/>
      <c r="F130" s="58"/>
      <c r="G130" s="58"/>
      <c r="H130" s="58"/>
      <c r="I130" s="86"/>
      <c r="J130" s="86"/>
      <c r="K130" s="86"/>
      <c r="L130" s="86"/>
      <c r="M130" s="86"/>
      <c r="P130" s="480"/>
    </row>
    <row r="131" spans="2:16" s="88" customFormat="1" ht="15.75" customHeight="1">
      <c r="B131" s="58"/>
      <c r="C131" s="58"/>
      <c r="D131" s="58"/>
      <c r="E131" s="58"/>
      <c r="F131" s="58"/>
      <c r="G131" s="58"/>
      <c r="H131" s="58"/>
      <c r="I131" s="58"/>
      <c r="J131" s="58"/>
      <c r="K131" s="58"/>
      <c r="L131" s="58"/>
      <c r="M131" s="58"/>
      <c r="P131" s="480"/>
    </row>
    <row r="132" spans="2:16" ht="15" customHeight="1">
      <c r="P132" s="479"/>
    </row>
    <row r="133" spans="2:16" ht="15" customHeight="1">
      <c r="P133" s="479"/>
    </row>
    <row r="134" spans="2:16" ht="15" customHeight="1">
      <c r="P134" s="479"/>
    </row>
    <row r="135" spans="2:16" ht="15" customHeight="1">
      <c r="P135" s="479"/>
    </row>
    <row r="136" spans="2:16" ht="15" customHeight="1">
      <c r="P136" s="479"/>
    </row>
    <row r="137" spans="2:16" ht="15" customHeight="1">
      <c r="P137" s="479"/>
    </row>
    <row r="138" spans="2:16" ht="15" customHeight="1">
      <c r="P138" s="479"/>
    </row>
    <row r="139" spans="2:16" ht="15" customHeight="1">
      <c r="P139" s="479"/>
    </row>
    <row r="140" spans="2:16" ht="15" customHeight="1">
      <c r="P140" s="479"/>
    </row>
    <row r="141" spans="2:16" ht="15" customHeight="1">
      <c r="P141" s="479"/>
    </row>
    <row r="142" spans="2:16" ht="15" customHeight="1">
      <c r="P142" s="479"/>
    </row>
    <row r="143" spans="2:16" ht="15" customHeight="1">
      <c r="M143" s="384" t="str">
        <f>E6&amp;" Hal 4"</f>
        <v>ROFIAH Hal 4</v>
      </c>
      <c r="P143" s="479"/>
    </row>
    <row r="144" spans="2:16">
      <c r="P144" s="481"/>
    </row>
    <row r="145" spans="2:16" ht="18.75">
      <c r="B145" s="112" t="s">
        <v>408</v>
      </c>
      <c r="P145" s="482"/>
    </row>
    <row r="146" spans="2:16" ht="15.75">
      <c r="B146" s="103" t="s">
        <v>332</v>
      </c>
      <c r="C146" s="103" t="s">
        <v>412</v>
      </c>
      <c r="D146" s="109"/>
      <c r="E146" s="109"/>
      <c r="F146" s="109"/>
      <c r="G146" s="109"/>
      <c r="H146" s="109"/>
      <c r="I146" s="843" t="s">
        <v>11</v>
      </c>
      <c r="J146" s="843"/>
      <c r="K146" s="843"/>
      <c r="L146" s="843"/>
      <c r="M146" s="843"/>
      <c r="P146" s="482"/>
    </row>
    <row r="147" spans="2:16" ht="39" customHeight="1">
      <c r="B147" s="360">
        <v>1</v>
      </c>
      <c r="C147" s="102" t="str">
        <f>IF(VLOOKUP($P$11,DATA_RAPORT2,15,0)="","",VLOOKUP($P$11,DATA_RAPORT2,15,0))</f>
        <v/>
      </c>
      <c r="D147" s="107"/>
      <c r="E147" s="107"/>
      <c r="F147" s="107"/>
      <c r="G147" s="107"/>
      <c r="H147" s="107"/>
      <c r="I147" s="819" t="str">
        <f>IF(VLOOKUP($P$11,DATA_RAPORT2,16,0)="","",VLOOKUP($P$11,DATA_RAPORT2,16,0))</f>
        <v/>
      </c>
      <c r="J147" s="819"/>
      <c r="K147" s="819"/>
      <c r="L147" s="819"/>
      <c r="M147" s="819"/>
      <c r="P147" s="482"/>
    </row>
    <row r="148" spans="2:16" ht="39" customHeight="1">
      <c r="B148" s="360">
        <v>2</v>
      </c>
      <c r="C148" s="102" t="str">
        <f>IF(VLOOKUP($P$11,DATA_RAPORT2,17,0)="","",VLOOKUP($P$11,DATA_RAPORT2,17,0))</f>
        <v/>
      </c>
      <c r="D148" s="107"/>
      <c r="E148" s="107"/>
      <c r="F148" s="107"/>
      <c r="G148" s="107"/>
      <c r="H148" s="107"/>
      <c r="I148" s="819" t="str">
        <f>IF(VLOOKUP($P$11,DATA_RAPORT2,18,0)="","",VLOOKUP($P$11,DATA_RAPORT2,18,0))</f>
        <v/>
      </c>
      <c r="J148" s="819"/>
      <c r="K148" s="819"/>
      <c r="L148" s="819"/>
      <c r="M148" s="819"/>
      <c r="P148" s="482"/>
    </row>
    <row r="149" spans="2:16" ht="39" customHeight="1">
      <c r="B149" s="360">
        <v>3</v>
      </c>
      <c r="C149" s="820" t="str">
        <f>IF(VLOOKUP($P$11,DATA_RAPORT2,19,0)="","",VLOOKUP($P$11,DATA_RAPORT2,19,0))</f>
        <v/>
      </c>
      <c r="D149" s="821"/>
      <c r="E149" s="821"/>
      <c r="F149" s="821"/>
      <c r="G149" s="821"/>
      <c r="H149" s="822"/>
      <c r="I149" s="819" t="str">
        <f>IF(VLOOKUP($P$11,DATA_RAPORT2,20,0)="","",VLOOKUP($P$11,DATA_RAPORT2,20,0))</f>
        <v/>
      </c>
      <c r="J149" s="819"/>
      <c r="K149" s="819"/>
      <c r="L149" s="819"/>
      <c r="M149" s="819"/>
      <c r="P149" s="482"/>
    </row>
    <row r="150" spans="2:16">
      <c r="P150" s="482"/>
    </row>
    <row r="151" spans="2:16" ht="15.75">
      <c r="B151" s="105" t="s">
        <v>409</v>
      </c>
      <c r="D151" s="100"/>
      <c r="E151" s="100"/>
      <c r="F151" s="100"/>
      <c r="G151" s="100"/>
      <c r="H151" s="100"/>
      <c r="I151" s="100"/>
      <c r="J151" s="100"/>
      <c r="K151" s="100"/>
      <c r="L151" s="100"/>
      <c r="M151" s="100"/>
      <c r="P151" s="482"/>
    </row>
    <row r="152" spans="2:16">
      <c r="B152" s="100"/>
      <c r="C152" s="100"/>
      <c r="D152" s="100"/>
      <c r="E152" s="100"/>
      <c r="F152" s="100"/>
      <c r="G152" s="100"/>
      <c r="H152" s="100"/>
      <c r="I152" s="100"/>
      <c r="J152" s="100"/>
      <c r="K152" s="100"/>
      <c r="L152" s="100"/>
      <c r="M152" s="100"/>
      <c r="P152" s="482"/>
    </row>
    <row r="153" spans="2:16" ht="86.25" customHeight="1">
      <c r="B153" s="831" t="str">
        <f>IF(VLOOKUP($P$11,DATA_RAPORT2,21,0)="","",VLOOKUP($P$11,DATA_RAPORT2,21,0))</f>
        <v/>
      </c>
      <c r="C153" s="832"/>
      <c r="D153" s="832"/>
      <c r="E153" s="832"/>
      <c r="F153" s="832"/>
      <c r="G153" s="832"/>
      <c r="H153" s="832"/>
      <c r="I153" s="832"/>
      <c r="J153" s="832"/>
      <c r="K153" s="832"/>
      <c r="L153" s="832"/>
      <c r="M153" s="833"/>
      <c r="P153" s="482"/>
    </row>
    <row r="154" spans="2:16">
      <c r="P154" s="482"/>
    </row>
    <row r="155" spans="2:16" ht="15.75">
      <c r="B155" s="105" t="s">
        <v>410</v>
      </c>
      <c r="D155" s="100"/>
      <c r="E155" s="100"/>
      <c r="F155" s="100"/>
      <c r="G155" s="100"/>
      <c r="H155" s="100"/>
      <c r="I155" s="100"/>
      <c r="J155" s="100"/>
      <c r="K155" s="100"/>
      <c r="L155" s="100"/>
      <c r="M155" s="100"/>
      <c r="P155" s="482"/>
    </row>
    <row r="156" spans="2:16" ht="15" customHeight="1">
      <c r="B156" s="100"/>
      <c r="C156" s="100"/>
      <c r="D156" s="100"/>
      <c r="E156" s="100"/>
      <c r="F156" s="100"/>
      <c r="G156" s="100"/>
      <c r="H156" s="100"/>
      <c r="I156" s="100"/>
      <c r="J156" s="100"/>
      <c r="K156" s="100"/>
      <c r="L156" s="100"/>
      <c r="M156" s="100"/>
      <c r="P156" s="482"/>
    </row>
    <row r="157" spans="2:16" ht="89.25" customHeight="1">
      <c r="B157" s="834"/>
      <c r="C157" s="835"/>
      <c r="D157" s="835"/>
      <c r="E157" s="835"/>
      <c r="F157" s="835"/>
      <c r="G157" s="835"/>
      <c r="H157" s="835"/>
      <c r="I157" s="835"/>
      <c r="J157" s="835"/>
      <c r="K157" s="835"/>
      <c r="L157" s="835"/>
      <c r="M157" s="836"/>
      <c r="P157" s="482"/>
    </row>
    <row r="158" spans="2:16" ht="15" customHeight="1">
      <c r="P158" s="482"/>
    </row>
    <row r="159" spans="2:16">
      <c r="P159" s="482"/>
    </row>
    <row r="160" spans="2:16">
      <c r="P160" s="482"/>
    </row>
    <row r="161" spans="16:16">
      <c r="P161" s="482"/>
    </row>
    <row r="162" spans="16:16">
      <c r="P162" s="482"/>
    </row>
    <row r="163" spans="16:16">
      <c r="P163" s="482"/>
    </row>
    <row r="164" spans="16:16">
      <c r="P164" s="482"/>
    </row>
    <row r="165" spans="16:16">
      <c r="P165" s="482"/>
    </row>
    <row r="166" spans="16:16">
      <c r="P166" s="482"/>
    </row>
    <row r="167" spans="16:16">
      <c r="P167" s="482"/>
    </row>
    <row r="168" spans="16:16">
      <c r="P168" s="482"/>
    </row>
    <row r="169" spans="16:16">
      <c r="P169" s="482"/>
    </row>
    <row r="170" spans="16:16">
      <c r="P170" s="482"/>
    </row>
    <row r="171" spans="16:16">
      <c r="P171" s="482"/>
    </row>
    <row r="172" spans="16:16">
      <c r="P172" s="482"/>
    </row>
    <row r="173" spans="16:16" ht="15" customHeight="1">
      <c r="P173" s="482"/>
    </row>
    <row r="174" spans="16:16" ht="15" customHeight="1">
      <c r="P174" s="482"/>
    </row>
    <row r="175" spans="16:16" ht="14.25" customHeight="1">
      <c r="P175" s="481"/>
    </row>
    <row r="176" spans="16:16">
      <c r="P176" s="481"/>
    </row>
    <row r="177" spans="13:16">
      <c r="P177" s="482"/>
    </row>
    <row r="178" spans="13:16">
      <c r="P178" s="482"/>
    </row>
    <row r="179" spans="13:16">
      <c r="P179" s="482"/>
    </row>
    <row r="180" spans="13:16">
      <c r="P180" s="482"/>
    </row>
    <row r="181" spans="13:16">
      <c r="P181" s="482"/>
    </row>
    <row r="182" spans="13:16">
      <c r="P182" s="482"/>
    </row>
    <row r="183" spans="13:16">
      <c r="P183" s="482"/>
    </row>
    <row r="184" spans="13:16">
      <c r="P184" s="482"/>
    </row>
    <row r="185" spans="13:16">
      <c r="P185" s="482"/>
    </row>
    <row r="186" spans="13:16">
      <c r="P186" s="482"/>
    </row>
    <row r="187" spans="13:16">
      <c r="P187" s="482"/>
    </row>
    <row r="188" spans="13:16">
      <c r="P188" s="482"/>
    </row>
    <row r="189" spans="13:16">
      <c r="P189" s="482"/>
    </row>
    <row r="190" spans="13:16">
      <c r="P190" s="482"/>
    </row>
    <row r="191" spans="13:16">
      <c r="P191" s="482"/>
    </row>
    <row r="192" spans="13:16">
      <c r="M192" s="329" t="str">
        <f>E6&amp;" Hal 5"</f>
        <v>ROFIAH Hal 5</v>
      </c>
      <c r="P192" s="482"/>
    </row>
  </sheetData>
  <sheetProtection password="D91D" sheet="1" objects="1" scenarios="1" formatCells="0" formatColumns="0" formatRows="0" insertColumns="0" insertRows="0" deleteColumns="0" deleteRows="0"/>
  <mergeCells count="135">
    <mergeCell ref="I97:M97"/>
    <mergeCell ref="I98:M98"/>
    <mergeCell ref="I99:M99"/>
    <mergeCell ref="B1:M1"/>
    <mergeCell ref="P11:P13"/>
    <mergeCell ref="H47:M47"/>
    <mergeCell ref="H54:M54"/>
    <mergeCell ref="D54:E54"/>
    <mergeCell ref="B50:B53"/>
    <mergeCell ref="B48:C48"/>
    <mergeCell ref="P35:P39"/>
    <mergeCell ref="B44:C44"/>
    <mergeCell ref="B45:C47"/>
    <mergeCell ref="D45:M46"/>
    <mergeCell ref="D47:E47"/>
    <mergeCell ref="D48:E48"/>
    <mergeCell ref="D49:E49"/>
    <mergeCell ref="D50:E50"/>
    <mergeCell ref="D51:E51"/>
    <mergeCell ref="D52:E52"/>
    <mergeCell ref="D53:E53"/>
    <mergeCell ref="H48:M48"/>
    <mergeCell ref="H53:M53"/>
    <mergeCell ref="H91:M91"/>
    <mergeCell ref="H92:M92"/>
    <mergeCell ref="H67:M67"/>
    <mergeCell ref="H88:M88"/>
    <mergeCell ref="H89:M89"/>
    <mergeCell ref="H90:M90"/>
    <mergeCell ref="H87:M87"/>
    <mergeCell ref="H79:M79"/>
    <mergeCell ref="H80:M80"/>
    <mergeCell ref="H81:M81"/>
    <mergeCell ref="H82:M82"/>
    <mergeCell ref="H83:M83"/>
    <mergeCell ref="H85:M85"/>
    <mergeCell ref="B157:M157"/>
    <mergeCell ref="B70:C72"/>
    <mergeCell ref="D70:M71"/>
    <mergeCell ref="H72:M72"/>
    <mergeCell ref="H75:M75"/>
    <mergeCell ref="H76:M76"/>
    <mergeCell ref="I146:M146"/>
    <mergeCell ref="I147:M147"/>
    <mergeCell ref="I148:M148"/>
    <mergeCell ref="C149:H149"/>
    <mergeCell ref="I149:M149"/>
    <mergeCell ref="B153:M153"/>
    <mergeCell ref="B107:C107"/>
    <mergeCell ref="F107:G107"/>
    <mergeCell ref="I107:I108"/>
    <mergeCell ref="J107:K108"/>
    <mergeCell ref="L107:L108"/>
    <mergeCell ref="M107:M108"/>
    <mergeCell ref="C100:H100"/>
    <mergeCell ref="I100:M100"/>
    <mergeCell ref="B105:C105"/>
    <mergeCell ref="F105:G105"/>
    <mergeCell ref="B106:C106"/>
    <mergeCell ref="F106:G106"/>
    <mergeCell ref="H56:M56"/>
    <mergeCell ref="D55:E55"/>
    <mergeCell ref="D56:E56"/>
    <mergeCell ref="H59:M59"/>
    <mergeCell ref="H60:M60"/>
    <mergeCell ref="D59:E59"/>
    <mergeCell ref="D60:E60"/>
    <mergeCell ref="H57:M57"/>
    <mergeCell ref="H58:M58"/>
    <mergeCell ref="D57:E57"/>
    <mergeCell ref="D58:E58"/>
    <mergeCell ref="H61:M61"/>
    <mergeCell ref="H62:M62"/>
    <mergeCell ref="D61:E61"/>
    <mergeCell ref="D75:E75"/>
    <mergeCell ref="D76:E76"/>
    <mergeCell ref="D77:E77"/>
    <mergeCell ref="D78:E78"/>
    <mergeCell ref="D79:E79"/>
    <mergeCell ref="D80:E80"/>
    <mergeCell ref="D62:E62"/>
    <mergeCell ref="H77:M77"/>
    <mergeCell ref="H78:M78"/>
    <mergeCell ref="H65:M65"/>
    <mergeCell ref="H66:M66"/>
    <mergeCell ref="H63:M63"/>
    <mergeCell ref="H64:M64"/>
    <mergeCell ref="B13:C13"/>
    <mergeCell ref="D13:M13"/>
    <mergeCell ref="E3:I3"/>
    <mergeCell ref="E4:I5"/>
    <mergeCell ref="D91:E91"/>
    <mergeCell ref="D92:E92"/>
    <mergeCell ref="D81:E81"/>
    <mergeCell ref="D82:E82"/>
    <mergeCell ref="D83:E83"/>
    <mergeCell ref="D84:E84"/>
    <mergeCell ref="D85:E85"/>
    <mergeCell ref="D86:E86"/>
    <mergeCell ref="D14:M14"/>
    <mergeCell ref="D63:E63"/>
    <mergeCell ref="D64:E64"/>
    <mergeCell ref="D65:E65"/>
    <mergeCell ref="D66:E66"/>
    <mergeCell ref="D67:E67"/>
    <mergeCell ref="D87:E87"/>
    <mergeCell ref="D88:E88"/>
    <mergeCell ref="D89:E89"/>
    <mergeCell ref="D90:E90"/>
    <mergeCell ref="D72:E72"/>
    <mergeCell ref="H49:M49"/>
    <mergeCell ref="C101:H101"/>
    <mergeCell ref="I101:M101"/>
    <mergeCell ref="D123:K123"/>
    <mergeCell ref="D128:K128"/>
    <mergeCell ref="D127:K127"/>
    <mergeCell ref="D122:L122"/>
    <mergeCell ref="B14:C14"/>
    <mergeCell ref="D18:M18"/>
    <mergeCell ref="B18:C18"/>
    <mergeCell ref="B17:C17"/>
    <mergeCell ref="D17:M17"/>
    <mergeCell ref="H50:M50"/>
    <mergeCell ref="H52:M52"/>
    <mergeCell ref="H51:M51"/>
    <mergeCell ref="H55:M55"/>
    <mergeCell ref="B73:C73"/>
    <mergeCell ref="B75:B78"/>
    <mergeCell ref="B86:C86"/>
    <mergeCell ref="H84:M84"/>
    <mergeCell ref="H73:M73"/>
    <mergeCell ref="H74:M74"/>
    <mergeCell ref="D73:E73"/>
    <mergeCell ref="D74:E74"/>
    <mergeCell ref="B61:C61"/>
  </mergeCells>
  <pageMargins left="0.35433070866141703" right="0" top="0.3" bottom="0.37" header="0.23" footer="0.27559055118110198"/>
  <pageSetup paperSize="9" scale="85" orientation="portrait" r:id="rId1"/>
  <drawing r:id="rId2"/>
  <legacyDrawing r:id="rId3"/>
</worksheet>
</file>

<file path=xl/worksheets/sheet38.xml><?xml version="1.0" encoding="utf-8"?>
<worksheet xmlns="http://schemas.openxmlformats.org/spreadsheetml/2006/main" xmlns:r="http://schemas.openxmlformats.org/officeDocument/2006/relationships">
  <sheetPr codeName="Sheet57">
    <tabColor rgb="FFFFC000"/>
  </sheetPr>
  <dimension ref="A1:O189"/>
  <sheetViews>
    <sheetView topLeftCell="A13" zoomScale="90" zoomScaleNormal="90" zoomScaleSheetLayoutView="90" workbookViewId="0">
      <selection activeCell="E4" sqref="E4:H5"/>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 style="58" customWidth="1"/>
    <col min="6" max="7" width="7.5703125" style="58" customWidth="1"/>
    <col min="8" max="8" width="21" style="58" customWidth="1"/>
    <col min="9" max="10" width="7.5703125" style="58" customWidth="1"/>
    <col min="11" max="11" width="2.28515625" style="58" customWidth="1"/>
    <col min="12" max="12" width="27.140625" style="58" customWidth="1"/>
    <col min="13" max="14" width="1.28515625" style="58" customWidth="1"/>
    <col min="15" max="15" width="18.28515625" style="58" bestFit="1" customWidth="1"/>
    <col min="16" max="16384" width="9.140625" style="58"/>
  </cols>
  <sheetData>
    <row r="1" spans="2:15" ht="27" customHeight="1">
      <c r="B1" s="878" t="s">
        <v>328</v>
      </c>
      <c r="C1" s="878"/>
      <c r="D1" s="878"/>
      <c r="E1" s="878"/>
      <c r="F1" s="878"/>
      <c r="G1" s="878"/>
      <c r="H1" s="878"/>
      <c r="I1" s="878"/>
      <c r="J1" s="878"/>
      <c r="K1" s="878"/>
      <c r="L1" s="878"/>
      <c r="O1" s="78"/>
    </row>
    <row r="2" spans="2:15" ht="18" customHeight="1">
      <c r="B2" s="100"/>
      <c r="C2" s="100"/>
      <c r="D2" s="100"/>
      <c r="E2" s="100"/>
      <c r="F2" s="100"/>
      <c r="G2" s="100"/>
      <c r="H2" s="100"/>
      <c r="I2" s="100"/>
      <c r="J2" s="100"/>
      <c r="K2" s="100"/>
      <c r="L2" s="100"/>
      <c r="O2" s="78"/>
    </row>
    <row r="3" spans="2:15" ht="28.5" customHeight="1">
      <c r="B3" s="100"/>
      <c r="C3" s="79" t="s">
        <v>16</v>
      </c>
      <c r="D3" s="79" t="s">
        <v>40</v>
      </c>
      <c r="E3" s="879" t="str">
        <f>'UTAMA 2'!L5</f>
        <v>MTS BAHRUS SHOLIHIN</v>
      </c>
      <c r="F3" s="879"/>
      <c r="G3" s="879"/>
      <c r="H3" s="879"/>
      <c r="I3" s="79" t="s">
        <v>19</v>
      </c>
      <c r="K3" s="79" t="s">
        <v>40</v>
      </c>
      <c r="L3" s="323">
        <f>UTAMA!D16</f>
        <v>7</v>
      </c>
      <c r="O3" s="78"/>
    </row>
    <row r="4" spans="2:15" ht="16.5" customHeight="1">
      <c r="B4" s="100"/>
      <c r="C4" s="79" t="s">
        <v>17</v>
      </c>
      <c r="D4" s="79" t="s">
        <v>40</v>
      </c>
      <c r="E4" s="939" t="str">
        <f>'UTAMA 2'!L6</f>
        <v>JL. KH. Moh. Syarim Krasaan Bandung Konang</v>
      </c>
      <c r="F4" s="939"/>
      <c r="G4" s="939"/>
      <c r="H4" s="939"/>
      <c r="I4" s="79" t="s">
        <v>20</v>
      </c>
      <c r="K4" s="79" t="s">
        <v>40</v>
      </c>
      <c r="L4" s="324" t="s">
        <v>417</v>
      </c>
      <c r="O4" s="78"/>
    </row>
    <row r="5" spans="2:15" ht="16.5" customHeight="1">
      <c r="B5" s="100"/>
      <c r="C5" s="79"/>
      <c r="D5" s="79"/>
      <c r="E5" s="939"/>
      <c r="F5" s="939"/>
      <c r="G5" s="939"/>
      <c r="H5" s="939"/>
      <c r="I5" s="79" t="s">
        <v>21</v>
      </c>
      <c r="K5" s="79" t="s">
        <v>40</v>
      </c>
      <c r="L5" s="325" t="str">
        <f>UTAMA!D20</f>
        <v>2017/2018</v>
      </c>
      <c r="O5" s="78"/>
    </row>
    <row r="6" spans="2:15" ht="16.5" customHeight="1">
      <c r="B6" s="100"/>
      <c r="C6" s="58" t="s">
        <v>38</v>
      </c>
      <c r="D6" s="58" t="s">
        <v>40</v>
      </c>
      <c r="E6" s="96" t="str">
        <f>VLOOKUP($O$11,'Data Identitas'!A9:Y53,2,0)</f>
        <v>siswa15</v>
      </c>
      <c r="I6" s="172"/>
      <c r="J6" s="172"/>
      <c r="K6" s="172"/>
      <c r="L6" s="172"/>
      <c r="O6" s="78"/>
    </row>
    <row r="7" spans="2:15" ht="16.5" customHeight="1">
      <c r="B7" s="100"/>
      <c r="C7" s="58" t="s">
        <v>39</v>
      </c>
      <c r="D7" s="58" t="s">
        <v>40</v>
      </c>
      <c r="E7" s="326">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D10" s="100"/>
      <c r="E10" s="100"/>
      <c r="F10" s="100"/>
      <c r="G10" s="100"/>
      <c r="H10" s="100"/>
      <c r="I10" s="100"/>
      <c r="J10" s="100"/>
      <c r="K10" s="100"/>
      <c r="L10" s="100"/>
      <c r="O10" s="78"/>
    </row>
    <row r="11" spans="2:15">
      <c r="B11" s="100"/>
      <c r="D11" s="100"/>
      <c r="E11" s="100"/>
      <c r="F11" s="100"/>
      <c r="G11" s="100"/>
      <c r="H11" s="100"/>
      <c r="I11" s="100"/>
      <c r="J11" s="100"/>
      <c r="K11" s="100"/>
      <c r="L11" s="100"/>
      <c r="O11" s="940">
        <v>15</v>
      </c>
    </row>
    <row r="12" spans="2:15" ht="18" customHeight="1">
      <c r="B12" s="105" t="s">
        <v>325</v>
      </c>
      <c r="D12" s="100"/>
      <c r="E12" s="100"/>
      <c r="F12" s="100"/>
      <c r="G12" s="100"/>
      <c r="H12" s="100"/>
      <c r="I12" s="100"/>
      <c r="J12" s="100"/>
      <c r="K12" s="100"/>
      <c r="L12" s="100"/>
      <c r="O12" s="941"/>
    </row>
    <row r="13" spans="2:15" ht="15.75" customHeight="1" thickBot="1">
      <c r="B13" s="100"/>
      <c r="C13" s="100"/>
      <c r="D13" s="100"/>
      <c r="E13" s="100"/>
      <c r="F13" s="100"/>
      <c r="G13" s="100"/>
      <c r="H13" s="100"/>
      <c r="I13" s="100"/>
      <c r="J13" s="100"/>
      <c r="K13" s="100"/>
      <c r="L13" s="100"/>
      <c r="O13" s="942"/>
    </row>
    <row r="14" spans="2:15" ht="200.1" customHeight="1">
      <c r="B14" s="831" t="str">
        <f>VLOOKUP($O$11,DESKRIPSI2!$A$11:$FP$60,164,FALSE)</f>
        <v/>
      </c>
      <c r="C14" s="832"/>
      <c r="D14" s="832"/>
      <c r="E14" s="832"/>
      <c r="F14" s="832"/>
      <c r="G14" s="832"/>
      <c r="H14" s="832"/>
      <c r="I14" s="832"/>
      <c r="J14" s="832"/>
      <c r="K14" s="832"/>
      <c r="L14" s="833"/>
      <c r="O14" s="57"/>
    </row>
    <row r="15" spans="2:15" ht="12.75" customHeight="1">
      <c r="B15" s="100"/>
      <c r="C15" s="100"/>
      <c r="D15" s="100"/>
      <c r="E15" s="100"/>
      <c r="F15" s="100"/>
      <c r="G15" s="100"/>
      <c r="H15" s="100"/>
      <c r="I15" s="100"/>
      <c r="J15" s="100"/>
      <c r="K15" s="100"/>
      <c r="L15" s="100"/>
      <c r="O15" s="57"/>
    </row>
    <row r="16" spans="2:15" ht="12.75" customHeight="1">
      <c r="B16" s="105" t="s">
        <v>326</v>
      </c>
      <c r="D16" s="100"/>
      <c r="E16" s="100"/>
      <c r="F16" s="100"/>
      <c r="G16" s="100"/>
      <c r="H16" s="100"/>
      <c r="I16" s="100"/>
      <c r="J16" s="100"/>
      <c r="K16" s="100"/>
      <c r="L16" s="100"/>
      <c r="O16" s="57"/>
    </row>
    <row r="17" spans="2:15" ht="12.75" customHeight="1">
      <c r="B17" s="100"/>
      <c r="C17" s="100"/>
      <c r="D17" s="100"/>
      <c r="E17" s="100"/>
      <c r="F17" s="100"/>
      <c r="G17" s="100"/>
      <c r="H17" s="100"/>
      <c r="I17" s="100"/>
      <c r="J17" s="100"/>
      <c r="K17" s="100"/>
      <c r="L17" s="100"/>
      <c r="O17" s="57"/>
    </row>
    <row r="18" spans="2:15" ht="200.1" customHeight="1">
      <c r="B18" s="893" t="str">
        <f>VLOOKUP($O$11,DESKRIPSI2!$A$11:$FP$60,172,FALSE)</f>
        <v xml:space="preserve">Sikapnya  dalam ,  ,  ,  ,  ,  ,  ,  </v>
      </c>
      <c r="C18" s="894"/>
      <c r="D18" s="894"/>
      <c r="E18" s="894"/>
      <c r="F18" s="894"/>
      <c r="G18" s="894"/>
      <c r="H18" s="894"/>
      <c r="I18" s="894"/>
      <c r="J18" s="894"/>
      <c r="K18" s="894"/>
      <c r="L18" s="895"/>
      <c r="O18" s="57"/>
    </row>
    <row r="19" spans="2:15" ht="12.75" customHeight="1">
      <c r="B19" s="149"/>
      <c r="C19" s="100"/>
      <c r="D19" s="100"/>
      <c r="E19" s="100"/>
      <c r="F19" s="100"/>
      <c r="G19" s="100"/>
      <c r="H19" s="100"/>
      <c r="I19" s="100"/>
      <c r="J19" s="100"/>
      <c r="K19" s="100"/>
      <c r="L19" s="100"/>
      <c r="O19" s="57"/>
    </row>
    <row r="20" spans="2:15" ht="12.75" customHeight="1">
      <c r="B20" s="100"/>
      <c r="C20" s="100"/>
      <c r="D20" s="100"/>
      <c r="E20" s="100"/>
      <c r="F20" s="100"/>
      <c r="G20" s="100"/>
      <c r="H20" s="100"/>
      <c r="I20" s="100"/>
      <c r="J20" s="100"/>
      <c r="K20" s="100"/>
      <c r="L20" s="100"/>
      <c r="O20" s="57"/>
    </row>
    <row r="21" spans="2:15" ht="12.75" customHeight="1">
      <c r="B21" s="100"/>
      <c r="C21" s="100"/>
      <c r="D21" s="100"/>
      <c r="E21" s="100"/>
      <c r="F21" s="100"/>
      <c r="G21" s="100"/>
      <c r="H21" s="100"/>
      <c r="I21" s="100"/>
      <c r="J21" s="100"/>
      <c r="K21" s="100"/>
      <c r="L21" s="100"/>
      <c r="O21" s="57"/>
    </row>
    <row r="22" spans="2:15" ht="12.75" customHeight="1">
      <c r="B22" s="100"/>
      <c r="C22" s="100"/>
      <c r="D22" s="100"/>
      <c r="E22" s="100"/>
      <c r="F22" s="100"/>
      <c r="G22" s="100"/>
      <c r="H22" s="100"/>
      <c r="I22" s="100"/>
      <c r="J22" s="100"/>
      <c r="K22" s="100"/>
      <c r="L22" s="100"/>
      <c r="O22" s="78"/>
    </row>
    <row r="23" spans="2:15" ht="12.75" customHeight="1">
      <c r="B23" s="100"/>
      <c r="C23" s="100"/>
      <c r="D23" s="100"/>
      <c r="E23" s="100"/>
      <c r="F23" s="100"/>
      <c r="G23" s="100"/>
      <c r="H23" s="100"/>
      <c r="I23" s="100"/>
      <c r="J23" s="100"/>
      <c r="K23" s="100"/>
      <c r="L23" s="100"/>
      <c r="O23" s="78"/>
    </row>
    <row r="24" spans="2:15" ht="12.75" customHeight="1">
      <c r="B24" s="100"/>
      <c r="C24" s="100"/>
      <c r="D24" s="100"/>
      <c r="E24" s="100"/>
      <c r="F24" s="100"/>
      <c r="G24" s="100"/>
      <c r="H24" s="100"/>
      <c r="I24" s="100"/>
      <c r="J24" s="100"/>
      <c r="K24" s="100"/>
      <c r="L24" s="100"/>
      <c r="O24" s="78"/>
    </row>
    <row r="25" spans="2:15" ht="12.75" customHeight="1">
      <c r="B25" s="100"/>
      <c r="C25" s="100"/>
      <c r="D25" s="100"/>
      <c r="E25" s="100"/>
      <c r="F25" s="100"/>
      <c r="G25" s="100"/>
      <c r="H25" s="100"/>
      <c r="I25" s="100"/>
      <c r="J25" s="100"/>
      <c r="K25" s="100"/>
      <c r="L25" s="100"/>
      <c r="O25" s="78"/>
    </row>
    <row r="26" spans="2:15" ht="12.75" customHeight="1">
      <c r="B26" s="100"/>
      <c r="C26" s="119"/>
      <c r="D26" s="100"/>
      <c r="E26" s="100"/>
      <c r="F26" s="100"/>
      <c r="G26" s="100"/>
      <c r="H26" s="100"/>
      <c r="I26" s="100"/>
      <c r="J26" s="100"/>
      <c r="K26" s="100"/>
      <c r="L26" s="100"/>
      <c r="O26" s="78"/>
    </row>
    <row r="27" spans="2:15" ht="12.75" customHeight="1">
      <c r="B27" s="100"/>
      <c r="C27" s="173"/>
      <c r="D27" s="100"/>
      <c r="E27" s="100"/>
      <c r="F27" s="100"/>
      <c r="G27" s="100"/>
      <c r="H27" s="100"/>
      <c r="I27" s="100"/>
      <c r="J27" s="100"/>
      <c r="K27" s="100"/>
      <c r="L27" s="100"/>
      <c r="O27" s="78"/>
    </row>
    <row r="28" spans="2:15" ht="12.75" customHeight="1">
      <c r="B28" s="100"/>
      <c r="C28" s="100"/>
      <c r="D28" s="100"/>
      <c r="E28" s="100"/>
      <c r="F28" s="100"/>
      <c r="G28" s="100"/>
      <c r="H28" s="100"/>
      <c r="I28" s="100"/>
      <c r="J28" s="100"/>
      <c r="K28" s="100"/>
      <c r="L28" s="100"/>
      <c r="O28" s="78"/>
    </row>
    <row r="29" spans="2:15" ht="12.75" customHeight="1">
      <c r="B29" s="100"/>
      <c r="C29" s="100"/>
      <c r="D29" s="100"/>
      <c r="E29" s="100"/>
      <c r="F29" s="100"/>
      <c r="G29" s="100"/>
      <c r="H29" s="100"/>
      <c r="I29" s="100"/>
      <c r="J29" s="100"/>
      <c r="K29" s="100"/>
      <c r="L29" s="100"/>
      <c r="O29" s="78"/>
    </row>
    <row r="30" spans="2:15" ht="12.75" customHeight="1">
      <c r="B30" s="100"/>
      <c r="C30" s="100"/>
      <c r="D30" s="100"/>
      <c r="E30" s="100"/>
      <c r="F30" s="100"/>
      <c r="G30" s="100"/>
      <c r="H30" s="100"/>
      <c r="I30" s="100"/>
      <c r="J30" s="100"/>
      <c r="K30" s="100"/>
      <c r="L30" s="100"/>
      <c r="O30" s="78"/>
    </row>
    <row r="31" spans="2:15" ht="12.75" customHeight="1">
      <c r="B31" s="100"/>
      <c r="C31" s="100"/>
      <c r="D31" s="100"/>
      <c r="E31" s="100"/>
      <c r="F31" s="100"/>
      <c r="G31" s="100"/>
      <c r="H31" s="100"/>
      <c r="I31" s="100"/>
      <c r="J31" s="100"/>
      <c r="K31" s="100"/>
      <c r="L31" s="100"/>
      <c r="O31" s="78"/>
    </row>
    <row r="32" spans="2:15" ht="12.75" customHeight="1">
      <c r="B32" s="100"/>
      <c r="C32" s="100"/>
      <c r="D32" s="100"/>
      <c r="E32" s="100"/>
      <c r="F32" s="100"/>
      <c r="G32" s="100"/>
      <c r="H32" s="100"/>
      <c r="I32" s="100"/>
      <c r="J32" s="100"/>
      <c r="K32" s="100"/>
      <c r="L32" s="100"/>
      <c r="O32" s="78"/>
    </row>
    <row r="33" spans="2:15" ht="12.75" customHeight="1">
      <c r="B33" s="100"/>
      <c r="C33" s="100"/>
      <c r="D33" s="100"/>
      <c r="E33" s="100"/>
      <c r="F33" s="100"/>
      <c r="G33" s="100"/>
      <c r="H33" s="100"/>
      <c r="I33" s="100"/>
      <c r="J33" s="100"/>
      <c r="K33" s="100"/>
      <c r="L33" s="100"/>
      <c r="O33" s="78"/>
    </row>
    <row r="34" spans="2:15" ht="12.75" customHeight="1">
      <c r="B34" s="100"/>
      <c r="C34" s="100"/>
      <c r="D34" s="100"/>
      <c r="E34" s="100"/>
      <c r="F34" s="100"/>
      <c r="G34" s="100"/>
      <c r="H34" s="100"/>
      <c r="I34" s="100"/>
      <c r="J34" s="100"/>
      <c r="K34" s="100"/>
      <c r="L34" s="100"/>
      <c r="O34" s="78"/>
    </row>
    <row r="35" spans="2:15" ht="12.75" customHeight="1" thickBot="1">
      <c r="B35" s="100"/>
      <c r="C35" s="100"/>
      <c r="D35" s="100"/>
      <c r="E35" s="100"/>
      <c r="F35" s="100"/>
      <c r="G35" s="100"/>
      <c r="H35" s="100"/>
      <c r="I35" s="100"/>
      <c r="J35" s="100"/>
      <c r="K35" s="100"/>
      <c r="L35" s="100"/>
      <c r="O35" s="78"/>
    </row>
    <row r="36" spans="2:15" ht="12.75" customHeight="1">
      <c r="B36" s="100"/>
      <c r="C36" s="100"/>
      <c r="D36" s="100"/>
      <c r="E36" s="100"/>
      <c r="F36" s="100"/>
      <c r="G36" s="100"/>
      <c r="H36" s="100"/>
      <c r="I36" s="100"/>
      <c r="J36" s="100"/>
      <c r="K36" s="100"/>
      <c r="L36" s="100"/>
      <c r="O36" s="936" t="s">
        <v>411</v>
      </c>
    </row>
    <row r="37" spans="2:15" ht="12.75" customHeight="1">
      <c r="B37" s="100"/>
      <c r="C37" s="100"/>
      <c r="D37" s="100"/>
      <c r="E37" s="100"/>
      <c r="F37" s="100"/>
      <c r="G37" s="100"/>
      <c r="H37" s="100"/>
      <c r="I37" s="100"/>
      <c r="J37" s="100"/>
      <c r="K37" s="100"/>
      <c r="L37" s="100"/>
      <c r="O37" s="937"/>
    </row>
    <row r="38" spans="2:15" ht="12.75" customHeight="1">
      <c r="B38" s="100"/>
      <c r="C38" s="100"/>
      <c r="D38" s="100"/>
      <c r="E38" s="100"/>
      <c r="F38" s="100"/>
      <c r="G38" s="100"/>
      <c r="H38" s="100"/>
      <c r="I38" s="100"/>
      <c r="J38" s="100"/>
      <c r="K38" s="100"/>
      <c r="L38" s="100"/>
      <c r="O38" s="937"/>
    </row>
    <row r="39" spans="2:15" ht="12.75" customHeight="1">
      <c r="B39" s="100"/>
      <c r="C39" s="100"/>
      <c r="D39" s="100"/>
      <c r="E39" s="100"/>
      <c r="F39" s="100"/>
      <c r="G39" s="100"/>
      <c r="H39" s="100"/>
      <c r="I39" s="100"/>
      <c r="J39" s="100"/>
      <c r="K39" s="100"/>
      <c r="L39" s="100"/>
      <c r="O39" s="937"/>
    </row>
    <row r="40" spans="2:15" ht="12.75" customHeight="1">
      <c r="B40" s="100"/>
      <c r="C40" s="100"/>
      <c r="D40" s="100"/>
      <c r="E40" s="100"/>
      <c r="F40" s="100"/>
      <c r="G40" s="100"/>
      <c r="H40" s="100"/>
      <c r="I40" s="100"/>
      <c r="J40" s="100"/>
      <c r="K40" s="100"/>
      <c r="L40" s="100"/>
      <c r="O40" s="937"/>
    </row>
    <row r="41" spans="2:15" ht="12.75" customHeight="1">
      <c r="B41" s="100"/>
      <c r="C41" s="100"/>
      <c r="D41" s="100"/>
      <c r="E41" s="100"/>
      <c r="F41" s="100"/>
      <c r="G41" s="100"/>
      <c r="H41" s="100"/>
      <c r="I41" s="100"/>
      <c r="J41" s="100"/>
      <c r="K41" s="100"/>
      <c r="L41" s="100"/>
      <c r="O41" s="937"/>
    </row>
    <row r="42" spans="2:15" ht="12.75" customHeight="1">
      <c r="B42" s="100"/>
      <c r="C42" s="100"/>
      <c r="D42" s="100"/>
      <c r="E42" s="100"/>
      <c r="F42" s="100"/>
      <c r="G42" s="100"/>
      <c r="H42" s="100"/>
      <c r="I42" s="100"/>
      <c r="J42" s="100"/>
      <c r="K42" s="100"/>
      <c r="L42" s="100"/>
      <c r="O42" s="937"/>
    </row>
    <row r="43" spans="2:15" ht="12.75" customHeight="1">
      <c r="B43" s="100"/>
      <c r="C43" s="100"/>
      <c r="D43" s="100"/>
      <c r="E43" s="100"/>
      <c r="F43" s="100"/>
      <c r="G43" s="100"/>
      <c r="H43" s="100"/>
      <c r="I43" s="100"/>
      <c r="J43" s="100"/>
      <c r="K43" s="100"/>
      <c r="L43" s="100"/>
      <c r="O43" s="937"/>
    </row>
    <row r="44" spans="2:15" ht="12.75" customHeight="1">
      <c r="B44" s="100"/>
      <c r="C44" s="100"/>
      <c r="D44" s="100"/>
      <c r="E44" s="100"/>
      <c r="F44" s="100"/>
      <c r="G44" s="100"/>
      <c r="H44" s="100"/>
      <c r="I44" s="100"/>
      <c r="J44" s="100"/>
      <c r="K44" s="100"/>
      <c r="L44" s="100"/>
      <c r="O44" s="937"/>
    </row>
    <row r="45" spans="2:15" ht="12.75" customHeight="1">
      <c r="B45" s="100"/>
      <c r="C45" s="100"/>
      <c r="D45" s="100"/>
      <c r="E45" s="100"/>
      <c r="F45" s="100"/>
      <c r="G45" s="100"/>
      <c r="H45" s="100"/>
      <c r="I45" s="100"/>
      <c r="J45" s="100"/>
      <c r="K45" s="100"/>
      <c r="L45" s="100"/>
      <c r="O45" s="937"/>
    </row>
    <row r="46" spans="2:15" ht="12.75" customHeight="1">
      <c r="B46" s="100"/>
      <c r="C46" s="100"/>
      <c r="D46" s="100"/>
      <c r="E46" s="100"/>
      <c r="F46" s="100"/>
      <c r="G46" s="100"/>
      <c r="H46" s="100"/>
      <c r="I46" s="100"/>
      <c r="J46" s="100"/>
      <c r="K46" s="100"/>
      <c r="L46" s="100"/>
      <c r="O46" s="937"/>
    </row>
    <row r="47" spans="2:15" ht="15" customHeight="1">
      <c r="B47" s="100"/>
      <c r="C47" s="100"/>
      <c r="D47" s="100"/>
      <c r="E47" s="100"/>
      <c r="F47" s="100"/>
      <c r="G47" s="100"/>
      <c r="H47" s="100"/>
      <c r="I47" s="100"/>
      <c r="J47" s="100"/>
      <c r="K47" s="100"/>
      <c r="L47" s="327" t="str">
        <f>E6&amp;" Hal 1"</f>
        <v>siswa15 Hal 1</v>
      </c>
      <c r="O47" s="937"/>
    </row>
    <row r="48" spans="2:15" s="81" customFormat="1" ht="11.25" customHeight="1" thickBot="1">
      <c r="B48" s="100"/>
      <c r="C48" s="100"/>
      <c r="D48" s="100"/>
      <c r="E48" s="100"/>
      <c r="F48" s="100"/>
      <c r="G48" s="100"/>
      <c r="H48" s="100"/>
      <c r="I48" s="100"/>
      <c r="J48" s="100"/>
      <c r="K48" s="100"/>
      <c r="L48" s="100"/>
      <c r="O48" s="938"/>
    </row>
    <row r="49" spans="2:15" s="82" customFormat="1" ht="20.25" customHeight="1">
      <c r="B49" s="114" t="s">
        <v>329</v>
      </c>
      <c r="C49" s="58"/>
      <c r="D49" s="58"/>
      <c r="E49" s="58"/>
      <c r="F49" s="58"/>
      <c r="G49" s="58"/>
      <c r="H49" s="58"/>
      <c r="I49" s="58"/>
      <c r="J49" s="58"/>
      <c r="K49" s="58"/>
      <c r="L49" s="58"/>
      <c r="O49" s="162"/>
    </row>
    <row r="50" spans="2:15" s="82" customFormat="1" ht="7.5" customHeight="1">
      <c r="B50" s="58"/>
      <c r="C50" s="79"/>
      <c r="D50" s="79"/>
      <c r="E50" s="169"/>
      <c r="F50" s="58"/>
      <c r="G50" s="58"/>
      <c r="H50" s="58"/>
      <c r="I50" s="79"/>
      <c r="J50" s="58"/>
      <c r="K50" s="79"/>
      <c r="L50" s="79"/>
      <c r="O50" s="162"/>
    </row>
    <row r="51" spans="2:15" s="82" customFormat="1" ht="20.25" customHeight="1">
      <c r="B51" s="58" t="s">
        <v>330</v>
      </c>
      <c r="C51" s="79"/>
      <c r="D51" s="79" t="s">
        <v>40</v>
      </c>
      <c r="E51" s="884">
        <f>'LEDGER GENAP2'!AL3</f>
        <v>0</v>
      </c>
      <c r="F51" s="884"/>
      <c r="G51" s="58"/>
      <c r="H51" s="58"/>
      <c r="I51" s="79"/>
      <c r="J51" s="58"/>
      <c r="K51" s="79"/>
      <c r="L51" s="58"/>
      <c r="O51" s="162"/>
    </row>
    <row r="52" spans="2:15" ht="9.75" customHeight="1">
      <c r="C52" s="79"/>
      <c r="D52" s="79"/>
      <c r="E52" s="171"/>
      <c r="I52" s="79"/>
      <c r="K52" s="79"/>
      <c r="L52" s="170"/>
      <c r="O52" s="163"/>
    </row>
    <row r="53" spans="2:15" ht="6" customHeight="1">
      <c r="B53" s="885"/>
      <c r="C53" s="885"/>
      <c r="D53" s="95"/>
      <c r="E53" s="95"/>
      <c r="O53" s="163"/>
    </row>
    <row r="54" spans="2:15" ht="18" customHeight="1">
      <c r="B54" s="860" t="s">
        <v>37</v>
      </c>
      <c r="C54" s="861"/>
      <c r="D54" s="860" t="s">
        <v>4</v>
      </c>
      <c r="E54" s="888"/>
      <c r="F54" s="888"/>
      <c r="G54" s="888"/>
      <c r="H54" s="861"/>
      <c r="I54" s="866" t="s">
        <v>5</v>
      </c>
      <c r="J54" s="866"/>
      <c r="K54" s="866"/>
      <c r="L54" s="866"/>
      <c r="O54" s="163"/>
    </row>
    <row r="55" spans="2:15" ht="18" customHeight="1">
      <c r="B55" s="862"/>
      <c r="C55" s="863"/>
      <c r="D55" s="862"/>
      <c r="E55" s="935"/>
      <c r="F55" s="935"/>
      <c r="G55" s="935"/>
      <c r="H55" s="863"/>
      <c r="I55" s="866"/>
      <c r="J55" s="866"/>
      <c r="K55" s="866"/>
      <c r="L55" s="866"/>
      <c r="O55" s="163"/>
    </row>
    <row r="56" spans="2:15" ht="18" customHeight="1">
      <c r="B56" s="864"/>
      <c r="C56" s="865"/>
      <c r="D56" s="886" t="s">
        <v>15</v>
      </c>
      <c r="E56" s="887"/>
      <c r="F56" s="181" t="s">
        <v>327</v>
      </c>
      <c r="G56" s="890" t="s">
        <v>14</v>
      </c>
      <c r="H56" s="892"/>
      <c r="I56" s="182" t="s">
        <v>15</v>
      </c>
      <c r="J56" s="181" t="s">
        <v>327</v>
      </c>
      <c r="K56" s="866" t="s">
        <v>14</v>
      </c>
      <c r="L56" s="866"/>
      <c r="O56" s="163"/>
    </row>
    <row r="57" spans="2:15" ht="30" customHeight="1">
      <c r="B57" s="826" t="s">
        <v>33</v>
      </c>
      <c r="C57" s="827"/>
      <c r="D57" s="900"/>
      <c r="E57" s="901"/>
      <c r="F57" s="115"/>
      <c r="G57" s="902"/>
      <c r="H57" s="904"/>
      <c r="I57" s="65"/>
      <c r="J57" s="65"/>
      <c r="K57" s="931"/>
      <c r="L57" s="931"/>
      <c r="O57" s="163"/>
    </row>
    <row r="58" spans="2:15" ht="45.75" customHeight="1">
      <c r="B58" s="295">
        <v>1</v>
      </c>
      <c r="C58" s="91" t="s">
        <v>166</v>
      </c>
      <c r="D58" s="905"/>
      <c r="E58" s="906"/>
      <c r="F58" s="104"/>
      <c r="G58" s="850"/>
      <c r="H58" s="852"/>
      <c r="I58" s="297"/>
      <c r="J58" s="65"/>
      <c r="K58" s="931"/>
      <c r="L58" s="931"/>
      <c r="O58" s="163"/>
    </row>
    <row r="59" spans="2:15" ht="45.75" customHeight="1">
      <c r="B59" s="856"/>
      <c r="C59" s="91" t="s">
        <v>157</v>
      </c>
      <c r="D59" s="870">
        <f>VLOOKUP($O$11,'QH2'!$A$14:$H$627,3,0)</f>
        <v>0</v>
      </c>
      <c r="E59" s="871"/>
      <c r="F59" s="253">
        <f>VLOOKUP($O$11,'QH2'!$A$14:$H$627,4,0)</f>
        <v>0</v>
      </c>
      <c r="G59" s="926">
        <f>VLOOKUP($O$11,'QH2'!$A$14:$H$627,5,0)</f>
        <v>0</v>
      </c>
      <c r="H59" s="927"/>
      <c r="I59" s="319">
        <f>VLOOKUP($O$11,'QH2'!$A$14:$H$627,6,0)</f>
        <v>0</v>
      </c>
      <c r="J59" s="319">
        <f>VLOOKUP($O$11,'QH2'!$A$14:$H$627,7,0)</f>
        <v>0</v>
      </c>
      <c r="K59" s="928">
        <f>VLOOKUP($O$11,'QH2'!$A$14:$H$627,8,0)</f>
        <v>0</v>
      </c>
      <c r="L59" s="928"/>
      <c r="O59" s="163"/>
    </row>
    <row r="60" spans="2:15" ht="45.75" customHeight="1">
      <c r="B60" s="857"/>
      <c r="C60" s="91" t="s">
        <v>158</v>
      </c>
      <c r="D60" s="870">
        <f>VLOOKUP($O$11,'AA2'!$A$14:$H$62,3,0)</f>
        <v>0</v>
      </c>
      <c r="E60" s="871"/>
      <c r="F60" s="253">
        <f>VLOOKUP($O$11,'AA2'!$A$14:$H$62,4,0)</f>
        <v>0</v>
      </c>
      <c r="G60" s="926">
        <f>VLOOKUP($O$11,'AA2'!$A$14:$H$62,5,0)</f>
        <v>0</v>
      </c>
      <c r="H60" s="927"/>
      <c r="I60" s="319">
        <f>VLOOKUP($O$11,'AA2'!$A$14:$H$62,6,0)</f>
        <v>0</v>
      </c>
      <c r="J60" s="319">
        <f>VLOOKUP($O$11,'AA2'!$A$14:$H$62,7,0)</f>
        <v>0</v>
      </c>
      <c r="K60" s="928">
        <f>VLOOKUP($O$11,'AA2'!$A$14:$H$62,8,0)</f>
        <v>0</v>
      </c>
      <c r="L60" s="928"/>
      <c r="O60" s="163"/>
    </row>
    <row r="61" spans="2:15" ht="45.75" customHeight="1">
      <c r="B61" s="857"/>
      <c r="C61" s="91" t="s">
        <v>159</v>
      </c>
      <c r="D61" s="870">
        <f>VLOOKUP($O$11,FIQIH2!$A$14:$H$62,3,0)</f>
        <v>0</v>
      </c>
      <c r="E61" s="871"/>
      <c r="F61" s="253">
        <f>VLOOKUP($O$11,FIQIH2!$A$14:$H$62,4,0)</f>
        <v>0</v>
      </c>
      <c r="G61" s="926">
        <f>VLOOKUP($O$11,FIQIH2!$A$14:$H$62,5,0)</f>
        <v>0</v>
      </c>
      <c r="H61" s="927"/>
      <c r="I61" s="319">
        <f>VLOOKUP($O$11,FIQIH2!$A$14:$H$62,6,0)</f>
        <v>0</v>
      </c>
      <c r="J61" s="319">
        <f>VLOOKUP($O$11,FIQIH2!$A$14:$H$62,7,0)</f>
        <v>0</v>
      </c>
      <c r="K61" s="928">
        <f>VLOOKUP($O$11,FIQIH2!$A$14:$H$62,8,0)</f>
        <v>0</v>
      </c>
      <c r="L61" s="928"/>
      <c r="O61" s="163"/>
    </row>
    <row r="62" spans="2:15" ht="45.75" customHeight="1">
      <c r="B62" s="857"/>
      <c r="C62" s="91" t="s">
        <v>160</v>
      </c>
      <c r="D62" s="870">
        <f>VLOOKUP($O$11,'SKI2'!$A$14:$H$62,3,0)</f>
        <v>0</v>
      </c>
      <c r="E62" s="871"/>
      <c r="F62" s="253">
        <f>VLOOKUP($O$11,'SKI2'!$A$14:$H$62,4,0)</f>
        <v>0</v>
      </c>
      <c r="G62" s="926">
        <f>VLOOKUP($O$11,'SKI2'!$A$14:$H$62,5,0)</f>
        <v>0</v>
      </c>
      <c r="H62" s="927"/>
      <c r="I62" s="319">
        <f>VLOOKUP($O$11,'SKI2'!$A$14:$H$62,6,0)</f>
        <v>0</v>
      </c>
      <c r="J62" s="319">
        <f>VLOOKUP($O$11,'SKI2'!$A$14:$H$62,7,0)</f>
        <v>0</v>
      </c>
      <c r="K62" s="928">
        <f>VLOOKUP($O$11,'SKI2'!$A$14:$H$62,8,0)</f>
        <v>0</v>
      </c>
      <c r="L62" s="928"/>
      <c r="O62" s="163"/>
    </row>
    <row r="63" spans="2:15" ht="45.75" customHeight="1">
      <c r="B63" s="135">
        <v>2</v>
      </c>
      <c r="C63" s="91" t="s">
        <v>22</v>
      </c>
      <c r="D63" s="870">
        <f>VLOOKUP($O$11,PPKn2!$A$14:$H$62,3,0)</f>
        <v>0</v>
      </c>
      <c r="E63" s="871"/>
      <c r="F63" s="253">
        <f>VLOOKUP($O$11,PPKn2!$A$14:$H$62,4,0)</f>
        <v>0</v>
      </c>
      <c r="G63" s="926">
        <f>VLOOKUP($O$11,PPKn2!$A$14:$H$62,5,0)</f>
        <v>0</v>
      </c>
      <c r="H63" s="927"/>
      <c r="I63" s="319">
        <f>VLOOKUP($O$11,PPKn2!$A$14:$H$62,6,0)</f>
        <v>0</v>
      </c>
      <c r="J63" s="319">
        <f>VLOOKUP($O$11,PPKn2!$A$14:$H$62,7,0)</f>
        <v>0</v>
      </c>
      <c r="K63" s="928">
        <f>VLOOKUP($O$11,PPKn2!$A$14:$H$62,8,0)</f>
        <v>0</v>
      </c>
      <c r="L63" s="928"/>
      <c r="O63" s="163"/>
    </row>
    <row r="64" spans="2:15" ht="45.75" customHeight="1">
      <c r="B64" s="135">
        <v>3</v>
      </c>
      <c r="C64" s="91" t="s">
        <v>23</v>
      </c>
      <c r="D64" s="872">
        <f>VLOOKUP($O$11,B.Ind2!$A$14:$H$62,3,0)</f>
        <v>0</v>
      </c>
      <c r="E64" s="873"/>
      <c r="F64" s="254">
        <f>VLOOKUP($O$11,B.Ind2!$A$14:$H$62,4,0)</f>
        <v>0</v>
      </c>
      <c r="G64" s="932">
        <f>VLOOKUP($O$11,B.Ind2!$A$14:$H$62,5,0)</f>
        <v>0</v>
      </c>
      <c r="H64" s="933"/>
      <c r="I64" s="255">
        <f>VLOOKUP($O$11,B.Ind2!$A$14:$H$62,6,0)</f>
        <v>0</v>
      </c>
      <c r="J64" s="255">
        <f>VLOOKUP($O$11,B.Ind2!$A$14:$H$62,7,0)</f>
        <v>0</v>
      </c>
      <c r="K64" s="934">
        <f>VLOOKUP($O$11,B.Ind2!$A$14:$H$62,8,0)</f>
        <v>0</v>
      </c>
      <c r="L64" s="934"/>
      <c r="O64" s="163"/>
    </row>
    <row r="65" spans="2:15" ht="45.75" customHeight="1">
      <c r="B65" s="135">
        <v>4</v>
      </c>
      <c r="C65" s="91" t="s">
        <v>161</v>
      </c>
      <c r="D65" s="870">
        <f>VLOOKUP($O$11,B.ARAB2!$A$14:$H$62,3,0)</f>
        <v>0</v>
      </c>
      <c r="E65" s="871"/>
      <c r="F65" s="253">
        <f>VLOOKUP($O$11,B.ARAB2!$A$14:$H$62,4,0)</f>
        <v>0</v>
      </c>
      <c r="G65" s="926">
        <f>VLOOKUP($O$11,B.ARAB2!$A$14:$H$62,5,0)</f>
        <v>0</v>
      </c>
      <c r="H65" s="927"/>
      <c r="I65" s="319">
        <f>VLOOKUP($O$11,B.ARAB2!$A$14:$H$62,6,0)</f>
        <v>0</v>
      </c>
      <c r="J65" s="319">
        <f>VLOOKUP($O$11,B.ARAB2!$A$14:$H$62,7,0)</f>
        <v>0</v>
      </c>
      <c r="K65" s="928">
        <f>VLOOKUP($O$11,B.ARAB2!$A$14:$H$62,8,0)</f>
        <v>0</v>
      </c>
      <c r="L65" s="928"/>
      <c r="O65" s="163"/>
    </row>
    <row r="66" spans="2:15" ht="45.75" customHeight="1">
      <c r="B66" s="135">
        <v>5</v>
      </c>
      <c r="C66" s="91" t="s">
        <v>24</v>
      </c>
      <c r="D66" s="875">
        <f>VLOOKUP($O$11,'MAT2'!$A$14:$H$62,3,0)</f>
        <v>0</v>
      </c>
      <c r="E66" s="876"/>
      <c r="F66" s="253">
        <f>VLOOKUP($O$11,'MAT2'!$A$14:$H$62,4,0)</f>
        <v>0</v>
      </c>
      <c r="G66" s="926">
        <f>VLOOKUP($O$11,'MAT2'!$A$14:$H$62,5,0)</f>
        <v>0</v>
      </c>
      <c r="H66" s="927"/>
      <c r="I66" s="319">
        <f>VLOOKUP($O$11,'MAT2'!$A$14:$H$62,6,0)</f>
        <v>0</v>
      </c>
      <c r="J66" s="319">
        <f>VLOOKUP($O$11,'MAT2'!$A$14:$H$62,7,0)</f>
        <v>0</v>
      </c>
      <c r="K66" s="928">
        <f>VLOOKUP($O$11,'MAT2'!$A$14:$H$62,8,0)</f>
        <v>0</v>
      </c>
      <c r="L66" s="928"/>
      <c r="O66" s="163"/>
    </row>
    <row r="67" spans="2:15" ht="45.75" customHeight="1">
      <c r="B67" s="135">
        <v>6</v>
      </c>
      <c r="C67" s="91" t="s">
        <v>31</v>
      </c>
      <c r="D67" s="870">
        <f>VLOOKUP($O$11,'IPA2'!$A$14:$H$62,3,0)</f>
        <v>0</v>
      </c>
      <c r="E67" s="871"/>
      <c r="F67" s="253">
        <f>VLOOKUP($O$11,'IPA2'!$A$14:$H$62,4,0)</f>
        <v>0</v>
      </c>
      <c r="G67" s="926">
        <f>VLOOKUP($O$11,'IPA2'!$A$14:$H$62,5,0)</f>
        <v>0</v>
      </c>
      <c r="H67" s="927"/>
      <c r="I67" s="319">
        <f>VLOOKUP($O$11,'IPA2'!$A$14:$H$62,6,0)</f>
        <v>0</v>
      </c>
      <c r="J67" s="319">
        <f>VLOOKUP($O$11,'IPA2'!$A$14:$H$62,7,0)</f>
        <v>0</v>
      </c>
      <c r="K67" s="928">
        <f>VLOOKUP($O$11,'IPA2'!$A$14:$H$62,8,0)</f>
        <v>0</v>
      </c>
      <c r="L67" s="928"/>
      <c r="O67" s="163"/>
    </row>
    <row r="68" spans="2:15" ht="45.75" customHeight="1">
      <c r="B68" s="135">
        <v>7</v>
      </c>
      <c r="C68" s="91" t="s">
        <v>32</v>
      </c>
      <c r="D68" s="870">
        <f>VLOOKUP($O$11,'IPS2'!$A$14:$H$62,3,0)</f>
        <v>0</v>
      </c>
      <c r="E68" s="871"/>
      <c r="F68" s="253">
        <f>VLOOKUP($O$11,'IPS2'!$A$14:$H$62,4,0)</f>
        <v>0</v>
      </c>
      <c r="G68" s="926">
        <f>VLOOKUP($O$11,'IPS2'!$A$14:$H$62,5,0)</f>
        <v>0</v>
      </c>
      <c r="H68" s="927"/>
      <c r="I68" s="319">
        <f>VLOOKUP($O$11,'IPS2'!$A$14:$H$62,6,0)</f>
        <v>0</v>
      </c>
      <c r="J68" s="319">
        <f>VLOOKUP($O$11,'IPS2'!$A$14:$H$62,7,0)</f>
        <v>0</v>
      </c>
      <c r="K68" s="928">
        <f>VLOOKUP($O$11,'IPS2'!$A$14:$H$62,8,0)</f>
        <v>0</v>
      </c>
      <c r="L68" s="928"/>
      <c r="O68" s="163"/>
    </row>
    <row r="69" spans="2:15" ht="45.75" customHeight="1">
      <c r="B69" s="295">
        <v>8</v>
      </c>
      <c r="C69" s="106" t="s">
        <v>29</v>
      </c>
      <c r="D69" s="828">
        <f>VLOOKUP($O$11,BIng2!$A$14:$H$62,3,0)</f>
        <v>0</v>
      </c>
      <c r="E69" s="828"/>
      <c r="F69" s="253">
        <f>VLOOKUP($O$11,BIng2!$A$14:$H$62,4,0)</f>
        <v>0</v>
      </c>
      <c r="G69" s="926">
        <f>VLOOKUP($O$11,BIng2!$A$14:$H$62,5,0)</f>
        <v>0</v>
      </c>
      <c r="H69" s="927"/>
      <c r="I69" s="319">
        <f>VLOOKUP($O$11,BIng2!$A$14:$H$62,6,0)</f>
        <v>0</v>
      </c>
      <c r="J69" s="319">
        <f>VLOOKUP($O$11,BIng2!$A$14:$H$62,7,0)</f>
        <v>0</v>
      </c>
      <c r="K69" s="928">
        <f>VLOOKUP($O$11,BIng2!$A$14:$H$62,8,0)</f>
        <v>0</v>
      </c>
      <c r="L69" s="928"/>
      <c r="O69" s="163"/>
    </row>
    <row r="70" spans="2:15" ht="27.75" customHeight="1">
      <c r="B70" s="826" t="s">
        <v>34</v>
      </c>
      <c r="C70" s="827"/>
      <c r="D70" s="868"/>
      <c r="E70" s="868"/>
      <c r="F70" s="244"/>
      <c r="G70" s="929"/>
      <c r="H70" s="930"/>
      <c r="I70" s="245"/>
      <c r="J70" s="65"/>
      <c r="K70" s="931"/>
      <c r="L70" s="931"/>
      <c r="O70" s="163"/>
    </row>
    <row r="71" spans="2:15" ht="45.75" customHeight="1">
      <c r="B71" s="294">
        <v>1</v>
      </c>
      <c r="C71" s="106" t="s">
        <v>35</v>
      </c>
      <c r="D71" s="828">
        <f>VLOOKUP($O$11,'SBd2'!$A$14:$H$62,3,0)</f>
        <v>0</v>
      </c>
      <c r="E71" s="828"/>
      <c r="F71" s="253">
        <f>VLOOKUP($O$11,'SBd2'!$A$14:$H$62,4,0)</f>
        <v>0</v>
      </c>
      <c r="G71" s="926">
        <f>VLOOKUP($O$11,'SBd2'!$A$14:$H$62,5,0)</f>
        <v>0</v>
      </c>
      <c r="H71" s="927"/>
      <c r="I71" s="319">
        <f>VLOOKUP($O$11,'SBd2'!$A$14:$H$62,6,0)</f>
        <v>0</v>
      </c>
      <c r="J71" s="256">
        <f>VLOOKUP($O$11,'SBd2'!$A$14:$H$62,7,0)</f>
        <v>0</v>
      </c>
      <c r="K71" s="928">
        <f>VLOOKUP($O$11,'SBd2'!$A$14:$H$62,8,0)</f>
        <v>0</v>
      </c>
      <c r="L71" s="928"/>
      <c r="O71" s="163"/>
    </row>
    <row r="72" spans="2:15" ht="45.75" customHeight="1">
      <c r="B72" s="294">
        <v>2</v>
      </c>
      <c r="C72" s="106" t="s">
        <v>36</v>
      </c>
      <c r="D72" s="828">
        <f>VLOOKUP($O$11,'Pjk2'!$A$14:$H$62,3,0)</f>
        <v>0</v>
      </c>
      <c r="E72" s="828"/>
      <c r="F72" s="253">
        <f>VLOOKUP($O$11,'Pjk2'!$A$14:$H$62,4,0)</f>
        <v>0</v>
      </c>
      <c r="G72" s="926">
        <f>VLOOKUP($O$11,'Pjk2'!$A$14:$H$62,5,0)</f>
        <v>0</v>
      </c>
      <c r="H72" s="927"/>
      <c r="I72" s="319">
        <f>VLOOKUP($O$11,'Pjk2'!$A$14:$H$62,6,0)</f>
        <v>0</v>
      </c>
      <c r="J72" s="256">
        <f>VLOOKUP($O$11,'Pjk2'!$A$14:$H$62,7,0)</f>
        <v>0</v>
      </c>
      <c r="K72" s="928">
        <f>VLOOKUP($O$11,'Pjk2'!$A$14:$H$62,8,0)</f>
        <v>0</v>
      </c>
      <c r="L72" s="928"/>
      <c r="O72" s="163"/>
    </row>
    <row r="73" spans="2:15" ht="45.75" customHeight="1">
      <c r="B73" s="294">
        <v>3</v>
      </c>
      <c r="C73" s="106" t="s">
        <v>27</v>
      </c>
      <c r="D73" s="828">
        <f>VLOOKUP($O$11,'Prk2'!$A$14:$H$62,3,0)</f>
        <v>0</v>
      </c>
      <c r="E73" s="828"/>
      <c r="F73" s="253">
        <f>VLOOKUP($O$11,'Prk2'!$A$14:$H$62,4,0)</f>
        <v>0</v>
      </c>
      <c r="G73" s="926">
        <f>VLOOKUP($O$11,'Prk2'!$A$14:$H$62,5,0)</f>
        <v>0</v>
      </c>
      <c r="H73" s="927"/>
      <c r="I73" s="319">
        <f>VLOOKUP($O$11,'Prk2'!$A$14:$H$62,6,0)</f>
        <v>0</v>
      </c>
      <c r="J73" s="256">
        <f>VLOOKUP($O$11,'Prk2'!$A$14:$H$62,7,0)</f>
        <v>0</v>
      </c>
      <c r="K73" s="928">
        <f>VLOOKUP($O$11,'Prk2'!$A$14:$H$62,8,0)</f>
        <v>0</v>
      </c>
      <c r="L73" s="928"/>
      <c r="O73" s="163"/>
    </row>
    <row r="74" spans="2:15" ht="45.75" customHeight="1">
      <c r="B74" s="294">
        <v>4</v>
      </c>
      <c r="C74" s="106" t="s">
        <v>162</v>
      </c>
      <c r="D74" s="828">
        <f>VLOOKUP($O$11,BADER2!$A$14:$H$62,3,0)</f>
        <v>0</v>
      </c>
      <c r="E74" s="828"/>
      <c r="F74" s="253">
        <f>VLOOKUP($O$11,BADER2!$A$14:$H$62,4,0)</f>
        <v>0</v>
      </c>
      <c r="G74" s="926">
        <f>VLOOKUP($O$11,BADER2!$A$14:$H$62,5,0)</f>
        <v>0</v>
      </c>
      <c r="H74" s="927"/>
      <c r="I74" s="319">
        <f>VLOOKUP($O$11,BADER2!$A$14:$H$62,6,0)</f>
        <v>0</v>
      </c>
      <c r="J74" s="256">
        <f>VLOOKUP($O$11,BADER2!$A$14:$H$62,7,0)</f>
        <v>0</v>
      </c>
      <c r="K74" s="928">
        <f>VLOOKUP($O$11,BADER2!$A$14:$H$62,8,0)</f>
        <v>0</v>
      </c>
      <c r="L74" s="928"/>
      <c r="O74" s="163"/>
    </row>
    <row r="75" spans="2:15" ht="45.75" customHeight="1">
      <c r="B75" s="294">
        <v>5</v>
      </c>
      <c r="C75" s="106" t="s">
        <v>164</v>
      </c>
      <c r="D75" s="828" t="str">
        <f>IF(VLOOKUP($O$11,TAMB12!$A$14:$H$62,3,0)="","",VLOOKUP($O$11,TAMB12!$A$14:$H$62,3,0))</f>
        <v/>
      </c>
      <c r="E75" s="828"/>
      <c r="F75" s="253" t="str">
        <f>IF(VLOOKUP($O$11,TAMB12!$A$14:$H$62,4,0)="","",VLOOKUP($O$11,TAMB12!$A$14:$H$62,4,0))</f>
        <v/>
      </c>
      <c r="G75" s="926" t="str">
        <f>IF(VLOOKUP($O$11,TAMB12!$A$14:$H$62,5,0)="","",VLOOKUP($O$11,TAMB12!$A$14:$H$62,5,0))</f>
        <v/>
      </c>
      <c r="H75" s="927"/>
      <c r="I75" s="319" t="str">
        <f>IF(VLOOKUP($O$11,TAMB12!$A$14:$H$62,6,0)="","",VLOOKUP($O$11,TAMB12!$A$14:$H$62,6,0))</f>
        <v/>
      </c>
      <c r="J75" s="256" t="str">
        <f>IF(VLOOKUP($O$11,TAMB12!$A$14:$H$62,7,0)="","",VLOOKUP($O$11,TAMB12!$A$14:$H$62,7,0))</f>
        <v/>
      </c>
      <c r="K75" s="928" t="str">
        <f>IF(VLOOKUP($O$11,TAMB12!$A$14:$H$62,8,0)="","",VLOOKUP($O$11,TAMB12!$A$14:$H$62,8,0))</f>
        <v/>
      </c>
      <c r="L75" s="928"/>
      <c r="O75" s="163"/>
    </row>
    <row r="76" spans="2:15" ht="45.75" customHeight="1">
      <c r="B76" s="294">
        <v>6</v>
      </c>
      <c r="C76" s="106" t="s">
        <v>165</v>
      </c>
      <c r="D76" s="828" t="str">
        <f>IF(VLOOKUP($O$11,TAMB22!$A$14:$H$62,3,0)="","",VLOOKUP($O$11,TAMB22!$A$14:$H$62,3,0))</f>
        <v/>
      </c>
      <c r="E76" s="828"/>
      <c r="F76" s="253" t="str">
        <f>IF(VLOOKUP($O$11,TAMB22!$A$14:$H$62,4,0)="","",VLOOKUP($O$11,TAMB22!$A$14:$H$62,4,0))</f>
        <v/>
      </c>
      <c r="G76" s="926" t="str">
        <f>IF(VLOOKUP($O$11,TAMB22!$A$14:$H$62,5,0)="","",VLOOKUP($O$11,TAMB22!$A$14:$H$62,5,0))</f>
        <v/>
      </c>
      <c r="H76" s="927"/>
      <c r="I76" s="319" t="str">
        <f>IF(VLOOKUP($O$11,TAMB22!$A$14:$H$62,6,0)="","",VLOOKUP($O$11,TAMB22!$A$14:$H$62,6,0))</f>
        <v/>
      </c>
      <c r="J76" s="256" t="str">
        <f>IF(VLOOKUP($O$11,TAMB22!$A$14:$H$62,7,0)="","",VLOOKUP($O$11,TAMB22!$A$14:$H$62,7,0))</f>
        <v/>
      </c>
      <c r="K76" s="928" t="str">
        <f>IF(VLOOKUP($O$11,TAMB22!$A$14:$H$62,8,0)="","",VLOOKUP($O$11,TAMB22!$A$14:$H$62,8,0))</f>
        <v/>
      </c>
      <c r="L76" s="928"/>
      <c r="O76" s="163"/>
    </row>
    <row r="77" spans="2:15" ht="46.5" customHeight="1">
      <c r="B77" s="93"/>
      <c r="C77" s="90"/>
      <c r="D77" s="246"/>
      <c r="E77" s="246"/>
      <c r="F77" s="247"/>
      <c r="G77" s="247"/>
      <c r="H77" s="174"/>
      <c r="I77" s="246"/>
      <c r="J77" s="246"/>
      <c r="K77" s="246"/>
      <c r="L77" s="328" t="str">
        <f>E6&amp;" Hal 2"</f>
        <v>siswa15 Hal 2</v>
      </c>
      <c r="O77" s="84" t="s">
        <v>146</v>
      </c>
    </row>
    <row r="78" spans="2:15" ht="18.75">
      <c r="B78" s="108" t="s">
        <v>331</v>
      </c>
      <c r="C78" s="90"/>
      <c r="D78" s="246"/>
      <c r="E78" s="246"/>
      <c r="F78" s="247"/>
      <c r="G78" s="247"/>
      <c r="H78" s="174"/>
      <c r="I78" s="246"/>
      <c r="J78" s="246"/>
      <c r="K78" s="246"/>
      <c r="L78" s="174"/>
      <c r="O78" s="160"/>
    </row>
    <row r="79" spans="2:15" ht="12" customHeight="1">
      <c r="O79" s="160"/>
    </row>
    <row r="80" spans="2:15" ht="45" customHeight="1">
      <c r="B80" s="103" t="s">
        <v>332</v>
      </c>
      <c r="C80" s="103" t="s">
        <v>41</v>
      </c>
      <c r="D80" s="109"/>
      <c r="E80" s="109"/>
      <c r="F80" s="109"/>
      <c r="G80" s="109"/>
      <c r="H80" s="843" t="s">
        <v>11</v>
      </c>
      <c r="I80" s="843"/>
      <c r="J80" s="843"/>
      <c r="K80" s="843"/>
      <c r="L80" s="843"/>
      <c r="O80" s="160"/>
    </row>
    <row r="81" spans="1:15" ht="47.25" customHeight="1">
      <c r="B81" s="294">
        <v>1</v>
      </c>
      <c r="C81" s="102">
        <f>IF(VLOOKUP($O$11,DATA_RAPORT2,7,0)="","",VLOOKUP($O$11,DATA_RAPORT2,7,0))</f>
        <v>0</v>
      </c>
      <c r="D81" s="107"/>
      <c r="E81" s="107"/>
      <c r="F81" s="107"/>
      <c r="G81" s="107"/>
      <c r="H81" s="819" t="str">
        <f>IF(VLOOKUP($O$11,DATA_RAPORT2,8,0)="","",VLOOKUP($O$11,DATA_RAPORT2,8,0))</f>
        <v>coba 15</v>
      </c>
      <c r="I81" s="819"/>
      <c r="J81" s="819"/>
      <c r="K81" s="819"/>
      <c r="L81" s="819"/>
      <c r="O81" s="160"/>
    </row>
    <row r="82" spans="1:15" ht="47.25" customHeight="1">
      <c r="B82" s="294">
        <v>2</v>
      </c>
      <c r="C82" s="102">
        <f>IF(VLOOKUP($O$11,DATA_RAPORT2,9,0)="","",VLOOKUP($O$11,DATA_RAPORT2,9,0))</f>
        <v>0</v>
      </c>
      <c r="D82" s="107"/>
      <c r="E82" s="107"/>
      <c r="F82" s="107"/>
      <c r="G82" s="107"/>
      <c r="H82" s="819" t="str">
        <f>IF(VLOOKUP($O$11,DATA_RAPORT2,10,0)="","",VLOOKUP($O$11,DATA_RAPORT2,10,0))</f>
        <v>coba 16</v>
      </c>
      <c r="I82" s="819"/>
      <c r="J82" s="819"/>
      <c r="K82" s="819"/>
      <c r="L82" s="819"/>
      <c r="O82" s="160"/>
    </row>
    <row r="83" spans="1:15" ht="47.25" customHeight="1">
      <c r="B83" s="294">
        <v>3</v>
      </c>
      <c r="C83" s="820">
        <f>IF(VLOOKUP($O$11,DATA_RAPORT2,11,0)="","",VLOOKUP($O$11,DATA_RAPORT2,11,0))</f>
        <v>0</v>
      </c>
      <c r="D83" s="821"/>
      <c r="E83" s="821"/>
      <c r="F83" s="821"/>
      <c r="G83" s="822"/>
      <c r="H83" s="819" t="str">
        <f>IF(VLOOKUP($O$11,DATA_RAPORT2,12,0)="","",VLOOKUP($O$11,DATA_RAPORT2,12,0))</f>
        <v>coba 17</v>
      </c>
      <c r="I83" s="819"/>
      <c r="J83" s="819"/>
      <c r="K83" s="819"/>
      <c r="L83" s="819"/>
      <c r="O83" s="160"/>
    </row>
    <row r="84" spans="1:15" ht="26.25" customHeight="1">
      <c r="B84" s="93"/>
      <c r="C84" s="176"/>
      <c r="D84" s="176"/>
      <c r="E84" s="176"/>
      <c r="F84" s="176"/>
      <c r="G84" s="176"/>
      <c r="H84" s="177"/>
      <c r="I84" s="177"/>
      <c r="J84" s="177"/>
      <c r="K84" s="177"/>
      <c r="L84" s="177"/>
      <c r="O84" s="160"/>
    </row>
    <row r="85" spans="1:15" ht="35.25" customHeight="1">
      <c r="B85" s="112" t="s">
        <v>334</v>
      </c>
      <c r="C85" s="113"/>
      <c r="D85" s="113"/>
      <c r="E85" s="113"/>
      <c r="F85" s="113"/>
      <c r="G85" s="113"/>
      <c r="J85" s="151"/>
      <c r="K85" s="151"/>
      <c r="L85" s="151"/>
      <c r="O85" s="160"/>
    </row>
    <row r="86" spans="1:15" ht="14.25" customHeight="1">
      <c r="H86" s="152" t="s">
        <v>110</v>
      </c>
      <c r="I86" s="153" t="s">
        <v>406</v>
      </c>
      <c r="J86" s="87"/>
      <c r="K86" s="87"/>
      <c r="L86" s="80"/>
      <c r="O86" s="160"/>
    </row>
    <row r="87" spans="1:15" ht="15.75">
      <c r="B87" s="844" t="s">
        <v>43</v>
      </c>
      <c r="C87" s="845"/>
      <c r="D87" s="107" t="s">
        <v>40</v>
      </c>
      <c r="E87" s="821" t="str">
        <f>VLOOKUP($O$11,DATA_RAPORT2,4,0)&amp; "   hari"</f>
        <v xml:space="preserve">   hari</v>
      </c>
      <c r="F87" s="822"/>
      <c r="G87" s="98"/>
      <c r="H87" s="154" t="s">
        <v>406</v>
      </c>
      <c r="I87" s="88"/>
      <c r="J87" s="88"/>
      <c r="K87" s="88"/>
      <c r="L87" s="155"/>
      <c r="O87" s="160"/>
    </row>
    <row r="88" spans="1:15">
      <c r="A88" s="88"/>
      <c r="B88" s="844" t="s">
        <v>44</v>
      </c>
      <c r="C88" s="845"/>
      <c r="D88" s="107" t="s">
        <v>40</v>
      </c>
      <c r="E88" s="821" t="str">
        <f>VLOOKUP($O$11,DATA_RAPORT2,5,0)&amp;"   hari"</f>
        <v xml:space="preserve">   hari</v>
      </c>
      <c r="F88" s="822"/>
      <c r="G88" s="98"/>
      <c r="H88" s="156" t="s">
        <v>407</v>
      </c>
      <c r="I88" s="178"/>
      <c r="J88" s="88"/>
      <c r="K88" s="88"/>
      <c r="L88" s="155"/>
      <c r="M88" s="88"/>
      <c r="N88" s="88"/>
      <c r="O88" s="161"/>
    </row>
    <row r="89" spans="1:15">
      <c r="B89" s="844" t="s">
        <v>45</v>
      </c>
      <c r="C89" s="845"/>
      <c r="D89" s="107" t="s">
        <v>40</v>
      </c>
      <c r="E89" s="821" t="str">
        <f>VLOOKUP($O$11,DATA_RAPORT2,6,0)&amp;"   hari"</f>
        <v xml:space="preserve">   hari</v>
      </c>
      <c r="F89" s="822"/>
      <c r="G89" s="98"/>
      <c r="H89" s="839" t="str">
        <f>VLOOKUP($O$11,'LEDGER GENAP2'!$A$11:$AQ$108,42,)</f>
        <v/>
      </c>
      <c r="I89" s="840" t="s">
        <v>431</v>
      </c>
      <c r="J89" s="840"/>
      <c r="K89" s="841" t="s">
        <v>40</v>
      </c>
      <c r="L89" s="842" t="str">
        <f>IF(UTAMA!D16=7," 8 (delapan)",IF(UTAMA!D16=8,"9 (sembilan)",IF(UTAMA!D16=9,"LULUS",1)))</f>
        <v xml:space="preserve"> 8 (delapan)</v>
      </c>
      <c r="O89" s="160"/>
    </row>
    <row r="90" spans="1:15">
      <c r="H90" s="839"/>
      <c r="I90" s="840"/>
      <c r="J90" s="840"/>
      <c r="K90" s="841"/>
      <c r="L90" s="842"/>
      <c r="O90" s="160"/>
    </row>
    <row r="91" spans="1:15" ht="21" customHeight="1">
      <c r="H91" s="157"/>
      <c r="I91" s="83"/>
      <c r="J91" s="83"/>
      <c r="K91" s="83"/>
      <c r="L91" s="92"/>
      <c r="O91" s="160"/>
    </row>
    <row r="92" spans="1:15" ht="24.75" customHeight="1">
      <c r="O92" s="160"/>
    </row>
    <row r="93" spans="1:15" ht="15.75" customHeight="1">
      <c r="K93" s="110" t="str">
        <f>'UTAMA 2'!L9</f>
        <v>Malang, 17 September 1970</v>
      </c>
      <c r="L93" s="82"/>
      <c r="O93" s="160"/>
    </row>
    <row r="94" spans="1:15" ht="15.75" customHeight="1">
      <c r="J94" s="88"/>
      <c r="O94" s="160"/>
    </row>
    <row r="95" spans="1:15" ht="15.75" customHeight="1">
      <c r="C95" s="58" t="s">
        <v>6</v>
      </c>
      <c r="J95" s="88"/>
      <c r="K95" s="58" t="s">
        <v>47</v>
      </c>
      <c r="O95" s="160"/>
    </row>
    <row r="96" spans="1:15" ht="15.75" customHeight="1">
      <c r="C96" s="58" t="s">
        <v>49</v>
      </c>
      <c r="O96" s="160"/>
    </row>
    <row r="97" spans="1:15" ht="15.75" customHeight="1">
      <c r="O97" s="160"/>
    </row>
    <row r="98" spans="1:15" ht="15.75" customHeight="1">
      <c r="O98" s="160"/>
    </row>
    <row r="99" spans="1:15" ht="15.75" customHeight="1">
      <c r="K99" s="122" t="str">
        <f>UTAMA!D12</f>
        <v>MOH. TAUFIK, S.Pd</v>
      </c>
      <c r="L99" s="82"/>
      <c r="O99" s="160"/>
    </row>
    <row r="100" spans="1:15" ht="15.75" customHeight="1">
      <c r="C100" s="83"/>
      <c r="D100" s="88"/>
      <c r="E100" s="88"/>
      <c r="K100" s="110" t="str">
        <f>"NIP : "&amp;""&amp;UTAMA!D14</f>
        <v xml:space="preserve">NIP : </v>
      </c>
      <c r="L100" s="82"/>
      <c r="O100" s="160"/>
    </row>
    <row r="101" spans="1:15" ht="15.75" customHeight="1">
      <c r="O101" s="160"/>
    </row>
    <row r="102" spans="1:15" ht="15.75" customHeight="1">
      <c r="O102" s="160"/>
    </row>
    <row r="103" spans="1:15" ht="15.75" customHeight="1">
      <c r="O103" s="160"/>
    </row>
    <row r="104" spans="1:15" ht="15.75" customHeight="1">
      <c r="A104" s="88"/>
      <c r="H104" s="93" t="s">
        <v>333</v>
      </c>
      <c r="I104" s="248"/>
      <c r="J104" s="248"/>
      <c r="O104" s="160"/>
    </row>
    <row r="105" spans="1:15" ht="15.75" customHeight="1">
      <c r="H105" s="93" t="s">
        <v>322</v>
      </c>
      <c r="I105" s="249"/>
      <c r="J105" s="249"/>
      <c r="O105" s="160"/>
    </row>
    <row r="106" spans="1:15" ht="15.75" customHeight="1">
      <c r="C106" s="85"/>
      <c r="D106" s="85"/>
      <c r="E106" s="179"/>
      <c r="H106" s="250"/>
      <c r="I106" s="251"/>
      <c r="J106" s="251"/>
      <c r="K106" s="79"/>
      <c r="L106" s="79"/>
      <c r="O106" s="160"/>
    </row>
    <row r="107" spans="1:15" ht="15.75" customHeight="1">
      <c r="C107" s="85"/>
      <c r="D107" s="85"/>
      <c r="E107" s="179"/>
      <c r="H107" s="250"/>
      <c r="I107" s="251"/>
      <c r="J107" s="251"/>
      <c r="K107" s="79"/>
      <c r="L107" s="79"/>
      <c r="O107" s="160"/>
    </row>
    <row r="108" spans="1:15" ht="15.75" customHeight="1">
      <c r="C108" s="85"/>
      <c r="D108" s="85"/>
      <c r="E108" s="180"/>
      <c r="H108" s="250"/>
      <c r="I108" s="251"/>
      <c r="J108" s="251"/>
      <c r="K108" s="171"/>
      <c r="L108" s="171"/>
      <c r="O108" s="160"/>
    </row>
    <row r="109" spans="1:15" ht="15.75" customHeight="1">
      <c r="C109" s="85"/>
      <c r="D109" s="85"/>
      <c r="E109" s="85"/>
      <c r="H109" s="257" t="str">
        <f>'UTAMA 2'!L7</f>
        <v>SITI Hamidah, M.Ag</v>
      </c>
      <c r="I109" s="252"/>
      <c r="J109" s="252"/>
      <c r="K109" s="171"/>
      <c r="L109" s="171"/>
      <c r="O109" s="160"/>
    </row>
    <row r="110" spans="1:15" ht="15.75" customHeight="1">
      <c r="C110" s="85"/>
      <c r="D110" s="85"/>
      <c r="E110" s="85"/>
      <c r="H110" s="258" t="str">
        <f>"NIP.  "&amp;'UTAMA 2'!L8</f>
        <v>NIP.  1968 23 545464 15</v>
      </c>
      <c r="I110" s="249"/>
      <c r="J110" s="249"/>
      <c r="K110" s="79"/>
      <c r="L110" s="79"/>
      <c r="O110" s="160"/>
    </row>
    <row r="111" spans="1:15" ht="15.75" customHeight="1">
      <c r="C111" s="85"/>
      <c r="D111" s="85"/>
      <c r="E111" s="85"/>
      <c r="I111" s="79"/>
      <c r="J111" s="79"/>
      <c r="K111" s="79"/>
      <c r="L111" s="79"/>
      <c r="O111" s="160"/>
    </row>
    <row r="112" spans="1:15" s="88" customFormat="1" ht="15.75" customHeight="1">
      <c r="B112" s="58"/>
      <c r="C112" s="58"/>
      <c r="D112" s="58"/>
      <c r="E112" s="58"/>
      <c r="F112" s="58"/>
      <c r="G112" s="58"/>
      <c r="H112" s="86"/>
      <c r="I112" s="86"/>
      <c r="J112" s="86"/>
      <c r="K112" s="86"/>
      <c r="L112" s="86"/>
      <c r="O112" s="161"/>
    </row>
    <row r="113" spans="2:15" s="88" customFormat="1" ht="15.75" customHeight="1">
      <c r="B113" s="58"/>
      <c r="C113" s="58"/>
      <c r="D113" s="58"/>
      <c r="E113" s="58"/>
      <c r="F113" s="58"/>
      <c r="G113" s="58"/>
      <c r="H113" s="58"/>
      <c r="I113" s="58"/>
      <c r="J113" s="58"/>
      <c r="K113" s="58"/>
      <c r="L113" s="58"/>
      <c r="O113" s="161"/>
    </row>
    <row r="114" spans="2:15" ht="15" customHeight="1">
      <c r="O114" s="160"/>
    </row>
    <row r="115" spans="2:15" ht="15" customHeight="1">
      <c r="O115" s="160"/>
    </row>
    <row r="116" spans="2:15" ht="15" customHeight="1">
      <c r="O116" s="160"/>
    </row>
    <row r="117" spans="2:15" ht="15" customHeight="1">
      <c r="O117" s="160"/>
    </row>
    <row r="118" spans="2:15" ht="15" customHeight="1">
      <c r="O118" s="160"/>
    </row>
    <row r="119" spans="2:15" ht="15" customHeight="1">
      <c r="O119" s="160"/>
    </row>
    <row r="120" spans="2:15" ht="15" customHeight="1">
      <c r="O120" s="160"/>
    </row>
    <row r="121" spans="2:15" ht="15" customHeight="1">
      <c r="O121" s="160"/>
    </row>
    <row r="122" spans="2:15" ht="15" customHeight="1">
      <c r="O122" s="160"/>
    </row>
    <row r="123" spans="2:15" ht="15" customHeight="1">
      <c r="O123" s="160"/>
    </row>
    <row r="124" spans="2:15" ht="15" customHeight="1">
      <c r="O124" s="160"/>
    </row>
    <row r="125" spans="2:15" ht="15" customHeight="1">
      <c r="O125" s="160"/>
    </row>
    <row r="126" spans="2:15" ht="15" customHeight="1">
      <c r="O126" s="160"/>
    </row>
    <row r="127" spans="2:15" ht="15" customHeight="1">
      <c r="O127" s="160"/>
    </row>
    <row r="128" spans="2:15" ht="15" customHeight="1">
      <c r="O128" s="160"/>
    </row>
    <row r="129" spans="2:15" ht="15" customHeight="1">
      <c r="O129" s="160"/>
    </row>
    <row r="130" spans="2:15">
      <c r="O130" s="160"/>
    </row>
    <row r="131" spans="2:15">
      <c r="O131" s="160"/>
    </row>
    <row r="132" spans="2:15">
      <c r="O132" s="160"/>
    </row>
    <row r="133" spans="2:15">
      <c r="L133" s="329" t="str">
        <f>E6&amp;" Hal 3"</f>
        <v>siswa15 Hal 3</v>
      </c>
      <c r="O133" s="160"/>
    </row>
    <row r="134" spans="2:15">
      <c r="O134" s="84" t="s">
        <v>153</v>
      </c>
    </row>
    <row r="135" spans="2:15" ht="18.75">
      <c r="B135" s="112" t="s">
        <v>408</v>
      </c>
      <c r="O135" s="158"/>
    </row>
    <row r="136" spans="2:15" ht="15.75">
      <c r="B136" s="103" t="s">
        <v>332</v>
      </c>
      <c r="C136" s="103" t="s">
        <v>412</v>
      </c>
      <c r="D136" s="109"/>
      <c r="E136" s="109"/>
      <c r="F136" s="109"/>
      <c r="G136" s="109"/>
      <c r="H136" s="843" t="s">
        <v>11</v>
      </c>
      <c r="I136" s="843"/>
      <c r="J136" s="843"/>
      <c r="K136" s="843"/>
      <c r="L136" s="843"/>
      <c r="O136" s="158"/>
    </row>
    <row r="137" spans="2:15" ht="39" customHeight="1">
      <c r="B137" s="294">
        <v>1</v>
      </c>
      <c r="C137" s="102">
        <f>IF(VLOOKUP($O$11,DATA_RAPORT2,13,0)="","",VLOOKUP($O$11,DATA_RAPORT2,13,0))</f>
        <v>0</v>
      </c>
      <c r="D137" s="107"/>
      <c r="E137" s="107"/>
      <c r="F137" s="107"/>
      <c r="G137" s="107"/>
      <c r="H137" s="819" t="e">
        <f>IF(VLOOKUP($O$11,data_raport1,14,0)="","",VLOOKUP($O$11,data_raport1,14,0))</f>
        <v>#REF!</v>
      </c>
      <c r="I137" s="819"/>
      <c r="J137" s="819"/>
      <c r="K137" s="819"/>
      <c r="L137" s="819"/>
      <c r="O137" s="158"/>
    </row>
    <row r="138" spans="2:15" ht="39" customHeight="1">
      <c r="B138" s="294">
        <v>2</v>
      </c>
      <c r="C138" s="102" t="e">
        <f>IF(VLOOKUP($O$11,data_raport1,15,0)="","",VLOOKUP($O$11,data_raport1,15,0))</f>
        <v>#REF!</v>
      </c>
      <c r="D138" s="107"/>
      <c r="E138" s="107"/>
      <c r="F138" s="107"/>
      <c r="G138" s="107"/>
      <c r="H138" s="819" t="e">
        <f>IF(VLOOKUP($O$11,data_raport1,16,0)="","",VLOOKUP($O$11,data_raport1,16,0))</f>
        <v>#REF!</v>
      </c>
      <c r="I138" s="819"/>
      <c r="J138" s="819"/>
      <c r="K138" s="819"/>
      <c r="L138" s="819"/>
      <c r="O138" s="158"/>
    </row>
    <row r="139" spans="2:15" ht="39" customHeight="1">
      <c r="B139" s="294">
        <v>3</v>
      </c>
      <c r="C139" s="820" t="e">
        <f>IF(VLOOKUP($O$11,data_raport1,17,0)="","",VLOOKUP($O$11,data_raport1,17,0))</f>
        <v>#REF!</v>
      </c>
      <c r="D139" s="821"/>
      <c r="E139" s="821"/>
      <c r="F139" s="821"/>
      <c r="G139" s="822"/>
      <c r="H139" s="819" t="e">
        <f>IF(VLOOKUP($O$11,data_raport1,18,0)="","",VLOOKUP($O$11,data_raport1,18,0))</f>
        <v>#REF!</v>
      </c>
      <c r="I139" s="819"/>
      <c r="J139" s="819"/>
      <c r="K139" s="819"/>
      <c r="L139" s="819"/>
      <c r="O139" s="158"/>
    </row>
    <row r="140" spans="2:15">
      <c r="O140" s="158"/>
    </row>
    <row r="141" spans="2:15" ht="15.75">
      <c r="B141" s="105" t="s">
        <v>409</v>
      </c>
      <c r="D141" s="100"/>
      <c r="E141" s="100"/>
      <c r="F141" s="100"/>
      <c r="G141" s="100"/>
      <c r="H141" s="100"/>
      <c r="I141" s="100"/>
      <c r="J141" s="100"/>
      <c r="K141" s="100"/>
      <c r="L141" s="100"/>
      <c r="O141" s="158"/>
    </row>
    <row r="142" spans="2:15">
      <c r="B142" s="100"/>
      <c r="C142" s="100"/>
      <c r="D142" s="100"/>
      <c r="E142" s="100"/>
      <c r="F142" s="100"/>
      <c r="G142" s="100"/>
      <c r="H142" s="100"/>
      <c r="I142" s="100"/>
      <c r="J142" s="100"/>
      <c r="K142" s="100"/>
      <c r="L142" s="100"/>
      <c r="O142" s="158"/>
    </row>
    <row r="143" spans="2:15" ht="86.25" customHeight="1">
      <c r="B143" s="831" t="e">
        <f>IF(VLOOKUP($O$11,data_raport1,19,0)="","",VLOOKUP($O$11,data_raport1,19,0))</f>
        <v>#REF!</v>
      </c>
      <c r="C143" s="832"/>
      <c r="D143" s="832"/>
      <c r="E143" s="832"/>
      <c r="F143" s="832"/>
      <c r="G143" s="832"/>
      <c r="H143" s="832"/>
      <c r="I143" s="832"/>
      <c r="J143" s="832"/>
      <c r="K143" s="832"/>
      <c r="L143" s="833"/>
      <c r="O143" s="158"/>
    </row>
    <row r="144" spans="2:15">
      <c r="O144" s="158"/>
    </row>
    <row r="145" spans="2:15" ht="15.75">
      <c r="B145" s="105" t="s">
        <v>410</v>
      </c>
      <c r="D145" s="100"/>
      <c r="E145" s="100"/>
      <c r="F145" s="100"/>
      <c r="G145" s="100"/>
      <c r="H145" s="100"/>
      <c r="I145" s="100"/>
      <c r="J145" s="100"/>
      <c r="K145" s="100"/>
      <c r="L145" s="100"/>
      <c r="O145" s="158"/>
    </row>
    <row r="146" spans="2:15" ht="15" customHeight="1">
      <c r="B146" s="100"/>
      <c r="C146" s="100"/>
      <c r="D146" s="100"/>
      <c r="E146" s="100"/>
      <c r="F146" s="100"/>
      <c r="G146" s="100"/>
      <c r="H146" s="100"/>
      <c r="I146" s="100"/>
      <c r="J146" s="100"/>
      <c r="K146" s="100"/>
      <c r="L146" s="100"/>
      <c r="O146" s="158"/>
    </row>
    <row r="147" spans="2:15" ht="89.25" customHeight="1">
      <c r="B147" s="834"/>
      <c r="C147" s="835"/>
      <c r="D147" s="835"/>
      <c r="E147" s="835"/>
      <c r="F147" s="835"/>
      <c r="G147" s="835"/>
      <c r="H147" s="835"/>
      <c r="I147" s="835"/>
      <c r="J147" s="835"/>
      <c r="K147" s="835"/>
      <c r="L147" s="836"/>
      <c r="O147" s="158"/>
    </row>
    <row r="148" spans="2:15" ht="15" customHeight="1">
      <c r="O148" s="158"/>
    </row>
    <row r="149" spans="2:15">
      <c r="O149" s="158"/>
    </row>
    <row r="150" spans="2:15">
      <c r="O150" s="158"/>
    </row>
    <row r="151" spans="2:15">
      <c r="O151" s="158"/>
    </row>
    <row r="152" spans="2:15">
      <c r="O152" s="158"/>
    </row>
    <row r="153" spans="2:15">
      <c r="O153" s="158"/>
    </row>
    <row r="154" spans="2:15">
      <c r="O154" s="158"/>
    </row>
    <row r="155" spans="2:15">
      <c r="O155" s="158"/>
    </row>
    <row r="156" spans="2:15">
      <c r="O156" s="158"/>
    </row>
    <row r="157" spans="2:15">
      <c r="O157" s="158"/>
    </row>
    <row r="158" spans="2:15">
      <c r="O158" s="158"/>
    </row>
    <row r="159" spans="2:15">
      <c r="O159" s="158"/>
    </row>
    <row r="160" spans="2:15">
      <c r="O160" s="158"/>
    </row>
    <row r="161" spans="15:15">
      <c r="O161" s="158"/>
    </row>
    <row r="162" spans="15:15">
      <c r="O162" s="158"/>
    </row>
    <row r="163" spans="15:15" ht="15" customHeight="1">
      <c r="O163" s="158"/>
    </row>
    <row r="164" spans="15:15" ht="15" customHeight="1">
      <c r="O164" s="158"/>
    </row>
    <row r="165" spans="15:15" ht="14.25" customHeight="1">
      <c r="O165" s="159"/>
    </row>
    <row r="166" spans="15:15">
      <c r="O166" s="159"/>
    </row>
    <row r="167" spans="15:15">
      <c r="O167" s="158"/>
    </row>
    <row r="168" spans="15:15">
      <c r="O168" s="158"/>
    </row>
    <row r="169" spans="15:15">
      <c r="O169" s="158"/>
    </row>
    <row r="170" spans="15:15">
      <c r="O170" s="158"/>
    </row>
    <row r="171" spans="15:15">
      <c r="O171" s="158"/>
    </row>
    <row r="172" spans="15:15">
      <c r="O172" s="158"/>
    </row>
    <row r="173" spans="15:15">
      <c r="O173" s="158"/>
    </row>
    <row r="174" spans="15:15">
      <c r="O174" s="158"/>
    </row>
    <row r="175" spans="15:15">
      <c r="O175" s="158"/>
    </row>
    <row r="176" spans="15:15">
      <c r="O176" s="158"/>
    </row>
    <row r="177" spans="12:15">
      <c r="O177" s="158"/>
    </row>
    <row r="178" spans="12:15">
      <c r="O178" s="158"/>
    </row>
    <row r="179" spans="12:15">
      <c r="O179" s="158"/>
    </row>
    <row r="180" spans="12:15">
      <c r="O180" s="158"/>
    </row>
    <row r="181" spans="12:15">
      <c r="O181" s="158"/>
    </row>
    <row r="182" spans="12:15">
      <c r="O182" s="158"/>
    </row>
    <row r="183" spans="12:15">
      <c r="O183" s="158"/>
    </row>
    <row r="184" spans="12:15">
      <c r="O184" s="158"/>
    </row>
    <row r="185" spans="12:15">
      <c r="O185" s="158"/>
    </row>
    <row r="186" spans="12:15">
      <c r="O186" s="158"/>
    </row>
    <row r="187" spans="12:15">
      <c r="O187" s="158"/>
    </row>
    <row r="188" spans="12:15">
      <c r="L188" s="330" t="str">
        <f>E6&amp;" Hal 4"</f>
        <v>siswa15 Hal 4</v>
      </c>
      <c r="O188" s="158"/>
    </row>
    <row r="189" spans="12:15">
      <c r="O189" s="84" t="s">
        <v>321</v>
      </c>
    </row>
  </sheetData>
  <sheetProtection password="D05F" sheet="1" objects="1" scenarios="1" formatCells="0" formatColumns="0" formatRows="0" insertColumns="0" insertRows="0" deleteColumns="0" deleteRows="0"/>
  <mergeCells count="100">
    <mergeCell ref="E51:F51"/>
    <mergeCell ref="O36:O48"/>
    <mergeCell ref="B1:L1"/>
    <mergeCell ref="E4:H5"/>
    <mergeCell ref="O11:O13"/>
    <mergeCell ref="B14:L14"/>
    <mergeCell ref="B18:L18"/>
    <mergeCell ref="E3:H3"/>
    <mergeCell ref="B53:C53"/>
    <mergeCell ref="B54:C56"/>
    <mergeCell ref="D54:H55"/>
    <mergeCell ref="I54:L55"/>
    <mergeCell ref="D56:E56"/>
    <mergeCell ref="G56:H56"/>
    <mergeCell ref="K56:L56"/>
    <mergeCell ref="B57:C57"/>
    <mergeCell ref="D57:E57"/>
    <mergeCell ref="G57:H57"/>
    <mergeCell ref="K57:L57"/>
    <mergeCell ref="D58:E58"/>
    <mergeCell ref="G58:H58"/>
    <mergeCell ref="K58:L58"/>
    <mergeCell ref="B59:B62"/>
    <mergeCell ref="D59:E59"/>
    <mergeCell ref="G59:H59"/>
    <mergeCell ref="K59:L59"/>
    <mergeCell ref="D60:E60"/>
    <mergeCell ref="G60:H60"/>
    <mergeCell ref="K60:L60"/>
    <mergeCell ref="D61:E61"/>
    <mergeCell ref="G61:H61"/>
    <mergeCell ref="K61:L61"/>
    <mergeCell ref="D62:E62"/>
    <mergeCell ref="G62:H62"/>
    <mergeCell ref="K62:L62"/>
    <mergeCell ref="D63:E63"/>
    <mergeCell ref="G63:H63"/>
    <mergeCell ref="K63:L63"/>
    <mergeCell ref="D64:E64"/>
    <mergeCell ref="G64:H64"/>
    <mergeCell ref="K64:L64"/>
    <mergeCell ref="D65:E65"/>
    <mergeCell ref="G65:H65"/>
    <mergeCell ref="K65:L65"/>
    <mergeCell ref="D66:E66"/>
    <mergeCell ref="G66:H66"/>
    <mergeCell ref="K66:L66"/>
    <mergeCell ref="D67:E67"/>
    <mergeCell ref="G67:H67"/>
    <mergeCell ref="K67:L67"/>
    <mergeCell ref="D68:E68"/>
    <mergeCell ref="G68:H68"/>
    <mergeCell ref="K68:L68"/>
    <mergeCell ref="D69:E69"/>
    <mergeCell ref="G69:H69"/>
    <mergeCell ref="K69:L69"/>
    <mergeCell ref="B70:C70"/>
    <mergeCell ref="D70:E70"/>
    <mergeCell ref="G70:H70"/>
    <mergeCell ref="K70:L70"/>
    <mergeCell ref="D71:E71"/>
    <mergeCell ref="G71:H71"/>
    <mergeCell ref="K71:L71"/>
    <mergeCell ref="D72:E72"/>
    <mergeCell ref="G72:H72"/>
    <mergeCell ref="K72:L72"/>
    <mergeCell ref="D73:E73"/>
    <mergeCell ref="G73:H73"/>
    <mergeCell ref="K73:L73"/>
    <mergeCell ref="H82:L82"/>
    <mergeCell ref="D74:E74"/>
    <mergeCell ref="G74:H74"/>
    <mergeCell ref="K74:L74"/>
    <mergeCell ref="D75:E75"/>
    <mergeCell ref="G75:H75"/>
    <mergeCell ref="K75:L75"/>
    <mergeCell ref="D76:E76"/>
    <mergeCell ref="G76:H76"/>
    <mergeCell ref="K76:L76"/>
    <mergeCell ref="H80:L80"/>
    <mergeCell ref="H81:L81"/>
    <mergeCell ref="C83:G83"/>
    <mergeCell ref="H83:L83"/>
    <mergeCell ref="B87:C87"/>
    <mergeCell ref="E87:F87"/>
    <mergeCell ref="B88:C88"/>
    <mergeCell ref="E88:F88"/>
    <mergeCell ref="B143:L143"/>
    <mergeCell ref="B147:L147"/>
    <mergeCell ref="B89:C89"/>
    <mergeCell ref="E89:F89"/>
    <mergeCell ref="H136:L136"/>
    <mergeCell ref="H137:L137"/>
    <mergeCell ref="H138:L138"/>
    <mergeCell ref="C139:G139"/>
    <mergeCell ref="H139:L139"/>
    <mergeCell ref="H89:H90"/>
    <mergeCell ref="I89:J90"/>
    <mergeCell ref="K89:K90"/>
    <mergeCell ref="L89:L90"/>
  </mergeCells>
  <pageMargins left="0.35433070866141736" right="0" top="0.47" bottom="0.5" header="0.3" footer="0.27559055118110237"/>
  <pageSetup paperSize="768" scale="85" orientation="portrait" r:id="rId1"/>
  <drawing r:id="rId2"/>
  <legacyDrawing r:id="rId3"/>
</worksheet>
</file>

<file path=xl/worksheets/sheet39.xml><?xml version="1.0" encoding="utf-8"?>
<worksheet xmlns="http://schemas.openxmlformats.org/spreadsheetml/2006/main" xmlns:r="http://schemas.openxmlformats.org/officeDocument/2006/relationships">
  <sheetPr codeName="Sheet33">
    <tabColor rgb="FFFFC000"/>
  </sheetPr>
  <dimension ref="A1:O147"/>
  <sheetViews>
    <sheetView topLeftCell="A13" zoomScale="80" zoomScaleNormal="80" zoomScaleSheetLayoutView="90" workbookViewId="0"/>
  </sheetViews>
  <sheetFormatPr defaultColWidth="9.140625" defaultRowHeight="15"/>
  <cols>
    <col min="1" max="1" width="1.42578125" style="58" customWidth="1"/>
    <col min="2" max="2" width="3.85546875" style="58" customWidth="1"/>
    <col min="3" max="3" width="24.7109375" style="58" customWidth="1"/>
    <col min="4" max="4" width="2" style="58" customWidth="1"/>
    <col min="5" max="5" width="3.42578125" style="58" customWidth="1"/>
    <col min="6" max="6" width="5.7109375" style="58" customWidth="1"/>
    <col min="7" max="7" width="7.5703125" style="58" customWidth="1"/>
    <col min="8" max="8" width="27" style="58" customWidth="1"/>
    <col min="9" max="10" width="7.5703125" style="58" customWidth="1"/>
    <col min="11" max="11" width="2.140625" style="58" customWidth="1"/>
    <col min="12" max="12" width="19.42578125" style="58" customWidth="1"/>
    <col min="13" max="13" width="2" style="58" customWidth="1"/>
    <col min="14" max="14" width="1.28515625" style="58" customWidth="1"/>
    <col min="15" max="15" width="18.28515625" style="58" bestFit="1" customWidth="1"/>
    <col min="16" max="16384" width="9.140625" style="58"/>
  </cols>
  <sheetData>
    <row r="1" spans="2:15" ht="27" customHeight="1">
      <c r="B1" s="878" t="s">
        <v>446</v>
      </c>
      <c r="C1" s="878"/>
      <c r="D1" s="878"/>
      <c r="E1" s="878"/>
      <c r="F1" s="878"/>
      <c r="G1" s="878"/>
      <c r="H1" s="878"/>
      <c r="I1" s="878"/>
      <c r="J1" s="878"/>
      <c r="K1" s="878"/>
      <c r="L1" s="878"/>
      <c r="O1" s="78"/>
    </row>
    <row r="2" spans="2:15" ht="18" customHeight="1">
      <c r="B2" s="100"/>
      <c r="C2" s="100"/>
      <c r="D2" s="100"/>
      <c r="E2" s="100"/>
      <c r="F2" s="100"/>
      <c r="G2" s="100"/>
      <c r="H2" s="100"/>
      <c r="I2" s="100"/>
      <c r="J2" s="100"/>
      <c r="K2" s="100"/>
      <c r="L2" s="100"/>
      <c r="O2" s="78"/>
    </row>
    <row r="3" spans="2:15" ht="33" customHeight="1">
      <c r="B3" s="100"/>
      <c r="C3" s="79" t="s">
        <v>16</v>
      </c>
      <c r="D3" s="79" t="s">
        <v>40</v>
      </c>
      <c r="E3" s="939" t="str">
        <f>Home!L5</f>
        <v>MTS BAHRUS SHOLIHIN</v>
      </c>
      <c r="F3" s="939"/>
      <c r="G3" s="939"/>
      <c r="H3" s="939"/>
      <c r="I3" s="79" t="s">
        <v>19</v>
      </c>
      <c r="K3" s="79" t="s">
        <v>40</v>
      </c>
      <c r="L3" s="349" t="str">
        <f>UTAMA!D16&amp;UTAMA!E16</f>
        <v>7</v>
      </c>
      <c r="O3" s="78"/>
    </row>
    <row r="4" spans="2:15" ht="16.5" customHeight="1">
      <c r="B4" s="100"/>
      <c r="C4" s="79" t="s">
        <v>17</v>
      </c>
      <c r="D4" s="79" t="s">
        <v>40</v>
      </c>
      <c r="E4" s="879" t="str">
        <f>Home!L6</f>
        <v>JL. KH. Moh. Syarim Krasaan Bandung Konang</v>
      </c>
      <c r="F4" s="879"/>
      <c r="G4" s="879"/>
      <c r="H4" s="879"/>
      <c r="I4" s="79" t="s">
        <v>20</v>
      </c>
      <c r="K4" s="79" t="s">
        <v>40</v>
      </c>
      <c r="L4" s="170" t="s">
        <v>181</v>
      </c>
      <c r="O4" s="78"/>
    </row>
    <row r="5" spans="2:15" ht="16.5" customHeight="1">
      <c r="B5" s="100"/>
      <c r="C5" s="79"/>
      <c r="D5" s="79"/>
      <c r="E5" s="879"/>
      <c r="F5" s="879"/>
      <c r="G5" s="879"/>
      <c r="H5" s="879"/>
      <c r="I5" s="79" t="s">
        <v>21</v>
      </c>
      <c r="K5" s="79" t="s">
        <v>40</v>
      </c>
      <c r="L5" s="306" t="str">
        <f>UTAMA!D20</f>
        <v>2017/2018</v>
      </c>
      <c r="O5" s="78"/>
    </row>
    <row r="6" spans="2:15" ht="16.5" customHeight="1">
      <c r="B6" s="100"/>
      <c r="C6" s="58" t="s">
        <v>38</v>
      </c>
      <c r="D6" s="58" t="s">
        <v>40</v>
      </c>
      <c r="E6" s="96" t="str">
        <f>VLOOKUP($O$11,'Data Identitas'!A9:Y53,2,0)</f>
        <v>ROFIAH</v>
      </c>
      <c r="I6" s="172"/>
      <c r="J6" s="172"/>
      <c r="K6" s="172"/>
      <c r="L6" s="172"/>
      <c r="O6" s="78"/>
    </row>
    <row r="7" spans="2:15" ht="16.5" customHeight="1">
      <c r="B7" s="100"/>
      <c r="C7" s="58" t="s">
        <v>39</v>
      </c>
      <c r="D7" s="58" t="s">
        <v>40</v>
      </c>
      <c r="E7" s="365">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E10" s="100"/>
      <c r="F10" s="100"/>
      <c r="G10" s="100"/>
      <c r="H10" s="100"/>
      <c r="I10" s="100"/>
      <c r="J10" s="100"/>
      <c r="K10" s="100"/>
      <c r="L10" s="100"/>
      <c r="O10" s="78"/>
    </row>
    <row r="11" spans="2:15">
      <c r="B11" s="100"/>
      <c r="E11" s="100"/>
      <c r="F11" s="100"/>
      <c r="G11" s="100"/>
      <c r="H11" s="100"/>
      <c r="I11" s="100"/>
      <c r="J11" s="100"/>
      <c r="K11" s="100"/>
      <c r="L11" s="100"/>
      <c r="O11" s="940">
        <v>1</v>
      </c>
    </row>
    <row r="12" spans="2:15" ht="18" customHeight="1">
      <c r="B12" s="105" t="s">
        <v>325</v>
      </c>
      <c r="E12" s="100"/>
      <c r="F12" s="100"/>
      <c r="G12" s="100"/>
      <c r="H12" s="100"/>
      <c r="I12" s="100"/>
      <c r="J12" s="100"/>
      <c r="K12" s="100"/>
      <c r="L12" s="100"/>
      <c r="O12" s="941"/>
    </row>
    <row r="13" spans="2:15" ht="27" customHeight="1" thickBot="1">
      <c r="B13" s="909" t="s">
        <v>327</v>
      </c>
      <c r="C13" s="910"/>
      <c r="D13" s="896" t="s">
        <v>14</v>
      </c>
      <c r="E13" s="896"/>
      <c r="F13" s="896"/>
      <c r="G13" s="896"/>
      <c r="H13" s="896"/>
      <c r="I13" s="896"/>
      <c r="J13" s="896"/>
      <c r="K13" s="896"/>
      <c r="L13" s="896"/>
      <c r="M13" s="471"/>
      <c r="O13" s="942"/>
    </row>
    <row r="14" spans="2:15" ht="200.1" customHeight="1">
      <c r="B14" s="897" t="str">
        <f>VLOOKUP($O$11,DESKRIPSI!$A$11:$FP$60,163,FALSE)</f>
        <v/>
      </c>
      <c r="C14" s="899"/>
      <c r="D14" s="831" t="str">
        <f>VLOOKUP($O$11,DESKRIPSI!$A$11:$FP$60,164,FALSE)</f>
        <v/>
      </c>
      <c r="E14" s="832"/>
      <c r="F14" s="832"/>
      <c r="G14" s="832"/>
      <c r="H14" s="832"/>
      <c r="I14" s="832"/>
      <c r="J14" s="832"/>
      <c r="K14" s="832"/>
      <c r="L14" s="833"/>
      <c r="O14" s="57"/>
    </row>
    <row r="15" spans="2:15" ht="12.75" customHeight="1">
      <c r="B15" s="100"/>
      <c r="C15" s="100"/>
      <c r="D15" s="100"/>
      <c r="E15" s="100"/>
      <c r="F15" s="100"/>
      <c r="G15" s="100"/>
      <c r="H15" s="100"/>
      <c r="I15" s="100"/>
      <c r="J15" s="100"/>
      <c r="K15" s="100"/>
      <c r="L15" s="100"/>
      <c r="O15" s="57"/>
    </row>
    <row r="16" spans="2:15" ht="12.75" customHeight="1">
      <c r="B16" s="105" t="s">
        <v>326</v>
      </c>
      <c r="E16" s="100"/>
      <c r="F16" s="100"/>
      <c r="G16" s="100"/>
      <c r="H16" s="100"/>
      <c r="I16" s="100"/>
      <c r="J16" s="100"/>
      <c r="K16" s="100"/>
      <c r="L16" s="100"/>
      <c r="O16" s="57"/>
    </row>
    <row r="17" spans="2:15" ht="27" customHeight="1">
      <c r="B17" s="909" t="s">
        <v>327</v>
      </c>
      <c r="C17" s="910"/>
      <c r="D17" s="909" t="s">
        <v>14</v>
      </c>
      <c r="E17" s="911"/>
      <c r="F17" s="911"/>
      <c r="G17" s="911"/>
      <c r="H17" s="911"/>
      <c r="I17" s="911"/>
      <c r="J17" s="911"/>
      <c r="K17" s="911"/>
      <c r="L17" s="910"/>
      <c r="M17" s="471"/>
      <c r="O17" s="57"/>
    </row>
    <row r="18" spans="2:15" ht="200.1" customHeight="1" thickBot="1">
      <c r="B18" s="897" t="str">
        <f>VLOOKUP($O$11,DESKRIPSI!$A$11:$FP$60,162,FALSE)</f>
        <v/>
      </c>
      <c r="C18" s="899"/>
      <c r="D18" s="893" t="str">
        <f>VLOOKUP($O$11,DESKRIPSI!$A$11:$FP$60,172,FALSE)</f>
        <v xml:space="preserve">Sikapnya  dalam ,  ,  ,  ,  ,  ,  ,  </v>
      </c>
      <c r="E18" s="894"/>
      <c r="F18" s="894"/>
      <c r="G18" s="894"/>
      <c r="H18" s="894"/>
      <c r="I18" s="894"/>
      <c r="J18" s="894"/>
      <c r="K18" s="894"/>
      <c r="L18" s="895"/>
      <c r="O18" s="57"/>
    </row>
    <row r="19" spans="2:15" ht="12.75" customHeight="1">
      <c r="B19" s="149"/>
      <c r="C19" s="100"/>
      <c r="D19" s="100"/>
      <c r="E19" s="100"/>
      <c r="F19" s="100"/>
      <c r="G19" s="100"/>
      <c r="H19" s="100"/>
      <c r="I19" s="100"/>
      <c r="J19" s="100"/>
      <c r="K19" s="100"/>
      <c r="L19" s="100"/>
      <c r="O19" s="944"/>
    </row>
    <row r="20" spans="2:15" ht="12.75" customHeight="1">
      <c r="B20" s="100"/>
      <c r="C20" s="100"/>
      <c r="D20" s="100"/>
      <c r="E20" s="100"/>
      <c r="F20" s="100"/>
      <c r="G20" s="100"/>
      <c r="H20" s="100"/>
      <c r="I20" s="100"/>
      <c r="J20" s="100"/>
      <c r="K20" s="100"/>
      <c r="L20" s="100"/>
      <c r="O20" s="945"/>
    </row>
    <row r="21" spans="2:15" ht="12.75" customHeight="1">
      <c r="B21" s="100"/>
      <c r="C21" s="100"/>
      <c r="D21" s="100"/>
      <c r="E21" s="100"/>
      <c r="F21" s="100"/>
      <c r="G21" s="100"/>
      <c r="H21" s="100"/>
      <c r="I21" s="100"/>
      <c r="J21" s="100"/>
      <c r="K21" s="100"/>
      <c r="L21" s="100"/>
      <c r="O21" s="945"/>
    </row>
    <row r="22" spans="2:15" ht="12.75" customHeight="1">
      <c r="B22" s="100"/>
      <c r="C22" s="100"/>
      <c r="D22" s="100"/>
      <c r="E22" s="100"/>
      <c r="F22" s="100"/>
      <c r="G22" s="100"/>
      <c r="H22" s="100"/>
      <c r="I22" s="100"/>
      <c r="J22" s="100"/>
      <c r="K22" s="100"/>
      <c r="L22" s="100"/>
      <c r="O22" s="945"/>
    </row>
    <row r="23" spans="2:15" ht="12.75" customHeight="1">
      <c r="B23" s="100"/>
      <c r="C23" s="100"/>
      <c r="D23" s="100"/>
      <c r="E23" s="100"/>
      <c r="F23" s="100"/>
      <c r="G23" s="100"/>
      <c r="H23" s="100"/>
      <c r="I23" s="100"/>
      <c r="J23" s="100"/>
      <c r="K23" s="100"/>
      <c r="L23" s="100"/>
      <c r="O23" s="945"/>
    </row>
    <row r="24" spans="2:15" ht="12.75" customHeight="1">
      <c r="B24" s="100"/>
      <c r="C24" s="100"/>
      <c r="D24" s="100"/>
      <c r="E24" s="100"/>
      <c r="F24" s="100"/>
      <c r="G24" s="100"/>
      <c r="H24" s="100"/>
      <c r="I24" s="100"/>
      <c r="J24" s="100"/>
      <c r="K24" s="100"/>
      <c r="L24" s="100"/>
      <c r="O24" s="945"/>
    </row>
    <row r="25" spans="2:15" ht="12.75" customHeight="1">
      <c r="B25" s="100"/>
      <c r="C25" s="100"/>
      <c r="D25" s="100"/>
      <c r="E25" s="100"/>
      <c r="F25" s="100"/>
      <c r="G25" s="100"/>
      <c r="H25" s="100"/>
      <c r="I25" s="100"/>
      <c r="J25" s="100"/>
      <c r="K25" s="100"/>
      <c r="L25" s="100"/>
      <c r="O25" s="945"/>
    </row>
    <row r="26" spans="2:15" ht="12.75" customHeight="1">
      <c r="B26" s="100"/>
      <c r="C26" s="119"/>
      <c r="D26" s="119"/>
      <c r="E26" s="100"/>
      <c r="F26" s="100"/>
      <c r="G26" s="100"/>
      <c r="H26" s="100"/>
      <c r="I26" s="100"/>
      <c r="J26" s="100"/>
      <c r="K26" s="100"/>
      <c r="L26" s="100"/>
      <c r="O26" s="945"/>
    </row>
    <row r="27" spans="2:15" ht="12.75" customHeight="1">
      <c r="B27" s="100"/>
      <c r="C27" s="173"/>
      <c r="D27" s="173"/>
      <c r="E27" s="100"/>
      <c r="F27" s="100"/>
      <c r="G27" s="100"/>
      <c r="H27" s="100"/>
      <c r="I27" s="100"/>
      <c r="J27" s="100"/>
      <c r="K27" s="100"/>
      <c r="L27" s="100"/>
      <c r="O27" s="945"/>
    </row>
    <row r="28" spans="2:15" ht="12.75" customHeight="1">
      <c r="B28" s="100"/>
      <c r="C28" s="100"/>
      <c r="D28" s="100"/>
      <c r="E28" s="100"/>
      <c r="F28" s="100"/>
      <c r="G28" s="100"/>
      <c r="H28" s="100"/>
      <c r="I28" s="100"/>
      <c r="J28" s="100"/>
      <c r="K28" s="100"/>
      <c r="L28" s="100"/>
      <c r="O28" s="945"/>
    </row>
    <row r="29" spans="2:15" ht="12.75" customHeight="1">
      <c r="B29" s="100"/>
      <c r="C29" s="100"/>
      <c r="D29" s="100"/>
      <c r="E29" s="100"/>
      <c r="F29" s="100"/>
      <c r="G29" s="100"/>
      <c r="H29" s="100"/>
      <c r="I29" s="100"/>
      <c r="J29" s="100"/>
      <c r="K29" s="100"/>
      <c r="L29" s="100"/>
      <c r="O29" s="945"/>
    </row>
    <row r="30" spans="2:15" ht="12.75" customHeight="1">
      <c r="B30" s="100"/>
      <c r="C30" s="100"/>
      <c r="D30" s="100"/>
      <c r="E30" s="100"/>
      <c r="F30" s="100"/>
      <c r="G30" s="100"/>
      <c r="H30" s="100"/>
      <c r="I30" s="100"/>
      <c r="J30" s="100"/>
      <c r="K30" s="100"/>
      <c r="L30" s="100"/>
      <c r="O30" s="945"/>
    </row>
    <row r="31" spans="2:15" ht="12.75" customHeight="1">
      <c r="B31" s="100"/>
      <c r="C31" s="100"/>
      <c r="D31" s="100"/>
      <c r="E31" s="100"/>
      <c r="F31" s="100"/>
      <c r="G31" s="100"/>
      <c r="H31" s="100"/>
      <c r="I31" s="100"/>
      <c r="J31" s="100"/>
      <c r="K31" s="100"/>
      <c r="L31" s="100"/>
      <c r="O31" s="945"/>
    </row>
    <row r="32" spans="2:15" ht="12.75" customHeight="1">
      <c r="B32" s="100"/>
      <c r="C32" s="100"/>
      <c r="D32" s="100"/>
      <c r="E32" s="100"/>
      <c r="F32" s="100"/>
      <c r="G32" s="100"/>
      <c r="H32" s="100"/>
      <c r="I32" s="100"/>
      <c r="J32" s="100"/>
      <c r="K32" s="100"/>
      <c r="L32" s="100"/>
      <c r="O32" s="945"/>
    </row>
    <row r="33" spans="2:15" ht="12.75" customHeight="1">
      <c r="B33" s="100"/>
      <c r="C33" s="100"/>
      <c r="D33" s="100"/>
      <c r="E33" s="100"/>
      <c r="F33" s="100"/>
      <c r="G33" s="100"/>
      <c r="H33" s="100"/>
      <c r="I33" s="100"/>
      <c r="J33" s="100"/>
      <c r="K33" s="100"/>
      <c r="L33" s="100"/>
      <c r="O33" s="945"/>
    </row>
    <row r="34" spans="2:15" ht="12.75" customHeight="1">
      <c r="B34" s="100"/>
      <c r="C34" s="100"/>
      <c r="D34" s="100"/>
      <c r="E34" s="100"/>
      <c r="F34" s="100"/>
      <c r="G34" s="100"/>
      <c r="H34" s="100"/>
      <c r="I34" s="100"/>
      <c r="J34" s="100"/>
      <c r="K34" s="100"/>
      <c r="L34" s="100"/>
      <c r="O34" s="945"/>
    </row>
    <row r="35" spans="2:15" ht="12.75" customHeight="1">
      <c r="B35" s="100"/>
      <c r="C35" s="100"/>
      <c r="D35" s="100"/>
      <c r="E35" s="100"/>
      <c r="F35" s="100"/>
      <c r="G35" s="100"/>
      <c r="H35" s="100"/>
      <c r="I35" s="100"/>
      <c r="J35" s="100"/>
      <c r="K35" s="100"/>
      <c r="L35" s="100"/>
      <c r="O35" s="945"/>
    </row>
    <row r="36" spans="2:15" ht="15" customHeight="1">
      <c r="B36" s="100"/>
      <c r="C36" s="100"/>
      <c r="D36" s="100"/>
      <c r="E36" s="100"/>
      <c r="F36" s="100"/>
      <c r="G36" s="100"/>
      <c r="H36" s="100"/>
      <c r="I36" s="100"/>
      <c r="J36" s="100"/>
      <c r="K36" s="100"/>
      <c r="L36" s="327" t="str">
        <f>E6&amp;" hal 1"</f>
        <v>ROFIAH hal 1</v>
      </c>
      <c r="O36" s="945"/>
    </row>
    <row r="37" spans="2:15" ht="7.5" customHeight="1">
      <c r="B37" s="100"/>
      <c r="C37" s="100"/>
      <c r="D37" s="100"/>
      <c r="E37" s="100"/>
      <c r="F37" s="100"/>
      <c r="G37" s="100"/>
      <c r="H37" s="100"/>
      <c r="I37" s="100"/>
      <c r="J37" s="100"/>
      <c r="K37" s="100"/>
      <c r="L37" s="100"/>
      <c r="O37" s="377"/>
    </row>
    <row r="38" spans="2:15" ht="7.5" customHeight="1">
      <c r="B38" s="100"/>
      <c r="C38" s="100"/>
      <c r="D38" s="100"/>
      <c r="E38" s="100"/>
      <c r="F38" s="100"/>
      <c r="G38" s="100"/>
      <c r="H38" s="100"/>
      <c r="I38" s="100"/>
      <c r="J38" s="100"/>
      <c r="K38" s="100"/>
      <c r="L38" s="100"/>
      <c r="O38" s="494"/>
    </row>
    <row r="39" spans="2:15" s="82" customFormat="1" ht="20.25" customHeight="1">
      <c r="B39" s="114" t="s">
        <v>329</v>
      </c>
      <c r="C39" s="58"/>
      <c r="D39" s="58"/>
      <c r="E39" s="58"/>
      <c r="F39" s="58"/>
      <c r="G39" s="58"/>
      <c r="H39" s="58"/>
      <c r="I39" s="58"/>
      <c r="J39" s="58"/>
      <c r="K39" s="58"/>
      <c r="L39" s="58"/>
      <c r="O39" s="162"/>
    </row>
    <row r="40" spans="2:15" s="82" customFormat="1" ht="15" customHeight="1">
      <c r="B40" s="58"/>
      <c r="C40" s="79"/>
      <c r="D40" s="79"/>
      <c r="E40" s="79"/>
      <c r="F40" s="169"/>
      <c r="G40" s="58"/>
      <c r="H40" s="58"/>
      <c r="I40" s="79"/>
      <c r="J40" s="58"/>
      <c r="K40" s="79"/>
      <c r="L40" s="79"/>
      <c r="O40" s="162"/>
    </row>
    <row r="41" spans="2:15" ht="9.75" customHeight="1">
      <c r="C41" s="79"/>
      <c r="D41" s="79"/>
      <c r="E41" s="79"/>
      <c r="F41" s="171"/>
      <c r="I41" s="79"/>
      <c r="K41" s="79"/>
      <c r="L41" s="170"/>
      <c r="O41" s="163"/>
    </row>
    <row r="42" spans="2:15" ht="6" customHeight="1">
      <c r="B42" s="885"/>
      <c r="C42" s="885"/>
      <c r="D42" s="95"/>
      <c r="E42" s="95"/>
      <c r="F42" s="95"/>
      <c r="O42" s="163"/>
    </row>
    <row r="43" spans="2:15" ht="15" customHeight="1">
      <c r="B43" s="860" t="s">
        <v>37</v>
      </c>
      <c r="C43" s="861"/>
      <c r="D43" s="860" t="s">
        <v>4</v>
      </c>
      <c r="E43" s="888"/>
      <c r="F43" s="888"/>
      <c r="G43" s="888"/>
      <c r="H43" s="888"/>
      <c r="I43" s="888"/>
      <c r="J43" s="888"/>
      <c r="K43" s="888"/>
      <c r="L43" s="861"/>
      <c r="O43" s="163"/>
    </row>
    <row r="44" spans="2:15" ht="15" customHeight="1">
      <c r="B44" s="862"/>
      <c r="C44" s="863"/>
      <c r="D44" s="862"/>
      <c r="E44" s="935"/>
      <c r="F44" s="935"/>
      <c r="G44" s="935"/>
      <c r="H44" s="935"/>
      <c r="I44" s="935"/>
      <c r="J44" s="935"/>
      <c r="K44" s="935"/>
      <c r="L44" s="863"/>
      <c r="O44" s="163"/>
    </row>
    <row r="45" spans="2:15" ht="15" customHeight="1">
      <c r="B45" s="864"/>
      <c r="C45" s="865"/>
      <c r="D45" s="946" t="s">
        <v>427</v>
      </c>
      <c r="E45" s="946"/>
      <c r="F45" s="348" t="s">
        <v>15</v>
      </c>
      <c r="G45" s="181" t="s">
        <v>327</v>
      </c>
      <c r="H45" s="890" t="s">
        <v>14</v>
      </c>
      <c r="I45" s="891"/>
      <c r="J45" s="891"/>
      <c r="K45" s="891"/>
      <c r="L45" s="892"/>
      <c r="O45" s="163"/>
    </row>
    <row r="46" spans="2:15" ht="30" customHeight="1">
      <c r="B46" s="826" t="s">
        <v>33</v>
      </c>
      <c r="C46" s="827"/>
      <c r="D46" s="920"/>
      <c r="E46" s="920"/>
      <c r="F46" s="356"/>
      <c r="G46" s="115"/>
      <c r="H46" s="104"/>
      <c r="I46" s="355"/>
      <c r="J46" s="355"/>
      <c r="K46" s="355"/>
      <c r="L46" s="261"/>
      <c r="O46" s="163"/>
    </row>
    <row r="47" spans="2:15" ht="20.25" customHeight="1">
      <c r="B47" s="366">
        <v>1</v>
      </c>
      <c r="C47" s="91" t="s">
        <v>166</v>
      </c>
      <c r="D47" s="729"/>
      <c r="E47" s="729"/>
      <c r="F47" s="106"/>
      <c r="G47" s="116"/>
      <c r="H47" s="850"/>
      <c r="I47" s="851"/>
      <c r="J47" s="851"/>
      <c r="K47" s="851"/>
      <c r="L47" s="852"/>
      <c r="O47" s="163"/>
    </row>
    <row r="48" spans="2:15" ht="42.75" customHeight="1">
      <c r="B48" s="856"/>
      <c r="C48" s="91" t="s">
        <v>157</v>
      </c>
      <c r="D48" s="943" t="str">
        <f>IF('LEDGER GANJIL'!D9="","",'LEDGER GANJIL'!D9)</f>
        <v/>
      </c>
      <c r="E48" s="943"/>
      <c r="F48" s="374">
        <f>VLOOKUP($O$11,QH!$A$14:$H$626,3,0)</f>
        <v>0</v>
      </c>
      <c r="G48" s="253">
        <f>VLOOKUP($O$11,QH!$A$14:$H$626,4,0)</f>
        <v>0</v>
      </c>
      <c r="H48" s="947">
        <f>VLOOKUP($O$11,QH!$A$14:$H$626,5,0)</f>
        <v>0</v>
      </c>
      <c r="I48" s="947"/>
      <c r="J48" s="947"/>
      <c r="K48" s="947"/>
      <c r="L48" s="947"/>
      <c r="O48" s="163"/>
    </row>
    <row r="49" spans="2:15" ht="42.75" customHeight="1">
      <c r="B49" s="857"/>
      <c r="C49" s="91" t="s">
        <v>158</v>
      </c>
      <c r="D49" s="943" t="str">
        <f>IF('LEDGER GANJIL'!F9="","",'LEDGER GANJIL'!F9)</f>
        <v/>
      </c>
      <c r="E49" s="943"/>
      <c r="F49" s="374">
        <f>VLOOKUP($O$11,AA!$A$14:$H$62,3,0)</f>
        <v>0</v>
      </c>
      <c r="G49" s="253">
        <f>VLOOKUP($O$11,AA!$A$14:$H$62,4,0)</f>
        <v>0</v>
      </c>
      <c r="H49" s="947">
        <f>VLOOKUP($O$11,AA!$A$14:$H$62,5,0)</f>
        <v>0</v>
      </c>
      <c r="I49" s="947"/>
      <c r="J49" s="947"/>
      <c r="K49" s="947"/>
      <c r="L49" s="947"/>
      <c r="O49" s="163"/>
    </row>
    <row r="50" spans="2:15" ht="42.75" customHeight="1">
      <c r="B50" s="857"/>
      <c r="C50" s="91" t="s">
        <v>159</v>
      </c>
      <c r="D50" s="943" t="str">
        <f>IF('LEDGER GANJIL'!H9="","",'LEDGER GANJIL'!H9)</f>
        <v/>
      </c>
      <c r="E50" s="943"/>
      <c r="F50" s="374">
        <f>VLOOKUP($O$11,FIQIH!$A$14:$H$62,3,0)</f>
        <v>0</v>
      </c>
      <c r="G50" s="253">
        <f>VLOOKUP($O$11,FIQIH!$A$14:$H$62,4,0)</f>
        <v>0</v>
      </c>
      <c r="H50" s="947">
        <f>VLOOKUP($O$11,FIQIH!$A$14:$H$62,5,0)</f>
        <v>0</v>
      </c>
      <c r="I50" s="947"/>
      <c r="J50" s="947"/>
      <c r="K50" s="947"/>
      <c r="L50" s="947"/>
      <c r="O50" s="163"/>
    </row>
    <row r="51" spans="2:15" ht="42.75" customHeight="1">
      <c r="B51" s="857"/>
      <c r="C51" s="91" t="s">
        <v>160</v>
      </c>
      <c r="D51" s="943" t="str">
        <f>IF('LEDGER GANJIL'!J9="","",'LEDGER GANJIL'!J9)</f>
        <v/>
      </c>
      <c r="E51" s="943"/>
      <c r="F51" s="374">
        <f>VLOOKUP($O$11,SKI!$A$14:$H$62,3,0)</f>
        <v>0</v>
      </c>
      <c r="G51" s="253">
        <f>VLOOKUP($O$11,SKI!$A$14:$H$62,4,0)</f>
        <v>0</v>
      </c>
      <c r="H51" s="947">
        <f>VLOOKUP($O$11,SKI!$A$14:$H$62,5,0)</f>
        <v>0</v>
      </c>
      <c r="I51" s="947"/>
      <c r="J51" s="947"/>
      <c r="K51" s="947"/>
      <c r="L51" s="947"/>
      <c r="O51" s="163"/>
    </row>
    <row r="52" spans="2:15" ht="42.75" customHeight="1">
      <c r="B52" s="135">
        <v>2</v>
      </c>
      <c r="C52" s="91" t="s">
        <v>22</v>
      </c>
      <c r="D52" s="943" t="str">
        <f>IF('LEDGER GANJIL'!L9="","",'LEDGER GANJIL'!L9)</f>
        <v/>
      </c>
      <c r="E52" s="943"/>
      <c r="F52" s="374">
        <f>VLOOKUP($O$11,PPKn!$A$14:$H$62,3,0)</f>
        <v>0</v>
      </c>
      <c r="G52" s="253">
        <f>VLOOKUP($O$11,PPKn!$A$14:$H$62,4,0)</f>
        <v>0</v>
      </c>
      <c r="H52" s="947">
        <f>VLOOKUP($O$11,PPKn!$A$14:$H$62,5,0)</f>
        <v>0</v>
      </c>
      <c r="I52" s="947"/>
      <c r="J52" s="947"/>
      <c r="K52" s="947"/>
      <c r="L52" s="947"/>
      <c r="O52" s="163"/>
    </row>
    <row r="53" spans="2:15" ht="42.75" customHeight="1">
      <c r="B53" s="135">
        <v>3</v>
      </c>
      <c r="C53" s="91" t="s">
        <v>23</v>
      </c>
      <c r="D53" s="943" t="str">
        <f>IF('LEDGER GANJIL'!N9="","",'LEDGER GANJIL'!N9)</f>
        <v/>
      </c>
      <c r="E53" s="943"/>
      <c r="F53" s="375">
        <f>VLOOKUP($O$11,B.Ind!$A$14:$H$62,3,0)</f>
        <v>0</v>
      </c>
      <c r="G53" s="254">
        <f>VLOOKUP($O$11,B.Ind!$A$14:$H$62,4,0)</f>
        <v>0</v>
      </c>
      <c r="H53" s="948">
        <f>VLOOKUP($O$11,B.Ind!$A$14:$H$62,5,0)</f>
        <v>0</v>
      </c>
      <c r="I53" s="948"/>
      <c r="J53" s="948"/>
      <c r="K53" s="948"/>
      <c r="L53" s="948"/>
      <c r="O53" s="163"/>
    </row>
    <row r="54" spans="2:15" ht="42.75" customHeight="1">
      <c r="B54" s="135">
        <v>4</v>
      </c>
      <c r="C54" s="91" t="s">
        <v>161</v>
      </c>
      <c r="D54" s="943" t="str">
        <f>IF('LEDGER GANJIL'!P9="","",'LEDGER GANJIL'!P9)</f>
        <v/>
      </c>
      <c r="E54" s="943"/>
      <c r="F54" s="374">
        <f>VLOOKUP($O$11,B.ARAB!$A$14:$H$62,3,0)</f>
        <v>0</v>
      </c>
      <c r="G54" s="253">
        <f>VLOOKUP($O$11,B.ARAB!$A$14:$H$62,4,0)</f>
        <v>0</v>
      </c>
      <c r="H54" s="947">
        <f>VLOOKUP($O$11,B.ARAB!$A$14:$H$62,5,0)</f>
        <v>0</v>
      </c>
      <c r="I54" s="947"/>
      <c r="J54" s="947"/>
      <c r="K54" s="947"/>
      <c r="L54" s="947"/>
      <c r="O54" s="163"/>
    </row>
    <row r="55" spans="2:15" ht="42.75" customHeight="1">
      <c r="B55" s="135">
        <v>5</v>
      </c>
      <c r="C55" s="91" t="s">
        <v>24</v>
      </c>
      <c r="D55" s="943" t="str">
        <f>IF('LEDGER GANJIL'!R9="","",'LEDGER GANJIL'!R9)</f>
        <v/>
      </c>
      <c r="E55" s="943"/>
      <c r="F55" s="374">
        <f>VLOOKUP($O$11,MAT!$A$14:$H$62,3,0)</f>
        <v>0</v>
      </c>
      <c r="G55" s="253">
        <f>VLOOKUP($O$11,MAT!$A$14:$H$62,4,0)</f>
        <v>0</v>
      </c>
      <c r="H55" s="947">
        <f>VLOOKUP($O$11,MAT!$A$14:$H$62,5,0)</f>
        <v>0</v>
      </c>
      <c r="I55" s="947"/>
      <c r="J55" s="947"/>
      <c r="K55" s="947"/>
      <c r="L55" s="947"/>
      <c r="O55" s="163"/>
    </row>
    <row r="56" spans="2:15" ht="42.75" customHeight="1">
      <c r="B56" s="135">
        <v>6</v>
      </c>
      <c r="C56" s="91" t="s">
        <v>31</v>
      </c>
      <c r="D56" s="943" t="str">
        <f>IF('LEDGER GANJIL'!T9="","",'LEDGER GANJIL'!T9)</f>
        <v/>
      </c>
      <c r="E56" s="943"/>
      <c r="F56" s="374">
        <f>VLOOKUP($O$11,IPA!$A$14:$H$62,3,0)</f>
        <v>0</v>
      </c>
      <c r="G56" s="253">
        <f>VLOOKUP($O$11,IPA!$A$14:$H$62,4,0)</f>
        <v>0</v>
      </c>
      <c r="H56" s="947">
        <f>VLOOKUP($O$11,IPA!$A$14:$H$62,5,0)</f>
        <v>0</v>
      </c>
      <c r="I56" s="947"/>
      <c r="J56" s="947"/>
      <c r="K56" s="947"/>
      <c r="L56" s="947"/>
      <c r="O56" s="163"/>
    </row>
    <row r="57" spans="2:15" ht="42.75" customHeight="1">
      <c r="B57" s="135">
        <v>7</v>
      </c>
      <c r="C57" s="91" t="s">
        <v>32</v>
      </c>
      <c r="D57" s="943" t="str">
        <f>IF('LEDGER GANJIL'!V9="","",'LEDGER GANJIL'!V9)</f>
        <v/>
      </c>
      <c r="E57" s="943"/>
      <c r="F57" s="374">
        <f>VLOOKUP($O$11,IPS!$A$14:$H$62,3,0)</f>
        <v>0</v>
      </c>
      <c r="G57" s="253">
        <f>VLOOKUP($O$11,IPS!$A$14:$H$62,4,0)</f>
        <v>0</v>
      </c>
      <c r="H57" s="947">
        <f>VLOOKUP($O$11,IPS!$A$14:$H$62,5,0)</f>
        <v>0</v>
      </c>
      <c r="I57" s="947"/>
      <c r="J57" s="947"/>
      <c r="K57" s="947"/>
      <c r="L57" s="947"/>
      <c r="O57" s="163"/>
    </row>
    <row r="58" spans="2:15" ht="42.75" customHeight="1">
      <c r="B58" s="366">
        <v>8</v>
      </c>
      <c r="C58" s="106" t="s">
        <v>29</v>
      </c>
      <c r="D58" s="943" t="str">
        <f>IF('LEDGER GANJIL'!X9="","",'LEDGER GANJIL'!X9)</f>
        <v/>
      </c>
      <c r="E58" s="943"/>
      <c r="F58" s="374">
        <f>VLOOKUP($O$11,BIng!$A$14:$H$62,3,0)</f>
        <v>0</v>
      </c>
      <c r="G58" s="253">
        <f>VLOOKUP($O$11,BIng!$A$14:$H$62,4,0)</f>
        <v>0</v>
      </c>
      <c r="H58" s="947">
        <f>VLOOKUP($O$11,BIng!$A$14:$H$62,5,0)</f>
        <v>0</v>
      </c>
      <c r="I58" s="947"/>
      <c r="J58" s="947"/>
      <c r="K58" s="947"/>
      <c r="L58" s="947"/>
      <c r="O58" s="163"/>
    </row>
    <row r="59" spans="2:15" ht="23.25" customHeight="1">
      <c r="B59" s="826" t="s">
        <v>34</v>
      </c>
      <c r="C59" s="827"/>
      <c r="D59" s="737"/>
      <c r="E59" s="737"/>
      <c r="F59" s="347"/>
      <c r="G59" s="244"/>
      <c r="H59" s="949"/>
      <c r="I59" s="949"/>
      <c r="J59" s="949"/>
      <c r="K59" s="949"/>
      <c r="L59" s="949"/>
      <c r="O59" s="163"/>
    </row>
    <row r="60" spans="2:15" ht="42.75" customHeight="1">
      <c r="B60" s="360">
        <v>1</v>
      </c>
      <c r="C60" s="106" t="s">
        <v>35</v>
      </c>
      <c r="D60" s="943" t="str">
        <f>IF('LEDGER GANJIL'!Z9="","",'LEDGER GANJIL'!Z9)</f>
        <v/>
      </c>
      <c r="E60" s="943"/>
      <c r="F60" s="374">
        <f>VLOOKUP($O$11,SBd!$A$14:$H$62,3,0)</f>
        <v>0</v>
      </c>
      <c r="G60" s="253">
        <f>VLOOKUP($O$11,SBd!$A$14:$H$62,4,0)</f>
        <v>0</v>
      </c>
      <c r="H60" s="947">
        <f>VLOOKUP($O$11,SBd!$A$14:$H$62,5,0)</f>
        <v>0</v>
      </c>
      <c r="I60" s="947"/>
      <c r="J60" s="947"/>
      <c r="K60" s="947"/>
      <c r="L60" s="947"/>
      <c r="O60" s="163"/>
    </row>
    <row r="61" spans="2:15" ht="42.75" customHeight="1">
      <c r="B61" s="360">
        <v>2</v>
      </c>
      <c r="C61" s="106" t="s">
        <v>36</v>
      </c>
      <c r="D61" s="943" t="str">
        <f>IF('LEDGER GANJIL'!AB9="","",'LEDGER GANJIL'!AB9)</f>
        <v/>
      </c>
      <c r="E61" s="943"/>
      <c r="F61" s="374">
        <f>VLOOKUP($O$11,Pjk!$A$14:$H$62,3,0)</f>
        <v>0</v>
      </c>
      <c r="G61" s="253">
        <f>VLOOKUP($O$11,Pjk!$A$14:$H$62,4,0)</f>
        <v>0</v>
      </c>
      <c r="H61" s="947">
        <f>VLOOKUP($O$11,Pjk!$A$14:$H$62,5,0)</f>
        <v>0</v>
      </c>
      <c r="I61" s="947"/>
      <c r="J61" s="947"/>
      <c r="K61" s="947"/>
      <c r="L61" s="947"/>
      <c r="O61" s="163"/>
    </row>
    <row r="62" spans="2:15" ht="42.75" customHeight="1">
      <c r="B62" s="360">
        <v>3</v>
      </c>
      <c r="C62" s="106" t="s">
        <v>27</v>
      </c>
      <c r="D62" s="943" t="str">
        <f>IF('LEDGER GANJIL'!AD9="","",'LEDGER GANJIL'!AD9)</f>
        <v/>
      </c>
      <c r="E62" s="943"/>
      <c r="F62" s="374">
        <f>VLOOKUP($O$11,Prk!$A$14:$H$62,3,0)</f>
        <v>0</v>
      </c>
      <c r="G62" s="253">
        <f>VLOOKUP($O$11,Prk!$A$14:$H$62,4,0)</f>
        <v>0</v>
      </c>
      <c r="H62" s="947">
        <f>VLOOKUP($O$11,Prk!$A$14:$H$62,5,0)</f>
        <v>0</v>
      </c>
      <c r="I62" s="947"/>
      <c r="J62" s="947"/>
      <c r="K62" s="947"/>
      <c r="L62" s="947"/>
      <c r="O62" s="163"/>
    </row>
    <row r="63" spans="2:15" ht="42.75" customHeight="1">
      <c r="B63" s="360">
        <v>4</v>
      </c>
      <c r="C63" s="106" t="s">
        <v>162</v>
      </c>
      <c r="D63" s="943" t="str">
        <f>IF('LEDGER GANJIL'!AF9="","",'LEDGER GANJIL'!AF9)</f>
        <v/>
      </c>
      <c r="E63" s="943"/>
      <c r="F63" s="374">
        <f>VLOOKUP($O$11,BADER!$A$14:$H$62,3,0)</f>
        <v>0</v>
      </c>
      <c r="G63" s="253">
        <f>VLOOKUP($O$11,BADER!$A$14:$H$62,4,0)</f>
        <v>0</v>
      </c>
      <c r="H63" s="947">
        <f>VLOOKUP($O$11,BADER!$A$14:$H$62,5,0)</f>
        <v>0</v>
      </c>
      <c r="I63" s="947"/>
      <c r="J63" s="947"/>
      <c r="K63" s="947"/>
      <c r="L63" s="947"/>
      <c r="O63" s="163"/>
    </row>
    <row r="64" spans="2:15" ht="42.75" customHeight="1">
      <c r="B64" s="360">
        <v>5</v>
      </c>
      <c r="C64" s="106" t="s">
        <v>164</v>
      </c>
      <c r="D64" s="943" t="str">
        <f>IF('LEDGER GANJIL'!AH9="","",'LEDGER GANJIL'!AH9)</f>
        <v/>
      </c>
      <c r="E64" s="943"/>
      <c r="F64" s="374" t="str">
        <f>IF(VLOOKUP($O$11,TAMB1!$A$14:$H$62,3,0)="","",VLOOKUP($O$11,TAMB1!$A$14:$H$62,3,0))</f>
        <v/>
      </c>
      <c r="G64" s="253" t="str">
        <f>IF(VLOOKUP($O$11,TAMB1!$A$14:$H$62,4,0)="","",VLOOKUP($O$11,TAMB1!$A$14:$H$62,4,0))</f>
        <v/>
      </c>
      <c r="H64" s="947" t="str">
        <f>IF(VLOOKUP($O$11,TAMB1!$A$14:$H$62,5,0)="","",VLOOKUP($O$11,TAMB1!$A$14:$H$62,5,0))</f>
        <v/>
      </c>
      <c r="I64" s="947"/>
      <c r="J64" s="947"/>
      <c r="K64" s="947"/>
      <c r="L64" s="947"/>
      <c r="O64" s="163"/>
    </row>
    <row r="65" spans="2:15" ht="42.75" customHeight="1">
      <c r="B65" s="360">
        <v>6</v>
      </c>
      <c r="C65" s="106" t="s">
        <v>165</v>
      </c>
      <c r="D65" s="943" t="str">
        <f>IF('LEDGER GANJIL'!AJ9="","",'LEDGER GANJIL'!AJ9)</f>
        <v/>
      </c>
      <c r="E65" s="943"/>
      <c r="F65" s="374" t="str">
        <f>IF(VLOOKUP($O$11,TAMB2!$A$14:$H$62,3,0)="","",VLOOKUP($O$11,TAMB2!$A$14:$H$62,3,0))</f>
        <v/>
      </c>
      <c r="G65" s="253" t="str">
        <f>IF(VLOOKUP($O$11,TAMB2!$A$14:$H$62,4,0)="","",VLOOKUP($O$11,TAMB2!$A$14:$H$62,4,0))</f>
        <v/>
      </c>
      <c r="H65" s="947" t="str">
        <f>IF(VLOOKUP($O$11,TAMB2!$A$14:$H$62,5,0)="","",VLOOKUP($O$11,TAMB2!$A$14:$H$62,5,0))</f>
        <v/>
      </c>
      <c r="I65" s="947"/>
      <c r="J65" s="947"/>
      <c r="K65" s="947"/>
      <c r="L65" s="947"/>
      <c r="O65" s="167" t="s">
        <v>413</v>
      </c>
    </row>
    <row r="66" spans="2:15" ht="24.75" customHeight="1">
      <c r="B66" s="368"/>
      <c r="C66" s="90"/>
      <c r="D66" s="90"/>
      <c r="E66" s="246"/>
      <c r="F66" s="246"/>
      <c r="G66" s="247"/>
      <c r="H66" s="174"/>
      <c r="I66" s="246"/>
      <c r="J66" s="246"/>
      <c r="K66" s="246"/>
      <c r="L66" s="384" t="str">
        <f>E6&amp;" hal 2"</f>
        <v>ROFIAH hal 2</v>
      </c>
      <c r="O66" s="165"/>
    </row>
    <row r="67" spans="2:15" ht="24.75" customHeight="1">
      <c r="B67" s="492"/>
      <c r="C67" s="90"/>
      <c r="D67" s="90"/>
      <c r="E67" s="246"/>
      <c r="F67" s="246"/>
      <c r="G67" s="247"/>
      <c r="H67" s="174"/>
      <c r="I67" s="246"/>
      <c r="J67" s="246"/>
      <c r="K67" s="246"/>
      <c r="L67" s="384"/>
      <c r="O67" s="165"/>
    </row>
    <row r="68" spans="2:15" ht="15.75" customHeight="1">
      <c r="B68" s="368"/>
      <c r="C68" s="90"/>
      <c r="D68" s="90"/>
      <c r="E68" s="246"/>
      <c r="F68" s="246"/>
      <c r="G68" s="247"/>
      <c r="H68" s="174"/>
      <c r="I68" s="246"/>
      <c r="J68" s="246"/>
      <c r="K68" s="246"/>
      <c r="L68" s="388"/>
      <c r="O68" s="165"/>
    </row>
    <row r="69" spans="2:15" ht="15" customHeight="1">
      <c r="B69" s="860" t="s">
        <v>37</v>
      </c>
      <c r="C69" s="861"/>
      <c r="D69" s="860" t="s">
        <v>447</v>
      </c>
      <c r="E69" s="888"/>
      <c r="F69" s="888"/>
      <c r="G69" s="888"/>
      <c r="H69" s="888"/>
      <c r="I69" s="888"/>
      <c r="J69" s="888"/>
      <c r="K69" s="888"/>
      <c r="L69" s="861"/>
      <c r="O69" s="165"/>
    </row>
    <row r="70" spans="2:15" ht="15" customHeight="1">
      <c r="B70" s="862"/>
      <c r="C70" s="863"/>
      <c r="D70" s="862"/>
      <c r="E70" s="935"/>
      <c r="F70" s="935"/>
      <c r="G70" s="935"/>
      <c r="H70" s="935"/>
      <c r="I70" s="935"/>
      <c r="J70" s="935"/>
      <c r="K70" s="935"/>
      <c r="L70" s="863"/>
      <c r="O70" s="165"/>
    </row>
    <row r="71" spans="2:15" ht="15" customHeight="1">
      <c r="B71" s="864"/>
      <c r="C71" s="865"/>
      <c r="D71" s="896" t="s">
        <v>427</v>
      </c>
      <c r="E71" s="896"/>
      <c r="F71" s="354" t="s">
        <v>15</v>
      </c>
      <c r="G71" s="181" t="s">
        <v>327</v>
      </c>
      <c r="H71" s="866" t="s">
        <v>14</v>
      </c>
      <c r="I71" s="866"/>
      <c r="J71" s="866"/>
      <c r="K71" s="866"/>
      <c r="L71" s="866"/>
      <c r="O71" s="165"/>
    </row>
    <row r="72" spans="2:15" ht="24.75" customHeight="1">
      <c r="B72" s="826" t="s">
        <v>33</v>
      </c>
      <c r="C72" s="827"/>
      <c r="D72" s="920"/>
      <c r="E72" s="920"/>
      <c r="F72" s="352"/>
      <c r="G72" s="353"/>
      <c r="H72" s="931"/>
      <c r="I72" s="931"/>
      <c r="J72" s="931"/>
      <c r="K72" s="931"/>
      <c r="L72" s="931"/>
      <c r="O72" s="165"/>
    </row>
    <row r="73" spans="2:15" ht="24.75" customHeight="1">
      <c r="B73" s="366">
        <v>1</v>
      </c>
      <c r="C73" s="91" t="s">
        <v>166</v>
      </c>
      <c r="D73" s="920"/>
      <c r="E73" s="920"/>
      <c r="F73" s="346"/>
      <c r="G73" s="104"/>
      <c r="H73" s="931"/>
      <c r="I73" s="931"/>
      <c r="J73" s="931"/>
      <c r="K73" s="931"/>
      <c r="L73" s="931"/>
      <c r="O73" s="165"/>
    </row>
    <row r="74" spans="2:15" ht="42.75" customHeight="1">
      <c r="B74" s="856"/>
      <c r="C74" s="91" t="s">
        <v>157</v>
      </c>
      <c r="D74" s="917" t="str">
        <f>IF(D48="","",D48)</f>
        <v/>
      </c>
      <c r="E74" s="917"/>
      <c r="F74" s="367">
        <f>VLOOKUP($O$11,QH!$A$14:$H$626,6,0)</f>
        <v>0</v>
      </c>
      <c r="G74" s="367">
        <f>VLOOKUP($O$11,QH!$A$14:$H$626,7,0)</f>
        <v>0</v>
      </c>
      <c r="H74" s="947">
        <f>VLOOKUP($O$11,QH!$A$14:$H$626,8,0)</f>
        <v>0</v>
      </c>
      <c r="I74" s="947"/>
      <c r="J74" s="947"/>
      <c r="K74" s="947"/>
      <c r="L74" s="947"/>
      <c r="O74" s="165"/>
    </row>
    <row r="75" spans="2:15" ht="42.75" customHeight="1">
      <c r="B75" s="857"/>
      <c r="C75" s="91" t="s">
        <v>158</v>
      </c>
      <c r="D75" s="917" t="str">
        <f t="shared" ref="D75:D91" si="0">IF(D49="","",D49)</f>
        <v/>
      </c>
      <c r="E75" s="917"/>
      <c r="F75" s="367">
        <f>VLOOKUP($O$11,AA!$A$14:$H$62,6,0)</f>
        <v>0</v>
      </c>
      <c r="G75" s="367">
        <f>VLOOKUP($O$11,AA!$A$14:$H$62,7,0)</f>
        <v>0</v>
      </c>
      <c r="H75" s="950">
        <f>VLOOKUP($O$11,AA!$A$14:$H$62,8,0)</f>
        <v>0</v>
      </c>
      <c r="I75" s="951"/>
      <c r="J75" s="951"/>
      <c r="K75" s="951"/>
      <c r="L75" s="952"/>
      <c r="O75" s="165"/>
    </row>
    <row r="76" spans="2:15" ht="42.75" customHeight="1">
      <c r="B76" s="857"/>
      <c r="C76" s="91" t="s">
        <v>159</v>
      </c>
      <c r="D76" s="917" t="str">
        <f t="shared" si="0"/>
        <v/>
      </c>
      <c r="E76" s="917"/>
      <c r="F76" s="367">
        <f>VLOOKUP($O$11,FIQIH!$A$14:$H$62,6,0)</f>
        <v>0</v>
      </c>
      <c r="G76" s="367">
        <f>VLOOKUP($O$11,FIQIH!$A$14:$H$62,7,0)</f>
        <v>0</v>
      </c>
      <c r="H76" s="950">
        <f>VLOOKUP($O$11,FIQIH!$A$14:$H$62,8,0)</f>
        <v>0</v>
      </c>
      <c r="I76" s="951"/>
      <c r="J76" s="951"/>
      <c r="K76" s="951"/>
      <c r="L76" s="952"/>
      <c r="O76" s="165"/>
    </row>
    <row r="77" spans="2:15" ht="42.75" customHeight="1">
      <c r="B77" s="857"/>
      <c r="C77" s="91" t="s">
        <v>160</v>
      </c>
      <c r="D77" s="917" t="str">
        <f t="shared" si="0"/>
        <v/>
      </c>
      <c r="E77" s="917"/>
      <c r="F77" s="367">
        <f>VLOOKUP($O$11,SKI!$A$14:$H$62,6,0)</f>
        <v>0</v>
      </c>
      <c r="G77" s="367">
        <f>VLOOKUP($O$11,SKI!$A$14:$H$62,7,0)</f>
        <v>0</v>
      </c>
      <c r="H77" s="950">
        <f>VLOOKUP($O$11,SKI!$A$14:$H$62,8,0)</f>
        <v>0</v>
      </c>
      <c r="I77" s="951"/>
      <c r="J77" s="951"/>
      <c r="K77" s="951"/>
      <c r="L77" s="952"/>
      <c r="O77" s="165"/>
    </row>
    <row r="78" spans="2:15" ht="42.75" customHeight="1">
      <c r="B78" s="135">
        <v>2</v>
      </c>
      <c r="C78" s="91" t="s">
        <v>22</v>
      </c>
      <c r="D78" s="917" t="str">
        <f t="shared" si="0"/>
        <v/>
      </c>
      <c r="E78" s="917"/>
      <c r="F78" s="367">
        <f>VLOOKUP($O$11,PPKn!$A$14:$H$62,6,0)</f>
        <v>0</v>
      </c>
      <c r="G78" s="367">
        <f>VLOOKUP($O$11,PPKn!$A$14:$H$62,7,0)</f>
        <v>0</v>
      </c>
      <c r="H78" s="950">
        <f>VLOOKUP($O$11,PPKn!$A$14:$H$62,8,0)</f>
        <v>0</v>
      </c>
      <c r="I78" s="951"/>
      <c r="J78" s="951"/>
      <c r="K78" s="951"/>
      <c r="L78" s="952"/>
      <c r="O78" s="165"/>
    </row>
    <row r="79" spans="2:15" ht="42.75" customHeight="1">
      <c r="B79" s="135">
        <v>3</v>
      </c>
      <c r="C79" s="91" t="s">
        <v>23</v>
      </c>
      <c r="D79" s="917" t="str">
        <f t="shared" si="0"/>
        <v/>
      </c>
      <c r="E79" s="917"/>
      <c r="F79" s="373">
        <f>VLOOKUP($O$11,B.Ind!$A$14:$H$62,6,0)</f>
        <v>0</v>
      </c>
      <c r="G79" s="373">
        <f>VLOOKUP($O$11,B.Ind!$A$14:$H$62,7,0)</f>
        <v>0</v>
      </c>
      <c r="H79" s="953">
        <f>VLOOKUP($O$11,B.Ind!$A$14:$H$62,8,0)</f>
        <v>0</v>
      </c>
      <c r="I79" s="954"/>
      <c r="J79" s="954"/>
      <c r="K79" s="954"/>
      <c r="L79" s="955"/>
      <c r="O79" s="165"/>
    </row>
    <row r="80" spans="2:15" ht="42.75" customHeight="1">
      <c r="B80" s="135">
        <v>4</v>
      </c>
      <c r="C80" s="91" t="s">
        <v>161</v>
      </c>
      <c r="D80" s="917" t="str">
        <f t="shared" si="0"/>
        <v/>
      </c>
      <c r="E80" s="917"/>
      <c r="F80" s="367">
        <f>VLOOKUP($O$11,B.ARAB!$A$14:$H$62,6,0)</f>
        <v>0</v>
      </c>
      <c r="G80" s="367">
        <f>VLOOKUP($O$11,B.ARAB!$A$14:$H$62,7,0)</f>
        <v>0</v>
      </c>
      <c r="H80" s="950">
        <f>VLOOKUP($O$11,B.ARAB!$A$14:$H$62,8,0)</f>
        <v>0</v>
      </c>
      <c r="I80" s="951"/>
      <c r="J80" s="951"/>
      <c r="K80" s="951"/>
      <c r="L80" s="952"/>
      <c r="O80" s="165"/>
    </row>
    <row r="81" spans="2:15" ht="42.75" customHeight="1">
      <c r="B81" s="135">
        <v>5</v>
      </c>
      <c r="C81" s="91" t="s">
        <v>24</v>
      </c>
      <c r="D81" s="917" t="str">
        <f t="shared" si="0"/>
        <v/>
      </c>
      <c r="E81" s="917"/>
      <c r="F81" s="367">
        <f>VLOOKUP($O$11,MAT!$A$14:$H$62,6,0)</f>
        <v>0</v>
      </c>
      <c r="G81" s="367">
        <f>VLOOKUP($O$11,MAT!$A$14:$H$62,7,0)</f>
        <v>0</v>
      </c>
      <c r="H81" s="950">
        <f>VLOOKUP($O$11,MAT!$A$14:$H$62,8,0)</f>
        <v>0</v>
      </c>
      <c r="I81" s="951"/>
      <c r="J81" s="951"/>
      <c r="K81" s="951"/>
      <c r="L81" s="952"/>
      <c r="O81" s="165"/>
    </row>
    <row r="82" spans="2:15" ht="42.75" customHeight="1">
      <c r="B82" s="135">
        <v>6</v>
      </c>
      <c r="C82" s="91" t="s">
        <v>31</v>
      </c>
      <c r="D82" s="917" t="str">
        <f t="shared" si="0"/>
        <v/>
      </c>
      <c r="E82" s="917"/>
      <c r="F82" s="367">
        <f>VLOOKUP($O$11,IPA!$A$14:$H$62,6,0)</f>
        <v>0</v>
      </c>
      <c r="G82" s="367">
        <f>VLOOKUP($O$11,IPA!$A$14:$H$62,7,0)</f>
        <v>0</v>
      </c>
      <c r="H82" s="950">
        <f>VLOOKUP($O$11,IPA!$A$14:$H$62,8,0)</f>
        <v>0</v>
      </c>
      <c r="I82" s="951"/>
      <c r="J82" s="951"/>
      <c r="K82" s="951"/>
      <c r="L82" s="952"/>
      <c r="O82" s="165"/>
    </row>
    <row r="83" spans="2:15" ht="42.75" customHeight="1">
      <c r="B83" s="135">
        <v>7</v>
      </c>
      <c r="C83" s="91" t="s">
        <v>32</v>
      </c>
      <c r="D83" s="917" t="str">
        <f t="shared" si="0"/>
        <v/>
      </c>
      <c r="E83" s="917"/>
      <c r="F83" s="367">
        <f>VLOOKUP($O$11,IPS!$A$14:$H$62,6,0)</f>
        <v>0</v>
      </c>
      <c r="G83" s="367">
        <f>VLOOKUP($O$11,IPS!$A$14:$H$62,7,0)</f>
        <v>0</v>
      </c>
      <c r="H83" s="950">
        <f>VLOOKUP($O$11,IPS!$A$14:$H$62,8,0)</f>
        <v>0</v>
      </c>
      <c r="I83" s="951"/>
      <c r="J83" s="951"/>
      <c r="K83" s="951"/>
      <c r="L83" s="952"/>
      <c r="O83" s="165"/>
    </row>
    <row r="84" spans="2:15" ht="42.75" customHeight="1">
      <c r="B84" s="366">
        <v>8</v>
      </c>
      <c r="C84" s="106" t="s">
        <v>29</v>
      </c>
      <c r="D84" s="917" t="str">
        <f t="shared" si="0"/>
        <v/>
      </c>
      <c r="E84" s="917"/>
      <c r="F84" s="367">
        <f>VLOOKUP($O$11,BIng!$A$14:$H$62,6,0)</f>
        <v>0</v>
      </c>
      <c r="G84" s="367">
        <f>VLOOKUP($O$11,BIng!$A$14:$H$62,7,0)</f>
        <v>0</v>
      </c>
      <c r="H84" s="950">
        <f>VLOOKUP($O$11,BIng!$A$14:$H$62,8,0)</f>
        <v>0</v>
      </c>
      <c r="I84" s="951"/>
      <c r="J84" s="951"/>
      <c r="K84" s="951"/>
      <c r="L84" s="952"/>
      <c r="O84" s="165"/>
    </row>
    <row r="85" spans="2:15" ht="25.5" customHeight="1">
      <c r="B85" s="826" t="s">
        <v>34</v>
      </c>
      <c r="C85" s="827"/>
      <c r="D85" s="920"/>
      <c r="E85" s="920"/>
      <c r="F85" s="245"/>
      <c r="G85" s="65"/>
      <c r="H85" s="956"/>
      <c r="I85" s="957"/>
      <c r="J85" s="957"/>
      <c r="K85" s="957"/>
      <c r="L85" s="958"/>
      <c r="O85" s="165"/>
    </row>
    <row r="86" spans="2:15" ht="42.75" customHeight="1">
      <c r="B86" s="360">
        <v>1</v>
      </c>
      <c r="C86" s="106" t="s">
        <v>35</v>
      </c>
      <c r="D86" s="917" t="str">
        <f t="shared" si="0"/>
        <v/>
      </c>
      <c r="E86" s="917"/>
      <c r="F86" s="367">
        <f>VLOOKUP($O$11,SBd!$A$14:$H$62,6,0)</f>
        <v>0</v>
      </c>
      <c r="G86" s="256">
        <f>VLOOKUP($O$11,SBd!$A$14:$H$62,7,0)</f>
        <v>0</v>
      </c>
      <c r="H86" s="950">
        <f>VLOOKUP($O$11,SBd!$A$14:$H$62,8,0)</f>
        <v>0</v>
      </c>
      <c r="I86" s="951"/>
      <c r="J86" s="951"/>
      <c r="K86" s="951"/>
      <c r="L86" s="952"/>
      <c r="O86" s="165"/>
    </row>
    <row r="87" spans="2:15" ht="42.75" customHeight="1">
      <c r="B87" s="360">
        <v>2</v>
      </c>
      <c r="C87" s="106" t="s">
        <v>36</v>
      </c>
      <c r="D87" s="917" t="str">
        <f t="shared" si="0"/>
        <v/>
      </c>
      <c r="E87" s="917"/>
      <c r="F87" s="367">
        <f>VLOOKUP($O$11,Pjk!$A$14:$H$62,6,0)</f>
        <v>0</v>
      </c>
      <c r="G87" s="256">
        <f>VLOOKUP($O$11,Pjk!$A$14:$H$62,7,0)</f>
        <v>0</v>
      </c>
      <c r="H87" s="950">
        <f>VLOOKUP($O$11,Pjk!$A$14:$H$62,8,0)</f>
        <v>0</v>
      </c>
      <c r="I87" s="951"/>
      <c r="J87" s="951"/>
      <c r="K87" s="951"/>
      <c r="L87" s="952"/>
      <c r="O87" s="165"/>
    </row>
    <row r="88" spans="2:15" ht="42.75" customHeight="1">
      <c r="B88" s="360">
        <v>3</v>
      </c>
      <c r="C88" s="106" t="s">
        <v>27</v>
      </c>
      <c r="D88" s="917" t="str">
        <f t="shared" si="0"/>
        <v/>
      </c>
      <c r="E88" s="917"/>
      <c r="F88" s="367">
        <f>VLOOKUP($O$11,Prk!$A$14:$H$62,6,0)</f>
        <v>0</v>
      </c>
      <c r="G88" s="256">
        <f>VLOOKUP($O$11,Prk!$A$14:$H$62,7,0)</f>
        <v>0</v>
      </c>
      <c r="H88" s="950">
        <f>VLOOKUP($O$11,Prk!$A$14:$H$62,8,0)</f>
        <v>0</v>
      </c>
      <c r="I88" s="951"/>
      <c r="J88" s="951"/>
      <c r="K88" s="951"/>
      <c r="L88" s="952"/>
      <c r="O88" s="165"/>
    </row>
    <row r="89" spans="2:15" ht="42.75" customHeight="1">
      <c r="B89" s="360">
        <v>4</v>
      </c>
      <c r="C89" s="106" t="s">
        <v>162</v>
      </c>
      <c r="D89" s="917" t="str">
        <f t="shared" si="0"/>
        <v/>
      </c>
      <c r="E89" s="917"/>
      <c r="F89" s="367">
        <f>VLOOKUP($O$11,BADER!$A$14:$H$62,6,0)</f>
        <v>0</v>
      </c>
      <c r="G89" s="256">
        <f>VLOOKUP($O$11,BADER!$A$14:$H$62,7,0)</f>
        <v>0</v>
      </c>
      <c r="H89" s="950">
        <f>VLOOKUP($O$11,BADER!$A$14:$H$62,8,0)</f>
        <v>0</v>
      </c>
      <c r="I89" s="951"/>
      <c r="J89" s="951"/>
      <c r="K89" s="951"/>
      <c r="L89" s="952"/>
      <c r="O89" s="165"/>
    </row>
    <row r="90" spans="2:15" ht="42.75" customHeight="1">
      <c r="B90" s="360">
        <v>5</v>
      </c>
      <c r="C90" s="106" t="s">
        <v>164</v>
      </c>
      <c r="D90" s="917" t="str">
        <f t="shared" si="0"/>
        <v/>
      </c>
      <c r="E90" s="917"/>
      <c r="F90" s="367" t="str">
        <f>IF(VLOOKUP($O$11,TAMB1!$A$14:$H$62,6,0)="","",VLOOKUP($O$11,TAMB1!$A$14:$H$62,6,0))</f>
        <v/>
      </c>
      <c r="G90" s="256" t="str">
        <f>IF(VLOOKUP($O$11,TAMB1!$A$14:$H$62,7,0)="","",VLOOKUP($O$11,TAMB1!$A$14:$H$62,7,0))</f>
        <v/>
      </c>
      <c r="H90" s="950" t="str">
        <f>IF(VLOOKUP($O$11,TAMB1!$A$14:$H$62,8,0)="","",VLOOKUP($O$11,TAMB1!$A$14:$H$62,8,0))</f>
        <v/>
      </c>
      <c r="I90" s="951"/>
      <c r="J90" s="951"/>
      <c r="K90" s="951"/>
      <c r="L90" s="952"/>
      <c r="O90" s="165"/>
    </row>
    <row r="91" spans="2:15" ht="42.75" customHeight="1">
      <c r="B91" s="360">
        <v>6</v>
      </c>
      <c r="C91" s="106" t="s">
        <v>165</v>
      </c>
      <c r="D91" s="917" t="str">
        <f t="shared" si="0"/>
        <v/>
      </c>
      <c r="E91" s="917"/>
      <c r="F91" s="367" t="str">
        <f>IF(VLOOKUP($O$11,TAMB2!$A$14:$H$62,6,0)="","",VLOOKUP($O$11,TAMB2!$A$14:$H$62,6,0))</f>
        <v/>
      </c>
      <c r="G91" s="256" t="str">
        <f>IF(VLOOKUP($O$11,TAMB2!$A$14:$H$62,7,0)="","",VLOOKUP($O$11,TAMB2!$A$14:$H$62,7,0))</f>
        <v/>
      </c>
      <c r="H91" s="950" t="str">
        <f>IF(VLOOKUP($O$11,TAMB2!$A$14:$H$62,8,0)="","",VLOOKUP($O$11,TAMB2!$A$14:$H$62,8,0))</f>
        <v/>
      </c>
      <c r="I91" s="951"/>
      <c r="J91" s="951"/>
      <c r="K91" s="951"/>
      <c r="L91" s="952"/>
      <c r="O91" s="165"/>
    </row>
    <row r="92" spans="2:15" ht="24.75" customHeight="1">
      <c r="B92" s="368"/>
      <c r="C92" s="90"/>
      <c r="D92" s="90"/>
      <c r="E92" s="246"/>
      <c r="F92" s="246"/>
      <c r="G92" s="247"/>
      <c r="H92" s="174"/>
      <c r="I92" s="246"/>
      <c r="J92" s="246"/>
      <c r="K92" s="246"/>
      <c r="L92" s="387"/>
      <c r="O92" s="165"/>
    </row>
    <row r="93" spans="2:15" ht="21" customHeight="1">
      <c r="B93" s="368"/>
      <c r="C93" s="90"/>
      <c r="D93" s="90"/>
      <c r="E93" s="246"/>
      <c r="F93" s="246"/>
      <c r="G93" s="247"/>
      <c r="H93" s="174"/>
      <c r="I93" s="246"/>
      <c r="J93" s="246"/>
      <c r="K93" s="246"/>
      <c r="L93" s="174"/>
      <c r="O93" s="165"/>
    </row>
    <row r="94" spans="2:15" ht="36" customHeight="1">
      <c r="B94" s="368"/>
      <c r="C94" s="90"/>
      <c r="D94" s="90"/>
      <c r="E94" s="246"/>
      <c r="F94" s="246"/>
      <c r="G94" s="247"/>
      <c r="H94" s="174"/>
      <c r="I94" s="246"/>
      <c r="J94" s="246"/>
      <c r="K94" s="246"/>
      <c r="L94" s="389" t="str">
        <f>E6&amp;" hal 3"</f>
        <v>ROFIAH hal 3</v>
      </c>
      <c r="O94" s="165"/>
    </row>
    <row r="95" spans="2:15" ht="36" customHeight="1">
      <c r="B95" s="492"/>
      <c r="C95" s="90"/>
      <c r="D95" s="90"/>
      <c r="E95" s="246"/>
      <c r="F95" s="246"/>
      <c r="G95" s="247"/>
      <c r="H95" s="174"/>
      <c r="I95" s="246"/>
      <c r="J95" s="246"/>
      <c r="K95" s="246"/>
      <c r="L95" s="389"/>
      <c r="O95" s="165"/>
    </row>
    <row r="96" spans="2:15" ht="21.75" customHeight="1">
      <c r="B96" s="108" t="s">
        <v>331</v>
      </c>
      <c r="C96" s="90"/>
      <c r="D96" s="90"/>
      <c r="E96" s="246"/>
      <c r="F96" s="246"/>
      <c r="G96" s="247"/>
      <c r="H96" s="174"/>
      <c r="I96" s="246"/>
      <c r="J96" s="246"/>
      <c r="K96" s="246"/>
      <c r="L96" s="174"/>
      <c r="O96" s="165"/>
    </row>
    <row r="97" spans="1:15" ht="12" customHeight="1">
      <c r="O97" s="165"/>
    </row>
    <row r="98" spans="1:15" ht="45" customHeight="1">
      <c r="B98" s="103" t="s">
        <v>332</v>
      </c>
      <c r="C98" s="103" t="s">
        <v>41</v>
      </c>
      <c r="D98" s="109"/>
      <c r="E98" s="109"/>
      <c r="F98" s="109"/>
      <c r="G98" s="109"/>
      <c r="H98" s="843" t="s">
        <v>11</v>
      </c>
      <c r="I98" s="843"/>
      <c r="J98" s="843"/>
      <c r="K98" s="843"/>
      <c r="L98" s="843"/>
      <c r="O98" s="165"/>
    </row>
    <row r="99" spans="1:15" ht="39.75" customHeight="1">
      <c r="B99" s="360">
        <v>1</v>
      </c>
      <c r="C99" s="102" t="str">
        <f>IF(VLOOKUP($O$11,data_raport,7,0)="","",VLOOKUP($O$11,data_raport,7,0))</f>
        <v/>
      </c>
      <c r="D99" s="107"/>
      <c r="E99" s="107"/>
      <c r="F99" s="107"/>
      <c r="G99" s="107"/>
      <c r="H99" s="819" t="str">
        <f>IF(VLOOKUP($O$11,data_raport,8,0)="","",VLOOKUP($O$11,data_raport,8,0))</f>
        <v/>
      </c>
      <c r="I99" s="819"/>
      <c r="J99" s="819"/>
      <c r="K99" s="819"/>
      <c r="L99" s="819"/>
      <c r="O99" s="165"/>
    </row>
    <row r="100" spans="1:15" ht="39.75" customHeight="1">
      <c r="B100" s="360">
        <v>2</v>
      </c>
      <c r="C100" s="102" t="str">
        <f>IF(VLOOKUP($O$11,data_raport,9,0)="","",VLOOKUP($O$11,data_raport,9,0))</f>
        <v/>
      </c>
      <c r="D100" s="107"/>
      <c r="E100" s="107"/>
      <c r="F100" s="107"/>
      <c r="G100" s="107"/>
      <c r="H100" s="819" t="str">
        <f>IF(VLOOKUP($O$11,data_raport,10,0)="","",VLOOKUP($O$11,data_raport,10,0))</f>
        <v/>
      </c>
      <c r="I100" s="819"/>
      <c r="J100" s="819"/>
      <c r="K100" s="819"/>
      <c r="L100" s="819"/>
      <c r="O100" s="165"/>
    </row>
    <row r="101" spans="1:15" ht="39.75" customHeight="1">
      <c r="B101" s="360">
        <v>3</v>
      </c>
      <c r="C101" s="111" t="str">
        <f>IF(VLOOKUP($O$11,data_raport,11,0)="","",VLOOKUP($O$11,data_raport,11,0))</f>
        <v/>
      </c>
      <c r="D101" s="107"/>
      <c r="E101" s="107"/>
      <c r="F101" s="107"/>
      <c r="G101" s="175"/>
      <c r="H101" s="819" t="str">
        <f>IF(VLOOKUP($O$11,data_raport,12,0)="","",VLOOKUP($O$11,data_raport,12,0))</f>
        <v/>
      </c>
      <c r="I101" s="819"/>
      <c r="J101" s="819"/>
      <c r="K101" s="819"/>
      <c r="L101" s="819"/>
      <c r="O101" s="165"/>
    </row>
    <row r="102" spans="1:15" ht="39.75" customHeight="1">
      <c r="B102" s="549">
        <v>4</v>
      </c>
      <c r="C102" s="111" t="str">
        <f>IF(VLOOKUP($O$11,dataraport1,13,0)="","",VLOOKUP($O$11,dataraport1,13,0))</f>
        <v/>
      </c>
      <c r="D102" s="102"/>
      <c r="E102" s="102"/>
      <c r="F102" s="102"/>
      <c r="G102" s="550"/>
      <c r="H102" s="819" t="str">
        <f>IF(VLOOKUP($O$11,dataraport1,14,0)="","",VLOOKUP($O$11,dataraport1,14,0))</f>
        <v/>
      </c>
      <c r="I102" s="819"/>
      <c r="J102" s="819"/>
      <c r="K102" s="819"/>
      <c r="L102" s="819"/>
      <c r="O102" s="165"/>
    </row>
    <row r="103" spans="1:15" ht="26.25" customHeight="1">
      <c r="B103" s="368"/>
      <c r="C103" s="176"/>
      <c r="D103" s="176"/>
      <c r="E103" s="176"/>
      <c r="F103" s="176"/>
      <c r="G103" s="176"/>
      <c r="H103" s="177"/>
      <c r="I103" s="177"/>
      <c r="J103" s="177"/>
      <c r="K103" s="177"/>
      <c r="L103" s="177"/>
      <c r="O103" s="165"/>
    </row>
    <row r="104" spans="1:15" ht="35.25" customHeight="1">
      <c r="B104" s="112" t="s">
        <v>334</v>
      </c>
      <c r="C104" s="113"/>
      <c r="D104" s="113"/>
      <c r="E104" s="113"/>
      <c r="F104" s="113"/>
      <c r="G104" s="113"/>
      <c r="H104" s="113"/>
      <c r="J104" s="959"/>
      <c r="K104" s="959"/>
      <c r="L104" s="959"/>
      <c r="O104" s="165"/>
    </row>
    <row r="105" spans="1:15" ht="14.25" customHeight="1">
      <c r="I105" s="97"/>
      <c r="O105" s="165"/>
    </row>
    <row r="106" spans="1:15" ht="21.75" customHeight="1">
      <c r="B106" s="844" t="s">
        <v>43</v>
      </c>
      <c r="C106" s="845"/>
      <c r="D106" s="369"/>
      <c r="E106" s="107" t="s">
        <v>40</v>
      </c>
      <c r="F106" s="821" t="str">
        <f>VLOOKUP($O$11,data_raport,4,0)&amp; "   hari"</f>
        <v xml:space="preserve">   hari</v>
      </c>
      <c r="G106" s="822"/>
      <c r="I106" s="178"/>
      <c r="O106" s="165"/>
    </row>
    <row r="107" spans="1:15" ht="21.75" customHeight="1">
      <c r="A107" s="88"/>
      <c r="B107" s="844" t="s">
        <v>44</v>
      </c>
      <c r="C107" s="845"/>
      <c r="D107" s="369"/>
      <c r="E107" s="107" t="s">
        <v>40</v>
      </c>
      <c r="F107" s="821" t="str">
        <f>VLOOKUP($O$11,data_raport,5,0)&amp;"   hari"</f>
        <v xml:space="preserve">   hari</v>
      </c>
      <c r="G107" s="822"/>
      <c r="I107" s="178"/>
      <c r="M107" s="88"/>
      <c r="N107" s="88"/>
      <c r="O107" s="166"/>
    </row>
    <row r="108" spans="1:15" ht="21.75" customHeight="1">
      <c r="B108" s="844" t="s">
        <v>45</v>
      </c>
      <c r="C108" s="845"/>
      <c r="D108" s="369"/>
      <c r="E108" s="107" t="s">
        <v>40</v>
      </c>
      <c r="F108" s="821" t="str">
        <f>VLOOKUP($O$11,data_raport,6,0)&amp;"   hari"</f>
        <v xml:space="preserve">   hari</v>
      </c>
      <c r="G108" s="822"/>
      <c r="I108" s="178"/>
      <c r="O108" s="84"/>
    </row>
    <row r="109" spans="1:15" ht="24.75" customHeight="1">
      <c r="O109" s="165"/>
    </row>
    <row r="110" spans="1:15" ht="15.75" customHeight="1">
      <c r="J110" s="110" t="str">
        <f>Home!L9</f>
        <v>Konang, 6 Mei 2017</v>
      </c>
      <c r="L110" s="82"/>
      <c r="O110" s="165"/>
    </row>
    <row r="111" spans="1:15" ht="15.75" customHeight="1">
      <c r="O111" s="165"/>
    </row>
    <row r="112" spans="1:15" ht="15.75" customHeight="1">
      <c r="C112" s="58" t="s">
        <v>6</v>
      </c>
      <c r="J112" s="58" t="s">
        <v>47</v>
      </c>
      <c r="O112" s="165"/>
    </row>
    <row r="113" spans="1:15" ht="15.75" customHeight="1">
      <c r="C113" s="58" t="s">
        <v>49</v>
      </c>
      <c r="O113" s="165"/>
    </row>
    <row r="114" spans="1:15" ht="15.75" customHeight="1">
      <c r="O114" s="165"/>
    </row>
    <row r="115" spans="1:15" ht="15.75" customHeight="1">
      <c r="O115" s="165"/>
    </row>
    <row r="116" spans="1:15" ht="15.75" customHeight="1">
      <c r="J116" s="122" t="str">
        <f>UTAMA!D12</f>
        <v>MOH. TAUFIK, S.Pd</v>
      </c>
      <c r="L116" s="82"/>
      <c r="O116" s="165"/>
    </row>
    <row r="117" spans="1:15" ht="15.75" customHeight="1">
      <c r="C117" s="83"/>
      <c r="D117" s="88"/>
      <c r="E117" s="88"/>
      <c r="F117" s="88"/>
      <c r="J117" s="110" t="str">
        <f>"NIP.  "&amp;UTAMA!D14</f>
        <v xml:space="preserve">NIP.  </v>
      </c>
      <c r="L117" s="82"/>
      <c r="O117" s="165"/>
    </row>
    <row r="118" spans="1:15" ht="15.75" customHeight="1">
      <c r="O118" s="165"/>
    </row>
    <row r="119" spans="1:15" ht="15.75" customHeight="1">
      <c r="O119" s="165"/>
    </row>
    <row r="120" spans="1:15" ht="15.75" customHeight="1">
      <c r="O120" s="165"/>
    </row>
    <row r="121" spans="1:15" ht="15.75" customHeight="1">
      <c r="A121" s="88"/>
      <c r="H121" s="368" t="s">
        <v>333</v>
      </c>
      <c r="I121" s="248"/>
      <c r="J121" s="248"/>
      <c r="O121" s="165"/>
    </row>
    <row r="122" spans="1:15" ht="15.75" customHeight="1">
      <c r="C122" s="830" t="str">
        <f>"Kepala "&amp;E3</f>
        <v>Kepala MTS BAHRUS SHOLIHIN</v>
      </c>
      <c r="D122" s="830"/>
      <c r="E122" s="830"/>
      <c r="F122" s="830"/>
      <c r="G122" s="830"/>
      <c r="H122" s="830"/>
      <c r="I122" s="830"/>
      <c r="J122" s="830"/>
      <c r="K122" s="830"/>
      <c r="L122" s="830"/>
      <c r="O122" s="165"/>
    </row>
    <row r="123" spans="1:15" ht="15.75" customHeight="1">
      <c r="C123" s="85"/>
      <c r="D123" s="85"/>
      <c r="E123" s="85"/>
      <c r="F123" s="179"/>
      <c r="H123" s="250"/>
      <c r="I123" s="251"/>
      <c r="J123" s="251"/>
      <c r="K123" s="79"/>
      <c r="L123" s="79"/>
      <c r="O123" s="165"/>
    </row>
    <row r="124" spans="1:15" ht="15.75" customHeight="1">
      <c r="C124" s="85"/>
      <c r="D124" s="85"/>
      <c r="E124" s="85"/>
      <c r="F124" s="179"/>
      <c r="H124" s="250"/>
      <c r="I124" s="251"/>
      <c r="J124" s="251"/>
      <c r="K124" s="79"/>
      <c r="L124" s="79"/>
      <c r="O124" s="165"/>
    </row>
    <row r="125" spans="1:15" ht="15.75" customHeight="1">
      <c r="C125" s="85"/>
      <c r="D125" s="85"/>
      <c r="E125" s="85"/>
      <c r="F125" s="180"/>
      <c r="H125" s="250"/>
      <c r="I125" s="251"/>
      <c r="J125" s="251"/>
      <c r="K125" s="171"/>
      <c r="L125" s="171"/>
      <c r="O125" s="165"/>
    </row>
    <row r="126" spans="1:15" ht="15.75" customHeight="1">
      <c r="C126" s="85"/>
      <c r="D126" s="85"/>
      <c r="E126" s="85"/>
      <c r="F126" s="85"/>
      <c r="H126" s="257" t="str">
        <f>Home!L7</f>
        <v>RUDIANTO, M.Pd.I</v>
      </c>
      <c r="I126" s="252"/>
      <c r="J126" s="252"/>
      <c r="K126" s="171"/>
      <c r="L126" s="171"/>
      <c r="O126" s="165"/>
    </row>
    <row r="127" spans="1:15" ht="15.75" customHeight="1">
      <c r="C127" s="85"/>
      <c r="D127" s="85"/>
      <c r="E127" s="85"/>
      <c r="F127" s="85"/>
      <c r="H127" s="258" t="str">
        <f>"NIP.  "&amp;Home!L8</f>
        <v xml:space="preserve">NIP.  </v>
      </c>
      <c r="I127" s="249"/>
      <c r="J127" s="249"/>
      <c r="K127" s="79"/>
      <c r="L127" s="79"/>
      <c r="O127" s="165"/>
    </row>
    <row r="128" spans="1:15" ht="15.75" customHeight="1">
      <c r="C128" s="85"/>
      <c r="D128" s="85"/>
      <c r="E128" s="85"/>
      <c r="F128" s="85"/>
      <c r="I128" s="79"/>
      <c r="J128" s="79"/>
      <c r="K128" s="79"/>
      <c r="L128" s="79"/>
      <c r="O128" s="165"/>
    </row>
    <row r="129" spans="2:15" s="88" customFormat="1" ht="15.75" customHeight="1">
      <c r="B129" s="58"/>
      <c r="C129" s="58"/>
      <c r="D129" s="58"/>
      <c r="E129" s="58"/>
      <c r="F129" s="58"/>
      <c r="G129" s="58"/>
      <c r="H129" s="86"/>
      <c r="I129" s="86"/>
      <c r="J129" s="86"/>
      <c r="K129" s="86"/>
      <c r="L129" s="86"/>
      <c r="O129" s="166"/>
    </row>
    <row r="130" spans="2:15" s="88" customFormat="1" ht="15.75" customHeight="1">
      <c r="B130" s="58"/>
      <c r="C130" s="58"/>
      <c r="D130" s="58"/>
      <c r="E130" s="58"/>
      <c r="F130" s="58"/>
      <c r="G130" s="58"/>
      <c r="H130" s="58"/>
      <c r="I130" s="58"/>
      <c r="J130" s="58"/>
      <c r="K130" s="58"/>
      <c r="L130" s="58"/>
      <c r="O130" s="166"/>
    </row>
    <row r="131" spans="2:15" ht="15" customHeight="1">
      <c r="O131" s="165"/>
    </row>
    <row r="132" spans="2:15" ht="15" customHeight="1">
      <c r="O132" s="165"/>
    </row>
    <row r="133" spans="2:15" ht="15" customHeight="1">
      <c r="O133" s="165"/>
    </row>
    <row r="134" spans="2:15" ht="15" customHeight="1">
      <c r="O134" s="165"/>
    </row>
    <row r="135" spans="2:15" ht="15" customHeight="1">
      <c r="O135" s="165"/>
    </row>
    <row r="136" spans="2:15" ht="15" customHeight="1">
      <c r="O136" s="165"/>
    </row>
    <row r="137" spans="2:15" ht="15" customHeight="1">
      <c r="O137" s="165"/>
    </row>
    <row r="138" spans="2:15" ht="15" customHeight="1">
      <c r="O138" s="165"/>
    </row>
    <row r="139" spans="2:15" ht="15" customHeight="1">
      <c r="O139" s="165"/>
    </row>
    <row r="140" spans="2:15" ht="15" customHeight="1">
      <c r="O140" s="165"/>
    </row>
    <row r="141" spans="2:15" ht="15" customHeight="1">
      <c r="O141" s="165"/>
    </row>
    <row r="142" spans="2:15" ht="15" customHeight="1">
      <c r="O142" s="165"/>
    </row>
    <row r="143" spans="2:15" ht="15" customHeight="1">
      <c r="O143" s="165"/>
    </row>
    <row r="144" spans="2:15" ht="15" customHeight="1">
      <c r="L144" s="329" t="str">
        <f>E6&amp;" hal 4"</f>
        <v>ROFIAH hal 4</v>
      </c>
      <c r="O144" s="165"/>
    </row>
    <row r="145" spans="15:15" ht="15" customHeight="1">
      <c r="O145" s="165"/>
    </row>
    <row r="146" spans="15:15" ht="15" customHeight="1">
      <c r="O146" s="165"/>
    </row>
    <row r="147" spans="15:15">
      <c r="O147" s="84"/>
    </row>
  </sheetData>
  <sheetProtection password="D91D" sheet="1" objects="1" scenarios="1" formatCells="0" formatColumns="0" formatRows="0" insertColumns="0" insertRows="0" deleteColumns="0" deleteRows="0"/>
  <mergeCells count="121">
    <mergeCell ref="C122:L122"/>
    <mergeCell ref="B108:C108"/>
    <mergeCell ref="F108:G108"/>
    <mergeCell ref="E3:H3"/>
    <mergeCell ref="E4:H5"/>
    <mergeCell ref="D43:L44"/>
    <mergeCell ref="D46:E46"/>
    <mergeCell ref="D47:E47"/>
    <mergeCell ref="D48:E48"/>
    <mergeCell ref="D49:E49"/>
    <mergeCell ref="H101:L101"/>
    <mergeCell ref="J104:L104"/>
    <mergeCell ref="B106:C106"/>
    <mergeCell ref="F106:G106"/>
    <mergeCell ref="B107:C107"/>
    <mergeCell ref="F107:G107"/>
    <mergeCell ref="H89:L89"/>
    <mergeCell ref="H90:L90"/>
    <mergeCell ref="H91:L91"/>
    <mergeCell ref="D75:E75"/>
    <mergeCell ref="H98:L98"/>
    <mergeCell ref="H99:L99"/>
    <mergeCell ref="H100:L100"/>
    <mergeCell ref="H84:L84"/>
    <mergeCell ref="D91:E91"/>
    <mergeCell ref="D84:E84"/>
    <mergeCell ref="H81:L81"/>
    <mergeCell ref="H82:L82"/>
    <mergeCell ref="H83:L83"/>
    <mergeCell ref="D81:E81"/>
    <mergeCell ref="D82:E82"/>
    <mergeCell ref="D83:E83"/>
    <mergeCell ref="H87:L87"/>
    <mergeCell ref="H88:L88"/>
    <mergeCell ref="D87:E87"/>
    <mergeCell ref="D88:E88"/>
    <mergeCell ref="D89:E89"/>
    <mergeCell ref="H85:L85"/>
    <mergeCell ref="H86:L86"/>
    <mergeCell ref="D86:E86"/>
    <mergeCell ref="D90:E90"/>
    <mergeCell ref="D85:E85"/>
    <mergeCell ref="B74:B77"/>
    <mergeCell ref="H74:L74"/>
    <mergeCell ref="H75:L75"/>
    <mergeCell ref="H76:L76"/>
    <mergeCell ref="H77:L77"/>
    <mergeCell ref="D73:E73"/>
    <mergeCell ref="D74:E74"/>
    <mergeCell ref="D76:E76"/>
    <mergeCell ref="B85:C85"/>
    <mergeCell ref="D78:E78"/>
    <mergeCell ref="D79:E79"/>
    <mergeCell ref="H79:L79"/>
    <mergeCell ref="H80:L80"/>
    <mergeCell ref="H78:L78"/>
    <mergeCell ref="D80:E80"/>
    <mergeCell ref="H73:L73"/>
    <mergeCell ref="D77:E77"/>
    <mergeCell ref="D61:E61"/>
    <mergeCell ref="D62:E62"/>
    <mergeCell ref="B72:C72"/>
    <mergeCell ref="H64:L64"/>
    <mergeCell ref="H65:L65"/>
    <mergeCell ref="B69:C71"/>
    <mergeCell ref="H71:L71"/>
    <mergeCell ref="D63:E63"/>
    <mergeCell ref="D64:E64"/>
    <mergeCell ref="D65:E65"/>
    <mergeCell ref="D71:E71"/>
    <mergeCell ref="D69:L70"/>
    <mergeCell ref="D72:E72"/>
    <mergeCell ref="H72:L72"/>
    <mergeCell ref="H47:L47"/>
    <mergeCell ref="B48:B51"/>
    <mergeCell ref="H48:L48"/>
    <mergeCell ref="H49:L49"/>
    <mergeCell ref="H50:L50"/>
    <mergeCell ref="H51:L51"/>
    <mergeCell ref="D50:E50"/>
    <mergeCell ref="D51:E51"/>
    <mergeCell ref="H63:L63"/>
    <mergeCell ref="H52:L52"/>
    <mergeCell ref="H53:L53"/>
    <mergeCell ref="H54:L54"/>
    <mergeCell ref="H55:L55"/>
    <mergeCell ref="H56:L56"/>
    <mergeCell ref="H57:L57"/>
    <mergeCell ref="H58:L58"/>
    <mergeCell ref="B59:C59"/>
    <mergeCell ref="H59:L59"/>
    <mergeCell ref="H60:L60"/>
    <mergeCell ref="H61:L61"/>
    <mergeCell ref="H62:L62"/>
    <mergeCell ref="D58:E58"/>
    <mergeCell ref="D59:E59"/>
    <mergeCell ref="D60:E60"/>
    <mergeCell ref="H102:L102"/>
    <mergeCell ref="B1:L1"/>
    <mergeCell ref="O11:O13"/>
    <mergeCell ref="D14:L14"/>
    <mergeCell ref="B14:C14"/>
    <mergeCell ref="D18:L18"/>
    <mergeCell ref="B18:C18"/>
    <mergeCell ref="B13:C13"/>
    <mergeCell ref="B17:C17"/>
    <mergeCell ref="D13:L13"/>
    <mergeCell ref="D17:L17"/>
    <mergeCell ref="D52:E52"/>
    <mergeCell ref="D53:E53"/>
    <mergeCell ref="D54:E54"/>
    <mergeCell ref="D55:E55"/>
    <mergeCell ref="D56:E56"/>
    <mergeCell ref="D57:E57"/>
    <mergeCell ref="O19:O32"/>
    <mergeCell ref="O33:O36"/>
    <mergeCell ref="B42:C42"/>
    <mergeCell ref="B43:C45"/>
    <mergeCell ref="D45:E45"/>
    <mergeCell ref="H45:L45"/>
    <mergeCell ref="B46:C46"/>
  </mergeCells>
  <pageMargins left="0.33" right="0" top="0.47244094488188981" bottom="0.51181102362204722" header="0.19685039370078741" footer="0.27559055118110237"/>
  <pageSetup paperSize="9" scale="85" orientation="portrait" horizontalDpi="300" verticalDpi="300" r:id="rId1"/>
  <drawing r:id="rId2"/>
  <legacyDrawing r:id="rId3"/>
</worksheet>
</file>

<file path=xl/worksheets/sheet40.xml><?xml version="1.0" encoding="utf-8"?>
<worksheet xmlns="http://schemas.openxmlformats.org/spreadsheetml/2006/main" xmlns:r="http://schemas.openxmlformats.org/officeDocument/2006/relationships">
  <sheetPr codeName="Sheet30">
    <tabColor rgb="FFFFC000"/>
  </sheetPr>
  <dimension ref="A1:N144"/>
  <sheetViews>
    <sheetView topLeftCell="A18" zoomScale="110" zoomScaleNormal="110" zoomScaleSheetLayoutView="90" workbookViewId="0"/>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7109375" style="58" customWidth="1"/>
    <col min="6" max="6" width="8.140625" style="58" customWidth="1"/>
    <col min="7" max="7" width="27" style="58" customWidth="1"/>
    <col min="8" max="9" width="7.5703125" style="58" customWidth="1"/>
    <col min="10" max="10" width="2.140625" style="58" customWidth="1"/>
    <col min="11" max="11" width="25" style="58" customWidth="1"/>
    <col min="12" max="13" width="1.28515625" style="58" customWidth="1"/>
    <col min="14" max="14" width="18.28515625" style="58" bestFit="1" customWidth="1"/>
    <col min="15" max="16384" width="9.140625" style="58"/>
  </cols>
  <sheetData>
    <row r="1" spans="2:14" ht="27" customHeight="1">
      <c r="B1" s="878" t="s">
        <v>446</v>
      </c>
      <c r="C1" s="878"/>
      <c r="D1" s="878"/>
      <c r="E1" s="878"/>
      <c r="F1" s="878"/>
      <c r="G1" s="878"/>
      <c r="H1" s="878"/>
      <c r="I1" s="878"/>
      <c r="J1" s="878"/>
      <c r="K1" s="878"/>
      <c r="N1" s="165"/>
    </row>
    <row r="2" spans="2:14" ht="18" customHeight="1">
      <c r="B2" s="100"/>
      <c r="C2" s="100"/>
      <c r="D2" s="100"/>
      <c r="E2" s="100"/>
      <c r="F2" s="100"/>
      <c r="G2" s="100"/>
      <c r="H2" s="100"/>
      <c r="I2" s="100"/>
      <c r="J2" s="100"/>
      <c r="K2" s="100"/>
      <c r="N2" s="165"/>
    </row>
    <row r="3" spans="2:14" ht="33" customHeight="1">
      <c r="B3" s="100"/>
      <c r="C3" s="79" t="s">
        <v>16</v>
      </c>
      <c r="D3" s="79" t="s">
        <v>40</v>
      </c>
      <c r="E3" s="879" t="str">
        <f>Home!L5</f>
        <v>MTS BAHRUS SHOLIHIN</v>
      </c>
      <c r="F3" s="879"/>
      <c r="G3" s="879"/>
      <c r="H3" s="79" t="s">
        <v>19</v>
      </c>
      <c r="J3" s="79" t="s">
        <v>40</v>
      </c>
      <c r="K3" s="349" t="str">
        <f>UTAMA!D16&amp;UTAMA!E16</f>
        <v>7</v>
      </c>
      <c r="N3" s="165"/>
    </row>
    <row r="4" spans="2:14" ht="16.5" customHeight="1">
      <c r="B4" s="100"/>
      <c r="C4" s="79" t="s">
        <v>17</v>
      </c>
      <c r="D4" s="79" t="s">
        <v>40</v>
      </c>
      <c r="E4" s="879" t="str">
        <f>Home!L6</f>
        <v>JL. KH. Moh. Syarim Krasaan Bandung Konang</v>
      </c>
      <c r="F4" s="879"/>
      <c r="G4" s="879"/>
      <c r="H4" s="79" t="s">
        <v>20</v>
      </c>
      <c r="J4" s="79" t="s">
        <v>40</v>
      </c>
      <c r="K4" s="170" t="s">
        <v>181</v>
      </c>
      <c r="N4" s="165"/>
    </row>
    <row r="5" spans="2:14" ht="16.5" customHeight="1">
      <c r="B5" s="100"/>
      <c r="C5" s="79"/>
      <c r="D5" s="79"/>
      <c r="E5" s="879"/>
      <c r="F5" s="879"/>
      <c r="G5" s="879"/>
      <c r="H5" s="79" t="s">
        <v>21</v>
      </c>
      <c r="J5" s="79" t="s">
        <v>40</v>
      </c>
      <c r="K5" s="306" t="str">
        <f>UTAMA!D20</f>
        <v>2017/2018</v>
      </c>
      <c r="N5" s="165"/>
    </row>
    <row r="6" spans="2:14" ht="16.5" customHeight="1">
      <c r="B6" s="100"/>
      <c r="C6" s="58" t="s">
        <v>38</v>
      </c>
      <c r="D6" s="58" t="s">
        <v>40</v>
      </c>
      <c r="E6" s="96" t="str">
        <f>VLOOKUP($N$11,'Data Identitas'!A9:Y53,2,0)</f>
        <v>ROFIAH</v>
      </c>
      <c r="H6" s="172"/>
      <c r="I6" s="172"/>
      <c r="J6" s="172"/>
      <c r="K6" s="172"/>
      <c r="N6" s="165"/>
    </row>
    <row r="7" spans="2:14" ht="16.5" customHeight="1">
      <c r="B7" s="100"/>
      <c r="C7" s="58" t="s">
        <v>39</v>
      </c>
      <c r="D7" s="58" t="s">
        <v>40</v>
      </c>
      <c r="E7" s="365">
        <f>VLOOKUP($N$11,'Data Identitas'!A9:Y53,3,0)</f>
        <v>0</v>
      </c>
      <c r="H7" s="151"/>
      <c r="I7" s="151"/>
      <c r="J7" s="151"/>
      <c r="K7" s="151"/>
      <c r="N7" s="165"/>
    </row>
    <row r="8" spans="2:14">
      <c r="B8" s="100"/>
      <c r="C8" s="100"/>
      <c r="D8" s="100"/>
      <c r="E8" s="100"/>
      <c r="F8" s="100"/>
      <c r="G8" s="100"/>
      <c r="H8" s="100"/>
      <c r="I8" s="100"/>
      <c r="J8" s="100"/>
      <c r="K8" s="100"/>
      <c r="N8" s="165"/>
    </row>
    <row r="9" spans="2:14">
      <c r="B9" s="100"/>
      <c r="C9" s="100"/>
      <c r="D9" s="100"/>
      <c r="E9" s="100"/>
      <c r="F9" s="100"/>
      <c r="G9" s="100"/>
      <c r="H9" s="100"/>
      <c r="I9" s="100"/>
      <c r="J9" s="100"/>
      <c r="K9" s="100"/>
      <c r="N9" s="165"/>
    </row>
    <row r="10" spans="2:14" ht="16.5" thickBot="1">
      <c r="B10" s="105" t="s">
        <v>324</v>
      </c>
      <c r="D10" s="100"/>
      <c r="E10" s="100"/>
      <c r="F10" s="100"/>
      <c r="G10" s="100"/>
      <c r="H10" s="100"/>
      <c r="I10" s="100"/>
      <c r="J10" s="100"/>
      <c r="K10" s="100"/>
      <c r="N10" s="165"/>
    </row>
    <row r="11" spans="2:14">
      <c r="B11" s="100"/>
      <c r="D11" s="100"/>
      <c r="E11" s="100"/>
      <c r="F11" s="100"/>
      <c r="G11" s="100"/>
      <c r="H11" s="100"/>
      <c r="I11" s="100"/>
      <c r="J11" s="100"/>
      <c r="K11" s="100"/>
      <c r="N11" s="960">
        <v>1</v>
      </c>
    </row>
    <row r="12" spans="2:14" ht="18" customHeight="1">
      <c r="B12" s="105" t="s">
        <v>325</v>
      </c>
      <c r="D12" s="100"/>
      <c r="E12" s="100"/>
      <c r="F12" s="100"/>
      <c r="G12" s="100"/>
      <c r="H12" s="100"/>
      <c r="I12" s="100"/>
      <c r="J12" s="100"/>
      <c r="K12" s="100"/>
      <c r="N12" s="961"/>
    </row>
    <row r="13" spans="2:14" ht="27" customHeight="1" thickBot="1">
      <c r="B13" s="909" t="s">
        <v>327</v>
      </c>
      <c r="C13" s="910"/>
      <c r="D13" s="896" t="s">
        <v>14</v>
      </c>
      <c r="E13" s="896"/>
      <c r="F13" s="896"/>
      <c r="G13" s="896"/>
      <c r="H13" s="896"/>
      <c r="I13" s="896"/>
      <c r="J13" s="896"/>
      <c r="K13" s="896"/>
      <c r="L13" s="471"/>
      <c r="M13" s="471"/>
      <c r="N13" s="962"/>
    </row>
    <row r="14" spans="2:14" ht="200.1" customHeight="1">
      <c r="B14" s="897" t="str">
        <f>VLOOKUP($N$11,DESKRIPSI!$A$11:$FP$60,163,FALSE)</f>
        <v/>
      </c>
      <c r="C14" s="899"/>
      <c r="D14" s="831" t="str">
        <f>VLOOKUP($N$11,DESKRIPSI!$A$11:$FP$60,164,FALSE)</f>
        <v/>
      </c>
      <c r="E14" s="832"/>
      <c r="F14" s="832"/>
      <c r="G14" s="832"/>
      <c r="H14" s="832"/>
      <c r="I14" s="832"/>
      <c r="J14" s="832"/>
      <c r="K14" s="833"/>
      <c r="N14" s="57"/>
    </row>
    <row r="15" spans="2:14" ht="12.75" customHeight="1">
      <c r="B15" s="100"/>
      <c r="C15" s="100"/>
      <c r="D15" s="100"/>
      <c r="E15" s="100"/>
      <c r="F15" s="100"/>
      <c r="G15" s="100"/>
      <c r="H15" s="100"/>
      <c r="I15" s="100"/>
      <c r="J15" s="100"/>
      <c r="K15" s="100"/>
      <c r="N15" s="57"/>
    </row>
    <row r="16" spans="2:14" ht="12.75" customHeight="1">
      <c r="B16" s="105" t="s">
        <v>326</v>
      </c>
      <c r="D16" s="100"/>
      <c r="E16" s="100"/>
      <c r="F16" s="100"/>
      <c r="G16" s="100"/>
      <c r="H16" s="100"/>
      <c r="I16" s="100"/>
      <c r="J16" s="100"/>
      <c r="K16" s="100"/>
      <c r="N16" s="57"/>
    </row>
    <row r="17" spans="2:14" ht="27" customHeight="1">
      <c r="B17" s="909" t="s">
        <v>327</v>
      </c>
      <c r="C17" s="911"/>
      <c r="D17" s="896" t="s">
        <v>14</v>
      </c>
      <c r="E17" s="896"/>
      <c r="F17" s="896"/>
      <c r="G17" s="896"/>
      <c r="H17" s="896"/>
      <c r="I17" s="896"/>
      <c r="J17" s="896"/>
      <c r="K17" s="896"/>
      <c r="L17" s="471"/>
      <c r="M17" s="471"/>
      <c r="N17" s="57"/>
    </row>
    <row r="18" spans="2:14" ht="200.1" customHeight="1">
      <c r="B18" s="897" t="str">
        <f>VLOOKUP($N$11,DESKRIPSI!$A$11:$FP$60,163,FALSE)</f>
        <v/>
      </c>
      <c r="C18" s="899"/>
      <c r="D18" s="963" t="str">
        <f>VLOOKUP($N$11,DESKRIPSI!$A$11:$FP$60,172,FALSE)</f>
        <v xml:space="preserve">Sikapnya  dalam ,  ,  ,  ,  ,  ,  ,  </v>
      </c>
      <c r="E18" s="964"/>
      <c r="F18" s="964"/>
      <c r="G18" s="964"/>
      <c r="H18" s="964"/>
      <c r="I18" s="964"/>
      <c r="J18" s="964"/>
      <c r="K18" s="965"/>
      <c r="N18" s="57"/>
    </row>
    <row r="19" spans="2:14" ht="12.75" customHeight="1">
      <c r="B19" s="149"/>
      <c r="C19" s="100"/>
      <c r="D19" s="100"/>
      <c r="E19" s="100"/>
      <c r="F19" s="100"/>
      <c r="G19" s="100"/>
      <c r="H19" s="100"/>
      <c r="I19" s="100"/>
      <c r="J19" s="100"/>
      <c r="K19" s="100"/>
      <c r="N19" s="945"/>
    </row>
    <row r="20" spans="2:14" ht="12.75" customHeight="1">
      <c r="B20" s="100"/>
      <c r="C20" s="100"/>
      <c r="D20" s="100"/>
      <c r="E20" s="100"/>
      <c r="F20" s="100"/>
      <c r="G20" s="100"/>
      <c r="H20" s="100"/>
      <c r="I20" s="100"/>
      <c r="J20" s="100"/>
      <c r="K20" s="100"/>
      <c r="N20" s="945"/>
    </row>
    <row r="21" spans="2:14" ht="12.75" customHeight="1">
      <c r="B21" s="100"/>
      <c r="C21" s="100"/>
      <c r="D21" s="100"/>
      <c r="E21" s="100"/>
      <c r="F21" s="100"/>
      <c r="G21" s="100"/>
      <c r="H21" s="100"/>
      <c r="I21" s="100"/>
      <c r="J21" s="100"/>
      <c r="K21" s="100"/>
      <c r="N21" s="945"/>
    </row>
    <row r="22" spans="2:14" ht="12.75" customHeight="1">
      <c r="B22" s="100"/>
      <c r="C22" s="100"/>
      <c r="D22" s="100"/>
      <c r="E22" s="100"/>
      <c r="F22" s="100"/>
      <c r="G22" s="100"/>
      <c r="H22" s="100"/>
      <c r="I22" s="100"/>
      <c r="J22" s="100"/>
      <c r="K22" s="100"/>
      <c r="N22" s="945"/>
    </row>
    <row r="23" spans="2:14" ht="12.75" customHeight="1">
      <c r="B23" s="100"/>
      <c r="C23" s="100"/>
      <c r="D23" s="100"/>
      <c r="E23" s="100"/>
      <c r="F23" s="100"/>
      <c r="G23" s="100"/>
      <c r="H23" s="100"/>
      <c r="I23" s="100"/>
      <c r="J23" s="100"/>
      <c r="K23" s="100"/>
      <c r="N23" s="945"/>
    </row>
    <row r="24" spans="2:14" ht="12.75" customHeight="1">
      <c r="B24" s="100"/>
      <c r="C24" s="100"/>
      <c r="D24" s="100"/>
      <c r="E24" s="100"/>
      <c r="F24" s="100"/>
      <c r="G24" s="100"/>
      <c r="H24" s="100"/>
      <c r="I24" s="100"/>
      <c r="J24" s="100"/>
      <c r="K24" s="100"/>
      <c r="N24" s="945"/>
    </row>
    <row r="25" spans="2:14" ht="12.75" customHeight="1">
      <c r="B25" s="100"/>
      <c r="C25" s="100"/>
      <c r="D25" s="100"/>
      <c r="E25" s="100"/>
      <c r="F25" s="100"/>
      <c r="G25" s="100"/>
      <c r="H25" s="100"/>
      <c r="I25" s="100"/>
      <c r="J25" s="100"/>
      <c r="K25" s="100"/>
      <c r="N25" s="945"/>
    </row>
    <row r="26" spans="2:14" ht="12.75" customHeight="1">
      <c r="B26" s="100"/>
      <c r="C26" s="119"/>
      <c r="D26" s="100"/>
      <c r="E26" s="100"/>
      <c r="F26" s="100"/>
      <c r="G26" s="100"/>
      <c r="H26" s="100"/>
      <c r="I26" s="100"/>
      <c r="J26" s="100"/>
      <c r="K26" s="100"/>
      <c r="N26" s="945"/>
    </row>
    <row r="27" spans="2:14" ht="12.75" customHeight="1">
      <c r="B27" s="100"/>
      <c r="C27" s="100"/>
      <c r="D27" s="100"/>
      <c r="E27" s="100"/>
      <c r="F27" s="100"/>
      <c r="G27" s="100"/>
      <c r="H27" s="100"/>
      <c r="I27" s="100"/>
      <c r="J27" s="100"/>
      <c r="K27" s="100"/>
      <c r="N27" s="945"/>
    </row>
    <row r="28" spans="2:14" ht="12.75" customHeight="1">
      <c r="B28" s="100"/>
      <c r="C28" s="100"/>
      <c r="D28" s="100"/>
      <c r="E28" s="100"/>
      <c r="F28" s="100"/>
      <c r="G28" s="100"/>
      <c r="H28" s="100"/>
      <c r="I28" s="100"/>
      <c r="J28" s="100"/>
      <c r="K28" s="100"/>
      <c r="N28" s="945"/>
    </row>
    <row r="29" spans="2:14" ht="12.75" customHeight="1">
      <c r="B29" s="100"/>
      <c r="C29" s="100"/>
      <c r="D29" s="100"/>
      <c r="E29" s="100"/>
      <c r="F29" s="100"/>
      <c r="G29" s="100"/>
      <c r="H29" s="100"/>
      <c r="I29" s="100"/>
      <c r="J29" s="100"/>
      <c r="K29" s="100"/>
      <c r="N29" s="945"/>
    </row>
    <row r="30" spans="2:14" ht="12.75" customHeight="1">
      <c r="B30" s="100"/>
      <c r="C30" s="100"/>
      <c r="D30" s="100"/>
      <c r="E30" s="100"/>
      <c r="F30" s="100"/>
      <c r="G30" s="100"/>
      <c r="H30" s="100"/>
      <c r="I30" s="100"/>
      <c r="J30" s="100"/>
      <c r="K30" s="100"/>
      <c r="N30" s="945"/>
    </row>
    <row r="31" spans="2:14" ht="12.75" customHeight="1">
      <c r="B31" s="100"/>
      <c r="C31" s="100"/>
      <c r="D31" s="100"/>
      <c r="E31" s="100"/>
      <c r="F31" s="100"/>
      <c r="G31" s="100"/>
      <c r="H31" s="100"/>
      <c r="I31" s="100"/>
      <c r="J31" s="100"/>
      <c r="K31" s="100"/>
      <c r="N31" s="945"/>
    </row>
    <row r="32" spans="2:14" ht="12.75" customHeight="1">
      <c r="B32" s="100"/>
      <c r="C32" s="100"/>
      <c r="D32" s="100"/>
      <c r="E32" s="100"/>
      <c r="F32" s="100"/>
      <c r="G32" s="100"/>
      <c r="H32" s="100"/>
      <c r="I32" s="100"/>
      <c r="J32" s="100"/>
      <c r="K32" s="100"/>
      <c r="N32" s="945"/>
    </row>
    <row r="33" spans="2:14" ht="12.75" customHeight="1">
      <c r="B33" s="100"/>
      <c r="C33" s="100"/>
      <c r="D33" s="100"/>
      <c r="E33" s="100"/>
      <c r="F33" s="100"/>
      <c r="G33" s="100"/>
      <c r="H33" s="100"/>
      <c r="I33" s="100"/>
      <c r="J33" s="100"/>
      <c r="K33" s="100"/>
      <c r="N33" s="945"/>
    </row>
    <row r="34" spans="2:14" ht="12.75" customHeight="1">
      <c r="B34" s="100"/>
      <c r="C34" s="100"/>
      <c r="D34" s="100"/>
      <c r="E34" s="100"/>
      <c r="F34" s="100"/>
      <c r="G34" s="100"/>
      <c r="H34" s="100"/>
      <c r="I34" s="100"/>
      <c r="J34" s="100"/>
      <c r="K34" s="100"/>
      <c r="N34" s="945"/>
    </row>
    <row r="35" spans="2:14" ht="12.75" customHeight="1">
      <c r="B35" s="100"/>
      <c r="C35" s="100"/>
      <c r="D35" s="100"/>
      <c r="E35" s="100"/>
      <c r="F35" s="100"/>
      <c r="G35" s="100"/>
      <c r="H35" s="100"/>
      <c r="I35" s="100"/>
      <c r="J35" s="100"/>
      <c r="N35" s="945"/>
    </row>
    <row r="36" spans="2:14" ht="15" customHeight="1">
      <c r="B36" s="100"/>
      <c r="C36" s="100"/>
      <c r="D36" s="100"/>
      <c r="E36" s="100"/>
      <c r="F36" s="100"/>
      <c r="G36" s="100"/>
      <c r="H36" s="100"/>
      <c r="I36" s="100"/>
      <c r="J36" s="100"/>
      <c r="K36" s="327" t="str">
        <f>E6&amp;" hal 1"</f>
        <v>ROFIAH hal 1</v>
      </c>
      <c r="N36" s="945"/>
    </row>
    <row r="37" spans="2:14" ht="7.5" customHeight="1">
      <c r="B37" s="100"/>
      <c r="C37" s="100"/>
      <c r="D37" s="100"/>
      <c r="E37" s="100"/>
      <c r="F37" s="100"/>
      <c r="G37" s="100"/>
      <c r="H37" s="100"/>
      <c r="I37" s="100"/>
      <c r="J37" s="100"/>
      <c r="K37" s="100"/>
      <c r="N37" s="385"/>
    </row>
    <row r="38" spans="2:14" s="82" customFormat="1" ht="20.25" customHeight="1">
      <c r="B38" s="114" t="s">
        <v>329</v>
      </c>
      <c r="C38" s="58"/>
      <c r="D38" s="58"/>
      <c r="E38" s="58"/>
      <c r="F38" s="58"/>
      <c r="G38" s="58"/>
      <c r="H38" s="58"/>
      <c r="I38" s="58"/>
      <c r="J38" s="58"/>
      <c r="K38" s="58"/>
      <c r="N38" s="162"/>
    </row>
    <row r="39" spans="2:14" s="82" customFormat="1" ht="15" customHeight="1">
      <c r="B39" s="58"/>
      <c r="C39" s="79"/>
      <c r="D39" s="79"/>
      <c r="E39" s="169"/>
      <c r="F39" s="58"/>
      <c r="G39" s="58"/>
      <c r="H39" s="79"/>
      <c r="I39" s="58"/>
      <c r="J39" s="79"/>
      <c r="K39" s="79"/>
      <c r="N39" s="162"/>
    </row>
    <row r="40" spans="2:14" s="82" customFormat="1" ht="20.25" customHeight="1">
      <c r="B40" s="58" t="s">
        <v>330</v>
      </c>
      <c r="C40" s="79"/>
      <c r="D40" s="79" t="s">
        <v>40</v>
      </c>
      <c r="E40" s="262">
        <f>Home!I15</f>
        <v>80</v>
      </c>
      <c r="F40" s="58"/>
      <c r="G40" s="58"/>
      <c r="H40" s="79"/>
      <c r="I40" s="58"/>
      <c r="J40" s="79"/>
      <c r="K40" s="58"/>
      <c r="N40" s="162"/>
    </row>
    <row r="41" spans="2:14" ht="9.75" customHeight="1">
      <c r="C41" s="79"/>
      <c r="D41" s="79"/>
      <c r="E41" s="171"/>
      <c r="H41" s="79"/>
      <c r="J41" s="79"/>
      <c r="K41" s="170"/>
      <c r="N41" s="163"/>
    </row>
    <row r="42" spans="2:14" ht="6" customHeight="1">
      <c r="B42" s="885"/>
      <c r="C42" s="885"/>
      <c r="D42" s="95"/>
      <c r="E42" s="95"/>
      <c r="N42" s="163"/>
    </row>
    <row r="43" spans="2:14" ht="15" customHeight="1">
      <c r="B43" s="860" t="s">
        <v>37</v>
      </c>
      <c r="C43" s="861"/>
      <c r="D43" s="860" t="s">
        <v>4</v>
      </c>
      <c r="E43" s="888"/>
      <c r="F43" s="888"/>
      <c r="G43" s="888"/>
      <c r="H43" s="888"/>
      <c r="I43" s="888"/>
      <c r="J43" s="888"/>
      <c r="K43" s="861"/>
      <c r="N43" s="163"/>
    </row>
    <row r="44" spans="2:14" ht="15" customHeight="1">
      <c r="B44" s="862"/>
      <c r="C44" s="863"/>
      <c r="D44" s="864"/>
      <c r="E44" s="889"/>
      <c r="F44" s="889"/>
      <c r="G44" s="889"/>
      <c r="H44" s="889"/>
      <c r="I44" s="889"/>
      <c r="J44" s="889"/>
      <c r="K44" s="865"/>
      <c r="N44" s="163"/>
    </row>
    <row r="45" spans="2:14" ht="15" customHeight="1">
      <c r="B45" s="864"/>
      <c r="C45" s="865"/>
      <c r="D45" s="886" t="s">
        <v>15</v>
      </c>
      <c r="E45" s="887"/>
      <c r="F45" s="181" t="s">
        <v>327</v>
      </c>
      <c r="G45" s="890" t="s">
        <v>14</v>
      </c>
      <c r="H45" s="891"/>
      <c r="I45" s="891"/>
      <c r="J45" s="891"/>
      <c r="K45" s="892"/>
      <c r="N45" s="163"/>
    </row>
    <row r="46" spans="2:14" ht="30" customHeight="1">
      <c r="B46" s="826" t="s">
        <v>33</v>
      </c>
      <c r="C46" s="827"/>
      <c r="D46" s="343"/>
      <c r="E46" s="344"/>
      <c r="F46" s="115"/>
      <c r="G46" s="850"/>
      <c r="H46" s="851"/>
      <c r="I46" s="851"/>
      <c r="J46" s="851"/>
      <c r="K46" s="852"/>
      <c r="N46" s="163"/>
    </row>
    <row r="47" spans="2:14" ht="20.25" customHeight="1">
      <c r="B47" s="366">
        <v>1</v>
      </c>
      <c r="C47" s="91" t="s">
        <v>166</v>
      </c>
      <c r="D47" s="345"/>
      <c r="E47" s="346"/>
      <c r="F47" s="104"/>
      <c r="G47" s="850"/>
      <c r="H47" s="851"/>
      <c r="I47" s="851"/>
      <c r="J47" s="851"/>
      <c r="K47" s="852"/>
      <c r="N47" s="163"/>
    </row>
    <row r="48" spans="2:14" ht="42.75" customHeight="1">
      <c r="B48" s="856"/>
      <c r="C48" s="91" t="s">
        <v>157</v>
      </c>
      <c r="D48" s="828">
        <f>VLOOKUP($N$11,QH!$A$14:$H$626,3,0)</f>
        <v>0</v>
      </c>
      <c r="E48" s="828"/>
      <c r="F48" s="253">
        <f>VLOOKUP($N$11,QH!$A$14:$H$626,4,0)</f>
        <v>0</v>
      </c>
      <c r="G48" s="947">
        <f>VLOOKUP($N$11,QH!$A$14:$H$626,5,0)</f>
        <v>0</v>
      </c>
      <c r="H48" s="947"/>
      <c r="I48" s="947"/>
      <c r="J48" s="947"/>
      <c r="K48" s="947"/>
      <c r="N48" s="163"/>
    </row>
    <row r="49" spans="2:14" ht="42.75" customHeight="1">
      <c r="B49" s="857"/>
      <c r="C49" s="91" t="s">
        <v>158</v>
      </c>
      <c r="D49" s="828">
        <f>VLOOKUP($N$11,AA!$A$14:$H$62,3,0)</f>
        <v>0</v>
      </c>
      <c r="E49" s="828"/>
      <c r="F49" s="253">
        <f>VLOOKUP($N$11,AA!$A$14:$H$62,4,0)</f>
        <v>0</v>
      </c>
      <c r="G49" s="947">
        <f>VLOOKUP($N$11,AA!$A$14:$H$62,5,0)</f>
        <v>0</v>
      </c>
      <c r="H49" s="947"/>
      <c r="I49" s="947"/>
      <c r="J49" s="947"/>
      <c r="K49" s="947"/>
      <c r="N49" s="163"/>
    </row>
    <row r="50" spans="2:14" ht="42.75" customHeight="1">
      <c r="B50" s="857"/>
      <c r="C50" s="91" t="s">
        <v>159</v>
      </c>
      <c r="D50" s="828">
        <f>VLOOKUP($N$11,FIQIH!$A$14:$H$62,3,0)</f>
        <v>0</v>
      </c>
      <c r="E50" s="828"/>
      <c r="F50" s="253">
        <f>VLOOKUP($N$11,FIQIH!$A$14:$H$62,4,0)</f>
        <v>0</v>
      </c>
      <c r="G50" s="947">
        <f>VLOOKUP($N$11,FIQIH!$A$14:$H$62,5,0)</f>
        <v>0</v>
      </c>
      <c r="H50" s="947"/>
      <c r="I50" s="947"/>
      <c r="J50" s="947"/>
      <c r="K50" s="947"/>
      <c r="N50" s="163"/>
    </row>
    <row r="51" spans="2:14" ht="42.75" customHeight="1">
      <c r="B51" s="857"/>
      <c r="C51" s="91" t="s">
        <v>160</v>
      </c>
      <c r="D51" s="828">
        <f>VLOOKUP($N$11,SKI!$A$14:$H$62,3,0)</f>
        <v>0</v>
      </c>
      <c r="E51" s="828"/>
      <c r="F51" s="253">
        <f>VLOOKUP($N$11,SKI!$A$14:$H$62,4,0)</f>
        <v>0</v>
      </c>
      <c r="G51" s="947">
        <f>VLOOKUP($N$11,SKI!$A$14:$H$62,5,0)</f>
        <v>0</v>
      </c>
      <c r="H51" s="947"/>
      <c r="I51" s="947"/>
      <c r="J51" s="947"/>
      <c r="K51" s="947"/>
      <c r="N51" s="163"/>
    </row>
    <row r="52" spans="2:14" ht="42.75" customHeight="1">
      <c r="B52" s="135">
        <v>2</v>
      </c>
      <c r="C52" s="91" t="s">
        <v>22</v>
      </c>
      <c r="D52" s="828">
        <f>VLOOKUP($N$11,PPKn!$A$14:$H$62,3,0)</f>
        <v>0</v>
      </c>
      <c r="E52" s="828"/>
      <c r="F52" s="253">
        <f>VLOOKUP($N$11,PPKn!$A$14:$H$62,4,0)</f>
        <v>0</v>
      </c>
      <c r="G52" s="947">
        <f>VLOOKUP($N$11,PPKn!$A$14:$H$62,5,0)</f>
        <v>0</v>
      </c>
      <c r="H52" s="947"/>
      <c r="I52" s="947"/>
      <c r="J52" s="947"/>
      <c r="K52" s="947"/>
      <c r="N52" s="163"/>
    </row>
    <row r="53" spans="2:14" ht="42.75" customHeight="1">
      <c r="B53" s="135">
        <v>3</v>
      </c>
      <c r="C53" s="91" t="s">
        <v>23</v>
      </c>
      <c r="D53" s="849">
        <f>VLOOKUP($N$11,B.Ind!$A$14:$H$62,3,0)</f>
        <v>0</v>
      </c>
      <c r="E53" s="849"/>
      <c r="F53" s="254">
        <f>VLOOKUP($N$11,B.Ind!$A$14:$H$62,4,0)</f>
        <v>0</v>
      </c>
      <c r="G53" s="948">
        <f>VLOOKUP($N$11,B.Ind!$A$14:$H$62,5,0)</f>
        <v>0</v>
      </c>
      <c r="H53" s="948"/>
      <c r="I53" s="948"/>
      <c r="J53" s="948"/>
      <c r="K53" s="948"/>
      <c r="N53" s="163"/>
    </row>
    <row r="54" spans="2:14" ht="42.75" customHeight="1">
      <c r="B54" s="135">
        <v>4</v>
      </c>
      <c r="C54" s="91" t="s">
        <v>161</v>
      </c>
      <c r="D54" s="828">
        <f>VLOOKUP($N$11,B.ARAB!$A$14:$H$62,3,0)</f>
        <v>0</v>
      </c>
      <c r="E54" s="828"/>
      <c r="F54" s="253">
        <f>VLOOKUP($N$11,B.ARAB!$A$14:$H$62,4,0)</f>
        <v>0</v>
      </c>
      <c r="G54" s="947">
        <f>VLOOKUP($N$11,B.ARAB!$A$14:$H$62,5,0)</f>
        <v>0</v>
      </c>
      <c r="H54" s="947"/>
      <c r="I54" s="947"/>
      <c r="J54" s="947"/>
      <c r="K54" s="947"/>
      <c r="N54" s="163"/>
    </row>
    <row r="55" spans="2:14" ht="42.75" customHeight="1">
      <c r="B55" s="135">
        <v>5</v>
      </c>
      <c r="C55" s="91" t="s">
        <v>24</v>
      </c>
      <c r="D55" s="828">
        <f>VLOOKUP($N$11,MAT!$A$14:$H$62,3,0)</f>
        <v>0</v>
      </c>
      <c r="E55" s="828"/>
      <c r="F55" s="253">
        <f>VLOOKUP($N$11,MAT!$A$14:$H$62,4,0)</f>
        <v>0</v>
      </c>
      <c r="G55" s="947">
        <f>VLOOKUP($N$11,MAT!$A$14:$H$62,5,0)</f>
        <v>0</v>
      </c>
      <c r="H55" s="947"/>
      <c r="I55" s="947"/>
      <c r="J55" s="947"/>
      <c r="K55" s="947"/>
      <c r="N55" s="163"/>
    </row>
    <row r="56" spans="2:14" ht="42.75" customHeight="1">
      <c r="B56" s="135">
        <v>6</v>
      </c>
      <c r="C56" s="91" t="s">
        <v>31</v>
      </c>
      <c r="D56" s="828">
        <f>VLOOKUP($N$11,IPA!$A$14:$H$62,3,0)</f>
        <v>0</v>
      </c>
      <c r="E56" s="828"/>
      <c r="F56" s="253">
        <f>VLOOKUP($N$11,IPA!$A$14:$H$62,4,0)</f>
        <v>0</v>
      </c>
      <c r="G56" s="947">
        <f>VLOOKUP($N$11,IPA!$A$14:$H$62,5,0)</f>
        <v>0</v>
      </c>
      <c r="H56" s="947"/>
      <c r="I56" s="947"/>
      <c r="J56" s="947"/>
      <c r="K56" s="947"/>
      <c r="N56" s="163"/>
    </row>
    <row r="57" spans="2:14" ht="42.75" customHeight="1">
      <c r="B57" s="135">
        <v>7</v>
      </c>
      <c r="C57" s="91" t="s">
        <v>32</v>
      </c>
      <c r="D57" s="828">
        <f>VLOOKUP($N$11,IPS!$A$14:$H$62,3,0)</f>
        <v>0</v>
      </c>
      <c r="E57" s="828"/>
      <c r="F57" s="253">
        <f>VLOOKUP($N$11,IPS!$A$14:$H$62,4,0)</f>
        <v>0</v>
      </c>
      <c r="G57" s="947">
        <f>VLOOKUP($N$11,IPS!$A$14:$H$62,5,0)</f>
        <v>0</v>
      </c>
      <c r="H57" s="947"/>
      <c r="I57" s="947"/>
      <c r="J57" s="947"/>
      <c r="K57" s="947"/>
      <c r="N57" s="163"/>
    </row>
    <row r="58" spans="2:14" ht="42.75" customHeight="1">
      <c r="B58" s="366">
        <v>8</v>
      </c>
      <c r="C58" s="106" t="s">
        <v>29</v>
      </c>
      <c r="D58" s="828">
        <f>VLOOKUP($N$11,BIng!$A$14:$H$62,3,0)</f>
        <v>0</v>
      </c>
      <c r="E58" s="828"/>
      <c r="F58" s="253">
        <f>VLOOKUP($N$11,BIng!$A$14:$H$62,4,0)</f>
        <v>0</v>
      </c>
      <c r="G58" s="947">
        <f>VLOOKUP($N$11,BIng!$A$14:$H$62,5,0)</f>
        <v>0</v>
      </c>
      <c r="H58" s="947"/>
      <c r="I58" s="947"/>
      <c r="J58" s="947"/>
      <c r="K58" s="947"/>
      <c r="N58" s="163"/>
    </row>
    <row r="59" spans="2:14" ht="23.25" customHeight="1">
      <c r="B59" s="826" t="s">
        <v>34</v>
      </c>
      <c r="C59" s="827"/>
      <c r="D59" s="931"/>
      <c r="E59" s="931"/>
      <c r="F59" s="244"/>
      <c r="G59" s="949"/>
      <c r="H59" s="949"/>
      <c r="I59" s="949"/>
      <c r="J59" s="949"/>
      <c r="K59" s="949"/>
      <c r="N59" s="163"/>
    </row>
    <row r="60" spans="2:14" ht="42.75" customHeight="1">
      <c r="B60" s="360">
        <v>1</v>
      </c>
      <c r="C60" s="106" t="s">
        <v>35</v>
      </c>
      <c r="D60" s="828">
        <f>VLOOKUP($N$11,SBd!$A$14:$H$62,3,0)</f>
        <v>0</v>
      </c>
      <c r="E60" s="828"/>
      <c r="F60" s="253">
        <f>VLOOKUP($N$11,SBd!$A$14:$H$62,4,0)</f>
        <v>0</v>
      </c>
      <c r="G60" s="947">
        <f>VLOOKUP($N$11,SBd!$A$14:$H$62,5,0)</f>
        <v>0</v>
      </c>
      <c r="H60" s="947"/>
      <c r="I60" s="947"/>
      <c r="J60" s="947"/>
      <c r="K60" s="947"/>
      <c r="N60" s="163"/>
    </row>
    <row r="61" spans="2:14" ht="42.75" customHeight="1">
      <c r="B61" s="360">
        <v>2</v>
      </c>
      <c r="C61" s="106" t="s">
        <v>36</v>
      </c>
      <c r="D61" s="828">
        <f>VLOOKUP($N$11,Pjk!$A$14:$H$62,3,0)</f>
        <v>0</v>
      </c>
      <c r="E61" s="828"/>
      <c r="F61" s="253">
        <f>VLOOKUP($N$11,Pjk!$A$14:$H$62,4,0)</f>
        <v>0</v>
      </c>
      <c r="G61" s="947">
        <f>VLOOKUP($N$11,Pjk!$A$14:$H$62,5,0)</f>
        <v>0</v>
      </c>
      <c r="H61" s="947"/>
      <c r="I61" s="947"/>
      <c r="J61" s="947"/>
      <c r="K61" s="947"/>
      <c r="N61" s="163"/>
    </row>
    <row r="62" spans="2:14" ht="42.75" customHeight="1">
      <c r="B62" s="360">
        <v>3</v>
      </c>
      <c r="C62" s="106" t="s">
        <v>27</v>
      </c>
      <c r="D62" s="828">
        <f>VLOOKUP($N$11,Prk!$A$14:$H$62,3,0)</f>
        <v>0</v>
      </c>
      <c r="E62" s="828"/>
      <c r="F62" s="253">
        <f>VLOOKUP($N$11,Prk!$A$14:$H$62,4,0)</f>
        <v>0</v>
      </c>
      <c r="G62" s="947">
        <f>VLOOKUP($N$11,Prk!$A$14:$H$62,5,0)</f>
        <v>0</v>
      </c>
      <c r="H62" s="947"/>
      <c r="I62" s="947"/>
      <c r="J62" s="947"/>
      <c r="K62" s="947"/>
      <c r="N62" s="163"/>
    </row>
    <row r="63" spans="2:14" ht="42.75" customHeight="1">
      <c r="B63" s="360">
        <v>4</v>
      </c>
      <c r="C63" s="106" t="s">
        <v>162</v>
      </c>
      <c r="D63" s="828">
        <f>VLOOKUP($N$11,BADER!$A$14:$H$62,3,0)</f>
        <v>0</v>
      </c>
      <c r="E63" s="828"/>
      <c r="F63" s="253">
        <f>VLOOKUP($N$11,BADER!$A$14:$H$62,4,0)</f>
        <v>0</v>
      </c>
      <c r="G63" s="947">
        <f>VLOOKUP($N$11,BADER!$A$14:$H$62,5,0)</f>
        <v>0</v>
      </c>
      <c r="H63" s="947"/>
      <c r="I63" s="947"/>
      <c r="J63" s="947"/>
      <c r="K63" s="947"/>
      <c r="N63" s="163"/>
    </row>
    <row r="64" spans="2:14" ht="42.75" customHeight="1">
      <c r="B64" s="360">
        <v>5</v>
      </c>
      <c r="C64" s="106" t="s">
        <v>164</v>
      </c>
      <c r="D64" s="828" t="str">
        <f>IF(VLOOKUP($N$11,TAMB1!$A$14:$H$62,3,0)="","",VLOOKUP($N$11,TAMB1!$A$14:$H$62,3,0))</f>
        <v/>
      </c>
      <c r="E64" s="828"/>
      <c r="F64" s="253" t="str">
        <f>IF(VLOOKUP($N$11,TAMB1!$A$14:$H$62,4,0)="","",VLOOKUP($N$11,TAMB1!$A$14:$H$62,4,0))</f>
        <v/>
      </c>
      <c r="G64" s="947" t="str">
        <f>IF(VLOOKUP($N$11,TAMB1!$A$14:$H$62,5,0)="","",VLOOKUP($N$11,TAMB1!$A$14:$H$62,5,0))</f>
        <v/>
      </c>
      <c r="H64" s="947"/>
      <c r="I64" s="947"/>
      <c r="J64" s="947"/>
      <c r="K64" s="947"/>
      <c r="N64" s="163"/>
    </row>
    <row r="65" spans="2:14" ht="42.75" customHeight="1">
      <c r="B65" s="360">
        <v>6</v>
      </c>
      <c r="C65" s="106" t="s">
        <v>165</v>
      </c>
      <c r="D65" s="828" t="str">
        <f>IF(VLOOKUP($N$11,TAMB2!$A$14:$H$62,3,0)="","",VLOOKUP($N$11,TAMB2!$A$14:$H$62,3,0))</f>
        <v/>
      </c>
      <c r="E65" s="828"/>
      <c r="F65" s="253" t="str">
        <f>IF(VLOOKUP($N$11,TAMB2!$A$14:$H$62,4,0)="","",VLOOKUP($N$11,TAMB2!$A$14:$H$62,4,0))</f>
        <v/>
      </c>
      <c r="G65" s="947" t="str">
        <f>IF(VLOOKUP($N$11,TAMB2!$A$14:$H$62,5,0)="","",VLOOKUP($N$11,TAMB2!$A$14:$H$62,5,0))</f>
        <v/>
      </c>
      <c r="H65" s="947"/>
      <c r="I65" s="947"/>
      <c r="J65" s="947"/>
      <c r="K65" s="947"/>
      <c r="N65" s="167" t="s">
        <v>413</v>
      </c>
    </row>
    <row r="66" spans="2:14" ht="24.75" customHeight="1">
      <c r="B66" s="368"/>
      <c r="C66" s="90"/>
      <c r="D66" s="246"/>
      <c r="E66" s="246"/>
      <c r="F66" s="247"/>
      <c r="G66" s="174"/>
      <c r="H66" s="246"/>
      <c r="I66" s="246"/>
      <c r="J66" s="246"/>
      <c r="K66" s="331" t="str">
        <f>E6&amp;" hal 2"</f>
        <v>ROFIAH hal 2</v>
      </c>
      <c r="N66" s="165"/>
    </row>
    <row r="67" spans="2:14" ht="15" customHeight="1">
      <c r="B67" s="860" t="s">
        <v>37</v>
      </c>
      <c r="C67" s="861"/>
      <c r="D67" s="866" t="s">
        <v>447</v>
      </c>
      <c r="E67" s="866"/>
      <c r="F67" s="866"/>
      <c r="G67" s="866"/>
      <c r="H67" s="866"/>
      <c r="I67" s="866"/>
      <c r="J67" s="866"/>
      <c r="K67" s="866"/>
      <c r="N67" s="165"/>
    </row>
    <row r="68" spans="2:14" ht="15" customHeight="1">
      <c r="B68" s="862"/>
      <c r="C68" s="863"/>
      <c r="D68" s="866"/>
      <c r="E68" s="866"/>
      <c r="F68" s="866"/>
      <c r="G68" s="866"/>
      <c r="H68" s="866"/>
      <c r="I68" s="866"/>
      <c r="J68" s="866"/>
      <c r="K68" s="866"/>
      <c r="N68" s="165"/>
    </row>
    <row r="69" spans="2:14" ht="15" customHeight="1">
      <c r="B69" s="864"/>
      <c r="C69" s="865"/>
      <c r="D69" s="354" t="s">
        <v>15</v>
      </c>
      <c r="E69" s="354"/>
      <c r="F69" s="181" t="s">
        <v>327</v>
      </c>
      <c r="G69" s="866" t="s">
        <v>14</v>
      </c>
      <c r="H69" s="866"/>
      <c r="I69" s="866"/>
      <c r="J69" s="866"/>
      <c r="K69" s="866"/>
      <c r="N69" s="165"/>
    </row>
    <row r="70" spans="2:14" ht="24.75" customHeight="1">
      <c r="B70" s="826" t="s">
        <v>33</v>
      </c>
      <c r="C70" s="827"/>
      <c r="D70" s="351"/>
      <c r="E70" s="352"/>
      <c r="F70" s="353"/>
      <c r="G70" s="931"/>
      <c r="H70" s="931"/>
      <c r="I70" s="931"/>
      <c r="J70" s="931"/>
      <c r="K70" s="931"/>
      <c r="N70" s="165"/>
    </row>
    <row r="71" spans="2:14" ht="24.75" customHeight="1">
      <c r="B71" s="366">
        <v>1</v>
      </c>
      <c r="C71" s="91" t="s">
        <v>166</v>
      </c>
      <c r="D71" s="345"/>
      <c r="E71" s="346"/>
      <c r="F71" s="104"/>
      <c r="G71" s="931"/>
      <c r="H71" s="931"/>
      <c r="I71" s="931"/>
      <c r="J71" s="931"/>
      <c r="K71" s="931"/>
      <c r="N71" s="165"/>
    </row>
    <row r="72" spans="2:14" ht="42.75" customHeight="1">
      <c r="B72" s="856"/>
      <c r="C72" s="91" t="s">
        <v>157</v>
      </c>
      <c r="D72" s="870">
        <f>VLOOKUP($N$11,QH!$A$14:$H$626,6,0)</f>
        <v>0</v>
      </c>
      <c r="E72" s="871"/>
      <c r="F72" s="367">
        <f>VLOOKUP($N$11,QH!$A$14:$H$626,7,0)</f>
        <v>0</v>
      </c>
      <c r="G72" s="947">
        <f>VLOOKUP($N$11,QH!$A$14:$H$626,8,0)</f>
        <v>0</v>
      </c>
      <c r="H72" s="947"/>
      <c r="I72" s="947"/>
      <c r="J72" s="947"/>
      <c r="K72" s="947"/>
      <c r="N72" s="165"/>
    </row>
    <row r="73" spans="2:14" ht="42.75" customHeight="1">
      <c r="B73" s="857"/>
      <c r="C73" s="91" t="s">
        <v>158</v>
      </c>
      <c r="D73" s="870">
        <f>VLOOKUP($N$11,AA!$A$14:$H$62,6,0)</f>
        <v>0</v>
      </c>
      <c r="E73" s="871"/>
      <c r="F73" s="367">
        <f>VLOOKUP($N$11,AA!$A$14:$H$62,7,0)</f>
        <v>0</v>
      </c>
      <c r="G73" s="950">
        <f>VLOOKUP($N$11,AA!$A$14:$H$62,8,0)</f>
        <v>0</v>
      </c>
      <c r="H73" s="951"/>
      <c r="I73" s="951"/>
      <c r="J73" s="951"/>
      <c r="K73" s="952"/>
      <c r="N73" s="165"/>
    </row>
    <row r="74" spans="2:14" ht="42.75" customHeight="1">
      <c r="B74" s="857"/>
      <c r="C74" s="91" t="s">
        <v>159</v>
      </c>
      <c r="D74" s="870">
        <f>VLOOKUP($N$11,FIQIH!$A$14:$H$62,6,0)</f>
        <v>0</v>
      </c>
      <c r="E74" s="871"/>
      <c r="F74" s="367">
        <f>VLOOKUP($N$11,FIQIH!$A$14:$H$62,7,0)</f>
        <v>0</v>
      </c>
      <c r="G74" s="950">
        <f>VLOOKUP($N$11,FIQIH!$A$14:$H$62,8,0)</f>
        <v>0</v>
      </c>
      <c r="H74" s="951"/>
      <c r="I74" s="951"/>
      <c r="J74" s="951"/>
      <c r="K74" s="952"/>
      <c r="N74" s="165"/>
    </row>
    <row r="75" spans="2:14" ht="42.75" customHeight="1">
      <c r="B75" s="857"/>
      <c r="C75" s="91" t="s">
        <v>160</v>
      </c>
      <c r="D75" s="870">
        <f>VLOOKUP($N$11,SKI!$A$14:$H$62,6,0)</f>
        <v>0</v>
      </c>
      <c r="E75" s="871"/>
      <c r="F75" s="367">
        <f>VLOOKUP($N$11,SKI!$A$14:$H$62,7,0)</f>
        <v>0</v>
      </c>
      <c r="G75" s="950">
        <f>VLOOKUP($N$11,SKI!$A$14:$H$62,8,0)</f>
        <v>0</v>
      </c>
      <c r="H75" s="951"/>
      <c r="I75" s="951"/>
      <c r="J75" s="951"/>
      <c r="K75" s="952"/>
      <c r="N75" s="165"/>
    </row>
    <row r="76" spans="2:14" ht="42.75" customHeight="1">
      <c r="B76" s="135">
        <v>2</v>
      </c>
      <c r="C76" s="91" t="s">
        <v>22</v>
      </c>
      <c r="D76" s="870">
        <f>VLOOKUP($N$11,PPKn!$A$14:$H$62,6,0)</f>
        <v>0</v>
      </c>
      <c r="E76" s="871"/>
      <c r="F76" s="367">
        <f>VLOOKUP($N$11,PPKn!$A$14:$H$62,7,0)</f>
        <v>0</v>
      </c>
      <c r="G76" s="950">
        <f>VLOOKUP($N$11,PPKn!$A$14:$H$62,8,0)</f>
        <v>0</v>
      </c>
      <c r="H76" s="951"/>
      <c r="I76" s="951"/>
      <c r="J76" s="951"/>
      <c r="K76" s="952"/>
      <c r="N76" s="165"/>
    </row>
    <row r="77" spans="2:14" ht="42.75" customHeight="1">
      <c r="B77" s="135">
        <v>3</v>
      </c>
      <c r="C77" s="91" t="s">
        <v>23</v>
      </c>
      <c r="D77" s="872">
        <f>VLOOKUP($N$11,B.Ind!$A$14:$H$62,6,0)</f>
        <v>0</v>
      </c>
      <c r="E77" s="873"/>
      <c r="F77" s="373">
        <f>VLOOKUP($N$11,B.Ind!$A$14:$H$62,7,0)</f>
        <v>0</v>
      </c>
      <c r="G77" s="953">
        <f>VLOOKUP($N$11,B.Ind!$A$14:$H$62,8,0)</f>
        <v>0</v>
      </c>
      <c r="H77" s="954"/>
      <c r="I77" s="954"/>
      <c r="J77" s="954"/>
      <c r="K77" s="955"/>
      <c r="N77" s="165"/>
    </row>
    <row r="78" spans="2:14" ht="42.75" customHeight="1">
      <c r="B78" s="135">
        <v>4</v>
      </c>
      <c r="C78" s="91" t="s">
        <v>161</v>
      </c>
      <c r="D78" s="870">
        <f>VLOOKUP($N$11,B.ARAB!$A$14:$H$62,6,0)</f>
        <v>0</v>
      </c>
      <c r="E78" s="871"/>
      <c r="F78" s="367">
        <f>VLOOKUP($N$11,B.ARAB!$A$14:$H$62,7,0)</f>
        <v>0</v>
      </c>
      <c r="G78" s="950">
        <f>VLOOKUP($N$11,B.ARAB!$A$14:$H$62,8,0)</f>
        <v>0</v>
      </c>
      <c r="H78" s="951"/>
      <c r="I78" s="951"/>
      <c r="J78" s="951"/>
      <c r="K78" s="952"/>
      <c r="N78" s="165"/>
    </row>
    <row r="79" spans="2:14" ht="42.75" customHeight="1">
      <c r="B79" s="135">
        <v>5</v>
      </c>
      <c r="C79" s="91" t="s">
        <v>24</v>
      </c>
      <c r="D79" s="870">
        <f>VLOOKUP($N$11,MAT!$A$14:$H$62,6,0)</f>
        <v>0</v>
      </c>
      <c r="E79" s="871"/>
      <c r="F79" s="367">
        <f>VLOOKUP($N$11,MAT!$A$14:$H$62,7,0)</f>
        <v>0</v>
      </c>
      <c r="G79" s="950">
        <f>VLOOKUP($N$11,MAT!$A$14:$H$62,8,0)</f>
        <v>0</v>
      </c>
      <c r="H79" s="951"/>
      <c r="I79" s="951"/>
      <c r="J79" s="951"/>
      <c r="K79" s="952"/>
      <c r="N79" s="165"/>
    </row>
    <row r="80" spans="2:14" ht="42.75" customHeight="1">
      <c r="B80" s="135">
        <v>6</v>
      </c>
      <c r="C80" s="91" t="s">
        <v>31</v>
      </c>
      <c r="D80" s="870">
        <f>VLOOKUP($N$11,IPA!$A$14:$H$62,6,0)</f>
        <v>0</v>
      </c>
      <c r="E80" s="871"/>
      <c r="F80" s="367">
        <f>VLOOKUP($N$11,IPA!$A$14:$H$62,7,0)</f>
        <v>0</v>
      </c>
      <c r="G80" s="950">
        <f>VLOOKUP($N$11,IPA!$A$14:$H$62,8,0)</f>
        <v>0</v>
      </c>
      <c r="H80" s="951"/>
      <c r="I80" s="951"/>
      <c r="J80" s="951"/>
      <c r="K80" s="952"/>
      <c r="N80" s="165"/>
    </row>
    <row r="81" spans="2:14" ht="42.75" customHeight="1">
      <c r="B81" s="135">
        <v>7</v>
      </c>
      <c r="C81" s="91" t="s">
        <v>32</v>
      </c>
      <c r="D81" s="870">
        <f>VLOOKUP($N$11,IPS!$A$14:$H$62,6,0)</f>
        <v>0</v>
      </c>
      <c r="E81" s="871"/>
      <c r="F81" s="367">
        <f>VLOOKUP($N$11,IPS!$A$14:$H$62,7,0)</f>
        <v>0</v>
      </c>
      <c r="G81" s="950">
        <f>VLOOKUP($N$11,IPS!$A$14:$H$62,8,0)</f>
        <v>0</v>
      </c>
      <c r="H81" s="951"/>
      <c r="I81" s="951"/>
      <c r="J81" s="951"/>
      <c r="K81" s="952"/>
      <c r="N81" s="165"/>
    </row>
    <row r="82" spans="2:14" ht="42.75" customHeight="1">
      <c r="B82" s="366">
        <v>8</v>
      </c>
      <c r="C82" s="106" t="s">
        <v>29</v>
      </c>
      <c r="D82" s="870">
        <f>VLOOKUP($N$11,BIng!$A$14:$H$62,6,0)</f>
        <v>0</v>
      </c>
      <c r="E82" s="871"/>
      <c r="F82" s="367">
        <f>VLOOKUP($N$11,BIng!$A$14:$H$62,7,0)</f>
        <v>0</v>
      </c>
      <c r="G82" s="950">
        <f>VLOOKUP($N$11,BIng!$A$14:$H$62,8,0)</f>
        <v>0</v>
      </c>
      <c r="H82" s="951"/>
      <c r="I82" s="951"/>
      <c r="J82" s="951"/>
      <c r="K82" s="952"/>
      <c r="N82" s="165"/>
    </row>
    <row r="83" spans="2:14" ht="25.5" customHeight="1">
      <c r="B83" s="826" t="s">
        <v>34</v>
      </c>
      <c r="C83" s="827"/>
      <c r="D83" s="966"/>
      <c r="E83" s="967"/>
      <c r="F83" s="65"/>
      <c r="G83" s="956"/>
      <c r="H83" s="957"/>
      <c r="I83" s="957"/>
      <c r="J83" s="957"/>
      <c r="K83" s="958"/>
      <c r="N83" s="165"/>
    </row>
    <row r="84" spans="2:14" ht="42.75" customHeight="1">
      <c r="B84" s="360">
        <v>1</v>
      </c>
      <c r="C84" s="106" t="s">
        <v>35</v>
      </c>
      <c r="D84" s="870">
        <f>VLOOKUP($N$11,SBd!$A$14:$H$62,6,0)</f>
        <v>0</v>
      </c>
      <c r="E84" s="871"/>
      <c r="F84" s="256">
        <f>VLOOKUP($N$11,SBd!$A$14:$H$62,7,0)</f>
        <v>0</v>
      </c>
      <c r="G84" s="950">
        <f>VLOOKUP($N$11,SBd!$A$14:$H$62,8,0)</f>
        <v>0</v>
      </c>
      <c r="H84" s="951"/>
      <c r="I84" s="951"/>
      <c r="J84" s="951"/>
      <c r="K84" s="952"/>
      <c r="N84" s="165"/>
    </row>
    <row r="85" spans="2:14" ht="42.75" customHeight="1">
      <c r="B85" s="360">
        <v>2</v>
      </c>
      <c r="C85" s="106" t="s">
        <v>36</v>
      </c>
      <c r="D85" s="870">
        <f>VLOOKUP($N$11,Pjk!$A$14:$H$62,6,0)</f>
        <v>0</v>
      </c>
      <c r="E85" s="871"/>
      <c r="F85" s="256">
        <f>VLOOKUP($N$11,Pjk!$A$14:$H$62,7,0)</f>
        <v>0</v>
      </c>
      <c r="G85" s="950">
        <f>VLOOKUP($N$11,Pjk!$A$14:$H$62,8,0)</f>
        <v>0</v>
      </c>
      <c r="H85" s="951"/>
      <c r="I85" s="951"/>
      <c r="J85" s="951"/>
      <c r="K85" s="952"/>
      <c r="N85" s="165"/>
    </row>
    <row r="86" spans="2:14" ht="42.75" customHeight="1">
      <c r="B86" s="360">
        <v>3</v>
      </c>
      <c r="C86" s="106" t="s">
        <v>27</v>
      </c>
      <c r="D86" s="870">
        <f>VLOOKUP($N$11,Prk!$A$14:$H$62,6,0)</f>
        <v>0</v>
      </c>
      <c r="E86" s="871"/>
      <c r="F86" s="256">
        <f>VLOOKUP($N$11,Prk!$A$14:$H$62,7,0)</f>
        <v>0</v>
      </c>
      <c r="G86" s="950">
        <f>VLOOKUP($N$11,Prk!$A$14:$H$62,8,0)</f>
        <v>0</v>
      </c>
      <c r="H86" s="951"/>
      <c r="I86" s="951"/>
      <c r="J86" s="951"/>
      <c r="K86" s="952"/>
      <c r="N86" s="165"/>
    </row>
    <row r="87" spans="2:14" ht="42.75" customHeight="1">
      <c r="B87" s="360">
        <v>4</v>
      </c>
      <c r="C87" s="106" t="s">
        <v>162</v>
      </c>
      <c r="D87" s="870">
        <f>VLOOKUP($N$11,BADER!$A$14:$H$62,6,0)</f>
        <v>0</v>
      </c>
      <c r="E87" s="871"/>
      <c r="F87" s="256">
        <f>VLOOKUP($N$11,BADER!$A$14:$H$62,7,0)</f>
        <v>0</v>
      </c>
      <c r="G87" s="950">
        <f>VLOOKUP($N$11,BADER!$A$14:$H$62,8,0)</f>
        <v>0</v>
      </c>
      <c r="H87" s="951"/>
      <c r="I87" s="951"/>
      <c r="J87" s="951"/>
      <c r="K87" s="952"/>
      <c r="N87" s="165"/>
    </row>
    <row r="88" spans="2:14" ht="42.75" customHeight="1">
      <c r="B88" s="360">
        <v>5</v>
      </c>
      <c r="C88" s="106" t="s">
        <v>164</v>
      </c>
      <c r="D88" s="870" t="str">
        <f>IF(VLOOKUP($N$11,TAMB1!$A$14:$H$62,6,0)="","",VLOOKUP($N$11,TAMB1!$A$14:$H$62,6,0))</f>
        <v/>
      </c>
      <c r="E88" s="871"/>
      <c r="F88" s="256" t="str">
        <f>IF(VLOOKUP($N$11,TAMB1!$A$14:$H$62,7,0)="","",VLOOKUP($N$11,TAMB1!$A$14:$H$62,7,0))</f>
        <v/>
      </c>
      <c r="G88" s="950" t="str">
        <f>IF(VLOOKUP($N$11,TAMB1!$A$14:$H$62,8,0)="","",VLOOKUP($N$11,TAMB1!$A$14:$H$62,8,0))</f>
        <v/>
      </c>
      <c r="H88" s="951"/>
      <c r="I88" s="951"/>
      <c r="J88" s="951"/>
      <c r="K88" s="952"/>
      <c r="N88" s="165"/>
    </row>
    <row r="89" spans="2:14" ht="42.75" customHeight="1">
      <c r="B89" s="360">
        <v>6</v>
      </c>
      <c r="C89" s="106" t="s">
        <v>165</v>
      </c>
      <c r="D89" s="870" t="str">
        <f>IF(VLOOKUP($N$11,TAMB2!$A$14:$H$62,6,0)="","",VLOOKUP($N$11,TAMB2!$A$14:$H$62,6,0))</f>
        <v/>
      </c>
      <c r="E89" s="871"/>
      <c r="F89" s="256" t="str">
        <f>IF(VLOOKUP($N$11,TAMB2!$A$14:$H$62,7,0)="","",VLOOKUP($N$11,TAMB2!$A$14:$H$62,7,0))</f>
        <v/>
      </c>
      <c r="G89" s="950" t="str">
        <f>IF(VLOOKUP($N$11,TAMB2!$A$14:$H$62,8,0)="","",VLOOKUP($N$11,TAMB2!$A$14:$H$62,8,0))</f>
        <v/>
      </c>
      <c r="H89" s="951"/>
      <c r="I89" s="951"/>
      <c r="J89" s="951"/>
      <c r="K89" s="952"/>
      <c r="N89" s="165"/>
    </row>
    <row r="90" spans="2:14" ht="24.75" customHeight="1">
      <c r="B90" s="368"/>
      <c r="C90" s="90"/>
      <c r="D90" s="246"/>
      <c r="E90" s="246"/>
      <c r="F90" s="247"/>
      <c r="G90" s="174"/>
      <c r="H90" s="246"/>
      <c r="I90" s="246"/>
      <c r="J90" s="246"/>
      <c r="K90" s="387"/>
      <c r="N90" s="165"/>
    </row>
    <row r="91" spans="2:14" ht="24.75" customHeight="1">
      <c r="B91" s="368"/>
      <c r="C91" s="90"/>
      <c r="D91" s="246"/>
      <c r="E91" s="246"/>
      <c r="F91" s="247"/>
      <c r="G91" s="174"/>
      <c r="H91" s="246"/>
      <c r="I91" s="246"/>
      <c r="J91" s="246"/>
      <c r="N91" s="165"/>
    </row>
    <row r="92" spans="2:14" ht="40.5" customHeight="1">
      <c r="B92" s="368"/>
      <c r="C92" s="90"/>
      <c r="D92" s="246"/>
      <c r="E92" s="246"/>
      <c r="F92" s="247"/>
      <c r="G92" s="174"/>
      <c r="H92" s="246"/>
      <c r="I92" s="246"/>
      <c r="J92" s="246"/>
      <c r="K92" s="384" t="str">
        <f>E6&amp;" hal 3"</f>
        <v>ROFIAH hal 3</v>
      </c>
      <c r="N92" s="165"/>
    </row>
    <row r="93" spans="2:14" ht="21.75" customHeight="1">
      <c r="B93" s="108" t="s">
        <v>331</v>
      </c>
      <c r="C93" s="90"/>
      <c r="D93" s="246"/>
      <c r="E93" s="246"/>
      <c r="F93" s="247"/>
      <c r="G93" s="174"/>
      <c r="H93" s="246"/>
      <c r="I93" s="246"/>
      <c r="J93" s="246"/>
      <c r="K93" s="174"/>
      <c r="N93" s="165"/>
    </row>
    <row r="94" spans="2:14" ht="12" customHeight="1">
      <c r="N94" s="165"/>
    </row>
    <row r="95" spans="2:14" ht="45" customHeight="1">
      <c r="B95" s="103" t="s">
        <v>332</v>
      </c>
      <c r="C95" s="103" t="s">
        <v>41</v>
      </c>
      <c r="D95" s="109"/>
      <c r="E95" s="109"/>
      <c r="F95" s="109"/>
      <c r="G95" s="843" t="s">
        <v>11</v>
      </c>
      <c r="H95" s="843"/>
      <c r="I95" s="843"/>
      <c r="J95" s="843"/>
      <c r="K95" s="843"/>
      <c r="N95" s="165"/>
    </row>
    <row r="96" spans="2:14" ht="39.75" customHeight="1">
      <c r="B96" s="360">
        <v>1</v>
      </c>
      <c r="C96" s="102" t="str">
        <f>IF(VLOOKUP($N$11,data_raport,7,0)="","",VLOOKUP($N$11,data_raport,7,0))</f>
        <v/>
      </c>
      <c r="D96" s="107"/>
      <c r="E96" s="107"/>
      <c r="F96" s="107"/>
      <c r="G96" s="819" t="str">
        <f>IF(VLOOKUP($N$11,data_raport,8,0)="","",VLOOKUP($N$11,data_raport,8,0))</f>
        <v/>
      </c>
      <c r="H96" s="819"/>
      <c r="I96" s="819"/>
      <c r="J96" s="819"/>
      <c r="K96" s="819"/>
      <c r="N96" s="165"/>
    </row>
    <row r="97" spans="1:14" ht="39.75" customHeight="1">
      <c r="B97" s="360">
        <v>2</v>
      </c>
      <c r="C97" s="102" t="str">
        <f>IF(VLOOKUP($N$11,data_raport,9,0)="","",VLOOKUP($N$11,data_raport,9,0))</f>
        <v/>
      </c>
      <c r="D97" s="107"/>
      <c r="E97" s="107"/>
      <c r="F97" s="107"/>
      <c r="G97" s="819" t="str">
        <f>IF(VLOOKUP($N$11,data_raport,10,0)="","",VLOOKUP($N$11,data_raport,10,0))</f>
        <v/>
      </c>
      <c r="H97" s="819"/>
      <c r="I97" s="819"/>
      <c r="J97" s="819"/>
      <c r="K97" s="819"/>
      <c r="N97" s="165"/>
    </row>
    <row r="98" spans="1:14" ht="39.75" customHeight="1">
      <c r="B98" s="360">
        <v>3</v>
      </c>
      <c r="C98" s="111" t="str">
        <f>IF(VLOOKUP($N$11,data_raport,11,0)="","",VLOOKUP($N$11,data_raport,11,0))</f>
        <v/>
      </c>
      <c r="D98" s="107"/>
      <c r="E98" s="107"/>
      <c r="F98" s="175"/>
      <c r="G98" s="819" t="str">
        <f>IF(VLOOKUP($N$11,data_raport,12,0)="","",VLOOKUP($N$11,data_raport,12,0))</f>
        <v/>
      </c>
      <c r="H98" s="819"/>
      <c r="I98" s="819"/>
      <c r="J98" s="819"/>
      <c r="K98" s="819"/>
      <c r="N98" s="165"/>
    </row>
    <row r="99" spans="1:14" ht="39.75" customHeight="1">
      <c r="B99" s="549">
        <v>4</v>
      </c>
      <c r="C99" s="111" t="str">
        <f>IF(VLOOKUP($N$11,dataraport1,13,0)="","",VLOOKUP($N$11,dataraport1,13,0))</f>
        <v/>
      </c>
      <c r="D99" s="102"/>
      <c r="E99" s="102"/>
      <c r="F99" s="550"/>
      <c r="G99" s="819" t="str">
        <f>IF(VLOOKUP($N$11,dataraport1,14,0)="","",VLOOKUP($N$11,dataraport1,14,0))</f>
        <v/>
      </c>
      <c r="H99" s="819"/>
      <c r="I99" s="819"/>
      <c r="J99" s="819"/>
      <c r="K99" s="819"/>
      <c r="N99" s="165"/>
    </row>
    <row r="100" spans="1:14" ht="26.25" customHeight="1">
      <c r="B100" s="368"/>
      <c r="C100" s="176"/>
      <c r="D100" s="176"/>
      <c r="E100" s="176"/>
      <c r="F100" s="176"/>
      <c r="G100" s="177"/>
      <c r="H100" s="177"/>
      <c r="I100" s="177"/>
      <c r="J100" s="177"/>
      <c r="K100" s="177"/>
      <c r="N100" s="165"/>
    </row>
    <row r="101" spans="1:14" ht="35.25" customHeight="1">
      <c r="B101" s="112" t="s">
        <v>334</v>
      </c>
      <c r="C101" s="113"/>
      <c r="D101" s="113"/>
      <c r="E101" s="113"/>
      <c r="F101" s="113"/>
      <c r="G101" s="113"/>
      <c r="I101" s="959"/>
      <c r="J101" s="959"/>
      <c r="K101" s="959"/>
      <c r="N101" s="165"/>
    </row>
    <row r="102" spans="1:14" ht="14.25" customHeight="1">
      <c r="H102" s="97"/>
      <c r="N102" s="165"/>
    </row>
    <row r="103" spans="1:14" ht="21.75" customHeight="1">
      <c r="B103" s="844" t="s">
        <v>43</v>
      </c>
      <c r="C103" s="845"/>
      <c r="D103" s="107" t="s">
        <v>40</v>
      </c>
      <c r="E103" s="821" t="str">
        <f>VLOOKUP($N$11,data_raport,4,0)&amp; "   hari"</f>
        <v xml:space="preserve">   hari</v>
      </c>
      <c r="F103" s="822"/>
      <c r="H103" s="178"/>
      <c r="N103" s="165"/>
    </row>
    <row r="104" spans="1:14" ht="21.75" customHeight="1">
      <c r="A104" s="88"/>
      <c r="B104" s="844" t="s">
        <v>44</v>
      </c>
      <c r="C104" s="845"/>
      <c r="D104" s="107" t="s">
        <v>40</v>
      </c>
      <c r="E104" s="821" t="str">
        <f>VLOOKUP($N$11,data_raport,5,0)&amp;"   hari"</f>
        <v xml:space="preserve">   hari</v>
      </c>
      <c r="F104" s="822"/>
      <c r="H104" s="178"/>
      <c r="L104" s="88"/>
      <c r="M104" s="88"/>
      <c r="N104" s="166"/>
    </row>
    <row r="105" spans="1:14" ht="21.75" customHeight="1">
      <c r="B105" s="844" t="s">
        <v>45</v>
      </c>
      <c r="C105" s="845"/>
      <c r="D105" s="107" t="s">
        <v>40</v>
      </c>
      <c r="E105" s="821" t="str">
        <f>VLOOKUP($N$11,data_raport,6,0)&amp;"   hari"</f>
        <v xml:space="preserve">   hari</v>
      </c>
      <c r="F105" s="822"/>
      <c r="H105" s="178"/>
      <c r="N105" s="84"/>
    </row>
    <row r="106" spans="1:14" ht="24.75" customHeight="1">
      <c r="N106" s="165"/>
    </row>
    <row r="107" spans="1:14" ht="15.75" customHeight="1">
      <c r="J107" s="110" t="str">
        <f>Home!L9</f>
        <v>Konang, 6 Mei 2017</v>
      </c>
      <c r="K107" s="82"/>
      <c r="N107" s="165"/>
    </row>
    <row r="108" spans="1:14" ht="15.75" customHeight="1">
      <c r="I108" s="88"/>
      <c r="N108" s="165"/>
    </row>
    <row r="109" spans="1:14" ht="15.75" customHeight="1">
      <c r="C109" s="58" t="s">
        <v>6</v>
      </c>
      <c r="I109" s="88"/>
      <c r="J109" s="58" t="s">
        <v>47</v>
      </c>
      <c r="N109" s="165"/>
    </row>
    <row r="110" spans="1:14" ht="15.75" customHeight="1">
      <c r="C110" s="58" t="s">
        <v>49</v>
      </c>
      <c r="N110" s="165"/>
    </row>
    <row r="111" spans="1:14" ht="15.75" customHeight="1">
      <c r="N111" s="165"/>
    </row>
    <row r="112" spans="1:14" ht="15.75" customHeight="1">
      <c r="N112" s="165"/>
    </row>
    <row r="113" spans="1:14" ht="15.75" customHeight="1">
      <c r="J113" s="122" t="str">
        <f>UTAMA!D12</f>
        <v>MOH. TAUFIK, S.Pd</v>
      </c>
      <c r="K113" s="82"/>
      <c r="N113" s="165"/>
    </row>
    <row r="114" spans="1:14" ht="15.75" customHeight="1">
      <c r="C114" s="83"/>
      <c r="D114" s="88"/>
      <c r="E114" s="88"/>
      <c r="J114" s="110" t="str">
        <f>"NIP.  "&amp;UTAMA!D14</f>
        <v xml:space="preserve">NIP.  </v>
      </c>
      <c r="K114" s="82"/>
      <c r="N114" s="165"/>
    </row>
    <row r="115" spans="1:14" ht="15.75" customHeight="1">
      <c r="N115" s="165"/>
    </row>
    <row r="116" spans="1:14" ht="15.75" customHeight="1">
      <c r="N116" s="165"/>
    </row>
    <row r="117" spans="1:14" ht="15.75" customHeight="1">
      <c r="N117" s="165"/>
    </row>
    <row r="118" spans="1:14" ht="15.75" customHeight="1">
      <c r="A118" s="88"/>
      <c r="G118" s="368" t="s">
        <v>333</v>
      </c>
      <c r="H118" s="248"/>
      <c r="I118" s="248"/>
      <c r="N118" s="165"/>
    </row>
    <row r="119" spans="1:14" ht="15.75" customHeight="1">
      <c r="C119" s="830" t="str">
        <f>"Kepala "&amp;E3</f>
        <v>Kepala MTS BAHRUS SHOLIHIN</v>
      </c>
      <c r="D119" s="830"/>
      <c r="E119" s="830"/>
      <c r="F119" s="830"/>
      <c r="G119" s="830"/>
      <c r="H119" s="830"/>
      <c r="I119" s="830"/>
      <c r="J119" s="830"/>
      <c r="K119" s="830"/>
      <c r="N119" s="165"/>
    </row>
    <row r="120" spans="1:14" ht="15.75" customHeight="1">
      <c r="C120" s="85"/>
      <c r="D120" s="85"/>
      <c r="E120" s="179"/>
      <c r="G120" s="250"/>
      <c r="H120" s="251"/>
      <c r="I120" s="251"/>
      <c r="J120" s="79"/>
      <c r="K120" s="79"/>
      <c r="N120" s="165"/>
    </row>
    <row r="121" spans="1:14" ht="15.75" customHeight="1">
      <c r="C121" s="85"/>
      <c r="D121" s="85"/>
      <c r="E121" s="179"/>
      <c r="G121" s="250"/>
      <c r="H121" s="251"/>
      <c r="I121" s="251"/>
      <c r="J121" s="79"/>
      <c r="K121" s="79"/>
      <c r="N121" s="165"/>
    </row>
    <row r="122" spans="1:14" ht="15.75" customHeight="1">
      <c r="C122" s="85"/>
      <c r="D122" s="85"/>
      <c r="E122" s="180"/>
      <c r="G122" s="250"/>
      <c r="H122" s="251"/>
      <c r="I122" s="251"/>
      <c r="J122" s="171"/>
      <c r="K122" s="171"/>
      <c r="N122" s="165"/>
    </row>
    <row r="123" spans="1:14" ht="15.75" customHeight="1">
      <c r="C123" s="85"/>
      <c r="D123" s="85"/>
      <c r="E123" s="85"/>
      <c r="G123" s="257" t="str">
        <f>Home!L7</f>
        <v>RUDIANTO, M.Pd.I</v>
      </c>
      <c r="H123" s="252"/>
      <c r="I123" s="252"/>
      <c r="J123" s="171"/>
      <c r="K123" s="171"/>
      <c r="N123" s="165"/>
    </row>
    <row r="124" spans="1:14" ht="15.75" customHeight="1">
      <c r="C124" s="85"/>
      <c r="D124" s="85"/>
      <c r="E124" s="85"/>
      <c r="G124" s="258" t="str">
        <f>"NIP.  "&amp;Home!L8</f>
        <v xml:space="preserve">NIP.  </v>
      </c>
      <c r="H124" s="249"/>
      <c r="I124" s="249"/>
      <c r="J124" s="79"/>
      <c r="K124" s="79"/>
      <c r="N124" s="165"/>
    </row>
    <row r="125" spans="1:14" ht="15.75" customHeight="1">
      <c r="C125" s="85"/>
      <c r="D125" s="85"/>
      <c r="E125" s="85"/>
      <c r="H125" s="79"/>
      <c r="I125" s="79"/>
      <c r="J125" s="79"/>
      <c r="K125" s="79"/>
      <c r="N125" s="165"/>
    </row>
    <row r="126" spans="1:14" s="88" customFormat="1" ht="15.75" customHeight="1">
      <c r="B126" s="58"/>
      <c r="C126" s="58"/>
      <c r="D126" s="58"/>
      <c r="E126" s="58"/>
      <c r="F126" s="58"/>
      <c r="G126" s="86"/>
      <c r="H126" s="86"/>
      <c r="I126" s="86"/>
      <c r="J126" s="86"/>
      <c r="K126" s="86"/>
      <c r="N126" s="166"/>
    </row>
    <row r="127" spans="1:14" s="88" customFormat="1" ht="15.75" customHeight="1">
      <c r="B127" s="58"/>
      <c r="C127" s="58"/>
      <c r="D127" s="58"/>
      <c r="E127" s="58"/>
      <c r="F127" s="58"/>
      <c r="G127" s="58"/>
      <c r="H127" s="58"/>
      <c r="I127" s="58"/>
      <c r="J127" s="58"/>
      <c r="K127" s="58"/>
      <c r="N127" s="166"/>
    </row>
    <row r="128" spans="1:14" ht="15" customHeight="1">
      <c r="N128" s="165"/>
    </row>
    <row r="129" spans="11:14" ht="15" customHeight="1">
      <c r="N129" s="165"/>
    </row>
    <row r="130" spans="11:14" ht="15" customHeight="1">
      <c r="N130" s="165"/>
    </row>
    <row r="131" spans="11:14" ht="15" customHeight="1">
      <c r="N131" s="165"/>
    </row>
    <row r="132" spans="11:14" ht="15" customHeight="1">
      <c r="N132" s="165"/>
    </row>
    <row r="133" spans="11:14" ht="15" customHeight="1">
      <c r="N133" s="165"/>
    </row>
    <row r="134" spans="11:14" ht="15" customHeight="1">
      <c r="N134" s="165"/>
    </row>
    <row r="135" spans="11:14" ht="15" customHeight="1">
      <c r="N135" s="165"/>
    </row>
    <row r="136" spans="11:14" ht="15" customHeight="1">
      <c r="N136" s="165"/>
    </row>
    <row r="137" spans="11:14" ht="15" customHeight="1">
      <c r="N137" s="165"/>
    </row>
    <row r="138" spans="11:14" ht="15" customHeight="1">
      <c r="N138" s="165"/>
    </row>
    <row r="139" spans="11:14" ht="15" customHeight="1">
      <c r="N139" s="165"/>
    </row>
    <row r="140" spans="11:14" ht="15" customHeight="1">
      <c r="N140" s="165"/>
    </row>
    <row r="141" spans="11:14" ht="15" customHeight="1">
      <c r="K141" s="329" t="str">
        <f>E6&amp;" hal 4"</f>
        <v>ROFIAH hal 4</v>
      </c>
      <c r="N141" s="165"/>
    </row>
    <row r="142" spans="11:14" ht="15" customHeight="1">
      <c r="N142" s="165"/>
    </row>
    <row r="143" spans="11:14" ht="15" customHeight="1">
      <c r="N143" s="165"/>
    </row>
    <row r="144" spans="11:14">
      <c r="N144" s="84"/>
    </row>
  </sheetData>
  <sheetProtection password="D91D" sheet="1" objects="1" scenarios="1" formatCells="0" formatColumns="0" formatRows="0" insertColumns="0" insertRows="0" deleteColumns="0" deleteRows="0"/>
  <mergeCells count="117">
    <mergeCell ref="B104:C104"/>
    <mergeCell ref="E104:F104"/>
    <mergeCell ref="D88:E88"/>
    <mergeCell ref="D89:E89"/>
    <mergeCell ref="D83:E83"/>
    <mergeCell ref="D84:E84"/>
    <mergeCell ref="G76:K76"/>
    <mergeCell ref="G77:K77"/>
    <mergeCell ref="G78:K78"/>
    <mergeCell ref="G79:K79"/>
    <mergeCell ref="G80:K80"/>
    <mergeCell ref="G86:K86"/>
    <mergeCell ref="D78:E78"/>
    <mergeCell ref="D79:E79"/>
    <mergeCell ref="D80:E80"/>
    <mergeCell ref="G99:K99"/>
    <mergeCell ref="C119:K119"/>
    <mergeCell ref="G87:K87"/>
    <mergeCell ref="G88:K88"/>
    <mergeCell ref="G89:K89"/>
    <mergeCell ref="G81:K81"/>
    <mergeCell ref="G82:K82"/>
    <mergeCell ref="G83:K83"/>
    <mergeCell ref="G84:K84"/>
    <mergeCell ref="G85:K85"/>
    <mergeCell ref="B105:C105"/>
    <mergeCell ref="E105:F105"/>
    <mergeCell ref="G95:K95"/>
    <mergeCell ref="G96:K96"/>
    <mergeCell ref="G97:K97"/>
    <mergeCell ref="G98:K98"/>
    <mergeCell ref="I101:K101"/>
    <mergeCell ref="B103:C103"/>
    <mergeCell ref="E103:F103"/>
    <mergeCell ref="B83:C83"/>
    <mergeCell ref="D85:E85"/>
    <mergeCell ref="D86:E86"/>
    <mergeCell ref="D87:E87"/>
    <mergeCell ref="D81:E81"/>
    <mergeCell ref="D82:E82"/>
    <mergeCell ref="G46:K46"/>
    <mergeCell ref="G47:K47"/>
    <mergeCell ref="G48:K48"/>
    <mergeCell ref="G49:K49"/>
    <mergeCell ref="B46:C46"/>
    <mergeCell ref="B48:B51"/>
    <mergeCell ref="G50:K50"/>
    <mergeCell ref="G51:K51"/>
    <mergeCell ref="D48:E48"/>
    <mergeCell ref="D49:E49"/>
    <mergeCell ref="D50:E50"/>
    <mergeCell ref="D51:E51"/>
    <mergeCell ref="N19:N26"/>
    <mergeCell ref="N27:N36"/>
    <mergeCell ref="B42:C42"/>
    <mergeCell ref="B43:C45"/>
    <mergeCell ref="D45:E45"/>
    <mergeCell ref="D43:K44"/>
    <mergeCell ref="G45:K45"/>
    <mergeCell ref="B1:K1"/>
    <mergeCell ref="E3:G3"/>
    <mergeCell ref="E4:G5"/>
    <mergeCell ref="N11:N13"/>
    <mergeCell ref="B14:C14"/>
    <mergeCell ref="B18:C18"/>
    <mergeCell ref="B13:C13"/>
    <mergeCell ref="B17:C17"/>
    <mergeCell ref="D13:K13"/>
    <mergeCell ref="D14:K14"/>
    <mergeCell ref="D18:K18"/>
    <mergeCell ref="D17:K17"/>
    <mergeCell ref="B72:B75"/>
    <mergeCell ref="B67:C69"/>
    <mergeCell ref="B70:C70"/>
    <mergeCell ref="B59:C59"/>
    <mergeCell ref="G55:K55"/>
    <mergeCell ref="G56:K56"/>
    <mergeCell ref="G57:K57"/>
    <mergeCell ref="G58:K58"/>
    <mergeCell ref="G59:K59"/>
    <mergeCell ref="G65:K65"/>
    <mergeCell ref="D67:K68"/>
    <mergeCell ref="G69:K69"/>
    <mergeCell ref="G70:K70"/>
    <mergeCell ref="G60:K60"/>
    <mergeCell ref="G61:K61"/>
    <mergeCell ref="G62:K62"/>
    <mergeCell ref="G63:K63"/>
    <mergeCell ref="G64:K64"/>
    <mergeCell ref="G71:K71"/>
    <mergeCell ref="G72:K72"/>
    <mergeCell ref="G73:K73"/>
    <mergeCell ref="G74:K74"/>
    <mergeCell ref="G75:K75"/>
    <mergeCell ref="D60:E60"/>
    <mergeCell ref="D61:E61"/>
    <mergeCell ref="D52:E52"/>
    <mergeCell ref="D53:E53"/>
    <mergeCell ref="D54:E54"/>
    <mergeCell ref="D55:E55"/>
    <mergeCell ref="D56:E56"/>
    <mergeCell ref="G52:K52"/>
    <mergeCell ref="G53:K53"/>
    <mergeCell ref="G54:K54"/>
    <mergeCell ref="D57:E57"/>
    <mergeCell ref="D58:E58"/>
    <mergeCell ref="D59:E59"/>
    <mergeCell ref="D73:E73"/>
    <mergeCell ref="D74:E74"/>
    <mergeCell ref="D75:E75"/>
    <mergeCell ref="D76:E76"/>
    <mergeCell ref="D77:E77"/>
    <mergeCell ref="D62:E62"/>
    <mergeCell ref="D63:E63"/>
    <mergeCell ref="D64:E64"/>
    <mergeCell ref="D65:E65"/>
    <mergeCell ref="D72:E72"/>
  </mergeCells>
  <pageMargins left="0.35433070866141736" right="0" top="0.47244094488188981" bottom="0.51181102362204722" header="0.19685039370078741" footer="0.27559055118110237"/>
  <pageSetup paperSize="9" scale="85" orientation="portrait" horizontalDpi="300" verticalDpi="300" r:id="rId1"/>
  <drawing r:id="rId2"/>
  <legacyDrawing r:id="rId3"/>
</worksheet>
</file>

<file path=xl/worksheets/sheet41.xml><?xml version="1.0" encoding="utf-8"?>
<worksheet xmlns="http://schemas.openxmlformats.org/spreadsheetml/2006/main" xmlns:r="http://schemas.openxmlformats.org/officeDocument/2006/relationships">
  <sheetPr codeName="Sheet26">
    <tabColor rgb="FFFFC000"/>
  </sheetPr>
  <dimension ref="A1:N130"/>
  <sheetViews>
    <sheetView topLeftCell="A7" zoomScale="70" zoomScaleNormal="70" zoomScaleSheetLayoutView="90" workbookViewId="0"/>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7109375" style="58" customWidth="1"/>
    <col min="6" max="6" width="7.5703125" style="58" customWidth="1"/>
    <col min="7" max="7" width="27" style="58" customWidth="1"/>
    <col min="8" max="9" width="7.5703125" style="58" customWidth="1"/>
    <col min="10" max="10" width="2.140625" style="58" customWidth="1"/>
    <col min="11" max="11" width="27.140625" style="58" customWidth="1"/>
    <col min="12" max="13" width="1.28515625" style="58" customWidth="1"/>
    <col min="14" max="14" width="18.28515625" style="58" bestFit="1" customWidth="1"/>
    <col min="15" max="16384" width="9.140625" style="58"/>
  </cols>
  <sheetData>
    <row r="1" spans="2:14" ht="27" customHeight="1">
      <c r="B1" s="878" t="s">
        <v>328</v>
      </c>
      <c r="C1" s="878"/>
      <c r="D1" s="878"/>
      <c r="E1" s="878"/>
      <c r="F1" s="878"/>
      <c r="G1" s="878"/>
      <c r="H1" s="878"/>
      <c r="I1" s="878"/>
      <c r="J1" s="878"/>
      <c r="K1" s="878"/>
      <c r="N1" s="78"/>
    </row>
    <row r="2" spans="2:14" ht="18" customHeight="1">
      <c r="B2" s="100"/>
      <c r="C2" s="100"/>
      <c r="D2" s="100"/>
      <c r="E2" s="100"/>
      <c r="F2" s="100"/>
      <c r="G2" s="100"/>
      <c r="H2" s="100"/>
      <c r="I2" s="100"/>
      <c r="J2" s="100"/>
      <c r="K2" s="100"/>
      <c r="N2" s="78"/>
    </row>
    <row r="3" spans="2:14" ht="33" customHeight="1">
      <c r="B3" s="100"/>
      <c r="C3" s="79" t="s">
        <v>16</v>
      </c>
      <c r="D3" s="79" t="s">
        <v>40</v>
      </c>
      <c r="E3" s="939" t="str">
        <f>Home!L5</f>
        <v>MTS BAHRUS SHOLIHIN</v>
      </c>
      <c r="F3" s="939"/>
      <c r="G3" s="939"/>
      <c r="H3" s="79" t="s">
        <v>19</v>
      </c>
      <c r="J3" s="79" t="s">
        <v>40</v>
      </c>
      <c r="K3" s="89">
        <f>UTAMA!D16</f>
        <v>7</v>
      </c>
      <c r="N3" s="78"/>
    </row>
    <row r="4" spans="2:14" ht="16.5" customHeight="1">
      <c r="B4" s="100"/>
      <c r="C4" s="79" t="s">
        <v>17</v>
      </c>
      <c r="D4" s="79" t="s">
        <v>40</v>
      </c>
      <c r="E4" s="879" t="str">
        <f>Home!L6</f>
        <v>JL. KH. Moh. Syarim Krasaan Bandung Konang</v>
      </c>
      <c r="F4" s="879"/>
      <c r="G4" s="879"/>
      <c r="H4" s="79" t="s">
        <v>20</v>
      </c>
      <c r="J4" s="79" t="s">
        <v>40</v>
      </c>
      <c r="K4" s="170" t="s">
        <v>181</v>
      </c>
      <c r="N4" s="78"/>
    </row>
    <row r="5" spans="2:14" ht="16.5" customHeight="1">
      <c r="B5" s="100"/>
      <c r="C5" s="79"/>
      <c r="D5" s="79"/>
      <c r="E5" s="879"/>
      <c r="F5" s="879"/>
      <c r="G5" s="879"/>
      <c r="H5" s="79" t="s">
        <v>21</v>
      </c>
      <c r="J5" s="79" t="s">
        <v>40</v>
      </c>
      <c r="K5" s="306" t="str">
        <f>UTAMA!D20</f>
        <v>2017/2018</v>
      </c>
      <c r="N5" s="78"/>
    </row>
    <row r="6" spans="2:14" ht="16.5" customHeight="1">
      <c r="B6" s="100"/>
      <c r="C6" s="58" t="s">
        <v>38</v>
      </c>
      <c r="D6" s="58" t="s">
        <v>40</v>
      </c>
      <c r="E6" s="96" t="str">
        <f>VLOOKUP($N$11,'Data Identitas'!A9:Y53,2,0)</f>
        <v>ROFIAH</v>
      </c>
      <c r="H6" s="172"/>
      <c r="I6" s="172"/>
      <c r="J6" s="172"/>
      <c r="K6" s="172"/>
      <c r="N6" s="78"/>
    </row>
    <row r="7" spans="2:14" ht="16.5" customHeight="1">
      <c r="B7" s="100"/>
      <c r="C7" s="58" t="s">
        <v>39</v>
      </c>
      <c r="D7" s="58" t="s">
        <v>40</v>
      </c>
      <c r="E7" s="318">
        <f>VLOOKUP($N$11,'Data Identitas'!A9:Y53,3,0)</f>
        <v>0</v>
      </c>
      <c r="H7" s="151"/>
      <c r="I7" s="151"/>
      <c r="J7" s="151"/>
      <c r="K7" s="151"/>
      <c r="N7" s="78"/>
    </row>
    <row r="8" spans="2:14">
      <c r="B8" s="100"/>
      <c r="C8" s="100"/>
      <c r="D8" s="100"/>
      <c r="E8" s="100"/>
      <c r="F8" s="100"/>
      <c r="G8" s="100"/>
      <c r="H8" s="100"/>
      <c r="I8" s="100"/>
      <c r="J8" s="100"/>
      <c r="K8" s="100"/>
      <c r="N8" s="78"/>
    </row>
    <row r="9" spans="2:14">
      <c r="B9" s="100"/>
      <c r="C9" s="100"/>
      <c r="D9" s="100"/>
      <c r="E9" s="100"/>
      <c r="F9" s="100"/>
      <c r="G9" s="100"/>
      <c r="H9" s="100"/>
      <c r="I9" s="100"/>
      <c r="J9" s="100"/>
      <c r="K9" s="100"/>
      <c r="N9" s="78"/>
    </row>
    <row r="10" spans="2:14" ht="16.5" thickBot="1">
      <c r="B10" s="105" t="s">
        <v>324</v>
      </c>
      <c r="D10" s="100"/>
      <c r="E10" s="100"/>
      <c r="F10" s="100"/>
      <c r="G10" s="100"/>
      <c r="H10" s="100"/>
      <c r="I10" s="100"/>
      <c r="J10" s="100"/>
      <c r="K10" s="100"/>
      <c r="N10" s="78"/>
    </row>
    <row r="11" spans="2:14">
      <c r="B11" s="100"/>
      <c r="D11" s="100"/>
      <c r="E11" s="100"/>
      <c r="F11" s="100"/>
      <c r="G11" s="100"/>
      <c r="H11" s="100"/>
      <c r="I11" s="100"/>
      <c r="J11" s="100"/>
      <c r="K11" s="100"/>
      <c r="N11" s="940">
        <v>1</v>
      </c>
    </row>
    <row r="12" spans="2:14" ht="18" customHeight="1">
      <c r="B12" s="105" t="s">
        <v>325</v>
      </c>
      <c r="D12" s="100"/>
      <c r="E12" s="100"/>
      <c r="F12" s="100"/>
      <c r="G12" s="100"/>
      <c r="H12" s="100"/>
      <c r="I12" s="100"/>
      <c r="J12" s="100"/>
      <c r="K12" s="100"/>
      <c r="N12" s="941"/>
    </row>
    <row r="13" spans="2:14" ht="15.75" customHeight="1" thickBot="1">
      <c r="B13" s="100"/>
      <c r="C13" s="100"/>
      <c r="D13" s="100"/>
      <c r="E13" s="100"/>
      <c r="F13" s="100"/>
      <c r="G13" s="100"/>
      <c r="H13" s="100"/>
      <c r="I13" s="100"/>
      <c r="J13" s="100"/>
      <c r="K13" s="100"/>
      <c r="N13" s="942"/>
    </row>
    <row r="14" spans="2:14" ht="200.1" customHeight="1">
      <c r="B14" s="831" t="str">
        <f>VLOOKUP($N$11,DESKRIPSI!$A$11:$FP$60,164,FALSE)</f>
        <v/>
      </c>
      <c r="C14" s="832"/>
      <c r="D14" s="832"/>
      <c r="E14" s="832"/>
      <c r="F14" s="832"/>
      <c r="G14" s="832"/>
      <c r="H14" s="832"/>
      <c r="I14" s="832"/>
      <c r="J14" s="832"/>
      <c r="K14" s="833"/>
      <c r="N14" s="57"/>
    </row>
    <row r="15" spans="2:14" ht="12.75" customHeight="1">
      <c r="B15" s="100"/>
      <c r="C15" s="100"/>
      <c r="D15" s="100"/>
      <c r="E15" s="100"/>
      <c r="F15" s="100"/>
      <c r="G15" s="100"/>
      <c r="H15" s="100"/>
      <c r="I15" s="100"/>
      <c r="J15" s="100"/>
      <c r="K15" s="100"/>
      <c r="N15" s="57"/>
    </row>
    <row r="16" spans="2:14" ht="12.75" customHeight="1">
      <c r="B16" s="105" t="s">
        <v>326</v>
      </c>
      <c r="D16" s="100"/>
      <c r="E16" s="100"/>
      <c r="F16" s="100"/>
      <c r="G16" s="100"/>
      <c r="H16" s="100"/>
      <c r="I16" s="100"/>
      <c r="J16" s="100"/>
      <c r="K16" s="100"/>
      <c r="N16" s="57"/>
    </row>
    <row r="17" spans="2:14" ht="12.75" customHeight="1">
      <c r="B17" s="100"/>
      <c r="C17" s="100"/>
      <c r="D17" s="100"/>
      <c r="E17" s="100"/>
      <c r="F17" s="100"/>
      <c r="G17" s="100"/>
      <c r="H17" s="100"/>
      <c r="I17" s="100"/>
      <c r="J17" s="100"/>
      <c r="K17" s="100"/>
      <c r="N17" s="57"/>
    </row>
    <row r="18" spans="2:14" ht="200.1" customHeight="1" thickBot="1">
      <c r="B18" s="893" t="str">
        <f>VLOOKUP($N$11,DESKRIPSI!$A$11:$FP$60,172,FALSE)</f>
        <v xml:space="preserve">Sikapnya  dalam ,  ,  ,  ,  ,  ,  ,  </v>
      </c>
      <c r="C18" s="894"/>
      <c r="D18" s="894"/>
      <c r="E18" s="894"/>
      <c r="F18" s="894"/>
      <c r="G18" s="894"/>
      <c r="H18" s="894"/>
      <c r="I18" s="894"/>
      <c r="J18" s="894"/>
      <c r="K18" s="895"/>
      <c r="N18" s="57"/>
    </row>
    <row r="19" spans="2:14" ht="12.75" customHeight="1">
      <c r="B19" s="149"/>
      <c r="C19" s="100"/>
      <c r="D19" s="100"/>
      <c r="E19" s="100"/>
      <c r="F19" s="100"/>
      <c r="G19" s="100"/>
      <c r="H19" s="100"/>
      <c r="I19" s="100"/>
      <c r="J19" s="100"/>
      <c r="K19" s="100"/>
      <c r="N19" s="944"/>
    </row>
    <row r="20" spans="2:14" ht="12.75" customHeight="1">
      <c r="B20" s="100"/>
      <c r="C20" s="100"/>
      <c r="D20" s="100"/>
      <c r="E20" s="100"/>
      <c r="F20" s="100"/>
      <c r="G20" s="100"/>
      <c r="H20" s="100"/>
      <c r="I20" s="100"/>
      <c r="J20" s="100"/>
      <c r="K20" s="100"/>
      <c r="N20" s="945"/>
    </row>
    <row r="21" spans="2:14" ht="12.75" customHeight="1">
      <c r="B21" s="100"/>
      <c r="C21" s="100"/>
      <c r="D21" s="100"/>
      <c r="E21" s="100"/>
      <c r="F21" s="100"/>
      <c r="G21" s="100"/>
      <c r="H21" s="100"/>
      <c r="I21" s="100"/>
      <c r="J21" s="100"/>
      <c r="K21" s="100"/>
      <c r="N21" s="945"/>
    </row>
    <row r="22" spans="2:14" ht="12.75" customHeight="1">
      <c r="B22" s="100"/>
      <c r="C22" s="100"/>
      <c r="D22" s="100"/>
      <c r="E22" s="100"/>
      <c r="F22" s="100"/>
      <c r="G22" s="100"/>
      <c r="H22" s="100"/>
      <c r="I22" s="100"/>
      <c r="J22" s="100"/>
      <c r="K22" s="100"/>
      <c r="N22" s="945"/>
    </row>
    <row r="23" spans="2:14" ht="12.75" customHeight="1">
      <c r="B23" s="100"/>
      <c r="C23" s="100"/>
      <c r="D23" s="100"/>
      <c r="E23" s="100"/>
      <c r="F23" s="100"/>
      <c r="G23" s="100"/>
      <c r="H23" s="100"/>
      <c r="I23" s="100"/>
      <c r="J23" s="100"/>
      <c r="K23" s="100"/>
      <c r="N23" s="945"/>
    </row>
    <row r="24" spans="2:14" ht="12.75" customHeight="1">
      <c r="B24" s="100"/>
      <c r="C24" s="100"/>
      <c r="D24" s="100"/>
      <c r="E24" s="100"/>
      <c r="F24" s="100"/>
      <c r="G24" s="100"/>
      <c r="H24" s="100"/>
      <c r="I24" s="100"/>
      <c r="J24" s="100"/>
      <c r="K24" s="100"/>
      <c r="N24" s="945"/>
    </row>
    <row r="25" spans="2:14" ht="12.75" customHeight="1">
      <c r="B25" s="100"/>
      <c r="C25" s="100"/>
      <c r="D25" s="100"/>
      <c r="E25" s="100"/>
      <c r="F25" s="100"/>
      <c r="G25" s="100"/>
      <c r="H25" s="100"/>
      <c r="I25" s="100"/>
      <c r="J25" s="100"/>
      <c r="K25" s="100"/>
      <c r="N25" s="945"/>
    </row>
    <row r="26" spans="2:14" ht="12.75" customHeight="1">
      <c r="B26" s="100"/>
      <c r="C26" s="119"/>
      <c r="D26" s="100"/>
      <c r="E26" s="100"/>
      <c r="F26" s="100"/>
      <c r="G26" s="100"/>
      <c r="H26" s="100"/>
      <c r="I26" s="100"/>
      <c r="J26" s="100"/>
      <c r="K26" s="100"/>
      <c r="N26" s="945"/>
    </row>
    <row r="27" spans="2:14" ht="12.75" customHeight="1">
      <c r="B27" s="100"/>
      <c r="C27" s="173"/>
      <c r="D27" s="100"/>
      <c r="E27" s="100"/>
      <c r="F27" s="100"/>
      <c r="G27" s="100"/>
      <c r="H27" s="100"/>
      <c r="I27" s="100"/>
      <c r="J27" s="100"/>
      <c r="K27" s="100"/>
      <c r="N27" s="945"/>
    </row>
    <row r="28" spans="2:14" ht="12.75" customHeight="1">
      <c r="B28" s="100"/>
      <c r="C28" s="100"/>
      <c r="D28" s="100"/>
      <c r="E28" s="100"/>
      <c r="F28" s="100"/>
      <c r="G28" s="100"/>
      <c r="H28" s="100"/>
      <c r="I28" s="100"/>
      <c r="J28" s="100"/>
      <c r="K28" s="100"/>
      <c r="N28" s="945"/>
    </row>
    <row r="29" spans="2:14" ht="12.75" customHeight="1">
      <c r="B29" s="100"/>
      <c r="C29" s="100"/>
      <c r="D29" s="100"/>
      <c r="E29" s="100"/>
      <c r="F29" s="100"/>
      <c r="G29" s="100"/>
      <c r="H29" s="100"/>
      <c r="I29" s="100"/>
      <c r="J29" s="100"/>
      <c r="K29" s="100"/>
      <c r="N29" s="945"/>
    </row>
    <row r="30" spans="2:14" ht="12.75" customHeight="1">
      <c r="B30" s="100"/>
      <c r="C30" s="100"/>
      <c r="D30" s="100"/>
      <c r="E30" s="100"/>
      <c r="F30" s="100"/>
      <c r="G30" s="100"/>
      <c r="H30" s="100"/>
      <c r="I30" s="100"/>
      <c r="J30" s="100"/>
      <c r="K30" s="100"/>
      <c r="N30" s="945"/>
    </row>
    <row r="31" spans="2:14" ht="12.75" customHeight="1">
      <c r="B31" s="100"/>
      <c r="C31" s="100"/>
      <c r="D31" s="100"/>
      <c r="E31" s="100"/>
      <c r="F31" s="100"/>
      <c r="G31" s="100"/>
      <c r="H31" s="100"/>
      <c r="I31" s="100"/>
      <c r="J31" s="100"/>
      <c r="K31" s="100"/>
      <c r="N31" s="945"/>
    </row>
    <row r="32" spans="2:14" ht="12.75" customHeight="1">
      <c r="B32" s="100"/>
      <c r="C32" s="100"/>
      <c r="D32" s="100"/>
      <c r="E32" s="100"/>
      <c r="F32" s="100"/>
      <c r="G32" s="100"/>
      <c r="H32" s="100"/>
      <c r="I32" s="100"/>
      <c r="J32" s="100"/>
      <c r="K32" s="100"/>
      <c r="N32" s="945"/>
    </row>
    <row r="33" spans="2:14" ht="12.75" customHeight="1" thickBot="1">
      <c r="B33" s="100"/>
      <c r="C33" s="100"/>
      <c r="D33" s="100"/>
      <c r="E33" s="100"/>
      <c r="F33" s="100"/>
      <c r="G33" s="100"/>
      <c r="H33" s="100"/>
      <c r="I33" s="100"/>
      <c r="J33" s="100"/>
      <c r="K33" s="100"/>
      <c r="N33" s="307"/>
    </row>
    <row r="34" spans="2:14" ht="12.75" customHeight="1">
      <c r="B34" s="100"/>
      <c r="C34" s="100"/>
      <c r="D34" s="100"/>
      <c r="E34" s="100"/>
      <c r="F34" s="100"/>
      <c r="G34" s="100"/>
      <c r="H34" s="100"/>
      <c r="I34" s="100"/>
      <c r="J34" s="100"/>
      <c r="K34" s="100"/>
      <c r="N34" s="944"/>
    </row>
    <row r="35" spans="2:14" ht="12.75" customHeight="1">
      <c r="B35" s="100"/>
      <c r="C35" s="100"/>
      <c r="D35" s="100"/>
      <c r="E35" s="100"/>
      <c r="F35" s="100"/>
      <c r="G35" s="100"/>
      <c r="H35" s="100"/>
      <c r="I35" s="100"/>
      <c r="J35" s="100"/>
      <c r="K35" s="100"/>
      <c r="N35" s="945"/>
    </row>
    <row r="36" spans="2:14" ht="12.75" customHeight="1">
      <c r="B36" s="100"/>
      <c r="C36" s="100"/>
      <c r="D36" s="100"/>
      <c r="E36" s="100"/>
      <c r="F36" s="100"/>
      <c r="G36" s="100"/>
      <c r="H36" s="100"/>
      <c r="I36" s="100"/>
      <c r="J36" s="100"/>
      <c r="K36" s="100"/>
      <c r="N36" s="945"/>
    </row>
    <row r="37" spans="2:14" ht="12.75" customHeight="1">
      <c r="B37" s="100"/>
      <c r="C37" s="100"/>
      <c r="D37" s="100"/>
      <c r="E37" s="100"/>
      <c r="F37" s="100"/>
      <c r="G37" s="100"/>
      <c r="H37" s="100"/>
      <c r="I37" s="100"/>
      <c r="J37" s="100"/>
      <c r="K37" s="100"/>
      <c r="N37" s="945"/>
    </row>
    <row r="38" spans="2:14" ht="12.75" customHeight="1">
      <c r="B38" s="100"/>
      <c r="C38" s="100"/>
      <c r="D38" s="100"/>
      <c r="E38" s="100"/>
      <c r="F38" s="100"/>
      <c r="G38" s="100"/>
      <c r="H38" s="100"/>
      <c r="I38" s="100"/>
      <c r="J38" s="100"/>
      <c r="K38" s="100"/>
      <c r="N38" s="945"/>
    </row>
    <row r="39" spans="2:14" ht="12.75" customHeight="1">
      <c r="B39" s="100"/>
      <c r="C39" s="100"/>
      <c r="D39" s="100"/>
      <c r="E39" s="100"/>
      <c r="F39" s="100"/>
      <c r="G39" s="100"/>
      <c r="H39" s="100"/>
      <c r="I39" s="100"/>
      <c r="J39" s="100"/>
      <c r="K39" s="100"/>
      <c r="N39" s="945"/>
    </row>
    <row r="40" spans="2:14" ht="12.75" customHeight="1">
      <c r="B40" s="100"/>
      <c r="C40" s="100"/>
      <c r="D40" s="100"/>
      <c r="E40" s="100"/>
      <c r="F40" s="100"/>
      <c r="G40" s="100"/>
      <c r="H40" s="100"/>
      <c r="I40" s="100"/>
      <c r="J40" s="100"/>
      <c r="K40" s="100"/>
      <c r="N40" s="945"/>
    </row>
    <row r="41" spans="2:14" ht="12.75" customHeight="1">
      <c r="B41" s="100"/>
      <c r="C41" s="100"/>
      <c r="D41" s="100"/>
      <c r="E41" s="100"/>
      <c r="F41" s="100"/>
      <c r="G41" s="100"/>
      <c r="H41" s="100"/>
      <c r="I41" s="100"/>
      <c r="J41" s="100"/>
      <c r="K41" s="100"/>
      <c r="N41" s="945"/>
    </row>
    <row r="42" spans="2:14" ht="12.75" customHeight="1">
      <c r="B42" s="100"/>
      <c r="C42" s="100"/>
      <c r="D42" s="100"/>
      <c r="E42" s="100"/>
      <c r="F42" s="100"/>
      <c r="G42" s="100"/>
      <c r="H42" s="100"/>
      <c r="I42" s="100"/>
      <c r="J42" s="100"/>
      <c r="K42" s="100"/>
      <c r="N42" s="945"/>
    </row>
    <row r="43" spans="2:14" ht="12.75" customHeight="1">
      <c r="B43" s="100"/>
      <c r="C43" s="100"/>
      <c r="D43" s="100"/>
      <c r="E43" s="100"/>
      <c r="F43" s="100"/>
      <c r="G43" s="100"/>
      <c r="H43" s="100"/>
      <c r="I43" s="100"/>
      <c r="J43" s="100"/>
      <c r="K43" s="100"/>
      <c r="N43" s="945"/>
    </row>
    <row r="44" spans="2:14" ht="12.75" customHeight="1">
      <c r="B44" s="100"/>
      <c r="C44" s="100"/>
      <c r="D44" s="100"/>
      <c r="E44" s="100"/>
      <c r="F44" s="100"/>
      <c r="G44" s="100"/>
      <c r="H44" s="100"/>
      <c r="I44" s="100"/>
      <c r="J44" s="100"/>
      <c r="K44" s="100"/>
      <c r="N44" s="945"/>
    </row>
    <row r="45" spans="2:14" ht="12.75" customHeight="1">
      <c r="B45" s="100"/>
      <c r="C45" s="100"/>
      <c r="D45" s="100"/>
      <c r="E45" s="100"/>
      <c r="F45" s="100"/>
      <c r="G45" s="100"/>
      <c r="H45" s="100"/>
      <c r="I45" s="100"/>
      <c r="J45" s="100"/>
      <c r="K45" s="100"/>
      <c r="N45" s="945"/>
    </row>
    <row r="46" spans="2:14" ht="12.75" customHeight="1">
      <c r="B46" s="100"/>
      <c r="C46" s="100"/>
      <c r="D46" s="100"/>
      <c r="E46" s="100"/>
      <c r="F46" s="100"/>
      <c r="G46" s="100"/>
      <c r="H46" s="100"/>
      <c r="I46" s="100"/>
      <c r="J46" s="100"/>
      <c r="K46" s="327" t="str">
        <f>E6&amp;" hal 1"</f>
        <v>ROFIAH hal 1</v>
      </c>
      <c r="N46" s="945"/>
    </row>
    <row r="47" spans="2:14" ht="15" customHeight="1">
      <c r="B47" s="100"/>
      <c r="C47" s="100"/>
      <c r="D47" s="100"/>
      <c r="E47" s="100"/>
      <c r="F47" s="100"/>
      <c r="G47" s="100"/>
      <c r="H47" s="100"/>
      <c r="I47" s="100"/>
      <c r="J47" s="100"/>
      <c r="K47" s="100"/>
      <c r="N47" s="945"/>
    </row>
    <row r="48" spans="2:14" ht="7.5" customHeight="1">
      <c r="B48" s="100"/>
      <c r="C48" s="100"/>
      <c r="D48" s="100"/>
      <c r="E48" s="100"/>
      <c r="F48" s="100"/>
      <c r="G48" s="100"/>
      <c r="H48" s="100"/>
      <c r="I48" s="100"/>
      <c r="J48" s="100"/>
      <c r="K48" s="100"/>
      <c r="N48" s="298"/>
    </row>
    <row r="49" spans="2:14" s="81" customFormat="1" ht="9.75" customHeight="1">
      <c r="B49" s="100"/>
      <c r="C49" s="100"/>
      <c r="D49" s="100"/>
      <c r="E49" s="100"/>
      <c r="F49" s="100"/>
      <c r="G49" s="100"/>
      <c r="H49" s="100"/>
      <c r="I49" s="100"/>
      <c r="J49" s="100"/>
      <c r="K49" s="100"/>
      <c r="N49" s="164"/>
    </row>
    <row r="50" spans="2:14" s="82" customFormat="1" ht="20.25" customHeight="1">
      <c r="B50" s="114" t="s">
        <v>329</v>
      </c>
      <c r="C50" s="58"/>
      <c r="D50" s="58"/>
      <c r="E50" s="58"/>
      <c r="F50" s="58"/>
      <c r="G50" s="58"/>
      <c r="H50" s="58"/>
      <c r="I50" s="58"/>
      <c r="J50" s="58"/>
      <c r="K50" s="58"/>
      <c r="N50" s="162"/>
    </row>
    <row r="51" spans="2:14" s="82" customFormat="1" ht="15" customHeight="1">
      <c r="B51" s="58"/>
      <c r="C51" s="79"/>
      <c r="D51" s="79"/>
      <c r="E51" s="169"/>
      <c r="F51" s="58"/>
      <c r="G51" s="58"/>
      <c r="H51" s="79"/>
      <c r="I51" s="58"/>
      <c r="J51" s="79"/>
      <c r="K51" s="79"/>
      <c r="N51" s="162"/>
    </row>
    <row r="52" spans="2:14" s="82" customFormat="1" ht="20.25" customHeight="1">
      <c r="B52" s="58" t="s">
        <v>330</v>
      </c>
      <c r="C52" s="79"/>
      <c r="D52" s="79" t="s">
        <v>40</v>
      </c>
      <c r="E52" s="262">
        <f>'LEDGER GANJIL'!AL3</f>
        <v>2</v>
      </c>
      <c r="F52" s="58"/>
      <c r="G52" s="58"/>
      <c r="H52" s="79"/>
      <c r="I52" s="58"/>
      <c r="J52" s="79"/>
      <c r="K52" s="58"/>
      <c r="N52" s="162"/>
    </row>
    <row r="53" spans="2:14" ht="9.75" customHeight="1">
      <c r="C53" s="79"/>
      <c r="D53" s="79"/>
      <c r="E53" s="171"/>
      <c r="H53" s="79"/>
      <c r="J53" s="79"/>
      <c r="K53" s="170"/>
      <c r="N53" s="163"/>
    </row>
    <row r="54" spans="2:14" ht="6" customHeight="1">
      <c r="B54" s="885"/>
      <c r="C54" s="885"/>
      <c r="D54" s="95"/>
      <c r="E54" s="95"/>
      <c r="N54" s="163"/>
    </row>
    <row r="55" spans="2:14" ht="18" customHeight="1">
      <c r="B55" s="860" t="s">
        <v>37</v>
      </c>
      <c r="C55" s="861"/>
      <c r="D55" s="860" t="s">
        <v>4</v>
      </c>
      <c r="E55" s="888"/>
      <c r="F55" s="888"/>
      <c r="G55" s="861"/>
      <c r="H55" s="866" t="s">
        <v>5</v>
      </c>
      <c r="I55" s="866"/>
      <c r="J55" s="866"/>
      <c r="K55" s="866"/>
      <c r="N55" s="163"/>
    </row>
    <row r="56" spans="2:14" ht="18" customHeight="1">
      <c r="B56" s="862"/>
      <c r="C56" s="863"/>
      <c r="D56" s="862"/>
      <c r="E56" s="935"/>
      <c r="F56" s="935"/>
      <c r="G56" s="863"/>
      <c r="H56" s="866"/>
      <c r="I56" s="866"/>
      <c r="J56" s="866"/>
      <c r="K56" s="866"/>
      <c r="N56" s="163"/>
    </row>
    <row r="57" spans="2:14" ht="18" customHeight="1">
      <c r="B57" s="864"/>
      <c r="C57" s="865"/>
      <c r="D57" s="886" t="s">
        <v>15</v>
      </c>
      <c r="E57" s="887"/>
      <c r="F57" s="181" t="s">
        <v>327</v>
      </c>
      <c r="G57" s="296" t="s">
        <v>14</v>
      </c>
      <c r="H57" s="182" t="s">
        <v>15</v>
      </c>
      <c r="I57" s="181" t="s">
        <v>327</v>
      </c>
      <c r="J57" s="866" t="s">
        <v>14</v>
      </c>
      <c r="K57" s="866"/>
      <c r="N57" s="163"/>
    </row>
    <row r="58" spans="2:14" ht="30" customHeight="1">
      <c r="B58" s="826" t="s">
        <v>33</v>
      </c>
      <c r="C58" s="827"/>
      <c r="D58" s="900"/>
      <c r="E58" s="901"/>
      <c r="F58" s="115"/>
      <c r="G58" s="65"/>
      <c r="H58" s="65"/>
      <c r="I58" s="65"/>
      <c r="J58" s="931"/>
      <c r="K58" s="931"/>
      <c r="N58" s="163"/>
    </row>
    <row r="59" spans="2:14" ht="45.75" customHeight="1">
      <c r="B59" s="295">
        <v>1</v>
      </c>
      <c r="C59" s="91" t="s">
        <v>166</v>
      </c>
      <c r="D59" s="905"/>
      <c r="E59" s="906"/>
      <c r="F59" s="104"/>
      <c r="G59" s="116"/>
      <c r="H59" s="297"/>
      <c r="I59" s="65"/>
      <c r="J59" s="931"/>
      <c r="K59" s="931"/>
      <c r="N59" s="163"/>
    </row>
    <row r="60" spans="2:14" ht="45.75" customHeight="1">
      <c r="B60" s="856"/>
      <c r="C60" s="91" t="s">
        <v>157</v>
      </c>
      <c r="D60" s="870">
        <f>VLOOKUP($N$11,QH!$A$14:$H$626,3,0)</f>
        <v>0</v>
      </c>
      <c r="E60" s="871"/>
      <c r="F60" s="253">
        <f>VLOOKUP($N$11,QH!$A$14:$H$626,4,0)</f>
        <v>0</v>
      </c>
      <c r="G60" s="101">
        <f>VLOOKUP($N$11,QH!$A$14:$H$626,5,0)</f>
        <v>0</v>
      </c>
      <c r="H60" s="319">
        <f>VLOOKUP($N$11,QH!$A$14:$H$626,6,0)</f>
        <v>0</v>
      </c>
      <c r="I60" s="319">
        <f>VLOOKUP($N$11,QH!$A$14:$H$626,7,0)</f>
        <v>0</v>
      </c>
      <c r="J60" s="928">
        <f>VLOOKUP($N$11,QH!$A$14:$H$626,8,0)</f>
        <v>0</v>
      </c>
      <c r="K60" s="928"/>
      <c r="N60" s="163"/>
    </row>
    <row r="61" spans="2:14" ht="45.75" customHeight="1">
      <c r="B61" s="857"/>
      <c r="C61" s="91" t="s">
        <v>158</v>
      </c>
      <c r="D61" s="870">
        <f>VLOOKUP($N$11,AA!$A$14:$H$62,3,0)</f>
        <v>0</v>
      </c>
      <c r="E61" s="871"/>
      <c r="F61" s="253">
        <f>VLOOKUP($N$11,AA!$A$14:$H$62,4,0)</f>
        <v>0</v>
      </c>
      <c r="G61" s="320">
        <f>VLOOKUP($N$11,AA!$A$14:$H$62,5,0)</f>
        <v>0</v>
      </c>
      <c r="H61" s="319">
        <f>VLOOKUP($N$11,AA!$A$14:$H$62,6,0)</f>
        <v>0</v>
      </c>
      <c r="I61" s="319">
        <f>VLOOKUP($N$11,AA!$A$14:$H$62,7,0)</f>
        <v>0</v>
      </c>
      <c r="J61" s="928">
        <f>VLOOKUP($N$11,AA!$A$14:$H$62,8,0)</f>
        <v>0</v>
      </c>
      <c r="K61" s="928"/>
      <c r="N61" s="163"/>
    </row>
    <row r="62" spans="2:14" ht="45.75" customHeight="1">
      <c r="B62" s="857"/>
      <c r="C62" s="91" t="s">
        <v>159</v>
      </c>
      <c r="D62" s="870">
        <f>VLOOKUP($N$11,FIQIH!$A$14:$H$62,3,0)</f>
        <v>0</v>
      </c>
      <c r="E62" s="871"/>
      <c r="F62" s="253">
        <f>VLOOKUP($N$11,FIQIH!$A$14:$H$62,4,0)</f>
        <v>0</v>
      </c>
      <c r="G62" s="320">
        <f>VLOOKUP($N$11,FIQIH!$A$14:$H$62,5,0)</f>
        <v>0</v>
      </c>
      <c r="H62" s="319">
        <f>VLOOKUP($N$11,FIQIH!$A$14:$H$62,6,0)</f>
        <v>0</v>
      </c>
      <c r="I62" s="319">
        <f>VLOOKUP($N$11,FIQIH!$A$14:$H$62,7,0)</f>
        <v>0</v>
      </c>
      <c r="J62" s="928">
        <f>VLOOKUP($N$11,FIQIH!$A$14:$H$62,8,0)</f>
        <v>0</v>
      </c>
      <c r="K62" s="928"/>
      <c r="N62" s="163"/>
    </row>
    <row r="63" spans="2:14" ht="45.75" customHeight="1">
      <c r="B63" s="857"/>
      <c r="C63" s="91" t="s">
        <v>160</v>
      </c>
      <c r="D63" s="870">
        <f>VLOOKUP($N$11,SKI!$A$14:$H$62,3,0)</f>
        <v>0</v>
      </c>
      <c r="E63" s="871"/>
      <c r="F63" s="253">
        <f>VLOOKUP($N$11,SKI!$A$14:$H$62,4,0)</f>
        <v>0</v>
      </c>
      <c r="G63" s="320">
        <f>VLOOKUP($N$11,SKI!$A$14:$H$62,5,0)</f>
        <v>0</v>
      </c>
      <c r="H63" s="319">
        <f>VLOOKUP($N$11,SKI!$A$14:$H$62,6,0)</f>
        <v>0</v>
      </c>
      <c r="I63" s="319">
        <f>VLOOKUP($N$11,SKI!$A$14:$H$62,7,0)</f>
        <v>0</v>
      </c>
      <c r="J63" s="928">
        <f>VLOOKUP($N$11,SKI!$A$14:$H$62,8,0)</f>
        <v>0</v>
      </c>
      <c r="K63" s="928"/>
      <c r="N63" s="163"/>
    </row>
    <row r="64" spans="2:14" ht="45.75" customHeight="1">
      <c r="B64" s="135">
        <v>2</v>
      </c>
      <c r="C64" s="91" t="s">
        <v>22</v>
      </c>
      <c r="D64" s="870">
        <f>VLOOKUP($N$11,PPKn!$A$14:$H$62,3,0)</f>
        <v>0</v>
      </c>
      <c r="E64" s="871"/>
      <c r="F64" s="253">
        <f>VLOOKUP($N$11,PPKn!$A$14:$H$62,4,0)</f>
        <v>0</v>
      </c>
      <c r="G64" s="101">
        <f>VLOOKUP($N$11,PPKn!$A$14:$H$62,5,0)</f>
        <v>0</v>
      </c>
      <c r="H64" s="319">
        <f>VLOOKUP($N$11,PPKn!$A$14:$H$62,6,0)</f>
        <v>0</v>
      </c>
      <c r="I64" s="319">
        <f>VLOOKUP($N$11,PPKn!$A$14:$H$62,7,0)</f>
        <v>0</v>
      </c>
      <c r="J64" s="928">
        <f>VLOOKUP($N$11,PPKn!$A$14:$H$62,8,0)</f>
        <v>0</v>
      </c>
      <c r="K64" s="928"/>
      <c r="N64" s="163"/>
    </row>
    <row r="65" spans="2:14" ht="45.75" customHeight="1">
      <c r="B65" s="135">
        <v>3</v>
      </c>
      <c r="C65" s="91" t="s">
        <v>23</v>
      </c>
      <c r="D65" s="872">
        <f>VLOOKUP($N$11,B.Ind!$A$14:$H$62,3,0)</f>
        <v>0</v>
      </c>
      <c r="E65" s="873"/>
      <c r="F65" s="254">
        <f>VLOOKUP($N$11,B.Ind!$A$14:$H$62,4,0)</f>
        <v>0</v>
      </c>
      <c r="G65" s="168">
        <f>VLOOKUP($N$11,B.Ind!$A$14:$H$62,5,0)</f>
        <v>0</v>
      </c>
      <c r="H65" s="255">
        <f>VLOOKUP($N$11,B.Ind!$A$14:$H$62,6,0)</f>
        <v>0</v>
      </c>
      <c r="I65" s="255">
        <f>VLOOKUP($N$11,B.Ind!$A$14:$H$62,7,0)</f>
        <v>0</v>
      </c>
      <c r="J65" s="934">
        <f>VLOOKUP($N$11,B.Ind!$A$14:$H$62,8,0)</f>
        <v>0</v>
      </c>
      <c r="K65" s="934"/>
      <c r="N65" s="163"/>
    </row>
    <row r="66" spans="2:14" ht="45.75" customHeight="1">
      <c r="B66" s="135">
        <v>4</v>
      </c>
      <c r="C66" s="91" t="s">
        <v>161</v>
      </c>
      <c r="D66" s="870">
        <f>VLOOKUP($N$11,B.ARAB!$A$14:$H$62,3,0)</f>
        <v>0</v>
      </c>
      <c r="E66" s="871"/>
      <c r="F66" s="253">
        <f>VLOOKUP($N$11,B.ARAB!$A$14:$H$62,4,0)</f>
        <v>0</v>
      </c>
      <c r="G66" s="101">
        <f>VLOOKUP($N$11,B.ARAB!$A$14:$H$62,5,0)</f>
        <v>0</v>
      </c>
      <c r="H66" s="319">
        <f>VLOOKUP($N$11,B.ARAB!$A$14:$H$62,6,0)</f>
        <v>0</v>
      </c>
      <c r="I66" s="319">
        <f>VLOOKUP($N$11,B.ARAB!$A$14:$H$62,7,0)</f>
        <v>0</v>
      </c>
      <c r="J66" s="928">
        <f>VLOOKUP($N$11,B.ARAB!$A$14:$H$62,8,0)</f>
        <v>0</v>
      </c>
      <c r="K66" s="928"/>
      <c r="N66" s="163"/>
    </row>
    <row r="67" spans="2:14" ht="45.75" customHeight="1">
      <c r="B67" s="135">
        <v>5</v>
      </c>
      <c r="C67" s="91" t="s">
        <v>24</v>
      </c>
      <c r="D67" s="875">
        <f>VLOOKUP($N$11,MAT!$A$14:$H$62,3,0)</f>
        <v>0</v>
      </c>
      <c r="E67" s="876"/>
      <c r="F67" s="253">
        <f>VLOOKUP($N$11,MAT!$A$14:$H$62,4,0)</f>
        <v>0</v>
      </c>
      <c r="G67" s="101">
        <f>VLOOKUP($N$11,MAT!$A$14:$H$62,5,0)</f>
        <v>0</v>
      </c>
      <c r="H67" s="319">
        <f>VLOOKUP($N$11,MAT!$A$14:$H$62,6,0)</f>
        <v>0</v>
      </c>
      <c r="I67" s="319">
        <f>VLOOKUP($N$11,MAT!$A$14:$H$62,7,0)</f>
        <v>0</v>
      </c>
      <c r="J67" s="928">
        <f>VLOOKUP($N$11,MAT!$A$14:$H$62,8,0)</f>
        <v>0</v>
      </c>
      <c r="K67" s="928"/>
      <c r="N67" s="163"/>
    </row>
    <row r="68" spans="2:14" ht="63.75" customHeight="1">
      <c r="B68" s="135">
        <v>6</v>
      </c>
      <c r="C68" s="91" t="s">
        <v>31</v>
      </c>
      <c r="D68" s="870">
        <f>VLOOKUP($N$11,IPA!$A$14:$H$62,3,0)</f>
        <v>0</v>
      </c>
      <c r="E68" s="871"/>
      <c r="F68" s="253">
        <f>VLOOKUP($N$11,IPA!$A$14:$H$62,4,0)</f>
        <v>0</v>
      </c>
      <c r="G68" s="101">
        <f>VLOOKUP($N$11,IPA!$A$14:$H$62,5,0)</f>
        <v>0</v>
      </c>
      <c r="H68" s="319">
        <f>VLOOKUP($N$11,IPA!$A$14:$H$62,6,0)</f>
        <v>0</v>
      </c>
      <c r="I68" s="319">
        <f>VLOOKUP($N$11,IPA!$A$14:$H$62,7,0)</f>
        <v>0</v>
      </c>
      <c r="J68" s="928">
        <f>VLOOKUP($N$11,IPA!$A$14:$H$62,8,0)</f>
        <v>0</v>
      </c>
      <c r="K68" s="928"/>
      <c r="N68" s="163"/>
    </row>
    <row r="69" spans="2:14" ht="45.75" customHeight="1">
      <c r="B69" s="135">
        <v>7</v>
      </c>
      <c r="C69" s="91" t="s">
        <v>32</v>
      </c>
      <c r="D69" s="870">
        <f>VLOOKUP($N$11,IPS!$A$14:$H$62,3,0)</f>
        <v>0</v>
      </c>
      <c r="E69" s="871"/>
      <c r="F69" s="253">
        <f>VLOOKUP($N$11,IPS!$A$14:$H$62,4,0)</f>
        <v>0</v>
      </c>
      <c r="G69" s="101">
        <f>VLOOKUP($N$11,IPS!$A$14:$H$62,5,0)</f>
        <v>0</v>
      </c>
      <c r="H69" s="319">
        <f>VLOOKUP($N$11,IPS!$A$14:$H$62,6,0)</f>
        <v>0</v>
      </c>
      <c r="I69" s="319">
        <f>VLOOKUP($N$11,IPS!$A$14:$H$62,7,0)</f>
        <v>0</v>
      </c>
      <c r="J69" s="928">
        <f>VLOOKUP($N$11,IPS!$A$14:$H$62,8,0)</f>
        <v>0</v>
      </c>
      <c r="K69" s="928"/>
      <c r="N69" s="163"/>
    </row>
    <row r="70" spans="2:14" ht="45.75" customHeight="1">
      <c r="B70" s="295">
        <v>8</v>
      </c>
      <c r="C70" s="106" t="s">
        <v>29</v>
      </c>
      <c r="D70" s="828">
        <f>VLOOKUP($N$11,BIng!$A$14:$H$62,3,0)</f>
        <v>0</v>
      </c>
      <c r="E70" s="828"/>
      <c r="F70" s="253">
        <f>VLOOKUP($N$11,BIng!$A$14:$H$62,4,0)</f>
        <v>0</v>
      </c>
      <c r="G70" s="101">
        <f>VLOOKUP($N$11,BIng!$A$14:$H$62,5,0)</f>
        <v>0</v>
      </c>
      <c r="H70" s="319">
        <f>VLOOKUP($N$11,BIng!$A$14:$H$62,6,0)</f>
        <v>0</v>
      </c>
      <c r="I70" s="319">
        <f>VLOOKUP($N$11,BIng!$A$14:$H$62,7,0)</f>
        <v>0</v>
      </c>
      <c r="J70" s="928">
        <f>VLOOKUP($N$11,BIng!$A$14:$H$62,8,0)</f>
        <v>0</v>
      </c>
      <c r="K70" s="928"/>
      <c r="N70" s="163"/>
    </row>
    <row r="71" spans="2:14" ht="27.75" customHeight="1">
      <c r="B71" s="826" t="s">
        <v>34</v>
      </c>
      <c r="C71" s="827"/>
      <c r="D71" s="868"/>
      <c r="E71" s="868"/>
      <c r="F71" s="244"/>
      <c r="G71" s="65"/>
      <c r="H71" s="245"/>
      <c r="I71" s="65"/>
      <c r="J71" s="931"/>
      <c r="K71" s="931"/>
      <c r="N71" s="163"/>
    </row>
    <row r="72" spans="2:14" ht="45.75" customHeight="1">
      <c r="B72" s="294">
        <v>1</v>
      </c>
      <c r="C72" s="106" t="s">
        <v>35</v>
      </c>
      <c r="D72" s="828">
        <f>VLOOKUP($N$11,SBd!$A$14:$H$62,3,0)</f>
        <v>0</v>
      </c>
      <c r="E72" s="828"/>
      <c r="F72" s="253">
        <f>VLOOKUP($N$11,SBd!$A$14:$H$62,4,0)</f>
        <v>0</v>
      </c>
      <c r="G72" s="101">
        <f>VLOOKUP($N$11,SBd!$A$14:$H$62,5,0)</f>
        <v>0</v>
      </c>
      <c r="H72" s="319">
        <f>VLOOKUP($N$11,SBd!$A$14:$H$62,6,0)</f>
        <v>0</v>
      </c>
      <c r="I72" s="256">
        <f>VLOOKUP($N$11,SBd!$A$14:$H$62,7,0)</f>
        <v>0</v>
      </c>
      <c r="J72" s="928">
        <f>VLOOKUP($N$11,SBd!$A$14:$H$62,8,0)</f>
        <v>0</v>
      </c>
      <c r="K72" s="928"/>
      <c r="N72" s="163"/>
    </row>
    <row r="73" spans="2:14" ht="45.75" customHeight="1">
      <c r="B73" s="294">
        <v>2</v>
      </c>
      <c r="C73" s="106" t="s">
        <v>36</v>
      </c>
      <c r="D73" s="828">
        <f>VLOOKUP($N$11,Pjk!$A$14:$H$62,3,0)</f>
        <v>0</v>
      </c>
      <c r="E73" s="828"/>
      <c r="F73" s="253">
        <f>VLOOKUP($N$11,Pjk!$A$14:$H$62,4,0)</f>
        <v>0</v>
      </c>
      <c r="G73" s="101">
        <f>VLOOKUP($N$11,Pjk!$A$14:$H$62,5,0)</f>
        <v>0</v>
      </c>
      <c r="H73" s="319">
        <f>VLOOKUP($N$11,Pjk!$A$14:$H$62,6,0)</f>
        <v>0</v>
      </c>
      <c r="I73" s="256">
        <f>VLOOKUP($N$11,Pjk!$A$14:$H$62,7,0)</f>
        <v>0</v>
      </c>
      <c r="J73" s="928">
        <f>VLOOKUP($N$11,Pjk!$A$14:$H$62,8,0)</f>
        <v>0</v>
      </c>
      <c r="K73" s="928"/>
      <c r="N73" s="163"/>
    </row>
    <row r="74" spans="2:14" ht="45.75" customHeight="1">
      <c r="B74" s="294">
        <v>3</v>
      </c>
      <c r="C74" s="106" t="s">
        <v>27</v>
      </c>
      <c r="D74" s="828">
        <f>VLOOKUP($N$11,Prk!$A$14:$H$62,3,0)</f>
        <v>0</v>
      </c>
      <c r="E74" s="828"/>
      <c r="F74" s="253">
        <f>VLOOKUP($N$11,Prk!$A$14:$H$62,4,0)</f>
        <v>0</v>
      </c>
      <c r="G74" s="101">
        <f>VLOOKUP($N$11,Prk!$A$14:$H$62,5,0)</f>
        <v>0</v>
      </c>
      <c r="H74" s="319">
        <f>VLOOKUP($N$11,Prk!$A$14:$H$62,6,0)</f>
        <v>0</v>
      </c>
      <c r="I74" s="256">
        <f>VLOOKUP($N$11,Prk!$A$14:$H$62,7,0)</f>
        <v>0</v>
      </c>
      <c r="J74" s="928">
        <f>VLOOKUP($N$11,Prk!$A$14:$H$62,8,0)</f>
        <v>0</v>
      </c>
      <c r="K74" s="928"/>
      <c r="N74" s="163"/>
    </row>
    <row r="75" spans="2:14" ht="45.75" customHeight="1">
      <c r="B75" s="294">
        <v>4</v>
      </c>
      <c r="C75" s="106" t="s">
        <v>162</v>
      </c>
      <c r="D75" s="828">
        <f>VLOOKUP($N$11,BADER!$A$14:$H$62,3,0)</f>
        <v>0</v>
      </c>
      <c r="E75" s="828"/>
      <c r="F75" s="253">
        <f>VLOOKUP($N$11,BADER!$A$14:$H$62,4,0)</f>
        <v>0</v>
      </c>
      <c r="G75" s="101">
        <f>VLOOKUP($N$11,BADER!$A$14:$H$62,5,0)</f>
        <v>0</v>
      </c>
      <c r="H75" s="319">
        <f>VLOOKUP($N$11,BADER!$A$14:$H$62,6,0)</f>
        <v>0</v>
      </c>
      <c r="I75" s="256">
        <f>VLOOKUP($N$11,BADER!$A$14:$H$62,7,0)</f>
        <v>0</v>
      </c>
      <c r="J75" s="928">
        <f>VLOOKUP($N$11,BADER!$A$14:$H$62,8,0)</f>
        <v>0</v>
      </c>
      <c r="K75" s="928"/>
      <c r="N75" s="163"/>
    </row>
    <row r="76" spans="2:14" ht="45.75" customHeight="1">
      <c r="B76" s="294">
        <v>5</v>
      </c>
      <c r="C76" s="106" t="s">
        <v>164</v>
      </c>
      <c r="D76" s="828" t="str">
        <f>IF(VLOOKUP($N$11,TAMB1!$A$14:$H$62,3,0)="","",VLOOKUP($N$11,TAMB1!$A$14:$H$62,3,0))</f>
        <v/>
      </c>
      <c r="E76" s="828"/>
      <c r="F76" s="253" t="str">
        <f>IF(VLOOKUP($N$11,TAMB1!$A$14:$H$62,4,0)="","",VLOOKUP($N$11,TAMB1!$A$14:$H$62,4,0))</f>
        <v/>
      </c>
      <c r="G76" s="101" t="str">
        <f>IF(VLOOKUP($N$11,TAMB1!$A$14:$H$62,5,0)="","",VLOOKUP($N$11,TAMB1!$A$14:$H$62,5,0))</f>
        <v/>
      </c>
      <c r="H76" s="319" t="str">
        <f>IF(VLOOKUP($N$11,TAMB1!$A$14:$H$62,6,0)="","",VLOOKUP($N$11,TAMB1!$A$14:$H$62,6,0))</f>
        <v/>
      </c>
      <c r="I76" s="256" t="str">
        <f>IF(VLOOKUP($N$11,TAMB1!$A$14:$H$62,7,0)="","",VLOOKUP($N$11,TAMB1!$A$14:$H$62,7,0))</f>
        <v/>
      </c>
      <c r="J76" s="928" t="str">
        <f>IF(VLOOKUP($N$11,TAMB1!$A$14:$H$62,8,0)="","",VLOOKUP($N$11,TAMB1!$A$14:$H$62,8,0))</f>
        <v/>
      </c>
      <c r="K76" s="928"/>
      <c r="N76" s="163"/>
    </row>
    <row r="77" spans="2:14" ht="45.75" customHeight="1">
      <c r="B77" s="294">
        <v>6</v>
      </c>
      <c r="C77" s="106" t="s">
        <v>165</v>
      </c>
      <c r="D77" s="828" t="str">
        <f>IF(VLOOKUP($N$11,TAMB2!$A$14:$H$62,3,0)="","",VLOOKUP($N$11,TAMB2!$A$14:$H$62,3,0))</f>
        <v/>
      </c>
      <c r="E77" s="828"/>
      <c r="F77" s="253" t="str">
        <f>IF(VLOOKUP($N$11,TAMB2!$A$14:$H$62,4,0)="","",VLOOKUP($N$11,TAMB2!$A$14:$H$62,4,0))</f>
        <v/>
      </c>
      <c r="G77" s="101" t="str">
        <f>IF(VLOOKUP($N$11,TAMB2!$A$14:$H$62,5,0)="","",VLOOKUP($N$11,TAMB2!$A$14:$H$62,5,0))</f>
        <v/>
      </c>
      <c r="H77" s="319" t="str">
        <f>IF(VLOOKUP($N$11,TAMB2!$A$14:$H$62,6,0)="","",VLOOKUP($N$11,TAMB2!$A$14:$H$62,6,0))</f>
        <v/>
      </c>
      <c r="I77" s="256" t="str">
        <f>IF(VLOOKUP($N$11,TAMB2!$A$14:$H$62,7,0)="","",VLOOKUP($N$11,TAMB2!$A$14:$H$62,7,0))</f>
        <v/>
      </c>
      <c r="J77" s="928" t="str">
        <f>IF(VLOOKUP($N$11,TAMB2!$A$14:$H$62,8,0)="","",VLOOKUP($N$11,TAMB2!$A$14:$H$62,8,0))</f>
        <v/>
      </c>
      <c r="K77" s="928"/>
      <c r="N77" s="167" t="s">
        <v>413</v>
      </c>
    </row>
    <row r="78" spans="2:14" ht="24.75" customHeight="1">
      <c r="B78" s="93"/>
      <c r="C78" s="90"/>
      <c r="D78" s="246"/>
      <c r="E78" s="246"/>
      <c r="F78" s="247"/>
      <c r="G78" s="174"/>
      <c r="H78" s="246"/>
      <c r="I78" s="246"/>
      <c r="J78" s="246"/>
      <c r="K78" s="331" t="str">
        <f>E6&amp;" hal 2"</f>
        <v>ROFIAH hal 2</v>
      </c>
      <c r="N78" s="165"/>
    </row>
    <row r="79" spans="2:14" ht="21" customHeight="1">
      <c r="B79" s="93"/>
      <c r="C79" s="90"/>
      <c r="D79" s="246"/>
      <c r="E79" s="246"/>
      <c r="F79" s="247"/>
      <c r="G79" s="174"/>
      <c r="H79" s="246"/>
      <c r="I79" s="246"/>
      <c r="J79" s="246"/>
      <c r="K79" s="174"/>
      <c r="N79" s="165"/>
    </row>
    <row r="80" spans="2:14" ht="21.75" customHeight="1">
      <c r="B80" s="108" t="s">
        <v>331</v>
      </c>
      <c r="C80" s="90"/>
      <c r="D80" s="246"/>
      <c r="E80" s="246"/>
      <c r="F80" s="247"/>
      <c r="G80" s="174"/>
      <c r="H80" s="246"/>
      <c r="I80" s="246"/>
      <c r="J80" s="246"/>
      <c r="K80" s="174"/>
      <c r="N80" s="165"/>
    </row>
    <row r="81" spans="1:14" ht="12" customHeight="1">
      <c r="N81" s="165"/>
    </row>
    <row r="82" spans="1:14" ht="45" customHeight="1">
      <c r="B82" s="103" t="s">
        <v>332</v>
      </c>
      <c r="C82" s="103" t="s">
        <v>41</v>
      </c>
      <c r="D82" s="109"/>
      <c r="E82" s="109"/>
      <c r="F82" s="109"/>
      <c r="G82" s="843" t="s">
        <v>11</v>
      </c>
      <c r="H82" s="843"/>
      <c r="I82" s="843"/>
      <c r="J82" s="843"/>
      <c r="K82" s="843"/>
      <c r="N82" s="165"/>
    </row>
    <row r="83" spans="1:14" ht="47.25" customHeight="1">
      <c r="B83" s="294">
        <v>1</v>
      </c>
      <c r="C83" s="102" t="str">
        <f>IF(VLOOKUP($N$11,data_raport,7,0)="","",VLOOKUP($N$11,data_raport,7,0))</f>
        <v/>
      </c>
      <c r="D83" s="107"/>
      <c r="E83" s="107"/>
      <c r="F83" s="107"/>
      <c r="G83" s="819" t="str">
        <f>IF(VLOOKUP($N$11,data_raport,8,0)="","",VLOOKUP($N$11,data_raport,8,0))</f>
        <v/>
      </c>
      <c r="H83" s="819"/>
      <c r="I83" s="819"/>
      <c r="J83" s="819"/>
      <c r="K83" s="819"/>
      <c r="N83" s="165"/>
    </row>
    <row r="84" spans="1:14" ht="47.25" customHeight="1">
      <c r="B84" s="294">
        <v>2</v>
      </c>
      <c r="C84" s="102" t="str">
        <f>IF(VLOOKUP($N$11,data_raport,9,0)="","",VLOOKUP($N$11,data_raport,9,0))</f>
        <v/>
      </c>
      <c r="D84" s="107"/>
      <c r="E84" s="107"/>
      <c r="F84" s="107"/>
      <c r="G84" s="819" t="str">
        <f>IF(VLOOKUP($N$11,data_raport,10,0)="","",VLOOKUP($N$11,data_raport,10,0))</f>
        <v/>
      </c>
      <c r="H84" s="819"/>
      <c r="I84" s="819"/>
      <c r="J84" s="819"/>
      <c r="K84" s="819"/>
      <c r="N84" s="165"/>
    </row>
    <row r="85" spans="1:14" ht="47.25" customHeight="1">
      <c r="B85" s="294">
        <v>3</v>
      </c>
      <c r="C85" s="111" t="str">
        <f>IF(VLOOKUP($N$11,data_raport,11,0)="","",VLOOKUP($N$11,data_raport,11,0))</f>
        <v/>
      </c>
      <c r="D85" s="107"/>
      <c r="E85" s="107"/>
      <c r="F85" s="175"/>
      <c r="G85" s="819" t="str">
        <f>IF(VLOOKUP($N$11,data_raport,12,0)="","",VLOOKUP($N$11,data_raport,12,0))</f>
        <v/>
      </c>
      <c r="H85" s="819"/>
      <c r="I85" s="819"/>
      <c r="J85" s="819"/>
      <c r="K85" s="819"/>
      <c r="N85" s="165"/>
    </row>
    <row r="86" spans="1:14" ht="26.25" customHeight="1">
      <c r="B86" s="93"/>
      <c r="C86" s="176"/>
      <c r="D86" s="176"/>
      <c r="E86" s="176"/>
      <c r="F86" s="176"/>
      <c r="G86" s="177"/>
      <c r="H86" s="177"/>
      <c r="I86" s="177"/>
      <c r="J86" s="177"/>
      <c r="K86" s="177"/>
      <c r="N86" s="165"/>
    </row>
    <row r="87" spans="1:14" ht="35.25" customHeight="1">
      <c r="B87" s="112" t="s">
        <v>334</v>
      </c>
      <c r="C87" s="113"/>
      <c r="D87" s="113"/>
      <c r="E87" s="113"/>
      <c r="F87" s="113"/>
      <c r="G87" s="113"/>
      <c r="I87" s="959"/>
      <c r="J87" s="959"/>
      <c r="K87" s="959"/>
      <c r="N87" s="165"/>
    </row>
    <row r="88" spans="1:14" ht="14.25" customHeight="1">
      <c r="H88" s="97"/>
      <c r="N88" s="165"/>
    </row>
    <row r="89" spans="1:14" ht="21.75" customHeight="1">
      <c r="B89" s="844" t="s">
        <v>43</v>
      </c>
      <c r="C89" s="845"/>
      <c r="D89" s="107" t="s">
        <v>40</v>
      </c>
      <c r="E89" s="821" t="str">
        <f>VLOOKUP($N$11,data_raport,4,0)&amp; "   hari"</f>
        <v xml:space="preserve">   hari</v>
      </c>
      <c r="F89" s="822"/>
      <c r="H89" s="178"/>
      <c r="N89" s="165"/>
    </row>
    <row r="90" spans="1:14" ht="21.75" customHeight="1">
      <c r="A90" s="88"/>
      <c r="B90" s="844" t="s">
        <v>44</v>
      </c>
      <c r="C90" s="845"/>
      <c r="D90" s="107" t="s">
        <v>40</v>
      </c>
      <c r="E90" s="821" t="str">
        <f>VLOOKUP($N$11,data_raport,5,0)&amp;"   hari"</f>
        <v xml:space="preserve">   hari</v>
      </c>
      <c r="F90" s="822"/>
      <c r="H90" s="178"/>
      <c r="L90" s="88"/>
      <c r="M90" s="88"/>
      <c r="N90" s="166"/>
    </row>
    <row r="91" spans="1:14" ht="21.75" customHeight="1">
      <c r="B91" s="844" t="s">
        <v>45</v>
      </c>
      <c r="C91" s="845"/>
      <c r="D91" s="107" t="s">
        <v>40</v>
      </c>
      <c r="E91" s="821" t="str">
        <f>VLOOKUP($N$11,data_raport,6,0)&amp;"   hari"</f>
        <v xml:space="preserve">   hari</v>
      </c>
      <c r="F91" s="822"/>
      <c r="H91" s="178"/>
      <c r="N91" s="84"/>
    </row>
    <row r="92" spans="1:14" ht="24.75" customHeight="1">
      <c r="N92" s="165"/>
    </row>
    <row r="93" spans="1:14" ht="15.75" customHeight="1">
      <c r="J93" s="110" t="str">
        <f>Home!L9</f>
        <v>Konang, 6 Mei 2017</v>
      </c>
      <c r="K93" s="82"/>
      <c r="N93" s="165"/>
    </row>
    <row r="94" spans="1:14" ht="15.75" customHeight="1">
      <c r="I94" s="88"/>
      <c r="N94" s="165"/>
    </row>
    <row r="95" spans="1:14" ht="15.75" customHeight="1">
      <c r="C95" s="58" t="s">
        <v>6</v>
      </c>
      <c r="I95" s="88"/>
      <c r="J95" s="58" t="s">
        <v>47</v>
      </c>
      <c r="N95" s="165"/>
    </row>
    <row r="96" spans="1:14" ht="15.75" customHeight="1">
      <c r="C96" s="58" t="s">
        <v>49</v>
      </c>
      <c r="N96" s="165"/>
    </row>
    <row r="97" spans="1:14" ht="15.75" customHeight="1">
      <c r="N97" s="165"/>
    </row>
    <row r="98" spans="1:14" ht="15.75" customHeight="1">
      <c r="N98" s="165"/>
    </row>
    <row r="99" spans="1:14" ht="15.75" customHeight="1">
      <c r="J99" s="122" t="str">
        <f>UTAMA!D12</f>
        <v>MOH. TAUFIK, S.Pd</v>
      </c>
      <c r="K99" s="82"/>
      <c r="N99" s="165"/>
    </row>
    <row r="100" spans="1:14" ht="15.75" customHeight="1">
      <c r="C100" s="83"/>
      <c r="D100" s="88"/>
      <c r="E100" s="88"/>
      <c r="J100" s="110" t="str">
        <f>"NIP.  "&amp;UTAMA!D14</f>
        <v xml:space="preserve">NIP.  </v>
      </c>
      <c r="K100" s="82"/>
      <c r="N100" s="165"/>
    </row>
    <row r="101" spans="1:14" ht="15.75" customHeight="1">
      <c r="N101" s="165"/>
    </row>
    <row r="102" spans="1:14" ht="15.75" customHeight="1">
      <c r="N102" s="165"/>
    </row>
    <row r="103" spans="1:14" ht="15.75" customHeight="1">
      <c r="N103" s="165"/>
    </row>
    <row r="104" spans="1:14" ht="15.75" customHeight="1">
      <c r="A104" s="88"/>
      <c r="G104" s="93" t="s">
        <v>333</v>
      </c>
      <c r="H104" s="248"/>
      <c r="I104" s="248"/>
      <c r="N104" s="165"/>
    </row>
    <row r="105" spans="1:14" ht="15.75" customHeight="1">
      <c r="G105" s="93" t="s">
        <v>322</v>
      </c>
      <c r="H105" s="249"/>
      <c r="I105" s="249"/>
      <c r="N105" s="165"/>
    </row>
    <row r="106" spans="1:14" ht="15.75" customHeight="1">
      <c r="C106" s="85"/>
      <c r="D106" s="85"/>
      <c r="E106" s="179"/>
      <c r="G106" s="250"/>
      <c r="H106" s="251"/>
      <c r="I106" s="251"/>
      <c r="J106" s="79"/>
      <c r="K106" s="79"/>
      <c r="N106" s="165"/>
    </row>
    <row r="107" spans="1:14" ht="15.75" customHeight="1">
      <c r="C107" s="85"/>
      <c r="D107" s="85"/>
      <c r="E107" s="179"/>
      <c r="G107" s="250"/>
      <c r="H107" s="251"/>
      <c r="I107" s="251"/>
      <c r="J107" s="79"/>
      <c r="K107" s="79"/>
      <c r="N107" s="165"/>
    </row>
    <row r="108" spans="1:14" ht="15.75" customHeight="1">
      <c r="C108" s="85"/>
      <c r="D108" s="85"/>
      <c r="E108" s="180"/>
      <c r="G108" s="250"/>
      <c r="H108" s="251"/>
      <c r="I108" s="251"/>
      <c r="J108" s="171"/>
      <c r="K108" s="171"/>
      <c r="N108" s="165"/>
    </row>
    <row r="109" spans="1:14" ht="15.75" customHeight="1">
      <c r="C109" s="85"/>
      <c r="D109" s="85"/>
      <c r="E109" s="85"/>
      <c r="G109" s="257" t="str">
        <f>Home!L7</f>
        <v>RUDIANTO, M.Pd.I</v>
      </c>
      <c r="H109" s="252"/>
      <c r="I109" s="252"/>
      <c r="J109" s="171"/>
      <c r="K109" s="171"/>
      <c r="N109" s="165"/>
    </row>
    <row r="110" spans="1:14" ht="15.75" customHeight="1">
      <c r="C110" s="85"/>
      <c r="D110" s="85"/>
      <c r="E110" s="85"/>
      <c r="G110" s="258" t="str">
        <f>"NIP.  "&amp;Home!L8</f>
        <v xml:space="preserve">NIP.  </v>
      </c>
      <c r="H110" s="249"/>
      <c r="I110" s="249"/>
      <c r="J110" s="79"/>
      <c r="K110" s="79"/>
      <c r="N110" s="165"/>
    </row>
    <row r="111" spans="1:14" ht="15.75" customHeight="1">
      <c r="C111" s="85"/>
      <c r="D111" s="85"/>
      <c r="E111" s="85"/>
      <c r="H111" s="79"/>
      <c r="I111" s="79"/>
      <c r="J111" s="79"/>
      <c r="K111" s="79"/>
      <c r="N111" s="165"/>
    </row>
    <row r="112" spans="1:14" s="88" customFormat="1" ht="15.75" customHeight="1">
      <c r="B112" s="58"/>
      <c r="C112" s="58"/>
      <c r="D112" s="58"/>
      <c r="E112" s="58"/>
      <c r="F112" s="58"/>
      <c r="G112" s="86"/>
      <c r="H112" s="86"/>
      <c r="I112" s="86"/>
      <c r="J112" s="86"/>
      <c r="K112" s="86"/>
      <c r="N112" s="166"/>
    </row>
    <row r="113" spans="2:14" s="88" customFormat="1" ht="15.75" customHeight="1">
      <c r="B113" s="58"/>
      <c r="C113" s="58"/>
      <c r="D113" s="58"/>
      <c r="E113" s="58"/>
      <c r="F113" s="58"/>
      <c r="G113" s="58"/>
      <c r="H113" s="58"/>
      <c r="I113" s="58"/>
      <c r="J113" s="58"/>
      <c r="K113" s="58"/>
      <c r="N113" s="166"/>
    </row>
    <row r="114" spans="2:14" ht="15" customHeight="1">
      <c r="N114" s="165"/>
    </row>
    <row r="115" spans="2:14" ht="15" customHeight="1">
      <c r="N115" s="165"/>
    </row>
    <row r="116" spans="2:14" ht="15" customHeight="1">
      <c r="N116" s="165"/>
    </row>
    <row r="117" spans="2:14" ht="15" customHeight="1">
      <c r="N117" s="165"/>
    </row>
    <row r="118" spans="2:14" ht="15" customHeight="1">
      <c r="N118" s="165"/>
    </row>
    <row r="119" spans="2:14" ht="15" customHeight="1">
      <c r="N119" s="165"/>
    </row>
    <row r="120" spans="2:14" ht="15" customHeight="1">
      <c r="N120" s="165"/>
    </row>
    <row r="121" spans="2:14" ht="15" customHeight="1">
      <c r="N121" s="165"/>
    </row>
    <row r="122" spans="2:14" ht="15" customHeight="1">
      <c r="N122" s="165"/>
    </row>
    <row r="123" spans="2:14" ht="15" customHeight="1">
      <c r="N123" s="165"/>
    </row>
    <row r="124" spans="2:14" ht="15" customHeight="1">
      <c r="N124" s="165"/>
    </row>
    <row r="125" spans="2:14" ht="15" customHeight="1">
      <c r="N125" s="165"/>
    </row>
    <row r="126" spans="2:14" ht="15" customHeight="1">
      <c r="N126" s="165"/>
    </row>
    <row r="127" spans="2:14" ht="15" customHeight="1">
      <c r="N127" s="165"/>
    </row>
    <row r="128" spans="2:14" ht="15" customHeight="1">
      <c r="N128" s="165"/>
    </row>
    <row r="129" spans="11:14" ht="15" customHeight="1">
      <c r="K129" s="329" t="str">
        <f>E6&amp;" hal 3"</f>
        <v>ROFIAH hal 3</v>
      </c>
      <c r="N129" s="165"/>
    </row>
    <row r="130" spans="11:14">
      <c r="N130" s="84" t="s">
        <v>153</v>
      </c>
    </row>
  </sheetData>
  <sheetProtection password="D05F" sheet="1" objects="1" scenarios="1" formatCells="0" formatColumns="0" formatRows="0" insertColumns="0" insertRows="0" deleteColumns="0" deleteRows="0"/>
  <mergeCells count="68">
    <mergeCell ref="B60:B63"/>
    <mergeCell ref="J76:K76"/>
    <mergeCell ref="D60:E60"/>
    <mergeCell ref="D61:E61"/>
    <mergeCell ref="D62:E62"/>
    <mergeCell ref="D63:E63"/>
    <mergeCell ref="D70:E70"/>
    <mergeCell ref="D72:E72"/>
    <mergeCell ref="D73:E73"/>
    <mergeCell ref="D74:E74"/>
    <mergeCell ref="D75:E75"/>
    <mergeCell ref="D76:E76"/>
    <mergeCell ref="J63:K63"/>
    <mergeCell ref="D68:E68"/>
    <mergeCell ref="B90:C90"/>
    <mergeCell ref="B91:C91"/>
    <mergeCell ref="B14:K14"/>
    <mergeCell ref="B18:K18"/>
    <mergeCell ref="J59:K59"/>
    <mergeCell ref="D77:E77"/>
    <mergeCell ref="J57:K57"/>
    <mergeCell ref="G82:K82"/>
    <mergeCell ref="G83:K83"/>
    <mergeCell ref="G84:K84"/>
    <mergeCell ref="G85:K85"/>
    <mergeCell ref="J60:K60"/>
    <mergeCell ref="J61:K61"/>
    <mergeCell ref="J62:K62"/>
    <mergeCell ref="B89:C89"/>
    <mergeCell ref="I87:K87"/>
    <mergeCell ref="N11:N13"/>
    <mergeCell ref="J77:K77"/>
    <mergeCell ref="E89:F89"/>
    <mergeCell ref="D67:E67"/>
    <mergeCell ref="H55:K56"/>
    <mergeCell ref="N34:N47"/>
    <mergeCell ref="N19:N32"/>
    <mergeCell ref="D64:E64"/>
    <mergeCell ref="D65:E65"/>
    <mergeCell ref="E90:F90"/>
    <mergeCell ref="E91:F91"/>
    <mergeCell ref="J64:K64"/>
    <mergeCell ref="J65:K65"/>
    <mergeCell ref="J66:K66"/>
    <mergeCell ref="J67:K67"/>
    <mergeCell ref="J68:K68"/>
    <mergeCell ref="J69:K69"/>
    <mergeCell ref="J70:K70"/>
    <mergeCell ref="J72:K72"/>
    <mergeCell ref="J73:K73"/>
    <mergeCell ref="J74:K74"/>
    <mergeCell ref="J75:K75"/>
    <mergeCell ref="E3:G3"/>
    <mergeCell ref="E4:G5"/>
    <mergeCell ref="B1:K1"/>
    <mergeCell ref="D71:E71"/>
    <mergeCell ref="J71:K71"/>
    <mergeCell ref="D58:E58"/>
    <mergeCell ref="J58:K58"/>
    <mergeCell ref="D55:G56"/>
    <mergeCell ref="D57:E57"/>
    <mergeCell ref="D59:E59"/>
    <mergeCell ref="D66:E66"/>
    <mergeCell ref="B54:C54"/>
    <mergeCell ref="B58:C58"/>
    <mergeCell ref="B55:C57"/>
    <mergeCell ref="B71:C71"/>
    <mergeCell ref="D69:E69"/>
  </mergeCells>
  <pageMargins left="0.35433070866141736" right="0" top="0.47244094488188981" bottom="0.51181102362204722" header="0.19685039370078741" footer="0.27559055118110237"/>
  <pageSetup paperSize="9" scale="85" orientation="portrait" horizontalDpi="300" verticalDpi="300" r:id="rId1"/>
  <drawing r:id="rId2"/>
  <legacyDrawing r:id="rId3"/>
</worksheet>
</file>

<file path=xl/worksheets/sheet42.xml><?xml version="1.0" encoding="utf-8"?>
<worksheet xmlns="http://schemas.openxmlformats.org/spreadsheetml/2006/main" xmlns:r="http://schemas.openxmlformats.org/officeDocument/2006/relationships">
  <sheetPr codeName="Sheet3">
    <tabColor rgb="FFFFFF00"/>
  </sheetPr>
  <dimension ref="A1:N52"/>
  <sheetViews>
    <sheetView workbookViewId="0">
      <pane xSplit="3" ySplit="3" topLeftCell="D39" activePane="bottomRight" state="frozen"/>
      <selection pane="topRight" activeCell="D1" sqref="D1"/>
      <selection pane="bottomLeft" activeCell="A16" sqref="A16"/>
      <selection pane="bottomRight" activeCell="G46" sqref="G46"/>
    </sheetView>
  </sheetViews>
  <sheetFormatPr defaultRowHeight="15" zeroHeight="1"/>
  <cols>
    <col min="1" max="1" width="7.5703125" style="88" customWidth="1"/>
    <col min="2" max="2" width="30.42578125" style="88" customWidth="1"/>
    <col min="3" max="3" width="22.42578125" style="88" customWidth="1"/>
    <col min="4" max="4" width="6.42578125" style="88" customWidth="1"/>
    <col min="5" max="5" width="6.140625" style="88" customWidth="1"/>
    <col min="6" max="6" width="14.85546875" style="88" customWidth="1"/>
    <col min="7" max="7" width="27.5703125" style="88" bestFit="1" customWidth="1"/>
    <col min="8" max="8" width="30.7109375" style="88" customWidth="1"/>
    <col min="9" max="9" width="20.85546875" style="88" customWidth="1"/>
    <col min="10" max="10" width="30.7109375" style="88" customWidth="1"/>
    <col min="11" max="11" width="23.28515625" style="88" customWidth="1"/>
    <col min="12" max="12" width="28.7109375" style="88" customWidth="1"/>
    <col min="13" max="13" width="23.28515625" style="88" customWidth="1"/>
    <col min="14" max="14" width="28.7109375" style="88" customWidth="1"/>
    <col min="15" max="16384" width="9.140625" style="88"/>
  </cols>
  <sheetData>
    <row r="1" spans="1:14" s="58" customFormat="1" ht="15.75">
      <c r="A1" s="60"/>
      <c r="B1" s="189"/>
      <c r="C1" s="61"/>
      <c r="D1" s="62"/>
      <c r="E1" s="62"/>
      <c r="F1" s="62"/>
      <c r="G1" s="59"/>
      <c r="H1" s="63"/>
      <c r="I1" s="64"/>
      <c r="J1" s="64"/>
      <c r="K1" s="64"/>
      <c r="L1" s="59"/>
    </row>
    <row r="2" spans="1:14" s="58" customFormat="1">
      <c r="A2" s="661" t="s">
        <v>1</v>
      </c>
      <c r="B2" s="663" t="s">
        <v>2</v>
      </c>
      <c r="C2" s="968" t="s">
        <v>18</v>
      </c>
      <c r="D2" s="663" t="s">
        <v>42</v>
      </c>
      <c r="E2" s="663"/>
      <c r="F2" s="663"/>
      <c r="G2" s="970" t="s">
        <v>62</v>
      </c>
      <c r="H2" s="971"/>
      <c r="I2" s="971"/>
      <c r="J2" s="971"/>
      <c r="K2" s="971"/>
      <c r="L2" s="971"/>
      <c r="M2" s="971"/>
      <c r="N2" s="972"/>
    </row>
    <row r="3" spans="1:14" s="58" customFormat="1">
      <c r="A3" s="662"/>
      <c r="B3" s="663"/>
      <c r="C3" s="969"/>
      <c r="D3" s="134" t="s">
        <v>57</v>
      </c>
      <c r="E3" s="134" t="s">
        <v>58</v>
      </c>
      <c r="F3" s="134" t="s">
        <v>59</v>
      </c>
      <c r="G3" s="134" t="s">
        <v>60</v>
      </c>
      <c r="H3" s="134" t="s">
        <v>11</v>
      </c>
      <c r="I3" s="134" t="s">
        <v>61</v>
      </c>
      <c r="J3" s="134" t="s">
        <v>11</v>
      </c>
      <c r="K3" s="134" t="s">
        <v>63</v>
      </c>
      <c r="L3" s="134" t="s">
        <v>11</v>
      </c>
      <c r="M3" s="134" t="s">
        <v>530</v>
      </c>
      <c r="N3" s="134" t="s">
        <v>11</v>
      </c>
    </row>
    <row r="4" spans="1:14" s="58" customFormat="1" ht="30.75" customHeight="1">
      <c r="A4" s="183">
        <v>1</v>
      </c>
      <c r="B4" s="190" t="str">
        <f>IF('Data Identitas'!B9="","",'Data Identitas'!B9)</f>
        <v>ROFIAH</v>
      </c>
      <c r="C4" s="544" t="str">
        <f>IF('Data Identitas'!C9="","",'Data Identitas'!C9)</f>
        <v/>
      </c>
      <c r="D4" s="24"/>
      <c r="E4" s="24"/>
      <c r="F4" s="24"/>
      <c r="G4" s="545" t="str">
        <f>IF(ISIEKSTRA1!C6="","",VLOOKUP(ISIEKSTRA1!C6,EKSTRA,2,FALSE))</f>
        <v/>
      </c>
      <c r="H4" s="545" t="str">
        <f>IF(ISIEKSTRA1!E6="","",ISIEKSTRA1!E6)</f>
        <v/>
      </c>
      <c r="I4" s="545" t="str">
        <f>IF(ISIEKSTRA1!F6="","",VLOOKUP(ISIEKSTRA1!F6,EKSTRA,2,FALSE))</f>
        <v/>
      </c>
      <c r="J4" s="545" t="str">
        <f>IF(ISIEKSTRA1!H6="","",ISIEKSTRA1!H6)</f>
        <v/>
      </c>
      <c r="K4" s="545" t="str">
        <f>IF(ISIEKSTRA1!I6="","",VLOOKUP(ISIEKSTRA1!I6,EKSTRA,2,FALSE))</f>
        <v/>
      </c>
      <c r="L4" s="545" t="str">
        <f>IF(ISIEKSTRA1!K6="","",ISIEKSTRA1!K6)</f>
        <v/>
      </c>
      <c r="M4" s="545" t="str">
        <f>IF(ISIEKSTRA1!L6="","",VLOOKUP(ISIEKSTRA1!L6,EKSTRA,2,FALSE))</f>
        <v/>
      </c>
      <c r="N4" s="545" t="str">
        <f>IF(ISIEKSTRA1!N6="","",ISIEKSTRA1!N6)</f>
        <v/>
      </c>
    </row>
    <row r="5" spans="1:14" s="58" customFormat="1" ht="24.95" customHeight="1">
      <c r="A5" s="184">
        <v>2</v>
      </c>
      <c r="B5" s="190" t="str">
        <f>IF('Data Identitas'!B10="","",'Data Identitas'!B10)</f>
        <v>siswa2</v>
      </c>
      <c r="C5" s="544" t="str">
        <f>IF('Data Identitas'!C10="","",'Data Identitas'!C10)</f>
        <v/>
      </c>
      <c r="D5" s="26"/>
      <c r="E5" s="26"/>
      <c r="F5" s="26"/>
      <c r="G5" s="545" t="str">
        <f>IF(ISIEKSTRA1!C7="","",VLOOKUP(ISIEKSTRA1!C7,EKSTRA,2,FALSE))</f>
        <v/>
      </c>
      <c r="H5" s="545" t="str">
        <f>IF(ISIEKSTRA1!E7="","",ISIEKSTRA1!E7)</f>
        <v/>
      </c>
      <c r="I5" s="545" t="str">
        <f>IF(ISIEKSTRA1!F7="","",VLOOKUP(ISIEKSTRA1!F7,EKSTRA,2,FALSE))</f>
        <v/>
      </c>
      <c r="J5" s="545" t="str">
        <f>IF(ISIEKSTRA1!H7="","",ISIEKSTRA1!H7)</f>
        <v/>
      </c>
      <c r="K5" s="545" t="str">
        <f>IF(ISIEKSTRA1!I7="","",VLOOKUP(ISIEKSTRA1!I7,EKSTRA,2,FALSE))</f>
        <v/>
      </c>
      <c r="L5" s="545" t="str">
        <f>IF(ISIEKSTRA1!K7="","",ISIEKSTRA1!K7)</f>
        <v/>
      </c>
      <c r="M5" s="545" t="str">
        <f>IF(ISIEKSTRA1!L7="","",VLOOKUP(ISIEKSTRA1!L7,EKSTRA,2,FALSE))</f>
        <v/>
      </c>
      <c r="N5" s="545" t="str">
        <f>IF(ISIEKSTRA1!N7="","",ISIEKSTRA1!N7)</f>
        <v/>
      </c>
    </row>
    <row r="6" spans="1:14" s="58" customFormat="1" ht="24.95" customHeight="1">
      <c r="A6" s="184">
        <v>3</v>
      </c>
      <c r="B6" s="190" t="str">
        <f>IF('Data Identitas'!B11="","",'Data Identitas'!B11)</f>
        <v>siswa3</v>
      </c>
      <c r="C6" s="544" t="str">
        <f>IF('Data Identitas'!C11="","",'Data Identitas'!C11)</f>
        <v/>
      </c>
      <c r="D6" s="26"/>
      <c r="E6" s="24"/>
      <c r="F6" s="24"/>
      <c r="G6" s="545" t="str">
        <f>IF(ISIEKSTRA1!C8="","",VLOOKUP(ISIEKSTRA1!C8,EKSTRA,2,FALSE))</f>
        <v/>
      </c>
      <c r="H6" s="545" t="str">
        <f>IF(ISIEKSTRA1!E8="","",ISIEKSTRA1!E8)</f>
        <v/>
      </c>
      <c r="I6" s="545" t="str">
        <f>IF(ISIEKSTRA1!F8="","",VLOOKUP(ISIEKSTRA1!F8,EKSTRA,2,FALSE))</f>
        <v/>
      </c>
      <c r="J6" s="545" t="str">
        <f>IF(ISIEKSTRA1!H8="","",ISIEKSTRA1!H8)</f>
        <v/>
      </c>
      <c r="K6" s="545" t="str">
        <f>IF(ISIEKSTRA1!I8="","",VLOOKUP(ISIEKSTRA1!I8,EKSTRA,2,FALSE))</f>
        <v/>
      </c>
      <c r="L6" s="545" t="str">
        <f>IF(ISIEKSTRA1!K8="","",ISIEKSTRA1!K8)</f>
        <v/>
      </c>
      <c r="M6" s="545" t="str">
        <f>IF(ISIEKSTRA1!L8="","",VLOOKUP(ISIEKSTRA1!L8,EKSTRA,2,FALSE))</f>
        <v/>
      </c>
      <c r="N6" s="545" t="str">
        <f>IF(ISIEKSTRA1!N8="","",ISIEKSTRA1!N8)</f>
        <v/>
      </c>
    </row>
    <row r="7" spans="1:14" s="58" customFormat="1" ht="24.95" customHeight="1">
      <c r="A7" s="184">
        <v>4</v>
      </c>
      <c r="B7" s="190" t="str">
        <f>IF('Data Identitas'!B12="","",'Data Identitas'!B12)</f>
        <v>siswa4</v>
      </c>
      <c r="C7" s="544" t="str">
        <f>IF('Data Identitas'!C12="","",'Data Identitas'!C12)</f>
        <v/>
      </c>
      <c r="D7" s="24"/>
      <c r="E7" s="26"/>
      <c r="F7" s="26"/>
      <c r="G7" s="545" t="str">
        <f>IF(ISIEKSTRA1!C9="","",VLOOKUP(ISIEKSTRA1!C9,EKSTRA,2,FALSE))</f>
        <v/>
      </c>
      <c r="H7" s="545" t="str">
        <f>IF(ISIEKSTRA1!E9="","",ISIEKSTRA1!E9)</f>
        <v/>
      </c>
      <c r="I7" s="545" t="str">
        <f>IF(ISIEKSTRA1!F9="","",VLOOKUP(ISIEKSTRA1!F9,EKSTRA,2,FALSE))</f>
        <v/>
      </c>
      <c r="J7" s="545" t="str">
        <f>IF(ISIEKSTRA1!H9="","",ISIEKSTRA1!H9)</f>
        <v/>
      </c>
      <c r="K7" s="545" t="str">
        <f>IF(ISIEKSTRA1!I9="","",VLOOKUP(ISIEKSTRA1!I9,EKSTRA,2,FALSE))</f>
        <v/>
      </c>
      <c r="L7" s="545" t="str">
        <f>IF(ISIEKSTRA1!K9="","",ISIEKSTRA1!K9)</f>
        <v/>
      </c>
      <c r="M7" s="545" t="str">
        <f>IF(ISIEKSTRA1!L9="","",VLOOKUP(ISIEKSTRA1!L9,EKSTRA,2,FALSE))</f>
        <v/>
      </c>
      <c r="N7" s="545" t="str">
        <f>IF(ISIEKSTRA1!N9="","",ISIEKSTRA1!N9)</f>
        <v/>
      </c>
    </row>
    <row r="8" spans="1:14" s="58" customFormat="1" ht="24.95" customHeight="1">
      <c r="A8" s="184">
        <v>5</v>
      </c>
      <c r="B8" s="190" t="str">
        <f>IF('Data Identitas'!B13="","",'Data Identitas'!B13)</f>
        <v>siswa5</v>
      </c>
      <c r="C8" s="544" t="str">
        <f>IF('Data Identitas'!C13="","",'Data Identitas'!C13)</f>
        <v/>
      </c>
      <c r="D8" s="26"/>
      <c r="E8" s="24"/>
      <c r="F8" s="24"/>
      <c r="G8" s="545" t="str">
        <f>IF(ISIEKSTRA1!C10="","",VLOOKUP(ISIEKSTRA1!C10,EKSTRA,2,FALSE))</f>
        <v/>
      </c>
      <c r="H8" s="545" t="str">
        <f>IF(ISIEKSTRA1!E10="","",ISIEKSTRA1!E10)</f>
        <v/>
      </c>
      <c r="I8" s="545" t="str">
        <f>IF(ISIEKSTRA1!F10="","",VLOOKUP(ISIEKSTRA1!F10,EKSTRA,2,FALSE))</f>
        <v/>
      </c>
      <c r="J8" s="545" t="str">
        <f>IF(ISIEKSTRA1!H10="","",ISIEKSTRA1!H10)</f>
        <v/>
      </c>
      <c r="K8" s="545" t="str">
        <f>IF(ISIEKSTRA1!I10="","",VLOOKUP(ISIEKSTRA1!I10,EKSTRA,2,FALSE))</f>
        <v/>
      </c>
      <c r="L8" s="545" t="str">
        <f>IF(ISIEKSTRA1!K10="","",ISIEKSTRA1!K10)</f>
        <v/>
      </c>
      <c r="M8" s="545" t="str">
        <f>IF(ISIEKSTRA1!L10="","",VLOOKUP(ISIEKSTRA1!L10,EKSTRA,2,FALSE))</f>
        <v/>
      </c>
      <c r="N8" s="545" t="str">
        <f>IF(ISIEKSTRA1!N10="","",ISIEKSTRA1!N10)</f>
        <v/>
      </c>
    </row>
    <row r="9" spans="1:14" s="58" customFormat="1" ht="24.95" customHeight="1">
      <c r="A9" s="184">
        <v>6</v>
      </c>
      <c r="B9" s="190" t="str">
        <f>IF('Data Identitas'!B14="","",'Data Identitas'!B14)</f>
        <v>siswa6</v>
      </c>
      <c r="C9" s="544" t="str">
        <f>IF('Data Identitas'!C14="","",'Data Identitas'!C14)</f>
        <v/>
      </c>
      <c r="D9" s="26"/>
      <c r="E9" s="26"/>
      <c r="F9" s="26"/>
      <c r="G9" s="545" t="str">
        <f>IF(ISIEKSTRA1!C11="","",VLOOKUP(ISIEKSTRA1!C11,EKSTRA,2,FALSE))</f>
        <v/>
      </c>
      <c r="H9" s="545" t="str">
        <f>IF(ISIEKSTRA1!E11="","",ISIEKSTRA1!E11)</f>
        <v/>
      </c>
      <c r="I9" s="545" t="str">
        <f>IF(ISIEKSTRA1!F11="","",VLOOKUP(ISIEKSTRA1!F11,EKSTRA,2,FALSE))</f>
        <v/>
      </c>
      <c r="J9" s="545" t="str">
        <f>IF(ISIEKSTRA1!H11="","",ISIEKSTRA1!H11)</f>
        <v/>
      </c>
      <c r="K9" s="545" t="str">
        <f>IF(ISIEKSTRA1!I11="","",VLOOKUP(ISIEKSTRA1!I11,EKSTRA,2,FALSE))</f>
        <v/>
      </c>
      <c r="L9" s="545" t="str">
        <f>IF(ISIEKSTRA1!K11="","",ISIEKSTRA1!K11)</f>
        <v/>
      </c>
      <c r="M9" s="545" t="str">
        <f>IF(ISIEKSTRA1!L11="","",VLOOKUP(ISIEKSTRA1!L11,EKSTRA,2,FALSE))</f>
        <v/>
      </c>
      <c r="N9" s="545" t="str">
        <f>IF(ISIEKSTRA1!N11="","",ISIEKSTRA1!N11)</f>
        <v/>
      </c>
    </row>
    <row r="10" spans="1:14" s="58" customFormat="1" ht="24.95" customHeight="1">
      <c r="A10" s="184">
        <v>7</v>
      </c>
      <c r="B10" s="190" t="str">
        <f>IF('Data Identitas'!B15="","",'Data Identitas'!B15)</f>
        <v>siswa7</v>
      </c>
      <c r="C10" s="544" t="str">
        <f>IF('Data Identitas'!C15="","",'Data Identitas'!C15)</f>
        <v/>
      </c>
      <c r="D10" s="24"/>
      <c r="E10" s="24"/>
      <c r="F10" s="24"/>
      <c r="G10" s="545" t="str">
        <f>IF(ISIEKSTRA1!C12="","",VLOOKUP(ISIEKSTRA1!C12,EKSTRA,2,FALSE))</f>
        <v/>
      </c>
      <c r="H10" s="545" t="str">
        <f>IF(ISIEKSTRA1!E12="","",ISIEKSTRA1!E12)</f>
        <v/>
      </c>
      <c r="I10" s="545" t="str">
        <f>IF(ISIEKSTRA1!F12="","",VLOOKUP(ISIEKSTRA1!F12,EKSTRA,2,FALSE))</f>
        <v/>
      </c>
      <c r="J10" s="545" t="str">
        <f>IF(ISIEKSTRA1!H12="","",ISIEKSTRA1!H12)</f>
        <v/>
      </c>
      <c r="K10" s="545" t="str">
        <f>IF(ISIEKSTRA1!I12="","",VLOOKUP(ISIEKSTRA1!I12,EKSTRA,2,FALSE))</f>
        <v/>
      </c>
      <c r="L10" s="545" t="str">
        <f>IF(ISIEKSTRA1!K12="","",ISIEKSTRA1!K12)</f>
        <v/>
      </c>
      <c r="M10" s="545" t="str">
        <f>IF(ISIEKSTRA1!L12="","",VLOOKUP(ISIEKSTRA1!L12,EKSTRA,2,FALSE))</f>
        <v/>
      </c>
      <c r="N10" s="545" t="str">
        <f>IF(ISIEKSTRA1!N12="","",ISIEKSTRA1!N12)</f>
        <v/>
      </c>
    </row>
    <row r="11" spans="1:14" s="58" customFormat="1" ht="24.95" customHeight="1">
      <c r="A11" s="184">
        <v>8</v>
      </c>
      <c r="B11" s="190" t="str">
        <f>IF('Data Identitas'!B16="","",'Data Identitas'!B16)</f>
        <v>siswa8</v>
      </c>
      <c r="C11" s="544" t="str">
        <f>IF('Data Identitas'!C16="","",'Data Identitas'!C16)</f>
        <v/>
      </c>
      <c r="D11" s="26"/>
      <c r="E11" s="26"/>
      <c r="F11" s="26"/>
      <c r="G11" s="545" t="str">
        <f>IF(ISIEKSTRA1!C13="","",VLOOKUP(ISIEKSTRA1!C13,EKSTRA,2,FALSE))</f>
        <v/>
      </c>
      <c r="H11" s="545" t="str">
        <f>IF(ISIEKSTRA1!E13="","",ISIEKSTRA1!E13)</f>
        <v/>
      </c>
      <c r="I11" s="545" t="str">
        <f>IF(ISIEKSTRA1!F13="","",VLOOKUP(ISIEKSTRA1!F13,EKSTRA,2,FALSE))</f>
        <v/>
      </c>
      <c r="J11" s="545" t="str">
        <f>IF(ISIEKSTRA1!H13="","",ISIEKSTRA1!H13)</f>
        <v/>
      </c>
      <c r="K11" s="545" t="str">
        <f>IF(ISIEKSTRA1!I13="","",VLOOKUP(ISIEKSTRA1!I13,EKSTRA,2,FALSE))</f>
        <v/>
      </c>
      <c r="L11" s="545" t="str">
        <f>IF(ISIEKSTRA1!K13="","",ISIEKSTRA1!K13)</f>
        <v/>
      </c>
      <c r="M11" s="545" t="str">
        <f>IF(ISIEKSTRA1!L13="","",VLOOKUP(ISIEKSTRA1!L13,EKSTRA,2,FALSE))</f>
        <v/>
      </c>
      <c r="N11" s="545" t="str">
        <f>IF(ISIEKSTRA1!N13="","",ISIEKSTRA1!N13)</f>
        <v/>
      </c>
    </row>
    <row r="12" spans="1:14" s="58" customFormat="1" ht="24.95" customHeight="1">
      <c r="A12" s="184">
        <v>9</v>
      </c>
      <c r="B12" s="190" t="str">
        <f>IF('Data Identitas'!B17="","",'Data Identitas'!B17)</f>
        <v>siswa9</v>
      </c>
      <c r="C12" s="544" t="str">
        <f>IF('Data Identitas'!C17="","",'Data Identitas'!C17)</f>
        <v/>
      </c>
      <c r="D12" s="26"/>
      <c r="E12" s="24"/>
      <c r="F12" s="24"/>
      <c r="G12" s="545" t="str">
        <f>IF(ISIEKSTRA1!C14="","",VLOOKUP(ISIEKSTRA1!C14,EKSTRA,2,FALSE))</f>
        <v/>
      </c>
      <c r="H12" s="545" t="str">
        <f>IF(ISIEKSTRA1!E14="","",ISIEKSTRA1!E14)</f>
        <v/>
      </c>
      <c r="I12" s="545" t="str">
        <f>IF(ISIEKSTRA1!F14="","",VLOOKUP(ISIEKSTRA1!F14,EKSTRA,2,FALSE))</f>
        <v/>
      </c>
      <c r="J12" s="545" t="str">
        <f>IF(ISIEKSTRA1!H14="","",ISIEKSTRA1!H14)</f>
        <v/>
      </c>
      <c r="K12" s="545" t="str">
        <f>IF(ISIEKSTRA1!I14="","",VLOOKUP(ISIEKSTRA1!I14,EKSTRA,2,FALSE))</f>
        <v/>
      </c>
      <c r="L12" s="545" t="str">
        <f>IF(ISIEKSTRA1!K14="","",ISIEKSTRA1!K14)</f>
        <v/>
      </c>
      <c r="M12" s="545" t="str">
        <f>IF(ISIEKSTRA1!L14="","",VLOOKUP(ISIEKSTRA1!L14,EKSTRA,2,FALSE))</f>
        <v/>
      </c>
      <c r="N12" s="545" t="str">
        <f>IF(ISIEKSTRA1!N14="","",ISIEKSTRA1!N14)</f>
        <v/>
      </c>
    </row>
    <row r="13" spans="1:14" s="58" customFormat="1" ht="24.95" customHeight="1">
      <c r="A13" s="184">
        <v>10</v>
      </c>
      <c r="B13" s="190" t="str">
        <f>IF('Data Identitas'!B18="","",'Data Identitas'!B18)</f>
        <v>siswa10</v>
      </c>
      <c r="C13" s="544" t="str">
        <f>IF('Data Identitas'!C18="","",'Data Identitas'!C18)</f>
        <v/>
      </c>
      <c r="D13" s="24"/>
      <c r="E13" s="26"/>
      <c r="F13" s="26"/>
      <c r="G13" s="545" t="str">
        <f>IF(ISIEKSTRA1!C15="","",VLOOKUP(ISIEKSTRA1!C15,EKSTRA,2,FALSE))</f>
        <v/>
      </c>
      <c r="H13" s="545" t="str">
        <f>IF(ISIEKSTRA1!E15="","",ISIEKSTRA1!E15)</f>
        <v/>
      </c>
      <c r="I13" s="545" t="str">
        <f>IF(ISIEKSTRA1!F15="","",VLOOKUP(ISIEKSTRA1!F15,EKSTRA,2,FALSE))</f>
        <v/>
      </c>
      <c r="J13" s="545" t="str">
        <f>IF(ISIEKSTRA1!H15="","",ISIEKSTRA1!H15)</f>
        <v/>
      </c>
      <c r="K13" s="545" t="str">
        <f>IF(ISIEKSTRA1!I15="","",VLOOKUP(ISIEKSTRA1!I15,EKSTRA,2,FALSE))</f>
        <v/>
      </c>
      <c r="L13" s="545" t="str">
        <f>IF(ISIEKSTRA1!K15="","",ISIEKSTRA1!K15)</f>
        <v/>
      </c>
      <c r="M13" s="545" t="str">
        <f>IF(ISIEKSTRA1!L15="","",VLOOKUP(ISIEKSTRA1!L15,EKSTRA,2,FALSE))</f>
        <v/>
      </c>
      <c r="N13" s="545" t="str">
        <f>IF(ISIEKSTRA1!N15="","",ISIEKSTRA1!N15)</f>
        <v/>
      </c>
    </row>
    <row r="14" spans="1:14" s="58" customFormat="1" ht="24.95" customHeight="1">
      <c r="A14" s="184">
        <v>11</v>
      </c>
      <c r="B14" s="190" t="str">
        <f>IF('Data Identitas'!B19="","",'Data Identitas'!B19)</f>
        <v>siswa11</v>
      </c>
      <c r="C14" s="544" t="str">
        <f>IF('Data Identitas'!C19="","",'Data Identitas'!C19)</f>
        <v/>
      </c>
      <c r="D14" s="26"/>
      <c r="E14" s="24"/>
      <c r="F14" s="24"/>
      <c r="G14" s="545" t="str">
        <f>IF(ISIEKSTRA1!C16="","",VLOOKUP(ISIEKSTRA1!C16,EKSTRA,2,FALSE))</f>
        <v/>
      </c>
      <c r="H14" s="545" t="str">
        <f>IF(ISIEKSTRA1!E16="","",ISIEKSTRA1!E16)</f>
        <v/>
      </c>
      <c r="I14" s="545" t="str">
        <f>IF(ISIEKSTRA1!F16="","",VLOOKUP(ISIEKSTRA1!F16,EKSTRA,2,FALSE))</f>
        <v/>
      </c>
      <c r="J14" s="545" t="str">
        <f>IF(ISIEKSTRA1!H16="","",ISIEKSTRA1!H16)</f>
        <v/>
      </c>
      <c r="K14" s="545" t="str">
        <f>IF(ISIEKSTRA1!I16="","",VLOOKUP(ISIEKSTRA1!I16,EKSTRA,2,FALSE))</f>
        <v/>
      </c>
      <c r="L14" s="545" t="str">
        <f>IF(ISIEKSTRA1!K16="","",ISIEKSTRA1!K16)</f>
        <v/>
      </c>
      <c r="M14" s="545" t="str">
        <f>IF(ISIEKSTRA1!L16="","",VLOOKUP(ISIEKSTRA1!L16,EKSTRA,2,FALSE))</f>
        <v/>
      </c>
      <c r="N14" s="545" t="str">
        <f>IF(ISIEKSTRA1!N16="","",ISIEKSTRA1!N16)</f>
        <v/>
      </c>
    </row>
    <row r="15" spans="1:14" s="58" customFormat="1" ht="24.95" customHeight="1">
      <c r="A15" s="184">
        <v>12</v>
      </c>
      <c r="B15" s="190" t="str">
        <f>IF('Data Identitas'!B20="","",'Data Identitas'!B20)</f>
        <v>siswa12</v>
      </c>
      <c r="C15" s="544" t="str">
        <f>IF('Data Identitas'!C20="","",'Data Identitas'!C20)</f>
        <v/>
      </c>
      <c r="D15" s="26"/>
      <c r="E15" s="26"/>
      <c r="F15" s="26"/>
      <c r="G15" s="545" t="str">
        <f>IF(ISIEKSTRA1!C17="","",VLOOKUP(ISIEKSTRA1!C17,EKSTRA,2,FALSE))</f>
        <v/>
      </c>
      <c r="H15" s="545" t="str">
        <f>IF(ISIEKSTRA1!E17="","",ISIEKSTRA1!E17)</f>
        <v/>
      </c>
      <c r="I15" s="545" t="str">
        <f>IF(ISIEKSTRA1!F17="","",VLOOKUP(ISIEKSTRA1!F17,EKSTRA,2,FALSE))</f>
        <v/>
      </c>
      <c r="J15" s="545" t="str">
        <f>IF(ISIEKSTRA1!H17="","",ISIEKSTRA1!H17)</f>
        <v/>
      </c>
      <c r="K15" s="545" t="str">
        <f>IF(ISIEKSTRA1!I17="","",VLOOKUP(ISIEKSTRA1!I17,EKSTRA,2,FALSE))</f>
        <v/>
      </c>
      <c r="L15" s="545" t="str">
        <f>IF(ISIEKSTRA1!K17="","",ISIEKSTRA1!K17)</f>
        <v/>
      </c>
      <c r="M15" s="545" t="str">
        <f>IF(ISIEKSTRA1!L17="","",VLOOKUP(ISIEKSTRA1!L17,EKSTRA,2,FALSE))</f>
        <v/>
      </c>
      <c r="N15" s="545" t="str">
        <f>IF(ISIEKSTRA1!N17="","",ISIEKSTRA1!N17)</f>
        <v/>
      </c>
    </row>
    <row r="16" spans="1:14" s="58" customFormat="1" ht="24.95" customHeight="1">
      <c r="A16" s="184">
        <v>13</v>
      </c>
      <c r="B16" s="190" t="str">
        <f>IF('Data Identitas'!B21="","",'Data Identitas'!B21)</f>
        <v>siswa13</v>
      </c>
      <c r="C16" s="544" t="str">
        <f>IF('Data Identitas'!C21="","",'Data Identitas'!C21)</f>
        <v/>
      </c>
      <c r="D16" s="24"/>
      <c r="E16" s="24"/>
      <c r="F16" s="24"/>
      <c r="G16" s="545" t="str">
        <f>IF(ISIEKSTRA1!C18="","",VLOOKUP(ISIEKSTRA1!C18,EKSTRA,2,FALSE))</f>
        <v/>
      </c>
      <c r="H16" s="545" t="str">
        <f>IF(ISIEKSTRA1!E18="","",ISIEKSTRA1!E18)</f>
        <v/>
      </c>
      <c r="I16" s="545" t="str">
        <f>IF(ISIEKSTRA1!F18="","",VLOOKUP(ISIEKSTRA1!F18,EKSTRA,2,FALSE))</f>
        <v/>
      </c>
      <c r="J16" s="545" t="str">
        <f>IF(ISIEKSTRA1!H18="","",ISIEKSTRA1!H18)</f>
        <v/>
      </c>
      <c r="K16" s="545" t="str">
        <f>IF(ISIEKSTRA1!I18="","",VLOOKUP(ISIEKSTRA1!I18,EKSTRA,2,FALSE))</f>
        <v/>
      </c>
      <c r="L16" s="545" t="str">
        <f>IF(ISIEKSTRA1!K18="","",ISIEKSTRA1!K18)</f>
        <v/>
      </c>
      <c r="M16" s="545" t="str">
        <f>IF(ISIEKSTRA1!L18="","",VLOOKUP(ISIEKSTRA1!L18,EKSTRA,2,FALSE))</f>
        <v/>
      </c>
      <c r="N16" s="545" t="str">
        <f>IF(ISIEKSTRA1!N18="","",ISIEKSTRA1!N18)</f>
        <v/>
      </c>
    </row>
    <row r="17" spans="1:14" s="58" customFormat="1" ht="24.95" customHeight="1">
      <c r="A17" s="184">
        <v>14</v>
      </c>
      <c r="B17" s="190" t="str">
        <f>IF('Data Identitas'!B22="","",'Data Identitas'!B22)</f>
        <v>siswa14</v>
      </c>
      <c r="C17" s="544" t="str">
        <f>IF('Data Identitas'!C22="","",'Data Identitas'!C22)</f>
        <v/>
      </c>
      <c r="D17" s="26"/>
      <c r="E17" s="26"/>
      <c r="F17" s="26"/>
      <c r="G17" s="545" t="str">
        <f>IF(ISIEKSTRA1!C19="","",VLOOKUP(ISIEKSTRA1!C19,EKSTRA,2,FALSE))</f>
        <v/>
      </c>
      <c r="H17" s="545" t="str">
        <f>IF(ISIEKSTRA1!E19="","",ISIEKSTRA1!E19)</f>
        <v/>
      </c>
      <c r="I17" s="545" t="str">
        <f>IF(ISIEKSTRA1!F19="","",VLOOKUP(ISIEKSTRA1!F19,EKSTRA,2,FALSE))</f>
        <v/>
      </c>
      <c r="J17" s="545" t="str">
        <f>IF(ISIEKSTRA1!H19="","",ISIEKSTRA1!H19)</f>
        <v/>
      </c>
      <c r="K17" s="545" t="str">
        <f>IF(ISIEKSTRA1!I19="","",VLOOKUP(ISIEKSTRA1!I19,EKSTRA,2,FALSE))</f>
        <v/>
      </c>
      <c r="L17" s="545" t="str">
        <f>IF(ISIEKSTRA1!K19="","",ISIEKSTRA1!K19)</f>
        <v/>
      </c>
      <c r="M17" s="545" t="str">
        <f>IF(ISIEKSTRA1!L19="","",VLOOKUP(ISIEKSTRA1!L19,EKSTRA,2,FALSE))</f>
        <v/>
      </c>
      <c r="N17" s="545" t="str">
        <f>IF(ISIEKSTRA1!N19="","",ISIEKSTRA1!N19)</f>
        <v/>
      </c>
    </row>
    <row r="18" spans="1:14" s="58" customFormat="1" ht="24.95" customHeight="1">
      <c r="A18" s="184">
        <v>15</v>
      </c>
      <c r="B18" s="190" t="str">
        <f>IF('Data Identitas'!B23="","",'Data Identitas'!B23)</f>
        <v>siswa15</v>
      </c>
      <c r="C18" s="544" t="str">
        <f>IF('Data Identitas'!C23="","",'Data Identitas'!C23)</f>
        <v/>
      </c>
      <c r="D18" s="26"/>
      <c r="E18" s="24"/>
      <c r="F18" s="24"/>
      <c r="G18" s="545" t="str">
        <f>IF(ISIEKSTRA1!C20="","",VLOOKUP(ISIEKSTRA1!C20,EKSTRA,2,FALSE))</f>
        <v/>
      </c>
      <c r="H18" s="545" t="str">
        <f>IF(ISIEKSTRA1!E20="","",ISIEKSTRA1!E20)</f>
        <v/>
      </c>
      <c r="I18" s="545" t="str">
        <f>IF(ISIEKSTRA1!F20="","",VLOOKUP(ISIEKSTRA1!F20,EKSTRA,2,FALSE))</f>
        <v/>
      </c>
      <c r="J18" s="545" t="str">
        <f>IF(ISIEKSTRA1!H20="","",ISIEKSTRA1!H20)</f>
        <v/>
      </c>
      <c r="K18" s="545" t="str">
        <f>IF(ISIEKSTRA1!I20="","",VLOOKUP(ISIEKSTRA1!I20,EKSTRA,2,FALSE))</f>
        <v/>
      </c>
      <c r="L18" s="545" t="str">
        <f>IF(ISIEKSTRA1!K20="","",ISIEKSTRA1!K20)</f>
        <v/>
      </c>
      <c r="M18" s="545" t="str">
        <f>IF(ISIEKSTRA1!L20="","",VLOOKUP(ISIEKSTRA1!L20,EKSTRA,2,FALSE))</f>
        <v/>
      </c>
      <c r="N18" s="545" t="str">
        <f>IF(ISIEKSTRA1!N20="","",ISIEKSTRA1!N20)</f>
        <v/>
      </c>
    </row>
    <row r="19" spans="1:14" s="58" customFormat="1" ht="24.95" customHeight="1">
      <c r="A19" s="184">
        <v>16</v>
      </c>
      <c r="B19" s="190" t="str">
        <f>IF('Data Identitas'!B24="","",'Data Identitas'!B24)</f>
        <v>siswa16</v>
      </c>
      <c r="C19" s="544" t="str">
        <f>IF('Data Identitas'!C24="","",'Data Identitas'!C24)</f>
        <v/>
      </c>
      <c r="D19" s="24"/>
      <c r="E19" s="26"/>
      <c r="F19" s="26"/>
      <c r="G19" s="545" t="str">
        <f>IF(ISIEKSTRA1!C21="","",VLOOKUP(ISIEKSTRA1!C21,EKSTRA,2,FALSE))</f>
        <v/>
      </c>
      <c r="H19" s="545" t="str">
        <f>IF(ISIEKSTRA1!E21="","",ISIEKSTRA1!E21)</f>
        <v/>
      </c>
      <c r="I19" s="545" t="str">
        <f>IF(ISIEKSTRA1!F21="","",VLOOKUP(ISIEKSTRA1!F21,EKSTRA,2,FALSE))</f>
        <v/>
      </c>
      <c r="J19" s="545" t="str">
        <f>IF(ISIEKSTRA1!H21="","",ISIEKSTRA1!H21)</f>
        <v/>
      </c>
      <c r="K19" s="545" t="str">
        <f>IF(ISIEKSTRA1!I21="","",VLOOKUP(ISIEKSTRA1!I21,EKSTRA,2,FALSE))</f>
        <v/>
      </c>
      <c r="L19" s="545" t="str">
        <f>IF(ISIEKSTRA1!K21="","",ISIEKSTRA1!K21)</f>
        <v/>
      </c>
      <c r="M19" s="545" t="str">
        <f>IF(ISIEKSTRA1!L21="","",VLOOKUP(ISIEKSTRA1!L21,EKSTRA,2,FALSE))</f>
        <v/>
      </c>
      <c r="N19" s="545" t="str">
        <f>IF(ISIEKSTRA1!N21="","",ISIEKSTRA1!N21)</f>
        <v/>
      </c>
    </row>
    <row r="20" spans="1:14" s="58" customFormat="1" ht="24.95" customHeight="1">
      <c r="A20" s="184">
        <v>17</v>
      </c>
      <c r="B20" s="190" t="str">
        <f>IF('Data Identitas'!B25="","",'Data Identitas'!B25)</f>
        <v>siswa17</v>
      </c>
      <c r="C20" s="544" t="str">
        <f>IF('Data Identitas'!C25="","",'Data Identitas'!C25)</f>
        <v/>
      </c>
      <c r="D20" s="26"/>
      <c r="E20" s="24"/>
      <c r="F20" s="24"/>
      <c r="G20" s="545" t="str">
        <f>IF(ISIEKSTRA1!C22="","",VLOOKUP(ISIEKSTRA1!C22,EKSTRA,2,FALSE))</f>
        <v/>
      </c>
      <c r="H20" s="545" t="str">
        <f>IF(ISIEKSTRA1!E22="","",ISIEKSTRA1!E22)</f>
        <v/>
      </c>
      <c r="I20" s="545" t="str">
        <f>IF(ISIEKSTRA1!F22="","",VLOOKUP(ISIEKSTRA1!F22,EKSTRA,2,FALSE))</f>
        <v/>
      </c>
      <c r="J20" s="545" t="str">
        <f>IF(ISIEKSTRA1!H22="","",ISIEKSTRA1!H22)</f>
        <v/>
      </c>
      <c r="K20" s="545" t="str">
        <f>IF(ISIEKSTRA1!I22="","",VLOOKUP(ISIEKSTRA1!I22,EKSTRA,2,FALSE))</f>
        <v/>
      </c>
      <c r="L20" s="545" t="str">
        <f>IF(ISIEKSTRA1!K22="","",ISIEKSTRA1!K22)</f>
        <v/>
      </c>
      <c r="M20" s="545" t="str">
        <f>IF(ISIEKSTRA1!L22="","",VLOOKUP(ISIEKSTRA1!L22,EKSTRA,2,FALSE))</f>
        <v/>
      </c>
      <c r="N20" s="545" t="str">
        <f>IF(ISIEKSTRA1!N22="","",ISIEKSTRA1!N22)</f>
        <v/>
      </c>
    </row>
    <row r="21" spans="1:14" s="58" customFormat="1" ht="24.95" customHeight="1">
      <c r="A21" s="184">
        <v>18</v>
      </c>
      <c r="B21" s="190" t="str">
        <f>IF('Data Identitas'!B26="","",'Data Identitas'!B26)</f>
        <v>siswa18</v>
      </c>
      <c r="C21" s="544" t="str">
        <f>IF('Data Identitas'!C26="","",'Data Identitas'!C26)</f>
        <v/>
      </c>
      <c r="D21" s="26"/>
      <c r="E21" s="26"/>
      <c r="F21" s="26"/>
      <c r="G21" s="545" t="str">
        <f>IF(ISIEKSTRA1!C23="","",VLOOKUP(ISIEKSTRA1!C23,EKSTRA,2,FALSE))</f>
        <v/>
      </c>
      <c r="H21" s="545" t="str">
        <f>IF(ISIEKSTRA1!E23="","",ISIEKSTRA1!E23)</f>
        <v/>
      </c>
      <c r="I21" s="545" t="str">
        <f>IF(ISIEKSTRA1!F23="","",VLOOKUP(ISIEKSTRA1!F23,EKSTRA,2,FALSE))</f>
        <v/>
      </c>
      <c r="J21" s="545" t="str">
        <f>IF(ISIEKSTRA1!H23="","",ISIEKSTRA1!H23)</f>
        <v/>
      </c>
      <c r="K21" s="545" t="str">
        <f>IF(ISIEKSTRA1!I23="","",VLOOKUP(ISIEKSTRA1!I23,EKSTRA,2,FALSE))</f>
        <v/>
      </c>
      <c r="L21" s="545" t="str">
        <f>IF(ISIEKSTRA1!K23="","",ISIEKSTRA1!K23)</f>
        <v/>
      </c>
      <c r="M21" s="545" t="str">
        <f>IF(ISIEKSTRA1!L23="","",VLOOKUP(ISIEKSTRA1!L23,EKSTRA,2,FALSE))</f>
        <v/>
      </c>
      <c r="N21" s="545" t="str">
        <f>IF(ISIEKSTRA1!N23="","",ISIEKSTRA1!N23)</f>
        <v/>
      </c>
    </row>
    <row r="22" spans="1:14" s="58" customFormat="1" ht="24.95" customHeight="1">
      <c r="A22" s="184">
        <v>19</v>
      </c>
      <c r="B22" s="190" t="str">
        <f>IF('Data Identitas'!B27="","",'Data Identitas'!B27)</f>
        <v>siswa19</v>
      </c>
      <c r="C22" s="544" t="str">
        <f>IF('Data Identitas'!C27="","",'Data Identitas'!C27)</f>
        <v/>
      </c>
      <c r="D22" s="24"/>
      <c r="E22" s="24"/>
      <c r="F22" s="24"/>
      <c r="G22" s="545" t="str">
        <f>IF(ISIEKSTRA1!C24="","",VLOOKUP(ISIEKSTRA1!C24,EKSTRA,2,FALSE))</f>
        <v/>
      </c>
      <c r="H22" s="545" t="str">
        <f>IF(ISIEKSTRA1!E24="","",ISIEKSTRA1!E24)</f>
        <v/>
      </c>
      <c r="I22" s="545" t="str">
        <f>IF(ISIEKSTRA1!F24="","",VLOOKUP(ISIEKSTRA1!F24,EKSTRA,2,FALSE))</f>
        <v/>
      </c>
      <c r="J22" s="545" t="str">
        <f>IF(ISIEKSTRA1!H24="","",ISIEKSTRA1!H24)</f>
        <v/>
      </c>
      <c r="K22" s="545" t="str">
        <f>IF(ISIEKSTRA1!I24="","",VLOOKUP(ISIEKSTRA1!I24,EKSTRA,2,FALSE))</f>
        <v/>
      </c>
      <c r="L22" s="545" t="str">
        <f>IF(ISIEKSTRA1!K24="","",ISIEKSTRA1!K24)</f>
        <v/>
      </c>
      <c r="M22" s="545" t="str">
        <f>IF(ISIEKSTRA1!L24="","",VLOOKUP(ISIEKSTRA1!L24,EKSTRA,2,FALSE))</f>
        <v/>
      </c>
      <c r="N22" s="545" t="str">
        <f>IF(ISIEKSTRA1!N24="","",ISIEKSTRA1!N24)</f>
        <v/>
      </c>
    </row>
    <row r="23" spans="1:14" s="58" customFormat="1" ht="24.95" customHeight="1">
      <c r="A23" s="184">
        <v>20</v>
      </c>
      <c r="B23" s="190" t="str">
        <f>IF('Data Identitas'!B28="","",'Data Identitas'!B28)</f>
        <v>siswa20</v>
      </c>
      <c r="C23" s="544" t="str">
        <f>IF('Data Identitas'!C28="","",'Data Identitas'!C28)</f>
        <v/>
      </c>
      <c r="D23" s="26"/>
      <c r="E23" s="26"/>
      <c r="F23" s="26"/>
      <c r="G23" s="545" t="str">
        <f>IF(ISIEKSTRA1!C25="","",VLOOKUP(ISIEKSTRA1!C25,EKSTRA,2,FALSE))</f>
        <v/>
      </c>
      <c r="H23" s="545" t="str">
        <f>IF(ISIEKSTRA1!E25="","",ISIEKSTRA1!E25)</f>
        <v/>
      </c>
      <c r="I23" s="545" t="str">
        <f>IF(ISIEKSTRA1!F25="","",VLOOKUP(ISIEKSTRA1!F25,EKSTRA,2,FALSE))</f>
        <v/>
      </c>
      <c r="J23" s="545" t="str">
        <f>IF(ISIEKSTRA1!H25="","",ISIEKSTRA1!H25)</f>
        <v/>
      </c>
      <c r="K23" s="545" t="str">
        <f>IF(ISIEKSTRA1!I25="","",VLOOKUP(ISIEKSTRA1!I25,EKSTRA,2,FALSE))</f>
        <v/>
      </c>
      <c r="L23" s="545" t="str">
        <f>IF(ISIEKSTRA1!K25="","",ISIEKSTRA1!K25)</f>
        <v/>
      </c>
      <c r="M23" s="545" t="str">
        <f>IF(ISIEKSTRA1!L25="","",VLOOKUP(ISIEKSTRA1!L25,EKSTRA,2,FALSE))</f>
        <v/>
      </c>
      <c r="N23" s="545" t="str">
        <f>IF(ISIEKSTRA1!N25="","",ISIEKSTRA1!N25)</f>
        <v/>
      </c>
    </row>
    <row r="24" spans="1:14" s="58" customFormat="1" ht="24.95" customHeight="1">
      <c r="A24" s="184">
        <v>21</v>
      </c>
      <c r="B24" s="190" t="str">
        <f>IF('Data Identitas'!B29="","",'Data Identitas'!B29)</f>
        <v>siswa21</v>
      </c>
      <c r="C24" s="544" t="str">
        <f>IF('Data Identitas'!C29="","",'Data Identitas'!C29)</f>
        <v/>
      </c>
      <c r="D24" s="26"/>
      <c r="E24" s="24"/>
      <c r="F24" s="24"/>
      <c r="G24" s="545" t="str">
        <f>IF(ISIEKSTRA1!C26="","",VLOOKUP(ISIEKSTRA1!C26,EKSTRA,2,FALSE))</f>
        <v/>
      </c>
      <c r="H24" s="545" t="str">
        <f>IF(ISIEKSTRA1!E26="","",ISIEKSTRA1!E26)</f>
        <v/>
      </c>
      <c r="I24" s="545" t="str">
        <f>IF(ISIEKSTRA1!F26="","",VLOOKUP(ISIEKSTRA1!F26,EKSTRA,2,FALSE))</f>
        <v/>
      </c>
      <c r="J24" s="545" t="str">
        <f>IF(ISIEKSTRA1!H26="","",ISIEKSTRA1!H26)</f>
        <v/>
      </c>
      <c r="K24" s="545" t="str">
        <f>IF(ISIEKSTRA1!I26="","",VLOOKUP(ISIEKSTRA1!I26,EKSTRA,2,FALSE))</f>
        <v/>
      </c>
      <c r="L24" s="545" t="str">
        <f>IF(ISIEKSTRA1!K26="","",ISIEKSTRA1!K26)</f>
        <v/>
      </c>
      <c r="M24" s="545" t="str">
        <f>IF(ISIEKSTRA1!L26="","",VLOOKUP(ISIEKSTRA1!L26,EKSTRA,2,FALSE))</f>
        <v/>
      </c>
      <c r="N24" s="545" t="str">
        <f>IF(ISIEKSTRA1!N26="","",ISIEKSTRA1!N26)</f>
        <v/>
      </c>
    </row>
    <row r="25" spans="1:14" s="58" customFormat="1" ht="24.95" customHeight="1">
      <c r="A25" s="184">
        <v>22</v>
      </c>
      <c r="B25" s="190" t="str">
        <f>IF('Data Identitas'!B30="","",'Data Identitas'!B30)</f>
        <v>siswa22</v>
      </c>
      <c r="C25" s="544" t="str">
        <f>IF('Data Identitas'!C30="","",'Data Identitas'!C30)</f>
        <v/>
      </c>
      <c r="D25" s="24"/>
      <c r="E25" s="26"/>
      <c r="F25" s="26"/>
      <c r="G25" s="545" t="str">
        <f>IF(ISIEKSTRA1!C27="","",VLOOKUP(ISIEKSTRA1!C27,EKSTRA,2,FALSE))</f>
        <v/>
      </c>
      <c r="H25" s="545" t="str">
        <f>IF(ISIEKSTRA1!E27="","",ISIEKSTRA1!E27)</f>
        <v/>
      </c>
      <c r="I25" s="545" t="str">
        <f>IF(ISIEKSTRA1!F27="","",VLOOKUP(ISIEKSTRA1!F27,EKSTRA,2,FALSE))</f>
        <v/>
      </c>
      <c r="J25" s="545" t="str">
        <f>IF(ISIEKSTRA1!H27="","",ISIEKSTRA1!H27)</f>
        <v/>
      </c>
      <c r="K25" s="545" t="str">
        <f>IF(ISIEKSTRA1!I27="","",VLOOKUP(ISIEKSTRA1!I27,EKSTRA,2,FALSE))</f>
        <v/>
      </c>
      <c r="L25" s="545" t="str">
        <f>IF(ISIEKSTRA1!K27="","",ISIEKSTRA1!K27)</f>
        <v/>
      </c>
      <c r="M25" s="545" t="str">
        <f>IF(ISIEKSTRA1!L27="","",VLOOKUP(ISIEKSTRA1!L27,EKSTRA,2,FALSE))</f>
        <v/>
      </c>
      <c r="N25" s="545" t="str">
        <f>IF(ISIEKSTRA1!N27="","",ISIEKSTRA1!N27)</f>
        <v/>
      </c>
    </row>
    <row r="26" spans="1:14" s="58" customFormat="1" ht="24.95" customHeight="1">
      <c r="A26" s="184">
        <v>23</v>
      </c>
      <c r="B26" s="190" t="str">
        <f>IF('Data Identitas'!B31="","",'Data Identitas'!B31)</f>
        <v>siswa23</v>
      </c>
      <c r="C26" s="544" t="str">
        <f>IF('Data Identitas'!C31="","",'Data Identitas'!C31)</f>
        <v/>
      </c>
      <c r="D26" s="26"/>
      <c r="E26" s="24"/>
      <c r="F26" s="24"/>
      <c r="G26" s="545" t="str">
        <f>IF(ISIEKSTRA1!C28="","",VLOOKUP(ISIEKSTRA1!C28,EKSTRA,2,FALSE))</f>
        <v/>
      </c>
      <c r="H26" s="545" t="str">
        <f>IF(ISIEKSTRA1!E28="","",ISIEKSTRA1!E28)</f>
        <v/>
      </c>
      <c r="I26" s="545" t="str">
        <f>IF(ISIEKSTRA1!F28="","",VLOOKUP(ISIEKSTRA1!F28,EKSTRA,2,FALSE))</f>
        <v/>
      </c>
      <c r="J26" s="545" t="str">
        <f>IF(ISIEKSTRA1!H28="","",ISIEKSTRA1!H28)</f>
        <v/>
      </c>
      <c r="K26" s="545" t="str">
        <f>IF(ISIEKSTRA1!I28="","",VLOOKUP(ISIEKSTRA1!I28,EKSTRA,2,FALSE))</f>
        <v/>
      </c>
      <c r="L26" s="545" t="str">
        <f>IF(ISIEKSTRA1!K28="","",ISIEKSTRA1!K28)</f>
        <v/>
      </c>
      <c r="M26" s="545" t="str">
        <f>IF(ISIEKSTRA1!L28="","",VLOOKUP(ISIEKSTRA1!L28,EKSTRA,2,FALSE))</f>
        <v/>
      </c>
      <c r="N26" s="545" t="str">
        <f>IF(ISIEKSTRA1!N28="","",ISIEKSTRA1!N28)</f>
        <v/>
      </c>
    </row>
    <row r="27" spans="1:14" s="58" customFormat="1" ht="24.95" customHeight="1">
      <c r="A27" s="184">
        <v>24</v>
      </c>
      <c r="B27" s="190" t="str">
        <f>IF('Data Identitas'!B32="","",'Data Identitas'!B32)</f>
        <v>siswa24</v>
      </c>
      <c r="C27" s="544" t="str">
        <f>IF('Data Identitas'!C32="","",'Data Identitas'!C32)</f>
        <v/>
      </c>
      <c r="D27" s="26"/>
      <c r="E27" s="26"/>
      <c r="F27" s="26"/>
      <c r="G27" s="545" t="str">
        <f>IF(ISIEKSTRA1!C29="","",VLOOKUP(ISIEKSTRA1!C29,EKSTRA,2,FALSE))</f>
        <v/>
      </c>
      <c r="H27" s="545" t="str">
        <f>IF(ISIEKSTRA1!E29="","",ISIEKSTRA1!E29)</f>
        <v/>
      </c>
      <c r="I27" s="545" t="str">
        <f>IF(ISIEKSTRA1!F29="","",VLOOKUP(ISIEKSTRA1!F29,EKSTRA,2,FALSE))</f>
        <v/>
      </c>
      <c r="J27" s="545" t="str">
        <f>IF(ISIEKSTRA1!H29="","",ISIEKSTRA1!H29)</f>
        <v/>
      </c>
      <c r="K27" s="545" t="str">
        <f>IF(ISIEKSTRA1!I29="","",VLOOKUP(ISIEKSTRA1!I29,EKSTRA,2,FALSE))</f>
        <v/>
      </c>
      <c r="L27" s="545" t="str">
        <f>IF(ISIEKSTRA1!K29="","",ISIEKSTRA1!K29)</f>
        <v/>
      </c>
      <c r="M27" s="545" t="str">
        <f>IF(ISIEKSTRA1!L29="","",VLOOKUP(ISIEKSTRA1!L29,EKSTRA,2,FALSE))</f>
        <v/>
      </c>
      <c r="N27" s="545" t="str">
        <f>IF(ISIEKSTRA1!N29="","",ISIEKSTRA1!N29)</f>
        <v/>
      </c>
    </row>
    <row r="28" spans="1:14" s="58" customFormat="1" ht="24.95" customHeight="1">
      <c r="A28" s="184">
        <v>25</v>
      </c>
      <c r="B28" s="190" t="str">
        <f>IF('Data Identitas'!B33="","",'Data Identitas'!B33)</f>
        <v>siswa25</v>
      </c>
      <c r="C28" s="544" t="str">
        <f>IF('Data Identitas'!C33="","",'Data Identitas'!C33)</f>
        <v/>
      </c>
      <c r="D28" s="24"/>
      <c r="E28" s="24"/>
      <c r="F28" s="24"/>
      <c r="G28" s="545" t="str">
        <f>IF(ISIEKSTRA1!C30="","",VLOOKUP(ISIEKSTRA1!C30,EKSTRA,2,FALSE))</f>
        <v/>
      </c>
      <c r="H28" s="545" t="str">
        <f>IF(ISIEKSTRA1!E30="","",ISIEKSTRA1!E30)</f>
        <v/>
      </c>
      <c r="I28" s="545" t="str">
        <f>IF(ISIEKSTRA1!F30="","",VLOOKUP(ISIEKSTRA1!F30,EKSTRA,2,FALSE))</f>
        <v/>
      </c>
      <c r="J28" s="545" t="str">
        <f>IF(ISIEKSTRA1!H30="","",ISIEKSTRA1!H30)</f>
        <v/>
      </c>
      <c r="K28" s="545" t="str">
        <f>IF(ISIEKSTRA1!I30="","",VLOOKUP(ISIEKSTRA1!I30,EKSTRA,2,FALSE))</f>
        <v/>
      </c>
      <c r="L28" s="545" t="str">
        <f>IF(ISIEKSTRA1!K30="","",ISIEKSTRA1!K30)</f>
        <v/>
      </c>
      <c r="M28" s="545" t="str">
        <f>IF(ISIEKSTRA1!L30="","",VLOOKUP(ISIEKSTRA1!L30,EKSTRA,2,FALSE))</f>
        <v/>
      </c>
      <c r="N28" s="545" t="str">
        <f>IF(ISIEKSTRA1!N30="","",ISIEKSTRA1!N30)</f>
        <v/>
      </c>
    </row>
    <row r="29" spans="1:14" s="58" customFormat="1" ht="24.95" customHeight="1">
      <c r="A29" s="184">
        <v>26</v>
      </c>
      <c r="B29" s="190" t="str">
        <f>IF('Data Identitas'!B34="","",'Data Identitas'!B34)</f>
        <v>siswa26</v>
      </c>
      <c r="C29" s="544" t="str">
        <f>IF('Data Identitas'!C34="","",'Data Identitas'!C34)</f>
        <v/>
      </c>
      <c r="D29" s="26"/>
      <c r="E29" s="26"/>
      <c r="F29" s="26"/>
      <c r="G29" s="545" t="str">
        <f>IF(ISIEKSTRA1!C31="","",VLOOKUP(ISIEKSTRA1!C31,EKSTRA,2,FALSE))</f>
        <v/>
      </c>
      <c r="H29" s="545" t="str">
        <f>IF(ISIEKSTRA1!E31="","",ISIEKSTRA1!E31)</f>
        <v/>
      </c>
      <c r="I29" s="545" t="str">
        <f>IF(ISIEKSTRA1!F31="","",VLOOKUP(ISIEKSTRA1!F31,EKSTRA,2,FALSE))</f>
        <v/>
      </c>
      <c r="J29" s="545" t="str">
        <f>IF(ISIEKSTRA1!H31="","",ISIEKSTRA1!H31)</f>
        <v/>
      </c>
      <c r="K29" s="545" t="str">
        <f>IF(ISIEKSTRA1!I31="","",VLOOKUP(ISIEKSTRA1!I31,EKSTRA,2,FALSE))</f>
        <v/>
      </c>
      <c r="L29" s="545" t="str">
        <f>IF(ISIEKSTRA1!K31="","",ISIEKSTRA1!K31)</f>
        <v/>
      </c>
      <c r="M29" s="545" t="str">
        <f>IF(ISIEKSTRA1!L31="","",VLOOKUP(ISIEKSTRA1!L31,EKSTRA,2,FALSE))</f>
        <v/>
      </c>
      <c r="N29" s="545" t="str">
        <f>IF(ISIEKSTRA1!N31="","",ISIEKSTRA1!N31)</f>
        <v/>
      </c>
    </row>
    <row r="30" spans="1:14" s="58" customFormat="1" ht="24.95" customHeight="1">
      <c r="A30" s="184">
        <v>27</v>
      </c>
      <c r="B30" s="190" t="str">
        <f>IF('Data Identitas'!B35="","",'Data Identitas'!B35)</f>
        <v>siswa27</v>
      </c>
      <c r="C30" s="544" t="str">
        <f>IF('Data Identitas'!C35="","",'Data Identitas'!C35)</f>
        <v/>
      </c>
      <c r="D30" s="26"/>
      <c r="E30" s="24"/>
      <c r="F30" s="24"/>
      <c r="G30" s="545" t="str">
        <f>IF(ISIEKSTRA1!C32="","",VLOOKUP(ISIEKSTRA1!C32,EKSTRA,2,FALSE))</f>
        <v/>
      </c>
      <c r="H30" s="545" t="str">
        <f>IF(ISIEKSTRA1!E32="","",ISIEKSTRA1!E32)</f>
        <v/>
      </c>
      <c r="I30" s="545" t="str">
        <f>IF(ISIEKSTRA1!F32="","",VLOOKUP(ISIEKSTRA1!F32,EKSTRA,2,FALSE))</f>
        <v/>
      </c>
      <c r="J30" s="545" t="str">
        <f>IF(ISIEKSTRA1!H32="","",ISIEKSTRA1!H32)</f>
        <v/>
      </c>
      <c r="K30" s="545" t="str">
        <f>IF(ISIEKSTRA1!I32="","",VLOOKUP(ISIEKSTRA1!I32,EKSTRA,2,FALSE))</f>
        <v/>
      </c>
      <c r="L30" s="545" t="str">
        <f>IF(ISIEKSTRA1!K32="","",ISIEKSTRA1!K32)</f>
        <v/>
      </c>
      <c r="M30" s="545" t="str">
        <f>IF(ISIEKSTRA1!L32="","",VLOOKUP(ISIEKSTRA1!L32,EKSTRA,2,FALSE))</f>
        <v/>
      </c>
      <c r="N30" s="545" t="str">
        <f>IF(ISIEKSTRA1!N32="","",ISIEKSTRA1!N32)</f>
        <v/>
      </c>
    </row>
    <row r="31" spans="1:14" s="58" customFormat="1" ht="24.95" customHeight="1">
      <c r="A31" s="184">
        <v>28</v>
      </c>
      <c r="B31" s="190" t="str">
        <f>IF('Data Identitas'!B36="","",'Data Identitas'!B36)</f>
        <v>siswa28</v>
      </c>
      <c r="C31" s="544" t="str">
        <f>IF('Data Identitas'!C36="","",'Data Identitas'!C36)</f>
        <v/>
      </c>
      <c r="D31" s="24"/>
      <c r="E31" s="26"/>
      <c r="F31" s="26"/>
      <c r="G31" s="545" t="str">
        <f>IF(ISIEKSTRA1!C33="","",VLOOKUP(ISIEKSTRA1!C33,EKSTRA,2,FALSE))</f>
        <v/>
      </c>
      <c r="H31" s="545" t="str">
        <f>IF(ISIEKSTRA1!E33="","",ISIEKSTRA1!E33)</f>
        <v/>
      </c>
      <c r="I31" s="545" t="str">
        <f>IF(ISIEKSTRA1!F33="","",VLOOKUP(ISIEKSTRA1!F33,EKSTRA,2,FALSE))</f>
        <v/>
      </c>
      <c r="J31" s="545" t="str">
        <f>IF(ISIEKSTRA1!H33="","",ISIEKSTRA1!H33)</f>
        <v/>
      </c>
      <c r="K31" s="545" t="str">
        <f>IF(ISIEKSTRA1!I33="","",VLOOKUP(ISIEKSTRA1!I33,EKSTRA,2,FALSE))</f>
        <v/>
      </c>
      <c r="L31" s="545" t="str">
        <f>IF(ISIEKSTRA1!K33="","",ISIEKSTRA1!K33)</f>
        <v/>
      </c>
      <c r="M31" s="545" t="str">
        <f>IF(ISIEKSTRA1!L33="","",VLOOKUP(ISIEKSTRA1!L33,EKSTRA,2,FALSE))</f>
        <v/>
      </c>
      <c r="N31" s="545" t="str">
        <f>IF(ISIEKSTRA1!N33="","",ISIEKSTRA1!N33)</f>
        <v/>
      </c>
    </row>
    <row r="32" spans="1:14" s="58" customFormat="1" ht="24.95" customHeight="1">
      <c r="A32" s="184">
        <v>29</v>
      </c>
      <c r="B32" s="190" t="str">
        <f>IF('Data Identitas'!B37="","",'Data Identitas'!B37)</f>
        <v>siswa29</v>
      </c>
      <c r="C32" s="544" t="str">
        <f>IF('Data Identitas'!C37="","",'Data Identitas'!C37)</f>
        <v/>
      </c>
      <c r="D32" s="26"/>
      <c r="E32" s="24"/>
      <c r="F32" s="24"/>
      <c r="G32" s="545" t="str">
        <f>IF(ISIEKSTRA1!C34="","",VLOOKUP(ISIEKSTRA1!C34,EKSTRA,2,FALSE))</f>
        <v/>
      </c>
      <c r="H32" s="545" t="str">
        <f>IF(ISIEKSTRA1!E34="","",ISIEKSTRA1!E34)</f>
        <v/>
      </c>
      <c r="I32" s="545" t="str">
        <f>IF(ISIEKSTRA1!F34="","",VLOOKUP(ISIEKSTRA1!F34,EKSTRA,2,FALSE))</f>
        <v/>
      </c>
      <c r="J32" s="545" t="str">
        <f>IF(ISIEKSTRA1!H34="","",ISIEKSTRA1!H34)</f>
        <v/>
      </c>
      <c r="K32" s="545" t="str">
        <f>IF(ISIEKSTRA1!I34="","",VLOOKUP(ISIEKSTRA1!I34,EKSTRA,2,FALSE))</f>
        <v/>
      </c>
      <c r="L32" s="545" t="str">
        <f>IF(ISIEKSTRA1!K34="","",ISIEKSTRA1!K34)</f>
        <v/>
      </c>
      <c r="M32" s="545" t="str">
        <f>IF(ISIEKSTRA1!L34="","",VLOOKUP(ISIEKSTRA1!L34,EKSTRA,2,FALSE))</f>
        <v/>
      </c>
      <c r="N32" s="545" t="str">
        <f>IF(ISIEKSTRA1!N34="","",ISIEKSTRA1!N34)</f>
        <v/>
      </c>
    </row>
    <row r="33" spans="1:14" s="58" customFormat="1" ht="24.95" customHeight="1">
      <c r="A33" s="184">
        <v>30</v>
      </c>
      <c r="B33" s="190" t="str">
        <f>IF('Data Identitas'!B38="","",'Data Identitas'!B38)</f>
        <v>siswa30</v>
      </c>
      <c r="C33" s="544" t="str">
        <f>IF('Data Identitas'!C38="","",'Data Identitas'!C38)</f>
        <v/>
      </c>
      <c r="D33" s="26"/>
      <c r="E33" s="26"/>
      <c r="F33" s="26"/>
      <c r="G33" s="545" t="str">
        <f>IF(ISIEKSTRA1!C35="","",VLOOKUP(ISIEKSTRA1!C35,EKSTRA,2,FALSE))</f>
        <v/>
      </c>
      <c r="H33" s="545" t="str">
        <f>IF(ISIEKSTRA1!E35="","",ISIEKSTRA1!E35)</f>
        <v/>
      </c>
      <c r="I33" s="545" t="str">
        <f>IF(ISIEKSTRA1!F35="","",VLOOKUP(ISIEKSTRA1!F35,EKSTRA,2,FALSE))</f>
        <v/>
      </c>
      <c r="J33" s="545" t="str">
        <f>IF(ISIEKSTRA1!H35="","",ISIEKSTRA1!H35)</f>
        <v/>
      </c>
      <c r="K33" s="545" t="str">
        <f>IF(ISIEKSTRA1!I35="","",VLOOKUP(ISIEKSTRA1!I35,EKSTRA,2,FALSE))</f>
        <v/>
      </c>
      <c r="L33" s="545" t="str">
        <f>IF(ISIEKSTRA1!K35="","",ISIEKSTRA1!K35)</f>
        <v/>
      </c>
      <c r="M33" s="545" t="str">
        <f>IF(ISIEKSTRA1!L35="","",VLOOKUP(ISIEKSTRA1!L35,EKSTRA,2,FALSE))</f>
        <v/>
      </c>
      <c r="N33" s="545" t="str">
        <f>IF(ISIEKSTRA1!N35="","",ISIEKSTRA1!N35)</f>
        <v/>
      </c>
    </row>
    <row r="34" spans="1:14" s="58" customFormat="1" ht="24.95" customHeight="1">
      <c r="A34" s="184">
        <v>31</v>
      </c>
      <c r="B34" s="190" t="str">
        <f>IF('Data Identitas'!B39="","",'Data Identitas'!B39)</f>
        <v>siswa31</v>
      </c>
      <c r="C34" s="544" t="str">
        <f>IF('Data Identitas'!C39="","",'Data Identitas'!C39)</f>
        <v/>
      </c>
      <c r="D34" s="24"/>
      <c r="E34" s="24"/>
      <c r="F34" s="24"/>
      <c r="G34" s="545" t="str">
        <f>IF(ISIEKSTRA1!C36="","",VLOOKUP(ISIEKSTRA1!C36,EKSTRA,2,FALSE))</f>
        <v/>
      </c>
      <c r="H34" s="545" t="str">
        <f>IF(ISIEKSTRA1!E36="","",ISIEKSTRA1!E36)</f>
        <v/>
      </c>
      <c r="I34" s="545" t="str">
        <f>IF(ISIEKSTRA1!F36="","",VLOOKUP(ISIEKSTRA1!F36,EKSTRA,2,FALSE))</f>
        <v/>
      </c>
      <c r="J34" s="545" t="str">
        <f>IF(ISIEKSTRA1!H36="","",ISIEKSTRA1!H36)</f>
        <v/>
      </c>
      <c r="K34" s="545" t="str">
        <f>IF(ISIEKSTRA1!I36="","",VLOOKUP(ISIEKSTRA1!I36,EKSTRA,2,FALSE))</f>
        <v/>
      </c>
      <c r="L34" s="545" t="str">
        <f>IF(ISIEKSTRA1!K36="","",ISIEKSTRA1!K36)</f>
        <v/>
      </c>
      <c r="M34" s="545" t="str">
        <f>IF(ISIEKSTRA1!L36="","",VLOOKUP(ISIEKSTRA1!L36,EKSTRA,2,FALSE))</f>
        <v/>
      </c>
      <c r="N34" s="545" t="str">
        <f>IF(ISIEKSTRA1!N36="","",ISIEKSTRA1!N36)</f>
        <v/>
      </c>
    </row>
    <row r="35" spans="1:14" s="58" customFormat="1" ht="24.95" customHeight="1">
      <c r="A35" s="184">
        <v>32</v>
      </c>
      <c r="B35" s="190" t="str">
        <f>IF('Data Identitas'!B40="","",'Data Identitas'!B40)</f>
        <v>siswa32</v>
      </c>
      <c r="C35" s="544" t="str">
        <f>IF('Data Identitas'!C40="","",'Data Identitas'!C40)</f>
        <v/>
      </c>
      <c r="D35" s="26"/>
      <c r="E35" s="26"/>
      <c r="F35" s="26"/>
      <c r="G35" s="545" t="str">
        <f>IF(ISIEKSTRA1!C37="","",VLOOKUP(ISIEKSTRA1!C37,EKSTRA,2,FALSE))</f>
        <v/>
      </c>
      <c r="H35" s="545" t="str">
        <f>IF(ISIEKSTRA1!E37="","",ISIEKSTRA1!E37)</f>
        <v/>
      </c>
      <c r="I35" s="545" t="str">
        <f>IF(ISIEKSTRA1!F37="","",VLOOKUP(ISIEKSTRA1!F37,EKSTRA,2,FALSE))</f>
        <v/>
      </c>
      <c r="J35" s="545" t="str">
        <f>IF(ISIEKSTRA1!H37="","",ISIEKSTRA1!H37)</f>
        <v/>
      </c>
      <c r="K35" s="545" t="str">
        <f>IF(ISIEKSTRA1!I37="","",VLOOKUP(ISIEKSTRA1!I37,EKSTRA,2,FALSE))</f>
        <v/>
      </c>
      <c r="L35" s="545" t="str">
        <f>IF(ISIEKSTRA1!K37="","",ISIEKSTRA1!K37)</f>
        <v/>
      </c>
      <c r="M35" s="545" t="str">
        <f>IF(ISIEKSTRA1!L37="","",VLOOKUP(ISIEKSTRA1!L37,EKSTRA,2,FALSE))</f>
        <v/>
      </c>
      <c r="N35" s="545" t="str">
        <f>IF(ISIEKSTRA1!N37="","",ISIEKSTRA1!N37)</f>
        <v/>
      </c>
    </row>
    <row r="36" spans="1:14" s="58" customFormat="1" ht="24.95" customHeight="1">
      <c r="A36" s="184">
        <v>33</v>
      </c>
      <c r="B36" s="190" t="str">
        <f>IF('Data Identitas'!B41="","",'Data Identitas'!B41)</f>
        <v>siswa33</v>
      </c>
      <c r="C36" s="544" t="str">
        <f>IF('Data Identitas'!C41="","",'Data Identitas'!C41)</f>
        <v/>
      </c>
      <c r="D36" s="26"/>
      <c r="E36" s="24"/>
      <c r="F36" s="24"/>
      <c r="G36" s="545" t="str">
        <f>IF(ISIEKSTRA1!C38="","",VLOOKUP(ISIEKSTRA1!C38,EKSTRA,2,FALSE))</f>
        <v/>
      </c>
      <c r="H36" s="545" t="str">
        <f>IF(ISIEKSTRA1!E38="","",ISIEKSTRA1!E38)</f>
        <v/>
      </c>
      <c r="I36" s="545" t="str">
        <f>IF(ISIEKSTRA1!F38="","",VLOOKUP(ISIEKSTRA1!F38,EKSTRA,2,FALSE))</f>
        <v/>
      </c>
      <c r="J36" s="545" t="str">
        <f>IF(ISIEKSTRA1!H38="","",ISIEKSTRA1!H38)</f>
        <v/>
      </c>
      <c r="K36" s="545" t="str">
        <f>IF(ISIEKSTRA1!I38="","",VLOOKUP(ISIEKSTRA1!I38,EKSTRA,2,FALSE))</f>
        <v/>
      </c>
      <c r="L36" s="545" t="str">
        <f>IF(ISIEKSTRA1!K38="","",ISIEKSTRA1!K38)</f>
        <v/>
      </c>
      <c r="M36" s="545" t="str">
        <f>IF(ISIEKSTRA1!L38="","",VLOOKUP(ISIEKSTRA1!L38,EKSTRA,2,FALSE))</f>
        <v/>
      </c>
      <c r="N36" s="545" t="str">
        <f>IF(ISIEKSTRA1!N38="","",ISIEKSTRA1!N38)</f>
        <v/>
      </c>
    </row>
    <row r="37" spans="1:14" s="58" customFormat="1" ht="24.95" customHeight="1">
      <c r="A37" s="184">
        <v>34</v>
      </c>
      <c r="B37" s="190" t="str">
        <f>IF('Data Identitas'!B42="","",'Data Identitas'!B42)</f>
        <v>siswa34</v>
      </c>
      <c r="C37" s="544" t="str">
        <f>IF('Data Identitas'!C42="","",'Data Identitas'!C42)</f>
        <v/>
      </c>
      <c r="D37" s="24"/>
      <c r="E37" s="26"/>
      <c r="F37" s="26"/>
      <c r="G37" s="545" t="str">
        <f>IF(ISIEKSTRA1!C39="","",VLOOKUP(ISIEKSTRA1!C39,EKSTRA,2,FALSE))</f>
        <v/>
      </c>
      <c r="H37" s="545" t="str">
        <f>IF(ISIEKSTRA1!E39="","",ISIEKSTRA1!E39)</f>
        <v/>
      </c>
      <c r="I37" s="545" t="str">
        <f>IF(ISIEKSTRA1!F39="","",VLOOKUP(ISIEKSTRA1!F39,EKSTRA,2,FALSE))</f>
        <v/>
      </c>
      <c r="J37" s="545" t="str">
        <f>IF(ISIEKSTRA1!H39="","",ISIEKSTRA1!H39)</f>
        <v/>
      </c>
      <c r="K37" s="545" t="str">
        <f>IF(ISIEKSTRA1!I39="","",VLOOKUP(ISIEKSTRA1!I39,EKSTRA,2,FALSE))</f>
        <v/>
      </c>
      <c r="L37" s="545" t="str">
        <f>IF(ISIEKSTRA1!K39="","",ISIEKSTRA1!K39)</f>
        <v/>
      </c>
      <c r="M37" s="545" t="str">
        <f>IF(ISIEKSTRA1!L39="","",VLOOKUP(ISIEKSTRA1!L39,EKSTRA,2,FALSE))</f>
        <v/>
      </c>
      <c r="N37" s="545" t="str">
        <f>IF(ISIEKSTRA1!N39="","",ISIEKSTRA1!N39)</f>
        <v/>
      </c>
    </row>
    <row r="38" spans="1:14" s="58" customFormat="1" ht="24.95" customHeight="1">
      <c r="A38" s="184">
        <v>35</v>
      </c>
      <c r="B38" s="190" t="str">
        <f>IF('Data Identitas'!B43="","",'Data Identitas'!B43)</f>
        <v>siswa35</v>
      </c>
      <c r="C38" s="544" t="str">
        <f>IF('Data Identitas'!C43="","",'Data Identitas'!C43)</f>
        <v/>
      </c>
      <c r="D38" s="26"/>
      <c r="E38" s="24"/>
      <c r="F38" s="24"/>
      <c r="G38" s="545" t="str">
        <f>IF(ISIEKSTRA1!C40="","",VLOOKUP(ISIEKSTRA1!C40,EKSTRA,2,FALSE))</f>
        <v/>
      </c>
      <c r="H38" s="545" t="str">
        <f>IF(ISIEKSTRA1!E40="","",ISIEKSTRA1!E40)</f>
        <v/>
      </c>
      <c r="I38" s="545" t="str">
        <f>IF(ISIEKSTRA1!F40="","",VLOOKUP(ISIEKSTRA1!F40,EKSTRA,2,FALSE))</f>
        <v/>
      </c>
      <c r="J38" s="545" t="str">
        <f>IF(ISIEKSTRA1!H40="","",ISIEKSTRA1!H40)</f>
        <v/>
      </c>
      <c r="K38" s="545" t="str">
        <f>IF(ISIEKSTRA1!I40="","",VLOOKUP(ISIEKSTRA1!I40,EKSTRA,2,FALSE))</f>
        <v/>
      </c>
      <c r="L38" s="545" t="str">
        <f>IF(ISIEKSTRA1!K40="","",ISIEKSTRA1!K40)</f>
        <v/>
      </c>
      <c r="M38" s="545" t="str">
        <f>IF(ISIEKSTRA1!L40="","",VLOOKUP(ISIEKSTRA1!L40,EKSTRA,2,FALSE))</f>
        <v/>
      </c>
      <c r="N38" s="545" t="str">
        <f>IF(ISIEKSTRA1!N40="","",ISIEKSTRA1!N40)</f>
        <v/>
      </c>
    </row>
    <row r="39" spans="1:14" s="58" customFormat="1" ht="24.95" customHeight="1">
      <c r="A39" s="184">
        <v>36</v>
      </c>
      <c r="B39" s="190" t="str">
        <f>IF('Data Identitas'!B44="","",'Data Identitas'!B44)</f>
        <v>siswa36</v>
      </c>
      <c r="C39" s="544" t="str">
        <f>IF('Data Identitas'!C44="","",'Data Identitas'!C44)</f>
        <v/>
      </c>
      <c r="D39" s="26"/>
      <c r="E39" s="26"/>
      <c r="F39" s="26"/>
      <c r="G39" s="545" t="str">
        <f>IF(ISIEKSTRA1!C41="","",VLOOKUP(ISIEKSTRA1!C41,EKSTRA,2,FALSE))</f>
        <v/>
      </c>
      <c r="H39" s="545" t="str">
        <f>IF(ISIEKSTRA1!E41="","",ISIEKSTRA1!E41)</f>
        <v/>
      </c>
      <c r="I39" s="545" t="str">
        <f>IF(ISIEKSTRA1!F41="","",VLOOKUP(ISIEKSTRA1!F41,EKSTRA,2,FALSE))</f>
        <v/>
      </c>
      <c r="J39" s="545" t="str">
        <f>IF(ISIEKSTRA1!H41="","",ISIEKSTRA1!H41)</f>
        <v/>
      </c>
      <c r="K39" s="545" t="str">
        <f>IF(ISIEKSTRA1!I41="","",VLOOKUP(ISIEKSTRA1!I41,EKSTRA,2,FALSE))</f>
        <v/>
      </c>
      <c r="L39" s="545" t="str">
        <f>IF(ISIEKSTRA1!K41="","",ISIEKSTRA1!K41)</f>
        <v/>
      </c>
      <c r="M39" s="545" t="str">
        <f>IF(ISIEKSTRA1!L41="","",VLOOKUP(ISIEKSTRA1!L41,EKSTRA,2,FALSE))</f>
        <v/>
      </c>
      <c r="N39" s="545" t="str">
        <f>IF(ISIEKSTRA1!N41="","",ISIEKSTRA1!N41)</f>
        <v/>
      </c>
    </row>
    <row r="40" spans="1:14" s="58" customFormat="1" ht="24.95" customHeight="1">
      <c r="A40" s="184">
        <v>37</v>
      </c>
      <c r="B40" s="190" t="str">
        <f>IF('Data Identitas'!B45="","",'Data Identitas'!B45)</f>
        <v>siswa37</v>
      </c>
      <c r="C40" s="544" t="str">
        <f>IF('Data Identitas'!C45="","",'Data Identitas'!C45)</f>
        <v/>
      </c>
      <c r="D40" s="24"/>
      <c r="E40" s="24"/>
      <c r="F40" s="24"/>
      <c r="G40" s="545" t="str">
        <f>IF(ISIEKSTRA1!C42="","",VLOOKUP(ISIEKSTRA1!C42,EKSTRA,2,FALSE))</f>
        <v/>
      </c>
      <c r="H40" s="545" t="str">
        <f>IF(ISIEKSTRA1!E42="","",ISIEKSTRA1!E42)</f>
        <v/>
      </c>
      <c r="I40" s="545" t="str">
        <f>IF(ISIEKSTRA1!F42="","",VLOOKUP(ISIEKSTRA1!F42,EKSTRA,2,FALSE))</f>
        <v/>
      </c>
      <c r="J40" s="545" t="str">
        <f>IF(ISIEKSTRA1!H42="","",ISIEKSTRA1!H42)</f>
        <v/>
      </c>
      <c r="K40" s="545" t="str">
        <f>IF(ISIEKSTRA1!I42="","",VLOOKUP(ISIEKSTRA1!I42,EKSTRA,2,FALSE))</f>
        <v/>
      </c>
      <c r="L40" s="545" t="str">
        <f>IF(ISIEKSTRA1!K42="","",ISIEKSTRA1!K42)</f>
        <v/>
      </c>
      <c r="M40" s="545" t="str">
        <f>IF(ISIEKSTRA1!L42="","",VLOOKUP(ISIEKSTRA1!L42,EKSTRA,2,FALSE))</f>
        <v/>
      </c>
      <c r="N40" s="545" t="str">
        <f>IF(ISIEKSTRA1!N42="","",ISIEKSTRA1!N42)</f>
        <v/>
      </c>
    </row>
    <row r="41" spans="1:14" s="58" customFormat="1" ht="24.95" customHeight="1">
      <c r="A41" s="184">
        <v>38</v>
      </c>
      <c r="B41" s="190" t="str">
        <f>IF('Data Identitas'!B46="","",'Data Identitas'!B46)</f>
        <v>siswa38</v>
      </c>
      <c r="C41" s="544" t="str">
        <f>IF('Data Identitas'!C46="","",'Data Identitas'!C46)</f>
        <v/>
      </c>
      <c r="D41" s="26"/>
      <c r="E41" s="26"/>
      <c r="F41" s="26"/>
      <c r="G41" s="545" t="str">
        <f>IF(ISIEKSTRA1!C43="","",VLOOKUP(ISIEKSTRA1!C43,EKSTRA,2,FALSE))</f>
        <v/>
      </c>
      <c r="H41" s="545" t="str">
        <f>IF(ISIEKSTRA1!E43="","",ISIEKSTRA1!E43)</f>
        <v/>
      </c>
      <c r="I41" s="545" t="str">
        <f>IF(ISIEKSTRA1!F43="","",VLOOKUP(ISIEKSTRA1!F43,EKSTRA,2,FALSE))</f>
        <v/>
      </c>
      <c r="J41" s="545" t="str">
        <f>IF(ISIEKSTRA1!H43="","",ISIEKSTRA1!H43)</f>
        <v/>
      </c>
      <c r="K41" s="545" t="str">
        <f>IF(ISIEKSTRA1!I43="","",VLOOKUP(ISIEKSTRA1!I43,EKSTRA,2,FALSE))</f>
        <v/>
      </c>
      <c r="L41" s="545" t="str">
        <f>IF(ISIEKSTRA1!K43="","",ISIEKSTRA1!K43)</f>
        <v/>
      </c>
      <c r="M41" s="545" t="str">
        <f>IF(ISIEKSTRA1!L43="","",VLOOKUP(ISIEKSTRA1!L43,EKSTRA,2,FALSE))</f>
        <v/>
      </c>
      <c r="N41" s="545" t="str">
        <f>IF(ISIEKSTRA1!N43="","",ISIEKSTRA1!N43)</f>
        <v/>
      </c>
    </row>
    <row r="42" spans="1:14" s="58" customFormat="1" ht="24.95" customHeight="1">
      <c r="A42" s="184">
        <v>39</v>
      </c>
      <c r="B42" s="190" t="str">
        <f>IF('Data Identitas'!B47="","",'Data Identitas'!B47)</f>
        <v>siswa39</v>
      </c>
      <c r="C42" s="544" t="str">
        <f>IF('Data Identitas'!C47="","",'Data Identitas'!C47)</f>
        <v/>
      </c>
      <c r="D42" s="26"/>
      <c r="E42" s="24"/>
      <c r="F42" s="24"/>
      <c r="G42" s="545" t="str">
        <f>IF(ISIEKSTRA1!C44="","",VLOOKUP(ISIEKSTRA1!C44,EKSTRA,2,FALSE))</f>
        <v/>
      </c>
      <c r="H42" s="545" t="str">
        <f>IF(ISIEKSTRA1!E44="","",ISIEKSTRA1!E44)</f>
        <v/>
      </c>
      <c r="I42" s="545" t="str">
        <f>IF(ISIEKSTRA1!F44="","",VLOOKUP(ISIEKSTRA1!F44,EKSTRA,2,FALSE))</f>
        <v/>
      </c>
      <c r="J42" s="545" t="str">
        <f>IF(ISIEKSTRA1!H44="","",ISIEKSTRA1!H44)</f>
        <v/>
      </c>
      <c r="K42" s="545" t="str">
        <f>IF(ISIEKSTRA1!I44="","",VLOOKUP(ISIEKSTRA1!I44,EKSTRA,2,FALSE))</f>
        <v/>
      </c>
      <c r="L42" s="545" t="str">
        <f>IF(ISIEKSTRA1!K44="","",ISIEKSTRA1!K44)</f>
        <v/>
      </c>
      <c r="M42" s="545" t="str">
        <f>IF(ISIEKSTRA1!L44="","",VLOOKUP(ISIEKSTRA1!L44,EKSTRA,2,FALSE))</f>
        <v/>
      </c>
      <c r="N42" s="545" t="str">
        <f>IF(ISIEKSTRA1!N44="","",ISIEKSTRA1!N44)</f>
        <v/>
      </c>
    </row>
    <row r="43" spans="1:14" s="58" customFormat="1" ht="24.95" customHeight="1">
      <c r="A43" s="184">
        <v>40</v>
      </c>
      <c r="B43" s="190" t="str">
        <f>IF('Data Identitas'!B48="","",'Data Identitas'!B48)</f>
        <v>siswa40</v>
      </c>
      <c r="C43" s="544" t="str">
        <f>IF('Data Identitas'!C48="","",'Data Identitas'!C48)</f>
        <v/>
      </c>
      <c r="D43" s="24"/>
      <c r="E43" s="26"/>
      <c r="F43" s="26"/>
      <c r="G43" s="545" t="str">
        <f>IF(ISIEKSTRA1!C45="","",VLOOKUP(ISIEKSTRA1!C45,EKSTRA,2,FALSE))</f>
        <v/>
      </c>
      <c r="H43" s="545" t="str">
        <f>IF(ISIEKSTRA1!E45="","",ISIEKSTRA1!E45)</f>
        <v/>
      </c>
      <c r="I43" s="545" t="str">
        <f>IF(ISIEKSTRA1!F45="","",VLOOKUP(ISIEKSTRA1!F45,EKSTRA,2,FALSE))</f>
        <v/>
      </c>
      <c r="J43" s="545" t="str">
        <f>IF(ISIEKSTRA1!H45="","",ISIEKSTRA1!H45)</f>
        <v/>
      </c>
      <c r="K43" s="545" t="str">
        <f>IF(ISIEKSTRA1!I45="","",VLOOKUP(ISIEKSTRA1!I45,EKSTRA,2,FALSE))</f>
        <v/>
      </c>
      <c r="L43" s="545" t="str">
        <f>IF(ISIEKSTRA1!K45="","",ISIEKSTRA1!K45)</f>
        <v/>
      </c>
      <c r="M43" s="545" t="str">
        <f>IF(ISIEKSTRA1!L45="","",VLOOKUP(ISIEKSTRA1!L45,EKSTRA,2,FALSE))</f>
        <v/>
      </c>
      <c r="N43" s="545" t="str">
        <f>IF(ISIEKSTRA1!N45="","",ISIEKSTRA1!N45)</f>
        <v/>
      </c>
    </row>
    <row r="44" spans="1:14" s="58" customFormat="1" ht="24.95" customHeight="1">
      <c r="A44" s="184">
        <v>41</v>
      </c>
      <c r="B44" s="190" t="str">
        <f>IF('Data Identitas'!B49="","",'Data Identitas'!B49)</f>
        <v>siswa41</v>
      </c>
      <c r="C44" s="544" t="str">
        <f>IF('Data Identitas'!C49="","",'Data Identitas'!C49)</f>
        <v/>
      </c>
      <c r="D44" s="26"/>
      <c r="E44" s="24"/>
      <c r="F44" s="24"/>
      <c r="G44" s="545" t="str">
        <f>IF(ISIEKSTRA1!C46="","",VLOOKUP(ISIEKSTRA1!C46,EKSTRA,2,FALSE))</f>
        <v/>
      </c>
      <c r="H44" s="545" t="str">
        <f>IF(ISIEKSTRA1!E46="","",ISIEKSTRA1!E46)</f>
        <v/>
      </c>
      <c r="I44" s="545" t="str">
        <f>IF(ISIEKSTRA1!F46="","",VLOOKUP(ISIEKSTRA1!F46,EKSTRA,2,FALSE))</f>
        <v/>
      </c>
      <c r="J44" s="545" t="str">
        <f>IF(ISIEKSTRA1!H46="","",ISIEKSTRA1!H46)</f>
        <v/>
      </c>
      <c r="K44" s="545" t="str">
        <f>IF(ISIEKSTRA1!I46="","",VLOOKUP(ISIEKSTRA1!I46,EKSTRA,2,FALSE))</f>
        <v/>
      </c>
      <c r="L44" s="545" t="str">
        <f>IF(ISIEKSTRA1!K46="","",ISIEKSTRA1!K46)</f>
        <v/>
      </c>
      <c r="M44" s="545" t="str">
        <f>IF(ISIEKSTRA1!L46="","",VLOOKUP(ISIEKSTRA1!L46,EKSTRA,2,FALSE))</f>
        <v/>
      </c>
      <c r="N44" s="545" t="str">
        <f>IF(ISIEKSTRA1!N46="","",ISIEKSTRA1!N46)</f>
        <v/>
      </c>
    </row>
    <row r="45" spans="1:14" s="58" customFormat="1" ht="24.95" customHeight="1">
      <c r="A45" s="184">
        <v>42</v>
      </c>
      <c r="B45" s="190" t="str">
        <f>IF('Data Identitas'!B50="","",'Data Identitas'!B50)</f>
        <v>siswa42</v>
      </c>
      <c r="C45" s="544" t="str">
        <f>IF('Data Identitas'!C50="","",'Data Identitas'!C50)</f>
        <v/>
      </c>
      <c r="D45" s="26"/>
      <c r="E45" s="26"/>
      <c r="F45" s="26"/>
      <c r="G45" s="545" t="str">
        <f>IF(ISIEKSTRA1!C47="","",VLOOKUP(ISIEKSTRA1!C47,EKSTRA,2,FALSE))</f>
        <v/>
      </c>
      <c r="H45" s="545" t="str">
        <f>IF(ISIEKSTRA1!E47="","",ISIEKSTRA1!E47)</f>
        <v/>
      </c>
      <c r="I45" s="545" t="str">
        <f>IF(ISIEKSTRA1!F47="","",VLOOKUP(ISIEKSTRA1!F47,EKSTRA,2,FALSE))</f>
        <v/>
      </c>
      <c r="J45" s="545" t="str">
        <f>IF(ISIEKSTRA1!H47="","",ISIEKSTRA1!H47)</f>
        <v/>
      </c>
      <c r="K45" s="545" t="str">
        <f>IF(ISIEKSTRA1!I47="","",VLOOKUP(ISIEKSTRA1!I47,EKSTRA,2,FALSE))</f>
        <v/>
      </c>
      <c r="L45" s="545" t="str">
        <f>IF(ISIEKSTRA1!K47="","",ISIEKSTRA1!K47)</f>
        <v/>
      </c>
      <c r="M45" s="545" t="str">
        <f>IF(ISIEKSTRA1!L47="","",VLOOKUP(ISIEKSTRA1!L47,EKSTRA,2,FALSE))</f>
        <v/>
      </c>
      <c r="N45" s="545" t="str">
        <f>IF(ISIEKSTRA1!N47="","",ISIEKSTRA1!N47)</f>
        <v/>
      </c>
    </row>
    <row r="46" spans="1:14" s="58" customFormat="1" ht="24.95" customHeight="1">
      <c r="A46" s="184">
        <v>43</v>
      </c>
      <c r="B46" s="190" t="str">
        <f>IF('Data Identitas'!B51="","",'Data Identitas'!B51)</f>
        <v>siswa43</v>
      </c>
      <c r="C46" s="544" t="str">
        <f>IF('Data Identitas'!C51="","",'Data Identitas'!C51)</f>
        <v/>
      </c>
      <c r="D46" s="24"/>
      <c r="E46" s="24"/>
      <c r="F46" s="24"/>
      <c r="G46" s="545" t="str">
        <f>IF(ISIEKSTRA1!C48="","",VLOOKUP(ISIEKSTRA1!C48,EKSTRA,2,FALSE))</f>
        <v/>
      </c>
      <c r="H46" s="545" t="str">
        <f>IF(ISIEKSTRA1!E48="","",ISIEKSTRA1!E48)</f>
        <v/>
      </c>
      <c r="I46" s="545" t="str">
        <f>IF(ISIEKSTRA1!F48="","",VLOOKUP(ISIEKSTRA1!F48,EKSTRA,2,FALSE))</f>
        <v/>
      </c>
      <c r="J46" s="545" t="str">
        <f>IF(ISIEKSTRA1!H48="","",ISIEKSTRA1!H48)</f>
        <v/>
      </c>
      <c r="K46" s="545" t="str">
        <f>IF(ISIEKSTRA1!I48="","",VLOOKUP(ISIEKSTRA1!I48,EKSTRA,2,FALSE))</f>
        <v/>
      </c>
      <c r="L46" s="545" t="str">
        <f>IF(ISIEKSTRA1!K48="","",ISIEKSTRA1!K48)</f>
        <v/>
      </c>
      <c r="M46" s="545" t="str">
        <f>IF(ISIEKSTRA1!L48="","",VLOOKUP(ISIEKSTRA1!L48,EKSTRA,2,FALSE))</f>
        <v/>
      </c>
      <c r="N46" s="545" t="str">
        <f>IF(ISIEKSTRA1!N48="","",ISIEKSTRA1!N48)</f>
        <v/>
      </c>
    </row>
    <row r="47" spans="1:14" s="58" customFormat="1" ht="24.95" customHeight="1">
      <c r="A47" s="184">
        <v>44</v>
      </c>
      <c r="B47" s="190" t="str">
        <f>IF('Data Identitas'!B52="","",'Data Identitas'!B52)</f>
        <v>siswa44</v>
      </c>
      <c r="C47" s="544" t="str">
        <f>IF('Data Identitas'!C52="","",'Data Identitas'!C52)</f>
        <v/>
      </c>
      <c r="D47" s="26"/>
      <c r="E47" s="26"/>
      <c r="F47" s="26"/>
      <c r="G47" s="545" t="str">
        <f>IF(ISIEKSTRA1!C49="","",VLOOKUP(ISIEKSTRA1!C49,EKSTRA,2,FALSE))</f>
        <v/>
      </c>
      <c r="H47" s="545" t="str">
        <f>IF(ISIEKSTRA1!E49="","",ISIEKSTRA1!E49)</f>
        <v/>
      </c>
      <c r="I47" s="545" t="str">
        <f>IF(ISIEKSTRA1!F49="","",VLOOKUP(ISIEKSTRA1!F49,EKSTRA,2,FALSE))</f>
        <v/>
      </c>
      <c r="J47" s="545" t="str">
        <f>IF(ISIEKSTRA1!H49="","",ISIEKSTRA1!H49)</f>
        <v/>
      </c>
      <c r="K47" s="545" t="str">
        <f>IF(ISIEKSTRA1!I49="","",VLOOKUP(ISIEKSTRA1!I49,EKSTRA,2,FALSE))</f>
        <v/>
      </c>
      <c r="L47" s="545" t="str">
        <f>IF(ISIEKSTRA1!K49="","",ISIEKSTRA1!K49)</f>
        <v/>
      </c>
      <c r="M47" s="545" t="str">
        <f>IF(ISIEKSTRA1!L49="","",VLOOKUP(ISIEKSTRA1!L49,EKSTRA,2,FALSE))</f>
        <v/>
      </c>
      <c r="N47" s="545" t="str">
        <f>IF(ISIEKSTRA1!N49="","",ISIEKSTRA1!N49)</f>
        <v/>
      </c>
    </row>
    <row r="48" spans="1:14" s="58" customFormat="1" ht="24.95" customHeight="1">
      <c r="A48" s="185">
        <v>45</v>
      </c>
      <c r="B48" s="190" t="str">
        <f>IF('Data Identitas'!B53="","",'Data Identitas'!B53)</f>
        <v>siswa45</v>
      </c>
      <c r="C48" s="544" t="str">
        <f>IF('Data Identitas'!C53="","",'Data Identitas'!C53)</f>
        <v/>
      </c>
      <c r="D48" s="26"/>
      <c r="E48" s="24"/>
      <c r="F48" s="24"/>
      <c r="G48" s="545" t="str">
        <f>IF(ISIEKSTRA1!C50="","",VLOOKUP(ISIEKSTRA1!C50,EKSTRA,2,FALSE))</f>
        <v/>
      </c>
      <c r="H48" s="545" t="str">
        <f>IF(ISIEKSTRA1!E50="","",ISIEKSTRA1!E50)</f>
        <v/>
      </c>
      <c r="I48" s="545" t="str">
        <f>IF(ISIEKSTRA1!F50="","",VLOOKUP(ISIEKSTRA1!F50,EKSTRA,2,FALSE))</f>
        <v/>
      </c>
      <c r="J48" s="545" t="str">
        <f>IF(ISIEKSTRA1!H50="","",ISIEKSTRA1!H50)</f>
        <v/>
      </c>
      <c r="K48" s="545" t="str">
        <f>IF(ISIEKSTRA1!I50="","",VLOOKUP(ISIEKSTRA1!I50,EKSTRA,2,FALSE))</f>
        <v/>
      </c>
      <c r="L48" s="545" t="str">
        <f>IF(ISIEKSTRA1!K50="","",ISIEKSTRA1!K50)</f>
        <v/>
      </c>
      <c r="M48" s="545" t="str">
        <f>IF(ISIEKSTRA1!L50="","",VLOOKUP(ISIEKSTRA1!L50,EKSTRA,2,FALSE))</f>
        <v/>
      </c>
      <c r="N48" s="545" t="str">
        <f>IF(ISIEKSTRA1!N50="","",ISIEKSTRA1!N50)</f>
        <v/>
      </c>
    </row>
    <row r="49" spans="1:14" s="58" customFormat="1" ht="24.95" customHeight="1">
      <c r="A49" s="186">
        <v>46</v>
      </c>
      <c r="B49" s="190" t="str">
        <f>IF('Data Identitas'!B54="","",'Data Identitas'!B54)</f>
        <v>siswa46</v>
      </c>
      <c r="C49" s="544" t="str">
        <f>IF('Data Identitas'!C54="","",'Data Identitas'!C54)</f>
        <v/>
      </c>
      <c r="D49" s="24"/>
      <c r="E49" s="26"/>
      <c r="F49" s="26"/>
      <c r="G49" s="545" t="str">
        <f>IF(ISIEKSTRA1!C51="","",VLOOKUP(ISIEKSTRA1!C51,EKSTRA,2,FALSE))</f>
        <v/>
      </c>
      <c r="H49" s="545" t="str">
        <f>IF(ISIEKSTRA1!E51="","",ISIEKSTRA1!E51)</f>
        <v/>
      </c>
      <c r="I49" s="545" t="str">
        <f>IF(ISIEKSTRA1!F51="","",VLOOKUP(ISIEKSTRA1!F51,EKSTRA,2,FALSE))</f>
        <v/>
      </c>
      <c r="J49" s="545" t="str">
        <f>IF(ISIEKSTRA1!H51="","",ISIEKSTRA1!H51)</f>
        <v/>
      </c>
      <c r="K49" s="545" t="str">
        <f>IF(ISIEKSTRA1!I51="","",VLOOKUP(ISIEKSTRA1!I51,EKSTRA,2,FALSE))</f>
        <v/>
      </c>
      <c r="L49" s="545" t="str">
        <f>IF(ISIEKSTRA1!K51="","",ISIEKSTRA1!K51)</f>
        <v/>
      </c>
      <c r="M49" s="545" t="str">
        <f>IF(ISIEKSTRA1!L51="","",VLOOKUP(ISIEKSTRA1!L51,EKSTRA,2,FALSE))</f>
        <v/>
      </c>
      <c r="N49" s="545" t="str">
        <f>IF(ISIEKSTRA1!N51="","",ISIEKSTRA1!N51)</f>
        <v/>
      </c>
    </row>
    <row r="50" spans="1:14" s="58" customFormat="1" ht="24.95" customHeight="1">
      <c r="A50" s="186">
        <v>47</v>
      </c>
      <c r="B50" s="190" t="str">
        <f>IF('Data Identitas'!B55="","",'Data Identitas'!B55)</f>
        <v>siswa47</v>
      </c>
      <c r="C50" s="544" t="str">
        <f>IF('Data Identitas'!C55="","",'Data Identitas'!C55)</f>
        <v/>
      </c>
      <c r="D50" s="26"/>
      <c r="E50" s="24"/>
      <c r="F50" s="24"/>
      <c r="G50" s="545" t="str">
        <f>IF(ISIEKSTRA1!C52="","",VLOOKUP(ISIEKSTRA1!C52,EKSTRA,2,FALSE))</f>
        <v/>
      </c>
      <c r="H50" s="545" t="str">
        <f>IF(ISIEKSTRA1!E52="","",ISIEKSTRA1!E52)</f>
        <v/>
      </c>
      <c r="I50" s="545" t="str">
        <f>IF(ISIEKSTRA1!F52="","",VLOOKUP(ISIEKSTRA1!F52,EKSTRA,2,FALSE))</f>
        <v/>
      </c>
      <c r="J50" s="545" t="str">
        <f>IF(ISIEKSTRA1!H52="","",ISIEKSTRA1!H52)</f>
        <v/>
      </c>
      <c r="K50" s="545" t="str">
        <f>IF(ISIEKSTRA1!I52="","",VLOOKUP(ISIEKSTRA1!I52,EKSTRA,2,FALSE))</f>
        <v/>
      </c>
      <c r="L50" s="545" t="str">
        <f>IF(ISIEKSTRA1!K52="","",ISIEKSTRA1!K52)</f>
        <v/>
      </c>
      <c r="M50" s="545" t="str">
        <f>IF(ISIEKSTRA1!L52="","",VLOOKUP(ISIEKSTRA1!L52,EKSTRA,2,FALSE))</f>
        <v/>
      </c>
      <c r="N50" s="545" t="str">
        <f>IF(ISIEKSTRA1!N52="","",ISIEKSTRA1!N52)</f>
        <v/>
      </c>
    </row>
    <row r="51" spans="1:14" s="58" customFormat="1" ht="24.95" customHeight="1">
      <c r="A51" s="186">
        <v>48</v>
      </c>
      <c r="B51" s="190" t="str">
        <f>IF('Data Identitas'!B56="","",'Data Identitas'!B56)</f>
        <v>siswa48</v>
      </c>
      <c r="C51" s="544" t="str">
        <f>IF('Data Identitas'!C56="","",'Data Identitas'!C56)</f>
        <v/>
      </c>
      <c r="D51" s="26"/>
      <c r="E51" s="26"/>
      <c r="F51" s="26"/>
      <c r="G51" s="545" t="str">
        <f>IF(ISIEKSTRA1!C53="","",VLOOKUP(ISIEKSTRA1!C53,EKSTRA,2,FALSE))</f>
        <v/>
      </c>
      <c r="H51" s="545" t="str">
        <f>IF(ISIEKSTRA1!E53="","",ISIEKSTRA1!E53)</f>
        <v/>
      </c>
      <c r="I51" s="545" t="str">
        <f>IF(ISIEKSTRA1!F53="","",VLOOKUP(ISIEKSTRA1!F53,EKSTRA,2,FALSE))</f>
        <v/>
      </c>
      <c r="J51" s="545" t="str">
        <f>IF(ISIEKSTRA1!H53="","",ISIEKSTRA1!H53)</f>
        <v/>
      </c>
      <c r="K51" s="545" t="str">
        <f>IF(ISIEKSTRA1!I53="","",VLOOKUP(ISIEKSTRA1!I53,EKSTRA,2,FALSE))</f>
        <v/>
      </c>
      <c r="L51" s="545" t="str">
        <f>IF(ISIEKSTRA1!K53="","",ISIEKSTRA1!K53)</f>
        <v/>
      </c>
      <c r="M51" s="545" t="str">
        <f>IF(ISIEKSTRA1!L53="","",VLOOKUP(ISIEKSTRA1!L53,EKSTRA,2,FALSE))</f>
        <v/>
      </c>
      <c r="N51" s="545" t="str">
        <f>IF(ISIEKSTRA1!N53="","",ISIEKSTRA1!N53)</f>
        <v/>
      </c>
    </row>
    <row r="52" spans="1:14" s="58" customFormat="1" ht="24.95" customHeight="1">
      <c r="A52" s="546"/>
      <c r="B52" s="559"/>
      <c r="C52" s="560"/>
      <c r="D52" s="547"/>
      <c r="E52" s="547"/>
      <c r="F52" s="547"/>
      <c r="G52" s="547"/>
      <c r="H52" s="547"/>
      <c r="I52" s="547"/>
      <c r="J52" s="547"/>
      <c r="K52" s="547"/>
      <c r="L52" s="547"/>
      <c r="M52" s="547"/>
      <c r="N52" s="547"/>
    </row>
  </sheetData>
  <sheetProtection password="D4C3" sheet="1" objects="1" scenarios="1" formatCells="0" formatColumns="0" formatRows="0" insertColumns="0" insertRows="0" insertHyperlinks="0" deleteColumns="0" deleteRows="0" sort="0"/>
  <mergeCells count="5">
    <mergeCell ref="A2:A3"/>
    <mergeCell ref="B2:B3"/>
    <mergeCell ref="C2:C3"/>
    <mergeCell ref="D2:F2"/>
    <mergeCell ref="G2:N2"/>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sheetPr codeName="Sheet4">
    <tabColor theme="3"/>
  </sheetPr>
  <dimension ref="A1:T65"/>
  <sheetViews>
    <sheetView showGridLines="0" showRowColHeaders="0" zoomScale="70" zoomScaleNormal="70" workbookViewId="0">
      <selection activeCell="H18" sqref="H18"/>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10.57031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75">
      <c r="C2" s="672" t="str">
        <f>Home!C1</f>
        <v>KEMENTERIAN AGAMA REPUBLIK INDONESIA</v>
      </c>
      <c r="D2" s="672"/>
      <c r="E2" s="672"/>
      <c r="F2" s="672"/>
      <c r="G2" s="672"/>
      <c r="H2" s="672"/>
      <c r="I2" s="198"/>
      <c r="J2" s="198"/>
      <c r="K2" s="198"/>
      <c r="L2" s="198"/>
      <c r="M2" s="198"/>
      <c r="N2" s="198"/>
      <c r="O2" s="198"/>
      <c r="P2" s="198"/>
      <c r="Q2" s="198"/>
    </row>
    <row r="3" spans="1:20" ht="26.25">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180</v>
      </c>
      <c r="D8" s="203"/>
      <c r="E8" s="68"/>
      <c r="G8" s="204" t="s">
        <v>10</v>
      </c>
      <c r="H8" s="19">
        <f>Home!D18</f>
        <v>0</v>
      </c>
      <c r="I8" s="205"/>
      <c r="J8" s="205"/>
      <c r="K8" s="205"/>
      <c r="L8" s="205"/>
      <c r="M8" s="205"/>
      <c r="N8" s="205"/>
      <c r="O8" s="205"/>
      <c r="P8" s="205"/>
      <c r="Q8" s="205"/>
    </row>
    <row r="9" spans="1:20">
      <c r="B9" s="202" t="s">
        <v>8</v>
      </c>
      <c r="C9" s="675">
        <f>Home!D16</f>
        <v>0</v>
      </c>
      <c r="D9" s="675"/>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193"/>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ht="20.100000000000001" customHeight="1">
      <c r="A62" s="194"/>
      <c r="B62" s="194" t="s">
        <v>3</v>
      </c>
      <c r="C62" s="20" t="str">
        <f>IFERROR(AVERAGE(C14:C61),"")</f>
        <v/>
      </c>
      <c r="D62" s="210"/>
      <c r="E62" s="210"/>
      <c r="F62" s="20" t="str">
        <f>IFERROR(AVERAGE(F14:F61),"")</f>
        <v/>
      </c>
      <c r="G62" s="210"/>
      <c r="H62" s="210"/>
      <c r="I62" s="210"/>
      <c r="J62" s="210"/>
      <c r="K62" s="210"/>
      <c r="L62" s="210"/>
      <c r="M62" s="210"/>
      <c r="N62" s="210"/>
      <c r="O62" s="210"/>
      <c r="P62" s="210"/>
      <c r="Q62" s="210"/>
      <c r="R62" s="65"/>
      <c r="S62" s="65"/>
    </row>
    <row r="63" spans="1:20" hidden="1">
      <c r="A63" s="58"/>
    </row>
    <row r="64" spans="1:20" ht="15" customHeight="1"/>
    <row r="65" ht="15" customHeight="1"/>
  </sheetData>
  <sheetProtection password="D4C3" sheet="1" objects="1" scenarios="1"/>
  <mergeCells count="13">
    <mergeCell ref="A12:A13"/>
    <mergeCell ref="B12:B13"/>
    <mergeCell ref="C12:E12"/>
    <mergeCell ref="F12:H12"/>
    <mergeCell ref="I12:J12"/>
    <mergeCell ref="T12:T13"/>
    <mergeCell ref="S12:S13"/>
    <mergeCell ref="C1:H1"/>
    <mergeCell ref="C2:H2"/>
    <mergeCell ref="C3:H3"/>
    <mergeCell ref="C4:H6"/>
    <mergeCell ref="C9:D9"/>
    <mergeCell ref="K12:R12"/>
  </mergeCells>
  <pageMargins left="0" right="0" top="0.15748031496062992" bottom="0" header="0.31496062992125984" footer="0.31496062992125984"/>
  <pageSetup paperSize="9" scale="78" orientation="landscape" horizontalDpi="4294967293" r:id="rId1"/>
  <drawing r:id="rId2"/>
</worksheet>
</file>

<file path=xl/worksheets/sheet44.xml><?xml version="1.0" encoding="utf-8"?>
<worksheet xmlns="http://schemas.openxmlformats.org/spreadsheetml/2006/main" xmlns:r="http://schemas.openxmlformats.org/officeDocument/2006/relationships">
  <sheetPr codeName="Sheet5">
    <tabColor theme="3"/>
  </sheetPr>
  <dimension ref="A1:T65"/>
  <sheetViews>
    <sheetView showGridLines="0" zoomScale="70" zoomScaleNormal="70" workbookViewId="0"/>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Home!C1</f>
        <v>KEMENTERIAN AGAMA REPUBLIK INDONESIA</v>
      </c>
      <c r="D2" s="672"/>
      <c r="E2" s="672"/>
      <c r="F2" s="672"/>
      <c r="G2" s="672"/>
      <c r="H2" s="672"/>
      <c r="I2" s="198"/>
      <c r="J2" s="198"/>
      <c r="K2" s="198"/>
      <c r="L2" s="198"/>
      <c r="M2" s="198"/>
      <c r="N2" s="198"/>
      <c r="O2" s="198"/>
      <c r="P2" s="198"/>
      <c r="Q2" s="198"/>
    </row>
    <row r="3" spans="1:20" ht="26.25">
      <c r="B3" s="178"/>
      <c r="C3" s="673" t="str">
        <f>Home!C4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00"/>
      <c r="J4" s="200"/>
      <c r="K4" s="200"/>
      <c r="L4" s="200"/>
      <c r="M4" s="200"/>
      <c r="N4" s="200"/>
      <c r="O4" s="200"/>
      <c r="P4" s="200"/>
      <c r="Q4" s="200"/>
    </row>
    <row r="5" spans="1:20" ht="15" customHeight="1">
      <c r="B5" s="178"/>
      <c r="C5" s="674"/>
      <c r="D5" s="674"/>
      <c r="E5" s="674"/>
      <c r="F5" s="674"/>
      <c r="G5" s="674"/>
      <c r="H5" s="674"/>
      <c r="I5" s="200"/>
      <c r="J5" s="200"/>
      <c r="K5" s="200"/>
      <c r="L5" s="200"/>
      <c r="M5" s="200"/>
      <c r="N5" s="200"/>
      <c r="O5" s="200"/>
      <c r="P5" s="200"/>
      <c r="Q5" s="200"/>
    </row>
    <row r="6" spans="1:20" ht="15" customHeight="1">
      <c r="B6" s="178"/>
      <c r="C6" s="674"/>
      <c r="D6" s="674"/>
      <c r="E6" s="674"/>
      <c r="F6" s="674"/>
      <c r="G6" s="674"/>
      <c r="H6" s="674"/>
      <c r="I6" s="200"/>
      <c r="J6" s="200"/>
      <c r="K6" s="200"/>
      <c r="L6" s="200"/>
      <c r="M6" s="200"/>
      <c r="N6" s="200"/>
      <c r="O6" s="200"/>
      <c r="P6" s="200"/>
      <c r="Q6" s="200"/>
    </row>
    <row r="7" spans="1:20" ht="15.75">
      <c r="B7" s="178"/>
      <c r="C7" s="178"/>
      <c r="D7" s="178"/>
      <c r="E7" s="178"/>
      <c r="F7" s="201"/>
      <c r="G7" s="201"/>
      <c r="H7" s="201"/>
      <c r="I7" s="201"/>
      <c r="J7" s="201"/>
      <c r="K7" s="201"/>
      <c r="L7" s="201"/>
      <c r="M7" s="201"/>
      <c r="N7" s="201"/>
      <c r="O7" s="201"/>
      <c r="P7" s="201"/>
      <c r="Q7" s="201"/>
    </row>
    <row r="8" spans="1:20">
      <c r="B8" s="202" t="s">
        <v>7</v>
      </c>
      <c r="C8" s="203" t="s">
        <v>154</v>
      </c>
      <c r="D8" s="203"/>
      <c r="E8" s="68"/>
      <c r="G8" s="204" t="s">
        <v>10</v>
      </c>
      <c r="H8" s="19">
        <f>Home!D18</f>
        <v>0</v>
      </c>
      <c r="I8" s="205"/>
      <c r="J8" s="205"/>
      <c r="K8" s="205"/>
      <c r="L8" s="205"/>
      <c r="M8" s="205"/>
      <c r="N8" s="205"/>
      <c r="O8" s="205"/>
      <c r="P8" s="205"/>
      <c r="Q8" s="205"/>
    </row>
    <row r="9" spans="1:20">
      <c r="B9" s="202" t="s">
        <v>8</v>
      </c>
      <c r="C9" s="675">
        <f>Home!D16</f>
        <v>0</v>
      </c>
      <c r="D9" s="675"/>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0"/>
      <c r="J62" s="210"/>
      <c r="K62" s="210"/>
      <c r="L62" s="210"/>
      <c r="M62" s="210"/>
      <c r="N62" s="210"/>
      <c r="O62" s="210"/>
      <c r="P62" s="210"/>
      <c r="Q62" s="210"/>
      <c r="R62" s="65"/>
      <c r="S62" s="65"/>
      <c r="T62" s="58"/>
    </row>
    <row r="63" spans="1:20" hidden="1">
      <c r="A63" s="58"/>
    </row>
    <row r="64" spans="1:20" ht="15" customHeight="1"/>
    <row r="65" ht="15" customHeight="1"/>
  </sheetData>
  <sheetProtection password="D4C3" sheet="1" objects="1" scenarios="1"/>
  <mergeCells count="13">
    <mergeCell ref="A12:A13"/>
    <mergeCell ref="B12:B13"/>
    <mergeCell ref="C12:E12"/>
    <mergeCell ref="F12:H12"/>
    <mergeCell ref="I12:J12"/>
    <mergeCell ref="T12:T13"/>
    <mergeCell ref="C1:H1"/>
    <mergeCell ref="C2:H2"/>
    <mergeCell ref="C3:H3"/>
    <mergeCell ref="C4:H6"/>
    <mergeCell ref="C9:D9"/>
    <mergeCell ref="S12:S13"/>
    <mergeCell ref="K12:R12"/>
  </mergeCells>
  <pageMargins left="0" right="0" top="0.15748031496062992" bottom="0" header="0.31496062992125984" footer="0.31496062992125984"/>
  <pageSetup paperSize="9" scale="78" orientation="landscape" horizontalDpi="4294967293" r:id="rId1"/>
  <drawing r:id="rId2"/>
</worksheet>
</file>

<file path=xl/worksheets/sheet45.xml><?xml version="1.0" encoding="utf-8"?>
<worksheet xmlns="http://schemas.openxmlformats.org/spreadsheetml/2006/main" xmlns:r="http://schemas.openxmlformats.org/officeDocument/2006/relationships">
  <sheetPr codeName="Sheet6">
    <tabColor theme="3"/>
  </sheetPr>
  <dimension ref="A1:T65"/>
  <sheetViews>
    <sheetView showGridLines="0" zoomScale="70" zoomScaleNormal="70" workbookViewId="0">
      <selection activeCell="H16" sqref="H16"/>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75">
      <c r="C2" s="672" t="str">
        <f>Home!C1</f>
        <v>KEMENTERIAN AGAMA REPUBLIK INDONESIA</v>
      </c>
      <c r="D2" s="672"/>
      <c r="E2" s="672"/>
      <c r="F2" s="672"/>
      <c r="G2" s="672"/>
      <c r="H2" s="672"/>
      <c r="I2" s="198"/>
      <c r="J2" s="198"/>
      <c r="K2" s="198"/>
      <c r="L2" s="198"/>
      <c r="M2" s="198"/>
      <c r="N2" s="198"/>
      <c r="O2" s="198"/>
      <c r="P2" s="198"/>
      <c r="Q2" s="198"/>
    </row>
    <row r="3" spans="1:20" ht="26.25">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156</v>
      </c>
      <c r="D8" s="203"/>
      <c r="E8" s="68"/>
      <c r="G8" s="204" t="s">
        <v>10</v>
      </c>
      <c r="H8" s="19">
        <f>Home!D18</f>
        <v>0</v>
      </c>
      <c r="I8" s="205"/>
      <c r="J8" s="205"/>
      <c r="K8" s="205"/>
      <c r="L8" s="205"/>
      <c r="M8" s="205"/>
      <c r="N8" s="205"/>
      <c r="O8" s="205"/>
      <c r="P8" s="205"/>
      <c r="Q8" s="205"/>
    </row>
    <row r="9" spans="1:20">
      <c r="B9" s="202" t="s">
        <v>8</v>
      </c>
      <c r="C9" s="675">
        <f>Home!D16</f>
        <v>0</v>
      </c>
      <c r="D9" s="675"/>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ht="20.100000000000001" customHeight="1">
      <c r="A63" s="194"/>
      <c r="B63" s="194"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194"/>
      <c r="J64" s="194"/>
      <c r="K64" s="194"/>
      <c r="L64" s="194"/>
      <c r="M64" s="194"/>
      <c r="N64" s="194"/>
      <c r="O64" s="194"/>
      <c r="P64" s="194"/>
      <c r="Q64" s="194"/>
      <c r="R64" s="65"/>
      <c r="S64" s="65"/>
    </row>
    <row r="65" spans="1:1" ht="15" hidden="1" customHeight="1">
      <c r="A65" s="58"/>
    </row>
  </sheetData>
  <sheetProtection password="D4C3" sheet="1" objects="1" scenarios="1"/>
  <mergeCells count="13">
    <mergeCell ref="A12:A13"/>
    <mergeCell ref="B12:B13"/>
    <mergeCell ref="C12:E12"/>
    <mergeCell ref="F12:H12"/>
    <mergeCell ref="I12:J12"/>
    <mergeCell ref="T12:T13"/>
    <mergeCell ref="S12:S13"/>
    <mergeCell ref="C1:H1"/>
    <mergeCell ref="C2:H2"/>
    <mergeCell ref="C3:H3"/>
    <mergeCell ref="C4:H6"/>
    <mergeCell ref="C9:D9"/>
    <mergeCell ref="K12:R12"/>
  </mergeCells>
  <pageMargins left="0" right="0" top="0.15748031496062992" bottom="0" header="0.31496062992125984" footer="0.31496062992125984"/>
  <pageSetup paperSize="9" scale="78" orientation="landscape" horizontalDpi="4294967293" r:id="rId1"/>
  <drawing r:id="rId2"/>
</worksheet>
</file>

<file path=xl/worksheets/sheet46.xml><?xml version="1.0" encoding="utf-8"?>
<worksheet xmlns="http://schemas.openxmlformats.org/spreadsheetml/2006/main" xmlns:r="http://schemas.openxmlformats.org/officeDocument/2006/relationships">
  <sheetPr codeName="Sheet7">
    <tabColor theme="3"/>
  </sheetPr>
  <dimension ref="A1:T65"/>
  <sheetViews>
    <sheetView showGridLines="0" zoomScale="70" zoomScaleNormal="70" workbookViewId="0"/>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75">
      <c r="C2" s="672" t="str">
        <f>Home!C1</f>
        <v>KEMENTERIAN AGAMA REPUBLIK INDONESIA</v>
      </c>
      <c r="D2" s="672"/>
      <c r="E2" s="672"/>
      <c r="F2" s="672"/>
      <c r="G2" s="672"/>
      <c r="H2" s="672"/>
      <c r="I2" s="198"/>
      <c r="J2" s="198"/>
      <c r="K2" s="198"/>
      <c r="L2" s="198"/>
      <c r="M2" s="198"/>
      <c r="N2" s="198"/>
      <c r="O2" s="198"/>
      <c r="P2" s="198"/>
      <c r="Q2" s="198"/>
    </row>
    <row r="3" spans="1:20" ht="26.25">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184</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4C3" sheet="1" objects="1" scenarios="1"/>
  <mergeCells count="13">
    <mergeCell ref="A12:A13"/>
    <mergeCell ref="B12:B13"/>
    <mergeCell ref="C12:E12"/>
    <mergeCell ref="F12:H12"/>
    <mergeCell ref="I12:J12"/>
    <mergeCell ref="T12:T13"/>
    <mergeCell ref="S12:S13"/>
    <mergeCell ref="C1:H1"/>
    <mergeCell ref="C2:H2"/>
    <mergeCell ref="C3:H3"/>
    <mergeCell ref="C4:H6"/>
    <mergeCell ref="C9:D9"/>
    <mergeCell ref="K12:R12"/>
  </mergeCells>
  <pageMargins left="0" right="0" top="0.15748031496062992" bottom="0" header="0.31496062992125984" footer="0.31496062992125984"/>
  <pageSetup paperSize="9" scale="78" orientation="landscape" horizontalDpi="4294967293" r:id="rId1"/>
  <drawing r:id="rId2"/>
</worksheet>
</file>

<file path=xl/worksheets/sheet47.xml><?xml version="1.0" encoding="utf-8"?>
<worksheet xmlns="http://schemas.openxmlformats.org/spreadsheetml/2006/main" xmlns:r="http://schemas.openxmlformats.org/officeDocument/2006/relationships">
  <sheetPr codeName="Sheet8">
    <tabColor theme="4"/>
  </sheetPr>
  <dimension ref="A1:T65"/>
  <sheetViews>
    <sheetView showGridLines="0" zoomScale="80" zoomScaleNormal="8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22</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row r="65"/>
  </sheetData>
  <sheetProtection password="D4C3" sheet="1" objects="1" scenarios="1"/>
  <mergeCells count="13">
    <mergeCell ref="A12:A13"/>
    <mergeCell ref="B12:B13"/>
    <mergeCell ref="C12:E12"/>
    <mergeCell ref="F12:H12"/>
    <mergeCell ref="I12:J12"/>
    <mergeCell ref="T12:T13"/>
    <mergeCell ref="S12:S13"/>
    <mergeCell ref="C1:H1"/>
    <mergeCell ref="C2:H2"/>
    <mergeCell ref="C3:H3"/>
    <mergeCell ref="C4:H6"/>
    <mergeCell ref="C9:D9"/>
    <mergeCell ref="K12:R12"/>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sheetPr codeName="Sheet9">
    <tabColor theme="5"/>
  </sheetPr>
  <dimension ref="A1:T65"/>
  <sheetViews>
    <sheetView showGridLines="0" zoomScale="80" zoomScaleNormal="80" workbookViewId="0">
      <selection activeCell="H18" sqref="H18"/>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23</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sheetPr codeName="Sheet10">
    <tabColor theme="3"/>
  </sheetPr>
  <dimension ref="A1:T65"/>
  <sheetViews>
    <sheetView showGridLines="0" zoomScale="70" zoomScaleNormal="70" workbookViewId="0">
      <selection activeCell="G18" sqref="G18"/>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23" width="9.140625" style="58" customWidth="1"/>
    <col min="24" max="16384" width="9.140625" style="58"/>
  </cols>
  <sheetData>
    <row r="1" spans="1:20">
      <c r="C1" s="671"/>
      <c r="D1" s="671"/>
      <c r="E1" s="671"/>
      <c r="F1" s="671"/>
      <c r="G1" s="671"/>
      <c r="H1" s="671"/>
      <c r="I1" s="197"/>
      <c r="J1" s="197"/>
      <c r="K1" s="197"/>
      <c r="L1" s="197"/>
      <c r="M1" s="197"/>
      <c r="N1" s="197"/>
      <c r="O1" s="197"/>
      <c r="P1" s="197"/>
      <c r="Q1" s="197"/>
    </row>
    <row r="2" spans="1:20" ht="15.75">
      <c r="C2" s="672" t="str">
        <f>Home!C1</f>
        <v>KEMENTERIAN AGAMA REPUBLIK INDONESIA</v>
      </c>
      <c r="D2" s="672"/>
      <c r="E2" s="672"/>
      <c r="F2" s="672"/>
      <c r="G2" s="672"/>
      <c r="H2" s="672"/>
      <c r="I2" s="198"/>
      <c r="J2" s="198"/>
      <c r="K2" s="198"/>
      <c r="L2" s="198"/>
      <c r="M2" s="198"/>
      <c r="N2" s="198"/>
      <c r="O2" s="198"/>
      <c r="P2" s="198"/>
      <c r="Q2" s="198"/>
    </row>
    <row r="3" spans="1:20" ht="26.25">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185</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A12:A13"/>
    <mergeCell ref="B12:B13"/>
    <mergeCell ref="C12:E12"/>
    <mergeCell ref="F12:H12"/>
    <mergeCell ref="K12:R12"/>
    <mergeCell ref="I12:J12"/>
    <mergeCell ref="T12:T13"/>
    <mergeCell ref="S12:S13"/>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50.xml><?xml version="1.0" encoding="utf-8"?>
<worksheet xmlns="http://schemas.openxmlformats.org/spreadsheetml/2006/main" xmlns:r="http://schemas.openxmlformats.org/officeDocument/2006/relationships">
  <sheetPr codeName="Sheet11">
    <tabColor theme="6"/>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218" customWidth="1"/>
    <col min="4" max="4" width="5.28515625" style="218" customWidth="1"/>
    <col min="5" max="5" width="44.5703125" style="196" customWidth="1"/>
    <col min="6" max="6" width="5.7109375" style="218" customWidth="1"/>
    <col min="7" max="7" width="5.28515625" style="218"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19"/>
      <c r="G7" s="220"/>
      <c r="H7" s="201"/>
      <c r="I7" s="201"/>
      <c r="J7" s="201"/>
      <c r="K7" s="201"/>
      <c r="L7" s="201"/>
      <c r="M7" s="201"/>
      <c r="N7" s="201"/>
      <c r="O7" s="201"/>
      <c r="P7" s="201"/>
      <c r="Q7" s="201"/>
    </row>
    <row r="8" spans="1:20">
      <c r="B8" s="202" t="s">
        <v>7</v>
      </c>
      <c r="C8" s="684" t="s">
        <v>24</v>
      </c>
      <c r="D8" s="684"/>
      <c r="E8" s="684"/>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197"/>
      <c r="D10" s="197"/>
      <c r="E10" s="68"/>
      <c r="F10" s="197"/>
      <c r="G10" s="197"/>
      <c r="H10" s="178"/>
      <c r="I10" s="178"/>
      <c r="J10" s="178"/>
      <c r="K10" s="178"/>
      <c r="L10" s="178"/>
      <c r="M10" s="178"/>
      <c r="N10" s="178"/>
      <c r="O10" s="178"/>
      <c r="P10" s="178"/>
      <c r="Q10" s="178"/>
    </row>
    <row r="11" spans="1:20">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4">
    <mergeCell ref="A12:A13"/>
    <mergeCell ref="B12:B13"/>
    <mergeCell ref="C12:E12"/>
    <mergeCell ref="F12:H12"/>
    <mergeCell ref="I12:J12"/>
    <mergeCell ref="T12:T13"/>
    <mergeCell ref="S12:S13"/>
    <mergeCell ref="K12:R12"/>
    <mergeCell ref="C8:E8"/>
    <mergeCell ref="C1:H1"/>
    <mergeCell ref="C2:H2"/>
    <mergeCell ref="C3:H3"/>
    <mergeCell ref="C4:H6"/>
    <mergeCell ref="C9:D9"/>
  </mergeCells>
  <pageMargins left="0.7" right="0.7" top="0.75" bottom="0.75" header="0.3" footer="0.3"/>
  <pageSetup paperSize="9" orientation="portrait" horizontalDpi="4294967293" r:id="rId1"/>
  <drawing r:id="rId2"/>
</worksheet>
</file>

<file path=xl/worksheets/sheet51.xml><?xml version="1.0" encoding="utf-8"?>
<worksheet xmlns="http://schemas.openxmlformats.org/spreadsheetml/2006/main" xmlns:r="http://schemas.openxmlformats.org/officeDocument/2006/relationships">
  <sheetPr codeName="Sheet12">
    <tabColor theme="7"/>
  </sheetPr>
  <dimension ref="A1:T65"/>
  <sheetViews>
    <sheetView showGridLines="0" topLeftCell="A3" workbookViewId="0">
      <selection activeCell="I16" sqref="I16"/>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25</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sheetPr codeName="Sheet13">
    <tabColor theme="8"/>
  </sheetPr>
  <dimension ref="A1:T65"/>
  <sheetViews>
    <sheetView showGridLines="0" zoomScale="80" zoomScaleNormal="8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30</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sheetPr codeName="Sheet14">
    <tabColor theme="9"/>
  </sheetPr>
  <dimension ref="A1:T65"/>
  <sheetViews>
    <sheetView showGridLines="0" topLeftCell="A3" workbookViewId="0">
      <selection activeCell="H16" sqref="H16"/>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29</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ht="20.100000000000001" customHeight="1">
      <c r="A63" s="194"/>
      <c r="B63" s="194"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194"/>
      <c r="J64" s="194"/>
      <c r="K64" s="194"/>
      <c r="L64" s="194"/>
      <c r="M64" s="194"/>
      <c r="N64" s="194"/>
      <c r="O64" s="194"/>
      <c r="P64" s="194"/>
      <c r="Q64" s="194"/>
      <c r="R64" s="65"/>
      <c r="S64" s="65"/>
    </row>
    <row r="65" spans="1:1" hidden="1">
      <c r="A65" s="58"/>
    </row>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sheetPr codeName="Sheet15">
    <tabColor theme="9" tint="-0.249977111117893"/>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685" t="s">
        <v>35</v>
      </c>
      <c r="D8" s="685"/>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4">
    <mergeCell ref="A12:A13"/>
    <mergeCell ref="B12:B13"/>
    <mergeCell ref="C12:E12"/>
    <mergeCell ref="F12:H12"/>
    <mergeCell ref="I12:J12"/>
    <mergeCell ref="T12:T13"/>
    <mergeCell ref="S12:S13"/>
    <mergeCell ref="K12:R12"/>
    <mergeCell ref="C8:D8"/>
    <mergeCell ref="C1:H1"/>
    <mergeCell ref="C2:H2"/>
    <mergeCell ref="C3:H3"/>
    <mergeCell ref="C4:H6"/>
    <mergeCell ref="C9:D9"/>
  </mergeCell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sheetPr codeName="Sheet16">
    <tabColor theme="8" tint="0.39997558519241921"/>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28</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sheetPr codeName="Sheet17">
    <tabColor theme="7" tint="0.39997558519241921"/>
  </sheetPr>
  <dimension ref="A1:T65"/>
  <sheetViews>
    <sheetView showGridLines="0" zoomScale="70" zoomScaleNormal="70" workbookViewId="0">
      <selection activeCell="H19" sqref="H19"/>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27</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sheetPr codeName="Sheet18">
    <tabColor theme="7" tint="0.39997558519241921"/>
  </sheetPr>
  <dimension ref="A1:T65"/>
  <sheetViews>
    <sheetView showGridLines="0" zoomScale="70" zoomScaleNormal="70" workbookViewId="0">
      <selection activeCell="H19" sqref="H19"/>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186</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sheetPr codeName="Sheet19">
    <tabColor theme="7" tint="0.39997558519241921"/>
  </sheetPr>
  <dimension ref="A1:T65"/>
  <sheetViews>
    <sheetView showGridLines="0" topLeftCell="A3" workbookViewId="0">
      <selection activeCell="G16" sqref="G16"/>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Home!C1</f>
        <v>KEMENTERIAN AGAMA REPUBLIK INDONESIA</v>
      </c>
      <c r="D2" s="672"/>
      <c r="E2" s="672"/>
      <c r="F2" s="672"/>
      <c r="G2" s="672"/>
      <c r="H2" s="672"/>
      <c r="I2" s="198"/>
      <c r="J2" s="198"/>
      <c r="K2" s="198"/>
      <c r="L2" s="198"/>
      <c r="M2" s="198"/>
      <c r="N2" s="198"/>
      <c r="O2" s="198"/>
      <c r="P2" s="198"/>
      <c r="Q2" s="198"/>
    </row>
    <row r="3" spans="1:20" ht="24.95" customHeight="1">
      <c r="B3" s="178"/>
      <c r="C3" s="673" t="str">
        <f>Home!C4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00"/>
      <c r="J4" s="200"/>
      <c r="K4" s="200"/>
      <c r="L4" s="200"/>
      <c r="M4" s="200"/>
      <c r="N4" s="200"/>
      <c r="O4" s="200"/>
      <c r="P4" s="200"/>
      <c r="Q4" s="200"/>
    </row>
    <row r="5" spans="1:20" ht="15" customHeight="1">
      <c r="B5" s="178"/>
      <c r="C5" s="674"/>
      <c r="D5" s="674"/>
      <c r="E5" s="674"/>
      <c r="F5" s="674"/>
      <c r="G5" s="674"/>
      <c r="H5" s="674"/>
      <c r="I5" s="200"/>
      <c r="J5" s="200"/>
      <c r="K5" s="200"/>
      <c r="L5" s="200"/>
      <c r="M5" s="200"/>
      <c r="N5" s="200"/>
      <c r="O5" s="200"/>
      <c r="P5" s="200"/>
      <c r="Q5" s="200"/>
    </row>
    <row r="6" spans="1:20" ht="15" customHeight="1">
      <c r="B6" s="178"/>
      <c r="C6" s="674"/>
      <c r="D6" s="674"/>
      <c r="E6" s="674"/>
      <c r="F6" s="674"/>
      <c r="G6" s="674"/>
      <c r="H6" s="674"/>
      <c r="I6" s="200"/>
      <c r="J6" s="200"/>
      <c r="K6" s="200"/>
      <c r="L6" s="200"/>
      <c r="M6" s="200"/>
      <c r="N6" s="200"/>
      <c r="O6" s="200"/>
      <c r="P6" s="200"/>
      <c r="Q6" s="200"/>
    </row>
    <row r="7" spans="1:20" ht="15" customHeight="1">
      <c r="B7" s="178"/>
      <c r="C7" s="178"/>
      <c r="D7" s="178"/>
      <c r="E7" s="178"/>
      <c r="F7" s="201"/>
      <c r="G7" s="201"/>
      <c r="H7" s="201"/>
      <c r="I7" s="201"/>
      <c r="J7" s="201"/>
      <c r="K7" s="201"/>
      <c r="L7" s="201"/>
      <c r="M7" s="201"/>
      <c r="N7" s="201"/>
      <c r="O7" s="201"/>
      <c r="P7" s="201"/>
      <c r="Q7" s="201"/>
    </row>
    <row r="8" spans="1:20">
      <c r="B8" s="300" t="s">
        <v>7</v>
      </c>
      <c r="C8" s="203" t="s">
        <v>187</v>
      </c>
      <c r="D8" s="203"/>
      <c r="E8" s="308"/>
      <c r="F8" s="17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B0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sheetPr codeName="Sheet20">
    <tabColor theme="7" tint="0.39997558519241921"/>
  </sheetPr>
  <dimension ref="A1:T65"/>
  <sheetViews>
    <sheetView showGridLines="0" topLeftCell="A3" workbookViewId="0">
      <selection activeCell="H17" sqref="H17"/>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Home!C1</f>
        <v>KEMENTERIAN AGAMA REPUBLIK INDONESIA</v>
      </c>
      <c r="D2" s="672"/>
      <c r="E2" s="672"/>
      <c r="F2" s="672"/>
      <c r="G2" s="672"/>
      <c r="H2" s="672"/>
      <c r="I2" s="198"/>
      <c r="J2" s="198"/>
      <c r="K2" s="198"/>
      <c r="L2" s="198"/>
      <c r="M2" s="198"/>
      <c r="N2" s="198"/>
      <c r="O2" s="198"/>
      <c r="P2" s="198"/>
      <c r="Q2" s="198"/>
    </row>
    <row r="3" spans="1:20" ht="24.95" customHeight="1">
      <c r="B3" s="178"/>
      <c r="C3" s="673" t="str">
        <f>Home!C4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00"/>
      <c r="J4" s="200"/>
      <c r="K4" s="200"/>
      <c r="L4" s="200"/>
      <c r="M4" s="200"/>
      <c r="N4" s="200"/>
      <c r="O4" s="200"/>
      <c r="P4" s="200"/>
      <c r="Q4" s="200"/>
    </row>
    <row r="5" spans="1:20" ht="15" customHeight="1">
      <c r="B5" s="178"/>
      <c r="C5" s="674"/>
      <c r="D5" s="674"/>
      <c r="E5" s="674"/>
      <c r="F5" s="674"/>
      <c r="G5" s="674"/>
      <c r="H5" s="674"/>
      <c r="I5" s="200"/>
      <c r="J5" s="200"/>
      <c r="K5" s="200"/>
      <c r="L5" s="200"/>
      <c r="M5" s="200"/>
      <c r="N5" s="200"/>
      <c r="O5" s="200"/>
      <c r="P5" s="200"/>
      <c r="Q5" s="200"/>
    </row>
    <row r="6" spans="1:20" ht="15" customHeight="1">
      <c r="B6" s="178"/>
      <c r="C6" s="674"/>
      <c r="D6" s="674"/>
      <c r="E6" s="674"/>
      <c r="F6" s="674"/>
      <c r="G6" s="674"/>
      <c r="H6" s="674"/>
      <c r="I6" s="200"/>
      <c r="J6" s="200"/>
      <c r="K6" s="200"/>
      <c r="L6" s="200"/>
      <c r="M6" s="200"/>
      <c r="N6" s="200"/>
      <c r="O6" s="200"/>
      <c r="P6" s="200"/>
      <c r="Q6" s="200"/>
    </row>
    <row r="7" spans="1:20" ht="15" customHeight="1">
      <c r="B7" s="178"/>
      <c r="C7" s="178"/>
      <c r="D7" s="178"/>
      <c r="E7" s="178"/>
      <c r="F7" s="201"/>
      <c r="G7" s="201"/>
      <c r="H7" s="201"/>
      <c r="I7" s="201"/>
      <c r="J7" s="201"/>
      <c r="K7" s="201"/>
      <c r="L7" s="201"/>
      <c r="M7" s="201"/>
      <c r="N7" s="201"/>
      <c r="O7" s="201"/>
      <c r="P7" s="201"/>
      <c r="Q7" s="201"/>
    </row>
    <row r="8" spans="1:20">
      <c r="B8" s="300" t="s">
        <v>7</v>
      </c>
      <c r="C8" s="203" t="s">
        <v>165</v>
      </c>
      <c r="D8" s="203"/>
      <c r="E8" s="317"/>
      <c r="F8" s="17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B0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sheetPr codeName="Sheet21">
    <tabColor rgb="FF0000CC"/>
  </sheetPr>
  <dimension ref="A1:XFD61"/>
  <sheetViews>
    <sheetView showGridLines="0" zoomScale="120" zoomScaleNormal="120" workbookViewId="0"/>
  </sheetViews>
  <sheetFormatPr defaultColWidth="0" defaultRowHeight="15" customHeight="1" zeroHeight="1"/>
  <cols>
    <col min="1" max="1" width="4.7109375" style="66" customWidth="1"/>
    <col min="2" max="2" width="26.85546875" style="58" customWidth="1"/>
    <col min="3" max="4" width="4.85546875" style="58" customWidth="1"/>
    <col min="5" max="5" width="4.85546875" style="67" customWidth="1"/>
    <col min="6" max="6" width="4.85546875" style="58" customWidth="1"/>
    <col min="7" max="10" width="4.85546875" style="67" customWidth="1"/>
    <col min="11" max="24" width="4.28515625" style="67" customWidth="1"/>
    <col min="25" max="25" width="4.28515625" style="67" bestFit="1" customWidth="1"/>
    <col min="26" max="27" width="4.28515625" style="67" customWidth="1"/>
    <col min="28" max="28" width="4.28515625" style="58" customWidth="1"/>
    <col min="29" max="29" width="4.28515625" style="67" customWidth="1"/>
    <col min="30" max="30" width="4.28515625" style="58" customWidth="1"/>
    <col min="31" max="31" width="4.28515625" style="67" customWidth="1"/>
    <col min="32" max="32" width="4.28515625" style="58" customWidth="1"/>
    <col min="33" max="34" width="4.28515625" style="67" customWidth="1"/>
    <col min="35" max="35" width="4.28515625" style="58" customWidth="1"/>
    <col min="36" max="36" width="4.28515625" style="67" customWidth="1"/>
    <col min="37" max="37" width="4.28515625" style="58" customWidth="1"/>
    <col min="38" max="38" width="4.28515625" style="67" customWidth="1"/>
    <col min="39" max="39" width="4.28515625" style="58" customWidth="1"/>
    <col min="40" max="48" width="4.28515625" style="67" customWidth="1"/>
    <col min="49" max="49" width="4.28515625" style="58" customWidth="1"/>
    <col min="50" max="50" width="4.28515625" style="67" customWidth="1"/>
    <col min="51" max="51" width="4.28515625" style="58" customWidth="1"/>
    <col min="52" max="52" width="4.28515625" style="67" customWidth="1"/>
    <col min="53" max="53" width="4.28515625" style="58" customWidth="1"/>
    <col min="54" max="55" width="4.28515625" style="67" customWidth="1"/>
    <col min="56" max="56" width="4.28515625" style="58" customWidth="1"/>
    <col min="57" max="57" width="4.28515625" style="67" customWidth="1"/>
    <col min="58" max="58" width="4.28515625" style="58" customWidth="1"/>
    <col min="59" max="59" width="4.28515625" style="67" customWidth="1"/>
    <col min="60" max="60" width="4.28515625" style="58" customWidth="1"/>
    <col min="61" max="62" width="4.28515625" style="67" customWidth="1"/>
    <col min="63" max="63" width="4.28515625" style="58" customWidth="1"/>
    <col min="64" max="64" width="4.28515625" style="67" customWidth="1"/>
    <col min="65" max="65" width="4.28515625" style="58" customWidth="1"/>
    <col min="66" max="66" width="4.28515625" style="67" customWidth="1"/>
    <col min="67" max="67" width="4.28515625" style="58" customWidth="1"/>
    <col min="68" max="69" width="4.28515625" style="67" customWidth="1"/>
    <col min="70" max="70" width="4.28515625" style="58" customWidth="1"/>
    <col min="71" max="71" width="4.28515625" style="67" customWidth="1"/>
    <col min="72" max="72" width="4.28515625" style="58" customWidth="1"/>
    <col min="73" max="73" width="4.28515625" style="67" customWidth="1"/>
    <col min="74" max="74" width="4.28515625" style="58" customWidth="1"/>
    <col min="75" max="76" width="4.28515625" style="67" customWidth="1"/>
    <col min="77" max="77" width="4.28515625" style="58" customWidth="1"/>
    <col min="78" max="78" width="4.28515625" style="67" customWidth="1"/>
    <col min="79" max="79" width="4.28515625" style="58" customWidth="1"/>
    <col min="80" max="80" width="4.28515625" style="67" customWidth="1"/>
    <col min="81" max="81" width="4.28515625" style="58" customWidth="1"/>
    <col min="82" max="83" width="4.28515625" style="67" customWidth="1"/>
    <col min="84" max="84" width="4.28515625" style="58" customWidth="1"/>
    <col min="85" max="85" width="4.28515625" style="67" customWidth="1"/>
    <col min="86" max="86" width="4.28515625" style="58" customWidth="1"/>
    <col min="87" max="87" width="4.28515625" style="67" customWidth="1"/>
    <col min="88" max="88" width="4.28515625" style="58" customWidth="1"/>
    <col min="89" max="90" width="4.28515625" style="67" customWidth="1"/>
    <col min="91" max="91" width="4.28515625" style="58" customWidth="1"/>
    <col min="92" max="92" width="4.28515625" style="67" customWidth="1"/>
    <col min="93" max="93" width="4.28515625" style="58" customWidth="1"/>
    <col min="94" max="94" width="4.28515625" style="67" customWidth="1"/>
    <col min="95" max="95" width="4.28515625" style="58" customWidth="1"/>
    <col min="96" max="110" width="4.28515625" style="67" customWidth="1"/>
    <col min="111" max="111" width="5.28515625" style="67" customWidth="1"/>
    <col min="112" max="112" width="4.28515625" style="58" customWidth="1"/>
    <col min="113" max="113" width="4.28515625" style="67" customWidth="1"/>
    <col min="114" max="114" width="4.28515625" style="58" customWidth="1"/>
    <col min="115" max="115" width="4.28515625" style="67" customWidth="1"/>
    <col min="116" max="116" width="4.28515625" style="58" customWidth="1"/>
    <col min="117" max="118" width="4.28515625" style="67" customWidth="1"/>
    <col min="119" max="119" width="7" style="58" bestFit="1" customWidth="1"/>
    <col min="120" max="120" width="6.42578125" style="58" bestFit="1" customWidth="1"/>
    <col min="121" max="122" width="6" style="58" customWidth="1"/>
    <col min="123" max="132" width="5.7109375" style="58" customWidth="1"/>
    <col min="133" max="145" width="6.28515625" style="58" customWidth="1"/>
    <col min="146" max="146" width="5.5703125" style="58" bestFit="1" customWidth="1"/>
    <col min="147" max="147" width="6" style="58" bestFit="1" customWidth="1"/>
    <col min="148" max="149" width="5.5703125" style="58" bestFit="1" customWidth="1"/>
    <col min="150" max="150" width="8.85546875" style="58" bestFit="1" customWidth="1"/>
    <col min="151" max="151" width="6.140625" style="58" bestFit="1" customWidth="1"/>
    <col min="152" max="152" width="10.28515625" style="58" customWidth="1"/>
    <col min="153" max="153" width="6.140625" style="58" bestFit="1" customWidth="1"/>
    <col min="154" max="154" width="6" style="58" bestFit="1" customWidth="1"/>
    <col min="155" max="155" width="3.28515625" style="58" bestFit="1" customWidth="1"/>
    <col min="156" max="156" width="4.140625" style="58" bestFit="1" customWidth="1"/>
    <col min="157" max="157" width="8.85546875" style="58" bestFit="1" customWidth="1"/>
    <col min="158" max="158" width="5.28515625" style="58" bestFit="1" customWidth="1"/>
    <col min="159" max="159" width="8.28515625" style="58" bestFit="1" customWidth="1"/>
    <col min="160" max="160" width="4.140625" style="58" bestFit="1" customWidth="1"/>
    <col min="161" max="161" width="7.28515625" style="58" bestFit="1" customWidth="1"/>
    <col min="162" max="162" width="7" style="58" bestFit="1" customWidth="1"/>
    <col min="163" max="171" width="10.28515625" style="58" customWidth="1"/>
    <col min="172" max="172" width="11.85546875" style="58" customWidth="1"/>
    <col min="173" max="173" width="10.28515625" style="58" customWidth="1"/>
    <col min="174" max="16383" width="10.28515625" style="58" hidden="1" customWidth="1"/>
    <col min="16384" max="16384" width="6.140625" style="58" hidden="1" customWidth="1"/>
  </cols>
  <sheetData>
    <row r="1" spans="1:172" ht="18.75">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c r="AC1" s="714"/>
      <c r="AD1" s="714"/>
      <c r="AE1" s="714"/>
      <c r="AF1" s="714"/>
      <c r="AG1" s="714"/>
      <c r="AH1" s="714"/>
      <c r="AI1" s="714"/>
      <c r="AJ1" s="714"/>
      <c r="AK1" s="714"/>
      <c r="AL1" s="714"/>
      <c r="AM1" s="714"/>
      <c r="AN1" s="714"/>
      <c r="AO1" s="714"/>
      <c r="AP1" s="714"/>
      <c r="AQ1" s="714"/>
      <c r="AR1" s="714"/>
      <c r="AS1" s="714"/>
      <c r="AT1" s="714"/>
      <c r="AU1" s="714"/>
      <c r="AV1" s="714"/>
      <c r="AW1" s="714"/>
      <c r="AX1" s="714"/>
      <c r="AY1" s="714"/>
      <c r="AZ1" s="714"/>
      <c r="BA1" s="714"/>
      <c r="BB1" s="714"/>
      <c r="BC1" s="714"/>
      <c r="BD1" s="714"/>
      <c r="BE1" s="714"/>
      <c r="BF1" s="714"/>
    </row>
    <row r="2" spans="1:172" ht="21">
      <c r="C2" s="973" t="str">
        <f>Home!L3</f>
        <v>Kementerian Agama</v>
      </c>
      <c r="D2" s="973"/>
      <c r="E2" s="973"/>
      <c r="F2" s="973"/>
      <c r="G2" s="973"/>
      <c r="H2" s="973"/>
      <c r="I2" s="973"/>
      <c r="J2" s="973"/>
      <c r="K2" s="973"/>
      <c r="L2" s="973"/>
      <c r="M2" s="973"/>
      <c r="N2" s="973"/>
      <c r="O2" s="973"/>
      <c r="P2" s="973"/>
      <c r="Q2" s="973"/>
      <c r="R2" s="973"/>
      <c r="S2" s="973"/>
      <c r="T2" s="973"/>
      <c r="U2" s="973"/>
      <c r="V2" s="973"/>
      <c r="W2" s="973"/>
      <c r="X2" s="973"/>
      <c r="Y2" s="973"/>
      <c r="Z2" s="973"/>
      <c r="AA2" s="973"/>
      <c r="AB2" s="973"/>
      <c r="AC2" s="973"/>
      <c r="AD2" s="973"/>
      <c r="AE2" s="973"/>
      <c r="AF2" s="973"/>
      <c r="AG2" s="973"/>
      <c r="AH2" s="973"/>
      <c r="AI2" s="973"/>
      <c r="AJ2" s="973"/>
      <c r="AK2" s="973"/>
      <c r="AL2" s="973"/>
      <c r="AM2" s="973"/>
      <c r="AN2" s="973"/>
      <c r="AO2" s="973"/>
      <c r="AP2" s="973"/>
      <c r="AQ2" s="973"/>
      <c r="AR2" s="973"/>
      <c r="AS2" s="973"/>
      <c r="AT2" s="973"/>
      <c r="AU2" s="973"/>
      <c r="AV2" s="973"/>
      <c r="AW2" s="973"/>
      <c r="AX2" s="973"/>
      <c r="AY2" s="973"/>
      <c r="AZ2" s="973"/>
      <c r="BA2" s="973"/>
      <c r="BB2" s="973"/>
      <c r="BC2" s="973"/>
      <c r="BD2" s="973"/>
      <c r="BE2" s="973"/>
      <c r="BF2" s="973"/>
    </row>
    <row r="3" spans="1:172" ht="33.75">
      <c r="C3" s="974" t="str">
        <f>Home!L5</f>
        <v>MTS BAHRUS SHOLIHIN</v>
      </c>
      <c r="D3" s="716"/>
      <c r="E3" s="716"/>
      <c r="F3" s="716"/>
      <c r="G3" s="716"/>
      <c r="H3" s="716"/>
      <c r="I3" s="716"/>
      <c r="J3" s="716"/>
      <c r="K3" s="716"/>
      <c r="L3" s="716"/>
      <c r="M3" s="716"/>
      <c r="N3" s="716"/>
      <c r="O3" s="716"/>
      <c r="P3" s="716"/>
      <c r="Q3" s="716"/>
      <c r="R3" s="716"/>
      <c r="S3" s="716"/>
      <c r="T3" s="716"/>
      <c r="U3" s="716"/>
      <c r="V3" s="716"/>
      <c r="W3" s="716"/>
      <c r="X3" s="716"/>
      <c r="Y3" s="716"/>
      <c r="Z3" s="716"/>
      <c r="AA3" s="716"/>
      <c r="AB3" s="716"/>
      <c r="AC3" s="716"/>
      <c r="AD3" s="716"/>
      <c r="AE3" s="716"/>
      <c r="AF3" s="716"/>
      <c r="AG3" s="716"/>
      <c r="AH3" s="716"/>
      <c r="AI3" s="716"/>
      <c r="AJ3" s="716"/>
      <c r="AK3" s="716"/>
      <c r="AL3" s="716"/>
      <c r="AM3" s="716"/>
      <c r="AN3" s="716"/>
      <c r="AO3" s="716"/>
      <c r="AP3" s="716"/>
      <c r="AQ3" s="716"/>
      <c r="AR3" s="716"/>
      <c r="AS3" s="716"/>
      <c r="AT3" s="716"/>
      <c r="AU3" s="716"/>
      <c r="AV3" s="716"/>
      <c r="AW3" s="716"/>
      <c r="AX3" s="716"/>
      <c r="AY3" s="716"/>
      <c r="AZ3" s="716"/>
      <c r="BA3" s="716"/>
      <c r="BB3" s="716"/>
      <c r="BC3" s="716"/>
      <c r="BD3" s="716"/>
      <c r="BE3" s="716"/>
      <c r="BF3" s="716"/>
    </row>
    <row r="4" spans="1:172"/>
    <row r="5" spans="1:172" ht="18.75">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K5" s="717"/>
      <c r="AL5" s="717"/>
      <c r="AM5" s="717"/>
      <c r="AN5" s="717"/>
      <c r="AO5" s="717"/>
      <c r="AP5" s="717"/>
      <c r="AQ5" s="717"/>
      <c r="AR5" s="717"/>
      <c r="AS5" s="717"/>
      <c r="AT5" s="717"/>
      <c r="AU5" s="717"/>
      <c r="AV5" s="717"/>
      <c r="AW5" s="717"/>
      <c r="AX5" s="717"/>
      <c r="AY5" s="717"/>
      <c r="AZ5" s="717"/>
      <c r="BA5" s="717"/>
      <c r="BB5" s="717"/>
      <c r="BC5" s="717"/>
      <c r="BD5" s="717"/>
      <c r="BE5" s="717"/>
    </row>
    <row r="6" spans="1:172">
      <c r="C6" s="718" t="s">
        <v>65</v>
      </c>
      <c r="D6" s="718"/>
      <c r="E6" s="675" t="str">
        <f>UTAMA!D16&amp;UTAMA!E16</f>
        <v>7</v>
      </c>
      <c r="F6" s="675"/>
      <c r="G6" s="675"/>
      <c r="H6" s="68"/>
      <c r="I6" s="68"/>
      <c r="J6" s="68"/>
      <c r="K6" s="68"/>
      <c r="L6" s="68"/>
      <c r="M6" s="68"/>
      <c r="N6" s="68"/>
      <c r="O6" s="68"/>
      <c r="P6" s="68"/>
      <c r="Q6" s="68"/>
      <c r="R6" s="68"/>
      <c r="S6" s="68"/>
      <c r="T6" s="68"/>
      <c r="U6" s="68"/>
      <c r="V6" s="68"/>
      <c r="W6" s="68"/>
      <c r="X6" s="68"/>
      <c r="Y6" s="68"/>
      <c r="Z6" s="68"/>
      <c r="AA6" s="68"/>
      <c r="AB6" s="718" t="s">
        <v>66</v>
      </c>
      <c r="AC6" s="718"/>
      <c r="AD6" s="718"/>
      <c r="AE6" s="718"/>
      <c r="AF6" s="719" t="s">
        <v>323</v>
      </c>
      <c r="AG6" s="720"/>
      <c r="AH6" s="720"/>
      <c r="AI6" s="720"/>
      <c r="AJ6" s="720"/>
      <c r="AL6" s="721" t="s">
        <v>67</v>
      </c>
      <c r="AM6" s="721"/>
      <c r="AN6" s="721"/>
      <c r="AO6" s="721"/>
      <c r="AP6" s="721"/>
      <c r="AQ6" s="721"/>
      <c r="AR6" s="721"/>
      <c r="AS6" s="721"/>
      <c r="AT6" s="721"/>
      <c r="AU6" s="721"/>
      <c r="AV6" s="721"/>
      <c r="AW6" s="721"/>
      <c r="AX6" s="722">
        <f>Home!D20</f>
        <v>0</v>
      </c>
      <c r="AY6" s="722"/>
      <c r="AZ6" s="722"/>
    </row>
    <row r="7" spans="1:172" ht="15.75" thickBot="1">
      <c r="A7" s="94" t="s">
        <v>188</v>
      </c>
      <c r="B7" s="94" t="s">
        <v>189</v>
      </c>
      <c r="C7" s="94" t="s">
        <v>190</v>
      </c>
      <c r="D7" s="94" t="s">
        <v>191</v>
      </c>
      <c r="E7" s="94" t="s">
        <v>192</v>
      </c>
      <c r="F7" s="94" t="s">
        <v>193</v>
      </c>
      <c r="G7" s="94" t="s">
        <v>194</v>
      </c>
      <c r="H7" s="94" t="s">
        <v>195</v>
      </c>
      <c r="I7" s="94" t="s">
        <v>196</v>
      </c>
      <c r="J7" s="94" t="s">
        <v>197</v>
      </c>
      <c r="K7" s="94" t="s">
        <v>198</v>
      </c>
      <c r="L7" s="94" t="s">
        <v>199</v>
      </c>
      <c r="M7" s="94" t="s">
        <v>200</v>
      </c>
      <c r="N7" s="94" t="s">
        <v>201</v>
      </c>
      <c r="O7" s="94" t="s">
        <v>202</v>
      </c>
      <c r="P7" s="94" t="s">
        <v>203</v>
      </c>
      <c r="Q7" s="94" t="s">
        <v>204</v>
      </c>
      <c r="R7" s="94" t="s">
        <v>205</v>
      </c>
      <c r="S7" s="94" t="s">
        <v>206</v>
      </c>
      <c r="T7" s="94" t="s">
        <v>207</v>
      </c>
      <c r="U7" s="94" t="s">
        <v>208</v>
      </c>
      <c r="V7" s="94" t="s">
        <v>209</v>
      </c>
      <c r="W7" s="94" t="s">
        <v>210</v>
      </c>
      <c r="X7" s="94" t="s">
        <v>211</v>
      </c>
      <c r="Y7" s="94" t="s">
        <v>212</v>
      </c>
      <c r="Z7" s="94" t="s">
        <v>213</v>
      </c>
      <c r="AA7" s="94" t="s">
        <v>214</v>
      </c>
      <c r="AB7" s="94" t="s">
        <v>215</v>
      </c>
      <c r="AC7" s="94" t="s">
        <v>216</v>
      </c>
      <c r="AD7" s="94" t="s">
        <v>217</v>
      </c>
      <c r="AE7" s="94" t="s">
        <v>218</v>
      </c>
      <c r="AF7" s="94" t="s">
        <v>219</v>
      </c>
      <c r="AG7" s="94" t="s">
        <v>220</v>
      </c>
      <c r="AH7" s="94" t="s">
        <v>221</v>
      </c>
      <c r="AI7" s="94" t="s">
        <v>222</v>
      </c>
      <c r="AJ7" s="94" t="s">
        <v>223</v>
      </c>
      <c r="AK7" s="94" t="s">
        <v>224</v>
      </c>
      <c r="AL7" s="94" t="s">
        <v>225</v>
      </c>
      <c r="AM7" s="94" t="s">
        <v>226</v>
      </c>
      <c r="AN7" s="94" t="s">
        <v>227</v>
      </c>
      <c r="AO7" s="94" t="s">
        <v>228</v>
      </c>
      <c r="AP7" s="94" t="s">
        <v>229</v>
      </c>
      <c r="AQ7" s="94" t="s">
        <v>230</v>
      </c>
      <c r="AR7" s="94" t="s">
        <v>231</v>
      </c>
      <c r="AS7" s="94" t="s">
        <v>232</v>
      </c>
      <c r="AT7" s="94" t="s">
        <v>233</v>
      </c>
      <c r="AU7" s="94" t="s">
        <v>234</v>
      </c>
      <c r="AV7" s="94" t="s">
        <v>235</v>
      </c>
      <c r="AW7" s="94" t="s">
        <v>236</v>
      </c>
      <c r="AX7" s="94" t="s">
        <v>237</v>
      </c>
      <c r="AY7" s="94" t="s">
        <v>238</v>
      </c>
      <c r="AZ7" s="94" t="s">
        <v>239</v>
      </c>
      <c r="BA7" s="94" t="s">
        <v>240</v>
      </c>
      <c r="BB7" s="94" t="s">
        <v>241</v>
      </c>
      <c r="BC7" s="94" t="s">
        <v>242</v>
      </c>
      <c r="BD7" s="94" t="s">
        <v>243</v>
      </c>
      <c r="BE7" s="94" t="s">
        <v>244</v>
      </c>
      <c r="BF7" s="94" t="s">
        <v>245</v>
      </c>
      <c r="BG7" s="94" t="s">
        <v>246</v>
      </c>
      <c r="BH7" s="94" t="s">
        <v>247</v>
      </c>
      <c r="BI7" s="94" t="s">
        <v>248</v>
      </c>
      <c r="BJ7" s="94" t="s">
        <v>249</v>
      </c>
      <c r="BK7" s="94" t="s">
        <v>250</v>
      </c>
      <c r="BL7" s="94" t="s">
        <v>251</v>
      </c>
      <c r="BM7" s="94" t="s">
        <v>252</v>
      </c>
      <c r="BN7" s="94" t="s">
        <v>253</v>
      </c>
      <c r="BO7" s="94" t="s">
        <v>254</v>
      </c>
      <c r="BP7" s="94" t="s">
        <v>255</v>
      </c>
      <c r="BQ7" s="94" t="s">
        <v>256</v>
      </c>
      <c r="BR7" s="94" t="s">
        <v>257</v>
      </c>
      <c r="BS7" s="94" t="s">
        <v>258</v>
      </c>
      <c r="BT7" s="94" t="s">
        <v>259</v>
      </c>
      <c r="BU7" s="94" t="s">
        <v>260</v>
      </c>
      <c r="BV7" s="94" t="s">
        <v>261</v>
      </c>
      <c r="BW7" s="94" t="s">
        <v>262</v>
      </c>
      <c r="BX7" s="94" t="s">
        <v>263</v>
      </c>
      <c r="BY7" s="94" t="s">
        <v>264</v>
      </c>
      <c r="BZ7" s="94" t="s">
        <v>265</v>
      </c>
      <c r="CA7" s="94" t="s">
        <v>266</v>
      </c>
      <c r="CB7" s="94" t="s">
        <v>267</v>
      </c>
      <c r="CC7" s="94" t="s">
        <v>268</v>
      </c>
      <c r="CD7" s="94" t="s">
        <v>269</v>
      </c>
      <c r="CE7" s="94" t="s">
        <v>270</v>
      </c>
      <c r="CF7" s="94" t="s">
        <v>271</v>
      </c>
      <c r="CG7" s="94" t="s">
        <v>272</v>
      </c>
      <c r="CH7" s="94" t="s">
        <v>273</v>
      </c>
      <c r="CI7" s="94" t="s">
        <v>274</v>
      </c>
      <c r="CJ7" s="94" t="s">
        <v>275</v>
      </c>
      <c r="CK7" s="94" t="s">
        <v>276</v>
      </c>
      <c r="CL7" s="94" t="s">
        <v>277</v>
      </c>
      <c r="CM7" s="94" t="s">
        <v>278</v>
      </c>
      <c r="CN7" s="94" t="s">
        <v>279</v>
      </c>
      <c r="CO7" s="94" t="s">
        <v>280</v>
      </c>
      <c r="CP7" s="94" t="s">
        <v>281</v>
      </c>
      <c r="CQ7" s="94" t="s">
        <v>282</v>
      </c>
      <c r="CR7" s="94" t="s">
        <v>283</v>
      </c>
      <c r="CS7" s="94" t="s">
        <v>284</v>
      </c>
      <c r="CT7" s="94" t="s">
        <v>285</v>
      </c>
      <c r="CU7" s="94" t="s">
        <v>286</v>
      </c>
      <c r="CV7" s="94" t="s">
        <v>287</v>
      </c>
      <c r="CW7" s="94" t="s">
        <v>288</v>
      </c>
      <c r="CX7" s="94" t="s">
        <v>289</v>
      </c>
      <c r="CY7" s="94" t="s">
        <v>290</v>
      </c>
      <c r="CZ7" s="94" t="s">
        <v>291</v>
      </c>
      <c r="DA7" s="94" t="s">
        <v>292</v>
      </c>
      <c r="DB7" s="94" t="s">
        <v>293</v>
      </c>
      <c r="DC7" s="94" t="s">
        <v>294</v>
      </c>
      <c r="DD7" s="94" t="s">
        <v>295</v>
      </c>
      <c r="DE7" s="94" t="s">
        <v>296</v>
      </c>
      <c r="DF7" s="94" t="s">
        <v>297</v>
      </c>
      <c r="DG7" s="94" t="s">
        <v>298</v>
      </c>
      <c r="DH7" s="94" t="s">
        <v>299</v>
      </c>
      <c r="DI7" s="94" t="s">
        <v>300</v>
      </c>
      <c r="DJ7" s="94" t="s">
        <v>301</v>
      </c>
      <c r="DK7" s="94" t="s">
        <v>302</v>
      </c>
      <c r="DL7" s="94" t="s">
        <v>303</v>
      </c>
      <c r="DM7" s="94" t="s">
        <v>304</v>
      </c>
      <c r="DN7" s="94" t="s">
        <v>305</v>
      </c>
      <c r="DO7" s="94" t="s">
        <v>306</v>
      </c>
      <c r="DP7" s="94" t="s">
        <v>307</v>
      </c>
      <c r="DQ7" s="94" t="s">
        <v>308</v>
      </c>
      <c r="DR7" s="94" t="s">
        <v>309</v>
      </c>
      <c r="DS7" s="94" t="s">
        <v>310</v>
      </c>
      <c r="DT7" s="94" t="s">
        <v>311</v>
      </c>
      <c r="DU7" s="94" t="s">
        <v>312</v>
      </c>
      <c r="DV7" s="94" t="s">
        <v>313</v>
      </c>
      <c r="DW7" s="94" t="s">
        <v>314</v>
      </c>
      <c r="DX7" s="94" t="s">
        <v>315</v>
      </c>
      <c r="DY7" s="94" t="s">
        <v>316</v>
      </c>
      <c r="DZ7" s="94" t="s">
        <v>317</v>
      </c>
      <c r="EA7" s="94" t="s">
        <v>318</v>
      </c>
      <c r="EB7" s="94" t="s">
        <v>319</v>
      </c>
      <c r="EC7" s="94" t="s">
        <v>320</v>
      </c>
      <c r="ED7" s="94" t="s">
        <v>367</v>
      </c>
      <c r="EE7" s="94" t="s">
        <v>368</v>
      </c>
      <c r="EF7" s="94" t="s">
        <v>369</v>
      </c>
      <c r="EG7" s="94" t="s">
        <v>370</v>
      </c>
      <c r="EH7" s="94" t="s">
        <v>371</v>
      </c>
      <c r="EI7" s="94" t="s">
        <v>372</v>
      </c>
      <c r="EJ7" s="94" t="s">
        <v>373</v>
      </c>
      <c r="EK7" s="94" t="s">
        <v>374</v>
      </c>
      <c r="EL7" s="94" t="s">
        <v>375</v>
      </c>
      <c r="EM7" s="94" t="s">
        <v>376</v>
      </c>
      <c r="EN7" s="94" t="s">
        <v>377</v>
      </c>
      <c r="EO7" s="94" t="s">
        <v>378</v>
      </c>
      <c r="EP7" s="94" t="s">
        <v>379</v>
      </c>
      <c r="EQ7" s="94" t="s">
        <v>380</v>
      </c>
      <c r="ER7" s="94" t="s">
        <v>381</v>
      </c>
      <c r="ES7" s="94" t="s">
        <v>382</v>
      </c>
      <c r="ET7" s="94" t="s">
        <v>383</v>
      </c>
      <c r="EU7" s="94" t="s">
        <v>384</v>
      </c>
      <c r="EV7" s="94" t="s">
        <v>385</v>
      </c>
      <c r="EW7" s="94" t="s">
        <v>386</v>
      </c>
      <c r="EX7" s="94" t="s">
        <v>387</v>
      </c>
      <c r="EY7" s="94" t="s">
        <v>388</v>
      </c>
      <c r="EZ7" s="94" t="s">
        <v>389</v>
      </c>
      <c r="FA7" s="94" t="s">
        <v>390</v>
      </c>
      <c r="FB7" s="94" t="s">
        <v>391</v>
      </c>
      <c r="FC7" s="94" t="s">
        <v>392</v>
      </c>
      <c r="FD7" s="94" t="s">
        <v>393</v>
      </c>
      <c r="FE7" s="94" t="s">
        <v>394</v>
      </c>
      <c r="FF7" s="94" t="s">
        <v>395</v>
      </c>
      <c r="FG7" s="94" t="s">
        <v>396</v>
      </c>
      <c r="FH7" s="94" t="s">
        <v>397</v>
      </c>
      <c r="FI7" s="94" t="s">
        <v>398</v>
      </c>
      <c r="FJ7" s="94" t="s">
        <v>399</v>
      </c>
      <c r="FK7" s="94" t="s">
        <v>400</v>
      </c>
      <c r="FL7" s="94" t="s">
        <v>401</v>
      </c>
      <c r="FM7" s="94" t="s">
        <v>402</v>
      </c>
      <c r="FN7" s="94" t="s">
        <v>403</v>
      </c>
      <c r="FO7" s="94" t="s">
        <v>404</v>
      </c>
      <c r="FP7" s="94" t="s">
        <v>405</v>
      </c>
    </row>
    <row r="8" spans="1:172" ht="15" customHeight="1">
      <c r="A8" s="711" t="s">
        <v>51</v>
      </c>
      <c r="B8" s="711" t="s">
        <v>2</v>
      </c>
      <c r="C8" s="705" t="s">
        <v>163</v>
      </c>
      <c r="D8" s="706"/>
      <c r="E8" s="706"/>
      <c r="F8" s="706"/>
      <c r="G8" s="706"/>
      <c r="H8" s="706"/>
      <c r="I8" s="706"/>
      <c r="J8" s="706"/>
      <c r="K8" s="706"/>
      <c r="L8" s="706"/>
      <c r="M8" s="705" t="s">
        <v>356</v>
      </c>
      <c r="N8" s="706"/>
      <c r="O8" s="706"/>
      <c r="P8" s="706"/>
      <c r="Q8" s="706"/>
      <c r="R8" s="706"/>
      <c r="S8" s="706"/>
      <c r="T8" s="706"/>
      <c r="U8" s="706"/>
      <c r="V8" s="706"/>
      <c r="W8" s="705" t="s">
        <v>155</v>
      </c>
      <c r="X8" s="706"/>
      <c r="Y8" s="706"/>
      <c r="Z8" s="706"/>
      <c r="AA8" s="706"/>
      <c r="AB8" s="706"/>
      <c r="AC8" s="706"/>
      <c r="AD8" s="706"/>
      <c r="AE8" s="706"/>
      <c r="AF8" s="706"/>
      <c r="AG8" s="705" t="s">
        <v>357</v>
      </c>
      <c r="AH8" s="706"/>
      <c r="AI8" s="706"/>
      <c r="AJ8" s="706"/>
      <c r="AK8" s="706"/>
      <c r="AL8" s="706"/>
      <c r="AM8" s="706"/>
      <c r="AN8" s="706"/>
      <c r="AO8" s="706"/>
      <c r="AP8" s="706"/>
      <c r="AQ8" s="705" t="s">
        <v>358</v>
      </c>
      <c r="AR8" s="706"/>
      <c r="AS8" s="706"/>
      <c r="AT8" s="706"/>
      <c r="AU8" s="706"/>
      <c r="AV8" s="706"/>
      <c r="AW8" s="706"/>
      <c r="AX8" s="706"/>
      <c r="AY8" s="706"/>
      <c r="AZ8" s="706"/>
      <c r="BA8" s="705" t="s">
        <v>23</v>
      </c>
      <c r="BB8" s="706"/>
      <c r="BC8" s="706"/>
      <c r="BD8" s="706"/>
      <c r="BE8" s="706"/>
      <c r="BF8" s="706"/>
      <c r="BG8" s="706"/>
      <c r="BH8" s="706"/>
      <c r="BI8" s="706"/>
      <c r="BJ8" s="706"/>
      <c r="BK8" s="705" t="s">
        <v>161</v>
      </c>
      <c r="BL8" s="706"/>
      <c r="BM8" s="706"/>
      <c r="BN8" s="706"/>
      <c r="BO8" s="706"/>
      <c r="BP8" s="706"/>
      <c r="BQ8" s="706"/>
      <c r="BR8" s="706"/>
      <c r="BS8" s="706"/>
      <c r="BT8" s="706"/>
      <c r="BU8" s="705" t="s">
        <v>24</v>
      </c>
      <c r="BV8" s="706"/>
      <c r="BW8" s="706"/>
      <c r="BX8" s="706"/>
      <c r="BY8" s="706"/>
      <c r="BZ8" s="706"/>
      <c r="CA8" s="706"/>
      <c r="CB8" s="706"/>
      <c r="CC8" s="706"/>
      <c r="CD8" s="706"/>
      <c r="CE8" s="705" t="s">
        <v>25</v>
      </c>
      <c r="CF8" s="706"/>
      <c r="CG8" s="706"/>
      <c r="CH8" s="706"/>
      <c r="CI8" s="706"/>
      <c r="CJ8" s="706"/>
      <c r="CK8" s="706"/>
      <c r="CL8" s="706"/>
      <c r="CM8" s="706"/>
      <c r="CN8" s="706"/>
      <c r="CO8" s="705" t="s">
        <v>30</v>
      </c>
      <c r="CP8" s="706"/>
      <c r="CQ8" s="706"/>
      <c r="CR8" s="706"/>
      <c r="CS8" s="706"/>
      <c r="CT8" s="706"/>
      <c r="CU8" s="706"/>
      <c r="CV8" s="706"/>
      <c r="CW8" s="706"/>
      <c r="CX8" s="706"/>
      <c r="CY8" s="705" t="s">
        <v>29</v>
      </c>
      <c r="CZ8" s="706"/>
      <c r="DA8" s="706"/>
      <c r="DB8" s="706"/>
      <c r="DC8" s="706"/>
      <c r="DD8" s="706"/>
      <c r="DE8" s="706"/>
      <c r="DF8" s="706"/>
      <c r="DG8" s="706"/>
      <c r="DH8" s="706"/>
      <c r="DI8" s="705" t="s">
        <v>35</v>
      </c>
      <c r="DJ8" s="706"/>
      <c r="DK8" s="706"/>
      <c r="DL8" s="706"/>
      <c r="DM8" s="706"/>
      <c r="DN8" s="706"/>
      <c r="DO8" s="706"/>
      <c r="DP8" s="706"/>
      <c r="DQ8" s="706"/>
      <c r="DR8" s="706"/>
      <c r="DS8" s="705" t="s">
        <v>359</v>
      </c>
      <c r="DT8" s="706"/>
      <c r="DU8" s="706"/>
      <c r="DV8" s="706"/>
      <c r="DW8" s="706"/>
      <c r="DX8" s="706"/>
      <c r="DY8" s="706"/>
      <c r="DZ8" s="706"/>
      <c r="EA8" s="706"/>
      <c r="EB8" s="706"/>
      <c r="EC8" s="705" t="s">
        <v>27</v>
      </c>
      <c r="ED8" s="706"/>
      <c r="EE8" s="706"/>
      <c r="EF8" s="706"/>
      <c r="EG8" s="706"/>
      <c r="EH8" s="706"/>
      <c r="EI8" s="706"/>
      <c r="EJ8" s="706"/>
      <c r="EK8" s="706"/>
      <c r="EL8" s="706"/>
      <c r="EM8" s="709" t="s">
        <v>162</v>
      </c>
      <c r="EN8" s="709"/>
      <c r="EO8" s="709"/>
      <c r="EP8" s="709"/>
      <c r="EQ8" s="709"/>
      <c r="ER8" s="709"/>
      <c r="ES8" s="709"/>
      <c r="ET8" s="709"/>
      <c r="EU8" s="709"/>
      <c r="EV8" s="709"/>
      <c r="EW8" s="709" t="s">
        <v>360</v>
      </c>
      <c r="EX8" s="709"/>
      <c r="EY8" s="709"/>
      <c r="EZ8" s="709"/>
      <c r="FA8" s="709"/>
      <c r="FB8" s="709"/>
      <c r="FC8" s="709"/>
      <c r="FD8" s="709"/>
      <c r="FE8" s="709"/>
      <c r="FF8" s="710"/>
      <c r="FG8" s="699" t="s">
        <v>50</v>
      </c>
      <c r="FH8" s="700"/>
      <c r="FI8" s="700"/>
      <c r="FJ8" s="700"/>
      <c r="FK8" s="700"/>
      <c r="FL8" s="700"/>
      <c r="FM8" s="700"/>
      <c r="FN8" s="700"/>
      <c r="FO8" s="700"/>
      <c r="FP8" s="701"/>
    </row>
    <row r="9" spans="1:172" ht="18" customHeight="1" thickBot="1">
      <c r="A9" s="712"/>
      <c r="B9" s="712"/>
      <c r="C9" s="707"/>
      <c r="D9" s="708"/>
      <c r="E9" s="708"/>
      <c r="F9" s="708"/>
      <c r="G9" s="708"/>
      <c r="H9" s="708"/>
      <c r="I9" s="708"/>
      <c r="J9" s="708"/>
      <c r="K9" s="708"/>
      <c r="L9" s="708"/>
      <c r="M9" s="707"/>
      <c r="N9" s="708"/>
      <c r="O9" s="708"/>
      <c r="P9" s="708"/>
      <c r="Q9" s="708"/>
      <c r="R9" s="708"/>
      <c r="S9" s="708"/>
      <c r="T9" s="708"/>
      <c r="U9" s="708"/>
      <c r="V9" s="708"/>
      <c r="W9" s="707"/>
      <c r="X9" s="708"/>
      <c r="Y9" s="708"/>
      <c r="Z9" s="708"/>
      <c r="AA9" s="708"/>
      <c r="AB9" s="708"/>
      <c r="AC9" s="708"/>
      <c r="AD9" s="708"/>
      <c r="AE9" s="708"/>
      <c r="AF9" s="708"/>
      <c r="AG9" s="707"/>
      <c r="AH9" s="708"/>
      <c r="AI9" s="708"/>
      <c r="AJ9" s="708"/>
      <c r="AK9" s="708"/>
      <c r="AL9" s="708"/>
      <c r="AM9" s="708"/>
      <c r="AN9" s="708"/>
      <c r="AO9" s="708"/>
      <c r="AP9" s="708"/>
      <c r="AQ9" s="707"/>
      <c r="AR9" s="708"/>
      <c r="AS9" s="708"/>
      <c r="AT9" s="708"/>
      <c r="AU9" s="708"/>
      <c r="AV9" s="708"/>
      <c r="AW9" s="708"/>
      <c r="AX9" s="708"/>
      <c r="AY9" s="708"/>
      <c r="AZ9" s="708"/>
      <c r="BA9" s="707"/>
      <c r="BB9" s="708"/>
      <c r="BC9" s="708"/>
      <c r="BD9" s="708"/>
      <c r="BE9" s="708"/>
      <c r="BF9" s="708"/>
      <c r="BG9" s="708"/>
      <c r="BH9" s="708"/>
      <c r="BI9" s="708"/>
      <c r="BJ9" s="708"/>
      <c r="BK9" s="707"/>
      <c r="BL9" s="708"/>
      <c r="BM9" s="708"/>
      <c r="BN9" s="708"/>
      <c r="BO9" s="708"/>
      <c r="BP9" s="708"/>
      <c r="BQ9" s="708"/>
      <c r="BR9" s="708"/>
      <c r="BS9" s="708"/>
      <c r="BT9" s="708"/>
      <c r="BU9" s="707"/>
      <c r="BV9" s="708"/>
      <c r="BW9" s="708"/>
      <c r="BX9" s="708"/>
      <c r="BY9" s="708"/>
      <c r="BZ9" s="708"/>
      <c r="CA9" s="708"/>
      <c r="CB9" s="708"/>
      <c r="CC9" s="708"/>
      <c r="CD9" s="708"/>
      <c r="CE9" s="707"/>
      <c r="CF9" s="708"/>
      <c r="CG9" s="708"/>
      <c r="CH9" s="708"/>
      <c r="CI9" s="708"/>
      <c r="CJ9" s="708"/>
      <c r="CK9" s="708"/>
      <c r="CL9" s="708"/>
      <c r="CM9" s="708"/>
      <c r="CN9" s="708"/>
      <c r="CO9" s="707"/>
      <c r="CP9" s="708"/>
      <c r="CQ9" s="708"/>
      <c r="CR9" s="708"/>
      <c r="CS9" s="708"/>
      <c r="CT9" s="708"/>
      <c r="CU9" s="708"/>
      <c r="CV9" s="708"/>
      <c r="CW9" s="708"/>
      <c r="CX9" s="708"/>
      <c r="CY9" s="707"/>
      <c r="CZ9" s="708"/>
      <c r="DA9" s="708"/>
      <c r="DB9" s="708"/>
      <c r="DC9" s="708"/>
      <c r="DD9" s="708"/>
      <c r="DE9" s="708"/>
      <c r="DF9" s="708"/>
      <c r="DG9" s="708"/>
      <c r="DH9" s="708"/>
      <c r="DI9" s="707"/>
      <c r="DJ9" s="708"/>
      <c r="DK9" s="708"/>
      <c r="DL9" s="708"/>
      <c r="DM9" s="708"/>
      <c r="DN9" s="708"/>
      <c r="DO9" s="708"/>
      <c r="DP9" s="708"/>
      <c r="DQ9" s="708"/>
      <c r="DR9" s="708"/>
      <c r="DS9" s="707"/>
      <c r="DT9" s="708"/>
      <c r="DU9" s="708"/>
      <c r="DV9" s="708"/>
      <c r="DW9" s="708"/>
      <c r="DX9" s="708"/>
      <c r="DY9" s="708"/>
      <c r="DZ9" s="708"/>
      <c r="EA9" s="708"/>
      <c r="EB9" s="708"/>
      <c r="EC9" s="707"/>
      <c r="ED9" s="708"/>
      <c r="EE9" s="708"/>
      <c r="EF9" s="708"/>
      <c r="EG9" s="708"/>
      <c r="EH9" s="708"/>
      <c r="EI9" s="708"/>
      <c r="EJ9" s="708"/>
      <c r="EK9" s="708"/>
      <c r="EL9" s="708"/>
      <c r="EM9" s="709"/>
      <c r="EN9" s="709"/>
      <c r="EO9" s="709"/>
      <c r="EP9" s="709"/>
      <c r="EQ9" s="709"/>
      <c r="ER9" s="709"/>
      <c r="ES9" s="709"/>
      <c r="ET9" s="709"/>
      <c r="EU9" s="709"/>
      <c r="EV9" s="709"/>
      <c r="EW9" s="709"/>
      <c r="EX9" s="709"/>
      <c r="EY9" s="709"/>
      <c r="EZ9" s="709"/>
      <c r="FA9" s="709"/>
      <c r="FB9" s="709"/>
      <c r="FC9" s="709"/>
      <c r="FD9" s="709"/>
      <c r="FE9" s="709"/>
      <c r="FF9" s="710"/>
      <c r="FG9" s="702"/>
      <c r="FH9" s="703"/>
      <c r="FI9" s="703"/>
      <c r="FJ9" s="703"/>
      <c r="FK9" s="703"/>
      <c r="FL9" s="703"/>
      <c r="FM9" s="703"/>
      <c r="FN9" s="703"/>
      <c r="FO9" s="703"/>
      <c r="FP9" s="704"/>
    </row>
    <row r="10" spans="1:172">
      <c r="A10" s="713"/>
      <c r="B10" s="713"/>
      <c r="C10" s="127" t="s">
        <v>348</v>
      </c>
      <c r="D10" s="128" t="s">
        <v>50</v>
      </c>
      <c r="E10" s="128" t="s">
        <v>349</v>
      </c>
      <c r="F10" s="128" t="s">
        <v>350</v>
      </c>
      <c r="G10" s="128" t="s">
        <v>351</v>
      </c>
      <c r="H10" s="128" t="s">
        <v>352</v>
      </c>
      <c r="I10" s="128" t="s">
        <v>353</v>
      </c>
      <c r="J10" s="129" t="s">
        <v>354</v>
      </c>
      <c r="K10" s="70" t="s">
        <v>355</v>
      </c>
      <c r="L10" s="69" t="s">
        <v>50</v>
      </c>
      <c r="M10" s="127" t="s">
        <v>348</v>
      </c>
      <c r="N10" s="128" t="s">
        <v>50</v>
      </c>
      <c r="O10" s="128" t="s">
        <v>349</v>
      </c>
      <c r="P10" s="128" t="s">
        <v>350</v>
      </c>
      <c r="Q10" s="128" t="s">
        <v>351</v>
      </c>
      <c r="R10" s="128" t="s">
        <v>352</v>
      </c>
      <c r="S10" s="128" t="s">
        <v>353</v>
      </c>
      <c r="T10" s="129" t="s">
        <v>354</v>
      </c>
      <c r="U10" s="70" t="s">
        <v>355</v>
      </c>
      <c r="V10" s="69" t="s">
        <v>50</v>
      </c>
      <c r="W10" s="127" t="s">
        <v>348</v>
      </c>
      <c r="X10" s="128" t="s">
        <v>50</v>
      </c>
      <c r="Y10" s="128" t="s">
        <v>349</v>
      </c>
      <c r="Z10" s="128" t="s">
        <v>350</v>
      </c>
      <c r="AA10" s="128" t="s">
        <v>351</v>
      </c>
      <c r="AB10" s="128" t="s">
        <v>352</v>
      </c>
      <c r="AC10" s="128" t="s">
        <v>353</v>
      </c>
      <c r="AD10" s="129" t="s">
        <v>354</v>
      </c>
      <c r="AE10" s="70" t="s">
        <v>355</v>
      </c>
      <c r="AF10" s="69" t="s">
        <v>50</v>
      </c>
      <c r="AG10" s="127" t="s">
        <v>348</v>
      </c>
      <c r="AH10" s="128" t="s">
        <v>50</v>
      </c>
      <c r="AI10" s="128" t="s">
        <v>349</v>
      </c>
      <c r="AJ10" s="128" t="s">
        <v>350</v>
      </c>
      <c r="AK10" s="128" t="s">
        <v>351</v>
      </c>
      <c r="AL10" s="128" t="s">
        <v>352</v>
      </c>
      <c r="AM10" s="128" t="s">
        <v>353</v>
      </c>
      <c r="AN10" s="129" t="s">
        <v>354</v>
      </c>
      <c r="AO10" s="70" t="s">
        <v>355</v>
      </c>
      <c r="AP10" s="69" t="s">
        <v>50</v>
      </c>
      <c r="AQ10" s="127" t="s">
        <v>348</v>
      </c>
      <c r="AR10" s="128" t="s">
        <v>50</v>
      </c>
      <c r="AS10" s="128" t="s">
        <v>349</v>
      </c>
      <c r="AT10" s="128" t="s">
        <v>350</v>
      </c>
      <c r="AU10" s="128" t="s">
        <v>351</v>
      </c>
      <c r="AV10" s="128" t="s">
        <v>352</v>
      </c>
      <c r="AW10" s="128" t="s">
        <v>353</v>
      </c>
      <c r="AX10" s="129" t="s">
        <v>354</v>
      </c>
      <c r="AY10" s="70" t="s">
        <v>355</v>
      </c>
      <c r="AZ10" s="69" t="s">
        <v>50</v>
      </c>
      <c r="BA10" s="127" t="s">
        <v>348</v>
      </c>
      <c r="BB10" s="128" t="s">
        <v>50</v>
      </c>
      <c r="BC10" s="128" t="s">
        <v>349</v>
      </c>
      <c r="BD10" s="128" t="s">
        <v>350</v>
      </c>
      <c r="BE10" s="128" t="s">
        <v>351</v>
      </c>
      <c r="BF10" s="128" t="s">
        <v>352</v>
      </c>
      <c r="BG10" s="128" t="s">
        <v>353</v>
      </c>
      <c r="BH10" s="129" t="s">
        <v>354</v>
      </c>
      <c r="BI10" s="70" t="s">
        <v>355</v>
      </c>
      <c r="BJ10" s="69" t="s">
        <v>50</v>
      </c>
      <c r="BK10" s="127" t="s">
        <v>348</v>
      </c>
      <c r="BL10" s="128" t="s">
        <v>50</v>
      </c>
      <c r="BM10" s="128" t="s">
        <v>349</v>
      </c>
      <c r="BN10" s="128" t="s">
        <v>350</v>
      </c>
      <c r="BO10" s="128" t="s">
        <v>351</v>
      </c>
      <c r="BP10" s="128" t="s">
        <v>352</v>
      </c>
      <c r="BQ10" s="128" t="s">
        <v>353</v>
      </c>
      <c r="BR10" s="129" t="s">
        <v>354</v>
      </c>
      <c r="BS10" s="70" t="s">
        <v>355</v>
      </c>
      <c r="BT10" s="69" t="s">
        <v>50</v>
      </c>
      <c r="BU10" s="127" t="s">
        <v>348</v>
      </c>
      <c r="BV10" s="128" t="s">
        <v>50</v>
      </c>
      <c r="BW10" s="128" t="s">
        <v>349</v>
      </c>
      <c r="BX10" s="128" t="s">
        <v>350</v>
      </c>
      <c r="BY10" s="128" t="s">
        <v>351</v>
      </c>
      <c r="BZ10" s="128" t="s">
        <v>352</v>
      </c>
      <c r="CA10" s="128" t="s">
        <v>353</v>
      </c>
      <c r="CB10" s="129" t="s">
        <v>354</v>
      </c>
      <c r="CC10" s="70" t="s">
        <v>355</v>
      </c>
      <c r="CD10" s="69" t="s">
        <v>50</v>
      </c>
      <c r="CE10" s="127" t="s">
        <v>348</v>
      </c>
      <c r="CF10" s="128" t="s">
        <v>50</v>
      </c>
      <c r="CG10" s="128" t="s">
        <v>349</v>
      </c>
      <c r="CH10" s="128" t="s">
        <v>350</v>
      </c>
      <c r="CI10" s="128" t="s">
        <v>351</v>
      </c>
      <c r="CJ10" s="128" t="s">
        <v>352</v>
      </c>
      <c r="CK10" s="128" t="s">
        <v>353</v>
      </c>
      <c r="CL10" s="129" t="s">
        <v>354</v>
      </c>
      <c r="CM10" s="70" t="s">
        <v>355</v>
      </c>
      <c r="CN10" s="69" t="s">
        <v>50</v>
      </c>
      <c r="CO10" s="127" t="s">
        <v>348</v>
      </c>
      <c r="CP10" s="128" t="s">
        <v>50</v>
      </c>
      <c r="CQ10" s="128" t="s">
        <v>349</v>
      </c>
      <c r="CR10" s="128" t="s">
        <v>350</v>
      </c>
      <c r="CS10" s="128" t="s">
        <v>351</v>
      </c>
      <c r="CT10" s="128" t="s">
        <v>352</v>
      </c>
      <c r="CU10" s="128" t="s">
        <v>353</v>
      </c>
      <c r="CV10" s="129" t="s">
        <v>354</v>
      </c>
      <c r="CW10" s="70" t="s">
        <v>355</v>
      </c>
      <c r="CX10" s="69" t="s">
        <v>50</v>
      </c>
      <c r="CY10" s="127" t="s">
        <v>348</v>
      </c>
      <c r="CZ10" s="128" t="s">
        <v>50</v>
      </c>
      <c r="DA10" s="128" t="s">
        <v>349</v>
      </c>
      <c r="DB10" s="128" t="s">
        <v>350</v>
      </c>
      <c r="DC10" s="128" t="s">
        <v>351</v>
      </c>
      <c r="DD10" s="128" t="s">
        <v>352</v>
      </c>
      <c r="DE10" s="128" t="s">
        <v>353</v>
      </c>
      <c r="DF10" s="129" t="s">
        <v>354</v>
      </c>
      <c r="DG10" s="70" t="s">
        <v>355</v>
      </c>
      <c r="DH10" s="69" t="s">
        <v>50</v>
      </c>
      <c r="DI10" s="127" t="s">
        <v>348</v>
      </c>
      <c r="DJ10" s="128" t="s">
        <v>50</v>
      </c>
      <c r="DK10" s="128" t="s">
        <v>349</v>
      </c>
      <c r="DL10" s="128" t="s">
        <v>350</v>
      </c>
      <c r="DM10" s="128" t="s">
        <v>351</v>
      </c>
      <c r="DN10" s="128" t="s">
        <v>352</v>
      </c>
      <c r="DO10" s="128" t="s">
        <v>353</v>
      </c>
      <c r="DP10" s="129" t="s">
        <v>354</v>
      </c>
      <c r="DQ10" s="70" t="s">
        <v>355</v>
      </c>
      <c r="DR10" s="69" t="s">
        <v>50</v>
      </c>
      <c r="DS10" s="127" t="s">
        <v>348</v>
      </c>
      <c r="DT10" s="128" t="s">
        <v>50</v>
      </c>
      <c r="DU10" s="128" t="s">
        <v>349</v>
      </c>
      <c r="DV10" s="128" t="s">
        <v>350</v>
      </c>
      <c r="DW10" s="128" t="s">
        <v>351</v>
      </c>
      <c r="DX10" s="128" t="s">
        <v>352</v>
      </c>
      <c r="DY10" s="128" t="s">
        <v>353</v>
      </c>
      <c r="DZ10" s="129" t="s">
        <v>354</v>
      </c>
      <c r="EA10" s="70" t="s">
        <v>355</v>
      </c>
      <c r="EB10" s="69" t="s">
        <v>50</v>
      </c>
      <c r="EC10" s="127" t="s">
        <v>348</v>
      </c>
      <c r="ED10" s="128" t="s">
        <v>50</v>
      </c>
      <c r="EE10" s="128" t="s">
        <v>349</v>
      </c>
      <c r="EF10" s="128" t="s">
        <v>350</v>
      </c>
      <c r="EG10" s="128" t="s">
        <v>351</v>
      </c>
      <c r="EH10" s="128" t="s">
        <v>352</v>
      </c>
      <c r="EI10" s="128" t="s">
        <v>353</v>
      </c>
      <c r="EJ10" s="129" t="s">
        <v>354</v>
      </c>
      <c r="EK10" s="70" t="s">
        <v>355</v>
      </c>
      <c r="EL10" s="69" t="s">
        <v>50</v>
      </c>
      <c r="EM10" s="127" t="s">
        <v>348</v>
      </c>
      <c r="EN10" s="128" t="s">
        <v>50</v>
      </c>
      <c r="EO10" s="128" t="s">
        <v>349</v>
      </c>
      <c r="EP10" s="128" t="s">
        <v>350</v>
      </c>
      <c r="EQ10" s="128" t="s">
        <v>351</v>
      </c>
      <c r="ER10" s="128" t="s">
        <v>352</v>
      </c>
      <c r="ES10" s="128" t="s">
        <v>353</v>
      </c>
      <c r="ET10" s="129" t="s">
        <v>354</v>
      </c>
      <c r="EU10" s="70" t="s">
        <v>355</v>
      </c>
      <c r="EV10" s="69" t="s">
        <v>50</v>
      </c>
      <c r="EW10" s="127" t="s">
        <v>348</v>
      </c>
      <c r="EX10" s="128" t="s">
        <v>50</v>
      </c>
      <c r="EY10" s="128" t="s">
        <v>362</v>
      </c>
      <c r="EZ10" s="128" t="s">
        <v>361</v>
      </c>
      <c r="FA10" s="128" t="s">
        <v>364</v>
      </c>
      <c r="FB10" s="128" t="s">
        <v>352</v>
      </c>
      <c r="FC10" s="128" t="s">
        <v>365</v>
      </c>
      <c r="FD10" s="129" t="s">
        <v>363</v>
      </c>
      <c r="FE10" s="70" t="s">
        <v>366</v>
      </c>
      <c r="FF10" s="69" t="s">
        <v>50</v>
      </c>
      <c r="FG10" s="127" t="s">
        <v>348</v>
      </c>
      <c r="FH10" s="130" t="s">
        <v>50</v>
      </c>
      <c r="FI10" s="130" t="s">
        <v>362</v>
      </c>
      <c r="FJ10" s="130" t="s">
        <v>361</v>
      </c>
      <c r="FK10" s="130" t="s">
        <v>364</v>
      </c>
      <c r="FL10" s="130" t="s">
        <v>352</v>
      </c>
      <c r="FM10" s="130" t="s">
        <v>365</v>
      </c>
      <c r="FN10" s="131" t="s">
        <v>363</v>
      </c>
      <c r="FO10" s="132" t="s">
        <v>366</v>
      </c>
      <c r="FP10" s="133" t="s">
        <v>50</v>
      </c>
    </row>
    <row r="11" spans="1:172">
      <c r="A11" s="72">
        <v>1</v>
      </c>
      <c r="B11" s="76" t="str">
        <f>'Data Identitas'!B9</f>
        <v>ROFIAH</v>
      </c>
      <c r="C11" s="137" t="str">
        <f>IF(QH!I14="","",QH!I14)</f>
        <v/>
      </c>
      <c r="D11" s="137" t="str">
        <f>IF(QH!J14="","",QH!J14)</f>
        <v/>
      </c>
      <c r="E11" s="137" t="str">
        <f>IF(QH!K14="","",QH!K14)</f>
        <v/>
      </c>
      <c r="F11" s="137" t="str">
        <f>IF(QH!L14="","",QH!L14)</f>
        <v/>
      </c>
      <c r="G11" s="137" t="str">
        <f>IF(QH!M14="","",QH!M14)</f>
        <v/>
      </c>
      <c r="H11" s="137" t="str">
        <f>IF(QH!N14="","",QH!N14)</f>
        <v/>
      </c>
      <c r="I11" s="137" t="str">
        <f>IF(QH!O14="","",QH!O14)</f>
        <v/>
      </c>
      <c r="J11" s="137" t="str">
        <f>IF(QH!P14="","",QH!P14)</f>
        <v/>
      </c>
      <c r="K11" s="137" t="str">
        <f>IF(QH!Q14="","",QH!Q14)</f>
        <v/>
      </c>
      <c r="L11" s="137" t="str">
        <f>IF(QH!R14="","",QH!R14)</f>
        <v/>
      </c>
      <c r="M11" s="138" t="str">
        <f>IF(AA!I14="","",AA!I14)</f>
        <v/>
      </c>
      <c r="N11" s="138" t="str">
        <f>IF(AA!J14="","",AA!J14)</f>
        <v/>
      </c>
      <c r="O11" s="138" t="str">
        <f>IF(AA!K14="","",AA!K14)</f>
        <v/>
      </c>
      <c r="P11" s="138" t="str">
        <f>IF(AA!L14="","",AA!L14)</f>
        <v/>
      </c>
      <c r="Q11" s="138" t="str">
        <f>IF(AA!M14="","",AA!M14)</f>
        <v/>
      </c>
      <c r="R11" s="138" t="str">
        <f>IF(AA!N14="","",AA!N14)</f>
        <v/>
      </c>
      <c r="S11" s="138" t="str">
        <f>IF(AA!O14="","",AA!O14)</f>
        <v/>
      </c>
      <c r="T11" s="138" t="str">
        <f>IF(AA!P14="","",AA!P14)</f>
        <v/>
      </c>
      <c r="U11" s="138" t="str">
        <f>IF(AA!Q14="","",AA!Q14)</f>
        <v/>
      </c>
      <c r="V11" s="138" t="str">
        <f>IF(AA!R14="","",AA!R14)</f>
        <v/>
      </c>
      <c r="W11" s="138" t="str">
        <f>IF(FIQIH!I14="","",FIQIH!I14)</f>
        <v/>
      </c>
      <c r="X11" s="138" t="str">
        <f>IF(FIQIH!J14="","",FIQIH!J14)</f>
        <v/>
      </c>
      <c r="Y11" s="138" t="str">
        <f>IF(FIQIH!K14="","",FIQIH!K14)</f>
        <v/>
      </c>
      <c r="Z11" s="138" t="str">
        <f>IF(FIQIH!L14="","",FIQIH!L14)</f>
        <v/>
      </c>
      <c r="AA11" s="138" t="str">
        <f>IF(FIQIH!M14="","",FIQIH!M14)</f>
        <v/>
      </c>
      <c r="AB11" s="138" t="str">
        <f>IF(FIQIH!N14="","",FIQIH!N14)</f>
        <v/>
      </c>
      <c r="AC11" s="138" t="str">
        <f>IF(FIQIH!O14="","",FIQIH!O14)</f>
        <v/>
      </c>
      <c r="AD11" s="138" t="str">
        <f>IF(FIQIH!P14="","",FIQIH!P14)</f>
        <v/>
      </c>
      <c r="AE11" s="138" t="str">
        <f>IF(FIQIH!Q14="","",FIQIH!Q14)</f>
        <v/>
      </c>
      <c r="AF11" s="138" t="str">
        <f>IF(FIQIH!R14="","",FIQIH!R14)</f>
        <v/>
      </c>
      <c r="AG11" s="138" t="str">
        <f>IF(SKI!I14="","",SKI!I14)</f>
        <v/>
      </c>
      <c r="AH11" s="138" t="str">
        <f>IF(SKI!J14="","",SKI!J14)</f>
        <v/>
      </c>
      <c r="AI11" s="138" t="str">
        <f>IF(SKI!K14="","",SKI!K14)</f>
        <v/>
      </c>
      <c r="AJ11" s="138" t="str">
        <f>IF(SKI!L14="","",SKI!L14)</f>
        <v/>
      </c>
      <c r="AK11" s="138" t="str">
        <f>IF(SKI!M14="","",SKI!M14)</f>
        <v/>
      </c>
      <c r="AL11" s="138" t="str">
        <f>IF(SKI!N14="","",SKI!N14)</f>
        <v/>
      </c>
      <c r="AM11" s="138" t="str">
        <f>IF(SKI!O14="","",SKI!O14)</f>
        <v/>
      </c>
      <c r="AN11" s="138" t="str">
        <f>IF(SKI!P14="","",SKI!P14)</f>
        <v/>
      </c>
      <c r="AO11" s="138" t="str">
        <f>IF(SKI!Q14="","",SKI!Q14)</f>
        <v/>
      </c>
      <c r="AP11" s="138" t="str">
        <f>IF(SKI!R14="","",SKI!R14)</f>
        <v/>
      </c>
      <c r="AQ11" s="138" t="str">
        <f>IF(PPKn!I14="","",PPKn!I14)</f>
        <v/>
      </c>
      <c r="AR11" s="138" t="str">
        <f>IF(PPKn!J14="","",PPKn!J14)</f>
        <v/>
      </c>
      <c r="AS11" s="138" t="str">
        <f>IF(PPKn!K14="","",PPKn!K14)</f>
        <v/>
      </c>
      <c r="AT11" s="138" t="str">
        <f>IF(PPKn!L14="","",PPKn!L14)</f>
        <v/>
      </c>
      <c r="AU11" s="138" t="str">
        <f>IF(PPKn!M14="","",PPKn!M14)</f>
        <v/>
      </c>
      <c r="AV11" s="138" t="str">
        <f>IF(PPKn!N14="","",PPKn!N14)</f>
        <v/>
      </c>
      <c r="AW11" s="138" t="str">
        <f>IF(PPKn!O14="","",PPKn!O14)</f>
        <v/>
      </c>
      <c r="AX11" s="138" t="str">
        <f>IF(PPKn!P14="","",PPKn!P14)</f>
        <v/>
      </c>
      <c r="AY11" s="138" t="str">
        <f>IF(PPKn!Q14="","",PPKn!Q14)</f>
        <v/>
      </c>
      <c r="AZ11" s="138" t="str">
        <f>IF(PPKn!R14="","",PPKn!R14)</f>
        <v/>
      </c>
      <c r="BA11" s="137" t="str">
        <f>IF(B.Ind!I14="","",B.Ind!I14)</f>
        <v/>
      </c>
      <c r="BB11" s="137" t="str">
        <f>IF(B.Ind!J14="","",B.Ind!J14)</f>
        <v/>
      </c>
      <c r="BC11" s="137" t="str">
        <f>IF(B.Ind!K14="","",B.Ind!K14)</f>
        <v/>
      </c>
      <c r="BD11" s="137" t="str">
        <f>IF(B.Ind!L14="","",B.Ind!L14)</f>
        <v/>
      </c>
      <c r="BE11" s="137" t="str">
        <f>IF(B.Ind!M14="","",B.Ind!M14)</f>
        <v/>
      </c>
      <c r="BF11" s="137" t="str">
        <f>IF(B.Ind!N14="","",B.Ind!N14)</f>
        <v/>
      </c>
      <c r="BG11" s="137" t="str">
        <f>IF(B.Ind!O14="","",B.Ind!O14)</f>
        <v/>
      </c>
      <c r="BH11" s="137" t="str">
        <f>IF(B.Ind!P14="","",B.Ind!P14)</f>
        <v/>
      </c>
      <c r="BI11" s="137" t="str">
        <f>IF(B.Ind!Q14="","",B.Ind!Q14)</f>
        <v/>
      </c>
      <c r="BJ11" s="137" t="str">
        <f>IF(B.Ind!R14="","",B.Ind!R14)</f>
        <v/>
      </c>
      <c r="BK11" s="137" t="str">
        <f>IF(B.ARAB!I14="","",B.ARAB!I14)</f>
        <v/>
      </c>
      <c r="BL11" s="137" t="str">
        <f>IF(B.ARAB!J14="","",B.ARAB!J14)</f>
        <v/>
      </c>
      <c r="BM11" s="137" t="str">
        <f>IF(B.ARAB!K14="","",B.ARAB!K14)</f>
        <v/>
      </c>
      <c r="BN11" s="137" t="str">
        <f>IF(B.ARAB!L14="","",B.ARAB!L14)</f>
        <v/>
      </c>
      <c r="BO11" s="137" t="str">
        <f>IF(B.ARAB!M14="","",B.ARAB!M14)</f>
        <v/>
      </c>
      <c r="BP11" s="137" t="str">
        <f>IF(B.ARAB!N14="","",B.ARAB!N14)</f>
        <v/>
      </c>
      <c r="BQ11" s="137" t="str">
        <f>IF(B.ARAB!O14="","",B.ARAB!O14)</f>
        <v/>
      </c>
      <c r="BR11" s="137" t="str">
        <f>IF(B.ARAB!P14="","",B.ARAB!P14)</f>
        <v/>
      </c>
      <c r="BS11" s="137" t="str">
        <f>IF(B.ARAB!Q14="","",B.ARAB!Q14)</f>
        <v/>
      </c>
      <c r="BT11" s="137" t="str">
        <f>IF(B.ARAB!R14="","",B.ARAB!R14)</f>
        <v/>
      </c>
      <c r="BU11" s="138" t="str">
        <f>IF(MAT!I14="","",MAT!I14)</f>
        <v/>
      </c>
      <c r="BV11" s="138" t="str">
        <f>IF(MAT!J14="","",MAT!J14)</f>
        <v/>
      </c>
      <c r="BW11" s="138" t="str">
        <f>IF(MAT!K14="","",MAT!K14)</f>
        <v/>
      </c>
      <c r="BX11" s="138" t="str">
        <f>IF(MAT!L14="","",MAT!L14)</f>
        <v/>
      </c>
      <c r="BY11" s="138" t="str">
        <f>IF(MAT!M14="","",MAT!M14)</f>
        <v/>
      </c>
      <c r="BZ11" s="138" t="str">
        <f>IF(MAT!N14="","",MAT!N14)</f>
        <v/>
      </c>
      <c r="CA11" s="138" t="str">
        <f>IF(MAT!O14="","",MAT!O14)</f>
        <v/>
      </c>
      <c r="CB11" s="138" t="str">
        <f>IF(MAT!P14="","",MAT!P14)</f>
        <v/>
      </c>
      <c r="CC11" s="138" t="str">
        <f>IF(MAT!Q14="","",MAT!Q14)</f>
        <v/>
      </c>
      <c r="CD11" s="138" t="str">
        <f>IF(MAT!R14="","",MAT!R14)</f>
        <v/>
      </c>
      <c r="CE11" s="138" t="str">
        <f>IF(IPA!I14="","",IPA!I14)</f>
        <v/>
      </c>
      <c r="CF11" s="138" t="str">
        <f>IF(IPA!J14="","",IPA!J14)</f>
        <v/>
      </c>
      <c r="CG11" s="138" t="str">
        <f>IF(IPA!K14="","",IPA!K14)</f>
        <v/>
      </c>
      <c r="CH11" s="138" t="str">
        <f>IF(IPA!L14="","",IPA!L14)</f>
        <v/>
      </c>
      <c r="CI11" s="138" t="str">
        <f>IF(IPA!M14="","",IPA!M14)</f>
        <v/>
      </c>
      <c r="CJ11" s="138" t="str">
        <f>IF(IPA!N14="","",IPA!N14)</f>
        <v/>
      </c>
      <c r="CK11" s="138" t="str">
        <f>IF(IPA!O14="","",IPA!O14)</f>
        <v/>
      </c>
      <c r="CL11" s="138" t="str">
        <f>IF(IPA!P14="","",IPA!P14)</f>
        <v/>
      </c>
      <c r="CM11" s="138" t="str">
        <f>IF(IPA!Q14="","",IPA!Q14)</f>
        <v/>
      </c>
      <c r="CN11" s="138" t="str">
        <f>IF(IPA!R14="","",IPA!R14)</f>
        <v/>
      </c>
      <c r="CO11" s="137" t="str">
        <f>IF(IPS!I14="","",IPS!I14)</f>
        <v/>
      </c>
      <c r="CP11" s="137" t="str">
        <f>IF(IPS!J14="","",IPS!J14)</f>
        <v/>
      </c>
      <c r="CQ11" s="137" t="str">
        <f>IF(IPS!K14="","",IPS!K14)</f>
        <v/>
      </c>
      <c r="CR11" s="137" t="str">
        <f>IF(IPS!L14="","",IPS!L14)</f>
        <v/>
      </c>
      <c r="CS11" s="137" t="str">
        <f>IF(IPS!M14="","",IPS!M14)</f>
        <v/>
      </c>
      <c r="CT11" s="137" t="str">
        <f>IF(IPS!N14="","",IPS!N14)</f>
        <v/>
      </c>
      <c r="CU11" s="137" t="str">
        <f>IF(IPS!O14="","",IPS!O14)</f>
        <v/>
      </c>
      <c r="CV11" s="137" t="str">
        <f>IF(IPS!P14="","",IPS!P14)</f>
        <v/>
      </c>
      <c r="CW11" s="137" t="str">
        <f>IF(IPS!Q14="","",IPS!Q14)</f>
        <v/>
      </c>
      <c r="CX11" s="137" t="str">
        <f>IF(IPS!R14="","",IPS!R14)</f>
        <v/>
      </c>
      <c r="CY11" s="138" t="str">
        <f>IF(BIng!I14="","",BIng!I14)</f>
        <v/>
      </c>
      <c r="CZ11" s="138" t="str">
        <f>IF(BIng!J14="","",BIng!J14)</f>
        <v/>
      </c>
      <c r="DA11" s="138" t="str">
        <f>IF(BIng!K14="","",BIng!K14)</f>
        <v/>
      </c>
      <c r="DB11" s="138" t="str">
        <f>IF(BIng!L14="","",BIng!L14)</f>
        <v/>
      </c>
      <c r="DC11" s="138" t="str">
        <f>IF(BIng!M14="","",BIng!M14)</f>
        <v/>
      </c>
      <c r="DD11" s="138" t="str">
        <f>IF(BIng!N14="","",BIng!N14)</f>
        <v/>
      </c>
      <c r="DE11" s="138" t="str">
        <f>IF(BIng!O14="","",BIng!O14)</f>
        <v/>
      </c>
      <c r="DF11" s="138" t="str">
        <f>IF(BIng!P14="","",BIng!P14)</f>
        <v/>
      </c>
      <c r="DG11" s="138" t="str">
        <f>IF(BIng!Q14="","",BIng!Q14)</f>
        <v/>
      </c>
      <c r="DH11" s="138" t="str">
        <f>IF(BIng!R14="","",BIng!R14)</f>
        <v/>
      </c>
      <c r="DI11" s="138" t="str">
        <f>IF(SBd!I14="","",SBd!I14)</f>
        <v/>
      </c>
      <c r="DJ11" s="138" t="str">
        <f>IF(SBd!J14="","",SBd!J14)</f>
        <v/>
      </c>
      <c r="DK11" s="138" t="str">
        <f>IF(SBd!K14="","",SBd!K14)</f>
        <v/>
      </c>
      <c r="DL11" s="138" t="str">
        <f>IF(SBd!L14="","",SBd!L14)</f>
        <v/>
      </c>
      <c r="DM11" s="138" t="str">
        <f>IF(SBd!M14="","",SBd!M14)</f>
        <v/>
      </c>
      <c r="DN11" s="138" t="str">
        <f>IF(SBd!N14="","",SBd!N14)</f>
        <v/>
      </c>
      <c r="DO11" s="138" t="str">
        <f>IF(SBd!O14="","",SBd!O14)</f>
        <v/>
      </c>
      <c r="DP11" s="138" t="str">
        <f>IF(SBd!P14="","",SBd!P14)</f>
        <v/>
      </c>
      <c r="DQ11" s="138" t="str">
        <f>IF(SBd!Q14="","",SBd!Q14)</f>
        <v/>
      </c>
      <c r="DR11" s="138" t="str">
        <f>IF(SBd!R14="","",SBd!R14)</f>
        <v/>
      </c>
      <c r="DS11" s="137" t="str">
        <f>IF(Pjk!I14="","",Pjk!I14)</f>
        <v/>
      </c>
      <c r="DT11" s="137" t="str">
        <f>IF(Pjk!J14="","",Pjk!J14)</f>
        <v/>
      </c>
      <c r="DU11" s="137" t="str">
        <f>IF(Pjk!K14="","",Pjk!K14)</f>
        <v/>
      </c>
      <c r="DV11" s="137" t="str">
        <f>IF(Pjk!L14="","",Pjk!L14)</f>
        <v/>
      </c>
      <c r="DW11" s="137" t="str">
        <f>IF(Pjk!M14="","",Pjk!M14)</f>
        <v/>
      </c>
      <c r="DX11" s="137" t="str">
        <f>IF(Pjk!N14="","",Pjk!N14)</f>
        <v/>
      </c>
      <c r="DY11" s="137" t="str">
        <f>IF(Pjk!O14="","",Pjk!O14)</f>
        <v/>
      </c>
      <c r="DZ11" s="137" t="str">
        <f>IF(Pjk!P14="","",Pjk!P14)</f>
        <v/>
      </c>
      <c r="EA11" s="137" t="str">
        <f>IF(Pjk!Q14="","",Pjk!Q14)</f>
        <v/>
      </c>
      <c r="EB11" s="137" t="str">
        <f>IF(Pjk!R14="","",Pjk!R14)</f>
        <v/>
      </c>
      <c r="EC11" s="137" t="str">
        <f>IF(Prk!I14="","",Prk!I14)</f>
        <v/>
      </c>
      <c r="ED11" s="137" t="str">
        <f>IF(Prk!J14="","",Prk!J14)</f>
        <v/>
      </c>
      <c r="EE11" s="137" t="str">
        <f>IF(Prk!K14="","",Prk!K14)</f>
        <v/>
      </c>
      <c r="EF11" s="137" t="str">
        <f>IF(Prk!L14="","",Prk!L14)</f>
        <v/>
      </c>
      <c r="EG11" s="137" t="str">
        <f>IF(Prk!M14="","",Prk!M14)</f>
        <v/>
      </c>
      <c r="EH11" s="137" t="str">
        <f>IF(Prk!N14="","",Prk!N14)</f>
        <v/>
      </c>
      <c r="EI11" s="137" t="str">
        <f>IF(Prk!O14="","",Prk!O14)</f>
        <v/>
      </c>
      <c r="EJ11" s="137" t="str">
        <f>IF(Prk!P14="","",Prk!P14)</f>
        <v/>
      </c>
      <c r="EK11" s="137" t="str">
        <f>IF(Prk!Q14="","",Prk!Q14)</f>
        <v/>
      </c>
      <c r="EL11" s="137" t="str">
        <f>IF(Prk!R14="","",Prk!R14)</f>
        <v/>
      </c>
      <c r="EM11" s="139" t="str">
        <f>IF(BADER!I14="","",BADER!I14)</f>
        <v/>
      </c>
      <c r="EN11" s="139" t="str">
        <f>IF(BADER!J14="","",BADER!J14)</f>
        <v/>
      </c>
      <c r="EO11" s="139" t="str">
        <f>IF(BADER!K14="","",BADER!K14)</f>
        <v/>
      </c>
      <c r="EP11" s="139" t="str">
        <f>IF(BADER!L14="","",BADER!L14)</f>
        <v/>
      </c>
      <c r="EQ11" s="139" t="str">
        <f>IF(BADER!M14="","",BADER!M14)</f>
        <v/>
      </c>
      <c r="ER11" s="139" t="str">
        <f>IF(BADER!N14="","",BADER!N14)</f>
        <v/>
      </c>
      <c r="ES11" s="139" t="str">
        <f>IF(BADER!O14="","",BADER!O14)</f>
        <v/>
      </c>
      <c r="ET11" s="139" t="str">
        <f>IF(BADER!P14="","",BADER!P14)</f>
        <v/>
      </c>
      <c r="EU11" s="139" t="str">
        <f>IF(BADER!Q14="","",BADER!Q14)</f>
        <v/>
      </c>
      <c r="EV11" s="139" t="str">
        <f>IF(BADER!R14="","",BADER!R14)</f>
        <v/>
      </c>
      <c r="EW11" s="146" t="str">
        <f>IF(M11="","",MODE(C11,M11,W11,AG11,AQ11,BA11,BK11,BU11,CE11,CO11,CY11,DI11,DS11,EC11,EM11))</f>
        <v/>
      </c>
      <c r="EX11" s="146" t="str">
        <f>IF(N11="","",N11)</f>
        <v/>
      </c>
      <c r="EY11" s="146" t="str">
        <f t="shared" ref="EY11:FE11" si="0">IF(O11="","",MODE(E11,O11,Y11,AI11,AS11,BC11,BM11,BW11,CG11,CQ11,DA11,DK11,DU11,EE11,EO11))</f>
        <v/>
      </c>
      <c r="EZ11" s="146" t="str">
        <f t="shared" si="0"/>
        <v/>
      </c>
      <c r="FA11" s="146" t="str">
        <f t="shared" si="0"/>
        <v/>
      </c>
      <c r="FB11" s="146" t="str">
        <f t="shared" si="0"/>
        <v/>
      </c>
      <c r="FC11" s="146" t="str">
        <f t="shared" si="0"/>
        <v/>
      </c>
      <c r="FD11" s="146" t="str">
        <f t="shared" si="0"/>
        <v/>
      </c>
      <c r="FE11" s="146" t="str">
        <f t="shared" si="0"/>
        <v/>
      </c>
      <c r="FF11" s="146" t="str">
        <f>IF(EY11="","",IF(MODE(EY11:FE11)=4,"Sangat Baik ",IF(MODE(EY11:FE11)=3,"Baik",IF(MODE(EY11:FE11)=2,"Cukup baik",IF(MODE(EY11:FE11)=1,"Kurang Baik","")))))</f>
        <v/>
      </c>
      <c r="FG11" s="146" t="str">
        <f>IF(EW11="","",IF(EW11=4,"Sangat baik",IF(EW11=3,"Baik",IF(EW11=2,"Cukup","Kurang"))))</f>
        <v/>
      </c>
      <c r="FH11" s="76" t="str">
        <f>IF(FG11="","","Sikap spiritual yang ditunjukkan "&amp;FG11&amp;" dalam "&amp;EX11)</f>
        <v/>
      </c>
      <c r="FI11" s="76" t="str">
        <f>IF(EY11="","",$FI$10)&amp;" "&amp;IF(EY11="","",IF(EY11=4,"sangat baik",IF(EY11=3,"baik",IF(EY11=2,"cukup","kurang"))))</f>
        <v/>
      </c>
      <c r="FJ11" s="76" t="str">
        <f>IF(EZ11="","",$FJ$10)&amp;" "&amp;IF(EZ11="","",IF(EZ11=4,"sangat baik",IF(EZ11=3,"baik",IF(EZ11=2,"cukup","kurang"))))</f>
        <v/>
      </c>
      <c r="FK11" s="76" t="str">
        <f>IF(FA11="","",$FK$10)&amp;" "&amp;IF(FA11="","",IF(FA11=4,"sangat baik",IF(FA11=3,"baik",IF(FA11=2,"cukup","kurang"))))</f>
        <v/>
      </c>
      <c r="FL11" s="76" t="str">
        <f>IF(FB11="","",$FL$10)&amp;" "&amp;IF(FB11="","",IF(FB11=4,"sangat baik",IF(FB11=3,"baik",IF(FB11=2,"cukup","kurang"))))</f>
        <v/>
      </c>
      <c r="FM11" s="76" t="str">
        <f>IF(FC11="","",$FM$10)&amp;" "&amp;IF(FC11="","",IF(FC11=4,"sangat baik",IF(FC11=3,"baik",IF(FC11=2,"cukup","kurang"))))</f>
        <v/>
      </c>
      <c r="FN11" s="76" t="str">
        <f>IF(FD11="","",$FN$10)&amp;" "&amp;IF(FD11="","",IF(FD11=4,"sangat baik",IF(FD11=3,"baik",IF(FD11=2,"cukup","kurang"))))</f>
        <v/>
      </c>
      <c r="FO11" s="76" t="str">
        <f>IF(FE11="","",$FO$10)&amp;" "&amp;IF(FE11="","",IF(FE11=4,"sangat baik",IF(FE11=3,"baik",IF(FE11=2,"cukup","kurang"))))</f>
        <v/>
      </c>
      <c r="FP11" s="76" t="str">
        <f>IF(FI11="","","Sikapnya "&amp;FF11&amp;" dalam "&amp;CONCATENATE(AZ11,", ",FI11,", ",FJ11,", ",FK11,", ",FL11,", ",FM11,", ",FN11,", ",FO11))</f>
        <v xml:space="preserve">Sikapnya  dalam ,  ,  ,  ,  ,  ,  ,  </v>
      </c>
    </row>
    <row r="12" spans="1:172">
      <c r="A12" s="72">
        <v>2</v>
      </c>
      <c r="B12" s="76" t="str">
        <f>'Data Identitas'!B10</f>
        <v>siswa2</v>
      </c>
      <c r="C12" s="137" t="str">
        <f>IF(QH!I15="","",QH!I15)</f>
        <v/>
      </c>
      <c r="D12" s="137" t="str">
        <f>IF(QH!J15="","",QH!J15)</f>
        <v/>
      </c>
      <c r="E12" s="137" t="str">
        <f>IF(QH!K15="","",QH!K15)</f>
        <v/>
      </c>
      <c r="F12" s="137" t="str">
        <f>IF(QH!L15="","",QH!L15)</f>
        <v/>
      </c>
      <c r="G12" s="137" t="str">
        <f>IF(QH!M15="","",QH!M15)</f>
        <v/>
      </c>
      <c r="H12" s="137" t="str">
        <f>IF(QH!N15="","",QH!N15)</f>
        <v/>
      </c>
      <c r="I12" s="137" t="str">
        <f>IF(QH!O15="","",QH!O15)</f>
        <v/>
      </c>
      <c r="J12" s="137" t="str">
        <f>IF(QH!P15="","",QH!P15)</f>
        <v/>
      </c>
      <c r="K12" s="137" t="str">
        <f>IF(QH!Q15="","",QH!Q15)</f>
        <v/>
      </c>
      <c r="L12" s="137" t="str">
        <f>IF(QH!R15="","",QH!R15)</f>
        <v/>
      </c>
      <c r="M12" s="138" t="str">
        <f>IF(AA!I15="","",AA!I15)</f>
        <v/>
      </c>
      <c r="N12" s="138" t="str">
        <f>IF(AA!J15="","",AA!J15)</f>
        <v/>
      </c>
      <c r="O12" s="138" t="str">
        <f>IF(AA!K15="","",AA!K15)</f>
        <v/>
      </c>
      <c r="P12" s="138" t="str">
        <f>IF(AA!L15="","",AA!L15)</f>
        <v/>
      </c>
      <c r="Q12" s="138" t="str">
        <f>IF(AA!M15="","",AA!M15)</f>
        <v/>
      </c>
      <c r="R12" s="138" t="str">
        <f>IF(AA!N15="","",AA!N15)</f>
        <v/>
      </c>
      <c r="S12" s="138" t="str">
        <f>IF(AA!O15="","",AA!O15)</f>
        <v/>
      </c>
      <c r="T12" s="138" t="str">
        <f>IF(AA!P15="","",AA!P15)</f>
        <v/>
      </c>
      <c r="U12" s="138" t="str">
        <f>IF(AA!Q15="","",AA!Q15)</f>
        <v/>
      </c>
      <c r="V12" s="138" t="str">
        <f>IF(AA!R15="","",AA!R15)</f>
        <v/>
      </c>
      <c r="W12" s="138" t="str">
        <f>IF(FIQIH!I15="","",FIQIH!I15)</f>
        <v/>
      </c>
      <c r="X12" s="138" t="str">
        <f>IF(FIQIH!J15="","",FIQIH!J15)</f>
        <v/>
      </c>
      <c r="Y12" s="138" t="str">
        <f>IF(FIQIH!K15="","",FIQIH!K15)</f>
        <v/>
      </c>
      <c r="Z12" s="138" t="str">
        <f>IF(FIQIH!L15="","",FIQIH!L15)</f>
        <v/>
      </c>
      <c r="AA12" s="138" t="str">
        <f>IF(FIQIH!M15="","",FIQIH!M15)</f>
        <v/>
      </c>
      <c r="AB12" s="138" t="str">
        <f>IF(FIQIH!N15="","",FIQIH!N15)</f>
        <v/>
      </c>
      <c r="AC12" s="138" t="str">
        <f>IF(FIQIH!O15="","",FIQIH!O15)</f>
        <v/>
      </c>
      <c r="AD12" s="138" t="str">
        <f>IF(FIQIH!P15="","",FIQIH!P15)</f>
        <v/>
      </c>
      <c r="AE12" s="138" t="str">
        <f>IF(FIQIH!Q15="","",FIQIH!Q15)</f>
        <v/>
      </c>
      <c r="AF12" s="138" t="str">
        <f>IF(FIQIH!R15="","",FIQIH!R15)</f>
        <v/>
      </c>
      <c r="AG12" s="138" t="str">
        <f>IF(SKI!I15="","",SKI!I15)</f>
        <v/>
      </c>
      <c r="AH12" s="138" t="str">
        <f>IF(SKI!J15="","",SKI!J15)</f>
        <v/>
      </c>
      <c r="AI12" s="138" t="str">
        <f>IF(SKI!K15="","",SKI!K15)</f>
        <v/>
      </c>
      <c r="AJ12" s="138" t="str">
        <f>IF(SKI!L15="","",SKI!L15)</f>
        <v/>
      </c>
      <c r="AK12" s="138" t="str">
        <f>IF(SKI!M15="","",SKI!M15)</f>
        <v/>
      </c>
      <c r="AL12" s="138" t="str">
        <f>IF(SKI!N15="","",SKI!N15)</f>
        <v/>
      </c>
      <c r="AM12" s="138" t="str">
        <f>IF(SKI!O15="","",SKI!O15)</f>
        <v/>
      </c>
      <c r="AN12" s="138" t="str">
        <f>IF(SKI!P15="","",SKI!P15)</f>
        <v/>
      </c>
      <c r="AO12" s="138" t="str">
        <f>IF(SKI!Q15="","",SKI!Q15)</f>
        <v/>
      </c>
      <c r="AP12" s="138" t="str">
        <f>IF(SKI!R15="","",SKI!R15)</f>
        <v/>
      </c>
      <c r="AQ12" s="138" t="str">
        <f>IF(PPKn!I15="","",PPKn!I15)</f>
        <v/>
      </c>
      <c r="AR12" s="138" t="str">
        <f>IF(PPKn!J15="","",PPKn!J15)</f>
        <v/>
      </c>
      <c r="AS12" s="138" t="str">
        <f>IF(PPKn!K15="","",PPKn!K15)</f>
        <v/>
      </c>
      <c r="AT12" s="138" t="str">
        <f>IF(PPKn!L15="","",PPKn!L15)</f>
        <v/>
      </c>
      <c r="AU12" s="138" t="str">
        <f>IF(PPKn!M15="","",PPKn!M15)</f>
        <v/>
      </c>
      <c r="AV12" s="138" t="str">
        <f>IF(PPKn!N15="","",PPKn!N15)</f>
        <v/>
      </c>
      <c r="AW12" s="138" t="str">
        <f>IF(PPKn!O15="","",PPKn!O15)</f>
        <v/>
      </c>
      <c r="AX12" s="138" t="str">
        <f>IF(PPKn!P15="","",PPKn!P15)</f>
        <v/>
      </c>
      <c r="AY12" s="138" t="str">
        <f>IF(PPKn!Q15="","",PPKn!Q15)</f>
        <v/>
      </c>
      <c r="AZ12" s="138" t="str">
        <f>IF(PPKn!R15="","",PPKn!R15)</f>
        <v/>
      </c>
      <c r="BA12" s="137" t="str">
        <f>IF(B.Ind!I15="","",B.Ind!I15)</f>
        <v/>
      </c>
      <c r="BB12" s="137" t="str">
        <f>IF(B.Ind!J15="","",B.Ind!J15)</f>
        <v/>
      </c>
      <c r="BC12" s="137" t="str">
        <f>IF(B.Ind!K15="","",B.Ind!K15)</f>
        <v/>
      </c>
      <c r="BD12" s="137" t="str">
        <f>IF(B.Ind!L15="","",B.Ind!L15)</f>
        <v/>
      </c>
      <c r="BE12" s="137" t="str">
        <f>IF(B.Ind!M15="","",B.Ind!M15)</f>
        <v/>
      </c>
      <c r="BF12" s="137" t="str">
        <f>IF(B.Ind!N15="","",B.Ind!N15)</f>
        <v/>
      </c>
      <c r="BG12" s="137" t="str">
        <f>IF(B.Ind!O15="","",B.Ind!O15)</f>
        <v/>
      </c>
      <c r="BH12" s="137" t="str">
        <f>IF(B.Ind!P15="","",B.Ind!P15)</f>
        <v/>
      </c>
      <c r="BI12" s="137" t="str">
        <f>IF(B.Ind!Q15="","",B.Ind!Q15)</f>
        <v/>
      </c>
      <c r="BJ12" s="137" t="str">
        <f>IF(B.Ind!R15="","",B.Ind!R15)</f>
        <v/>
      </c>
      <c r="BK12" s="137" t="str">
        <f>IF(B.ARAB!I15="","",B.ARAB!I15)</f>
        <v/>
      </c>
      <c r="BL12" s="137" t="str">
        <f>IF(B.ARAB!J15="","",B.ARAB!J15)</f>
        <v/>
      </c>
      <c r="BM12" s="137" t="str">
        <f>IF(B.ARAB!K15="","",B.ARAB!K15)</f>
        <v/>
      </c>
      <c r="BN12" s="137" t="str">
        <f>IF(B.ARAB!L15="","",B.ARAB!L15)</f>
        <v/>
      </c>
      <c r="BO12" s="137" t="str">
        <f>IF(B.ARAB!M15="","",B.ARAB!M15)</f>
        <v/>
      </c>
      <c r="BP12" s="137" t="str">
        <f>IF(B.ARAB!N15="","",B.ARAB!N15)</f>
        <v/>
      </c>
      <c r="BQ12" s="137" t="str">
        <f>IF(B.ARAB!O15="","",B.ARAB!O15)</f>
        <v/>
      </c>
      <c r="BR12" s="137" t="str">
        <f>IF(B.ARAB!P15="","",B.ARAB!P15)</f>
        <v/>
      </c>
      <c r="BS12" s="137" t="str">
        <f>IF(B.ARAB!Q15="","",B.ARAB!Q15)</f>
        <v/>
      </c>
      <c r="BT12" s="137" t="str">
        <f>IF(B.ARAB!R15="","",B.ARAB!R15)</f>
        <v/>
      </c>
      <c r="BU12" s="138" t="str">
        <f>IF(MAT!I15="","",MAT!I15)</f>
        <v/>
      </c>
      <c r="BV12" s="138" t="str">
        <f>IF(MAT!J15="","",MAT!J15)</f>
        <v/>
      </c>
      <c r="BW12" s="138" t="str">
        <f>IF(MAT!K15="","",MAT!K15)</f>
        <v/>
      </c>
      <c r="BX12" s="138" t="str">
        <f>IF(MAT!L15="","",MAT!L15)</f>
        <v/>
      </c>
      <c r="BY12" s="138" t="str">
        <f>IF(MAT!M15="","",MAT!M15)</f>
        <v/>
      </c>
      <c r="BZ12" s="138" t="str">
        <f>IF(MAT!N15="","",MAT!N15)</f>
        <v/>
      </c>
      <c r="CA12" s="138" t="str">
        <f>IF(MAT!O15="","",MAT!O15)</f>
        <v/>
      </c>
      <c r="CB12" s="138" t="str">
        <f>IF(MAT!P15="","",MAT!P15)</f>
        <v/>
      </c>
      <c r="CC12" s="138" t="str">
        <f>IF(MAT!Q15="","",MAT!Q15)</f>
        <v/>
      </c>
      <c r="CD12" s="138" t="str">
        <f>IF(MAT!R15="","",MAT!R15)</f>
        <v/>
      </c>
      <c r="CE12" s="138" t="str">
        <f>IF(IPA!I15="","",IPA!I15)</f>
        <v/>
      </c>
      <c r="CF12" s="138" t="str">
        <f>IF(IPA!J15="","",IPA!J15)</f>
        <v/>
      </c>
      <c r="CG12" s="138" t="str">
        <f>IF(IPA!K15="","",IPA!K15)</f>
        <v/>
      </c>
      <c r="CH12" s="138" t="str">
        <f>IF(IPA!L15="","",IPA!L15)</f>
        <v/>
      </c>
      <c r="CI12" s="138" t="str">
        <f>IF(IPA!M15="","",IPA!M15)</f>
        <v/>
      </c>
      <c r="CJ12" s="138" t="str">
        <f>IF(IPA!N15="","",IPA!N15)</f>
        <v/>
      </c>
      <c r="CK12" s="138" t="str">
        <f>IF(IPA!O15="","",IPA!O15)</f>
        <v/>
      </c>
      <c r="CL12" s="138" t="str">
        <f>IF(IPA!P15="","",IPA!P15)</f>
        <v/>
      </c>
      <c r="CM12" s="138" t="str">
        <f>IF(IPA!Q15="","",IPA!Q15)</f>
        <v/>
      </c>
      <c r="CN12" s="138" t="str">
        <f>IF(IPA!R15="","",IPA!R15)</f>
        <v/>
      </c>
      <c r="CO12" s="137" t="str">
        <f>IF(IPS!I15="","",IPS!I15)</f>
        <v/>
      </c>
      <c r="CP12" s="137" t="str">
        <f>IF(IPS!J15="","",IPS!J15)</f>
        <v/>
      </c>
      <c r="CQ12" s="137" t="str">
        <f>IF(IPS!K15="","",IPS!K15)</f>
        <v/>
      </c>
      <c r="CR12" s="137" t="str">
        <f>IF(IPS!L15="","",IPS!L15)</f>
        <v/>
      </c>
      <c r="CS12" s="137" t="str">
        <f>IF(IPS!M15="","",IPS!M15)</f>
        <v/>
      </c>
      <c r="CT12" s="137" t="str">
        <f>IF(IPS!N15="","",IPS!N15)</f>
        <v/>
      </c>
      <c r="CU12" s="137" t="str">
        <f>IF(IPS!O15="","",IPS!O15)</f>
        <v/>
      </c>
      <c r="CV12" s="137" t="str">
        <f>IF(IPS!P15="","",IPS!P15)</f>
        <v/>
      </c>
      <c r="CW12" s="137" t="str">
        <f>IF(IPS!Q15="","",IPS!Q15)</f>
        <v/>
      </c>
      <c r="CX12" s="137" t="str">
        <f>IF(IPS!R15="","",IPS!R15)</f>
        <v/>
      </c>
      <c r="CY12" s="138" t="str">
        <f>IF(BIng!I15="","",BIng!I15)</f>
        <v/>
      </c>
      <c r="CZ12" s="138" t="str">
        <f>IF(BIng!J15="","",BIng!J15)</f>
        <v/>
      </c>
      <c r="DA12" s="138" t="str">
        <f>IF(BIng!K15="","",BIng!K15)</f>
        <v/>
      </c>
      <c r="DB12" s="138" t="str">
        <f>IF(BIng!L15="","",BIng!L15)</f>
        <v/>
      </c>
      <c r="DC12" s="138" t="str">
        <f>IF(BIng!M15="","",BIng!M15)</f>
        <v/>
      </c>
      <c r="DD12" s="138" t="str">
        <f>IF(BIng!N15="","",BIng!N15)</f>
        <v/>
      </c>
      <c r="DE12" s="138" t="str">
        <f>IF(BIng!O15="","",BIng!O15)</f>
        <v/>
      </c>
      <c r="DF12" s="138" t="str">
        <f>IF(BIng!P15="","",BIng!P15)</f>
        <v/>
      </c>
      <c r="DG12" s="138" t="str">
        <f>IF(BIng!Q15="","",BIng!Q15)</f>
        <v/>
      </c>
      <c r="DH12" s="138" t="str">
        <f>IF(BIng!R15="","",BIng!R15)</f>
        <v/>
      </c>
      <c r="DI12" s="138" t="str">
        <f>IF(SBd!I15="","",SBd!I15)</f>
        <v/>
      </c>
      <c r="DJ12" s="138" t="str">
        <f>IF(SBd!J15="","",SBd!J15)</f>
        <v/>
      </c>
      <c r="DK12" s="138" t="str">
        <f>IF(SBd!K15="","",SBd!K15)</f>
        <v/>
      </c>
      <c r="DL12" s="138" t="str">
        <f>IF(SBd!L15="","",SBd!L15)</f>
        <v/>
      </c>
      <c r="DM12" s="138" t="str">
        <f>IF(SBd!M15="","",SBd!M15)</f>
        <v/>
      </c>
      <c r="DN12" s="138" t="str">
        <f>IF(SBd!N15="","",SBd!N15)</f>
        <v/>
      </c>
      <c r="DO12" s="138" t="str">
        <f>IF(SBd!O15="","",SBd!O15)</f>
        <v/>
      </c>
      <c r="DP12" s="138" t="str">
        <f>IF(SBd!P15="","",SBd!P15)</f>
        <v/>
      </c>
      <c r="DQ12" s="138" t="str">
        <f>IF(SBd!Q15="","",SBd!Q15)</f>
        <v/>
      </c>
      <c r="DR12" s="138" t="str">
        <f>IF(SBd!R15="","",SBd!R15)</f>
        <v/>
      </c>
      <c r="DS12" s="137" t="str">
        <f>IF(Pjk!I15="","",Pjk!I15)</f>
        <v/>
      </c>
      <c r="DT12" s="137" t="str">
        <f>IF(Pjk!J15="","",Pjk!J15)</f>
        <v/>
      </c>
      <c r="DU12" s="137" t="str">
        <f>IF(Pjk!K15="","",Pjk!K15)</f>
        <v/>
      </c>
      <c r="DV12" s="137" t="str">
        <f>IF(Pjk!L15="","",Pjk!L15)</f>
        <v/>
      </c>
      <c r="DW12" s="137" t="str">
        <f>IF(Pjk!M15="","",Pjk!M15)</f>
        <v/>
      </c>
      <c r="DX12" s="137" t="str">
        <f>IF(Pjk!N15="","",Pjk!N15)</f>
        <v/>
      </c>
      <c r="DY12" s="137" t="str">
        <f>IF(Pjk!O15="","",Pjk!O15)</f>
        <v/>
      </c>
      <c r="DZ12" s="137" t="str">
        <f>IF(Pjk!P15="","",Pjk!P15)</f>
        <v/>
      </c>
      <c r="EA12" s="137" t="str">
        <f>IF(Pjk!Q15="","",Pjk!Q15)</f>
        <v/>
      </c>
      <c r="EB12" s="137" t="str">
        <f>IF(Pjk!R15="","",Pjk!R15)</f>
        <v/>
      </c>
      <c r="EC12" s="137" t="str">
        <f>IF(Prk!I15="","",Prk!I15)</f>
        <v/>
      </c>
      <c r="ED12" s="137" t="str">
        <f>IF(Prk!J15="","",Prk!J15)</f>
        <v/>
      </c>
      <c r="EE12" s="137" t="str">
        <f>IF(Prk!K15="","",Prk!K15)</f>
        <v/>
      </c>
      <c r="EF12" s="137" t="str">
        <f>IF(Prk!L15="","",Prk!L15)</f>
        <v/>
      </c>
      <c r="EG12" s="137" t="str">
        <f>IF(Prk!M15="","",Prk!M15)</f>
        <v/>
      </c>
      <c r="EH12" s="137" t="str">
        <f>IF(Prk!N15="","",Prk!N15)</f>
        <v/>
      </c>
      <c r="EI12" s="137" t="str">
        <f>IF(Prk!O15="","",Prk!O15)</f>
        <v/>
      </c>
      <c r="EJ12" s="137" t="str">
        <f>IF(Prk!P15="","",Prk!P15)</f>
        <v/>
      </c>
      <c r="EK12" s="137" t="str">
        <f>IF(Prk!Q15="","",Prk!Q15)</f>
        <v/>
      </c>
      <c r="EL12" s="137" t="str">
        <f>IF(Prk!R15="","",Prk!R15)</f>
        <v/>
      </c>
      <c r="EM12" s="139" t="str">
        <f>IF(BADER!I15="","",BADER!I15)</f>
        <v/>
      </c>
      <c r="EN12" s="139" t="str">
        <f>IF(BADER!J15="","",BADER!J15)</f>
        <v/>
      </c>
      <c r="EO12" s="139" t="str">
        <f>IF(BADER!K15="","",BADER!K15)</f>
        <v/>
      </c>
      <c r="EP12" s="139" t="str">
        <f>IF(BADER!L15="","",BADER!L15)</f>
        <v/>
      </c>
      <c r="EQ12" s="139" t="str">
        <f>IF(BADER!M15="","",BADER!M15)</f>
        <v/>
      </c>
      <c r="ER12" s="139" t="str">
        <f>IF(BADER!N15="","",BADER!N15)</f>
        <v/>
      </c>
      <c r="ES12" s="139" t="str">
        <f>IF(BADER!O15="","",BADER!O15)</f>
        <v/>
      </c>
      <c r="ET12" s="139" t="str">
        <f>IF(BADER!P15="","",BADER!P15)</f>
        <v/>
      </c>
      <c r="EU12" s="139" t="str">
        <f>IF(BADER!Q15="","",BADER!Q15)</f>
        <v/>
      </c>
      <c r="EV12" s="139" t="str">
        <f>IF(BADER!R15="","",BADER!R15)</f>
        <v/>
      </c>
      <c r="EW12" s="146" t="str">
        <f t="shared" ref="EW12:EW60" si="1">IF(M12="","",MODE(C12,M12,W12,AG12,AQ12,BA12,BK12,BU12,CE12,CO12,CY12,DI12,DS12,EC12,EM12))</f>
        <v/>
      </c>
      <c r="EX12" s="146" t="str">
        <f t="shared" ref="EX12:EX60" si="2">IF(N12="","",N12)</f>
        <v/>
      </c>
      <c r="EY12" s="146" t="str">
        <f t="shared" ref="EY12:EY60" si="3">IF(O12="","",MODE(E12,O12,Y12,AI12,AS12,BC12,BM12,BW12,CG12,CQ12,DA12,DK12,DU12,EE12,EO12))</f>
        <v/>
      </c>
      <c r="EZ12" s="146" t="str">
        <f t="shared" ref="EZ12:EZ60" si="4">IF(P12="","",MODE(F12,P12,Z12,AJ12,AT12,BD12,BN12,BX12,CH12,CR12,DB12,DL12,DV12,EF12,EP12))</f>
        <v/>
      </c>
      <c r="FA12" s="146" t="str">
        <f t="shared" ref="FA12:FA60" si="5">IF(Q12="","",MODE(G12,Q12,AA12,AK12,AU12,BE12,BO12,BY12,CI12,CS12,DC12,DM12,DW12,EG12,EQ12))</f>
        <v/>
      </c>
      <c r="FB12" s="146" t="str">
        <f t="shared" ref="FB12:FB60" si="6">IF(R12="","",MODE(H12,R12,AB12,AL12,AV12,BF12,BP12,BZ12,CJ12,CT12,DD12,DN12,DX12,EH12,ER12))</f>
        <v/>
      </c>
      <c r="FC12" s="146" t="str">
        <f t="shared" ref="FC12:FC60" si="7">IF(S12="","",MODE(I12,S12,AC12,AM12,AW12,BG12,BQ12,CA12,CK12,CU12,DE12,DO12,DY12,EI12,ES12))</f>
        <v/>
      </c>
      <c r="FD12" s="146" t="str">
        <f t="shared" ref="FD12:FD60" si="8">IF(T12="","",MODE(J12,T12,AD12,AN12,AX12,BH12,BR12,CB12,CL12,CV12,DF12,DP12,DZ12,EJ12,ET12))</f>
        <v/>
      </c>
      <c r="FE12" s="146" t="str">
        <f t="shared" ref="FE12:FE60" si="9">IF(U12="","",MODE(K12,U12,AE12,AO12,AY12,BI12,BS12,CC12,CM12,CW12,DG12,DQ12,EA12,EK12,EU12))</f>
        <v/>
      </c>
      <c r="FF12" s="146" t="str">
        <f t="shared" ref="FF12:FF60" si="10">IF(EY12="","",IF(MODE(EY12:FE12)=4,"Sangat Baik ",IF(MODE(EY12:FE12)=3,"Baik",IF(MODE(EY12:FE12)=2,"Cukup baik",IF(MODE(EY12:FE12)=1,"Kurang Baik","")))))</f>
        <v/>
      </c>
      <c r="FG12" s="146" t="str">
        <f t="shared" ref="FG12:FG60" si="11">IF(EW12="","",IF(EW12=4,"Sangat baik",IF(EW12=3,"Baik",IF(EW12=2,"Cukup","Kurang"))))</f>
        <v/>
      </c>
      <c r="FH12" s="76" t="str">
        <f t="shared" ref="FH12:FH60" si="12">IF(FG12="","","Sikap spiritual yang ditunjukkan "&amp;FG12&amp;" dalam "&amp;EX12)</f>
        <v/>
      </c>
      <c r="FI12" s="76" t="str">
        <f t="shared" ref="FI12:FI60" si="13">IF(EY12="","",$FI$10)&amp;" "&amp;IF(EY12="","",IF(EY12=4,"sangat baik",IF(EY12=3,"baik",IF(EY12=2,"cukup","kurang"))))</f>
        <v/>
      </c>
      <c r="FJ12" s="76" t="str">
        <f t="shared" ref="FJ12:FJ60" si="14">IF(EZ12="","",$FJ$10)&amp;" "&amp;IF(EZ12="","",IF(EZ12=4,"sangat baik",IF(EZ12=3,"baik",IF(EZ12=2,"cukup","kurang"))))</f>
        <v/>
      </c>
      <c r="FK12" s="76" t="str">
        <f t="shared" ref="FK12:FK60" si="15">IF(FA12="","",$FK$10)&amp;" "&amp;IF(FA12="","",IF(FA12=4,"sangat baik",IF(FA12=3,"baik",IF(FA12=2,"cukup","kurang"))))</f>
        <v/>
      </c>
      <c r="FL12" s="76" t="str">
        <f t="shared" ref="FL12:FL60" si="16">IF(FB12="","",$FL$10)&amp;" "&amp;IF(FB12="","",IF(FB12=4,"sangat baik",IF(FB12=3,"baik",IF(FB12=2,"cukup","kurang"))))</f>
        <v/>
      </c>
      <c r="FM12" s="76" t="str">
        <f t="shared" ref="FM12:FM60" si="17">IF(FC12="","",$FM$10)&amp;" "&amp;IF(FC12="","",IF(FC12=4,"sangat baik",IF(FC12=3,"baik",IF(FC12=2,"cukup","kurang"))))</f>
        <v/>
      </c>
      <c r="FN12" s="76" t="str">
        <f t="shared" ref="FN12:FN60" si="18">IF(FD12="","",$FN$10)&amp;" "&amp;IF(FD12="","",IF(FD12=4,"sangat baik",IF(FD12=3,"baik",IF(FD12=2,"cukup","kurang"))))</f>
        <v/>
      </c>
      <c r="FO12" s="76" t="str">
        <f t="shared" ref="FO12:FO60" si="19">IF(FE12="","",$FO$10)&amp;" "&amp;IF(FE12="","",IF(FE12=4,"sangat baik",IF(FE12=3,"baik",IF(FE12=2,"cukup","kurang"))))</f>
        <v/>
      </c>
      <c r="FP12" s="76" t="str">
        <f t="shared" ref="FP12:FP60" si="20">IF(FI12="","","Sikapnya "&amp;FF12&amp;" dalam "&amp;CONCATENATE(AZ12,", ",FI12,", ",FJ12,", ",FK12,", ",FL12,", ",FM12,", ",FN12,", ",FO12))</f>
        <v xml:space="preserve">Sikapnya  dalam ,  ,  ,  ,  ,  ,  ,  </v>
      </c>
    </row>
    <row r="13" spans="1:172">
      <c r="A13" s="72">
        <v>3</v>
      </c>
      <c r="B13" s="76" t="str">
        <f>'Data Identitas'!B11</f>
        <v>siswa3</v>
      </c>
      <c r="C13" s="137" t="str">
        <f>IF(QH!I16="","",QH!I16)</f>
        <v/>
      </c>
      <c r="D13" s="137" t="str">
        <f>IF(QH!J16="","",QH!J16)</f>
        <v/>
      </c>
      <c r="E13" s="137" t="str">
        <f>IF(QH!K16="","",QH!K16)</f>
        <v/>
      </c>
      <c r="F13" s="137" t="str">
        <f>IF(QH!L16="","",QH!L16)</f>
        <v/>
      </c>
      <c r="G13" s="137" t="str">
        <f>IF(QH!M16="","",QH!M16)</f>
        <v/>
      </c>
      <c r="H13" s="137" t="str">
        <f>IF(QH!N16="","",QH!N16)</f>
        <v/>
      </c>
      <c r="I13" s="137" t="str">
        <f>IF(QH!O16="","",QH!O16)</f>
        <v/>
      </c>
      <c r="J13" s="137" t="str">
        <f>IF(QH!P16="","",QH!P16)</f>
        <v/>
      </c>
      <c r="K13" s="137" t="str">
        <f>IF(QH!Q16="","",QH!Q16)</f>
        <v/>
      </c>
      <c r="L13" s="137" t="str">
        <f>IF(QH!R16="","",QH!R16)</f>
        <v/>
      </c>
      <c r="M13" s="138" t="str">
        <f>IF(AA!I16="","",AA!I16)</f>
        <v/>
      </c>
      <c r="N13" s="138" t="str">
        <f>IF(AA!J16="","",AA!J16)</f>
        <v/>
      </c>
      <c r="O13" s="138" t="str">
        <f>IF(AA!K16="","",AA!K16)</f>
        <v/>
      </c>
      <c r="P13" s="138" t="str">
        <f>IF(AA!L16="","",AA!L16)</f>
        <v/>
      </c>
      <c r="Q13" s="138" t="str">
        <f>IF(AA!M16="","",AA!M16)</f>
        <v/>
      </c>
      <c r="R13" s="138" t="str">
        <f>IF(AA!N16="","",AA!N16)</f>
        <v/>
      </c>
      <c r="S13" s="138" t="str">
        <f>IF(AA!O16="","",AA!O16)</f>
        <v/>
      </c>
      <c r="T13" s="138" t="str">
        <f>IF(AA!P16="","",AA!P16)</f>
        <v/>
      </c>
      <c r="U13" s="138" t="str">
        <f>IF(AA!Q16="","",AA!Q16)</f>
        <v/>
      </c>
      <c r="V13" s="138" t="str">
        <f>IF(AA!R16="","",AA!R16)</f>
        <v/>
      </c>
      <c r="W13" s="138" t="str">
        <f>IF(FIQIH!I16="","",FIQIH!I16)</f>
        <v/>
      </c>
      <c r="X13" s="138" t="str">
        <f>IF(FIQIH!J16="","",FIQIH!J16)</f>
        <v/>
      </c>
      <c r="Y13" s="138" t="str">
        <f>IF(FIQIH!K16="","",FIQIH!K16)</f>
        <v/>
      </c>
      <c r="Z13" s="138" t="str">
        <f>IF(FIQIH!L16="","",FIQIH!L16)</f>
        <v/>
      </c>
      <c r="AA13" s="138" t="str">
        <f>IF(FIQIH!M16="","",FIQIH!M16)</f>
        <v/>
      </c>
      <c r="AB13" s="138" t="str">
        <f>IF(FIQIH!N16="","",FIQIH!N16)</f>
        <v/>
      </c>
      <c r="AC13" s="138" t="str">
        <f>IF(FIQIH!O16="","",FIQIH!O16)</f>
        <v/>
      </c>
      <c r="AD13" s="138" t="str">
        <f>IF(FIQIH!P16="","",FIQIH!P16)</f>
        <v/>
      </c>
      <c r="AE13" s="138" t="str">
        <f>IF(FIQIH!Q16="","",FIQIH!Q16)</f>
        <v/>
      </c>
      <c r="AF13" s="138" t="str">
        <f>IF(FIQIH!R16="","",FIQIH!R16)</f>
        <v/>
      </c>
      <c r="AG13" s="138" t="str">
        <f>IF(SKI!I16="","",SKI!I16)</f>
        <v/>
      </c>
      <c r="AH13" s="138" t="str">
        <f>IF(SKI!J16="","",SKI!J16)</f>
        <v/>
      </c>
      <c r="AI13" s="138" t="str">
        <f>IF(SKI!K16="","",SKI!K16)</f>
        <v/>
      </c>
      <c r="AJ13" s="138" t="str">
        <f>IF(SKI!L16="","",SKI!L16)</f>
        <v/>
      </c>
      <c r="AK13" s="138" t="str">
        <f>IF(SKI!M16="","",SKI!M16)</f>
        <v/>
      </c>
      <c r="AL13" s="138" t="str">
        <f>IF(SKI!N16="","",SKI!N16)</f>
        <v/>
      </c>
      <c r="AM13" s="138" t="str">
        <f>IF(SKI!O16="","",SKI!O16)</f>
        <v/>
      </c>
      <c r="AN13" s="138" t="str">
        <f>IF(SKI!P16="","",SKI!P16)</f>
        <v/>
      </c>
      <c r="AO13" s="138" t="str">
        <f>IF(SKI!Q16="","",SKI!Q16)</f>
        <v/>
      </c>
      <c r="AP13" s="138" t="str">
        <f>IF(SKI!R16="","",SKI!R16)</f>
        <v/>
      </c>
      <c r="AQ13" s="138" t="str">
        <f>IF(PPKn!I16="","",PPKn!I16)</f>
        <v/>
      </c>
      <c r="AR13" s="138" t="str">
        <f>IF(PPKn!J16="","",PPKn!J16)</f>
        <v/>
      </c>
      <c r="AS13" s="138" t="str">
        <f>IF(PPKn!K16="","",PPKn!K16)</f>
        <v/>
      </c>
      <c r="AT13" s="138" t="str">
        <f>IF(PPKn!L16="","",PPKn!L16)</f>
        <v/>
      </c>
      <c r="AU13" s="138" t="str">
        <f>IF(PPKn!M16="","",PPKn!M16)</f>
        <v/>
      </c>
      <c r="AV13" s="138" t="str">
        <f>IF(PPKn!N16="","",PPKn!N16)</f>
        <v/>
      </c>
      <c r="AW13" s="138" t="str">
        <f>IF(PPKn!O16="","",PPKn!O16)</f>
        <v/>
      </c>
      <c r="AX13" s="138" t="str">
        <f>IF(PPKn!P16="","",PPKn!P16)</f>
        <v/>
      </c>
      <c r="AY13" s="138" t="str">
        <f>IF(PPKn!Q16="","",PPKn!Q16)</f>
        <v/>
      </c>
      <c r="AZ13" s="138" t="str">
        <f>IF(PPKn!R16="","",PPKn!R16)</f>
        <v/>
      </c>
      <c r="BA13" s="137" t="str">
        <f>IF(B.Ind!I16="","",B.Ind!I16)</f>
        <v/>
      </c>
      <c r="BB13" s="137" t="str">
        <f>IF(B.Ind!J16="","",B.Ind!J16)</f>
        <v/>
      </c>
      <c r="BC13" s="137" t="str">
        <f>IF(B.Ind!K16="","",B.Ind!K16)</f>
        <v/>
      </c>
      <c r="BD13" s="137" t="str">
        <f>IF(B.Ind!L16="","",B.Ind!L16)</f>
        <v/>
      </c>
      <c r="BE13" s="137" t="str">
        <f>IF(B.Ind!M16="","",B.Ind!M16)</f>
        <v/>
      </c>
      <c r="BF13" s="137" t="str">
        <f>IF(B.Ind!N16="","",B.Ind!N16)</f>
        <v/>
      </c>
      <c r="BG13" s="137" t="str">
        <f>IF(B.Ind!O16="","",B.Ind!O16)</f>
        <v/>
      </c>
      <c r="BH13" s="137" t="str">
        <f>IF(B.Ind!P16="","",B.Ind!P16)</f>
        <v/>
      </c>
      <c r="BI13" s="137" t="str">
        <f>IF(B.Ind!Q16="","",B.Ind!Q16)</f>
        <v/>
      </c>
      <c r="BJ13" s="137" t="str">
        <f>IF(B.Ind!R16="","",B.Ind!R16)</f>
        <v/>
      </c>
      <c r="BK13" s="137" t="str">
        <f>IF(B.ARAB!I16="","",B.ARAB!I16)</f>
        <v/>
      </c>
      <c r="BL13" s="137" t="str">
        <f>IF(B.ARAB!J16="","",B.ARAB!J16)</f>
        <v/>
      </c>
      <c r="BM13" s="137" t="str">
        <f>IF(B.ARAB!K16="","",B.ARAB!K16)</f>
        <v/>
      </c>
      <c r="BN13" s="137" t="str">
        <f>IF(B.ARAB!L16="","",B.ARAB!L16)</f>
        <v/>
      </c>
      <c r="BO13" s="137" t="str">
        <f>IF(B.ARAB!M16="","",B.ARAB!M16)</f>
        <v/>
      </c>
      <c r="BP13" s="137" t="str">
        <f>IF(B.ARAB!N16="","",B.ARAB!N16)</f>
        <v/>
      </c>
      <c r="BQ13" s="137" t="str">
        <f>IF(B.ARAB!O16="","",B.ARAB!O16)</f>
        <v/>
      </c>
      <c r="BR13" s="137" t="str">
        <f>IF(B.ARAB!P16="","",B.ARAB!P16)</f>
        <v/>
      </c>
      <c r="BS13" s="137" t="str">
        <f>IF(B.ARAB!Q16="","",B.ARAB!Q16)</f>
        <v/>
      </c>
      <c r="BT13" s="137" t="str">
        <f>IF(B.ARAB!R16="","",B.ARAB!R16)</f>
        <v/>
      </c>
      <c r="BU13" s="138" t="str">
        <f>IF(MAT!I16="","",MAT!I16)</f>
        <v/>
      </c>
      <c r="BV13" s="138" t="str">
        <f>IF(MAT!J16="","",MAT!J16)</f>
        <v/>
      </c>
      <c r="BW13" s="138" t="str">
        <f>IF(MAT!K16="","",MAT!K16)</f>
        <v/>
      </c>
      <c r="BX13" s="138" t="str">
        <f>IF(MAT!L16="","",MAT!L16)</f>
        <v/>
      </c>
      <c r="BY13" s="138" t="str">
        <f>IF(MAT!M16="","",MAT!M16)</f>
        <v/>
      </c>
      <c r="BZ13" s="138" t="str">
        <f>IF(MAT!N16="","",MAT!N16)</f>
        <v/>
      </c>
      <c r="CA13" s="138" t="str">
        <f>IF(MAT!O16="","",MAT!O16)</f>
        <v/>
      </c>
      <c r="CB13" s="138" t="str">
        <f>IF(MAT!P16="","",MAT!P16)</f>
        <v/>
      </c>
      <c r="CC13" s="138" t="str">
        <f>IF(MAT!Q16="","",MAT!Q16)</f>
        <v/>
      </c>
      <c r="CD13" s="138" t="str">
        <f>IF(MAT!R16="","",MAT!R16)</f>
        <v/>
      </c>
      <c r="CE13" s="138" t="str">
        <f>IF(IPA!I16="","",IPA!I16)</f>
        <v/>
      </c>
      <c r="CF13" s="138" t="str">
        <f>IF(IPA!J16="","",IPA!J16)</f>
        <v/>
      </c>
      <c r="CG13" s="138" t="str">
        <f>IF(IPA!K16="","",IPA!K16)</f>
        <v/>
      </c>
      <c r="CH13" s="138" t="str">
        <f>IF(IPA!L16="","",IPA!L16)</f>
        <v/>
      </c>
      <c r="CI13" s="138" t="str">
        <f>IF(IPA!M16="","",IPA!M16)</f>
        <v/>
      </c>
      <c r="CJ13" s="138" t="str">
        <f>IF(IPA!N16="","",IPA!N16)</f>
        <v/>
      </c>
      <c r="CK13" s="138" t="str">
        <f>IF(IPA!O16="","",IPA!O16)</f>
        <v/>
      </c>
      <c r="CL13" s="138" t="str">
        <f>IF(IPA!P16="","",IPA!P16)</f>
        <v/>
      </c>
      <c r="CM13" s="138" t="str">
        <f>IF(IPA!Q16="","",IPA!Q16)</f>
        <v/>
      </c>
      <c r="CN13" s="138" t="str">
        <f>IF(IPA!R16="","",IPA!R16)</f>
        <v/>
      </c>
      <c r="CO13" s="137" t="str">
        <f>IF(IPS!I16="","",IPS!I16)</f>
        <v/>
      </c>
      <c r="CP13" s="137" t="str">
        <f>IF(IPS!J16="","",IPS!J16)</f>
        <v/>
      </c>
      <c r="CQ13" s="137" t="str">
        <f>IF(IPS!K16="","",IPS!K16)</f>
        <v/>
      </c>
      <c r="CR13" s="137" t="str">
        <f>IF(IPS!L16="","",IPS!L16)</f>
        <v/>
      </c>
      <c r="CS13" s="137" t="str">
        <f>IF(IPS!M16="","",IPS!M16)</f>
        <v/>
      </c>
      <c r="CT13" s="137" t="str">
        <f>IF(IPS!N16="","",IPS!N16)</f>
        <v/>
      </c>
      <c r="CU13" s="137" t="str">
        <f>IF(IPS!O16="","",IPS!O16)</f>
        <v/>
      </c>
      <c r="CV13" s="137" t="str">
        <f>IF(IPS!P16="","",IPS!P16)</f>
        <v/>
      </c>
      <c r="CW13" s="137" t="str">
        <f>IF(IPS!Q16="","",IPS!Q16)</f>
        <v/>
      </c>
      <c r="CX13" s="137" t="str">
        <f>IF(IPS!R16="","",IPS!R16)</f>
        <v/>
      </c>
      <c r="CY13" s="138" t="str">
        <f>IF(BIng!I16="","",BIng!I16)</f>
        <v/>
      </c>
      <c r="CZ13" s="138" t="str">
        <f>IF(BIng!J16="","",BIng!J16)</f>
        <v/>
      </c>
      <c r="DA13" s="138" t="str">
        <f>IF(BIng!K16="","",BIng!K16)</f>
        <v/>
      </c>
      <c r="DB13" s="138" t="str">
        <f>IF(BIng!L16="","",BIng!L16)</f>
        <v/>
      </c>
      <c r="DC13" s="138" t="str">
        <f>IF(BIng!M16="","",BIng!M16)</f>
        <v/>
      </c>
      <c r="DD13" s="138" t="str">
        <f>IF(BIng!N16="","",BIng!N16)</f>
        <v/>
      </c>
      <c r="DE13" s="138" t="str">
        <f>IF(BIng!O16="","",BIng!O16)</f>
        <v/>
      </c>
      <c r="DF13" s="138" t="str">
        <f>IF(BIng!P16="","",BIng!P16)</f>
        <v/>
      </c>
      <c r="DG13" s="138" t="str">
        <f>IF(BIng!Q16="","",BIng!Q16)</f>
        <v/>
      </c>
      <c r="DH13" s="138" t="str">
        <f>IF(BIng!R16="","",BIng!R16)</f>
        <v/>
      </c>
      <c r="DI13" s="138" t="str">
        <f>IF(SBd!I16="","",SBd!I16)</f>
        <v/>
      </c>
      <c r="DJ13" s="138" t="str">
        <f>IF(SBd!J16="","",SBd!J16)</f>
        <v/>
      </c>
      <c r="DK13" s="138" t="str">
        <f>IF(SBd!K16="","",SBd!K16)</f>
        <v/>
      </c>
      <c r="DL13" s="138" t="str">
        <f>IF(SBd!L16="","",SBd!L16)</f>
        <v/>
      </c>
      <c r="DM13" s="138" t="str">
        <f>IF(SBd!M16="","",SBd!M16)</f>
        <v/>
      </c>
      <c r="DN13" s="138" t="str">
        <f>IF(SBd!N16="","",SBd!N16)</f>
        <v/>
      </c>
      <c r="DO13" s="138" t="str">
        <f>IF(SBd!O16="","",SBd!O16)</f>
        <v/>
      </c>
      <c r="DP13" s="138" t="str">
        <f>IF(SBd!P16="","",SBd!P16)</f>
        <v/>
      </c>
      <c r="DQ13" s="138" t="str">
        <f>IF(SBd!Q16="","",SBd!Q16)</f>
        <v/>
      </c>
      <c r="DR13" s="138" t="str">
        <f>IF(SBd!R16="","",SBd!R16)</f>
        <v/>
      </c>
      <c r="DS13" s="137" t="str">
        <f>IF(Pjk!I16="","",Pjk!I16)</f>
        <v/>
      </c>
      <c r="DT13" s="137" t="str">
        <f>IF(Pjk!J16="","",Pjk!J16)</f>
        <v/>
      </c>
      <c r="DU13" s="137" t="str">
        <f>IF(Pjk!K16="","",Pjk!K16)</f>
        <v/>
      </c>
      <c r="DV13" s="137" t="str">
        <f>IF(Pjk!L16="","",Pjk!L16)</f>
        <v/>
      </c>
      <c r="DW13" s="137" t="str">
        <f>IF(Pjk!M16="","",Pjk!M16)</f>
        <v/>
      </c>
      <c r="DX13" s="137" t="str">
        <f>IF(Pjk!N16="","",Pjk!N16)</f>
        <v/>
      </c>
      <c r="DY13" s="137" t="str">
        <f>IF(Pjk!O16="","",Pjk!O16)</f>
        <v/>
      </c>
      <c r="DZ13" s="137" t="str">
        <f>IF(Pjk!P16="","",Pjk!P16)</f>
        <v/>
      </c>
      <c r="EA13" s="137" t="str">
        <f>IF(Pjk!Q16="","",Pjk!Q16)</f>
        <v/>
      </c>
      <c r="EB13" s="137" t="str">
        <f>IF(Pjk!R16="","",Pjk!R16)</f>
        <v/>
      </c>
      <c r="EC13" s="137" t="str">
        <f>IF(Prk!I16="","",Prk!I16)</f>
        <v/>
      </c>
      <c r="ED13" s="137" t="str">
        <f>IF(Prk!J16="","",Prk!J16)</f>
        <v/>
      </c>
      <c r="EE13" s="137" t="str">
        <f>IF(Prk!K16="","",Prk!K16)</f>
        <v/>
      </c>
      <c r="EF13" s="137" t="str">
        <f>IF(Prk!L16="","",Prk!L16)</f>
        <v/>
      </c>
      <c r="EG13" s="137" t="str">
        <f>IF(Prk!M16="","",Prk!M16)</f>
        <v/>
      </c>
      <c r="EH13" s="137" t="str">
        <f>IF(Prk!N16="","",Prk!N16)</f>
        <v/>
      </c>
      <c r="EI13" s="137" t="str">
        <f>IF(Prk!O16="","",Prk!O16)</f>
        <v/>
      </c>
      <c r="EJ13" s="137" t="str">
        <f>IF(Prk!P16="","",Prk!P16)</f>
        <v/>
      </c>
      <c r="EK13" s="137" t="str">
        <f>IF(Prk!Q16="","",Prk!Q16)</f>
        <v/>
      </c>
      <c r="EL13" s="137" t="str">
        <f>IF(Prk!R16="","",Prk!R16)</f>
        <v/>
      </c>
      <c r="EM13" s="139" t="str">
        <f>IF(BADER!I16="","",BADER!I16)</f>
        <v/>
      </c>
      <c r="EN13" s="139" t="str">
        <f>IF(BADER!J16="","",BADER!J16)</f>
        <v/>
      </c>
      <c r="EO13" s="139" t="str">
        <f>IF(BADER!K16="","",BADER!K16)</f>
        <v/>
      </c>
      <c r="EP13" s="139" t="str">
        <f>IF(BADER!L16="","",BADER!L16)</f>
        <v/>
      </c>
      <c r="EQ13" s="139" t="str">
        <f>IF(BADER!M16="","",BADER!M16)</f>
        <v/>
      </c>
      <c r="ER13" s="139" t="str">
        <f>IF(BADER!N16="","",BADER!N16)</f>
        <v/>
      </c>
      <c r="ES13" s="139" t="str">
        <f>IF(BADER!O16="","",BADER!O16)</f>
        <v/>
      </c>
      <c r="ET13" s="139" t="str">
        <f>IF(BADER!P16="","",BADER!P16)</f>
        <v/>
      </c>
      <c r="EU13" s="139" t="str">
        <f>IF(BADER!Q16="","",BADER!Q16)</f>
        <v/>
      </c>
      <c r="EV13" s="139" t="str">
        <f>IF(BADER!R16="","",BADER!R16)</f>
        <v/>
      </c>
      <c r="EW13" s="146" t="str">
        <f t="shared" si="1"/>
        <v/>
      </c>
      <c r="EX13" s="146" t="str">
        <f t="shared" si="2"/>
        <v/>
      </c>
      <c r="EY13" s="146" t="str">
        <f t="shared" si="3"/>
        <v/>
      </c>
      <c r="EZ13" s="146" t="str">
        <f t="shared" si="4"/>
        <v/>
      </c>
      <c r="FA13" s="146" t="str">
        <f t="shared" si="5"/>
        <v/>
      </c>
      <c r="FB13" s="146" t="str">
        <f t="shared" si="6"/>
        <v/>
      </c>
      <c r="FC13" s="146" t="str">
        <f t="shared" si="7"/>
        <v/>
      </c>
      <c r="FD13" s="146" t="str">
        <f t="shared" si="8"/>
        <v/>
      </c>
      <c r="FE13" s="146" t="str">
        <f t="shared" si="9"/>
        <v/>
      </c>
      <c r="FF13" s="146" t="str">
        <f t="shared" si="10"/>
        <v/>
      </c>
      <c r="FG13" s="146" t="str">
        <f t="shared" si="11"/>
        <v/>
      </c>
      <c r="FH13" s="76" t="str">
        <f t="shared" si="12"/>
        <v/>
      </c>
      <c r="FI13" s="76" t="str">
        <f t="shared" si="13"/>
        <v/>
      </c>
      <c r="FJ13" s="76" t="str">
        <f t="shared" si="14"/>
        <v/>
      </c>
      <c r="FK13" s="76" t="str">
        <f t="shared" si="15"/>
        <v/>
      </c>
      <c r="FL13" s="76" t="str">
        <f t="shared" si="16"/>
        <v/>
      </c>
      <c r="FM13" s="76" t="str">
        <f t="shared" si="17"/>
        <v/>
      </c>
      <c r="FN13" s="76" t="str">
        <f t="shared" si="18"/>
        <v/>
      </c>
      <c r="FO13" s="76" t="str">
        <f t="shared" si="19"/>
        <v/>
      </c>
      <c r="FP13" s="76" t="str">
        <f t="shared" si="20"/>
        <v xml:space="preserve">Sikapnya  dalam ,  ,  ,  ,  ,  ,  ,  </v>
      </c>
    </row>
    <row r="14" spans="1:172">
      <c r="A14" s="72">
        <v>4</v>
      </c>
      <c r="B14" s="76" t="str">
        <f>'Data Identitas'!B12</f>
        <v>siswa4</v>
      </c>
      <c r="C14" s="137" t="str">
        <f>IF(QH!I17="","",QH!I17)</f>
        <v/>
      </c>
      <c r="D14" s="137" t="str">
        <f>IF(QH!J17="","",QH!J17)</f>
        <v/>
      </c>
      <c r="E14" s="137" t="str">
        <f>IF(QH!K17="","",QH!K17)</f>
        <v/>
      </c>
      <c r="F14" s="137" t="str">
        <f>IF(QH!L17="","",QH!L17)</f>
        <v/>
      </c>
      <c r="G14" s="137" t="str">
        <f>IF(QH!M17="","",QH!M17)</f>
        <v/>
      </c>
      <c r="H14" s="137" t="str">
        <f>IF(QH!N17="","",QH!N17)</f>
        <v/>
      </c>
      <c r="I14" s="137" t="str">
        <f>IF(QH!O17="","",QH!O17)</f>
        <v/>
      </c>
      <c r="J14" s="137" t="str">
        <f>IF(QH!P17="","",QH!P17)</f>
        <v/>
      </c>
      <c r="K14" s="137" t="str">
        <f>IF(QH!Q17="","",QH!Q17)</f>
        <v/>
      </c>
      <c r="L14" s="137" t="str">
        <f>IF(QH!R17="","",QH!R17)</f>
        <v/>
      </c>
      <c r="M14" s="138" t="str">
        <f>IF(AA!I17="","",AA!I17)</f>
        <v/>
      </c>
      <c r="N14" s="138" t="str">
        <f>IF(AA!J17="","",AA!J17)</f>
        <v/>
      </c>
      <c r="O14" s="138" t="str">
        <f>IF(AA!K17="","",AA!K17)</f>
        <v/>
      </c>
      <c r="P14" s="138" t="str">
        <f>IF(AA!L17="","",AA!L17)</f>
        <v/>
      </c>
      <c r="Q14" s="138" t="str">
        <f>IF(AA!M17="","",AA!M17)</f>
        <v/>
      </c>
      <c r="R14" s="138" t="str">
        <f>IF(AA!N17="","",AA!N17)</f>
        <v/>
      </c>
      <c r="S14" s="138" t="str">
        <f>IF(AA!O17="","",AA!O17)</f>
        <v/>
      </c>
      <c r="T14" s="138" t="str">
        <f>IF(AA!P17="","",AA!P17)</f>
        <v/>
      </c>
      <c r="U14" s="138" t="str">
        <f>IF(AA!Q17="","",AA!Q17)</f>
        <v/>
      </c>
      <c r="V14" s="138" t="str">
        <f>IF(AA!R17="","",AA!R17)</f>
        <v/>
      </c>
      <c r="W14" s="138" t="str">
        <f>IF(FIQIH!I17="","",FIQIH!I17)</f>
        <v/>
      </c>
      <c r="X14" s="138" t="str">
        <f>IF(FIQIH!J17="","",FIQIH!J17)</f>
        <v/>
      </c>
      <c r="Y14" s="138" t="str">
        <f>IF(FIQIH!K17="","",FIQIH!K17)</f>
        <v/>
      </c>
      <c r="Z14" s="138" t="str">
        <f>IF(FIQIH!L17="","",FIQIH!L17)</f>
        <v/>
      </c>
      <c r="AA14" s="138" t="str">
        <f>IF(FIQIH!M17="","",FIQIH!M17)</f>
        <v/>
      </c>
      <c r="AB14" s="138" t="str">
        <f>IF(FIQIH!N17="","",FIQIH!N17)</f>
        <v/>
      </c>
      <c r="AC14" s="138" t="str">
        <f>IF(FIQIH!O17="","",FIQIH!O17)</f>
        <v/>
      </c>
      <c r="AD14" s="138" t="str">
        <f>IF(FIQIH!P17="","",FIQIH!P17)</f>
        <v/>
      </c>
      <c r="AE14" s="138" t="str">
        <f>IF(FIQIH!Q17="","",FIQIH!Q17)</f>
        <v/>
      </c>
      <c r="AF14" s="138" t="str">
        <f>IF(FIQIH!R17="","",FIQIH!R17)</f>
        <v/>
      </c>
      <c r="AG14" s="138" t="str">
        <f>IF(SKI!I17="","",SKI!I17)</f>
        <v/>
      </c>
      <c r="AH14" s="138" t="str">
        <f>IF(SKI!J17="","",SKI!J17)</f>
        <v/>
      </c>
      <c r="AI14" s="138" t="str">
        <f>IF(SKI!K17="","",SKI!K17)</f>
        <v/>
      </c>
      <c r="AJ14" s="138" t="str">
        <f>IF(SKI!L17="","",SKI!L17)</f>
        <v/>
      </c>
      <c r="AK14" s="138" t="str">
        <f>IF(SKI!M17="","",SKI!M17)</f>
        <v/>
      </c>
      <c r="AL14" s="138" t="str">
        <f>IF(SKI!N17="","",SKI!N17)</f>
        <v/>
      </c>
      <c r="AM14" s="138" t="str">
        <f>IF(SKI!O17="","",SKI!O17)</f>
        <v/>
      </c>
      <c r="AN14" s="138" t="str">
        <f>IF(SKI!P17="","",SKI!P17)</f>
        <v/>
      </c>
      <c r="AO14" s="138" t="str">
        <f>IF(SKI!Q17="","",SKI!Q17)</f>
        <v/>
      </c>
      <c r="AP14" s="138" t="str">
        <f>IF(SKI!R17="","",SKI!R17)</f>
        <v/>
      </c>
      <c r="AQ14" s="138" t="str">
        <f>IF(PPKn!I17="","",PPKn!I17)</f>
        <v/>
      </c>
      <c r="AR14" s="138" t="str">
        <f>IF(PPKn!J17="","",PPKn!J17)</f>
        <v/>
      </c>
      <c r="AS14" s="138" t="str">
        <f>IF(PPKn!K17="","",PPKn!K17)</f>
        <v/>
      </c>
      <c r="AT14" s="138" t="str">
        <f>IF(PPKn!L17="","",PPKn!L17)</f>
        <v/>
      </c>
      <c r="AU14" s="138" t="str">
        <f>IF(PPKn!M17="","",PPKn!M17)</f>
        <v/>
      </c>
      <c r="AV14" s="138" t="str">
        <f>IF(PPKn!N17="","",PPKn!N17)</f>
        <v/>
      </c>
      <c r="AW14" s="138" t="str">
        <f>IF(PPKn!O17="","",PPKn!O17)</f>
        <v/>
      </c>
      <c r="AX14" s="138" t="str">
        <f>IF(PPKn!P17="","",PPKn!P17)</f>
        <v/>
      </c>
      <c r="AY14" s="138" t="str">
        <f>IF(PPKn!Q17="","",PPKn!Q17)</f>
        <v/>
      </c>
      <c r="AZ14" s="138" t="str">
        <f>IF(PPKn!R17="","",PPKn!R17)</f>
        <v/>
      </c>
      <c r="BA14" s="137" t="str">
        <f>IF(B.Ind!I17="","",B.Ind!I17)</f>
        <v/>
      </c>
      <c r="BB14" s="137" t="str">
        <f>IF(B.Ind!J17="","",B.Ind!J17)</f>
        <v/>
      </c>
      <c r="BC14" s="137" t="str">
        <f>IF(B.Ind!K17="","",B.Ind!K17)</f>
        <v/>
      </c>
      <c r="BD14" s="137" t="str">
        <f>IF(B.Ind!L17="","",B.Ind!L17)</f>
        <v/>
      </c>
      <c r="BE14" s="137" t="str">
        <f>IF(B.Ind!M17="","",B.Ind!M17)</f>
        <v/>
      </c>
      <c r="BF14" s="137" t="str">
        <f>IF(B.Ind!N17="","",B.Ind!N17)</f>
        <v/>
      </c>
      <c r="BG14" s="137" t="str">
        <f>IF(B.Ind!O17="","",B.Ind!O17)</f>
        <v/>
      </c>
      <c r="BH14" s="137" t="str">
        <f>IF(B.Ind!P17="","",B.Ind!P17)</f>
        <v/>
      </c>
      <c r="BI14" s="137" t="str">
        <f>IF(B.Ind!Q17="","",B.Ind!Q17)</f>
        <v/>
      </c>
      <c r="BJ14" s="137" t="str">
        <f>IF(B.Ind!R17="","",B.Ind!R17)</f>
        <v/>
      </c>
      <c r="BK14" s="137" t="str">
        <f>IF(B.ARAB!I17="","",B.ARAB!I17)</f>
        <v/>
      </c>
      <c r="BL14" s="137" t="str">
        <f>IF(B.ARAB!J17="","",B.ARAB!J17)</f>
        <v/>
      </c>
      <c r="BM14" s="137" t="str">
        <f>IF(B.ARAB!K17="","",B.ARAB!K17)</f>
        <v/>
      </c>
      <c r="BN14" s="137" t="str">
        <f>IF(B.ARAB!L17="","",B.ARAB!L17)</f>
        <v/>
      </c>
      <c r="BO14" s="137" t="str">
        <f>IF(B.ARAB!M17="","",B.ARAB!M17)</f>
        <v/>
      </c>
      <c r="BP14" s="137" t="str">
        <f>IF(B.ARAB!N17="","",B.ARAB!N17)</f>
        <v/>
      </c>
      <c r="BQ14" s="137" t="str">
        <f>IF(B.ARAB!O17="","",B.ARAB!O17)</f>
        <v/>
      </c>
      <c r="BR14" s="137" t="str">
        <f>IF(B.ARAB!P17="","",B.ARAB!P17)</f>
        <v/>
      </c>
      <c r="BS14" s="137" t="str">
        <f>IF(B.ARAB!Q17="","",B.ARAB!Q17)</f>
        <v/>
      </c>
      <c r="BT14" s="137" t="str">
        <f>IF(B.ARAB!R17="","",B.ARAB!R17)</f>
        <v/>
      </c>
      <c r="BU14" s="138" t="str">
        <f>IF(MAT!I17="","",MAT!I17)</f>
        <v/>
      </c>
      <c r="BV14" s="138" t="str">
        <f>IF(MAT!J17="","",MAT!J17)</f>
        <v/>
      </c>
      <c r="BW14" s="138" t="str">
        <f>IF(MAT!K17="","",MAT!K17)</f>
        <v/>
      </c>
      <c r="BX14" s="138" t="str">
        <f>IF(MAT!L17="","",MAT!L17)</f>
        <v/>
      </c>
      <c r="BY14" s="138" t="str">
        <f>IF(MAT!M17="","",MAT!M17)</f>
        <v/>
      </c>
      <c r="BZ14" s="138" t="str">
        <f>IF(MAT!N17="","",MAT!N17)</f>
        <v/>
      </c>
      <c r="CA14" s="138" t="str">
        <f>IF(MAT!O17="","",MAT!O17)</f>
        <v/>
      </c>
      <c r="CB14" s="138" t="str">
        <f>IF(MAT!P17="","",MAT!P17)</f>
        <v/>
      </c>
      <c r="CC14" s="138" t="str">
        <f>IF(MAT!Q17="","",MAT!Q17)</f>
        <v/>
      </c>
      <c r="CD14" s="138" t="str">
        <f>IF(MAT!R17="","",MAT!R17)</f>
        <v/>
      </c>
      <c r="CE14" s="138" t="str">
        <f>IF(IPA!I17="","",IPA!I17)</f>
        <v/>
      </c>
      <c r="CF14" s="138" t="str">
        <f>IF(IPA!J17="","",IPA!J17)</f>
        <v/>
      </c>
      <c r="CG14" s="138" t="str">
        <f>IF(IPA!K17="","",IPA!K17)</f>
        <v/>
      </c>
      <c r="CH14" s="138" t="str">
        <f>IF(IPA!L17="","",IPA!L17)</f>
        <v/>
      </c>
      <c r="CI14" s="138" t="str">
        <f>IF(IPA!M17="","",IPA!M17)</f>
        <v/>
      </c>
      <c r="CJ14" s="138" t="str">
        <f>IF(IPA!N17="","",IPA!N17)</f>
        <v/>
      </c>
      <c r="CK14" s="138" t="str">
        <f>IF(IPA!O17="","",IPA!O17)</f>
        <v/>
      </c>
      <c r="CL14" s="138" t="str">
        <f>IF(IPA!P17="","",IPA!P17)</f>
        <v/>
      </c>
      <c r="CM14" s="138" t="str">
        <f>IF(IPA!Q17="","",IPA!Q17)</f>
        <v/>
      </c>
      <c r="CN14" s="138" t="str">
        <f>IF(IPA!R17="","",IPA!R17)</f>
        <v/>
      </c>
      <c r="CO14" s="137" t="str">
        <f>IF(IPS!I17="","",IPS!I17)</f>
        <v/>
      </c>
      <c r="CP14" s="137" t="str">
        <f>IF(IPS!J17="","",IPS!J17)</f>
        <v/>
      </c>
      <c r="CQ14" s="137" t="str">
        <f>IF(IPS!K17="","",IPS!K17)</f>
        <v/>
      </c>
      <c r="CR14" s="137" t="str">
        <f>IF(IPS!L17="","",IPS!L17)</f>
        <v/>
      </c>
      <c r="CS14" s="137" t="str">
        <f>IF(IPS!M17="","",IPS!M17)</f>
        <v/>
      </c>
      <c r="CT14" s="137" t="str">
        <f>IF(IPS!N17="","",IPS!N17)</f>
        <v/>
      </c>
      <c r="CU14" s="137" t="str">
        <f>IF(IPS!O17="","",IPS!O17)</f>
        <v/>
      </c>
      <c r="CV14" s="137" t="str">
        <f>IF(IPS!P17="","",IPS!P17)</f>
        <v/>
      </c>
      <c r="CW14" s="137" t="str">
        <f>IF(IPS!Q17="","",IPS!Q17)</f>
        <v/>
      </c>
      <c r="CX14" s="137" t="str">
        <f>IF(IPS!R17="","",IPS!R17)</f>
        <v/>
      </c>
      <c r="CY14" s="138" t="str">
        <f>IF(BIng!I17="","",BIng!I17)</f>
        <v/>
      </c>
      <c r="CZ14" s="138" t="str">
        <f>IF(BIng!J17="","",BIng!J17)</f>
        <v/>
      </c>
      <c r="DA14" s="138" t="str">
        <f>IF(BIng!K17="","",BIng!K17)</f>
        <v/>
      </c>
      <c r="DB14" s="138" t="str">
        <f>IF(BIng!L17="","",BIng!L17)</f>
        <v/>
      </c>
      <c r="DC14" s="138" t="str">
        <f>IF(BIng!M17="","",BIng!M17)</f>
        <v/>
      </c>
      <c r="DD14" s="138" t="str">
        <f>IF(BIng!N17="","",BIng!N17)</f>
        <v/>
      </c>
      <c r="DE14" s="138" t="str">
        <f>IF(BIng!O17="","",BIng!O17)</f>
        <v/>
      </c>
      <c r="DF14" s="138" t="str">
        <f>IF(BIng!P17="","",BIng!P17)</f>
        <v/>
      </c>
      <c r="DG14" s="138" t="str">
        <f>IF(BIng!Q17="","",BIng!Q17)</f>
        <v/>
      </c>
      <c r="DH14" s="138" t="str">
        <f>IF(BIng!R17="","",BIng!R17)</f>
        <v/>
      </c>
      <c r="DI14" s="138" t="str">
        <f>IF(SBd!I17="","",SBd!I17)</f>
        <v/>
      </c>
      <c r="DJ14" s="138" t="str">
        <f>IF(SBd!J17="","",SBd!J17)</f>
        <v/>
      </c>
      <c r="DK14" s="138" t="str">
        <f>IF(SBd!K17="","",SBd!K17)</f>
        <v/>
      </c>
      <c r="DL14" s="138" t="str">
        <f>IF(SBd!L17="","",SBd!L17)</f>
        <v/>
      </c>
      <c r="DM14" s="138" t="str">
        <f>IF(SBd!M17="","",SBd!M17)</f>
        <v/>
      </c>
      <c r="DN14" s="138" t="str">
        <f>IF(SBd!N17="","",SBd!N17)</f>
        <v/>
      </c>
      <c r="DO14" s="138" t="str">
        <f>IF(SBd!O17="","",SBd!O17)</f>
        <v/>
      </c>
      <c r="DP14" s="138" t="str">
        <f>IF(SBd!P17="","",SBd!P17)</f>
        <v/>
      </c>
      <c r="DQ14" s="138" t="str">
        <f>IF(SBd!Q17="","",SBd!Q17)</f>
        <v/>
      </c>
      <c r="DR14" s="138" t="str">
        <f>IF(SBd!R17="","",SBd!R17)</f>
        <v/>
      </c>
      <c r="DS14" s="137" t="str">
        <f>IF(Pjk!I17="","",Pjk!I17)</f>
        <v/>
      </c>
      <c r="DT14" s="137" t="str">
        <f>IF(Pjk!J17="","",Pjk!J17)</f>
        <v/>
      </c>
      <c r="DU14" s="137" t="str">
        <f>IF(Pjk!K17="","",Pjk!K17)</f>
        <v/>
      </c>
      <c r="DV14" s="137" t="str">
        <f>IF(Pjk!L17="","",Pjk!L17)</f>
        <v/>
      </c>
      <c r="DW14" s="137" t="str">
        <f>IF(Pjk!M17="","",Pjk!M17)</f>
        <v/>
      </c>
      <c r="DX14" s="137" t="str">
        <f>IF(Pjk!N17="","",Pjk!N17)</f>
        <v/>
      </c>
      <c r="DY14" s="137" t="str">
        <f>IF(Pjk!O17="","",Pjk!O17)</f>
        <v/>
      </c>
      <c r="DZ14" s="137" t="str">
        <f>IF(Pjk!P17="","",Pjk!P17)</f>
        <v/>
      </c>
      <c r="EA14" s="137" t="str">
        <f>IF(Pjk!Q17="","",Pjk!Q17)</f>
        <v/>
      </c>
      <c r="EB14" s="137" t="str">
        <f>IF(Pjk!R17="","",Pjk!R17)</f>
        <v/>
      </c>
      <c r="EC14" s="137" t="str">
        <f>IF(Prk!I17="","",Prk!I17)</f>
        <v/>
      </c>
      <c r="ED14" s="137" t="str">
        <f>IF(Prk!J17="","",Prk!J17)</f>
        <v/>
      </c>
      <c r="EE14" s="137" t="str">
        <f>IF(Prk!K17="","",Prk!K17)</f>
        <v/>
      </c>
      <c r="EF14" s="137" t="str">
        <f>IF(Prk!L17="","",Prk!L17)</f>
        <v/>
      </c>
      <c r="EG14" s="137" t="str">
        <f>IF(Prk!M17="","",Prk!M17)</f>
        <v/>
      </c>
      <c r="EH14" s="137" t="str">
        <f>IF(Prk!N17="","",Prk!N17)</f>
        <v/>
      </c>
      <c r="EI14" s="137" t="str">
        <f>IF(Prk!O17="","",Prk!O17)</f>
        <v/>
      </c>
      <c r="EJ14" s="137" t="str">
        <f>IF(Prk!P17="","",Prk!P17)</f>
        <v/>
      </c>
      <c r="EK14" s="137" t="str">
        <f>IF(Prk!Q17="","",Prk!Q17)</f>
        <v/>
      </c>
      <c r="EL14" s="137" t="str">
        <f>IF(Prk!R17="","",Prk!R17)</f>
        <v/>
      </c>
      <c r="EM14" s="139" t="str">
        <f>IF(BADER!I17="","",BADER!I17)</f>
        <v/>
      </c>
      <c r="EN14" s="139" t="str">
        <f>IF(BADER!J17="","",BADER!J17)</f>
        <v/>
      </c>
      <c r="EO14" s="139" t="str">
        <f>IF(BADER!K17="","",BADER!K17)</f>
        <v/>
      </c>
      <c r="EP14" s="139" t="str">
        <f>IF(BADER!L17="","",BADER!L17)</f>
        <v/>
      </c>
      <c r="EQ14" s="139" t="str">
        <f>IF(BADER!M17="","",BADER!M17)</f>
        <v/>
      </c>
      <c r="ER14" s="139" t="str">
        <f>IF(BADER!N17="","",BADER!N17)</f>
        <v/>
      </c>
      <c r="ES14" s="139" t="str">
        <f>IF(BADER!O17="","",BADER!O17)</f>
        <v/>
      </c>
      <c r="ET14" s="139" t="str">
        <f>IF(BADER!P17="","",BADER!P17)</f>
        <v/>
      </c>
      <c r="EU14" s="139" t="str">
        <f>IF(BADER!Q17="","",BADER!Q17)</f>
        <v/>
      </c>
      <c r="EV14" s="139" t="str">
        <f>IF(BADER!R17="","",BADER!R17)</f>
        <v/>
      </c>
      <c r="EW14" s="146" t="str">
        <f t="shared" si="1"/>
        <v/>
      </c>
      <c r="EX14" s="146" t="str">
        <f t="shared" si="2"/>
        <v/>
      </c>
      <c r="EY14" s="146" t="str">
        <f t="shared" si="3"/>
        <v/>
      </c>
      <c r="EZ14" s="146" t="str">
        <f t="shared" si="4"/>
        <v/>
      </c>
      <c r="FA14" s="146" t="str">
        <f t="shared" si="5"/>
        <v/>
      </c>
      <c r="FB14" s="146" t="str">
        <f t="shared" si="6"/>
        <v/>
      </c>
      <c r="FC14" s="146" t="str">
        <f t="shared" si="7"/>
        <v/>
      </c>
      <c r="FD14" s="146" t="str">
        <f t="shared" si="8"/>
        <v/>
      </c>
      <c r="FE14" s="146" t="str">
        <f t="shared" si="9"/>
        <v/>
      </c>
      <c r="FF14" s="146" t="str">
        <f t="shared" si="10"/>
        <v/>
      </c>
      <c r="FG14" s="146" t="str">
        <f t="shared" si="11"/>
        <v/>
      </c>
      <c r="FH14" s="76" t="str">
        <f t="shared" si="12"/>
        <v/>
      </c>
      <c r="FI14" s="76" t="str">
        <f t="shared" si="13"/>
        <v/>
      </c>
      <c r="FJ14" s="76" t="str">
        <f t="shared" si="14"/>
        <v/>
      </c>
      <c r="FK14" s="76" t="str">
        <f t="shared" si="15"/>
        <v/>
      </c>
      <c r="FL14" s="76" t="str">
        <f t="shared" si="16"/>
        <v/>
      </c>
      <c r="FM14" s="76" t="str">
        <f t="shared" si="17"/>
        <v/>
      </c>
      <c r="FN14" s="76" t="str">
        <f t="shared" si="18"/>
        <v/>
      </c>
      <c r="FO14" s="76" t="str">
        <f t="shared" si="19"/>
        <v/>
      </c>
      <c r="FP14" s="76" t="str">
        <f t="shared" si="20"/>
        <v xml:space="preserve">Sikapnya  dalam ,  ,  ,  ,  ,  ,  ,  </v>
      </c>
    </row>
    <row r="15" spans="1:172">
      <c r="A15" s="72">
        <v>5</v>
      </c>
      <c r="B15" s="76" t="str">
        <f>'Data Identitas'!B13</f>
        <v>siswa5</v>
      </c>
      <c r="C15" s="137" t="str">
        <f>IF(QH!I18="","",QH!I18)</f>
        <v/>
      </c>
      <c r="D15" s="137" t="str">
        <f>IF(QH!J18="","",QH!J18)</f>
        <v/>
      </c>
      <c r="E15" s="137" t="str">
        <f>IF(QH!K18="","",QH!K18)</f>
        <v/>
      </c>
      <c r="F15" s="137" t="str">
        <f>IF(QH!L18="","",QH!L18)</f>
        <v/>
      </c>
      <c r="G15" s="137" t="str">
        <f>IF(QH!M18="","",QH!M18)</f>
        <v/>
      </c>
      <c r="H15" s="137" t="str">
        <f>IF(QH!N18="","",QH!N18)</f>
        <v/>
      </c>
      <c r="I15" s="137" t="str">
        <f>IF(QH!O18="","",QH!O18)</f>
        <v/>
      </c>
      <c r="J15" s="137" t="str">
        <f>IF(QH!P18="","",QH!P18)</f>
        <v/>
      </c>
      <c r="K15" s="137" t="str">
        <f>IF(QH!Q18="","",QH!Q18)</f>
        <v/>
      </c>
      <c r="L15" s="137" t="str">
        <f>IF(QH!R18="","",QH!R18)</f>
        <v/>
      </c>
      <c r="M15" s="138" t="str">
        <f>IF(AA!I18="","",AA!I18)</f>
        <v/>
      </c>
      <c r="N15" s="138" t="str">
        <f>IF(AA!J18="","",AA!J18)</f>
        <v/>
      </c>
      <c r="O15" s="138" t="str">
        <f>IF(AA!K18="","",AA!K18)</f>
        <v/>
      </c>
      <c r="P15" s="138" t="str">
        <f>IF(AA!L18="","",AA!L18)</f>
        <v/>
      </c>
      <c r="Q15" s="138" t="str">
        <f>IF(AA!M18="","",AA!M18)</f>
        <v/>
      </c>
      <c r="R15" s="138" t="str">
        <f>IF(AA!N18="","",AA!N18)</f>
        <v/>
      </c>
      <c r="S15" s="138" t="str">
        <f>IF(AA!O18="","",AA!O18)</f>
        <v/>
      </c>
      <c r="T15" s="138" t="str">
        <f>IF(AA!P18="","",AA!P18)</f>
        <v/>
      </c>
      <c r="U15" s="138" t="str">
        <f>IF(AA!Q18="","",AA!Q18)</f>
        <v/>
      </c>
      <c r="V15" s="138" t="str">
        <f>IF(AA!R18="","",AA!R18)</f>
        <v/>
      </c>
      <c r="W15" s="138" t="str">
        <f>IF(FIQIH!I18="","",FIQIH!I18)</f>
        <v/>
      </c>
      <c r="X15" s="138" t="str">
        <f>IF(FIQIH!J18="","",FIQIH!J18)</f>
        <v/>
      </c>
      <c r="Y15" s="138" t="str">
        <f>IF(FIQIH!K18="","",FIQIH!K18)</f>
        <v/>
      </c>
      <c r="Z15" s="138" t="str">
        <f>IF(FIQIH!L18="","",FIQIH!L18)</f>
        <v/>
      </c>
      <c r="AA15" s="138" t="str">
        <f>IF(FIQIH!M18="","",FIQIH!M18)</f>
        <v/>
      </c>
      <c r="AB15" s="138" t="str">
        <f>IF(FIQIH!N18="","",FIQIH!N18)</f>
        <v/>
      </c>
      <c r="AC15" s="138" t="str">
        <f>IF(FIQIH!O18="","",FIQIH!O18)</f>
        <v/>
      </c>
      <c r="AD15" s="138" t="str">
        <f>IF(FIQIH!P18="","",FIQIH!P18)</f>
        <v/>
      </c>
      <c r="AE15" s="138" t="str">
        <f>IF(FIQIH!Q18="","",FIQIH!Q18)</f>
        <v/>
      </c>
      <c r="AF15" s="138" t="str">
        <f>IF(FIQIH!R18="","",FIQIH!R18)</f>
        <v/>
      </c>
      <c r="AG15" s="138" t="str">
        <f>IF(SKI!I18="","",SKI!I18)</f>
        <v/>
      </c>
      <c r="AH15" s="138" t="str">
        <f>IF(SKI!J18="","",SKI!J18)</f>
        <v/>
      </c>
      <c r="AI15" s="138" t="str">
        <f>IF(SKI!K18="","",SKI!K18)</f>
        <v/>
      </c>
      <c r="AJ15" s="138" t="str">
        <f>IF(SKI!L18="","",SKI!L18)</f>
        <v/>
      </c>
      <c r="AK15" s="138" t="str">
        <f>IF(SKI!M18="","",SKI!M18)</f>
        <v/>
      </c>
      <c r="AL15" s="138" t="str">
        <f>IF(SKI!N18="","",SKI!N18)</f>
        <v/>
      </c>
      <c r="AM15" s="138" t="str">
        <f>IF(SKI!O18="","",SKI!O18)</f>
        <v/>
      </c>
      <c r="AN15" s="138" t="str">
        <f>IF(SKI!P18="","",SKI!P18)</f>
        <v/>
      </c>
      <c r="AO15" s="138" t="str">
        <f>IF(SKI!Q18="","",SKI!Q18)</f>
        <v/>
      </c>
      <c r="AP15" s="138" t="str">
        <f>IF(SKI!R18="","",SKI!R18)</f>
        <v/>
      </c>
      <c r="AQ15" s="138" t="str">
        <f>IF(PPKn!I18="","",PPKn!I18)</f>
        <v/>
      </c>
      <c r="AR15" s="138" t="str">
        <f>IF(PPKn!J18="","",PPKn!J18)</f>
        <v/>
      </c>
      <c r="AS15" s="138" t="str">
        <f>IF(PPKn!K18="","",PPKn!K18)</f>
        <v/>
      </c>
      <c r="AT15" s="138" t="str">
        <f>IF(PPKn!L18="","",PPKn!L18)</f>
        <v/>
      </c>
      <c r="AU15" s="138" t="str">
        <f>IF(PPKn!M18="","",PPKn!M18)</f>
        <v/>
      </c>
      <c r="AV15" s="138" t="str">
        <f>IF(PPKn!N18="","",PPKn!N18)</f>
        <v/>
      </c>
      <c r="AW15" s="138" t="str">
        <f>IF(PPKn!O18="","",PPKn!O18)</f>
        <v/>
      </c>
      <c r="AX15" s="138" t="str">
        <f>IF(PPKn!P18="","",PPKn!P18)</f>
        <v/>
      </c>
      <c r="AY15" s="138" t="str">
        <f>IF(PPKn!Q18="","",PPKn!Q18)</f>
        <v/>
      </c>
      <c r="AZ15" s="138" t="str">
        <f>IF(PPKn!R18="","",PPKn!R18)</f>
        <v/>
      </c>
      <c r="BA15" s="137" t="str">
        <f>IF(B.Ind!I18="","",B.Ind!I18)</f>
        <v/>
      </c>
      <c r="BB15" s="137" t="str">
        <f>IF(B.Ind!J18="","",B.Ind!J18)</f>
        <v/>
      </c>
      <c r="BC15" s="137" t="str">
        <f>IF(B.Ind!K18="","",B.Ind!K18)</f>
        <v/>
      </c>
      <c r="BD15" s="137" t="str">
        <f>IF(B.Ind!L18="","",B.Ind!L18)</f>
        <v/>
      </c>
      <c r="BE15" s="137" t="str">
        <f>IF(B.Ind!M18="","",B.Ind!M18)</f>
        <v/>
      </c>
      <c r="BF15" s="137" t="str">
        <f>IF(B.Ind!N18="","",B.Ind!N18)</f>
        <v/>
      </c>
      <c r="BG15" s="137" t="str">
        <f>IF(B.Ind!O18="","",B.Ind!O18)</f>
        <v/>
      </c>
      <c r="BH15" s="137" t="str">
        <f>IF(B.Ind!P18="","",B.Ind!P18)</f>
        <v/>
      </c>
      <c r="BI15" s="137" t="str">
        <f>IF(B.Ind!Q18="","",B.Ind!Q18)</f>
        <v/>
      </c>
      <c r="BJ15" s="137" t="str">
        <f>IF(B.Ind!R18="","",B.Ind!R18)</f>
        <v/>
      </c>
      <c r="BK15" s="137" t="str">
        <f>IF(B.ARAB!I18="","",B.ARAB!I18)</f>
        <v/>
      </c>
      <c r="BL15" s="137" t="str">
        <f>IF(B.ARAB!J18="","",B.ARAB!J18)</f>
        <v/>
      </c>
      <c r="BM15" s="137" t="str">
        <f>IF(B.ARAB!K18="","",B.ARAB!K18)</f>
        <v/>
      </c>
      <c r="BN15" s="137" t="str">
        <f>IF(B.ARAB!L18="","",B.ARAB!L18)</f>
        <v/>
      </c>
      <c r="BO15" s="137" t="str">
        <f>IF(B.ARAB!M18="","",B.ARAB!M18)</f>
        <v/>
      </c>
      <c r="BP15" s="137" t="str">
        <f>IF(B.ARAB!N18="","",B.ARAB!N18)</f>
        <v/>
      </c>
      <c r="BQ15" s="137" t="str">
        <f>IF(B.ARAB!O18="","",B.ARAB!O18)</f>
        <v/>
      </c>
      <c r="BR15" s="137" t="str">
        <f>IF(B.ARAB!P18="","",B.ARAB!P18)</f>
        <v/>
      </c>
      <c r="BS15" s="137" t="str">
        <f>IF(B.ARAB!Q18="","",B.ARAB!Q18)</f>
        <v/>
      </c>
      <c r="BT15" s="137" t="str">
        <f>IF(B.ARAB!R18="","",B.ARAB!R18)</f>
        <v/>
      </c>
      <c r="BU15" s="138" t="str">
        <f>IF(MAT!I18="","",MAT!I18)</f>
        <v/>
      </c>
      <c r="BV15" s="138" t="str">
        <f>IF(MAT!J18="","",MAT!J18)</f>
        <v/>
      </c>
      <c r="BW15" s="138" t="str">
        <f>IF(MAT!K18="","",MAT!K18)</f>
        <v/>
      </c>
      <c r="BX15" s="138" t="str">
        <f>IF(MAT!L18="","",MAT!L18)</f>
        <v/>
      </c>
      <c r="BY15" s="138" t="str">
        <f>IF(MAT!M18="","",MAT!M18)</f>
        <v/>
      </c>
      <c r="BZ15" s="138" t="str">
        <f>IF(MAT!N18="","",MAT!N18)</f>
        <v/>
      </c>
      <c r="CA15" s="138" t="str">
        <f>IF(MAT!O18="","",MAT!O18)</f>
        <v/>
      </c>
      <c r="CB15" s="138" t="str">
        <f>IF(MAT!P18="","",MAT!P18)</f>
        <v/>
      </c>
      <c r="CC15" s="138" t="str">
        <f>IF(MAT!Q18="","",MAT!Q18)</f>
        <v/>
      </c>
      <c r="CD15" s="138" t="str">
        <f>IF(MAT!R18="","",MAT!R18)</f>
        <v/>
      </c>
      <c r="CE15" s="138" t="str">
        <f>IF(IPA!I18="","",IPA!I18)</f>
        <v/>
      </c>
      <c r="CF15" s="138" t="str">
        <f>IF(IPA!J18="","",IPA!J18)</f>
        <v/>
      </c>
      <c r="CG15" s="138" t="str">
        <f>IF(IPA!K18="","",IPA!K18)</f>
        <v/>
      </c>
      <c r="CH15" s="138" t="str">
        <f>IF(IPA!L18="","",IPA!L18)</f>
        <v/>
      </c>
      <c r="CI15" s="138" t="str">
        <f>IF(IPA!M18="","",IPA!M18)</f>
        <v/>
      </c>
      <c r="CJ15" s="138" t="str">
        <f>IF(IPA!N18="","",IPA!N18)</f>
        <v/>
      </c>
      <c r="CK15" s="138" t="str">
        <f>IF(IPA!O18="","",IPA!O18)</f>
        <v/>
      </c>
      <c r="CL15" s="138" t="str">
        <f>IF(IPA!P18="","",IPA!P18)</f>
        <v/>
      </c>
      <c r="CM15" s="138" t="str">
        <f>IF(IPA!Q18="","",IPA!Q18)</f>
        <v/>
      </c>
      <c r="CN15" s="138" t="str">
        <f>IF(IPA!R18="","",IPA!R18)</f>
        <v/>
      </c>
      <c r="CO15" s="137" t="str">
        <f>IF(IPS!I18="","",IPS!I18)</f>
        <v/>
      </c>
      <c r="CP15" s="137" t="str">
        <f>IF(IPS!J18="","",IPS!J18)</f>
        <v/>
      </c>
      <c r="CQ15" s="137" t="str">
        <f>IF(IPS!K18="","",IPS!K18)</f>
        <v/>
      </c>
      <c r="CR15" s="137" t="str">
        <f>IF(IPS!L18="","",IPS!L18)</f>
        <v/>
      </c>
      <c r="CS15" s="137" t="str">
        <f>IF(IPS!M18="","",IPS!M18)</f>
        <v/>
      </c>
      <c r="CT15" s="137" t="str">
        <f>IF(IPS!N18="","",IPS!N18)</f>
        <v/>
      </c>
      <c r="CU15" s="137" t="str">
        <f>IF(IPS!O18="","",IPS!O18)</f>
        <v/>
      </c>
      <c r="CV15" s="137" t="str">
        <f>IF(IPS!P18="","",IPS!P18)</f>
        <v/>
      </c>
      <c r="CW15" s="137" t="str">
        <f>IF(IPS!Q18="","",IPS!Q18)</f>
        <v/>
      </c>
      <c r="CX15" s="137" t="str">
        <f>IF(IPS!R18="","",IPS!R18)</f>
        <v/>
      </c>
      <c r="CY15" s="138" t="str">
        <f>IF(BIng!I18="","",BIng!I18)</f>
        <v/>
      </c>
      <c r="CZ15" s="138" t="str">
        <f>IF(BIng!J18="","",BIng!J18)</f>
        <v/>
      </c>
      <c r="DA15" s="138" t="str">
        <f>IF(BIng!K18="","",BIng!K18)</f>
        <v/>
      </c>
      <c r="DB15" s="138" t="str">
        <f>IF(BIng!L18="","",BIng!L18)</f>
        <v/>
      </c>
      <c r="DC15" s="138" t="str">
        <f>IF(BIng!M18="","",BIng!M18)</f>
        <v/>
      </c>
      <c r="DD15" s="138" t="str">
        <f>IF(BIng!N18="","",BIng!N18)</f>
        <v/>
      </c>
      <c r="DE15" s="138" t="str">
        <f>IF(BIng!O18="","",BIng!O18)</f>
        <v/>
      </c>
      <c r="DF15" s="138" t="str">
        <f>IF(BIng!P18="","",BIng!P18)</f>
        <v/>
      </c>
      <c r="DG15" s="138" t="str">
        <f>IF(BIng!Q18="","",BIng!Q18)</f>
        <v/>
      </c>
      <c r="DH15" s="138" t="str">
        <f>IF(BIng!R18="","",BIng!R18)</f>
        <v/>
      </c>
      <c r="DI15" s="138" t="str">
        <f>IF(SBd!I18="","",SBd!I18)</f>
        <v/>
      </c>
      <c r="DJ15" s="138" t="str">
        <f>IF(SBd!J18="","",SBd!J18)</f>
        <v/>
      </c>
      <c r="DK15" s="138" t="str">
        <f>IF(SBd!K18="","",SBd!K18)</f>
        <v/>
      </c>
      <c r="DL15" s="138" t="str">
        <f>IF(SBd!L18="","",SBd!L18)</f>
        <v/>
      </c>
      <c r="DM15" s="138" t="str">
        <f>IF(SBd!M18="","",SBd!M18)</f>
        <v/>
      </c>
      <c r="DN15" s="138" t="str">
        <f>IF(SBd!N18="","",SBd!N18)</f>
        <v/>
      </c>
      <c r="DO15" s="138" t="str">
        <f>IF(SBd!O18="","",SBd!O18)</f>
        <v/>
      </c>
      <c r="DP15" s="138" t="str">
        <f>IF(SBd!P18="","",SBd!P18)</f>
        <v/>
      </c>
      <c r="DQ15" s="138" t="str">
        <f>IF(SBd!Q18="","",SBd!Q18)</f>
        <v/>
      </c>
      <c r="DR15" s="138" t="str">
        <f>IF(SBd!R18="","",SBd!R18)</f>
        <v/>
      </c>
      <c r="DS15" s="137" t="str">
        <f>IF(Pjk!I18="","",Pjk!I18)</f>
        <v/>
      </c>
      <c r="DT15" s="137" t="str">
        <f>IF(Pjk!J18="","",Pjk!J18)</f>
        <v/>
      </c>
      <c r="DU15" s="137" t="str">
        <f>IF(Pjk!K18="","",Pjk!K18)</f>
        <v/>
      </c>
      <c r="DV15" s="137" t="str">
        <f>IF(Pjk!L18="","",Pjk!L18)</f>
        <v/>
      </c>
      <c r="DW15" s="137" t="str">
        <f>IF(Pjk!M18="","",Pjk!M18)</f>
        <v/>
      </c>
      <c r="DX15" s="137" t="str">
        <f>IF(Pjk!N18="","",Pjk!N18)</f>
        <v/>
      </c>
      <c r="DY15" s="137" t="str">
        <f>IF(Pjk!O18="","",Pjk!O18)</f>
        <v/>
      </c>
      <c r="DZ15" s="137" t="str">
        <f>IF(Pjk!P18="","",Pjk!P18)</f>
        <v/>
      </c>
      <c r="EA15" s="137" t="str">
        <f>IF(Pjk!Q18="","",Pjk!Q18)</f>
        <v/>
      </c>
      <c r="EB15" s="137" t="str">
        <f>IF(Pjk!R18="","",Pjk!R18)</f>
        <v/>
      </c>
      <c r="EC15" s="137" t="str">
        <f>IF(Prk!I18="","",Prk!I18)</f>
        <v/>
      </c>
      <c r="ED15" s="137" t="str">
        <f>IF(Prk!J18="","",Prk!J18)</f>
        <v/>
      </c>
      <c r="EE15" s="137" t="str">
        <f>IF(Prk!K18="","",Prk!K18)</f>
        <v/>
      </c>
      <c r="EF15" s="137" t="str">
        <f>IF(Prk!L18="","",Prk!L18)</f>
        <v/>
      </c>
      <c r="EG15" s="137" t="str">
        <f>IF(Prk!M18="","",Prk!M18)</f>
        <v/>
      </c>
      <c r="EH15" s="137" t="str">
        <f>IF(Prk!N18="","",Prk!N18)</f>
        <v/>
      </c>
      <c r="EI15" s="137" t="str">
        <f>IF(Prk!O18="","",Prk!O18)</f>
        <v/>
      </c>
      <c r="EJ15" s="137" t="str">
        <f>IF(Prk!P18="","",Prk!P18)</f>
        <v/>
      </c>
      <c r="EK15" s="137" t="str">
        <f>IF(Prk!Q18="","",Prk!Q18)</f>
        <v/>
      </c>
      <c r="EL15" s="137" t="str">
        <f>IF(Prk!R18="","",Prk!R18)</f>
        <v/>
      </c>
      <c r="EM15" s="139" t="str">
        <f>IF(BADER!I18="","",BADER!I18)</f>
        <v/>
      </c>
      <c r="EN15" s="139" t="str">
        <f>IF(BADER!J18="","",BADER!J18)</f>
        <v/>
      </c>
      <c r="EO15" s="139" t="str">
        <f>IF(BADER!K18="","",BADER!K18)</f>
        <v/>
      </c>
      <c r="EP15" s="139" t="str">
        <f>IF(BADER!L18="","",BADER!L18)</f>
        <v/>
      </c>
      <c r="EQ15" s="139" t="str">
        <f>IF(BADER!M18="","",BADER!M18)</f>
        <v/>
      </c>
      <c r="ER15" s="139" t="str">
        <f>IF(BADER!N18="","",BADER!N18)</f>
        <v/>
      </c>
      <c r="ES15" s="139" t="str">
        <f>IF(BADER!O18="","",BADER!O18)</f>
        <v/>
      </c>
      <c r="ET15" s="139" t="str">
        <f>IF(BADER!P18="","",BADER!P18)</f>
        <v/>
      </c>
      <c r="EU15" s="139" t="str">
        <f>IF(BADER!Q18="","",BADER!Q18)</f>
        <v/>
      </c>
      <c r="EV15" s="139" t="str">
        <f>IF(BADER!R18="","",BADER!R18)</f>
        <v/>
      </c>
      <c r="EW15" s="146" t="str">
        <f t="shared" si="1"/>
        <v/>
      </c>
      <c r="EX15" s="146" t="str">
        <f t="shared" si="2"/>
        <v/>
      </c>
      <c r="EY15" s="146" t="str">
        <f t="shared" si="3"/>
        <v/>
      </c>
      <c r="EZ15" s="146" t="str">
        <f t="shared" si="4"/>
        <v/>
      </c>
      <c r="FA15" s="146" t="str">
        <f t="shared" si="5"/>
        <v/>
      </c>
      <c r="FB15" s="146" t="str">
        <f t="shared" si="6"/>
        <v/>
      </c>
      <c r="FC15" s="146" t="str">
        <f t="shared" si="7"/>
        <v/>
      </c>
      <c r="FD15" s="146" t="str">
        <f t="shared" si="8"/>
        <v/>
      </c>
      <c r="FE15" s="146" t="str">
        <f t="shared" si="9"/>
        <v/>
      </c>
      <c r="FF15" s="146" t="str">
        <f t="shared" si="10"/>
        <v/>
      </c>
      <c r="FG15" s="146" t="str">
        <f t="shared" si="11"/>
        <v/>
      </c>
      <c r="FH15" s="76" t="str">
        <f t="shared" si="12"/>
        <v/>
      </c>
      <c r="FI15" s="76" t="str">
        <f t="shared" si="13"/>
        <v/>
      </c>
      <c r="FJ15" s="76" t="str">
        <f t="shared" si="14"/>
        <v/>
      </c>
      <c r="FK15" s="76" t="str">
        <f t="shared" si="15"/>
        <v/>
      </c>
      <c r="FL15" s="76" t="str">
        <f t="shared" si="16"/>
        <v/>
      </c>
      <c r="FM15" s="76" t="str">
        <f t="shared" si="17"/>
        <v/>
      </c>
      <c r="FN15" s="76" t="str">
        <f t="shared" si="18"/>
        <v/>
      </c>
      <c r="FO15" s="76" t="str">
        <f t="shared" si="19"/>
        <v/>
      </c>
      <c r="FP15" s="76" t="str">
        <f t="shared" si="20"/>
        <v xml:space="preserve">Sikapnya  dalam ,  ,  ,  ,  ,  ,  ,  </v>
      </c>
    </row>
    <row r="16" spans="1:172">
      <c r="A16" s="72">
        <v>6</v>
      </c>
      <c r="B16" s="76" t="str">
        <f>'Data Identitas'!B14</f>
        <v>siswa6</v>
      </c>
      <c r="C16" s="137" t="str">
        <f>IF(QH!I19="","",QH!I19)</f>
        <v/>
      </c>
      <c r="D16" s="137" t="str">
        <f>IF(QH!J19="","",QH!J19)</f>
        <v/>
      </c>
      <c r="E16" s="137" t="str">
        <f>IF(QH!K19="","",QH!K19)</f>
        <v/>
      </c>
      <c r="F16" s="137" t="str">
        <f>IF(QH!L19="","",QH!L19)</f>
        <v/>
      </c>
      <c r="G16" s="137" t="str">
        <f>IF(QH!M19="","",QH!M19)</f>
        <v/>
      </c>
      <c r="H16" s="137" t="str">
        <f>IF(QH!N19="","",QH!N19)</f>
        <v/>
      </c>
      <c r="I16" s="137" t="str">
        <f>IF(QH!O19="","",QH!O19)</f>
        <v/>
      </c>
      <c r="J16" s="137" t="str">
        <f>IF(QH!P19="","",QH!P19)</f>
        <v/>
      </c>
      <c r="K16" s="137" t="str">
        <f>IF(QH!Q19="","",QH!Q19)</f>
        <v/>
      </c>
      <c r="L16" s="137" t="str">
        <f>IF(QH!R19="","",QH!R19)</f>
        <v/>
      </c>
      <c r="M16" s="138" t="str">
        <f>IF(AA!I19="","",AA!I19)</f>
        <v/>
      </c>
      <c r="N16" s="138" t="str">
        <f>IF(AA!J19="","",AA!J19)</f>
        <v/>
      </c>
      <c r="O16" s="138" t="str">
        <f>IF(AA!K19="","",AA!K19)</f>
        <v/>
      </c>
      <c r="P16" s="138" t="str">
        <f>IF(AA!L19="","",AA!L19)</f>
        <v/>
      </c>
      <c r="Q16" s="138" t="str">
        <f>IF(AA!M19="","",AA!M19)</f>
        <v/>
      </c>
      <c r="R16" s="138" t="str">
        <f>IF(AA!N19="","",AA!N19)</f>
        <v/>
      </c>
      <c r="S16" s="138" t="str">
        <f>IF(AA!O19="","",AA!O19)</f>
        <v/>
      </c>
      <c r="T16" s="138" t="str">
        <f>IF(AA!P19="","",AA!P19)</f>
        <v/>
      </c>
      <c r="U16" s="138" t="str">
        <f>IF(AA!Q19="","",AA!Q19)</f>
        <v/>
      </c>
      <c r="V16" s="138" t="str">
        <f>IF(AA!R19="","",AA!R19)</f>
        <v/>
      </c>
      <c r="W16" s="138" t="str">
        <f>IF(FIQIH!I19="","",FIQIH!I19)</f>
        <v/>
      </c>
      <c r="X16" s="138" t="str">
        <f>IF(FIQIH!J19="","",FIQIH!J19)</f>
        <v/>
      </c>
      <c r="Y16" s="138" t="str">
        <f>IF(FIQIH!K19="","",FIQIH!K19)</f>
        <v/>
      </c>
      <c r="Z16" s="138" t="str">
        <f>IF(FIQIH!L19="","",FIQIH!L19)</f>
        <v/>
      </c>
      <c r="AA16" s="138" t="str">
        <f>IF(FIQIH!M19="","",FIQIH!M19)</f>
        <v/>
      </c>
      <c r="AB16" s="138" t="str">
        <f>IF(FIQIH!N19="","",FIQIH!N19)</f>
        <v/>
      </c>
      <c r="AC16" s="138" t="str">
        <f>IF(FIQIH!O19="","",FIQIH!O19)</f>
        <v/>
      </c>
      <c r="AD16" s="138" t="str">
        <f>IF(FIQIH!P19="","",FIQIH!P19)</f>
        <v/>
      </c>
      <c r="AE16" s="138" t="str">
        <f>IF(FIQIH!Q19="","",FIQIH!Q19)</f>
        <v/>
      </c>
      <c r="AF16" s="138" t="str">
        <f>IF(FIQIH!R19="","",FIQIH!R19)</f>
        <v/>
      </c>
      <c r="AG16" s="138" t="str">
        <f>IF(SKI!I19="","",SKI!I19)</f>
        <v/>
      </c>
      <c r="AH16" s="138" t="str">
        <f>IF(SKI!J19="","",SKI!J19)</f>
        <v/>
      </c>
      <c r="AI16" s="138" t="str">
        <f>IF(SKI!K19="","",SKI!K19)</f>
        <v/>
      </c>
      <c r="AJ16" s="138" t="str">
        <f>IF(SKI!L19="","",SKI!L19)</f>
        <v/>
      </c>
      <c r="AK16" s="138" t="str">
        <f>IF(SKI!M19="","",SKI!M19)</f>
        <v/>
      </c>
      <c r="AL16" s="138" t="str">
        <f>IF(SKI!N19="","",SKI!N19)</f>
        <v/>
      </c>
      <c r="AM16" s="138" t="str">
        <f>IF(SKI!O19="","",SKI!O19)</f>
        <v/>
      </c>
      <c r="AN16" s="138" t="str">
        <f>IF(SKI!P19="","",SKI!P19)</f>
        <v/>
      </c>
      <c r="AO16" s="138" t="str">
        <f>IF(SKI!Q19="","",SKI!Q19)</f>
        <v/>
      </c>
      <c r="AP16" s="138" t="str">
        <f>IF(SKI!R19="","",SKI!R19)</f>
        <v/>
      </c>
      <c r="AQ16" s="138" t="str">
        <f>IF(PPKn!I19="","",PPKn!I19)</f>
        <v/>
      </c>
      <c r="AR16" s="138" t="str">
        <f>IF(PPKn!J19="","",PPKn!J19)</f>
        <v/>
      </c>
      <c r="AS16" s="138" t="str">
        <f>IF(PPKn!K19="","",PPKn!K19)</f>
        <v/>
      </c>
      <c r="AT16" s="138" t="str">
        <f>IF(PPKn!L19="","",PPKn!L19)</f>
        <v/>
      </c>
      <c r="AU16" s="138" t="str">
        <f>IF(PPKn!M19="","",PPKn!M19)</f>
        <v/>
      </c>
      <c r="AV16" s="138" t="str">
        <f>IF(PPKn!N19="","",PPKn!N19)</f>
        <v/>
      </c>
      <c r="AW16" s="138" t="str">
        <f>IF(PPKn!O19="","",PPKn!O19)</f>
        <v/>
      </c>
      <c r="AX16" s="138" t="str">
        <f>IF(PPKn!P19="","",PPKn!P19)</f>
        <v/>
      </c>
      <c r="AY16" s="138" t="str">
        <f>IF(PPKn!Q19="","",PPKn!Q19)</f>
        <v/>
      </c>
      <c r="AZ16" s="138" t="str">
        <f>IF(PPKn!R19="","",PPKn!R19)</f>
        <v/>
      </c>
      <c r="BA16" s="137" t="str">
        <f>IF(B.Ind!I19="","",B.Ind!I19)</f>
        <v/>
      </c>
      <c r="BB16" s="137" t="str">
        <f>IF(B.Ind!J19="","",B.Ind!J19)</f>
        <v/>
      </c>
      <c r="BC16" s="137" t="str">
        <f>IF(B.Ind!K19="","",B.Ind!K19)</f>
        <v/>
      </c>
      <c r="BD16" s="137" t="str">
        <f>IF(B.Ind!L19="","",B.Ind!L19)</f>
        <v/>
      </c>
      <c r="BE16" s="137" t="str">
        <f>IF(B.Ind!M19="","",B.Ind!M19)</f>
        <v/>
      </c>
      <c r="BF16" s="137" t="str">
        <f>IF(B.Ind!N19="","",B.Ind!N19)</f>
        <v/>
      </c>
      <c r="BG16" s="137" t="str">
        <f>IF(B.Ind!O19="","",B.Ind!O19)</f>
        <v/>
      </c>
      <c r="BH16" s="137" t="str">
        <f>IF(B.Ind!P19="","",B.Ind!P19)</f>
        <v/>
      </c>
      <c r="BI16" s="137" t="str">
        <f>IF(B.Ind!Q19="","",B.Ind!Q19)</f>
        <v/>
      </c>
      <c r="BJ16" s="137" t="str">
        <f>IF(B.Ind!R19="","",B.Ind!R19)</f>
        <v/>
      </c>
      <c r="BK16" s="137" t="str">
        <f>IF(B.ARAB!I19="","",B.ARAB!I19)</f>
        <v/>
      </c>
      <c r="BL16" s="137" t="str">
        <f>IF(B.ARAB!J19="","",B.ARAB!J19)</f>
        <v/>
      </c>
      <c r="BM16" s="137" t="str">
        <f>IF(B.ARAB!K19="","",B.ARAB!K19)</f>
        <v/>
      </c>
      <c r="BN16" s="137" t="str">
        <f>IF(B.ARAB!L19="","",B.ARAB!L19)</f>
        <v/>
      </c>
      <c r="BO16" s="137" t="str">
        <f>IF(B.ARAB!M19="","",B.ARAB!M19)</f>
        <v/>
      </c>
      <c r="BP16" s="137" t="str">
        <f>IF(B.ARAB!N19="","",B.ARAB!N19)</f>
        <v/>
      </c>
      <c r="BQ16" s="137" t="str">
        <f>IF(B.ARAB!O19="","",B.ARAB!O19)</f>
        <v/>
      </c>
      <c r="BR16" s="137" t="str">
        <f>IF(B.ARAB!P19="","",B.ARAB!P19)</f>
        <v/>
      </c>
      <c r="BS16" s="137" t="str">
        <f>IF(B.ARAB!Q19="","",B.ARAB!Q19)</f>
        <v/>
      </c>
      <c r="BT16" s="137" t="str">
        <f>IF(B.ARAB!R19="","",B.ARAB!R19)</f>
        <v/>
      </c>
      <c r="BU16" s="138" t="str">
        <f>IF(MAT!I19="","",MAT!I19)</f>
        <v/>
      </c>
      <c r="BV16" s="138" t="str">
        <f>IF(MAT!J19="","",MAT!J19)</f>
        <v/>
      </c>
      <c r="BW16" s="138" t="str">
        <f>IF(MAT!K19="","",MAT!K19)</f>
        <v/>
      </c>
      <c r="BX16" s="138" t="str">
        <f>IF(MAT!L19="","",MAT!L19)</f>
        <v/>
      </c>
      <c r="BY16" s="138" t="str">
        <f>IF(MAT!M19="","",MAT!M19)</f>
        <v/>
      </c>
      <c r="BZ16" s="138" t="str">
        <f>IF(MAT!N19="","",MAT!N19)</f>
        <v/>
      </c>
      <c r="CA16" s="138" t="str">
        <f>IF(MAT!O19="","",MAT!O19)</f>
        <v/>
      </c>
      <c r="CB16" s="138" t="str">
        <f>IF(MAT!P19="","",MAT!P19)</f>
        <v/>
      </c>
      <c r="CC16" s="138" t="str">
        <f>IF(MAT!Q19="","",MAT!Q19)</f>
        <v/>
      </c>
      <c r="CD16" s="138" t="str">
        <f>IF(MAT!R19="","",MAT!R19)</f>
        <v/>
      </c>
      <c r="CE16" s="138" t="str">
        <f>IF(IPA!I19="","",IPA!I19)</f>
        <v/>
      </c>
      <c r="CF16" s="138" t="str">
        <f>IF(IPA!J19="","",IPA!J19)</f>
        <v/>
      </c>
      <c r="CG16" s="138" t="str">
        <f>IF(IPA!K19="","",IPA!K19)</f>
        <v/>
      </c>
      <c r="CH16" s="138" t="str">
        <f>IF(IPA!L19="","",IPA!L19)</f>
        <v/>
      </c>
      <c r="CI16" s="138" t="str">
        <f>IF(IPA!M19="","",IPA!M19)</f>
        <v/>
      </c>
      <c r="CJ16" s="138" t="str">
        <f>IF(IPA!N19="","",IPA!N19)</f>
        <v/>
      </c>
      <c r="CK16" s="138" t="str">
        <f>IF(IPA!O19="","",IPA!O19)</f>
        <v/>
      </c>
      <c r="CL16" s="138" t="str">
        <f>IF(IPA!P19="","",IPA!P19)</f>
        <v/>
      </c>
      <c r="CM16" s="138" t="str">
        <f>IF(IPA!Q19="","",IPA!Q19)</f>
        <v/>
      </c>
      <c r="CN16" s="138" t="str">
        <f>IF(IPA!R19="","",IPA!R19)</f>
        <v/>
      </c>
      <c r="CO16" s="137" t="str">
        <f>IF(IPS!I19="","",IPS!I19)</f>
        <v/>
      </c>
      <c r="CP16" s="137" t="str">
        <f>IF(IPS!J19="","",IPS!J19)</f>
        <v/>
      </c>
      <c r="CQ16" s="137" t="str">
        <f>IF(IPS!K19="","",IPS!K19)</f>
        <v/>
      </c>
      <c r="CR16" s="137" t="str">
        <f>IF(IPS!L19="","",IPS!L19)</f>
        <v/>
      </c>
      <c r="CS16" s="137" t="str">
        <f>IF(IPS!M19="","",IPS!M19)</f>
        <v/>
      </c>
      <c r="CT16" s="137" t="str">
        <f>IF(IPS!N19="","",IPS!N19)</f>
        <v/>
      </c>
      <c r="CU16" s="137" t="str">
        <f>IF(IPS!O19="","",IPS!O19)</f>
        <v/>
      </c>
      <c r="CV16" s="137" t="str">
        <f>IF(IPS!P19="","",IPS!P19)</f>
        <v/>
      </c>
      <c r="CW16" s="137" t="str">
        <f>IF(IPS!Q19="","",IPS!Q19)</f>
        <v/>
      </c>
      <c r="CX16" s="137" t="str">
        <f>IF(IPS!R19="","",IPS!R19)</f>
        <v/>
      </c>
      <c r="CY16" s="138" t="str">
        <f>IF(BIng!I19="","",BIng!I19)</f>
        <v/>
      </c>
      <c r="CZ16" s="138" t="str">
        <f>IF(BIng!J19="","",BIng!J19)</f>
        <v/>
      </c>
      <c r="DA16" s="138" t="str">
        <f>IF(BIng!K19="","",BIng!K19)</f>
        <v/>
      </c>
      <c r="DB16" s="138" t="str">
        <f>IF(BIng!L19="","",BIng!L19)</f>
        <v/>
      </c>
      <c r="DC16" s="138" t="str">
        <f>IF(BIng!M19="","",BIng!M19)</f>
        <v/>
      </c>
      <c r="DD16" s="138" t="str">
        <f>IF(BIng!N19="","",BIng!N19)</f>
        <v/>
      </c>
      <c r="DE16" s="138" t="str">
        <f>IF(BIng!O19="","",BIng!O19)</f>
        <v/>
      </c>
      <c r="DF16" s="138" t="str">
        <f>IF(BIng!P19="","",BIng!P19)</f>
        <v/>
      </c>
      <c r="DG16" s="138" t="str">
        <f>IF(BIng!Q19="","",BIng!Q19)</f>
        <v/>
      </c>
      <c r="DH16" s="138" t="str">
        <f>IF(BIng!R19="","",BIng!R19)</f>
        <v/>
      </c>
      <c r="DI16" s="138" t="str">
        <f>IF(SBd!I19="","",SBd!I19)</f>
        <v/>
      </c>
      <c r="DJ16" s="138" t="str">
        <f>IF(SBd!J19="","",SBd!J19)</f>
        <v/>
      </c>
      <c r="DK16" s="138" t="str">
        <f>IF(SBd!K19="","",SBd!K19)</f>
        <v/>
      </c>
      <c r="DL16" s="138" t="str">
        <f>IF(SBd!L19="","",SBd!L19)</f>
        <v/>
      </c>
      <c r="DM16" s="138" t="str">
        <f>IF(SBd!M19="","",SBd!M19)</f>
        <v/>
      </c>
      <c r="DN16" s="138" t="str">
        <f>IF(SBd!N19="","",SBd!N19)</f>
        <v/>
      </c>
      <c r="DO16" s="138" t="str">
        <f>IF(SBd!O19="","",SBd!O19)</f>
        <v/>
      </c>
      <c r="DP16" s="138" t="str">
        <f>IF(SBd!P19="","",SBd!P19)</f>
        <v/>
      </c>
      <c r="DQ16" s="138" t="str">
        <f>IF(SBd!Q19="","",SBd!Q19)</f>
        <v/>
      </c>
      <c r="DR16" s="138" t="str">
        <f>IF(SBd!R19="","",SBd!R19)</f>
        <v/>
      </c>
      <c r="DS16" s="137" t="str">
        <f>IF(Pjk!I19="","",Pjk!I19)</f>
        <v/>
      </c>
      <c r="DT16" s="137" t="str">
        <f>IF(Pjk!J19="","",Pjk!J19)</f>
        <v/>
      </c>
      <c r="DU16" s="137" t="str">
        <f>IF(Pjk!K19="","",Pjk!K19)</f>
        <v/>
      </c>
      <c r="DV16" s="137" t="str">
        <f>IF(Pjk!L19="","",Pjk!L19)</f>
        <v/>
      </c>
      <c r="DW16" s="137" t="str">
        <f>IF(Pjk!M19="","",Pjk!M19)</f>
        <v/>
      </c>
      <c r="DX16" s="137" t="str">
        <f>IF(Pjk!N19="","",Pjk!N19)</f>
        <v/>
      </c>
      <c r="DY16" s="137" t="str">
        <f>IF(Pjk!O19="","",Pjk!O19)</f>
        <v/>
      </c>
      <c r="DZ16" s="137" t="str">
        <f>IF(Pjk!P19="","",Pjk!P19)</f>
        <v/>
      </c>
      <c r="EA16" s="137" t="str">
        <f>IF(Pjk!Q19="","",Pjk!Q19)</f>
        <v/>
      </c>
      <c r="EB16" s="137" t="str">
        <f>IF(Pjk!R19="","",Pjk!R19)</f>
        <v/>
      </c>
      <c r="EC16" s="137" t="str">
        <f>IF(Prk!I19="","",Prk!I19)</f>
        <v/>
      </c>
      <c r="ED16" s="137" t="str">
        <f>IF(Prk!J19="","",Prk!J19)</f>
        <v/>
      </c>
      <c r="EE16" s="137" t="str">
        <f>IF(Prk!K19="","",Prk!K19)</f>
        <v/>
      </c>
      <c r="EF16" s="137" t="str">
        <f>IF(Prk!L19="","",Prk!L19)</f>
        <v/>
      </c>
      <c r="EG16" s="137" t="str">
        <f>IF(Prk!M19="","",Prk!M19)</f>
        <v/>
      </c>
      <c r="EH16" s="137" t="str">
        <f>IF(Prk!N19="","",Prk!N19)</f>
        <v/>
      </c>
      <c r="EI16" s="137" t="str">
        <f>IF(Prk!O19="","",Prk!O19)</f>
        <v/>
      </c>
      <c r="EJ16" s="137" t="str">
        <f>IF(Prk!P19="","",Prk!P19)</f>
        <v/>
      </c>
      <c r="EK16" s="137" t="str">
        <f>IF(Prk!Q19="","",Prk!Q19)</f>
        <v/>
      </c>
      <c r="EL16" s="137" t="str">
        <f>IF(Prk!R19="","",Prk!R19)</f>
        <v/>
      </c>
      <c r="EM16" s="139" t="str">
        <f>IF(BADER!I19="","",BADER!I19)</f>
        <v/>
      </c>
      <c r="EN16" s="139" t="str">
        <f>IF(BADER!J19="","",BADER!J19)</f>
        <v/>
      </c>
      <c r="EO16" s="139" t="str">
        <f>IF(BADER!K19="","",BADER!K19)</f>
        <v/>
      </c>
      <c r="EP16" s="139" t="str">
        <f>IF(BADER!L19="","",BADER!L19)</f>
        <v/>
      </c>
      <c r="EQ16" s="139" t="str">
        <f>IF(BADER!M19="","",BADER!M19)</f>
        <v/>
      </c>
      <c r="ER16" s="139" t="str">
        <f>IF(BADER!N19="","",BADER!N19)</f>
        <v/>
      </c>
      <c r="ES16" s="139" t="str">
        <f>IF(BADER!O19="","",BADER!O19)</f>
        <v/>
      </c>
      <c r="ET16" s="139" t="str">
        <f>IF(BADER!P19="","",BADER!P19)</f>
        <v/>
      </c>
      <c r="EU16" s="139" t="str">
        <f>IF(BADER!Q19="","",BADER!Q19)</f>
        <v/>
      </c>
      <c r="EV16" s="139" t="str">
        <f>IF(BADER!R19="","",BADER!R19)</f>
        <v/>
      </c>
      <c r="EW16" s="146" t="str">
        <f t="shared" si="1"/>
        <v/>
      </c>
      <c r="EX16" s="146" t="str">
        <f t="shared" si="2"/>
        <v/>
      </c>
      <c r="EY16" s="146" t="str">
        <f t="shared" si="3"/>
        <v/>
      </c>
      <c r="EZ16" s="146" t="str">
        <f t="shared" si="4"/>
        <v/>
      </c>
      <c r="FA16" s="146" t="str">
        <f t="shared" si="5"/>
        <v/>
      </c>
      <c r="FB16" s="146" t="str">
        <f t="shared" si="6"/>
        <v/>
      </c>
      <c r="FC16" s="146" t="str">
        <f t="shared" si="7"/>
        <v/>
      </c>
      <c r="FD16" s="146" t="str">
        <f t="shared" si="8"/>
        <v/>
      </c>
      <c r="FE16" s="146" t="str">
        <f t="shared" si="9"/>
        <v/>
      </c>
      <c r="FF16" s="146" t="str">
        <f t="shared" si="10"/>
        <v/>
      </c>
      <c r="FG16" s="146" t="str">
        <f t="shared" si="11"/>
        <v/>
      </c>
      <c r="FH16" s="76" t="str">
        <f t="shared" si="12"/>
        <v/>
      </c>
      <c r="FI16" s="76" t="str">
        <f t="shared" si="13"/>
        <v/>
      </c>
      <c r="FJ16" s="76" t="str">
        <f t="shared" si="14"/>
        <v/>
      </c>
      <c r="FK16" s="76" t="str">
        <f t="shared" si="15"/>
        <v/>
      </c>
      <c r="FL16" s="76" t="str">
        <f t="shared" si="16"/>
        <v/>
      </c>
      <c r="FM16" s="76" t="str">
        <f t="shared" si="17"/>
        <v/>
      </c>
      <c r="FN16" s="76" t="str">
        <f t="shared" si="18"/>
        <v/>
      </c>
      <c r="FO16" s="76" t="str">
        <f t="shared" si="19"/>
        <v/>
      </c>
      <c r="FP16" s="76" t="str">
        <f t="shared" si="20"/>
        <v xml:space="preserve">Sikapnya  dalam ,  ,  ,  ,  ,  ,  ,  </v>
      </c>
    </row>
    <row r="17" spans="1:172">
      <c r="A17" s="72">
        <v>7</v>
      </c>
      <c r="B17" s="76" t="str">
        <f>'Data Identitas'!B15</f>
        <v>siswa7</v>
      </c>
      <c r="C17" s="137" t="str">
        <f>IF(QH!I20="","",QH!I20)</f>
        <v/>
      </c>
      <c r="D17" s="137" t="str">
        <f>IF(QH!J20="","",QH!J20)</f>
        <v/>
      </c>
      <c r="E17" s="137" t="str">
        <f>IF(QH!K20="","",QH!K20)</f>
        <v/>
      </c>
      <c r="F17" s="137" t="str">
        <f>IF(QH!L20="","",QH!L20)</f>
        <v/>
      </c>
      <c r="G17" s="137" t="str">
        <f>IF(QH!M20="","",QH!M20)</f>
        <v/>
      </c>
      <c r="H17" s="137" t="str">
        <f>IF(QH!N20="","",QH!N20)</f>
        <v/>
      </c>
      <c r="I17" s="137" t="str">
        <f>IF(QH!O20="","",QH!O20)</f>
        <v/>
      </c>
      <c r="J17" s="137" t="str">
        <f>IF(QH!P20="","",QH!P20)</f>
        <v/>
      </c>
      <c r="K17" s="137" t="str">
        <f>IF(QH!Q20="","",QH!Q20)</f>
        <v/>
      </c>
      <c r="L17" s="137" t="str">
        <f>IF(QH!R20="","",QH!R20)</f>
        <v/>
      </c>
      <c r="M17" s="138" t="str">
        <f>IF(AA!I20="","",AA!I20)</f>
        <v/>
      </c>
      <c r="N17" s="138" t="str">
        <f>IF(AA!J20="","",AA!J20)</f>
        <v/>
      </c>
      <c r="O17" s="138" t="str">
        <f>IF(AA!K20="","",AA!K20)</f>
        <v/>
      </c>
      <c r="P17" s="138" t="str">
        <f>IF(AA!L20="","",AA!L20)</f>
        <v/>
      </c>
      <c r="Q17" s="138" t="str">
        <f>IF(AA!M20="","",AA!M20)</f>
        <v/>
      </c>
      <c r="R17" s="138" t="str">
        <f>IF(AA!N20="","",AA!N20)</f>
        <v/>
      </c>
      <c r="S17" s="138" t="str">
        <f>IF(AA!O20="","",AA!O20)</f>
        <v/>
      </c>
      <c r="T17" s="138" t="str">
        <f>IF(AA!P20="","",AA!P20)</f>
        <v/>
      </c>
      <c r="U17" s="138" t="str">
        <f>IF(AA!Q20="","",AA!Q20)</f>
        <v/>
      </c>
      <c r="V17" s="138" t="str">
        <f>IF(AA!R20="","",AA!R20)</f>
        <v/>
      </c>
      <c r="W17" s="138" t="str">
        <f>IF(FIQIH!I20="","",FIQIH!I20)</f>
        <v/>
      </c>
      <c r="X17" s="138" t="str">
        <f>IF(FIQIH!J20="","",FIQIH!J20)</f>
        <v/>
      </c>
      <c r="Y17" s="138" t="str">
        <f>IF(FIQIH!K20="","",FIQIH!K20)</f>
        <v/>
      </c>
      <c r="Z17" s="138" t="str">
        <f>IF(FIQIH!L20="","",FIQIH!L20)</f>
        <v/>
      </c>
      <c r="AA17" s="138" t="str">
        <f>IF(FIQIH!M20="","",FIQIH!M20)</f>
        <v/>
      </c>
      <c r="AB17" s="138" t="str">
        <f>IF(FIQIH!N20="","",FIQIH!N20)</f>
        <v/>
      </c>
      <c r="AC17" s="138" t="str">
        <f>IF(FIQIH!O20="","",FIQIH!O20)</f>
        <v/>
      </c>
      <c r="AD17" s="138" t="str">
        <f>IF(FIQIH!P20="","",FIQIH!P20)</f>
        <v/>
      </c>
      <c r="AE17" s="138" t="str">
        <f>IF(FIQIH!Q20="","",FIQIH!Q20)</f>
        <v/>
      </c>
      <c r="AF17" s="138" t="str">
        <f>IF(FIQIH!R20="","",FIQIH!R20)</f>
        <v/>
      </c>
      <c r="AG17" s="138" t="str">
        <f>IF(SKI!I20="","",SKI!I20)</f>
        <v/>
      </c>
      <c r="AH17" s="138" t="str">
        <f>IF(SKI!J20="","",SKI!J20)</f>
        <v/>
      </c>
      <c r="AI17" s="138" t="str">
        <f>IF(SKI!K20="","",SKI!K20)</f>
        <v/>
      </c>
      <c r="AJ17" s="138" t="str">
        <f>IF(SKI!L20="","",SKI!L20)</f>
        <v/>
      </c>
      <c r="AK17" s="138" t="str">
        <f>IF(SKI!M20="","",SKI!M20)</f>
        <v/>
      </c>
      <c r="AL17" s="138" t="str">
        <f>IF(SKI!N20="","",SKI!N20)</f>
        <v/>
      </c>
      <c r="AM17" s="138" t="str">
        <f>IF(SKI!O20="","",SKI!O20)</f>
        <v/>
      </c>
      <c r="AN17" s="138" t="str">
        <f>IF(SKI!P20="","",SKI!P20)</f>
        <v/>
      </c>
      <c r="AO17" s="138" t="str">
        <f>IF(SKI!Q20="","",SKI!Q20)</f>
        <v/>
      </c>
      <c r="AP17" s="138" t="str">
        <f>IF(SKI!R20="","",SKI!R20)</f>
        <v/>
      </c>
      <c r="AQ17" s="138" t="str">
        <f>IF(PPKn!I20="","",PPKn!I20)</f>
        <v/>
      </c>
      <c r="AR17" s="138" t="str">
        <f>IF(PPKn!J20="","",PPKn!J20)</f>
        <v/>
      </c>
      <c r="AS17" s="138" t="str">
        <f>IF(PPKn!K20="","",PPKn!K20)</f>
        <v/>
      </c>
      <c r="AT17" s="138" t="str">
        <f>IF(PPKn!L20="","",PPKn!L20)</f>
        <v/>
      </c>
      <c r="AU17" s="138" t="str">
        <f>IF(PPKn!M20="","",PPKn!M20)</f>
        <v/>
      </c>
      <c r="AV17" s="138" t="str">
        <f>IF(PPKn!N20="","",PPKn!N20)</f>
        <v/>
      </c>
      <c r="AW17" s="138" t="str">
        <f>IF(PPKn!O20="","",PPKn!O20)</f>
        <v/>
      </c>
      <c r="AX17" s="138" t="str">
        <f>IF(PPKn!P20="","",PPKn!P20)</f>
        <v/>
      </c>
      <c r="AY17" s="138" t="str">
        <f>IF(PPKn!Q20="","",PPKn!Q20)</f>
        <v/>
      </c>
      <c r="AZ17" s="138" t="str">
        <f>IF(PPKn!R20="","",PPKn!R20)</f>
        <v/>
      </c>
      <c r="BA17" s="137" t="str">
        <f>IF(B.Ind!I20="","",B.Ind!I20)</f>
        <v/>
      </c>
      <c r="BB17" s="137" t="str">
        <f>IF(B.Ind!J20="","",B.Ind!J20)</f>
        <v/>
      </c>
      <c r="BC17" s="137" t="str">
        <f>IF(B.Ind!K20="","",B.Ind!K20)</f>
        <v/>
      </c>
      <c r="BD17" s="137" t="str">
        <f>IF(B.Ind!L20="","",B.Ind!L20)</f>
        <v/>
      </c>
      <c r="BE17" s="137" t="str">
        <f>IF(B.Ind!M20="","",B.Ind!M20)</f>
        <v/>
      </c>
      <c r="BF17" s="137" t="str">
        <f>IF(B.Ind!N20="","",B.Ind!N20)</f>
        <v/>
      </c>
      <c r="BG17" s="137" t="str">
        <f>IF(B.Ind!O20="","",B.Ind!O20)</f>
        <v/>
      </c>
      <c r="BH17" s="137" t="str">
        <f>IF(B.Ind!P20="","",B.Ind!P20)</f>
        <v/>
      </c>
      <c r="BI17" s="137" t="str">
        <f>IF(B.Ind!Q20="","",B.Ind!Q20)</f>
        <v/>
      </c>
      <c r="BJ17" s="137" t="str">
        <f>IF(B.Ind!R20="","",B.Ind!R20)</f>
        <v/>
      </c>
      <c r="BK17" s="137" t="str">
        <f>IF(B.ARAB!I20="","",B.ARAB!I20)</f>
        <v/>
      </c>
      <c r="BL17" s="137" t="str">
        <f>IF(B.ARAB!J20="","",B.ARAB!J20)</f>
        <v/>
      </c>
      <c r="BM17" s="137" t="str">
        <f>IF(B.ARAB!K20="","",B.ARAB!K20)</f>
        <v/>
      </c>
      <c r="BN17" s="137" t="str">
        <f>IF(B.ARAB!L20="","",B.ARAB!L20)</f>
        <v/>
      </c>
      <c r="BO17" s="137" t="str">
        <f>IF(B.ARAB!M20="","",B.ARAB!M20)</f>
        <v/>
      </c>
      <c r="BP17" s="137" t="str">
        <f>IF(B.ARAB!N20="","",B.ARAB!N20)</f>
        <v/>
      </c>
      <c r="BQ17" s="137" t="str">
        <f>IF(B.ARAB!O20="","",B.ARAB!O20)</f>
        <v/>
      </c>
      <c r="BR17" s="137" t="str">
        <f>IF(B.ARAB!P20="","",B.ARAB!P20)</f>
        <v/>
      </c>
      <c r="BS17" s="137" t="str">
        <f>IF(B.ARAB!Q20="","",B.ARAB!Q20)</f>
        <v/>
      </c>
      <c r="BT17" s="137" t="str">
        <f>IF(B.ARAB!R20="","",B.ARAB!R20)</f>
        <v/>
      </c>
      <c r="BU17" s="138" t="str">
        <f>IF(MAT!I20="","",MAT!I20)</f>
        <v/>
      </c>
      <c r="BV17" s="138" t="str">
        <f>IF(MAT!J20="","",MAT!J20)</f>
        <v/>
      </c>
      <c r="BW17" s="138" t="str">
        <f>IF(MAT!K20="","",MAT!K20)</f>
        <v/>
      </c>
      <c r="BX17" s="138" t="str">
        <f>IF(MAT!L20="","",MAT!L20)</f>
        <v/>
      </c>
      <c r="BY17" s="138" t="str">
        <f>IF(MAT!M20="","",MAT!M20)</f>
        <v/>
      </c>
      <c r="BZ17" s="138" t="str">
        <f>IF(MAT!N20="","",MAT!N20)</f>
        <v/>
      </c>
      <c r="CA17" s="138" t="str">
        <f>IF(MAT!O20="","",MAT!O20)</f>
        <v/>
      </c>
      <c r="CB17" s="138" t="str">
        <f>IF(MAT!P20="","",MAT!P20)</f>
        <v/>
      </c>
      <c r="CC17" s="138" t="str">
        <f>IF(MAT!Q20="","",MAT!Q20)</f>
        <v/>
      </c>
      <c r="CD17" s="138" t="str">
        <f>IF(MAT!R20="","",MAT!R20)</f>
        <v/>
      </c>
      <c r="CE17" s="138" t="str">
        <f>IF(IPA!I20="","",IPA!I20)</f>
        <v/>
      </c>
      <c r="CF17" s="138" t="str">
        <f>IF(IPA!J20="","",IPA!J20)</f>
        <v/>
      </c>
      <c r="CG17" s="138" t="str">
        <f>IF(IPA!K20="","",IPA!K20)</f>
        <v/>
      </c>
      <c r="CH17" s="138" t="str">
        <f>IF(IPA!L20="","",IPA!L20)</f>
        <v/>
      </c>
      <c r="CI17" s="138" t="str">
        <f>IF(IPA!M20="","",IPA!M20)</f>
        <v/>
      </c>
      <c r="CJ17" s="138" t="str">
        <f>IF(IPA!N20="","",IPA!N20)</f>
        <v/>
      </c>
      <c r="CK17" s="138" t="str">
        <f>IF(IPA!O20="","",IPA!O20)</f>
        <v/>
      </c>
      <c r="CL17" s="138" t="str">
        <f>IF(IPA!P20="","",IPA!P20)</f>
        <v/>
      </c>
      <c r="CM17" s="138" t="str">
        <f>IF(IPA!Q20="","",IPA!Q20)</f>
        <v/>
      </c>
      <c r="CN17" s="138" t="str">
        <f>IF(IPA!R20="","",IPA!R20)</f>
        <v/>
      </c>
      <c r="CO17" s="137" t="str">
        <f>IF(IPS!I20="","",IPS!I20)</f>
        <v/>
      </c>
      <c r="CP17" s="137" t="str">
        <f>IF(IPS!J20="","",IPS!J20)</f>
        <v/>
      </c>
      <c r="CQ17" s="137" t="str">
        <f>IF(IPS!K20="","",IPS!K20)</f>
        <v/>
      </c>
      <c r="CR17" s="137" t="str">
        <f>IF(IPS!L20="","",IPS!L20)</f>
        <v/>
      </c>
      <c r="CS17" s="137" t="str">
        <f>IF(IPS!M20="","",IPS!M20)</f>
        <v/>
      </c>
      <c r="CT17" s="137" t="str">
        <f>IF(IPS!N20="","",IPS!N20)</f>
        <v/>
      </c>
      <c r="CU17" s="137" t="str">
        <f>IF(IPS!O20="","",IPS!O20)</f>
        <v/>
      </c>
      <c r="CV17" s="137" t="str">
        <f>IF(IPS!P20="","",IPS!P20)</f>
        <v/>
      </c>
      <c r="CW17" s="137" t="str">
        <f>IF(IPS!Q20="","",IPS!Q20)</f>
        <v/>
      </c>
      <c r="CX17" s="137" t="str">
        <f>IF(IPS!R20="","",IPS!R20)</f>
        <v/>
      </c>
      <c r="CY17" s="138" t="str">
        <f>IF(BIng!I20="","",BIng!I20)</f>
        <v/>
      </c>
      <c r="CZ17" s="138" t="str">
        <f>IF(BIng!J20="","",BIng!J20)</f>
        <v/>
      </c>
      <c r="DA17" s="138" t="str">
        <f>IF(BIng!K20="","",BIng!K20)</f>
        <v/>
      </c>
      <c r="DB17" s="138" t="str">
        <f>IF(BIng!L20="","",BIng!L20)</f>
        <v/>
      </c>
      <c r="DC17" s="138" t="str">
        <f>IF(BIng!M20="","",BIng!M20)</f>
        <v/>
      </c>
      <c r="DD17" s="138" t="str">
        <f>IF(BIng!N20="","",BIng!N20)</f>
        <v/>
      </c>
      <c r="DE17" s="138" t="str">
        <f>IF(BIng!O20="","",BIng!O20)</f>
        <v/>
      </c>
      <c r="DF17" s="138" t="str">
        <f>IF(BIng!P20="","",BIng!P20)</f>
        <v/>
      </c>
      <c r="DG17" s="138" t="str">
        <f>IF(BIng!Q20="","",BIng!Q20)</f>
        <v/>
      </c>
      <c r="DH17" s="138" t="str">
        <f>IF(BIng!R20="","",BIng!R20)</f>
        <v/>
      </c>
      <c r="DI17" s="138" t="str">
        <f>IF(SBd!I20="","",SBd!I20)</f>
        <v/>
      </c>
      <c r="DJ17" s="138" t="str">
        <f>IF(SBd!J20="","",SBd!J20)</f>
        <v/>
      </c>
      <c r="DK17" s="138" t="str">
        <f>IF(SBd!K20="","",SBd!K20)</f>
        <v/>
      </c>
      <c r="DL17" s="138" t="str">
        <f>IF(SBd!L20="","",SBd!L20)</f>
        <v/>
      </c>
      <c r="DM17" s="138" t="str">
        <f>IF(SBd!M20="","",SBd!M20)</f>
        <v/>
      </c>
      <c r="DN17" s="138" t="str">
        <f>IF(SBd!N20="","",SBd!N20)</f>
        <v/>
      </c>
      <c r="DO17" s="138" t="str">
        <f>IF(SBd!O20="","",SBd!O20)</f>
        <v/>
      </c>
      <c r="DP17" s="138" t="str">
        <f>IF(SBd!P20="","",SBd!P20)</f>
        <v/>
      </c>
      <c r="DQ17" s="138" t="str">
        <f>IF(SBd!Q20="","",SBd!Q20)</f>
        <v/>
      </c>
      <c r="DR17" s="138" t="str">
        <f>IF(SBd!R20="","",SBd!R20)</f>
        <v/>
      </c>
      <c r="DS17" s="137" t="str">
        <f>IF(Pjk!I20="","",Pjk!I20)</f>
        <v/>
      </c>
      <c r="DT17" s="137" t="str">
        <f>IF(Pjk!J20="","",Pjk!J20)</f>
        <v/>
      </c>
      <c r="DU17" s="137" t="str">
        <f>IF(Pjk!K20="","",Pjk!K20)</f>
        <v/>
      </c>
      <c r="DV17" s="137" t="str">
        <f>IF(Pjk!L20="","",Pjk!L20)</f>
        <v/>
      </c>
      <c r="DW17" s="137" t="str">
        <f>IF(Pjk!M20="","",Pjk!M20)</f>
        <v/>
      </c>
      <c r="DX17" s="137" t="str">
        <f>IF(Pjk!N20="","",Pjk!N20)</f>
        <v/>
      </c>
      <c r="DY17" s="137" t="str">
        <f>IF(Pjk!O20="","",Pjk!O20)</f>
        <v/>
      </c>
      <c r="DZ17" s="137" t="str">
        <f>IF(Pjk!P20="","",Pjk!P20)</f>
        <v/>
      </c>
      <c r="EA17" s="137" t="str">
        <f>IF(Pjk!Q20="","",Pjk!Q20)</f>
        <v/>
      </c>
      <c r="EB17" s="137" t="str">
        <f>IF(Pjk!R20="","",Pjk!R20)</f>
        <v/>
      </c>
      <c r="EC17" s="137" t="str">
        <f>IF(Prk!I20="","",Prk!I20)</f>
        <v/>
      </c>
      <c r="ED17" s="137" t="str">
        <f>IF(Prk!J20="","",Prk!J20)</f>
        <v/>
      </c>
      <c r="EE17" s="137" t="str">
        <f>IF(Prk!K20="","",Prk!K20)</f>
        <v/>
      </c>
      <c r="EF17" s="137" t="str">
        <f>IF(Prk!L20="","",Prk!L20)</f>
        <v/>
      </c>
      <c r="EG17" s="137" t="str">
        <f>IF(Prk!M20="","",Prk!M20)</f>
        <v/>
      </c>
      <c r="EH17" s="137" t="str">
        <f>IF(Prk!N20="","",Prk!N20)</f>
        <v/>
      </c>
      <c r="EI17" s="137" t="str">
        <f>IF(Prk!O20="","",Prk!O20)</f>
        <v/>
      </c>
      <c r="EJ17" s="137" t="str">
        <f>IF(Prk!P20="","",Prk!P20)</f>
        <v/>
      </c>
      <c r="EK17" s="137" t="str">
        <f>IF(Prk!Q20="","",Prk!Q20)</f>
        <v/>
      </c>
      <c r="EL17" s="137" t="str">
        <f>IF(Prk!R20="","",Prk!R20)</f>
        <v/>
      </c>
      <c r="EM17" s="139" t="str">
        <f>IF(BADER!I20="","",BADER!I20)</f>
        <v/>
      </c>
      <c r="EN17" s="139" t="str">
        <f>IF(BADER!J20="","",BADER!J20)</f>
        <v/>
      </c>
      <c r="EO17" s="139" t="str">
        <f>IF(BADER!K20="","",BADER!K20)</f>
        <v/>
      </c>
      <c r="EP17" s="139" t="str">
        <f>IF(BADER!L20="","",BADER!L20)</f>
        <v/>
      </c>
      <c r="EQ17" s="139" t="str">
        <f>IF(BADER!M20="","",BADER!M20)</f>
        <v/>
      </c>
      <c r="ER17" s="139" t="str">
        <f>IF(BADER!N20="","",BADER!N20)</f>
        <v/>
      </c>
      <c r="ES17" s="139" t="str">
        <f>IF(BADER!O20="","",BADER!O20)</f>
        <v/>
      </c>
      <c r="ET17" s="139" t="str">
        <f>IF(BADER!P20="","",BADER!P20)</f>
        <v/>
      </c>
      <c r="EU17" s="139" t="str">
        <f>IF(BADER!Q20="","",BADER!Q20)</f>
        <v/>
      </c>
      <c r="EV17" s="139" t="str">
        <f>IF(BADER!R20="","",BADER!R20)</f>
        <v/>
      </c>
      <c r="EW17" s="146" t="str">
        <f t="shared" si="1"/>
        <v/>
      </c>
      <c r="EX17" s="146" t="str">
        <f t="shared" si="2"/>
        <v/>
      </c>
      <c r="EY17" s="146" t="str">
        <f t="shared" si="3"/>
        <v/>
      </c>
      <c r="EZ17" s="146" t="str">
        <f t="shared" si="4"/>
        <v/>
      </c>
      <c r="FA17" s="146" t="str">
        <f t="shared" si="5"/>
        <v/>
      </c>
      <c r="FB17" s="146" t="str">
        <f t="shared" si="6"/>
        <v/>
      </c>
      <c r="FC17" s="146" t="str">
        <f t="shared" si="7"/>
        <v/>
      </c>
      <c r="FD17" s="146" t="str">
        <f t="shared" si="8"/>
        <v/>
      </c>
      <c r="FE17" s="146" t="str">
        <f t="shared" si="9"/>
        <v/>
      </c>
      <c r="FF17" s="146" t="str">
        <f t="shared" si="10"/>
        <v/>
      </c>
      <c r="FG17" s="146" t="str">
        <f t="shared" si="11"/>
        <v/>
      </c>
      <c r="FH17" s="76" t="str">
        <f t="shared" si="12"/>
        <v/>
      </c>
      <c r="FI17" s="76" t="str">
        <f t="shared" si="13"/>
        <v/>
      </c>
      <c r="FJ17" s="76" t="str">
        <f t="shared" si="14"/>
        <v/>
      </c>
      <c r="FK17" s="76" t="str">
        <f t="shared" si="15"/>
        <v/>
      </c>
      <c r="FL17" s="76" t="str">
        <f t="shared" si="16"/>
        <v/>
      </c>
      <c r="FM17" s="76" t="str">
        <f t="shared" si="17"/>
        <v/>
      </c>
      <c r="FN17" s="76" t="str">
        <f t="shared" si="18"/>
        <v/>
      </c>
      <c r="FO17" s="76" t="str">
        <f t="shared" si="19"/>
        <v/>
      </c>
      <c r="FP17" s="76" t="str">
        <f t="shared" si="20"/>
        <v xml:space="preserve">Sikapnya  dalam ,  ,  ,  ,  ,  ,  ,  </v>
      </c>
    </row>
    <row r="18" spans="1:172">
      <c r="A18" s="72">
        <v>8</v>
      </c>
      <c r="B18" s="76" t="str">
        <f>'Data Identitas'!B16</f>
        <v>siswa8</v>
      </c>
      <c r="C18" s="137" t="str">
        <f>IF(QH!I21="","",QH!I21)</f>
        <v/>
      </c>
      <c r="D18" s="137" t="str">
        <f>IF(QH!J21="","",QH!J21)</f>
        <v/>
      </c>
      <c r="E18" s="137" t="str">
        <f>IF(QH!K21="","",QH!K21)</f>
        <v/>
      </c>
      <c r="F18" s="137" t="str">
        <f>IF(QH!L21="","",QH!L21)</f>
        <v/>
      </c>
      <c r="G18" s="137" t="str">
        <f>IF(QH!M21="","",QH!M21)</f>
        <v/>
      </c>
      <c r="H18" s="137" t="str">
        <f>IF(QH!N21="","",QH!N21)</f>
        <v/>
      </c>
      <c r="I18" s="137" t="str">
        <f>IF(QH!O21="","",QH!O21)</f>
        <v/>
      </c>
      <c r="J18" s="137" t="str">
        <f>IF(QH!P21="","",QH!P21)</f>
        <v/>
      </c>
      <c r="K18" s="137" t="str">
        <f>IF(QH!Q21="","",QH!Q21)</f>
        <v/>
      </c>
      <c r="L18" s="137" t="str">
        <f>IF(QH!R21="","",QH!R21)</f>
        <v/>
      </c>
      <c r="M18" s="138" t="str">
        <f>IF(AA!I21="","",AA!I21)</f>
        <v/>
      </c>
      <c r="N18" s="138" t="str">
        <f>IF(AA!J21="","",AA!J21)</f>
        <v/>
      </c>
      <c r="O18" s="138" t="str">
        <f>IF(AA!K21="","",AA!K21)</f>
        <v/>
      </c>
      <c r="P18" s="138" t="str">
        <f>IF(AA!L21="","",AA!L21)</f>
        <v/>
      </c>
      <c r="Q18" s="138" t="str">
        <f>IF(AA!M21="","",AA!M21)</f>
        <v/>
      </c>
      <c r="R18" s="138" t="str">
        <f>IF(AA!N21="","",AA!N21)</f>
        <v/>
      </c>
      <c r="S18" s="138" t="str">
        <f>IF(AA!O21="","",AA!O21)</f>
        <v/>
      </c>
      <c r="T18" s="138" t="str">
        <f>IF(AA!P21="","",AA!P21)</f>
        <v/>
      </c>
      <c r="U18" s="138" t="str">
        <f>IF(AA!Q21="","",AA!Q21)</f>
        <v/>
      </c>
      <c r="V18" s="138" t="str">
        <f>IF(AA!R21="","",AA!R21)</f>
        <v/>
      </c>
      <c r="W18" s="138" t="str">
        <f>IF(FIQIH!I21="","",FIQIH!I21)</f>
        <v/>
      </c>
      <c r="X18" s="138" t="str">
        <f>IF(FIQIH!J21="","",FIQIH!J21)</f>
        <v/>
      </c>
      <c r="Y18" s="138" t="str">
        <f>IF(FIQIH!K21="","",FIQIH!K21)</f>
        <v/>
      </c>
      <c r="Z18" s="138" t="str">
        <f>IF(FIQIH!L21="","",FIQIH!L21)</f>
        <v/>
      </c>
      <c r="AA18" s="138" t="str">
        <f>IF(FIQIH!M21="","",FIQIH!M21)</f>
        <v/>
      </c>
      <c r="AB18" s="138" t="str">
        <f>IF(FIQIH!N21="","",FIQIH!N21)</f>
        <v/>
      </c>
      <c r="AC18" s="138" t="str">
        <f>IF(FIQIH!O21="","",FIQIH!O21)</f>
        <v/>
      </c>
      <c r="AD18" s="138" t="str">
        <f>IF(FIQIH!P21="","",FIQIH!P21)</f>
        <v/>
      </c>
      <c r="AE18" s="138" t="str">
        <f>IF(FIQIH!Q21="","",FIQIH!Q21)</f>
        <v/>
      </c>
      <c r="AF18" s="138" t="str">
        <f>IF(FIQIH!R21="","",FIQIH!R21)</f>
        <v/>
      </c>
      <c r="AG18" s="138" t="str">
        <f>IF(SKI!I21="","",SKI!I21)</f>
        <v/>
      </c>
      <c r="AH18" s="138" t="str">
        <f>IF(SKI!J21="","",SKI!J21)</f>
        <v/>
      </c>
      <c r="AI18" s="138" t="str">
        <f>IF(SKI!K21="","",SKI!K21)</f>
        <v/>
      </c>
      <c r="AJ18" s="138" t="str">
        <f>IF(SKI!L21="","",SKI!L21)</f>
        <v/>
      </c>
      <c r="AK18" s="138" t="str">
        <f>IF(SKI!M21="","",SKI!M21)</f>
        <v/>
      </c>
      <c r="AL18" s="138" t="str">
        <f>IF(SKI!N21="","",SKI!N21)</f>
        <v/>
      </c>
      <c r="AM18" s="138" t="str">
        <f>IF(SKI!O21="","",SKI!O21)</f>
        <v/>
      </c>
      <c r="AN18" s="138" t="str">
        <f>IF(SKI!P21="","",SKI!P21)</f>
        <v/>
      </c>
      <c r="AO18" s="138" t="str">
        <f>IF(SKI!Q21="","",SKI!Q21)</f>
        <v/>
      </c>
      <c r="AP18" s="138" t="str">
        <f>IF(SKI!R21="","",SKI!R21)</f>
        <v/>
      </c>
      <c r="AQ18" s="138" t="str">
        <f>IF(PPKn!I21="","",PPKn!I21)</f>
        <v/>
      </c>
      <c r="AR18" s="138" t="str">
        <f>IF(PPKn!J21="","",PPKn!J21)</f>
        <v/>
      </c>
      <c r="AS18" s="138" t="str">
        <f>IF(PPKn!K21="","",PPKn!K21)</f>
        <v/>
      </c>
      <c r="AT18" s="138" t="str">
        <f>IF(PPKn!L21="","",PPKn!L21)</f>
        <v/>
      </c>
      <c r="AU18" s="138" t="str">
        <f>IF(PPKn!M21="","",PPKn!M21)</f>
        <v/>
      </c>
      <c r="AV18" s="138" t="str">
        <f>IF(PPKn!N21="","",PPKn!N21)</f>
        <v/>
      </c>
      <c r="AW18" s="138" t="str">
        <f>IF(PPKn!O21="","",PPKn!O21)</f>
        <v/>
      </c>
      <c r="AX18" s="138" t="str">
        <f>IF(PPKn!P21="","",PPKn!P21)</f>
        <v/>
      </c>
      <c r="AY18" s="138" t="str">
        <f>IF(PPKn!Q21="","",PPKn!Q21)</f>
        <v/>
      </c>
      <c r="AZ18" s="138" t="str">
        <f>IF(PPKn!R21="","",PPKn!R21)</f>
        <v/>
      </c>
      <c r="BA18" s="137" t="str">
        <f>IF(B.Ind!I21="","",B.Ind!I21)</f>
        <v/>
      </c>
      <c r="BB18" s="137" t="str">
        <f>IF(B.Ind!J21="","",B.Ind!J21)</f>
        <v/>
      </c>
      <c r="BC18" s="137" t="str">
        <f>IF(B.Ind!K21="","",B.Ind!K21)</f>
        <v/>
      </c>
      <c r="BD18" s="137" t="str">
        <f>IF(B.Ind!L21="","",B.Ind!L21)</f>
        <v/>
      </c>
      <c r="BE18" s="137" t="str">
        <f>IF(B.Ind!M21="","",B.Ind!M21)</f>
        <v/>
      </c>
      <c r="BF18" s="137" t="str">
        <f>IF(B.Ind!N21="","",B.Ind!N21)</f>
        <v/>
      </c>
      <c r="BG18" s="137" t="str">
        <f>IF(B.Ind!O21="","",B.Ind!O21)</f>
        <v/>
      </c>
      <c r="BH18" s="137" t="str">
        <f>IF(B.Ind!P21="","",B.Ind!P21)</f>
        <v/>
      </c>
      <c r="BI18" s="137" t="str">
        <f>IF(B.Ind!Q21="","",B.Ind!Q21)</f>
        <v/>
      </c>
      <c r="BJ18" s="137" t="str">
        <f>IF(B.Ind!R21="","",B.Ind!R21)</f>
        <v/>
      </c>
      <c r="BK18" s="137" t="str">
        <f>IF(B.ARAB!I21="","",B.ARAB!I21)</f>
        <v/>
      </c>
      <c r="BL18" s="137" t="str">
        <f>IF(B.ARAB!J21="","",B.ARAB!J21)</f>
        <v/>
      </c>
      <c r="BM18" s="137" t="str">
        <f>IF(B.ARAB!K21="","",B.ARAB!K21)</f>
        <v/>
      </c>
      <c r="BN18" s="137" t="str">
        <f>IF(B.ARAB!L21="","",B.ARAB!L21)</f>
        <v/>
      </c>
      <c r="BO18" s="137" t="str">
        <f>IF(B.ARAB!M21="","",B.ARAB!M21)</f>
        <v/>
      </c>
      <c r="BP18" s="137" t="str">
        <f>IF(B.ARAB!N21="","",B.ARAB!N21)</f>
        <v/>
      </c>
      <c r="BQ18" s="137" t="str">
        <f>IF(B.ARAB!O21="","",B.ARAB!O21)</f>
        <v/>
      </c>
      <c r="BR18" s="137" t="str">
        <f>IF(B.ARAB!P21="","",B.ARAB!P21)</f>
        <v/>
      </c>
      <c r="BS18" s="137" t="str">
        <f>IF(B.ARAB!Q21="","",B.ARAB!Q21)</f>
        <v/>
      </c>
      <c r="BT18" s="137" t="str">
        <f>IF(B.ARAB!R21="","",B.ARAB!R21)</f>
        <v/>
      </c>
      <c r="BU18" s="138" t="str">
        <f>IF(MAT!I21="","",MAT!I21)</f>
        <v/>
      </c>
      <c r="BV18" s="138" t="str">
        <f>IF(MAT!J21="","",MAT!J21)</f>
        <v/>
      </c>
      <c r="BW18" s="138" t="str">
        <f>IF(MAT!K21="","",MAT!K21)</f>
        <v/>
      </c>
      <c r="BX18" s="138" t="str">
        <f>IF(MAT!L21="","",MAT!L21)</f>
        <v/>
      </c>
      <c r="BY18" s="138" t="str">
        <f>IF(MAT!M21="","",MAT!M21)</f>
        <v/>
      </c>
      <c r="BZ18" s="138" t="str">
        <f>IF(MAT!N21="","",MAT!N21)</f>
        <v/>
      </c>
      <c r="CA18" s="138" t="str">
        <f>IF(MAT!O21="","",MAT!O21)</f>
        <v/>
      </c>
      <c r="CB18" s="138" t="str">
        <f>IF(MAT!P21="","",MAT!P21)</f>
        <v/>
      </c>
      <c r="CC18" s="138" t="str">
        <f>IF(MAT!Q21="","",MAT!Q21)</f>
        <v/>
      </c>
      <c r="CD18" s="138" t="str">
        <f>IF(MAT!R21="","",MAT!R21)</f>
        <v/>
      </c>
      <c r="CE18" s="138" t="str">
        <f>IF(IPA!I21="","",IPA!I21)</f>
        <v/>
      </c>
      <c r="CF18" s="138" t="str">
        <f>IF(IPA!J21="","",IPA!J21)</f>
        <v/>
      </c>
      <c r="CG18" s="138" t="str">
        <f>IF(IPA!K21="","",IPA!K21)</f>
        <v/>
      </c>
      <c r="CH18" s="138" t="str">
        <f>IF(IPA!L21="","",IPA!L21)</f>
        <v/>
      </c>
      <c r="CI18" s="138" t="str">
        <f>IF(IPA!M21="","",IPA!M21)</f>
        <v/>
      </c>
      <c r="CJ18" s="138" t="str">
        <f>IF(IPA!N21="","",IPA!N21)</f>
        <v/>
      </c>
      <c r="CK18" s="138" t="str">
        <f>IF(IPA!O21="","",IPA!O21)</f>
        <v/>
      </c>
      <c r="CL18" s="138" t="str">
        <f>IF(IPA!P21="","",IPA!P21)</f>
        <v/>
      </c>
      <c r="CM18" s="138" t="str">
        <f>IF(IPA!Q21="","",IPA!Q21)</f>
        <v/>
      </c>
      <c r="CN18" s="138" t="str">
        <f>IF(IPA!R21="","",IPA!R21)</f>
        <v/>
      </c>
      <c r="CO18" s="137" t="str">
        <f>IF(IPS!I21="","",IPS!I21)</f>
        <v/>
      </c>
      <c r="CP18" s="137" t="str">
        <f>IF(IPS!J21="","",IPS!J21)</f>
        <v/>
      </c>
      <c r="CQ18" s="137" t="str">
        <f>IF(IPS!K21="","",IPS!K21)</f>
        <v/>
      </c>
      <c r="CR18" s="137" t="str">
        <f>IF(IPS!L21="","",IPS!L21)</f>
        <v/>
      </c>
      <c r="CS18" s="137" t="str">
        <f>IF(IPS!M21="","",IPS!M21)</f>
        <v/>
      </c>
      <c r="CT18" s="137" t="str">
        <f>IF(IPS!N21="","",IPS!N21)</f>
        <v/>
      </c>
      <c r="CU18" s="137" t="str">
        <f>IF(IPS!O21="","",IPS!O21)</f>
        <v/>
      </c>
      <c r="CV18" s="137" t="str">
        <f>IF(IPS!P21="","",IPS!P21)</f>
        <v/>
      </c>
      <c r="CW18" s="137" t="str">
        <f>IF(IPS!Q21="","",IPS!Q21)</f>
        <v/>
      </c>
      <c r="CX18" s="137" t="str">
        <f>IF(IPS!R21="","",IPS!R21)</f>
        <v/>
      </c>
      <c r="CY18" s="138" t="str">
        <f>IF(BIng!I21="","",BIng!I21)</f>
        <v/>
      </c>
      <c r="CZ18" s="138" t="str">
        <f>IF(BIng!J21="","",BIng!J21)</f>
        <v/>
      </c>
      <c r="DA18" s="138" t="str">
        <f>IF(BIng!K21="","",BIng!K21)</f>
        <v/>
      </c>
      <c r="DB18" s="138" t="str">
        <f>IF(BIng!L21="","",BIng!L21)</f>
        <v/>
      </c>
      <c r="DC18" s="138" t="str">
        <f>IF(BIng!M21="","",BIng!M21)</f>
        <v/>
      </c>
      <c r="DD18" s="138" t="str">
        <f>IF(BIng!N21="","",BIng!N21)</f>
        <v/>
      </c>
      <c r="DE18" s="138" t="str">
        <f>IF(BIng!O21="","",BIng!O21)</f>
        <v/>
      </c>
      <c r="DF18" s="138" t="str">
        <f>IF(BIng!P21="","",BIng!P21)</f>
        <v/>
      </c>
      <c r="DG18" s="138" t="str">
        <f>IF(BIng!Q21="","",BIng!Q21)</f>
        <v/>
      </c>
      <c r="DH18" s="138" t="str">
        <f>IF(BIng!R21="","",BIng!R21)</f>
        <v/>
      </c>
      <c r="DI18" s="138" t="str">
        <f>IF(SBd!I21="","",SBd!I21)</f>
        <v/>
      </c>
      <c r="DJ18" s="138" t="str">
        <f>IF(SBd!J21="","",SBd!J21)</f>
        <v/>
      </c>
      <c r="DK18" s="138" t="str">
        <f>IF(SBd!K21="","",SBd!K21)</f>
        <v/>
      </c>
      <c r="DL18" s="138" t="str">
        <f>IF(SBd!L21="","",SBd!L21)</f>
        <v/>
      </c>
      <c r="DM18" s="138" t="str">
        <f>IF(SBd!M21="","",SBd!M21)</f>
        <v/>
      </c>
      <c r="DN18" s="138" t="str">
        <f>IF(SBd!N21="","",SBd!N21)</f>
        <v/>
      </c>
      <c r="DO18" s="138" t="str">
        <f>IF(SBd!O21="","",SBd!O21)</f>
        <v/>
      </c>
      <c r="DP18" s="138" t="str">
        <f>IF(SBd!P21="","",SBd!P21)</f>
        <v/>
      </c>
      <c r="DQ18" s="138" t="str">
        <f>IF(SBd!Q21="","",SBd!Q21)</f>
        <v/>
      </c>
      <c r="DR18" s="138" t="str">
        <f>IF(SBd!R21="","",SBd!R21)</f>
        <v/>
      </c>
      <c r="DS18" s="137" t="str">
        <f>IF(Pjk!I21="","",Pjk!I21)</f>
        <v/>
      </c>
      <c r="DT18" s="137" t="str">
        <f>IF(Pjk!J21="","",Pjk!J21)</f>
        <v/>
      </c>
      <c r="DU18" s="137" t="str">
        <f>IF(Pjk!K21="","",Pjk!K21)</f>
        <v/>
      </c>
      <c r="DV18" s="137" t="str">
        <f>IF(Pjk!L21="","",Pjk!L21)</f>
        <v/>
      </c>
      <c r="DW18" s="137" t="str">
        <f>IF(Pjk!M21="","",Pjk!M21)</f>
        <v/>
      </c>
      <c r="DX18" s="137" t="str">
        <f>IF(Pjk!N21="","",Pjk!N21)</f>
        <v/>
      </c>
      <c r="DY18" s="137" t="str">
        <f>IF(Pjk!O21="","",Pjk!O21)</f>
        <v/>
      </c>
      <c r="DZ18" s="137" t="str">
        <f>IF(Pjk!P21="","",Pjk!P21)</f>
        <v/>
      </c>
      <c r="EA18" s="137" t="str">
        <f>IF(Pjk!Q21="","",Pjk!Q21)</f>
        <v/>
      </c>
      <c r="EB18" s="137" t="str">
        <f>IF(Pjk!R21="","",Pjk!R21)</f>
        <v/>
      </c>
      <c r="EC18" s="137" t="str">
        <f>IF(Prk!I21="","",Prk!I21)</f>
        <v/>
      </c>
      <c r="ED18" s="137" t="str">
        <f>IF(Prk!J21="","",Prk!J21)</f>
        <v/>
      </c>
      <c r="EE18" s="137" t="str">
        <f>IF(Prk!K21="","",Prk!K21)</f>
        <v/>
      </c>
      <c r="EF18" s="137" t="str">
        <f>IF(Prk!L21="","",Prk!L21)</f>
        <v/>
      </c>
      <c r="EG18" s="137" t="str">
        <f>IF(Prk!M21="","",Prk!M21)</f>
        <v/>
      </c>
      <c r="EH18" s="137" t="str">
        <f>IF(Prk!N21="","",Prk!N21)</f>
        <v/>
      </c>
      <c r="EI18" s="137" t="str">
        <f>IF(Prk!O21="","",Prk!O21)</f>
        <v/>
      </c>
      <c r="EJ18" s="137" t="str">
        <f>IF(Prk!P21="","",Prk!P21)</f>
        <v/>
      </c>
      <c r="EK18" s="137" t="str">
        <f>IF(Prk!Q21="","",Prk!Q21)</f>
        <v/>
      </c>
      <c r="EL18" s="137" t="str">
        <f>IF(Prk!R21="","",Prk!R21)</f>
        <v/>
      </c>
      <c r="EM18" s="139" t="str">
        <f>IF(BADER!I21="","",BADER!I21)</f>
        <v/>
      </c>
      <c r="EN18" s="139" t="str">
        <f>IF(BADER!J21="","",BADER!J21)</f>
        <v/>
      </c>
      <c r="EO18" s="139" t="str">
        <f>IF(BADER!K21="","",BADER!K21)</f>
        <v/>
      </c>
      <c r="EP18" s="139" t="str">
        <f>IF(BADER!L21="","",BADER!L21)</f>
        <v/>
      </c>
      <c r="EQ18" s="139" t="str">
        <f>IF(BADER!M21="","",BADER!M21)</f>
        <v/>
      </c>
      <c r="ER18" s="139" t="str">
        <f>IF(BADER!N21="","",BADER!N21)</f>
        <v/>
      </c>
      <c r="ES18" s="139" t="str">
        <f>IF(BADER!O21="","",BADER!O21)</f>
        <v/>
      </c>
      <c r="ET18" s="139" t="str">
        <f>IF(BADER!P21="","",BADER!P21)</f>
        <v/>
      </c>
      <c r="EU18" s="139" t="str">
        <f>IF(BADER!Q21="","",BADER!Q21)</f>
        <v/>
      </c>
      <c r="EV18" s="139" t="str">
        <f>IF(BADER!R21="","",BADER!R21)</f>
        <v/>
      </c>
      <c r="EW18" s="146" t="str">
        <f t="shared" si="1"/>
        <v/>
      </c>
      <c r="EX18" s="146" t="str">
        <f t="shared" si="2"/>
        <v/>
      </c>
      <c r="EY18" s="146" t="str">
        <f t="shared" si="3"/>
        <v/>
      </c>
      <c r="EZ18" s="146" t="str">
        <f t="shared" si="4"/>
        <v/>
      </c>
      <c r="FA18" s="146" t="str">
        <f t="shared" si="5"/>
        <v/>
      </c>
      <c r="FB18" s="146" t="str">
        <f t="shared" si="6"/>
        <v/>
      </c>
      <c r="FC18" s="146" t="str">
        <f t="shared" si="7"/>
        <v/>
      </c>
      <c r="FD18" s="146" t="str">
        <f t="shared" si="8"/>
        <v/>
      </c>
      <c r="FE18" s="146" t="str">
        <f t="shared" si="9"/>
        <v/>
      </c>
      <c r="FF18" s="146" t="str">
        <f t="shared" si="10"/>
        <v/>
      </c>
      <c r="FG18" s="146" t="str">
        <f t="shared" si="11"/>
        <v/>
      </c>
      <c r="FH18" s="76" t="str">
        <f t="shared" si="12"/>
        <v/>
      </c>
      <c r="FI18" s="76" t="str">
        <f t="shared" si="13"/>
        <v/>
      </c>
      <c r="FJ18" s="76" t="str">
        <f t="shared" si="14"/>
        <v/>
      </c>
      <c r="FK18" s="76" t="str">
        <f t="shared" si="15"/>
        <v/>
      </c>
      <c r="FL18" s="76" t="str">
        <f t="shared" si="16"/>
        <v/>
      </c>
      <c r="FM18" s="76" t="str">
        <f t="shared" si="17"/>
        <v/>
      </c>
      <c r="FN18" s="76" t="str">
        <f t="shared" si="18"/>
        <v/>
      </c>
      <c r="FO18" s="76" t="str">
        <f t="shared" si="19"/>
        <v/>
      </c>
      <c r="FP18" s="76" t="str">
        <f t="shared" si="20"/>
        <v xml:space="preserve">Sikapnya  dalam ,  ,  ,  ,  ,  ,  ,  </v>
      </c>
    </row>
    <row r="19" spans="1:172">
      <c r="A19" s="72">
        <v>9</v>
      </c>
      <c r="B19" s="76" t="str">
        <f>'Data Identitas'!B17</f>
        <v>siswa9</v>
      </c>
      <c r="C19" s="137" t="str">
        <f>IF(QH!I22="","",QH!I22)</f>
        <v/>
      </c>
      <c r="D19" s="137" t="str">
        <f>IF(QH!J22="","",QH!J22)</f>
        <v/>
      </c>
      <c r="E19" s="137" t="str">
        <f>IF(QH!K22="","",QH!K22)</f>
        <v/>
      </c>
      <c r="F19" s="137" t="str">
        <f>IF(QH!L22="","",QH!L22)</f>
        <v/>
      </c>
      <c r="G19" s="137" t="str">
        <f>IF(QH!M22="","",QH!M22)</f>
        <v/>
      </c>
      <c r="H19" s="137" t="str">
        <f>IF(QH!N22="","",QH!N22)</f>
        <v/>
      </c>
      <c r="I19" s="137" t="str">
        <f>IF(QH!O22="","",QH!O22)</f>
        <v/>
      </c>
      <c r="J19" s="137" t="str">
        <f>IF(QH!P22="","",QH!P22)</f>
        <v/>
      </c>
      <c r="K19" s="137" t="str">
        <f>IF(QH!Q22="","",QH!Q22)</f>
        <v/>
      </c>
      <c r="L19" s="137" t="str">
        <f>IF(QH!R22="","",QH!R22)</f>
        <v/>
      </c>
      <c r="M19" s="138" t="str">
        <f>IF(AA!I22="","",AA!I22)</f>
        <v/>
      </c>
      <c r="N19" s="138" t="str">
        <f>IF(AA!J22="","",AA!J22)</f>
        <v/>
      </c>
      <c r="O19" s="138" t="str">
        <f>IF(AA!K22="","",AA!K22)</f>
        <v/>
      </c>
      <c r="P19" s="138" t="str">
        <f>IF(AA!L22="","",AA!L22)</f>
        <v/>
      </c>
      <c r="Q19" s="138" t="str">
        <f>IF(AA!M22="","",AA!M22)</f>
        <v/>
      </c>
      <c r="R19" s="138" t="str">
        <f>IF(AA!N22="","",AA!N22)</f>
        <v/>
      </c>
      <c r="S19" s="138" t="str">
        <f>IF(AA!O22="","",AA!O22)</f>
        <v/>
      </c>
      <c r="T19" s="138" t="str">
        <f>IF(AA!P22="","",AA!P22)</f>
        <v/>
      </c>
      <c r="U19" s="138" t="str">
        <f>IF(AA!Q22="","",AA!Q22)</f>
        <v/>
      </c>
      <c r="V19" s="138" t="str">
        <f>IF(AA!R22="","",AA!R22)</f>
        <v/>
      </c>
      <c r="W19" s="138" t="str">
        <f>IF(FIQIH!I22="","",FIQIH!I22)</f>
        <v/>
      </c>
      <c r="X19" s="138" t="str">
        <f>IF(FIQIH!J22="","",FIQIH!J22)</f>
        <v/>
      </c>
      <c r="Y19" s="138" t="str">
        <f>IF(FIQIH!K22="","",FIQIH!K22)</f>
        <v/>
      </c>
      <c r="Z19" s="138" t="str">
        <f>IF(FIQIH!L22="","",FIQIH!L22)</f>
        <v/>
      </c>
      <c r="AA19" s="138" t="str">
        <f>IF(FIQIH!M22="","",FIQIH!M22)</f>
        <v/>
      </c>
      <c r="AB19" s="138" t="str">
        <f>IF(FIQIH!N22="","",FIQIH!N22)</f>
        <v/>
      </c>
      <c r="AC19" s="138" t="str">
        <f>IF(FIQIH!O22="","",FIQIH!O22)</f>
        <v/>
      </c>
      <c r="AD19" s="138" t="str">
        <f>IF(FIQIH!P22="","",FIQIH!P22)</f>
        <v/>
      </c>
      <c r="AE19" s="138" t="str">
        <f>IF(FIQIH!Q22="","",FIQIH!Q22)</f>
        <v/>
      </c>
      <c r="AF19" s="138" t="str">
        <f>IF(FIQIH!R22="","",FIQIH!R22)</f>
        <v/>
      </c>
      <c r="AG19" s="138" t="str">
        <f>IF(SKI!I22="","",SKI!I22)</f>
        <v/>
      </c>
      <c r="AH19" s="138" t="str">
        <f>IF(SKI!J22="","",SKI!J22)</f>
        <v/>
      </c>
      <c r="AI19" s="138" t="str">
        <f>IF(SKI!K22="","",SKI!K22)</f>
        <v/>
      </c>
      <c r="AJ19" s="138" t="str">
        <f>IF(SKI!L22="","",SKI!L22)</f>
        <v/>
      </c>
      <c r="AK19" s="138" t="str">
        <f>IF(SKI!M22="","",SKI!M22)</f>
        <v/>
      </c>
      <c r="AL19" s="138" t="str">
        <f>IF(SKI!N22="","",SKI!N22)</f>
        <v/>
      </c>
      <c r="AM19" s="138" t="str">
        <f>IF(SKI!O22="","",SKI!O22)</f>
        <v/>
      </c>
      <c r="AN19" s="138" t="str">
        <f>IF(SKI!P22="","",SKI!P22)</f>
        <v/>
      </c>
      <c r="AO19" s="138" t="str">
        <f>IF(SKI!Q22="","",SKI!Q22)</f>
        <v/>
      </c>
      <c r="AP19" s="138" t="str">
        <f>IF(SKI!R22="","",SKI!R22)</f>
        <v/>
      </c>
      <c r="AQ19" s="138" t="str">
        <f>IF(PPKn!I22="","",PPKn!I22)</f>
        <v/>
      </c>
      <c r="AR19" s="138" t="str">
        <f>IF(PPKn!J22="","",PPKn!J22)</f>
        <v/>
      </c>
      <c r="AS19" s="138" t="str">
        <f>IF(PPKn!K22="","",PPKn!K22)</f>
        <v/>
      </c>
      <c r="AT19" s="138" t="str">
        <f>IF(PPKn!L22="","",PPKn!L22)</f>
        <v/>
      </c>
      <c r="AU19" s="138" t="str">
        <f>IF(PPKn!M22="","",PPKn!M22)</f>
        <v/>
      </c>
      <c r="AV19" s="138" t="str">
        <f>IF(PPKn!N22="","",PPKn!N22)</f>
        <v/>
      </c>
      <c r="AW19" s="138" t="str">
        <f>IF(PPKn!O22="","",PPKn!O22)</f>
        <v/>
      </c>
      <c r="AX19" s="138" t="str">
        <f>IF(PPKn!P22="","",PPKn!P22)</f>
        <v/>
      </c>
      <c r="AY19" s="138" t="str">
        <f>IF(PPKn!Q22="","",PPKn!Q22)</f>
        <v/>
      </c>
      <c r="AZ19" s="138" t="str">
        <f>IF(PPKn!R22="","",PPKn!R22)</f>
        <v/>
      </c>
      <c r="BA19" s="137" t="str">
        <f>IF(B.Ind!I22="","",B.Ind!I22)</f>
        <v/>
      </c>
      <c r="BB19" s="137" t="str">
        <f>IF(B.Ind!J22="","",B.Ind!J22)</f>
        <v/>
      </c>
      <c r="BC19" s="137" t="str">
        <f>IF(B.Ind!K22="","",B.Ind!K22)</f>
        <v/>
      </c>
      <c r="BD19" s="137" t="str">
        <f>IF(B.Ind!L22="","",B.Ind!L22)</f>
        <v/>
      </c>
      <c r="BE19" s="137" t="str">
        <f>IF(B.Ind!M22="","",B.Ind!M22)</f>
        <v/>
      </c>
      <c r="BF19" s="137" t="str">
        <f>IF(B.Ind!N22="","",B.Ind!N22)</f>
        <v/>
      </c>
      <c r="BG19" s="137" t="str">
        <f>IF(B.Ind!O22="","",B.Ind!O22)</f>
        <v/>
      </c>
      <c r="BH19" s="137" t="str">
        <f>IF(B.Ind!P22="","",B.Ind!P22)</f>
        <v/>
      </c>
      <c r="BI19" s="137" t="str">
        <f>IF(B.Ind!Q22="","",B.Ind!Q22)</f>
        <v/>
      </c>
      <c r="BJ19" s="137" t="str">
        <f>IF(B.Ind!R22="","",B.Ind!R22)</f>
        <v/>
      </c>
      <c r="BK19" s="137" t="str">
        <f>IF(B.ARAB!I22="","",B.ARAB!I22)</f>
        <v/>
      </c>
      <c r="BL19" s="137" t="str">
        <f>IF(B.ARAB!J22="","",B.ARAB!J22)</f>
        <v/>
      </c>
      <c r="BM19" s="137" t="str">
        <f>IF(B.ARAB!K22="","",B.ARAB!K22)</f>
        <v/>
      </c>
      <c r="BN19" s="137" t="str">
        <f>IF(B.ARAB!L22="","",B.ARAB!L22)</f>
        <v/>
      </c>
      <c r="BO19" s="137" t="str">
        <f>IF(B.ARAB!M22="","",B.ARAB!M22)</f>
        <v/>
      </c>
      <c r="BP19" s="137" t="str">
        <f>IF(B.ARAB!N22="","",B.ARAB!N22)</f>
        <v/>
      </c>
      <c r="BQ19" s="137" t="str">
        <f>IF(B.ARAB!O22="","",B.ARAB!O22)</f>
        <v/>
      </c>
      <c r="BR19" s="137" t="str">
        <f>IF(B.ARAB!P22="","",B.ARAB!P22)</f>
        <v/>
      </c>
      <c r="BS19" s="137" t="str">
        <f>IF(B.ARAB!Q22="","",B.ARAB!Q22)</f>
        <v/>
      </c>
      <c r="BT19" s="137" t="str">
        <f>IF(B.ARAB!R22="","",B.ARAB!R22)</f>
        <v/>
      </c>
      <c r="BU19" s="138" t="str">
        <f>IF(MAT!I22="","",MAT!I22)</f>
        <v/>
      </c>
      <c r="BV19" s="138" t="str">
        <f>IF(MAT!J22="","",MAT!J22)</f>
        <v/>
      </c>
      <c r="BW19" s="138" t="str">
        <f>IF(MAT!K22="","",MAT!K22)</f>
        <v/>
      </c>
      <c r="BX19" s="138" t="str">
        <f>IF(MAT!L22="","",MAT!L22)</f>
        <v/>
      </c>
      <c r="BY19" s="138" t="str">
        <f>IF(MAT!M22="","",MAT!M22)</f>
        <v/>
      </c>
      <c r="BZ19" s="138" t="str">
        <f>IF(MAT!N22="","",MAT!N22)</f>
        <v/>
      </c>
      <c r="CA19" s="138" t="str">
        <f>IF(MAT!O22="","",MAT!O22)</f>
        <v/>
      </c>
      <c r="CB19" s="138" t="str">
        <f>IF(MAT!P22="","",MAT!P22)</f>
        <v/>
      </c>
      <c r="CC19" s="138" t="str">
        <f>IF(MAT!Q22="","",MAT!Q22)</f>
        <v/>
      </c>
      <c r="CD19" s="138" t="str">
        <f>IF(MAT!R22="","",MAT!R22)</f>
        <v/>
      </c>
      <c r="CE19" s="138" t="str">
        <f>IF(IPA!I22="","",IPA!I22)</f>
        <v/>
      </c>
      <c r="CF19" s="138" t="str">
        <f>IF(IPA!J22="","",IPA!J22)</f>
        <v/>
      </c>
      <c r="CG19" s="138" t="str">
        <f>IF(IPA!K22="","",IPA!K22)</f>
        <v/>
      </c>
      <c r="CH19" s="138" t="str">
        <f>IF(IPA!L22="","",IPA!L22)</f>
        <v/>
      </c>
      <c r="CI19" s="138" t="str">
        <f>IF(IPA!M22="","",IPA!M22)</f>
        <v/>
      </c>
      <c r="CJ19" s="138" t="str">
        <f>IF(IPA!N22="","",IPA!N22)</f>
        <v/>
      </c>
      <c r="CK19" s="138" t="str">
        <f>IF(IPA!O22="","",IPA!O22)</f>
        <v/>
      </c>
      <c r="CL19" s="138" t="str">
        <f>IF(IPA!P22="","",IPA!P22)</f>
        <v/>
      </c>
      <c r="CM19" s="138" t="str">
        <f>IF(IPA!Q22="","",IPA!Q22)</f>
        <v/>
      </c>
      <c r="CN19" s="138" t="str">
        <f>IF(IPA!R22="","",IPA!R22)</f>
        <v/>
      </c>
      <c r="CO19" s="137" t="str">
        <f>IF(IPS!I22="","",IPS!I22)</f>
        <v/>
      </c>
      <c r="CP19" s="137" t="str">
        <f>IF(IPS!J22="","",IPS!J22)</f>
        <v/>
      </c>
      <c r="CQ19" s="137" t="str">
        <f>IF(IPS!K22="","",IPS!K22)</f>
        <v/>
      </c>
      <c r="CR19" s="137" t="str">
        <f>IF(IPS!L22="","",IPS!L22)</f>
        <v/>
      </c>
      <c r="CS19" s="137" t="str">
        <f>IF(IPS!M22="","",IPS!M22)</f>
        <v/>
      </c>
      <c r="CT19" s="137" t="str">
        <f>IF(IPS!N22="","",IPS!N22)</f>
        <v/>
      </c>
      <c r="CU19" s="137" t="str">
        <f>IF(IPS!O22="","",IPS!O22)</f>
        <v/>
      </c>
      <c r="CV19" s="137" t="str">
        <f>IF(IPS!P22="","",IPS!P22)</f>
        <v/>
      </c>
      <c r="CW19" s="137" t="str">
        <f>IF(IPS!Q22="","",IPS!Q22)</f>
        <v/>
      </c>
      <c r="CX19" s="137" t="str">
        <f>IF(IPS!R22="","",IPS!R22)</f>
        <v/>
      </c>
      <c r="CY19" s="138" t="str">
        <f>IF(BIng!I22="","",BIng!I22)</f>
        <v/>
      </c>
      <c r="CZ19" s="138" t="str">
        <f>IF(BIng!J22="","",BIng!J22)</f>
        <v/>
      </c>
      <c r="DA19" s="138" t="str">
        <f>IF(BIng!K22="","",BIng!K22)</f>
        <v/>
      </c>
      <c r="DB19" s="138" t="str">
        <f>IF(BIng!L22="","",BIng!L22)</f>
        <v/>
      </c>
      <c r="DC19" s="138" t="str">
        <f>IF(BIng!M22="","",BIng!M22)</f>
        <v/>
      </c>
      <c r="DD19" s="138" t="str">
        <f>IF(BIng!N22="","",BIng!N22)</f>
        <v/>
      </c>
      <c r="DE19" s="138" t="str">
        <f>IF(BIng!O22="","",BIng!O22)</f>
        <v/>
      </c>
      <c r="DF19" s="138" t="str">
        <f>IF(BIng!P22="","",BIng!P22)</f>
        <v/>
      </c>
      <c r="DG19" s="138" t="str">
        <f>IF(BIng!Q22="","",BIng!Q22)</f>
        <v/>
      </c>
      <c r="DH19" s="138" t="str">
        <f>IF(BIng!R22="","",BIng!R22)</f>
        <v/>
      </c>
      <c r="DI19" s="138" t="str">
        <f>IF(SBd!I22="","",SBd!I22)</f>
        <v/>
      </c>
      <c r="DJ19" s="138" t="str">
        <f>IF(SBd!J22="","",SBd!J22)</f>
        <v/>
      </c>
      <c r="DK19" s="138" t="str">
        <f>IF(SBd!K22="","",SBd!K22)</f>
        <v/>
      </c>
      <c r="DL19" s="138" t="str">
        <f>IF(SBd!L22="","",SBd!L22)</f>
        <v/>
      </c>
      <c r="DM19" s="138" t="str">
        <f>IF(SBd!M22="","",SBd!M22)</f>
        <v/>
      </c>
      <c r="DN19" s="138" t="str">
        <f>IF(SBd!N22="","",SBd!N22)</f>
        <v/>
      </c>
      <c r="DO19" s="138" t="str">
        <f>IF(SBd!O22="","",SBd!O22)</f>
        <v/>
      </c>
      <c r="DP19" s="138" t="str">
        <f>IF(SBd!P22="","",SBd!P22)</f>
        <v/>
      </c>
      <c r="DQ19" s="138" t="str">
        <f>IF(SBd!Q22="","",SBd!Q22)</f>
        <v/>
      </c>
      <c r="DR19" s="138" t="str">
        <f>IF(SBd!R22="","",SBd!R22)</f>
        <v/>
      </c>
      <c r="DS19" s="137" t="str">
        <f>IF(Pjk!I22="","",Pjk!I22)</f>
        <v/>
      </c>
      <c r="DT19" s="137" t="str">
        <f>IF(Pjk!J22="","",Pjk!J22)</f>
        <v/>
      </c>
      <c r="DU19" s="137" t="str">
        <f>IF(Pjk!K22="","",Pjk!K22)</f>
        <v/>
      </c>
      <c r="DV19" s="137" t="str">
        <f>IF(Pjk!L22="","",Pjk!L22)</f>
        <v/>
      </c>
      <c r="DW19" s="137" t="str">
        <f>IF(Pjk!M22="","",Pjk!M22)</f>
        <v/>
      </c>
      <c r="DX19" s="137" t="str">
        <f>IF(Pjk!N22="","",Pjk!N22)</f>
        <v/>
      </c>
      <c r="DY19" s="137" t="str">
        <f>IF(Pjk!O22="","",Pjk!O22)</f>
        <v/>
      </c>
      <c r="DZ19" s="137" t="str">
        <f>IF(Pjk!P22="","",Pjk!P22)</f>
        <v/>
      </c>
      <c r="EA19" s="137" t="str">
        <f>IF(Pjk!Q22="","",Pjk!Q22)</f>
        <v/>
      </c>
      <c r="EB19" s="137" t="str">
        <f>IF(Pjk!R22="","",Pjk!R22)</f>
        <v/>
      </c>
      <c r="EC19" s="137" t="str">
        <f>IF(Prk!I22="","",Prk!I22)</f>
        <v/>
      </c>
      <c r="ED19" s="137" t="str">
        <f>IF(Prk!J22="","",Prk!J22)</f>
        <v/>
      </c>
      <c r="EE19" s="137" t="str">
        <f>IF(Prk!K22="","",Prk!K22)</f>
        <v/>
      </c>
      <c r="EF19" s="137" t="str">
        <f>IF(Prk!L22="","",Prk!L22)</f>
        <v/>
      </c>
      <c r="EG19" s="137" t="str">
        <f>IF(Prk!M22="","",Prk!M22)</f>
        <v/>
      </c>
      <c r="EH19" s="137" t="str">
        <f>IF(Prk!N22="","",Prk!N22)</f>
        <v/>
      </c>
      <c r="EI19" s="137" t="str">
        <f>IF(Prk!O22="","",Prk!O22)</f>
        <v/>
      </c>
      <c r="EJ19" s="137" t="str">
        <f>IF(Prk!P22="","",Prk!P22)</f>
        <v/>
      </c>
      <c r="EK19" s="137" t="str">
        <f>IF(Prk!Q22="","",Prk!Q22)</f>
        <v/>
      </c>
      <c r="EL19" s="137" t="str">
        <f>IF(Prk!R22="","",Prk!R22)</f>
        <v/>
      </c>
      <c r="EM19" s="139" t="str">
        <f>IF(BADER!I22="","",BADER!I22)</f>
        <v/>
      </c>
      <c r="EN19" s="139" t="str">
        <f>IF(BADER!J22="","",BADER!J22)</f>
        <v/>
      </c>
      <c r="EO19" s="139" t="str">
        <f>IF(BADER!K22="","",BADER!K22)</f>
        <v/>
      </c>
      <c r="EP19" s="139" t="str">
        <f>IF(BADER!L22="","",BADER!L22)</f>
        <v/>
      </c>
      <c r="EQ19" s="139" t="str">
        <f>IF(BADER!M22="","",BADER!M22)</f>
        <v/>
      </c>
      <c r="ER19" s="139" t="str">
        <f>IF(BADER!N22="","",BADER!N22)</f>
        <v/>
      </c>
      <c r="ES19" s="139" t="str">
        <f>IF(BADER!O22="","",BADER!O22)</f>
        <v/>
      </c>
      <c r="ET19" s="139" t="str">
        <f>IF(BADER!P22="","",BADER!P22)</f>
        <v/>
      </c>
      <c r="EU19" s="139" t="str">
        <f>IF(BADER!Q22="","",BADER!Q22)</f>
        <v/>
      </c>
      <c r="EV19" s="139" t="str">
        <f>IF(BADER!R22="","",BADER!R22)</f>
        <v/>
      </c>
      <c r="EW19" s="146" t="str">
        <f t="shared" si="1"/>
        <v/>
      </c>
      <c r="EX19" s="146" t="str">
        <f t="shared" si="2"/>
        <v/>
      </c>
      <c r="EY19" s="146" t="str">
        <f t="shared" si="3"/>
        <v/>
      </c>
      <c r="EZ19" s="146" t="str">
        <f t="shared" si="4"/>
        <v/>
      </c>
      <c r="FA19" s="146" t="str">
        <f t="shared" si="5"/>
        <v/>
      </c>
      <c r="FB19" s="146" t="str">
        <f t="shared" si="6"/>
        <v/>
      </c>
      <c r="FC19" s="146" t="str">
        <f t="shared" si="7"/>
        <v/>
      </c>
      <c r="FD19" s="146" t="str">
        <f t="shared" si="8"/>
        <v/>
      </c>
      <c r="FE19" s="146" t="str">
        <f t="shared" si="9"/>
        <v/>
      </c>
      <c r="FF19" s="146" t="str">
        <f t="shared" si="10"/>
        <v/>
      </c>
      <c r="FG19" s="146" t="str">
        <f t="shared" si="11"/>
        <v/>
      </c>
      <c r="FH19" s="76" t="str">
        <f t="shared" si="12"/>
        <v/>
      </c>
      <c r="FI19" s="76" t="str">
        <f t="shared" si="13"/>
        <v/>
      </c>
      <c r="FJ19" s="76" t="str">
        <f t="shared" si="14"/>
        <v/>
      </c>
      <c r="FK19" s="76" t="str">
        <f t="shared" si="15"/>
        <v/>
      </c>
      <c r="FL19" s="76" t="str">
        <f t="shared" si="16"/>
        <v/>
      </c>
      <c r="FM19" s="76" t="str">
        <f t="shared" si="17"/>
        <v/>
      </c>
      <c r="FN19" s="76" t="str">
        <f t="shared" si="18"/>
        <v/>
      </c>
      <c r="FO19" s="76" t="str">
        <f t="shared" si="19"/>
        <v/>
      </c>
      <c r="FP19" s="76" t="str">
        <f t="shared" si="20"/>
        <v xml:space="preserve">Sikapnya  dalam ,  ,  ,  ,  ,  ,  ,  </v>
      </c>
    </row>
    <row r="20" spans="1:172">
      <c r="A20" s="72">
        <v>10</v>
      </c>
      <c r="B20" s="76" t="str">
        <f>'Data Identitas'!B18</f>
        <v>siswa10</v>
      </c>
      <c r="C20" s="137" t="str">
        <f>IF(QH!I23="","",QH!I23)</f>
        <v/>
      </c>
      <c r="D20" s="137" t="str">
        <f>IF(QH!J23="","",QH!J23)</f>
        <v/>
      </c>
      <c r="E20" s="137" t="str">
        <f>IF(QH!K23="","",QH!K23)</f>
        <v/>
      </c>
      <c r="F20" s="137" t="str">
        <f>IF(QH!L23="","",QH!L23)</f>
        <v/>
      </c>
      <c r="G20" s="137" t="str">
        <f>IF(QH!M23="","",QH!M23)</f>
        <v/>
      </c>
      <c r="H20" s="137" t="str">
        <f>IF(QH!N23="","",QH!N23)</f>
        <v/>
      </c>
      <c r="I20" s="137" t="str">
        <f>IF(QH!O23="","",QH!O23)</f>
        <v/>
      </c>
      <c r="J20" s="137" t="str">
        <f>IF(QH!P23="","",QH!P23)</f>
        <v/>
      </c>
      <c r="K20" s="137" t="str">
        <f>IF(QH!Q23="","",QH!Q23)</f>
        <v/>
      </c>
      <c r="L20" s="137" t="str">
        <f>IF(QH!R23="","",QH!R23)</f>
        <v/>
      </c>
      <c r="M20" s="138" t="str">
        <f>IF(AA!I23="","",AA!I23)</f>
        <v/>
      </c>
      <c r="N20" s="138" t="str">
        <f>IF(AA!J23="","",AA!J23)</f>
        <v/>
      </c>
      <c r="O20" s="138" t="str">
        <f>IF(AA!K23="","",AA!K23)</f>
        <v/>
      </c>
      <c r="P20" s="138" t="str">
        <f>IF(AA!L23="","",AA!L23)</f>
        <v/>
      </c>
      <c r="Q20" s="138" t="str">
        <f>IF(AA!M23="","",AA!M23)</f>
        <v/>
      </c>
      <c r="R20" s="138" t="str">
        <f>IF(AA!N23="","",AA!N23)</f>
        <v/>
      </c>
      <c r="S20" s="138" t="str">
        <f>IF(AA!O23="","",AA!O23)</f>
        <v/>
      </c>
      <c r="T20" s="138" t="str">
        <f>IF(AA!P23="","",AA!P23)</f>
        <v/>
      </c>
      <c r="U20" s="138" t="str">
        <f>IF(AA!Q23="","",AA!Q23)</f>
        <v/>
      </c>
      <c r="V20" s="138" t="str">
        <f>IF(AA!R23="","",AA!R23)</f>
        <v/>
      </c>
      <c r="W20" s="138" t="str">
        <f>IF(FIQIH!I23="","",FIQIH!I23)</f>
        <v/>
      </c>
      <c r="X20" s="138" t="str">
        <f>IF(FIQIH!J23="","",FIQIH!J23)</f>
        <v/>
      </c>
      <c r="Y20" s="138" t="str">
        <f>IF(FIQIH!K23="","",FIQIH!K23)</f>
        <v/>
      </c>
      <c r="Z20" s="138" t="str">
        <f>IF(FIQIH!L23="","",FIQIH!L23)</f>
        <v/>
      </c>
      <c r="AA20" s="138" t="str">
        <f>IF(FIQIH!M23="","",FIQIH!M23)</f>
        <v/>
      </c>
      <c r="AB20" s="138" t="str">
        <f>IF(FIQIH!N23="","",FIQIH!N23)</f>
        <v/>
      </c>
      <c r="AC20" s="138" t="str">
        <f>IF(FIQIH!O23="","",FIQIH!O23)</f>
        <v/>
      </c>
      <c r="AD20" s="138" t="str">
        <f>IF(FIQIH!P23="","",FIQIH!P23)</f>
        <v/>
      </c>
      <c r="AE20" s="138" t="str">
        <f>IF(FIQIH!Q23="","",FIQIH!Q23)</f>
        <v/>
      </c>
      <c r="AF20" s="138" t="str">
        <f>IF(FIQIH!R23="","",FIQIH!R23)</f>
        <v/>
      </c>
      <c r="AG20" s="138" t="str">
        <f>IF(SKI!I23="","",SKI!I23)</f>
        <v/>
      </c>
      <c r="AH20" s="138" t="str">
        <f>IF(SKI!J23="","",SKI!J23)</f>
        <v/>
      </c>
      <c r="AI20" s="138" t="str">
        <f>IF(SKI!K23="","",SKI!K23)</f>
        <v/>
      </c>
      <c r="AJ20" s="138" t="str">
        <f>IF(SKI!L23="","",SKI!L23)</f>
        <v/>
      </c>
      <c r="AK20" s="138" t="str">
        <f>IF(SKI!M23="","",SKI!M23)</f>
        <v/>
      </c>
      <c r="AL20" s="138" t="str">
        <f>IF(SKI!N23="","",SKI!N23)</f>
        <v/>
      </c>
      <c r="AM20" s="138" t="str">
        <f>IF(SKI!O23="","",SKI!O23)</f>
        <v/>
      </c>
      <c r="AN20" s="138" t="str">
        <f>IF(SKI!P23="","",SKI!P23)</f>
        <v/>
      </c>
      <c r="AO20" s="138" t="str">
        <f>IF(SKI!Q23="","",SKI!Q23)</f>
        <v/>
      </c>
      <c r="AP20" s="138" t="str">
        <f>IF(SKI!R23="","",SKI!R23)</f>
        <v/>
      </c>
      <c r="AQ20" s="138" t="str">
        <f>IF(PPKn!I23="","",PPKn!I23)</f>
        <v/>
      </c>
      <c r="AR20" s="138" t="str">
        <f>IF(PPKn!J23="","",PPKn!J23)</f>
        <v/>
      </c>
      <c r="AS20" s="138" t="str">
        <f>IF(PPKn!K23="","",PPKn!K23)</f>
        <v/>
      </c>
      <c r="AT20" s="138" t="str">
        <f>IF(PPKn!L23="","",PPKn!L23)</f>
        <v/>
      </c>
      <c r="AU20" s="138" t="str">
        <f>IF(PPKn!M23="","",PPKn!M23)</f>
        <v/>
      </c>
      <c r="AV20" s="138" t="str">
        <f>IF(PPKn!N23="","",PPKn!N23)</f>
        <v/>
      </c>
      <c r="AW20" s="138" t="str">
        <f>IF(PPKn!O23="","",PPKn!O23)</f>
        <v/>
      </c>
      <c r="AX20" s="138" t="str">
        <f>IF(PPKn!P23="","",PPKn!P23)</f>
        <v/>
      </c>
      <c r="AY20" s="138" t="str">
        <f>IF(PPKn!Q23="","",PPKn!Q23)</f>
        <v/>
      </c>
      <c r="AZ20" s="138" t="str">
        <f>IF(PPKn!R23="","",PPKn!R23)</f>
        <v/>
      </c>
      <c r="BA20" s="137" t="str">
        <f>IF(B.Ind!I23="","",B.Ind!I23)</f>
        <v/>
      </c>
      <c r="BB20" s="137" t="str">
        <f>IF(B.Ind!J23="","",B.Ind!J23)</f>
        <v/>
      </c>
      <c r="BC20" s="137" t="str">
        <f>IF(B.Ind!K23="","",B.Ind!K23)</f>
        <v/>
      </c>
      <c r="BD20" s="137" t="str">
        <f>IF(B.Ind!L23="","",B.Ind!L23)</f>
        <v/>
      </c>
      <c r="BE20" s="137" t="str">
        <f>IF(B.Ind!M23="","",B.Ind!M23)</f>
        <v/>
      </c>
      <c r="BF20" s="137" t="str">
        <f>IF(B.Ind!N23="","",B.Ind!N23)</f>
        <v/>
      </c>
      <c r="BG20" s="137" t="str">
        <f>IF(B.Ind!O23="","",B.Ind!O23)</f>
        <v/>
      </c>
      <c r="BH20" s="137" t="str">
        <f>IF(B.Ind!P23="","",B.Ind!P23)</f>
        <v/>
      </c>
      <c r="BI20" s="137" t="str">
        <f>IF(B.Ind!Q23="","",B.Ind!Q23)</f>
        <v/>
      </c>
      <c r="BJ20" s="137" t="str">
        <f>IF(B.Ind!R23="","",B.Ind!R23)</f>
        <v/>
      </c>
      <c r="BK20" s="137" t="str">
        <f>IF(B.ARAB!I23="","",B.ARAB!I23)</f>
        <v/>
      </c>
      <c r="BL20" s="137" t="str">
        <f>IF(B.ARAB!J23="","",B.ARAB!J23)</f>
        <v/>
      </c>
      <c r="BM20" s="137" t="str">
        <f>IF(B.ARAB!K23="","",B.ARAB!K23)</f>
        <v/>
      </c>
      <c r="BN20" s="137" t="str">
        <f>IF(B.ARAB!L23="","",B.ARAB!L23)</f>
        <v/>
      </c>
      <c r="BO20" s="137" t="str">
        <f>IF(B.ARAB!M23="","",B.ARAB!M23)</f>
        <v/>
      </c>
      <c r="BP20" s="137" t="str">
        <f>IF(B.ARAB!N23="","",B.ARAB!N23)</f>
        <v/>
      </c>
      <c r="BQ20" s="137" t="str">
        <f>IF(B.ARAB!O23="","",B.ARAB!O23)</f>
        <v/>
      </c>
      <c r="BR20" s="137" t="str">
        <f>IF(B.ARAB!P23="","",B.ARAB!P23)</f>
        <v/>
      </c>
      <c r="BS20" s="137" t="str">
        <f>IF(B.ARAB!Q23="","",B.ARAB!Q23)</f>
        <v/>
      </c>
      <c r="BT20" s="137" t="str">
        <f>IF(B.ARAB!R23="","",B.ARAB!R23)</f>
        <v/>
      </c>
      <c r="BU20" s="138" t="str">
        <f>IF(MAT!I23="","",MAT!I23)</f>
        <v/>
      </c>
      <c r="BV20" s="138" t="str">
        <f>IF(MAT!J23="","",MAT!J23)</f>
        <v/>
      </c>
      <c r="BW20" s="138" t="str">
        <f>IF(MAT!K23="","",MAT!K23)</f>
        <v/>
      </c>
      <c r="BX20" s="138" t="str">
        <f>IF(MAT!L23="","",MAT!L23)</f>
        <v/>
      </c>
      <c r="BY20" s="138" t="str">
        <f>IF(MAT!M23="","",MAT!M23)</f>
        <v/>
      </c>
      <c r="BZ20" s="138" t="str">
        <f>IF(MAT!N23="","",MAT!N23)</f>
        <v/>
      </c>
      <c r="CA20" s="138" t="str">
        <f>IF(MAT!O23="","",MAT!O23)</f>
        <v/>
      </c>
      <c r="CB20" s="138" t="str">
        <f>IF(MAT!P23="","",MAT!P23)</f>
        <v/>
      </c>
      <c r="CC20" s="138" t="str">
        <f>IF(MAT!Q23="","",MAT!Q23)</f>
        <v/>
      </c>
      <c r="CD20" s="138" t="str">
        <f>IF(MAT!R23="","",MAT!R23)</f>
        <v/>
      </c>
      <c r="CE20" s="138" t="str">
        <f>IF(IPA!I23="","",IPA!I23)</f>
        <v/>
      </c>
      <c r="CF20" s="138" t="str">
        <f>IF(IPA!J23="","",IPA!J23)</f>
        <v/>
      </c>
      <c r="CG20" s="138" t="str">
        <f>IF(IPA!K23="","",IPA!K23)</f>
        <v/>
      </c>
      <c r="CH20" s="138" t="str">
        <f>IF(IPA!L23="","",IPA!L23)</f>
        <v/>
      </c>
      <c r="CI20" s="138" t="str">
        <f>IF(IPA!M23="","",IPA!M23)</f>
        <v/>
      </c>
      <c r="CJ20" s="138" t="str">
        <f>IF(IPA!N23="","",IPA!N23)</f>
        <v/>
      </c>
      <c r="CK20" s="138" t="str">
        <f>IF(IPA!O23="","",IPA!O23)</f>
        <v/>
      </c>
      <c r="CL20" s="138" t="str">
        <f>IF(IPA!P23="","",IPA!P23)</f>
        <v/>
      </c>
      <c r="CM20" s="138" t="str">
        <f>IF(IPA!Q23="","",IPA!Q23)</f>
        <v/>
      </c>
      <c r="CN20" s="138" t="str">
        <f>IF(IPA!R23="","",IPA!R23)</f>
        <v/>
      </c>
      <c r="CO20" s="137" t="str">
        <f>IF(IPS!I23="","",IPS!I23)</f>
        <v/>
      </c>
      <c r="CP20" s="137" t="str">
        <f>IF(IPS!J23="","",IPS!J23)</f>
        <v/>
      </c>
      <c r="CQ20" s="137" t="str">
        <f>IF(IPS!K23="","",IPS!K23)</f>
        <v/>
      </c>
      <c r="CR20" s="137" t="str">
        <f>IF(IPS!L23="","",IPS!L23)</f>
        <v/>
      </c>
      <c r="CS20" s="137" t="str">
        <f>IF(IPS!M23="","",IPS!M23)</f>
        <v/>
      </c>
      <c r="CT20" s="137" t="str">
        <f>IF(IPS!N23="","",IPS!N23)</f>
        <v/>
      </c>
      <c r="CU20" s="137" t="str">
        <f>IF(IPS!O23="","",IPS!O23)</f>
        <v/>
      </c>
      <c r="CV20" s="137" t="str">
        <f>IF(IPS!P23="","",IPS!P23)</f>
        <v/>
      </c>
      <c r="CW20" s="137" t="str">
        <f>IF(IPS!Q23="","",IPS!Q23)</f>
        <v/>
      </c>
      <c r="CX20" s="137" t="str">
        <f>IF(IPS!R23="","",IPS!R23)</f>
        <v/>
      </c>
      <c r="CY20" s="138" t="str">
        <f>IF(BIng!I23="","",BIng!I23)</f>
        <v/>
      </c>
      <c r="CZ20" s="138" t="str">
        <f>IF(BIng!J23="","",BIng!J23)</f>
        <v/>
      </c>
      <c r="DA20" s="138" t="str">
        <f>IF(BIng!K23="","",BIng!K23)</f>
        <v/>
      </c>
      <c r="DB20" s="138" t="str">
        <f>IF(BIng!L23="","",BIng!L23)</f>
        <v/>
      </c>
      <c r="DC20" s="138" t="str">
        <f>IF(BIng!M23="","",BIng!M23)</f>
        <v/>
      </c>
      <c r="DD20" s="138" t="str">
        <f>IF(BIng!N23="","",BIng!N23)</f>
        <v/>
      </c>
      <c r="DE20" s="138" t="str">
        <f>IF(BIng!O23="","",BIng!O23)</f>
        <v/>
      </c>
      <c r="DF20" s="138" t="str">
        <f>IF(BIng!P23="","",BIng!P23)</f>
        <v/>
      </c>
      <c r="DG20" s="138" t="str">
        <f>IF(BIng!Q23="","",BIng!Q23)</f>
        <v/>
      </c>
      <c r="DH20" s="138" t="str">
        <f>IF(BIng!R23="","",BIng!R23)</f>
        <v/>
      </c>
      <c r="DI20" s="138" t="str">
        <f>IF(SBd!I23="","",SBd!I23)</f>
        <v/>
      </c>
      <c r="DJ20" s="138" t="str">
        <f>IF(SBd!J23="","",SBd!J23)</f>
        <v/>
      </c>
      <c r="DK20" s="138" t="str">
        <f>IF(SBd!K23="","",SBd!K23)</f>
        <v/>
      </c>
      <c r="DL20" s="138" t="str">
        <f>IF(SBd!L23="","",SBd!L23)</f>
        <v/>
      </c>
      <c r="DM20" s="138" t="str">
        <f>IF(SBd!M23="","",SBd!M23)</f>
        <v/>
      </c>
      <c r="DN20" s="138" t="str">
        <f>IF(SBd!N23="","",SBd!N23)</f>
        <v/>
      </c>
      <c r="DO20" s="138" t="str">
        <f>IF(SBd!O23="","",SBd!O23)</f>
        <v/>
      </c>
      <c r="DP20" s="138" t="str">
        <f>IF(SBd!P23="","",SBd!P23)</f>
        <v/>
      </c>
      <c r="DQ20" s="138" t="str">
        <f>IF(SBd!Q23="","",SBd!Q23)</f>
        <v/>
      </c>
      <c r="DR20" s="138" t="str">
        <f>IF(SBd!R23="","",SBd!R23)</f>
        <v/>
      </c>
      <c r="DS20" s="137" t="str">
        <f>IF(Pjk!I23="","",Pjk!I23)</f>
        <v/>
      </c>
      <c r="DT20" s="137" t="str">
        <f>IF(Pjk!J23="","",Pjk!J23)</f>
        <v/>
      </c>
      <c r="DU20" s="137" t="str">
        <f>IF(Pjk!K23="","",Pjk!K23)</f>
        <v/>
      </c>
      <c r="DV20" s="137" t="str">
        <f>IF(Pjk!L23="","",Pjk!L23)</f>
        <v/>
      </c>
      <c r="DW20" s="137" t="str">
        <f>IF(Pjk!M23="","",Pjk!M23)</f>
        <v/>
      </c>
      <c r="DX20" s="137" t="str">
        <f>IF(Pjk!N23="","",Pjk!N23)</f>
        <v/>
      </c>
      <c r="DY20" s="137" t="str">
        <f>IF(Pjk!O23="","",Pjk!O23)</f>
        <v/>
      </c>
      <c r="DZ20" s="137" t="str">
        <f>IF(Pjk!P23="","",Pjk!P23)</f>
        <v/>
      </c>
      <c r="EA20" s="137" t="str">
        <f>IF(Pjk!Q23="","",Pjk!Q23)</f>
        <v/>
      </c>
      <c r="EB20" s="137" t="str">
        <f>IF(Pjk!R23="","",Pjk!R23)</f>
        <v/>
      </c>
      <c r="EC20" s="137" t="str">
        <f>IF(Prk!I23="","",Prk!I23)</f>
        <v/>
      </c>
      <c r="ED20" s="137" t="str">
        <f>IF(Prk!J23="","",Prk!J23)</f>
        <v/>
      </c>
      <c r="EE20" s="137" t="str">
        <f>IF(Prk!K23="","",Prk!K23)</f>
        <v/>
      </c>
      <c r="EF20" s="137" t="str">
        <f>IF(Prk!L23="","",Prk!L23)</f>
        <v/>
      </c>
      <c r="EG20" s="137" t="str">
        <f>IF(Prk!M23="","",Prk!M23)</f>
        <v/>
      </c>
      <c r="EH20" s="137" t="str">
        <f>IF(Prk!N23="","",Prk!N23)</f>
        <v/>
      </c>
      <c r="EI20" s="137" t="str">
        <f>IF(Prk!O23="","",Prk!O23)</f>
        <v/>
      </c>
      <c r="EJ20" s="137" t="str">
        <f>IF(Prk!P23="","",Prk!P23)</f>
        <v/>
      </c>
      <c r="EK20" s="137" t="str">
        <f>IF(Prk!Q23="","",Prk!Q23)</f>
        <v/>
      </c>
      <c r="EL20" s="137" t="str">
        <f>IF(Prk!R23="","",Prk!R23)</f>
        <v/>
      </c>
      <c r="EM20" s="139" t="str">
        <f>IF(BADER!I23="","",BADER!I23)</f>
        <v/>
      </c>
      <c r="EN20" s="139" t="str">
        <f>IF(BADER!J23="","",BADER!J23)</f>
        <v/>
      </c>
      <c r="EO20" s="139" t="str">
        <f>IF(BADER!K23="","",BADER!K23)</f>
        <v/>
      </c>
      <c r="EP20" s="139" t="str">
        <f>IF(BADER!L23="","",BADER!L23)</f>
        <v/>
      </c>
      <c r="EQ20" s="139" t="str">
        <f>IF(BADER!M23="","",BADER!M23)</f>
        <v/>
      </c>
      <c r="ER20" s="139" t="str">
        <f>IF(BADER!N23="","",BADER!N23)</f>
        <v/>
      </c>
      <c r="ES20" s="139" t="str">
        <f>IF(BADER!O23="","",BADER!O23)</f>
        <v/>
      </c>
      <c r="ET20" s="139" t="str">
        <f>IF(BADER!P23="","",BADER!P23)</f>
        <v/>
      </c>
      <c r="EU20" s="139" t="str">
        <f>IF(BADER!Q23="","",BADER!Q23)</f>
        <v/>
      </c>
      <c r="EV20" s="139" t="str">
        <f>IF(BADER!R23="","",BADER!R23)</f>
        <v/>
      </c>
      <c r="EW20" s="146" t="str">
        <f t="shared" si="1"/>
        <v/>
      </c>
      <c r="EX20" s="146" t="str">
        <f t="shared" si="2"/>
        <v/>
      </c>
      <c r="EY20" s="146" t="str">
        <f t="shared" si="3"/>
        <v/>
      </c>
      <c r="EZ20" s="146" t="str">
        <f t="shared" si="4"/>
        <v/>
      </c>
      <c r="FA20" s="146" t="str">
        <f t="shared" si="5"/>
        <v/>
      </c>
      <c r="FB20" s="146" t="str">
        <f t="shared" si="6"/>
        <v/>
      </c>
      <c r="FC20" s="146" t="str">
        <f t="shared" si="7"/>
        <v/>
      </c>
      <c r="FD20" s="146" t="str">
        <f t="shared" si="8"/>
        <v/>
      </c>
      <c r="FE20" s="146" t="str">
        <f t="shared" si="9"/>
        <v/>
      </c>
      <c r="FF20" s="146" t="str">
        <f t="shared" si="10"/>
        <v/>
      </c>
      <c r="FG20" s="146" t="str">
        <f t="shared" si="11"/>
        <v/>
      </c>
      <c r="FH20" s="76" t="str">
        <f t="shared" si="12"/>
        <v/>
      </c>
      <c r="FI20" s="76" t="str">
        <f t="shared" si="13"/>
        <v/>
      </c>
      <c r="FJ20" s="76" t="str">
        <f t="shared" si="14"/>
        <v/>
      </c>
      <c r="FK20" s="76" t="str">
        <f t="shared" si="15"/>
        <v/>
      </c>
      <c r="FL20" s="76" t="str">
        <f t="shared" si="16"/>
        <v/>
      </c>
      <c r="FM20" s="76" t="str">
        <f t="shared" si="17"/>
        <v/>
      </c>
      <c r="FN20" s="76" t="str">
        <f t="shared" si="18"/>
        <v/>
      </c>
      <c r="FO20" s="76" t="str">
        <f t="shared" si="19"/>
        <v/>
      </c>
      <c r="FP20" s="76" t="str">
        <f t="shared" si="20"/>
        <v xml:space="preserve">Sikapnya  dalam ,  ,  ,  ,  ,  ,  ,  </v>
      </c>
    </row>
    <row r="21" spans="1:172">
      <c r="A21" s="72">
        <v>11</v>
      </c>
      <c r="B21" s="76" t="str">
        <f>'Data Identitas'!B19</f>
        <v>siswa11</v>
      </c>
      <c r="C21" s="137" t="str">
        <f>IF(QH!I24="","",QH!I24)</f>
        <v/>
      </c>
      <c r="D21" s="137" t="str">
        <f>IF(QH!J24="","",QH!J24)</f>
        <v/>
      </c>
      <c r="E21" s="137" t="str">
        <f>IF(QH!K24="","",QH!K24)</f>
        <v/>
      </c>
      <c r="F21" s="137" t="str">
        <f>IF(QH!L24="","",QH!L24)</f>
        <v/>
      </c>
      <c r="G21" s="137" t="str">
        <f>IF(QH!M24="","",QH!M24)</f>
        <v/>
      </c>
      <c r="H21" s="137" t="str">
        <f>IF(QH!N24="","",QH!N24)</f>
        <v/>
      </c>
      <c r="I21" s="137" t="str">
        <f>IF(QH!O24="","",QH!O24)</f>
        <v/>
      </c>
      <c r="J21" s="137" t="str">
        <f>IF(QH!P24="","",QH!P24)</f>
        <v/>
      </c>
      <c r="K21" s="137" t="str">
        <f>IF(QH!Q24="","",QH!Q24)</f>
        <v/>
      </c>
      <c r="L21" s="137" t="str">
        <f>IF(QH!R24="","",QH!R24)</f>
        <v/>
      </c>
      <c r="M21" s="138" t="str">
        <f>IF(AA!I24="","",AA!I24)</f>
        <v/>
      </c>
      <c r="N21" s="138" t="str">
        <f>IF(AA!J24="","",AA!J24)</f>
        <v/>
      </c>
      <c r="O21" s="138" t="str">
        <f>IF(AA!K24="","",AA!K24)</f>
        <v/>
      </c>
      <c r="P21" s="138" t="str">
        <f>IF(AA!L24="","",AA!L24)</f>
        <v/>
      </c>
      <c r="Q21" s="138" t="str">
        <f>IF(AA!M24="","",AA!M24)</f>
        <v/>
      </c>
      <c r="R21" s="138" t="str">
        <f>IF(AA!N24="","",AA!N24)</f>
        <v/>
      </c>
      <c r="S21" s="138" t="str">
        <f>IF(AA!O24="","",AA!O24)</f>
        <v/>
      </c>
      <c r="T21" s="138" t="str">
        <f>IF(AA!P24="","",AA!P24)</f>
        <v/>
      </c>
      <c r="U21" s="138" t="str">
        <f>IF(AA!Q24="","",AA!Q24)</f>
        <v/>
      </c>
      <c r="V21" s="138" t="str">
        <f>IF(AA!R24="","",AA!R24)</f>
        <v/>
      </c>
      <c r="W21" s="138" t="str">
        <f>IF(FIQIH!I24="","",FIQIH!I24)</f>
        <v/>
      </c>
      <c r="X21" s="138" t="str">
        <f>IF(FIQIH!J24="","",FIQIH!J24)</f>
        <v/>
      </c>
      <c r="Y21" s="138" t="str">
        <f>IF(FIQIH!K24="","",FIQIH!K24)</f>
        <v/>
      </c>
      <c r="Z21" s="138" t="str">
        <f>IF(FIQIH!L24="","",FIQIH!L24)</f>
        <v/>
      </c>
      <c r="AA21" s="138" t="str">
        <f>IF(FIQIH!M24="","",FIQIH!M24)</f>
        <v/>
      </c>
      <c r="AB21" s="138" t="str">
        <f>IF(FIQIH!N24="","",FIQIH!N24)</f>
        <v/>
      </c>
      <c r="AC21" s="138" t="str">
        <f>IF(FIQIH!O24="","",FIQIH!O24)</f>
        <v/>
      </c>
      <c r="AD21" s="138" t="str">
        <f>IF(FIQIH!P24="","",FIQIH!P24)</f>
        <v/>
      </c>
      <c r="AE21" s="138" t="str">
        <f>IF(FIQIH!Q24="","",FIQIH!Q24)</f>
        <v/>
      </c>
      <c r="AF21" s="138" t="str">
        <f>IF(FIQIH!R24="","",FIQIH!R24)</f>
        <v/>
      </c>
      <c r="AG21" s="138" t="str">
        <f>IF(SKI!I24="","",SKI!I24)</f>
        <v/>
      </c>
      <c r="AH21" s="138" t="str">
        <f>IF(SKI!J24="","",SKI!J24)</f>
        <v/>
      </c>
      <c r="AI21" s="138" t="str">
        <f>IF(SKI!K24="","",SKI!K24)</f>
        <v/>
      </c>
      <c r="AJ21" s="138" t="str">
        <f>IF(SKI!L24="","",SKI!L24)</f>
        <v/>
      </c>
      <c r="AK21" s="138" t="str">
        <f>IF(SKI!M24="","",SKI!M24)</f>
        <v/>
      </c>
      <c r="AL21" s="138" t="str">
        <f>IF(SKI!N24="","",SKI!N24)</f>
        <v/>
      </c>
      <c r="AM21" s="138" t="str">
        <f>IF(SKI!O24="","",SKI!O24)</f>
        <v/>
      </c>
      <c r="AN21" s="138" t="str">
        <f>IF(SKI!P24="","",SKI!P24)</f>
        <v/>
      </c>
      <c r="AO21" s="138" t="str">
        <f>IF(SKI!Q24="","",SKI!Q24)</f>
        <v/>
      </c>
      <c r="AP21" s="138" t="str">
        <f>IF(SKI!R24="","",SKI!R24)</f>
        <v/>
      </c>
      <c r="AQ21" s="138" t="str">
        <f>IF(PPKn!I24="","",PPKn!I24)</f>
        <v/>
      </c>
      <c r="AR21" s="138" t="str">
        <f>IF(PPKn!J24="","",PPKn!J24)</f>
        <v/>
      </c>
      <c r="AS21" s="138" t="str">
        <f>IF(PPKn!K24="","",PPKn!K24)</f>
        <v/>
      </c>
      <c r="AT21" s="138" t="str">
        <f>IF(PPKn!L24="","",PPKn!L24)</f>
        <v/>
      </c>
      <c r="AU21" s="138" t="str">
        <f>IF(PPKn!M24="","",PPKn!M24)</f>
        <v/>
      </c>
      <c r="AV21" s="138" t="str">
        <f>IF(PPKn!N24="","",PPKn!N24)</f>
        <v/>
      </c>
      <c r="AW21" s="138" t="str">
        <f>IF(PPKn!O24="","",PPKn!O24)</f>
        <v/>
      </c>
      <c r="AX21" s="138" t="str">
        <f>IF(PPKn!P24="","",PPKn!P24)</f>
        <v/>
      </c>
      <c r="AY21" s="138" t="str">
        <f>IF(PPKn!Q24="","",PPKn!Q24)</f>
        <v/>
      </c>
      <c r="AZ21" s="138" t="str">
        <f>IF(PPKn!R24="","",PPKn!R24)</f>
        <v/>
      </c>
      <c r="BA21" s="137" t="str">
        <f>IF(B.Ind!I24="","",B.Ind!I24)</f>
        <v/>
      </c>
      <c r="BB21" s="137" t="str">
        <f>IF(B.Ind!J24="","",B.Ind!J24)</f>
        <v/>
      </c>
      <c r="BC21" s="137" t="str">
        <f>IF(B.Ind!K24="","",B.Ind!K24)</f>
        <v/>
      </c>
      <c r="BD21" s="137" t="str">
        <f>IF(B.Ind!L24="","",B.Ind!L24)</f>
        <v/>
      </c>
      <c r="BE21" s="137" t="str">
        <f>IF(B.Ind!M24="","",B.Ind!M24)</f>
        <v/>
      </c>
      <c r="BF21" s="137" t="str">
        <f>IF(B.Ind!N24="","",B.Ind!N24)</f>
        <v/>
      </c>
      <c r="BG21" s="137" t="str">
        <f>IF(B.Ind!O24="","",B.Ind!O24)</f>
        <v/>
      </c>
      <c r="BH21" s="137" t="str">
        <f>IF(B.Ind!P24="","",B.Ind!P24)</f>
        <v/>
      </c>
      <c r="BI21" s="137" t="str">
        <f>IF(B.Ind!Q24="","",B.Ind!Q24)</f>
        <v/>
      </c>
      <c r="BJ21" s="137" t="str">
        <f>IF(B.Ind!R24="","",B.Ind!R24)</f>
        <v/>
      </c>
      <c r="BK21" s="137" t="str">
        <f>IF(B.ARAB!I24="","",B.ARAB!I24)</f>
        <v/>
      </c>
      <c r="BL21" s="137" t="str">
        <f>IF(B.ARAB!J24="","",B.ARAB!J24)</f>
        <v/>
      </c>
      <c r="BM21" s="137" t="str">
        <f>IF(B.ARAB!K24="","",B.ARAB!K24)</f>
        <v/>
      </c>
      <c r="BN21" s="137" t="str">
        <f>IF(B.ARAB!L24="","",B.ARAB!L24)</f>
        <v/>
      </c>
      <c r="BO21" s="137" t="str">
        <f>IF(B.ARAB!M24="","",B.ARAB!M24)</f>
        <v/>
      </c>
      <c r="BP21" s="137" t="str">
        <f>IF(B.ARAB!N24="","",B.ARAB!N24)</f>
        <v/>
      </c>
      <c r="BQ21" s="137" t="str">
        <f>IF(B.ARAB!O24="","",B.ARAB!O24)</f>
        <v/>
      </c>
      <c r="BR21" s="137" t="str">
        <f>IF(B.ARAB!P24="","",B.ARAB!P24)</f>
        <v/>
      </c>
      <c r="BS21" s="137" t="str">
        <f>IF(B.ARAB!Q24="","",B.ARAB!Q24)</f>
        <v/>
      </c>
      <c r="BT21" s="137" t="str">
        <f>IF(B.ARAB!R24="","",B.ARAB!R24)</f>
        <v/>
      </c>
      <c r="BU21" s="138" t="str">
        <f>IF(MAT!I24="","",MAT!I24)</f>
        <v/>
      </c>
      <c r="BV21" s="138" t="str">
        <f>IF(MAT!J24="","",MAT!J24)</f>
        <v/>
      </c>
      <c r="BW21" s="138" t="str">
        <f>IF(MAT!K24="","",MAT!K24)</f>
        <v/>
      </c>
      <c r="BX21" s="138" t="str">
        <f>IF(MAT!L24="","",MAT!L24)</f>
        <v/>
      </c>
      <c r="BY21" s="138" t="str">
        <f>IF(MAT!M24="","",MAT!M24)</f>
        <v/>
      </c>
      <c r="BZ21" s="138" t="str">
        <f>IF(MAT!N24="","",MAT!N24)</f>
        <v/>
      </c>
      <c r="CA21" s="138" t="str">
        <f>IF(MAT!O24="","",MAT!O24)</f>
        <v/>
      </c>
      <c r="CB21" s="138" t="str">
        <f>IF(MAT!P24="","",MAT!P24)</f>
        <v/>
      </c>
      <c r="CC21" s="138" t="str">
        <f>IF(MAT!Q24="","",MAT!Q24)</f>
        <v/>
      </c>
      <c r="CD21" s="138" t="str">
        <f>IF(MAT!R24="","",MAT!R24)</f>
        <v/>
      </c>
      <c r="CE21" s="138" t="str">
        <f>IF(IPA!I24="","",IPA!I24)</f>
        <v/>
      </c>
      <c r="CF21" s="138" t="str">
        <f>IF(IPA!J24="","",IPA!J24)</f>
        <v/>
      </c>
      <c r="CG21" s="138" t="str">
        <f>IF(IPA!K24="","",IPA!K24)</f>
        <v/>
      </c>
      <c r="CH21" s="138" t="str">
        <f>IF(IPA!L24="","",IPA!L24)</f>
        <v/>
      </c>
      <c r="CI21" s="138" t="str">
        <f>IF(IPA!M24="","",IPA!M24)</f>
        <v/>
      </c>
      <c r="CJ21" s="138" t="str">
        <f>IF(IPA!N24="","",IPA!N24)</f>
        <v/>
      </c>
      <c r="CK21" s="138" t="str">
        <f>IF(IPA!O24="","",IPA!O24)</f>
        <v/>
      </c>
      <c r="CL21" s="138" t="str">
        <f>IF(IPA!P24="","",IPA!P24)</f>
        <v/>
      </c>
      <c r="CM21" s="138" t="str">
        <f>IF(IPA!Q24="","",IPA!Q24)</f>
        <v/>
      </c>
      <c r="CN21" s="138" t="str">
        <f>IF(IPA!R24="","",IPA!R24)</f>
        <v/>
      </c>
      <c r="CO21" s="137" t="str">
        <f>IF(IPS!I24="","",IPS!I24)</f>
        <v/>
      </c>
      <c r="CP21" s="137" t="str">
        <f>IF(IPS!J24="","",IPS!J24)</f>
        <v/>
      </c>
      <c r="CQ21" s="137" t="str">
        <f>IF(IPS!K24="","",IPS!K24)</f>
        <v/>
      </c>
      <c r="CR21" s="137" t="str">
        <f>IF(IPS!L24="","",IPS!L24)</f>
        <v/>
      </c>
      <c r="CS21" s="137" t="str">
        <f>IF(IPS!M24="","",IPS!M24)</f>
        <v/>
      </c>
      <c r="CT21" s="137" t="str">
        <f>IF(IPS!N24="","",IPS!N24)</f>
        <v/>
      </c>
      <c r="CU21" s="137" t="str">
        <f>IF(IPS!O24="","",IPS!O24)</f>
        <v/>
      </c>
      <c r="CV21" s="137" t="str">
        <f>IF(IPS!P24="","",IPS!P24)</f>
        <v/>
      </c>
      <c r="CW21" s="137" t="str">
        <f>IF(IPS!Q24="","",IPS!Q24)</f>
        <v/>
      </c>
      <c r="CX21" s="137" t="str">
        <f>IF(IPS!R24="","",IPS!R24)</f>
        <v/>
      </c>
      <c r="CY21" s="138" t="str">
        <f>IF(BIng!I24="","",BIng!I24)</f>
        <v/>
      </c>
      <c r="CZ21" s="138" t="str">
        <f>IF(BIng!J24="","",BIng!J24)</f>
        <v/>
      </c>
      <c r="DA21" s="138" t="str">
        <f>IF(BIng!K24="","",BIng!K24)</f>
        <v/>
      </c>
      <c r="DB21" s="138" t="str">
        <f>IF(BIng!L24="","",BIng!L24)</f>
        <v/>
      </c>
      <c r="DC21" s="138" t="str">
        <f>IF(BIng!M24="","",BIng!M24)</f>
        <v/>
      </c>
      <c r="DD21" s="138" t="str">
        <f>IF(BIng!N24="","",BIng!N24)</f>
        <v/>
      </c>
      <c r="DE21" s="138" t="str">
        <f>IF(BIng!O24="","",BIng!O24)</f>
        <v/>
      </c>
      <c r="DF21" s="138" t="str">
        <f>IF(BIng!P24="","",BIng!P24)</f>
        <v/>
      </c>
      <c r="DG21" s="138" t="str">
        <f>IF(BIng!Q24="","",BIng!Q24)</f>
        <v/>
      </c>
      <c r="DH21" s="138" t="str">
        <f>IF(BIng!R24="","",BIng!R24)</f>
        <v/>
      </c>
      <c r="DI21" s="138" t="str">
        <f>IF(SBd!I24="","",SBd!I24)</f>
        <v/>
      </c>
      <c r="DJ21" s="138" t="str">
        <f>IF(SBd!J24="","",SBd!J24)</f>
        <v/>
      </c>
      <c r="DK21" s="138" t="str">
        <f>IF(SBd!K24="","",SBd!K24)</f>
        <v/>
      </c>
      <c r="DL21" s="138" t="str">
        <f>IF(SBd!L24="","",SBd!L24)</f>
        <v/>
      </c>
      <c r="DM21" s="138" t="str">
        <f>IF(SBd!M24="","",SBd!M24)</f>
        <v/>
      </c>
      <c r="DN21" s="138" t="str">
        <f>IF(SBd!N24="","",SBd!N24)</f>
        <v/>
      </c>
      <c r="DO21" s="138" t="str">
        <f>IF(SBd!O24="","",SBd!O24)</f>
        <v/>
      </c>
      <c r="DP21" s="138" t="str">
        <f>IF(SBd!P24="","",SBd!P24)</f>
        <v/>
      </c>
      <c r="DQ21" s="138" t="str">
        <f>IF(SBd!Q24="","",SBd!Q24)</f>
        <v/>
      </c>
      <c r="DR21" s="138" t="str">
        <f>IF(SBd!R24="","",SBd!R24)</f>
        <v/>
      </c>
      <c r="DS21" s="137" t="str">
        <f>IF(Pjk!I24="","",Pjk!I24)</f>
        <v/>
      </c>
      <c r="DT21" s="137" t="str">
        <f>IF(Pjk!J24="","",Pjk!J24)</f>
        <v/>
      </c>
      <c r="DU21" s="137" t="str">
        <f>IF(Pjk!K24="","",Pjk!K24)</f>
        <v/>
      </c>
      <c r="DV21" s="137" t="str">
        <f>IF(Pjk!L24="","",Pjk!L24)</f>
        <v/>
      </c>
      <c r="DW21" s="137" t="str">
        <f>IF(Pjk!M24="","",Pjk!M24)</f>
        <v/>
      </c>
      <c r="DX21" s="137" t="str">
        <f>IF(Pjk!N24="","",Pjk!N24)</f>
        <v/>
      </c>
      <c r="DY21" s="137" t="str">
        <f>IF(Pjk!O24="","",Pjk!O24)</f>
        <v/>
      </c>
      <c r="DZ21" s="137" t="str">
        <f>IF(Pjk!P24="","",Pjk!P24)</f>
        <v/>
      </c>
      <c r="EA21" s="137" t="str">
        <f>IF(Pjk!Q24="","",Pjk!Q24)</f>
        <v/>
      </c>
      <c r="EB21" s="137" t="str">
        <f>IF(Pjk!R24="","",Pjk!R24)</f>
        <v/>
      </c>
      <c r="EC21" s="137" t="str">
        <f>IF(Prk!I24="","",Prk!I24)</f>
        <v/>
      </c>
      <c r="ED21" s="137" t="str">
        <f>IF(Prk!J24="","",Prk!J24)</f>
        <v/>
      </c>
      <c r="EE21" s="137" t="str">
        <f>IF(Prk!K24="","",Prk!K24)</f>
        <v/>
      </c>
      <c r="EF21" s="137" t="str">
        <f>IF(Prk!L24="","",Prk!L24)</f>
        <v/>
      </c>
      <c r="EG21" s="137" t="str">
        <f>IF(Prk!M24="","",Prk!M24)</f>
        <v/>
      </c>
      <c r="EH21" s="137" t="str">
        <f>IF(Prk!N24="","",Prk!N24)</f>
        <v/>
      </c>
      <c r="EI21" s="137" t="str">
        <f>IF(Prk!O24="","",Prk!O24)</f>
        <v/>
      </c>
      <c r="EJ21" s="137" t="str">
        <f>IF(Prk!P24="","",Prk!P24)</f>
        <v/>
      </c>
      <c r="EK21" s="137" t="str">
        <f>IF(Prk!Q24="","",Prk!Q24)</f>
        <v/>
      </c>
      <c r="EL21" s="137" t="str">
        <f>IF(Prk!R24="","",Prk!R24)</f>
        <v/>
      </c>
      <c r="EM21" s="139" t="str">
        <f>IF(BADER!I24="","",BADER!I24)</f>
        <v/>
      </c>
      <c r="EN21" s="139" t="str">
        <f>IF(BADER!J24="","",BADER!J24)</f>
        <v/>
      </c>
      <c r="EO21" s="139" t="str">
        <f>IF(BADER!K24="","",BADER!K24)</f>
        <v/>
      </c>
      <c r="EP21" s="139" t="str">
        <f>IF(BADER!L24="","",BADER!L24)</f>
        <v/>
      </c>
      <c r="EQ21" s="139" t="str">
        <f>IF(BADER!M24="","",BADER!M24)</f>
        <v/>
      </c>
      <c r="ER21" s="139" t="str">
        <f>IF(BADER!N24="","",BADER!N24)</f>
        <v/>
      </c>
      <c r="ES21" s="139" t="str">
        <f>IF(BADER!O24="","",BADER!O24)</f>
        <v/>
      </c>
      <c r="ET21" s="139" t="str">
        <f>IF(BADER!P24="","",BADER!P24)</f>
        <v/>
      </c>
      <c r="EU21" s="139" t="str">
        <f>IF(BADER!Q24="","",BADER!Q24)</f>
        <v/>
      </c>
      <c r="EV21" s="139" t="str">
        <f>IF(BADER!R24="","",BADER!R24)</f>
        <v/>
      </c>
      <c r="EW21" s="146" t="str">
        <f t="shared" si="1"/>
        <v/>
      </c>
      <c r="EX21" s="146" t="str">
        <f t="shared" si="2"/>
        <v/>
      </c>
      <c r="EY21" s="146" t="str">
        <f t="shared" si="3"/>
        <v/>
      </c>
      <c r="EZ21" s="146" t="str">
        <f t="shared" si="4"/>
        <v/>
      </c>
      <c r="FA21" s="146" t="str">
        <f t="shared" si="5"/>
        <v/>
      </c>
      <c r="FB21" s="146" t="str">
        <f t="shared" si="6"/>
        <v/>
      </c>
      <c r="FC21" s="146" t="str">
        <f t="shared" si="7"/>
        <v/>
      </c>
      <c r="FD21" s="146" t="str">
        <f t="shared" si="8"/>
        <v/>
      </c>
      <c r="FE21" s="146" t="str">
        <f t="shared" si="9"/>
        <v/>
      </c>
      <c r="FF21" s="146" t="str">
        <f t="shared" si="10"/>
        <v/>
      </c>
      <c r="FG21" s="146" t="str">
        <f t="shared" si="11"/>
        <v/>
      </c>
      <c r="FH21" s="76" t="str">
        <f t="shared" si="12"/>
        <v/>
      </c>
      <c r="FI21" s="76" t="str">
        <f t="shared" si="13"/>
        <v/>
      </c>
      <c r="FJ21" s="76" t="str">
        <f t="shared" si="14"/>
        <v/>
      </c>
      <c r="FK21" s="76" t="str">
        <f t="shared" si="15"/>
        <v/>
      </c>
      <c r="FL21" s="76" t="str">
        <f t="shared" si="16"/>
        <v/>
      </c>
      <c r="FM21" s="76" t="str">
        <f t="shared" si="17"/>
        <v/>
      </c>
      <c r="FN21" s="76" t="str">
        <f t="shared" si="18"/>
        <v/>
      </c>
      <c r="FO21" s="76" t="str">
        <f t="shared" si="19"/>
        <v/>
      </c>
      <c r="FP21" s="76" t="str">
        <f t="shared" si="20"/>
        <v xml:space="preserve">Sikapnya  dalam ,  ,  ,  ,  ,  ,  ,  </v>
      </c>
    </row>
    <row r="22" spans="1:172">
      <c r="A22" s="72">
        <v>12</v>
      </c>
      <c r="B22" s="76" t="str">
        <f>'Data Identitas'!B20</f>
        <v>siswa12</v>
      </c>
      <c r="C22" s="137" t="str">
        <f>IF(QH!I25="","",QH!I25)</f>
        <v/>
      </c>
      <c r="D22" s="137" t="str">
        <f>IF(QH!J25="","",QH!J25)</f>
        <v/>
      </c>
      <c r="E22" s="137" t="str">
        <f>IF(QH!K25="","",QH!K25)</f>
        <v/>
      </c>
      <c r="F22" s="137" t="str">
        <f>IF(QH!L25="","",QH!L25)</f>
        <v/>
      </c>
      <c r="G22" s="137" t="str">
        <f>IF(QH!M25="","",QH!M25)</f>
        <v/>
      </c>
      <c r="H22" s="137" t="str">
        <f>IF(QH!N25="","",QH!N25)</f>
        <v/>
      </c>
      <c r="I22" s="137" t="str">
        <f>IF(QH!O25="","",QH!O25)</f>
        <v/>
      </c>
      <c r="J22" s="137" t="str">
        <f>IF(QH!P25="","",QH!P25)</f>
        <v/>
      </c>
      <c r="K22" s="137" t="str">
        <f>IF(QH!Q25="","",QH!Q25)</f>
        <v/>
      </c>
      <c r="L22" s="137" t="str">
        <f>IF(QH!R25="","",QH!R25)</f>
        <v/>
      </c>
      <c r="M22" s="138" t="str">
        <f>IF(AA!I25="","",AA!I25)</f>
        <v/>
      </c>
      <c r="N22" s="138" t="str">
        <f>IF(AA!J25="","",AA!J25)</f>
        <v/>
      </c>
      <c r="O22" s="138" t="str">
        <f>IF(AA!K25="","",AA!K25)</f>
        <v/>
      </c>
      <c r="P22" s="138" t="str">
        <f>IF(AA!L25="","",AA!L25)</f>
        <v/>
      </c>
      <c r="Q22" s="138" t="str">
        <f>IF(AA!M25="","",AA!M25)</f>
        <v/>
      </c>
      <c r="R22" s="138" t="str">
        <f>IF(AA!N25="","",AA!N25)</f>
        <v/>
      </c>
      <c r="S22" s="138" t="str">
        <f>IF(AA!O25="","",AA!O25)</f>
        <v/>
      </c>
      <c r="T22" s="138" t="str">
        <f>IF(AA!P25="","",AA!P25)</f>
        <v/>
      </c>
      <c r="U22" s="138" t="str">
        <f>IF(AA!Q25="","",AA!Q25)</f>
        <v/>
      </c>
      <c r="V22" s="138" t="str">
        <f>IF(AA!R25="","",AA!R25)</f>
        <v/>
      </c>
      <c r="W22" s="138" t="str">
        <f>IF(FIQIH!I25="","",FIQIH!I25)</f>
        <v/>
      </c>
      <c r="X22" s="138" t="str">
        <f>IF(FIQIH!J25="","",FIQIH!J25)</f>
        <v/>
      </c>
      <c r="Y22" s="138" t="str">
        <f>IF(FIQIH!K25="","",FIQIH!K25)</f>
        <v/>
      </c>
      <c r="Z22" s="138" t="str">
        <f>IF(FIQIH!L25="","",FIQIH!L25)</f>
        <v/>
      </c>
      <c r="AA22" s="138" t="str">
        <f>IF(FIQIH!M25="","",FIQIH!M25)</f>
        <v/>
      </c>
      <c r="AB22" s="138" t="str">
        <f>IF(FIQIH!N25="","",FIQIH!N25)</f>
        <v/>
      </c>
      <c r="AC22" s="138" t="str">
        <f>IF(FIQIH!O25="","",FIQIH!O25)</f>
        <v/>
      </c>
      <c r="AD22" s="138" t="str">
        <f>IF(FIQIH!P25="","",FIQIH!P25)</f>
        <v/>
      </c>
      <c r="AE22" s="138" t="str">
        <f>IF(FIQIH!Q25="","",FIQIH!Q25)</f>
        <v/>
      </c>
      <c r="AF22" s="138" t="str">
        <f>IF(FIQIH!R25="","",FIQIH!R25)</f>
        <v/>
      </c>
      <c r="AG22" s="138" t="str">
        <f>IF(SKI!I25="","",SKI!I25)</f>
        <v/>
      </c>
      <c r="AH22" s="138" t="str">
        <f>IF(SKI!J25="","",SKI!J25)</f>
        <v/>
      </c>
      <c r="AI22" s="138" t="str">
        <f>IF(SKI!K25="","",SKI!K25)</f>
        <v/>
      </c>
      <c r="AJ22" s="138" t="str">
        <f>IF(SKI!L25="","",SKI!L25)</f>
        <v/>
      </c>
      <c r="AK22" s="138" t="str">
        <f>IF(SKI!M25="","",SKI!M25)</f>
        <v/>
      </c>
      <c r="AL22" s="138" t="str">
        <f>IF(SKI!N25="","",SKI!N25)</f>
        <v/>
      </c>
      <c r="AM22" s="138" t="str">
        <f>IF(SKI!O25="","",SKI!O25)</f>
        <v/>
      </c>
      <c r="AN22" s="138" t="str">
        <f>IF(SKI!P25="","",SKI!P25)</f>
        <v/>
      </c>
      <c r="AO22" s="138" t="str">
        <f>IF(SKI!Q25="","",SKI!Q25)</f>
        <v/>
      </c>
      <c r="AP22" s="138" t="str">
        <f>IF(SKI!R25="","",SKI!R25)</f>
        <v/>
      </c>
      <c r="AQ22" s="138" t="str">
        <f>IF(PPKn!I25="","",PPKn!I25)</f>
        <v/>
      </c>
      <c r="AR22" s="138" t="str">
        <f>IF(PPKn!J25="","",PPKn!J25)</f>
        <v/>
      </c>
      <c r="AS22" s="138" t="str">
        <f>IF(PPKn!K25="","",PPKn!K25)</f>
        <v/>
      </c>
      <c r="AT22" s="138" t="str">
        <f>IF(PPKn!L25="","",PPKn!L25)</f>
        <v/>
      </c>
      <c r="AU22" s="138" t="str">
        <f>IF(PPKn!M25="","",PPKn!M25)</f>
        <v/>
      </c>
      <c r="AV22" s="138" t="str">
        <f>IF(PPKn!N25="","",PPKn!N25)</f>
        <v/>
      </c>
      <c r="AW22" s="138" t="str">
        <f>IF(PPKn!O25="","",PPKn!O25)</f>
        <v/>
      </c>
      <c r="AX22" s="138" t="str">
        <f>IF(PPKn!P25="","",PPKn!P25)</f>
        <v/>
      </c>
      <c r="AY22" s="138" t="str">
        <f>IF(PPKn!Q25="","",PPKn!Q25)</f>
        <v/>
      </c>
      <c r="AZ22" s="138" t="str">
        <f>IF(PPKn!R25="","",PPKn!R25)</f>
        <v/>
      </c>
      <c r="BA22" s="137" t="str">
        <f>IF(B.Ind!I25="","",B.Ind!I25)</f>
        <v/>
      </c>
      <c r="BB22" s="137" t="str">
        <f>IF(B.Ind!J25="","",B.Ind!J25)</f>
        <v/>
      </c>
      <c r="BC22" s="137" t="str">
        <f>IF(B.Ind!K25="","",B.Ind!K25)</f>
        <v/>
      </c>
      <c r="BD22" s="137" t="str">
        <f>IF(B.Ind!L25="","",B.Ind!L25)</f>
        <v/>
      </c>
      <c r="BE22" s="137" t="str">
        <f>IF(B.Ind!M25="","",B.Ind!M25)</f>
        <v/>
      </c>
      <c r="BF22" s="137" t="str">
        <f>IF(B.Ind!N25="","",B.Ind!N25)</f>
        <v/>
      </c>
      <c r="BG22" s="137" t="str">
        <f>IF(B.Ind!O25="","",B.Ind!O25)</f>
        <v/>
      </c>
      <c r="BH22" s="137" t="str">
        <f>IF(B.Ind!P25="","",B.Ind!P25)</f>
        <v/>
      </c>
      <c r="BI22" s="137" t="str">
        <f>IF(B.Ind!Q25="","",B.Ind!Q25)</f>
        <v/>
      </c>
      <c r="BJ22" s="137" t="str">
        <f>IF(B.Ind!R25="","",B.Ind!R25)</f>
        <v/>
      </c>
      <c r="BK22" s="137" t="str">
        <f>IF(B.ARAB!I25="","",B.ARAB!I25)</f>
        <v/>
      </c>
      <c r="BL22" s="137" t="str">
        <f>IF(B.ARAB!J25="","",B.ARAB!J25)</f>
        <v/>
      </c>
      <c r="BM22" s="137" t="str">
        <f>IF(B.ARAB!K25="","",B.ARAB!K25)</f>
        <v/>
      </c>
      <c r="BN22" s="137" t="str">
        <f>IF(B.ARAB!L25="","",B.ARAB!L25)</f>
        <v/>
      </c>
      <c r="BO22" s="137" t="str">
        <f>IF(B.ARAB!M25="","",B.ARAB!M25)</f>
        <v/>
      </c>
      <c r="BP22" s="137" t="str">
        <f>IF(B.ARAB!N25="","",B.ARAB!N25)</f>
        <v/>
      </c>
      <c r="BQ22" s="137" t="str">
        <f>IF(B.ARAB!O25="","",B.ARAB!O25)</f>
        <v/>
      </c>
      <c r="BR22" s="137" t="str">
        <f>IF(B.ARAB!P25="","",B.ARAB!P25)</f>
        <v/>
      </c>
      <c r="BS22" s="137" t="str">
        <f>IF(B.ARAB!Q25="","",B.ARAB!Q25)</f>
        <v/>
      </c>
      <c r="BT22" s="137" t="str">
        <f>IF(B.ARAB!R25="","",B.ARAB!R25)</f>
        <v/>
      </c>
      <c r="BU22" s="138" t="str">
        <f>IF(MAT!I25="","",MAT!I25)</f>
        <v/>
      </c>
      <c r="BV22" s="138" t="str">
        <f>IF(MAT!J25="","",MAT!J25)</f>
        <v/>
      </c>
      <c r="BW22" s="138" t="str">
        <f>IF(MAT!K25="","",MAT!K25)</f>
        <v/>
      </c>
      <c r="BX22" s="138" t="str">
        <f>IF(MAT!L25="","",MAT!L25)</f>
        <v/>
      </c>
      <c r="BY22" s="138" t="str">
        <f>IF(MAT!M25="","",MAT!M25)</f>
        <v/>
      </c>
      <c r="BZ22" s="138" t="str">
        <f>IF(MAT!N25="","",MAT!N25)</f>
        <v/>
      </c>
      <c r="CA22" s="138" t="str">
        <f>IF(MAT!O25="","",MAT!O25)</f>
        <v/>
      </c>
      <c r="CB22" s="138" t="str">
        <f>IF(MAT!P25="","",MAT!P25)</f>
        <v/>
      </c>
      <c r="CC22" s="138" t="str">
        <f>IF(MAT!Q25="","",MAT!Q25)</f>
        <v/>
      </c>
      <c r="CD22" s="138" t="str">
        <f>IF(MAT!R25="","",MAT!R25)</f>
        <v/>
      </c>
      <c r="CE22" s="138" t="str">
        <f>IF(IPA!I25="","",IPA!I25)</f>
        <v/>
      </c>
      <c r="CF22" s="138" t="str">
        <f>IF(IPA!J25="","",IPA!J25)</f>
        <v/>
      </c>
      <c r="CG22" s="138" t="str">
        <f>IF(IPA!K25="","",IPA!K25)</f>
        <v/>
      </c>
      <c r="CH22" s="138" t="str">
        <f>IF(IPA!L25="","",IPA!L25)</f>
        <v/>
      </c>
      <c r="CI22" s="138" t="str">
        <f>IF(IPA!M25="","",IPA!M25)</f>
        <v/>
      </c>
      <c r="CJ22" s="138" t="str">
        <f>IF(IPA!N25="","",IPA!N25)</f>
        <v/>
      </c>
      <c r="CK22" s="138" t="str">
        <f>IF(IPA!O25="","",IPA!O25)</f>
        <v/>
      </c>
      <c r="CL22" s="138" t="str">
        <f>IF(IPA!P25="","",IPA!P25)</f>
        <v/>
      </c>
      <c r="CM22" s="138" t="str">
        <f>IF(IPA!Q25="","",IPA!Q25)</f>
        <v/>
      </c>
      <c r="CN22" s="138" t="str">
        <f>IF(IPA!R25="","",IPA!R25)</f>
        <v/>
      </c>
      <c r="CO22" s="137" t="str">
        <f>IF(IPS!I25="","",IPS!I25)</f>
        <v/>
      </c>
      <c r="CP22" s="137" t="str">
        <f>IF(IPS!J25="","",IPS!J25)</f>
        <v/>
      </c>
      <c r="CQ22" s="137" t="str">
        <f>IF(IPS!K25="","",IPS!K25)</f>
        <v/>
      </c>
      <c r="CR22" s="137" t="str">
        <f>IF(IPS!L25="","",IPS!L25)</f>
        <v/>
      </c>
      <c r="CS22" s="137" t="str">
        <f>IF(IPS!M25="","",IPS!M25)</f>
        <v/>
      </c>
      <c r="CT22" s="137" t="str">
        <f>IF(IPS!N25="","",IPS!N25)</f>
        <v/>
      </c>
      <c r="CU22" s="137" t="str">
        <f>IF(IPS!O25="","",IPS!O25)</f>
        <v/>
      </c>
      <c r="CV22" s="137" t="str">
        <f>IF(IPS!P25="","",IPS!P25)</f>
        <v/>
      </c>
      <c r="CW22" s="137" t="str">
        <f>IF(IPS!Q25="","",IPS!Q25)</f>
        <v/>
      </c>
      <c r="CX22" s="137" t="str">
        <f>IF(IPS!R25="","",IPS!R25)</f>
        <v/>
      </c>
      <c r="CY22" s="138" t="str">
        <f>IF(BIng!I25="","",BIng!I25)</f>
        <v/>
      </c>
      <c r="CZ22" s="138" t="str">
        <f>IF(BIng!J25="","",BIng!J25)</f>
        <v/>
      </c>
      <c r="DA22" s="138" t="str">
        <f>IF(BIng!K25="","",BIng!K25)</f>
        <v/>
      </c>
      <c r="DB22" s="138" t="str">
        <f>IF(BIng!L25="","",BIng!L25)</f>
        <v/>
      </c>
      <c r="DC22" s="138" t="str">
        <f>IF(BIng!M25="","",BIng!M25)</f>
        <v/>
      </c>
      <c r="DD22" s="138" t="str">
        <f>IF(BIng!N25="","",BIng!N25)</f>
        <v/>
      </c>
      <c r="DE22" s="138" t="str">
        <f>IF(BIng!O25="","",BIng!O25)</f>
        <v/>
      </c>
      <c r="DF22" s="138" t="str">
        <f>IF(BIng!P25="","",BIng!P25)</f>
        <v/>
      </c>
      <c r="DG22" s="138" t="str">
        <f>IF(BIng!Q25="","",BIng!Q25)</f>
        <v/>
      </c>
      <c r="DH22" s="138" t="str">
        <f>IF(BIng!R25="","",BIng!R25)</f>
        <v/>
      </c>
      <c r="DI22" s="138" t="str">
        <f>IF(SBd!I25="","",SBd!I25)</f>
        <v/>
      </c>
      <c r="DJ22" s="138" t="str">
        <f>IF(SBd!J25="","",SBd!J25)</f>
        <v/>
      </c>
      <c r="DK22" s="138" t="str">
        <f>IF(SBd!K25="","",SBd!K25)</f>
        <v/>
      </c>
      <c r="DL22" s="138" t="str">
        <f>IF(SBd!L25="","",SBd!L25)</f>
        <v/>
      </c>
      <c r="DM22" s="138" t="str">
        <f>IF(SBd!M25="","",SBd!M25)</f>
        <v/>
      </c>
      <c r="DN22" s="138" t="str">
        <f>IF(SBd!N25="","",SBd!N25)</f>
        <v/>
      </c>
      <c r="DO22" s="138" t="str">
        <f>IF(SBd!O25="","",SBd!O25)</f>
        <v/>
      </c>
      <c r="DP22" s="138" t="str">
        <f>IF(SBd!P25="","",SBd!P25)</f>
        <v/>
      </c>
      <c r="DQ22" s="138" t="str">
        <f>IF(SBd!Q25="","",SBd!Q25)</f>
        <v/>
      </c>
      <c r="DR22" s="138" t="str">
        <f>IF(SBd!R25="","",SBd!R25)</f>
        <v/>
      </c>
      <c r="DS22" s="137" t="str">
        <f>IF(Pjk!I25="","",Pjk!I25)</f>
        <v/>
      </c>
      <c r="DT22" s="137" t="str">
        <f>IF(Pjk!J25="","",Pjk!J25)</f>
        <v/>
      </c>
      <c r="DU22" s="137" t="str">
        <f>IF(Pjk!K25="","",Pjk!K25)</f>
        <v/>
      </c>
      <c r="DV22" s="137" t="str">
        <f>IF(Pjk!L25="","",Pjk!L25)</f>
        <v/>
      </c>
      <c r="DW22" s="137" t="str">
        <f>IF(Pjk!M25="","",Pjk!M25)</f>
        <v/>
      </c>
      <c r="DX22" s="137" t="str">
        <f>IF(Pjk!N25="","",Pjk!N25)</f>
        <v/>
      </c>
      <c r="DY22" s="137" t="str">
        <f>IF(Pjk!O25="","",Pjk!O25)</f>
        <v/>
      </c>
      <c r="DZ22" s="137" t="str">
        <f>IF(Pjk!P25="","",Pjk!P25)</f>
        <v/>
      </c>
      <c r="EA22" s="137" t="str">
        <f>IF(Pjk!Q25="","",Pjk!Q25)</f>
        <v/>
      </c>
      <c r="EB22" s="137" t="str">
        <f>IF(Pjk!R25="","",Pjk!R25)</f>
        <v/>
      </c>
      <c r="EC22" s="137" t="str">
        <f>IF(Prk!I25="","",Prk!I25)</f>
        <v/>
      </c>
      <c r="ED22" s="137" t="str">
        <f>IF(Prk!J25="","",Prk!J25)</f>
        <v/>
      </c>
      <c r="EE22" s="137" t="str">
        <f>IF(Prk!K25="","",Prk!K25)</f>
        <v/>
      </c>
      <c r="EF22" s="137" t="str">
        <f>IF(Prk!L25="","",Prk!L25)</f>
        <v/>
      </c>
      <c r="EG22" s="137" t="str">
        <f>IF(Prk!M25="","",Prk!M25)</f>
        <v/>
      </c>
      <c r="EH22" s="137" t="str">
        <f>IF(Prk!N25="","",Prk!N25)</f>
        <v/>
      </c>
      <c r="EI22" s="137" t="str">
        <f>IF(Prk!O25="","",Prk!O25)</f>
        <v/>
      </c>
      <c r="EJ22" s="137" t="str">
        <f>IF(Prk!P25="","",Prk!P25)</f>
        <v/>
      </c>
      <c r="EK22" s="137" t="str">
        <f>IF(Prk!Q25="","",Prk!Q25)</f>
        <v/>
      </c>
      <c r="EL22" s="137" t="str">
        <f>IF(Prk!R25="","",Prk!R25)</f>
        <v/>
      </c>
      <c r="EM22" s="139" t="str">
        <f>IF(BADER!I25="","",BADER!I25)</f>
        <v/>
      </c>
      <c r="EN22" s="139" t="str">
        <f>IF(BADER!J25="","",BADER!J25)</f>
        <v/>
      </c>
      <c r="EO22" s="139" t="str">
        <f>IF(BADER!K25="","",BADER!K25)</f>
        <v/>
      </c>
      <c r="EP22" s="139" t="str">
        <f>IF(BADER!L25="","",BADER!L25)</f>
        <v/>
      </c>
      <c r="EQ22" s="139" t="str">
        <f>IF(BADER!M25="","",BADER!M25)</f>
        <v/>
      </c>
      <c r="ER22" s="139" t="str">
        <f>IF(BADER!N25="","",BADER!N25)</f>
        <v/>
      </c>
      <c r="ES22" s="139" t="str">
        <f>IF(BADER!O25="","",BADER!O25)</f>
        <v/>
      </c>
      <c r="ET22" s="139" t="str">
        <f>IF(BADER!P25="","",BADER!P25)</f>
        <v/>
      </c>
      <c r="EU22" s="139" t="str">
        <f>IF(BADER!Q25="","",BADER!Q25)</f>
        <v/>
      </c>
      <c r="EV22" s="139" t="str">
        <f>IF(BADER!R25="","",BADER!R25)</f>
        <v/>
      </c>
      <c r="EW22" s="146" t="str">
        <f t="shared" si="1"/>
        <v/>
      </c>
      <c r="EX22" s="146" t="str">
        <f t="shared" si="2"/>
        <v/>
      </c>
      <c r="EY22" s="146" t="str">
        <f t="shared" si="3"/>
        <v/>
      </c>
      <c r="EZ22" s="146" t="str">
        <f t="shared" si="4"/>
        <v/>
      </c>
      <c r="FA22" s="146" t="str">
        <f t="shared" si="5"/>
        <v/>
      </c>
      <c r="FB22" s="146" t="str">
        <f t="shared" si="6"/>
        <v/>
      </c>
      <c r="FC22" s="146" t="str">
        <f t="shared" si="7"/>
        <v/>
      </c>
      <c r="FD22" s="146" t="str">
        <f t="shared" si="8"/>
        <v/>
      </c>
      <c r="FE22" s="146" t="str">
        <f t="shared" si="9"/>
        <v/>
      </c>
      <c r="FF22" s="146" t="str">
        <f t="shared" si="10"/>
        <v/>
      </c>
      <c r="FG22" s="146" t="str">
        <f t="shared" si="11"/>
        <v/>
      </c>
      <c r="FH22" s="76" t="str">
        <f t="shared" si="12"/>
        <v/>
      </c>
      <c r="FI22" s="76" t="str">
        <f t="shared" si="13"/>
        <v/>
      </c>
      <c r="FJ22" s="76" t="str">
        <f t="shared" si="14"/>
        <v/>
      </c>
      <c r="FK22" s="76" t="str">
        <f t="shared" si="15"/>
        <v/>
      </c>
      <c r="FL22" s="76" t="str">
        <f t="shared" si="16"/>
        <v/>
      </c>
      <c r="FM22" s="76" t="str">
        <f t="shared" si="17"/>
        <v/>
      </c>
      <c r="FN22" s="76" t="str">
        <f t="shared" si="18"/>
        <v/>
      </c>
      <c r="FO22" s="76" t="str">
        <f t="shared" si="19"/>
        <v/>
      </c>
      <c r="FP22" s="76" t="str">
        <f t="shared" si="20"/>
        <v xml:space="preserve">Sikapnya  dalam ,  ,  ,  ,  ,  ,  ,  </v>
      </c>
    </row>
    <row r="23" spans="1:172">
      <c r="A23" s="72">
        <v>13</v>
      </c>
      <c r="B23" s="76" t="str">
        <f>'Data Identitas'!B21</f>
        <v>siswa13</v>
      </c>
      <c r="C23" s="137" t="str">
        <f>IF(QH!I26="","",QH!I26)</f>
        <v/>
      </c>
      <c r="D23" s="137" t="str">
        <f>IF(QH!J26="","",QH!J26)</f>
        <v/>
      </c>
      <c r="E23" s="137" t="str">
        <f>IF(QH!K26="","",QH!K26)</f>
        <v/>
      </c>
      <c r="F23" s="137" t="str">
        <f>IF(QH!L26="","",QH!L26)</f>
        <v/>
      </c>
      <c r="G23" s="137" t="str">
        <f>IF(QH!M26="","",QH!M26)</f>
        <v/>
      </c>
      <c r="H23" s="137" t="str">
        <f>IF(QH!N26="","",QH!N26)</f>
        <v/>
      </c>
      <c r="I23" s="137" t="str">
        <f>IF(QH!O26="","",QH!O26)</f>
        <v/>
      </c>
      <c r="J23" s="137" t="str">
        <f>IF(QH!P26="","",QH!P26)</f>
        <v/>
      </c>
      <c r="K23" s="137" t="str">
        <f>IF(QH!Q26="","",QH!Q26)</f>
        <v/>
      </c>
      <c r="L23" s="137" t="str">
        <f>IF(QH!R26="","",QH!R26)</f>
        <v/>
      </c>
      <c r="M23" s="138" t="str">
        <f>IF(AA!I26="","",AA!I26)</f>
        <v/>
      </c>
      <c r="N23" s="138" t="str">
        <f>IF(AA!J26="","",AA!J26)</f>
        <v/>
      </c>
      <c r="O23" s="138" t="str">
        <f>IF(AA!K26="","",AA!K26)</f>
        <v/>
      </c>
      <c r="P23" s="138" t="str">
        <f>IF(AA!L26="","",AA!L26)</f>
        <v/>
      </c>
      <c r="Q23" s="138" t="str">
        <f>IF(AA!M26="","",AA!M26)</f>
        <v/>
      </c>
      <c r="R23" s="138" t="str">
        <f>IF(AA!N26="","",AA!N26)</f>
        <v/>
      </c>
      <c r="S23" s="138" t="str">
        <f>IF(AA!O26="","",AA!O26)</f>
        <v/>
      </c>
      <c r="T23" s="138" t="str">
        <f>IF(AA!P26="","",AA!P26)</f>
        <v/>
      </c>
      <c r="U23" s="138" t="str">
        <f>IF(AA!Q26="","",AA!Q26)</f>
        <v/>
      </c>
      <c r="V23" s="138" t="str">
        <f>IF(AA!R26="","",AA!R26)</f>
        <v/>
      </c>
      <c r="W23" s="138" t="str">
        <f>IF(FIQIH!I26="","",FIQIH!I26)</f>
        <v/>
      </c>
      <c r="X23" s="138" t="str">
        <f>IF(FIQIH!J26="","",FIQIH!J26)</f>
        <v/>
      </c>
      <c r="Y23" s="138" t="str">
        <f>IF(FIQIH!K26="","",FIQIH!K26)</f>
        <v/>
      </c>
      <c r="Z23" s="138" t="str">
        <f>IF(FIQIH!L26="","",FIQIH!L26)</f>
        <v/>
      </c>
      <c r="AA23" s="138" t="str">
        <f>IF(FIQIH!M26="","",FIQIH!M26)</f>
        <v/>
      </c>
      <c r="AB23" s="138" t="str">
        <f>IF(FIQIH!N26="","",FIQIH!N26)</f>
        <v/>
      </c>
      <c r="AC23" s="138" t="str">
        <f>IF(FIQIH!O26="","",FIQIH!O26)</f>
        <v/>
      </c>
      <c r="AD23" s="138" t="str">
        <f>IF(FIQIH!P26="","",FIQIH!P26)</f>
        <v/>
      </c>
      <c r="AE23" s="138" t="str">
        <f>IF(FIQIH!Q26="","",FIQIH!Q26)</f>
        <v/>
      </c>
      <c r="AF23" s="138" t="str">
        <f>IF(FIQIH!R26="","",FIQIH!R26)</f>
        <v/>
      </c>
      <c r="AG23" s="138" t="str">
        <f>IF(SKI!I26="","",SKI!I26)</f>
        <v/>
      </c>
      <c r="AH23" s="138" t="str">
        <f>IF(SKI!J26="","",SKI!J26)</f>
        <v/>
      </c>
      <c r="AI23" s="138" t="str">
        <f>IF(SKI!K26="","",SKI!K26)</f>
        <v/>
      </c>
      <c r="AJ23" s="138" t="str">
        <f>IF(SKI!L26="","",SKI!L26)</f>
        <v/>
      </c>
      <c r="AK23" s="138" t="str">
        <f>IF(SKI!M26="","",SKI!M26)</f>
        <v/>
      </c>
      <c r="AL23" s="138" t="str">
        <f>IF(SKI!N26="","",SKI!N26)</f>
        <v/>
      </c>
      <c r="AM23" s="138" t="str">
        <f>IF(SKI!O26="","",SKI!O26)</f>
        <v/>
      </c>
      <c r="AN23" s="138" t="str">
        <f>IF(SKI!P26="","",SKI!P26)</f>
        <v/>
      </c>
      <c r="AO23" s="138" t="str">
        <f>IF(SKI!Q26="","",SKI!Q26)</f>
        <v/>
      </c>
      <c r="AP23" s="138" t="str">
        <f>IF(SKI!R26="","",SKI!R26)</f>
        <v/>
      </c>
      <c r="AQ23" s="138" t="str">
        <f>IF(PPKn!I26="","",PPKn!I26)</f>
        <v/>
      </c>
      <c r="AR23" s="138" t="str">
        <f>IF(PPKn!J26="","",PPKn!J26)</f>
        <v/>
      </c>
      <c r="AS23" s="138" t="str">
        <f>IF(PPKn!K26="","",PPKn!K26)</f>
        <v/>
      </c>
      <c r="AT23" s="138" t="str">
        <f>IF(PPKn!L26="","",PPKn!L26)</f>
        <v/>
      </c>
      <c r="AU23" s="138" t="str">
        <f>IF(PPKn!M26="","",PPKn!M26)</f>
        <v/>
      </c>
      <c r="AV23" s="138" t="str">
        <f>IF(PPKn!N26="","",PPKn!N26)</f>
        <v/>
      </c>
      <c r="AW23" s="138" t="str">
        <f>IF(PPKn!O26="","",PPKn!O26)</f>
        <v/>
      </c>
      <c r="AX23" s="138" t="str">
        <f>IF(PPKn!P26="","",PPKn!P26)</f>
        <v/>
      </c>
      <c r="AY23" s="138" t="str">
        <f>IF(PPKn!Q26="","",PPKn!Q26)</f>
        <v/>
      </c>
      <c r="AZ23" s="138" t="str">
        <f>IF(PPKn!R26="","",PPKn!R26)</f>
        <v/>
      </c>
      <c r="BA23" s="137" t="str">
        <f>IF(B.Ind!I26="","",B.Ind!I26)</f>
        <v/>
      </c>
      <c r="BB23" s="137" t="str">
        <f>IF(B.Ind!J26="","",B.Ind!J26)</f>
        <v/>
      </c>
      <c r="BC23" s="137" t="str">
        <f>IF(B.Ind!K26="","",B.Ind!K26)</f>
        <v/>
      </c>
      <c r="BD23" s="137" t="str">
        <f>IF(B.Ind!L26="","",B.Ind!L26)</f>
        <v/>
      </c>
      <c r="BE23" s="137" t="str">
        <f>IF(B.Ind!M26="","",B.Ind!M26)</f>
        <v/>
      </c>
      <c r="BF23" s="137" t="str">
        <f>IF(B.Ind!N26="","",B.Ind!N26)</f>
        <v/>
      </c>
      <c r="BG23" s="137" t="str">
        <f>IF(B.Ind!O26="","",B.Ind!O26)</f>
        <v/>
      </c>
      <c r="BH23" s="137" t="str">
        <f>IF(B.Ind!P26="","",B.Ind!P26)</f>
        <v/>
      </c>
      <c r="BI23" s="137" t="str">
        <f>IF(B.Ind!Q26="","",B.Ind!Q26)</f>
        <v/>
      </c>
      <c r="BJ23" s="137" t="str">
        <f>IF(B.Ind!R26="","",B.Ind!R26)</f>
        <v/>
      </c>
      <c r="BK23" s="137" t="str">
        <f>IF(B.ARAB!I26="","",B.ARAB!I26)</f>
        <v/>
      </c>
      <c r="BL23" s="137" t="str">
        <f>IF(B.ARAB!J26="","",B.ARAB!J26)</f>
        <v/>
      </c>
      <c r="BM23" s="137" t="str">
        <f>IF(B.ARAB!K26="","",B.ARAB!K26)</f>
        <v/>
      </c>
      <c r="BN23" s="137" t="str">
        <f>IF(B.ARAB!L26="","",B.ARAB!L26)</f>
        <v/>
      </c>
      <c r="BO23" s="137" t="str">
        <f>IF(B.ARAB!M26="","",B.ARAB!M26)</f>
        <v/>
      </c>
      <c r="BP23" s="137" t="str">
        <f>IF(B.ARAB!N26="","",B.ARAB!N26)</f>
        <v/>
      </c>
      <c r="BQ23" s="137" t="str">
        <f>IF(B.ARAB!O26="","",B.ARAB!O26)</f>
        <v/>
      </c>
      <c r="BR23" s="137" t="str">
        <f>IF(B.ARAB!P26="","",B.ARAB!P26)</f>
        <v/>
      </c>
      <c r="BS23" s="137" t="str">
        <f>IF(B.ARAB!Q26="","",B.ARAB!Q26)</f>
        <v/>
      </c>
      <c r="BT23" s="137" t="str">
        <f>IF(B.ARAB!R26="","",B.ARAB!R26)</f>
        <v/>
      </c>
      <c r="BU23" s="138" t="str">
        <f>IF(MAT!I26="","",MAT!I26)</f>
        <v/>
      </c>
      <c r="BV23" s="138" t="str">
        <f>IF(MAT!J26="","",MAT!J26)</f>
        <v/>
      </c>
      <c r="BW23" s="138" t="str">
        <f>IF(MAT!K26="","",MAT!K26)</f>
        <v/>
      </c>
      <c r="BX23" s="138" t="str">
        <f>IF(MAT!L26="","",MAT!L26)</f>
        <v/>
      </c>
      <c r="BY23" s="138" t="str">
        <f>IF(MAT!M26="","",MAT!M26)</f>
        <v/>
      </c>
      <c r="BZ23" s="138" t="str">
        <f>IF(MAT!N26="","",MAT!N26)</f>
        <v/>
      </c>
      <c r="CA23" s="138" t="str">
        <f>IF(MAT!O26="","",MAT!O26)</f>
        <v/>
      </c>
      <c r="CB23" s="138" t="str">
        <f>IF(MAT!P26="","",MAT!P26)</f>
        <v/>
      </c>
      <c r="CC23" s="138" t="str">
        <f>IF(MAT!Q26="","",MAT!Q26)</f>
        <v/>
      </c>
      <c r="CD23" s="138" t="str">
        <f>IF(MAT!R26="","",MAT!R26)</f>
        <v/>
      </c>
      <c r="CE23" s="138" t="str">
        <f>IF(IPA!I26="","",IPA!I26)</f>
        <v/>
      </c>
      <c r="CF23" s="138" t="str">
        <f>IF(IPA!J26="","",IPA!J26)</f>
        <v/>
      </c>
      <c r="CG23" s="138" t="str">
        <f>IF(IPA!K26="","",IPA!K26)</f>
        <v/>
      </c>
      <c r="CH23" s="138" t="str">
        <f>IF(IPA!L26="","",IPA!L26)</f>
        <v/>
      </c>
      <c r="CI23" s="138" t="str">
        <f>IF(IPA!M26="","",IPA!M26)</f>
        <v/>
      </c>
      <c r="CJ23" s="138" t="str">
        <f>IF(IPA!N26="","",IPA!N26)</f>
        <v/>
      </c>
      <c r="CK23" s="138" t="str">
        <f>IF(IPA!O26="","",IPA!O26)</f>
        <v/>
      </c>
      <c r="CL23" s="138" t="str">
        <f>IF(IPA!P26="","",IPA!P26)</f>
        <v/>
      </c>
      <c r="CM23" s="138" t="str">
        <f>IF(IPA!Q26="","",IPA!Q26)</f>
        <v/>
      </c>
      <c r="CN23" s="138" t="str">
        <f>IF(IPA!R26="","",IPA!R26)</f>
        <v/>
      </c>
      <c r="CO23" s="137" t="str">
        <f>IF(IPS!I26="","",IPS!I26)</f>
        <v/>
      </c>
      <c r="CP23" s="137" t="str">
        <f>IF(IPS!J26="","",IPS!J26)</f>
        <v/>
      </c>
      <c r="CQ23" s="137" t="str">
        <f>IF(IPS!K26="","",IPS!K26)</f>
        <v/>
      </c>
      <c r="CR23" s="137" t="str">
        <f>IF(IPS!L26="","",IPS!L26)</f>
        <v/>
      </c>
      <c r="CS23" s="137" t="str">
        <f>IF(IPS!M26="","",IPS!M26)</f>
        <v/>
      </c>
      <c r="CT23" s="137" t="str">
        <f>IF(IPS!N26="","",IPS!N26)</f>
        <v/>
      </c>
      <c r="CU23" s="137" t="str">
        <f>IF(IPS!O26="","",IPS!O26)</f>
        <v/>
      </c>
      <c r="CV23" s="137" t="str">
        <f>IF(IPS!P26="","",IPS!P26)</f>
        <v/>
      </c>
      <c r="CW23" s="137" t="str">
        <f>IF(IPS!Q26="","",IPS!Q26)</f>
        <v/>
      </c>
      <c r="CX23" s="137" t="str">
        <f>IF(IPS!R26="","",IPS!R26)</f>
        <v/>
      </c>
      <c r="CY23" s="138" t="str">
        <f>IF(BIng!I26="","",BIng!I26)</f>
        <v/>
      </c>
      <c r="CZ23" s="138" t="str">
        <f>IF(BIng!J26="","",BIng!J26)</f>
        <v/>
      </c>
      <c r="DA23" s="138" t="str">
        <f>IF(BIng!K26="","",BIng!K26)</f>
        <v/>
      </c>
      <c r="DB23" s="138" t="str">
        <f>IF(BIng!L26="","",BIng!L26)</f>
        <v/>
      </c>
      <c r="DC23" s="138" t="str">
        <f>IF(BIng!M26="","",BIng!M26)</f>
        <v/>
      </c>
      <c r="DD23" s="138" t="str">
        <f>IF(BIng!N26="","",BIng!N26)</f>
        <v/>
      </c>
      <c r="DE23" s="138" t="str">
        <f>IF(BIng!O26="","",BIng!O26)</f>
        <v/>
      </c>
      <c r="DF23" s="138" t="str">
        <f>IF(BIng!P26="","",BIng!P26)</f>
        <v/>
      </c>
      <c r="DG23" s="138" t="str">
        <f>IF(BIng!Q26="","",BIng!Q26)</f>
        <v/>
      </c>
      <c r="DH23" s="138" t="str">
        <f>IF(BIng!R26="","",BIng!R26)</f>
        <v/>
      </c>
      <c r="DI23" s="138" t="str">
        <f>IF(SBd!I26="","",SBd!I26)</f>
        <v/>
      </c>
      <c r="DJ23" s="138" t="str">
        <f>IF(SBd!J26="","",SBd!J26)</f>
        <v/>
      </c>
      <c r="DK23" s="138" t="str">
        <f>IF(SBd!K26="","",SBd!K26)</f>
        <v/>
      </c>
      <c r="DL23" s="138" t="str">
        <f>IF(SBd!L26="","",SBd!L26)</f>
        <v/>
      </c>
      <c r="DM23" s="138" t="str">
        <f>IF(SBd!M26="","",SBd!M26)</f>
        <v/>
      </c>
      <c r="DN23" s="138" t="str">
        <f>IF(SBd!N26="","",SBd!N26)</f>
        <v/>
      </c>
      <c r="DO23" s="138" t="str">
        <f>IF(SBd!O26="","",SBd!O26)</f>
        <v/>
      </c>
      <c r="DP23" s="138" t="str">
        <f>IF(SBd!P26="","",SBd!P26)</f>
        <v/>
      </c>
      <c r="DQ23" s="138" t="str">
        <f>IF(SBd!Q26="","",SBd!Q26)</f>
        <v/>
      </c>
      <c r="DR23" s="138" t="str">
        <f>IF(SBd!R26="","",SBd!R26)</f>
        <v/>
      </c>
      <c r="DS23" s="137" t="str">
        <f>IF(Pjk!I26="","",Pjk!I26)</f>
        <v/>
      </c>
      <c r="DT23" s="137" t="str">
        <f>IF(Pjk!J26="","",Pjk!J26)</f>
        <v/>
      </c>
      <c r="DU23" s="137" t="str">
        <f>IF(Pjk!K26="","",Pjk!K26)</f>
        <v/>
      </c>
      <c r="DV23" s="137" t="str">
        <f>IF(Pjk!L26="","",Pjk!L26)</f>
        <v/>
      </c>
      <c r="DW23" s="137" t="str">
        <f>IF(Pjk!M26="","",Pjk!M26)</f>
        <v/>
      </c>
      <c r="DX23" s="137" t="str">
        <f>IF(Pjk!N26="","",Pjk!N26)</f>
        <v/>
      </c>
      <c r="DY23" s="137" t="str">
        <f>IF(Pjk!O26="","",Pjk!O26)</f>
        <v/>
      </c>
      <c r="DZ23" s="137" t="str">
        <f>IF(Pjk!P26="","",Pjk!P26)</f>
        <v/>
      </c>
      <c r="EA23" s="137" t="str">
        <f>IF(Pjk!Q26="","",Pjk!Q26)</f>
        <v/>
      </c>
      <c r="EB23" s="137" t="str">
        <f>IF(Pjk!R26="","",Pjk!R26)</f>
        <v/>
      </c>
      <c r="EC23" s="137" t="str">
        <f>IF(Prk!I26="","",Prk!I26)</f>
        <v/>
      </c>
      <c r="ED23" s="137" t="str">
        <f>IF(Prk!J26="","",Prk!J26)</f>
        <v/>
      </c>
      <c r="EE23" s="137" t="str">
        <f>IF(Prk!K26="","",Prk!K26)</f>
        <v/>
      </c>
      <c r="EF23" s="137" t="str">
        <f>IF(Prk!L26="","",Prk!L26)</f>
        <v/>
      </c>
      <c r="EG23" s="137" t="str">
        <f>IF(Prk!M26="","",Prk!M26)</f>
        <v/>
      </c>
      <c r="EH23" s="137" t="str">
        <f>IF(Prk!N26="","",Prk!N26)</f>
        <v/>
      </c>
      <c r="EI23" s="137" t="str">
        <f>IF(Prk!O26="","",Prk!O26)</f>
        <v/>
      </c>
      <c r="EJ23" s="137" t="str">
        <f>IF(Prk!P26="","",Prk!P26)</f>
        <v/>
      </c>
      <c r="EK23" s="137" t="str">
        <f>IF(Prk!Q26="","",Prk!Q26)</f>
        <v/>
      </c>
      <c r="EL23" s="137" t="str">
        <f>IF(Prk!R26="","",Prk!R26)</f>
        <v/>
      </c>
      <c r="EM23" s="139" t="str">
        <f>IF(BADER!I26="","",BADER!I26)</f>
        <v/>
      </c>
      <c r="EN23" s="139" t="str">
        <f>IF(BADER!J26="","",BADER!J26)</f>
        <v/>
      </c>
      <c r="EO23" s="139" t="str">
        <f>IF(BADER!K26="","",BADER!K26)</f>
        <v/>
      </c>
      <c r="EP23" s="139" t="str">
        <f>IF(BADER!L26="","",BADER!L26)</f>
        <v/>
      </c>
      <c r="EQ23" s="139" t="str">
        <f>IF(BADER!M26="","",BADER!M26)</f>
        <v/>
      </c>
      <c r="ER23" s="139" t="str">
        <f>IF(BADER!N26="","",BADER!N26)</f>
        <v/>
      </c>
      <c r="ES23" s="139" t="str">
        <f>IF(BADER!O26="","",BADER!O26)</f>
        <v/>
      </c>
      <c r="ET23" s="139" t="str">
        <f>IF(BADER!P26="","",BADER!P26)</f>
        <v/>
      </c>
      <c r="EU23" s="139" t="str">
        <f>IF(BADER!Q26="","",BADER!Q26)</f>
        <v/>
      </c>
      <c r="EV23" s="139" t="str">
        <f>IF(BADER!R26="","",BADER!R26)</f>
        <v/>
      </c>
      <c r="EW23" s="146" t="str">
        <f t="shared" si="1"/>
        <v/>
      </c>
      <c r="EX23" s="146" t="str">
        <f t="shared" si="2"/>
        <v/>
      </c>
      <c r="EY23" s="146" t="str">
        <f t="shared" si="3"/>
        <v/>
      </c>
      <c r="EZ23" s="146" t="str">
        <f t="shared" si="4"/>
        <v/>
      </c>
      <c r="FA23" s="146" t="str">
        <f t="shared" si="5"/>
        <v/>
      </c>
      <c r="FB23" s="146" t="str">
        <f t="shared" si="6"/>
        <v/>
      </c>
      <c r="FC23" s="146" t="str">
        <f t="shared" si="7"/>
        <v/>
      </c>
      <c r="FD23" s="146" t="str">
        <f t="shared" si="8"/>
        <v/>
      </c>
      <c r="FE23" s="146" t="str">
        <f t="shared" si="9"/>
        <v/>
      </c>
      <c r="FF23" s="146" t="str">
        <f t="shared" si="10"/>
        <v/>
      </c>
      <c r="FG23" s="146" t="str">
        <f t="shared" si="11"/>
        <v/>
      </c>
      <c r="FH23" s="76" t="str">
        <f t="shared" si="12"/>
        <v/>
      </c>
      <c r="FI23" s="76" t="str">
        <f t="shared" si="13"/>
        <v/>
      </c>
      <c r="FJ23" s="76" t="str">
        <f t="shared" si="14"/>
        <v/>
      </c>
      <c r="FK23" s="76" t="str">
        <f t="shared" si="15"/>
        <v/>
      </c>
      <c r="FL23" s="76" t="str">
        <f t="shared" si="16"/>
        <v/>
      </c>
      <c r="FM23" s="76" t="str">
        <f t="shared" si="17"/>
        <v/>
      </c>
      <c r="FN23" s="76" t="str">
        <f t="shared" si="18"/>
        <v/>
      </c>
      <c r="FO23" s="76" t="str">
        <f t="shared" si="19"/>
        <v/>
      </c>
      <c r="FP23" s="76" t="str">
        <f t="shared" si="20"/>
        <v xml:space="preserve">Sikapnya  dalam ,  ,  ,  ,  ,  ,  ,  </v>
      </c>
    </row>
    <row r="24" spans="1:172">
      <c r="A24" s="72">
        <v>14</v>
      </c>
      <c r="B24" s="76" t="str">
        <f>'Data Identitas'!B22</f>
        <v>siswa14</v>
      </c>
      <c r="C24" s="137" t="str">
        <f>IF(QH!I27="","",QH!I27)</f>
        <v/>
      </c>
      <c r="D24" s="137" t="str">
        <f>IF(QH!J27="","",QH!J27)</f>
        <v/>
      </c>
      <c r="E24" s="137" t="str">
        <f>IF(QH!K27="","",QH!K27)</f>
        <v/>
      </c>
      <c r="F24" s="137" t="str">
        <f>IF(QH!L27="","",QH!L27)</f>
        <v/>
      </c>
      <c r="G24" s="137" t="str">
        <f>IF(QH!M27="","",QH!M27)</f>
        <v/>
      </c>
      <c r="H24" s="137" t="str">
        <f>IF(QH!N27="","",QH!N27)</f>
        <v/>
      </c>
      <c r="I24" s="137" t="str">
        <f>IF(QH!O27="","",QH!O27)</f>
        <v/>
      </c>
      <c r="J24" s="137" t="str">
        <f>IF(QH!P27="","",QH!P27)</f>
        <v/>
      </c>
      <c r="K24" s="137" t="str">
        <f>IF(QH!Q27="","",QH!Q27)</f>
        <v/>
      </c>
      <c r="L24" s="137" t="str">
        <f>IF(QH!R27="","",QH!R27)</f>
        <v/>
      </c>
      <c r="M24" s="138" t="str">
        <f>IF(AA!I27="","",AA!I27)</f>
        <v/>
      </c>
      <c r="N24" s="138" t="str">
        <f>IF(AA!J27="","",AA!J27)</f>
        <v/>
      </c>
      <c r="O24" s="138" t="str">
        <f>IF(AA!K27="","",AA!K27)</f>
        <v/>
      </c>
      <c r="P24" s="138" t="str">
        <f>IF(AA!L27="","",AA!L27)</f>
        <v/>
      </c>
      <c r="Q24" s="138" t="str">
        <f>IF(AA!M27="","",AA!M27)</f>
        <v/>
      </c>
      <c r="R24" s="138" t="str">
        <f>IF(AA!N27="","",AA!N27)</f>
        <v/>
      </c>
      <c r="S24" s="138" t="str">
        <f>IF(AA!O27="","",AA!O27)</f>
        <v/>
      </c>
      <c r="T24" s="138" t="str">
        <f>IF(AA!P27="","",AA!P27)</f>
        <v/>
      </c>
      <c r="U24" s="138" t="str">
        <f>IF(AA!Q27="","",AA!Q27)</f>
        <v/>
      </c>
      <c r="V24" s="138" t="str">
        <f>IF(AA!R27="","",AA!R27)</f>
        <v/>
      </c>
      <c r="W24" s="138" t="str">
        <f>IF(FIQIH!I27="","",FIQIH!I27)</f>
        <v/>
      </c>
      <c r="X24" s="138" t="str">
        <f>IF(FIQIH!J27="","",FIQIH!J27)</f>
        <v/>
      </c>
      <c r="Y24" s="138" t="str">
        <f>IF(FIQIH!K27="","",FIQIH!K27)</f>
        <v/>
      </c>
      <c r="Z24" s="138" t="str">
        <f>IF(FIQIH!L27="","",FIQIH!L27)</f>
        <v/>
      </c>
      <c r="AA24" s="138" t="str">
        <f>IF(FIQIH!M27="","",FIQIH!M27)</f>
        <v/>
      </c>
      <c r="AB24" s="138" t="str">
        <f>IF(FIQIH!N27="","",FIQIH!N27)</f>
        <v/>
      </c>
      <c r="AC24" s="138" t="str">
        <f>IF(FIQIH!O27="","",FIQIH!O27)</f>
        <v/>
      </c>
      <c r="AD24" s="138" t="str">
        <f>IF(FIQIH!P27="","",FIQIH!P27)</f>
        <v/>
      </c>
      <c r="AE24" s="138" t="str">
        <f>IF(FIQIH!Q27="","",FIQIH!Q27)</f>
        <v/>
      </c>
      <c r="AF24" s="138" t="str">
        <f>IF(FIQIH!R27="","",FIQIH!R27)</f>
        <v/>
      </c>
      <c r="AG24" s="138" t="str">
        <f>IF(SKI!I27="","",SKI!I27)</f>
        <v/>
      </c>
      <c r="AH24" s="138" t="str">
        <f>IF(SKI!J27="","",SKI!J27)</f>
        <v/>
      </c>
      <c r="AI24" s="138" t="str">
        <f>IF(SKI!K27="","",SKI!K27)</f>
        <v/>
      </c>
      <c r="AJ24" s="138" t="str">
        <f>IF(SKI!L27="","",SKI!L27)</f>
        <v/>
      </c>
      <c r="AK24" s="138" t="str">
        <f>IF(SKI!M27="","",SKI!M27)</f>
        <v/>
      </c>
      <c r="AL24" s="138" t="str">
        <f>IF(SKI!N27="","",SKI!N27)</f>
        <v/>
      </c>
      <c r="AM24" s="138" t="str">
        <f>IF(SKI!O27="","",SKI!O27)</f>
        <v/>
      </c>
      <c r="AN24" s="138" t="str">
        <f>IF(SKI!P27="","",SKI!P27)</f>
        <v/>
      </c>
      <c r="AO24" s="138" t="str">
        <f>IF(SKI!Q27="","",SKI!Q27)</f>
        <v/>
      </c>
      <c r="AP24" s="138" t="str">
        <f>IF(SKI!R27="","",SKI!R27)</f>
        <v/>
      </c>
      <c r="AQ24" s="138" t="str">
        <f>IF(PPKn!I27="","",PPKn!I27)</f>
        <v/>
      </c>
      <c r="AR24" s="138" t="str">
        <f>IF(PPKn!J27="","",PPKn!J27)</f>
        <v/>
      </c>
      <c r="AS24" s="138" t="str">
        <f>IF(PPKn!K27="","",PPKn!K27)</f>
        <v/>
      </c>
      <c r="AT24" s="138" t="str">
        <f>IF(PPKn!L27="","",PPKn!L27)</f>
        <v/>
      </c>
      <c r="AU24" s="138" t="str">
        <f>IF(PPKn!M27="","",PPKn!M27)</f>
        <v/>
      </c>
      <c r="AV24" s="138" t="str">
        <f>IF(PPKn!N27="","",PPKn!N27)</f>
        <v/>
      </c>
      <c r="AW24" s="138" t="str">
        <f>IF(PPKn!O27="","",PPKn!O27)</f>
        <v/>
      </c>
      <c r="AX24" s="138" t="str">
        <f>IF(PPKn!P27="","",PPKn!P27)</f>
        <v/>
      </c>
      <c r="AY24" s="138" t="str">
        <f>IF(PPKn!Q27="","",PPKn!Q27)</f>
        <v/>
      </c>
      <c r="AZ24" s="138" t="str">
        <f>IF(PPKn!R27="","",PPKn!R27)</f>
        <v/>
      </c>
      <c r="BA24" s="137" t="str">
        <f>IF(B.Ind!I27="","",B.Ind!I27)</f>
        <v/>
      </c>
      <c r="BB24" s="137" t="str">
        <f>IF(B.Ind!J27="","",B.Ind!J27)</f>
        <v/>
      </c>
      <c r="BC24" s="137" t="str">
        <f>IF(B.Ind!K27="","",B.Ind!K27)</f>
        <v/>
      </c>
      <c r="BD24" s="137" t="str">
        <f>IF(B.Ind!L27="","",B.Ind!L27)</f>
        <v/>
      </c>
      <c r="BE24" s="137" t="str">
        <f>IF(B.Ind!M27="","",B.Ind!M27)</f>
        <v/>
      </c>
      <c r="BF24" s="137" t="str">
        <f>IF(B.Ind!N27="","",B.Ind!N27)</f>
        <v/>
      </c>
      <c r="BG24" s="137" t="str">
        <f>IF(B.Ind!O27="","",B.Ind!O27)</f>
        <v/>
      </c>
      <c r="BH24" s="137" t="str">
        <f>IF(B.Ind!P27="","",B.Ind!P27)</f>
        <v/>
      </c>
      <c r="BI24" s="137" t="str">
        <f>IF(B.Ind!Q27="","",B.Ind!Q27)</f>
        <v/>
      </c>
      <c r="BJ24" s="137" t="str">
        <f>IF(B.Ind!R27="","",B.Ind!R27)</f>
        <v/>
      </c>
      <c r="BK24" s="137" t="str">
        <f>IF(B.ARAB!I27="","",B.ARAB!I27)</f>
        <v/>
      </c>
      <c r="BL24" s="137" t="str">
        <f>IF(B.ARAB!J27="","",B.ARAB!J27)</f>
        <v/>
      </c>
      <c r="BM24" s="137" t="str">
        <f>IF(B.ARAB!K27="","",B.ARAB!K27)</f>
        <v/>
      </c>
      <c r="BN24" s="137" t="str">
        <f>IF(B.ARAB!L27="","",B.ARAB!L27)</f>
        <v/>
      </c>
      <c r="BO24" s="137" t="str">
        <f>IF(B.ARAB!M27="","",B.ARAB!M27)</f>
        <v/>
      </c>
      <c r="BP24" s="137" t="str">
        <f>IF(B.ARAB!N27="","",B.ARAB!N27)</f>
        <v/>
      </c>
      <c r="BQ24" s="137" t="str">
        <f>IF(B.ARAB!O27="","",B.ARAB!O27)</f>
        <v/>
      </c>
      <c r="BR24" s="137" t="str">
        <f>IF(B.ARAB!P27="","",B.ARAB!P27)</f>
        <v/>
      </c>
      <c r="BS24" s="137" t="str">
        <f>IF(B.ARAB!Q27="","",B.ARAB!Q27)</f>
        <v/>
      </c>
      <c r="BT24" s="137" t="str">
        <f>IF(B.ARAB!R27="","",B.ARAB!R27)</f>
        <v/>
      </c>
      <c r="BU24" s="138" t="str">
        <f>IF(MAT!I27="","",MAT!I27)</f>
        <v/>
      </c>
      <c r="BV24" s="138" t="str">
        <f>IF(MAT!J27="","",MAT!J27)</f>
        <v/>
      </c>
      <c r="BW24" s="138" t="str">
        <f>IF(MAT!K27="","",MAT!K27)</f>
        <v/>
      </c>
      <c r="BX24" s="138" t="str">
        <f>IF(MAT!L27="","",MAT!L27)</f>
        <v/>
      </c>
      <c r="BY24" s="138" t="str">
        <f>IF(MAT!M27="","",MAT!M27)</f>
        <v/>
      </c>
      <c r="BZ24" s="138" t="str">
        <f>IF(MAT!N27="","",MAT!N27)</f>
        <v/>
      </c>
      <c r="CA24" s="138" t="str">
        <f>IF(MAT!O27="","",MAT!O27)</f>
        <v/>
      </c>
      <c r="CB24" s="138" t="str">
        <f>IF(MAT!P27="","",MAT!P27)</f>
        <v/>
      </c>
      <c r="CC24" s="138" t="str">
        <f>IF(MAT!Q27="","",MAT!Q27)</f>
        <v/>
      </c>
      <c r="CD24" s="138" t="str">
        <f>IF(MAT!R27="","",MAT!R27)</f>
        <v/>
      </c>
      <c r="CE24" s="138" t="str">
        <f>IF(IPA!I27="","",IPA!I27)</f>
        <v/>
      </c>
      <c r="CF24" s="138" t="str">
        <f>IF(IPA!J27="","",IPA!J27)</f>
        <v/>
      </c>
      <c r="CG24" s="138" t="str">
        <f>IF(IPA!K27="","",IPA!K27)</f>
        <v/>
      </c>
      <c r="CH24" s="138" t="str">
        <f>IF(IPA!L27="","",IPA!L27)</f>
        <v/>
      </c>
      <c r="CI24" s="138" t="str">
        <f>IF(IPA!M27="","",IPA!M27)</f>
        <v/>
      </c>
      <c r="CJ24" s="138" t="str">
        <f>IF(IPA!N27="","",IPA!N27)</f>
        <v/>
      </c>
      <c r="CK24" s="138" t="str">
        <f>IF(IPA!O27="","",IPA!O27)</f>
        <v/>
      </c>
      <c r="CL24" s="138" t="str">
        <f>IF(IPA!P27="","",IPA!P27)</f>
        <v/>
      </c>
      <c r="CM24" s="138" t="str">
        <f>IF(IPA!Q27="","",IPA!Q27)</f>
        <v/>
      </c>
      <c r="CN24" s="138" t="str">
        <f>IF(IPA!R27="","",IPA!R27)</f>
        <v/>
      </c>
      <c r="CO24" s="137" t="str">
        <f>IF(IPS!I27="","",IPS!I27)</f>
        <v/>
      </c>
      <c r="CP24" s="137" t="str">
        <f>IF(IPS!J27="","",IPS!J27)</f>
        <v/>
      </c>
      <c r="CQ24" s="137" t="str">
        <f>IF(IPS!K27="","",IPS!K27)</f>
        <v/>
      </c>
      <c r="CR24" s="137" t="str">
        <f>IF(IPS!L27="","",IPS!L27)</f>
        <v/>
      </c>
      <c r="CS24" s="137" t="str">
        <f>IF(IPS!M27="","",IPS!M27)</f>
        <v/>
      </c>
      <c r="CT24" s="137" t="str">
        <f>IF(IPS!N27="","",IPS!N27)</f>
        <v/>
      </c>
      <c r="CU24" s="137" t="str">
        <f>IF(IPS!O27="","",IPS!O27)</f>
        <v/>
      </c>
      <c r="CV24" s="137" t="str">
        <f>IF(IPS!P27="","",IPS!P27)</f>
        <v/>
      </c>
      <c r="CW24" s="137" t="str">
        <f>IF(IPS!Q27="","",IPS!Q27)</f>
        <v/>
      </c>
      <c r="CX24" s="137" t="str">
        <f>IF(IPS!R27="","",IPS!R27)</f>
        <v/>
      </c>
      <c r="CY24" s="138" t="str">
        <f>IF(BIng!I27="","",BIng!I27)</f>
        <v/>
      </c>
      <c r="CZ24" s="138" t="str">
        <f>IF(BIng!J27="","",BIng!J27)</f>
        <v/>
      </c>
      <c r="DA24" s="138" t="str">
        <f>IF(BIng!K27="","",BIng!K27)</f>
        <v/>
      </c>
      <c r="DB24" s="138" t="str">
        <f>IF(BIng!L27="","",BIng!L27)</f>
        <v/>
      </c>
      <c r="DC24" s="138" t="str">
        <f>IF(BIng!M27="","",BIng!M27)</f>
        <v/>
      </c>
      <c r="DD24" s="138" t="str">
        <f>IF(BIng!N27="","",BIng!N27)</f>
        <v/>
      </c>
      <c r="DE24" s="138" t="str">
        <f>IF(BIng!O27="","",BIng!O27)</f>
        <v/>
      </c>
      <c r="DF24" s="138" t="str">
        <f>IF(BIng!P27="","",BIng!P27)</f>
        <v/>
      </c>
      <c r="DG24" s="138" t="str">
        <f>IF(BIng!Q27="","",BIng!Q27)</f>
        <v/>
      </c>
      <c r="DH24" s="138" t="str">
        <f>IF(BIng!R27="","",BIng!R27)</f>
        <v/>
      </c>
      <c r="DI24" s="138" t="str">
        <f>IF(SBd!I27="","",SBd!I27)</f>
        <v/>
      </c>
      <c r="DJ24" s="138" t="str">
        <f>IF(SBd!J27="","",SBd!J27)</f>
        <v/>
      </c>
      <c r="DK24" s="138" t="str">
        <f>IF(SBd!K27="","",SBd!K27)</f>
        <v/>
      </c>
      <c r="DL24" s="138" t="str">
        <f>IF(SBd!L27="","",SBd!L27)</f>
        <v/>
      </c>
      <c r="DM24" s="138" t="str">
        <f>IF(SBd!M27="","",SBd!M27)</f>
        <v/>
      </c>
      <c r="DN24" s="138" t="str">
        <f>IF(SBd!N27="","",SBd!N27)</f>
        <v/>
      </c>
      <c r="DO24" s="138" t="str">
        <f>IF(SBd!O27="","",SBd!O27)</f>
        <v/>
      </c>
      <c r="DP24" s="138" t="str">
        <f>IF(SBd!P27="","",SBd!P27)</f>
        <v/>
      </c>
      <c r="DQ24" s="138" t="str">
        <f>IF(SBd!Q27="","",SBd!Q27)</f>
        <v/>
      </c>
      <c r="DR24" s="138" t="str">
        <f>IF(SBd!R27="","",SBd!R27)</f>
        <v/>
      </c>
      <c r="DS24" s="137" t="str">
        <f>IF(Pjk!I27="","",Pjk!I27)</f>
        <v/>
      </c>
      <c r="DT24" s="137" t="str">
        <f>IF(Pjk!J27="","",Pjk!J27)</f>
        <v/>
      </c>
      <c r="DU24" s="137" t="str">
        <f>IF(Pjk!K27="","",Pjk!K27)</f>
        <v/>
      </c>
      <c r="DV24" s="137" t="str">
        <f>IF(Pjk!L27="","",Pjk!L27)</f>
        <v/>
      </c>
      <c r="DW24" s="137" t="str">
        <f>IF(Pjk!M27="","",Pjk!M27)</f>
        <v/>
      </c>
      <c r="DX24" s="137" t="str">
        <f>IF(Pjk!N27="","",Pjk!N27)</f>
        <v/>
      </c>
      <c r="DY24" s="137" t="str">
        <f>IF(Pjk!O27="","",Pjk!O27)</f>
        <v/>
      </c>
      <c r="DZ24" s="137" t="str">
        <f>IF(Pjk!P27="","",Pjk!P27)</f>
        <v/>
      </c>
      <c r="EA24" s="137" t="str">
        <f>IF(Pjk!Q27="","",Pjk!Q27)</f>
        <v/>
      </c>
      <c r="EB24" s="137" t="str">
        <f>IF(Pjk!R27="","",Pjk!R27)</f>
        <v/>
      </c>
      <c r="EC24" s="137" t="str">
        <f>IF(Prk!I27="","",Prk!I27)</f>
        <v/>
      </c>
      <c r="ED24" s="137" t="str">
        <f>IF(Prk!J27="","",Prk!J27)</f>
        <v/>
      </c>
      <c r="EE24" s="137" t="str">
        <f>IF(Prk!K27="","",Prk!K27)</f>
        <v/>
      </c>
      <c r="EF24" s="137" t="str">
        <f>IF(Prk!L27="","",Prk!L27)</f>
        <v/>
      </c>
      <c r="EG24" s="137" t="str">
        <f>IF(Prk!M27="","",Prk!M27)</f>
        <v/>
      </c>
      <c r="EH24" s="137" t="str">
        <f>IF(Prk!N27="","",Prk!N27)</f>
        <v/>
      </c>
      <c r="EI24" s="137" t="str">
        <f>IF(Prk!O27="","",Prk!O27)</f>
        <v/>
      </c>
      <c r="EJ24" s="137" t="str">
        <f>IF(Prk!P27="","",Prk!P27)</f>
        <v/>
      </c>
      <c r="EK24" s="137" t="str">
        <f>IF(Prk!Q27="","",Prk!Q27)</f>
        <v/>
      </c>
      <c r="EL24" s="137" t="str">
        <f>IF(Prk!R27="","",Prk!R27)</f>
        <v/>
      </c>
      <c r="EM24" s="139" t="str">
        <f>IF(BADER!I27="","",BADER!I27)</f>
        <v/>
      </c>
      <c r="EN24" s="139" t="str">
        <f>IF(BADER!J27="","",BADER!J27)</f>
        <v/>
      </c>
      <c r="EO24" s="139" t="str">
        <f>IF(BADER!K27="","",BADER!K27)</f>
        <v/>
      </c>
      <c r="EP24" s="139" t="str">
        <f>IF(BADER!L27="","",BADER!L27)</f>
        <v/>
      </c>
      <c r="EQ24" s="139" t="str">
        <f>IF(BADER!M27="","",BADER!M27)</f>
        <v/>
      </c>
      <c r="ER24" s="139" t="str">
        <f>IF(BADER!N27="","",BADER!N27)</f>
        <v/>
      </c>
      <c r="ES24" s="139" t="str">
        <f>IF(BADER!O27="","",BADER!O27)</f>
        <v/>
      </c>
      <c r="ET24" s="139" t="str">
        <f>IF(BADER!P27="","",BADER!P27)</f>
        <v/>
      </c>
      <c r="EU24" s="139" t="str">
        <f>IF(BADER!Q27="","",BADER!Q27)</f>
        <v/>
      </c>
      <c r="EV24" s="139" t="str">
        <f>IF(BADER!R27="","",BADER!R27)</f>
        <v/>
      </c>
      <c r="EW24" s="146" t="str">
        <f t="shared" si="1"/>
        <v/>
      </c>
      <c r="EX24" s="146" t="str">
        <f t="shared" si="2"/>
        <v/>
      </c>
      <c r="EY24" s="146" t="str">
        <f t="shared" si="3"/>
        <v/>
      </c>
      <c r="EZ24" s="146" t="str">
        <f t="shared" si="4"/>
        <v/>
      </c>
      <c r="FA24" s="146" t="str">
        <f t="shared" si="5"/>
        <v/>
      </c>
      <c r="FB24" s="146" t="str">
        <f t="shared" si="6"/>
        <v/>
      </c>
      <c r="FC24" s="146" t="str">
        <f t="shared" si="7"/>
        <v/>
      </c>
      <c r="FD24" s="146" t="str">
        <f t="shared" si="8"/>
        <v/>
      </c>
      <c r="FE24" s="146" t="str">
        <f t="shared" si="9"/>
        <v/>
      </c>
      <c r="FF24" s="146" t="str">
        <f t="shared" si="10"/>
        <v/>
      </c>
      <c r="FG24" s="146" t="str">
        <f t="shared" si="11"/>
        <v/>
      </c>
      <c r="FH24" s="76" t="str">
        <f t="shared" si="12"/>
        <v/>
      </c>
      <c r="FI24" s="76" t="str">
        <f t="shared" si="13"/>
        <v/>
      </c>
      <c r="FJ24" s="76" t="str">
        <f t="shared" si="14"/>
        <v/>
      </c>
      <c r="FK24" s="76" t="str">
        <f t="shared" si="15"/>
        <v/>
      </c>
      <c r="FL24" s="76" t="str">
        <f t="shared" si="16"/>
        <v/>
      </c>
      <c r="FM24" s="76" t="str">
        <f t="shared" si="17"/>
        <v/>
      </c>
      <c r="FN24" s="76" t="str">
        <f t="shared" si="18"/>
        <v/>
      </c>
      <c r="FO24" s="76" t="str">
        <f t="shared" si="19"/>
        <v/>
      </c>
      <c r="FP24" s="76" t="str">
        <f t="shared" si="20"/>
        <v xml:space="preserve">Sikapnya  dalam ,  ,  ,  ,  ,  ,  ,  </v>
      </c>
    </row>
    <row r="25" spans="1:172">
      <c r="A25" s="72">
        <v>15</v>
      </c>
      <c r="B25" s="76" t="str">
        <f>'Data Identitas'!B23</f>
        <v>siswa15</v>
      </c>
      <c r="C25" s="137" t="str">
        <f>IF(QH!I28="","",QH!I28)</f>
        <v/>
      </c>
      <c r="D25" s="137" t="str">
        <f>IF(QH!J28="","",QH!J28)</f>
        <v/>
      </c>
      <c r="E25" s="137" t="str">
        <f>IF(QH!K28="","",QH!K28)</f>
        <v/>
      </c>
      <c r="F25" s="137" t="str">
        <f>IF(QH!L28="","",QH!L28)</f>
        <v/>
      </c>
      <c r="G25" s="137" t="str">
        <f>IF(QH!M28="","",QH!M28)</f>
        <v/>
      </c>
      <c r="H25" s="137" t="str">
        <f>IF(QH!N28="","",QH!N28)</f>
        <v/>
      </c>
      <c r="I25" s="137" t="str">
        <f>IF(QH!O28="","",QH!O28)</f>
        <v/>
      </c>
      <c r="J25" s="137" t="str">
        <f>IF(QH!P28="","",QH!P28)</f>
        <v/>
      </c>
      <c r="K25" s="137" t="str">
        <f>IF(QH!Q28="","",QH!Q28)</f>
        <v/>
      </c>
      <c r="L25" s="137" t="str">
        <f>IF(QH!R28="","",QH!R28)</f>
        <v/>
      </c>
      <c r="M25" s="138" t="str">
        <f>IF(AA!I28="","",AA!I28)</f>
        <v/>
      </c>
      <c r="N25" s="138" t="str">
        <f>IF(AA!J28="","",AA!J28)</f>
        <v/>
      </c>
      <c r="O25" s="138" t="str">
        <f>IF(AA!K28="","",AA!K28)</f>
        <v/>
      </c>
      <c r="P25" s="138" t="str">
        <f>IF(AA!L28="","",AA!L28)</f>
        <v/>
      </c>
      <c r="Q25" s="138" t="str">
        <f>IF(AA!M28="","",AA!M28)</f>
        <v/>
      </c>
      <c r="R25" s="138" t="str">
        <f>IF(AA!N28="","",AA!N28)</f>
        <v/>
      </c>
      <c r="S25" s="138" t="str">
        <f>IF(AA!O28="","",AA!O28)</f>
        <v/>
      </c>
      <c r="T25" s="138" t="str">
        <f>IF(AA!P28="","",AA!P28)</f>
        <v/>
      </c>
      <c r="U25" s="138" t="str">
        <f>IF(AA!Q28="","",AA!Q28)</f>
        <v/>
      </c>
      <c r="V25" s="138" t="str">
        <f>IF(AA!R28="","",AA!R28)</f>
        <v/>
      </c>
      <c r="W25" s="138" t="str">
        <f>IF(FIQIH!I28="","",FIQIH!I28)</f>
        <v/>
      </c>
      <c r="X25" s="138" t="str">
        <f>IF(FIQIH!J28="","",FIQIH!J28)</f>
        <v/>
      </c>
      <c r="Y25" s="138" t="str">
        <f>IF(FIQIH!K28="","",FIQIH!K28)</f>
        <v/>
      </c>
      <c r="Z25" s="138" t="str">
        <f>IF(FIQIH!L28="","",FIQIH!L28)</f>
        <v/>
      </c>
      <c r="AA25" s="138" t="str">
        <f>IF(FIQIH!M28="","",FIQIH!M28)</f>
        <v/>
      </c>
      <c r="AB25" s="138" t="str">
        <f>IF(FIQIH!N28="","",FIQIH!N28)</f>
        <v/>
      </c>
      <c r="AC25" s="138" t="str">
        <f>IF(FIQIH!O28="","",FIQIH!O28)</f>
        <v/>
      </c>
      <c r="AD25" s="138" t="str">
        <f>IF(FIQIH!P28="","",FIQIH!P28)</f>
        <v/>
      </c>
      <c r="AE25" s="138" t="str">
        <f>IF(FIQIH!Q28="","",FIQIH!Q28)</f>
        <v/>
      </c>
      <c r="AF25" s="138" t="str">
        <f>IF(FIQIH!R28="","",FIQIH!R28)</f>
        <v/>
      </c>
      <c r="AG25" s="138" t="str">
        <f>IF(SKI!I28="","",SKI!I28)</f>
        <v/>
      </c>
      <c r="AH25" s="138" t="str">
        <f>IF(SKI!J28="","",SKI!J28)</f>
        <v/>
      </c>
      <c r="AI25" s="138" t="str">
        <f>IF(SKI!K28="","",SKI!K28)</f>
        <v/>
      </c>
      <c r="AJ25" s="138" t="str">
        <f>IF(SKI!L28="","",SKI!L28)</f>
        <v/>
      </c>
      <c r="AK25" s="138" t="str">
        <f>IF(SKI!M28="","",SKI!M28)</f>
        <v/>
      </c>
      <c r="AL25" s="138" t="str">
        <f>IF(SKI!N28="","",SKI!N28)</f>
        <v/>
      </c>
      <c r="AM25" s="138" t="str">
        <f>IF(SKI!O28="","",SKI!O28)</f>
        <v/>
      </c>
      <c r="AN25" s="138" t="str">
        <f>IF(SKI!P28="","",SKI!P28)</f>
        <v/>
      </c>
      <c r="AO25" s="138" t="str">
        <f>IF(SKI!Q28="","",SKI!Q28)</f>
        <v/>
      </c>
      <c r="AP25" s="138" t="str">
        <f>IF(SKI!R28="","",SKI!R28)</f>
        <v/>
      </c>
      <c r="AQ25" s="138" t="str">
        <f>IF(PPKn!I28="","",PPKn!I28)</f>
        <v/>
      </c>
      <c r="AR25" s="138" t="str">
        <f>IF(PPKn!J28="","",PPKn!J28)</f>
        <v/>
      </c>
      <c r="AS25" s="138" t="str">
        <f>IF(PPKn!K28="","",PPKn!K28)</f>
        <v/>
      </c>
      <c r="AT25" s="138" t="str">
        <f>IF(PPKn!L28="","",PPKn!L28)</f>
        <v/>
      </c>
      <c r="AU25" s="138" t="str">
        <f>IF(PPKn!M28="","",PPKn!M28)</f>
        <v/>
      </c>
      <c r="AV25" s="138" t="str">
        <f>IF(PPKn!N28="","",PPKn!N28)</f>
        <v/>
      </c>
      <c r="AW25" s="138" t="str">
        <f>IF(PPKn!O28="","",PPKn!O28)</f>
        <v/>
      </c>
      <c r="AX25" s="138" t="str">
        <f>IF(PPKn!P28="","",PPKn!P28)</f>
        <v/>
      </c>
      <c r="AY25" s="138" t="str">
        <f>IF(PPKn!Q28="","",PPKn!Q28)</f>
        <v/>
      </c>
      <c r="AZ25" s="138" t="str">
        <f>IF(PPKn!R28="","",PPKn!R28)</f>
        <v/>
      </c>
      <c r="BA25" s="137" t="str">
        <f>IF(B.Ind!I28="","",B.Ind!I28)</f>
        <v/>
      </c>
      <c r="BB25" s="137" t="str">
        <f>IF(B.Ind!J28="","",B.Ind!J28)</f>
        <v/>
      </c>
      <c r="BC25" s="137" t="str">
        <f>IF(B.Ind!K28="","",B.Ind!K28)</f>
        <v/>
      </c>
      <c r="BD25" s="137" t="str">
        <f>IF(B.Ind!L28="","",B.Ind!L28)</f>
        <v/>
      </c>
      <c r="BE25" s="137" t="str">
        <f>IF(B.Ind!M28="","",B.Ind!M28)</f>
        <v/>
      </c>
      <c r="BF25" s="137" t="str">
        <f>IF(B.Ind!N28="","",B.Ind!N28)</f>
        <v/>
      </c>
      <c r="BG25" s="137" t="str">
        <f>IF(B.Ind!O28="","",B.Ind!O28)</f>
        <v/>
      </c>
      <c r="BH25" s="137" t="str">
        <f>IF(B.Ind!P28="","",B.Ind!P28)</f>
        <v/>
      </c>
      <c r="BI25" s="137" t="str">
        <f>IF(B.Ind!Q28="","",B.Ind!Q28)</f>
        <v/>
      </c>
      <c r="BJ25" s="137" t="str">
        <f>IF(B.Ind!R28="","",B.Ind!R28)</f>
        <v/>
      </c>
      <c r="BK25" s="137" t="str">
        <f>IF(B.ARAB!I28="","",B.ARAB!I28)</f>
        <v/>
      </c>
      <c r="BL25" s="137" t="str">
        <f>IF(B.ARAB!J28="","",B.ARAB!J28)</f>
        <v/>
      </c>
      <c r="BM25" s="137" t="str">
        <f>IF(B.ARAB!K28="","",B.ARAB!K28)</f>
        <v/>
      </c>
      <c r="BN25" s="137" t="str">
        <f>IF(B.ARAB!L28="","",B.ARAB!L28)</f>
        <v/>
      </c>
      <c r="BO25" s="137" t="str">
        <f>IF(B.ARAB!M28="","",B.ARAB!M28)</f>
        <v/>
      </c>
      <c r="BP25" s="137" t="str">
        <f>IF(B.ARAB!N28="","",B.ARAB!N28)</f>
        <v/>
      </c>
      <c r="BQ25" s="137" t="str">
        <f>IF(B.ARAB!O28="","",B.ARAB!O28)</f>
        <v/>
      </c>
      <c r="BR25" s="137" t="str">
        <f>IF(B.ARAB!P28="","",B.ARAB!P28)</f>
        <v/>
      </c>
      <c r="BS25" s="137" t="str">
        <f>IF(B.ARAB!Q28="","",B.ARAB!Q28)</f>
        <v/>
      </c>
      <c r="BT25" s="137" t="str">
        <f>IF(B.ARAB!R28="","",B.ARAB!R28)</f>
        <v/>
      </c>
      <c r="BU25" s="138" t="str">
        <f>IF(MAT!I28="","",MAT!I28)</f>
        <v/>
      </c>
      <c r="BV25" s="138" t="str">
        <f>IF(MAT!J28="","",MAT!J28)</f>
        <v/>
      </c>
      <c r="BW25" s="138" t="str">
        <f>IF(MAT!K28="","",MAT!K28)</f>
        <v/>
      </c>
      <c r="BX25" s="138" t="str">
        <f>IF(MAT!L28="","",MAT!L28)</f>
        <v/>
      </c>
      <c r="BY25" s="138" t="str">
        <f>IF(MAT!M28="","",MAT!M28)</f>
        <v/>
      </c>
      <c r="BZ25" s="138" t="str">
        <f>IF(MAT!N28="","",MAT!N28)</f>
        <v/>
      </c>
      <c r="CA25" s="138" t="str">
        <f>IF(MAT!O28="","",MAT!O28)</f>
        <v/>
      </c>
      <c r="CB25" s="138" t="str">
        <f>IF(MAT!P28="","",MAT!P28)</f>
        <v/>
      </c>
      <c r="CC25" s="138" t="str">
        <f>IF(MAT!Q28="","",MAT!Q28)</f>
        <v/>
      </c>
      <c r="CD25" s="138" t="str">
        <f>IF(MAT!R28="","",MAT!R28)</f>
        <v/>
      </c>
      <c r="CE25" s="138" t="str">
        <f>IF(IPA!I28="","",IPA!I28)</f>
        <v/>
      </c>
      <c r="CF25" s="138" t="str">
        <f>IF(IPA!J28="","",IPA!J28)</f>
        <v/>
      </c>
      <c r="CG25" s="138" t="str">
        <f>IF(IPA!K28="","",IPA!K28)</f>
        <v/>
      </c>
      <c r="CH25" s="138" t="str">
        <f>IF(IPA!L28="","",IPA!L28)</f>
        <v/>
      </c>
      <c r="CI25" s="138" t="str">
        <f>IF(IPA!M28="","",IPA!M28)</f>
        <v/>
      </c>
      <c r="CJ25" s="138" t="str">
        <f>IF(IPA!N28="","",IPA!N28)</f>
        <v/>
      </c>
      <c r="CK25" s="138" t="str">
        <f>IF(IPA!O28="","",IPA!O28)</f>
        <v/>
      </c>
      <c r="CL25" s="138" t="str">
        <f>IF(IPA!P28="","",IPA!P28)</f>
        <v/>
      </c>
      <c r="CM25" s="138" t="str">
        <f>IF(IPA!Q28="","",IPA!Q28)</f>
        <v/>
      </c>
      <c r="CN25" s="138" t="str">
        <f>IF(IPA!R28="","",IPA!R28)</f>
        <v/>
      </c>
      <c r="CO25" s="137" t="str">
        <f>IF(IPS!I28="","",IPS!I28)</f>
        <v/>
      </c>
      <c r="CP25" s="137" t="str">
        <f>IF(IPS!J28="","",IPS!J28)</f>
        <v/>
      </c>
      <c r="CQ25" s="137" t="str">
        <f>IF(IPS!K28="","",IPS!K28)</f>
        <v/>
      </c>
      <c r="CR25" s="137" t="str">
        <f>IF(IPS!L28="","",IPS!L28)</f>
        <v/>
      </c>
      <c r="CS25" s="137" t="str">
        <f>IF(IPS!M28="","",IPS!M28)</f>
        <v/>
      </c>
      <c r="CT25" s="137" t="str">
        <f>IF(IPS!N28="","",IPS!N28)</f>
        <v/>
      </c>
      <c r="CU25" s="137" t="str">
        <f>IF(IPS!O28="","",IPS!O28)</f>
        <v/>
      </c>
      <c r="CV25" s="137" t="str">
        <f>IF(IPS!P28="","",IPS!P28)</f>
        <v/>
      </c>
      <c r="CW25" s="137" t="str">
        <f>IF(IPS!Q28="","",IPS!Q28)</f>
        <v/>
      </c>
      <c r="CX25" s="137" t="str">
        <f>IF(IPS!R28="","",IPS!R28)</f>
        <v/>
      </c>
      <c r="CY25" s="138" t="str">
        <f>IF(BIng!I28="","",BIng!I28)</f>
        <v/>
      </c>
      <c r="CZ25" s="138" t="str">
        <f>IF(BIng!J28="","",BIng!J28)</f>
        <v/>
      </c>
      <c r="DA25" s="138" t="str">
        <f>IF(BIng!K28="","",BIng!K28)</f>
        <v/>
      </c>
      <c r="DB25" s="138" t="str">
        <f>IF(BIng!L28="","",BIng!L28)</f>
        <v/>
      </c>
      <c r="DC25" s="138" t="str">
        <f>IF(BIng!M28="","",BIng!M28)</f>
        <v/>
      </c>
      <c r="DD25" s="138" t="str">
        <f>IF(BIng!N28="","",BIng!N28)</f>
        <v/>
      </c>
      <c r="DE25" s="138" t="str">
        <f>IF(BIng!O28="","",BIng!O28)</f>
        <v/>
      </c>
      <c r="DF25" s="138" t="str">
        <f>IF(BIng!P28="","",BIng!P28)</f>
        <v/>
      </c>
      <c r="DG25" s="138" t="str">
        <f>IF(BIng!Q28="","",BIng!Q28)</f>
        <v/>
      </c>
      <c r="DH25" s="138" t="str">
        <f>IF(BIng!R28="","",BIng!R28)</f>
        <v/>
      </c>
      <c r="DI25" s="138" t="str">
        <f>IF(SBd!I28="","",SBd!I28)</f>
        <v/>
      </c>
      <c r="DJ25" s="138" t="str">
        <f>IF(SBd!J28="","",SBd!J28)</f>
        <v/>
      </c>
      <c r="DK25" s="138" t="str">
        <f>IF(SBd!K28="","",SBd!K28)</f>
        <v/>
      </c>
      <c r="DL25" s="138" t="str">
        <f>IF(SBd!L28="","",SBd!L28)</f>
        <v/>
      </c>
      <c r="DM25" s="138" t="str">
        <f>IF(SBd!M28="","",SBd!M28)</f>
        <v/>
      </c>
      <c r="DN25" s="138" t="str">
        <f>IF(SBd!N28="","",SBd!N28)</f>
        <v/>
      </c>
      <c r="DO25" s="138" t="str">
        <f>IF(SBd!O28="","",SBd!O28)</f>
        <v/>
      </c>
      <c r="DP25" s="138" t="str">
        <f>IF(SBd!P28="","",SBd!P28)</f>
        <v/>
      </c>
      <c r="DQ25" s="138" t="str">
        <f>IF(SBd!Q28="","",SBd!Q28)</f>
        <v/>
      </c>
      <c r="DR25" s="138" t="str">
        <f>IF(SBd!R28="","",SBd!R28)</f>
        <v/>
      </c>
      <c r="DS25" s="137" t="str">
        <f>IF(Pjk!I28="","",Pjk!I28)</f>
        <v/>
      </c>
      <c r="DT25" s="137" t="str">
        <f>IF(Pjk!J28="","",Pjk!J28)</f>
        <v/>
      </c>
      <c r="DU25" s="137" t="str">
        <f>IF(Pjk!K28="","",Pjk!K28)</f>
        <v/>
      </c>
      <c r="DV25" s="137" t="str">
        <f>IF(Pjk!L28="","",Pjk!L28)</f>
        <v/>
      </c>
      <c r="DW25" s="137" t="str">
        <f>IF(Pjk!M28="","",Pjk!M28)</f>
        <v/>
      </c>
      <c r="DX25" s="137" t="str">
        <f>IF(Pjk!N28="","",Pjk!N28)</f>
        <v/>
      </c>
      <c r="DY25" s="137" t="str">
        <f>IF(Pjk!O28="","",Pjk!O28)</f>
        <v/>
      </c>
      <c r="DZ25" s="137" t="str">
        <f>IF(Pjk!P28="","",Pjk!P28)</f>
        <v/>
      </c>
      <c r="EA25" s="137" t="str">
        <f>IF(Pjk!Q28="","",Pjk!Q28)</f>
        <v/>
      </c>
      <c r="EB25" s="137" t="str">
        <f>IF(Pjk!R28="","",Pjk!R28)</f>
        <v/>
      </c>
      <c r="EC25" s="137" t="str">
        <f>IF(Prk!I28="","",Prk!I28)</f>
        <v/>
      </c>
      <c r="ED25" s="137" t="str">
        <f>IF(Prk!J28="","",Prk!J28)</f>
        <v/>
      </c>
      <c r="EE25" s="137" t="str">
        <f>IF(Prk!K28="","",Prk!K28)</f>
        <v/>
      </c>
      <c r="EF25" s="137" t="str">
        <f>IF(Prk!L28="","",Prk!L28)</f>
        <v/>
      </c>
      <c r="EG25" s="137" t="str">
        <f>IF(Prk!M28="","",Prk!M28)</f>
        <v/>
      </c>
      <c r="EH25" s="137" t="str">
        <f>IF(Prk!N28="","",Prk!N28)</f>
        <v/>
      </c>
      <c r="EI25" s="137" t="str">
        <f>IF(Prk!O28="","",Prk!O28)</f>
        <v/>
      </c>
      <c r="EJ25" s="137" t="str">
        <f>IF(Prk!P28="","",Prk!P28)</f>
        <v/>
      </c>
      <c r="EK25" s="137" t="str">
        <f>IF(Prk!Q28="","",Prk!Q28)</f>
        <v/>
      </c>
      <c r="EL25" s="137" t="str">
        <f>IF(Prk!R28="","",Prk!R28)</f>
        <v/>
      </c>
      <c r="EM25" s="139" t="str">
        <f>IF(BADER!I28="","",BADER!I28)</f>
        <v/>
      </c>
      <c r="EN25" s="139" t="str">
        <f>IF(BADER!J28="","",BADER!J28)</f>
        <v/>
      </c>
      <c r="EO25" s="139" t="str">
        <f>IF(BADER!K28="","",BADER!K28)</f>
        <v/>
      </c>
      <c r="EP25" s="139" t="str">
        <f>IF(BADER!L28="","",BADER!L28)</f>
        <v/>
      </c>
      <c r="EQ25" s="139" t="str">
        <f>IF(BADER!M28="","",BADER!M28)</f>
        <v/>
      </c>
      <c r="ER25" s="139" t="str">
        <f>IF(BADER!N28="","",BADER!N28)</f>
        <v/>
      </c>
      <c r="ES25" s="139" t="str">
        <f>IF(BADER!O28="","",BADER!O28)</f>
        <v/>
      </c>
      <c r="ET25" s="139" t="str">
        <f>IF(BADER!P28="","",BADER!P28)</f>
        <v/>
      </c>
      <c r="EU25" s="139" t="str">
        <f>IF(BADER!Q28="","",BADER!Q28)</f>
        <v/>
      </c>
      <c r="EV25" s="139" t="str">
        <f>IF(BADER!R28="","",BADER!R28)</f>
        <v/>
      </c>
      <c r="EW25" s="146" t="str">
        <f t="shared" si="1"/>
        <v/>
      </c>
      <c r="EX25" s="146" t="str">
        <f t="shared" si="2"/>
        <v/>
      </c>
      <c r="EY25" s="146" t="str">
        <f t="shared" si="3"/>
        <v/>
      </c>
      <c r="EZ25" s="146" t="str">
        <f t="shared" si="4"/>
        <v/>
      </c>
      <c r="FA25" s="146" t="str">
        <f t="shared" si="5"/>
        <v/>
      </c>
      <c r="FB25" s="146" t="str">
        <f t="shared" si="6"/>
        <v/>
      </c>
      <c r="FC25" s="146" t="str">
        <f t="shared" si="7"/>
        <v/>
      </c>
      <c r="FD25" s="146" t="str">
        <f t="shared" si="8"/>
        <v/>
      </c>
      <c r="FE25" s="146" t="str">
        <f t="shared" si="9"/>
        <v/>
      </c>
      <c r="FF25" s="146" t="str">
        <f t="shared" si="10"/>
        <v/>
      </c>
      <c r="FG25" s="146" t="str">
        <f t="shared" si="11"/>
        <v/>
      </c>
      <c r="FH25" s="76" t="str">
        <f t="shared" si="12"/>
        <v/>
      </c>
      <c r="FI25" s="76" t="str">
        <f t="shared" si="13"/>
        <v/>
      </c>
      <c r="FJ25" s="76" t="str">
        <f t="shared" si="14"/>
        <v/>
      </c>
      <c r="FK25" s="76" t="str">
        <f t="shared" si="15"/>
        <v/>
      </c>
      <c r="FL25" s="76" t="str">
        <f t="shared" si="16"/>
        <v/>
      </c>
      <c r="FM25" s="76" t="str">
        <f t="shared" si="17"/>
        <v/>
      </c>
      <c r="FN25" s="76" t="str">
        <f t="shared" si="18"/>
        <v/>
      </c>
      <c r="FO25" s="76" t="str">
        <f t="shared" si="19"/>
        <v/>
      </c>
      <c r="FP25" s="76" t="str">
        <f t="shared" si="20"/>
        <v xml:space="preserve">Sikapnya  dalam ,  ,  ,  ,  ,  ,  ,  </v>
      </c>
    </row>
    <row r="26" spans="1:172">
      <c r="A26" s="72">
        <v>16</v>
      </c>
      <c r="B26" s="76" t="str">
        <f>'Data Identitas'!B24</f>
        <v>siswa16</v>
      </c>
      <c r="C26" s="137" t="str">
        <f>IF(QH!I29="","",QH!I29)</f>
        <v/>
      </c>
      <c r="D26" s="137" t="str">
        <f>IF(QH!J29="","",QH!J29)</f>
        <v/>
      </c>
      <c r="E26" s="137" t="str">
        <f>IF(QH!K29="","",QH!K29)</f>
        <v/>
      </c>
      <c r="F26" s="137" t="str">
        <f>IF(QH!L29="","",QH!L29)</f>
        <v/>
      </c>
      <c r="G26" s="137" t="str">
        <f>IF(QH!M29="","",QH!M29)</f>
        <v/>
      </c>
      <c r="H26" s="137" t="str">
        <f>IF(QH!N29="","",QH!N29)</f>
        <v/>
      </c>
      <c r="I26" s="137" t="str">
        <f>IF(QH!O29="","",QH!O29)</f>
        <v/>
      </c>
      <c r="J26" s="137" t="str">
        <f>IF(QH!P29="","",QH!P29)</f>
        <v/>
      </c>
      <c r="K26" s="137" t="str">
        <f>IF(QH!Q29="","",QH!Q29)</f>
        <v/>
      </c>
      <c r="L26" s="137" t="str">
        <f>IF(QH!R29="","",QH!R29)</f>
        <v/>
      </c>
      <c r="M26" s="138" t="str">
        <f>IF(AA!I29="","",AA!I29)</f>
        <v/>
      </c>
      <c r="N26" s="138" t="str">
        <f>IF(AA!J29="","",AA!J29)</f>
        <v/>
      </c>
      <c r="O26" s="138" t="str">
        <f>IF(AA!K29="","",AA!K29)</f>
        <v/>
      </c>
      <c r="P26" s="138" t="str">
        <f>IF(AA!L29="","",AA!L29)</f>
        <v/>
      </c>
      <c r="Q26" s="138" t="str">
        <f>IF(AA!M29="","",AA!M29)</f>
        <v/>
      </c>
      <c r="R26" s="138" t="str">
        <f>IF(AA!N29="","",AA!N29)</f>
        <v/>
      </c>
      <c r="S26" s="138" t="str">
        <f>IF(AA!O29="","",AA!O29)</f>
        <v/>
      </c>
      <c r="T26" s="138" t="str">
        <f>IF(AA!P29="","",AA!P29)</f>
        <v/>
      </c>
      <c r="U26" s="138" t="str">
        <f>IF(AA!Q29="","",AA!Q29)</f>
        <v/>
      </c>
      <c r="V26" s="138" t="str">
        <f>IF(AA!R29="","",AA!R29)</f>
        <v/>
      </c>
      <c r="W26" s="138" t="str">
        <f>IF(FIQIH!I29="","",FIQIH!I29)</f>
        <v/>
      </c>
      <c r="X26" s="138" t="str">
        <f>IF(FIQIH!J29="","",FIQIH!J29)</f>
        <v/>
      </c>
      <c r="Y26" s="138" t="str">
        <f>IF(FIQIH!K29="","",FIQIH!K29)</f>
        <v/>
      </c>
      <c r="Z26" s="138" t="str">
        <f>IF(FIQIH!L29="","",FIQIH!L29)</f>
        <v/>
      </c>
      <c r="AA26" s="138" t="str">
        <f>IF(FIQIH!M29="","",FIQIH!M29)</f>
        <v/>
      </c>
      <c r="AB26" s="138" t="str">
        <f>IF(FIQIH!N29="","",FIQIH!N29)</f>
        <v/>
      </c>
      <c r="AC26" s="138" t="str">
        <f>IF(FIQIH!O29="","",FIQIH!O29)</f>
        <v/>
      </c>
      <c r="AD26" s="138" t="str">
        <f>IF(FIQIH!P29="","",FIQIH!P29)</f>
        <v/>
      </c>
      <c r="AE26" s="138" t="str">
        <f>IF(FIQIH!Q29="","",FIQIH!Q29)</f>
        <v/>
      </c>
      <c r="AF26" s="138" t="str">
        <f>IF(FIQIH!R29="","",FIQIH!R29)</f>
        <v/>
      </c>
      <c r="AG26" s="138" t="str">
        <f>IF(SKI!I29="","",SKI!I29)</f>
        <v/>
      </c>
      <c r="AH26" s="138" t="str">
        <f>IF(SKI!J29="","",SKI!J29)</f>
        <v/>
      </c>
      <c r="AI26" s="138" t="str">
        <f>IF(SKI!K29="","",SKI!K29)</f>
        <v/>
      </c>
      <c r="AJ26" s="138" t="str">
        <f>IF(SKI!L29="","",SKI!L29)</f>
        <v/>
      </c>
      <c r="AK26" s="138" t="str">
        <f>IF(SKI!M29="","",SKI!M29)</f>
        <v/>
      </c>
      <c r="AL26" s="138" t="str">
        <f>IF(SKI!N29="","",SKI!N29)</f>
        <v/>
      </c>
      <c r="AM26" s="138" t="str">
        <f>IF(SKI!O29="","",SKI!O29)</f>
        <v/>
      </c>
      <c r="AN26" s="138" t="str">
        <f>IF(SKI!P29="","",SKI!P29)</f>
        <v/>
      </c>
      <c r="AO26" s="138" t="str">
        <f>IF(SKI!Q29="","",SKI!Q29)</f>
        <v/>
      </c>
      <c r="AP26" s="138" t="str">
        <f>IF(SKI!R29="","",SKI!R29)</f>
        <v/>
      </c>
      <c r="AQ26" s="138" t="str">
        <f>IF(PPKn!I29="","",PPKn!I29)</f>
        <v/>
      </c>
      <c r="AR26" s="138" t="str">
        <f>IF(PPKn!J29="","",PPKn!J29)</f>
        <v/>
      </c>
      <c r="AS26" s="138" t="str">
        <f>IF(PPKn!K29="","",PPKn!K29)</f>
        <v/>
      </c>
      <c r="AT26" s="138" t="str">
        <f>IF(PPKn!L29="","",PPKn!L29)</f>
        <v/>
      </c>
      <c r="AU26" s="138" t="str">
        <f>IF(PPKn!M29="","",PPKn!M29)</f>
        <v/>
      </c>
      <c r="AV26" s="138" t="str">
        <f>IF(PPKn!N29="","",PPKn!N29)</f>
        <v/>
      </c>
      <c r="AW26" s="138" t="str">
        <f>IF(PPKn!O29="","",PPKn!O29)</f>
        <v/>
      </c>
      <c r="AX26" s="138" t="str">
        <f>IF(PPKn!P29="","",PPKn!P29)</f>
        <v/>
      </c>
      <c r="AY26" s="138" t="str">
        <f>IF(PPKn!Q29="","",PPKn!Q29)</f>
        <v/>
      </c>
      <c r="AZ26" s="138" t="str">
        <f>IF(PPKn!R29="","",PPKn!R29)</f>
        <v/>
      </c>
      <c r="BA26" s="137" t="str">
        <f>IF(B.Ind!I29="","",B.Ind!I29)</f>
        <v/>
      </c>
      <c r="BB26" s="137" t="str">
        <f>IF(B.Ind!J29="","",B.Ind!J29)</f>
        <v/>
      </c>
      <c r="BC26" s="137" t="str">
        <f>IF(B.Ind!K29="","",B.Ind!K29)</f>
        <v/>
      </c>
      <c r="BD26" s="137" t="str">
        <f>IF(B.Ind!L29="","",B.Ind!L29)</f>
        <v/>
      </c>
      <c r="BE26" s="137" t="str">
        <f>IF(B.Ind!M29="","",B.Ind!M29)</f>
        <v/>
      </c>
      <c r="BF26" s="137" t="str">
        <f>IF(B.Ind!N29="","",B.Ind!N29)</f>
        <v/>
      </c>
      <c r="BG26" s="137" t="str">
        <f>IF(B.Ind!O29="","",B.Ind!O29)</f>
        <v/>
      </c>
      <c r="BH26" s="137" t="str">
        <f>IF(B.Ind!P29="","",B.Ind!P29)</f>
        <v/>
      </c>
      <c r="BI26" s="137" t="str">
        <f>IF(B.Ind!Q29="","",B.Ind!Q29)</f>
        <v/>
      </c>
      <c r="BJ26" s="137" t="str">
        <f>IF(B.Ind!R29="","",B.Ind!R29)</f>
        <v/>
      </c>
      <c r="BK26" s="137" t="str">
        <f>IF(B.ARAB!I29="","",B.ARAB!I29)</f>
        <v/>
      </c>
      <c r="BL26" s="137" t="str">
        <f>IF(B.ARAB!J29="","",B.ARAB!J29)</f>
        <v/>
      </c>
      <c r="BM26" s="137" t="str">
        <f>IF(B.ARAB!K29="","",B.ARAB!K29)</f>
        <v/>
      </c>
      <c r="BN26" s="137" t="str">
        <f>IF(B.ARAB!L29="","",B.ARAB!L29)</f>
        <v/>
      </c>
      <c r="BO26" s="137" t="str">
        <f>IF(B.ARAB!M29="","",B.ARAB!M29)</f>
        <v/>
      </c>
      <c r="BP26" s="137" t="str">
        <f>IF(B.ARAB!N29="","",B.ARAB!N29)</f>
        <v/>
      </c>
      <c r="BQ26" s="137" t="str">
        <f>IF(B.ARAB!O29="","",B.ARAB!O29)</f>
        <v/>
      </c>
      <c r="BR26" s="137" t="str">
        <f>IF(B.ARAB!P29="","",B.ARAB!P29)</f>
        <v/>
      </c>
      <c r="BS26" s="137" t="str">
        <f>IF(B.ARAB!Q29="","",B.ARAB!Q29)</f>
        <v/>
      </c>
      <c r="BT26" s="137" t="str">
        <f>IF(B.ARAB!R29="","",B.ARAB!R29)</f>
        <v/>
      </c>
      <c r="BU26" s="138" t="str">
        <f>IF(MAT!I29="","",MAT!I29)</f>
        <v/>
      </c>
      <c r="BV26" s="138" t="str">
        <f>IF(MAT!J29="","",MAT!J29)</f>
        <v/>
      </c>
      <c r="BW26" s="138" t="str">
        <f>IF(MAT!K29="","",MAT!K29)</f>
        <v/>
      </c>
      <c r="BX26" s="138" t="str">
        <f>IF(MAT!L29="","",MAT!L29)</f>
        <v/>
      </c>
      <c r="BY26" s="138" t="str">
        <f>IF(MAT!M29="","",MAT!M29)</f>
        <v/>
      </c>
      <c r="BZ26" s="138" t="str">
        <f>IF(MAT!N29="","",MAT!N29)</f>
        <v/>
      </c>
      <c r="CA26" s="138" t="str">
        <f>IF(MAT!O29="","",MAT!O29)</f>
        <v/>
      </c>
      <c r="CB26" s="138" t="str">
        <f>IF(MAT!P29="","",MAT!P29)</f>
        <v/>
      </c>
      <c r="CC26" s="138" t="str">
        <f>IF(MAT!Q29="","",MAT!Q29)</f>
        <v/>
      </c>
      <c r="CD26" s="138" t="str">
        <f>IF(MAT!R29="","",MAT!R29)</f>
        <v/>
      </c>
      <c r="CE26" s="138" t="str">
        <f>IF(IPA!I29="","",IPA!I29)</f>
        <v/>
      </c>
      <c r="CF26" s="138" t="str">
        <f>IF(IPA!J29="","",IPA!J29)</f>
        <v/>
      </c>
      <c r="CG26" s="138" t="str">
        <f>IF(IPA!K29="","",IPA!K29)</f>
        <v/>
      </c>
      <c r="CH26" s="138" t="str">
        <f>IF(IPA!L29="","",IPA!L29)</f>
        <v/>
      </c>
      <c r="CI26" s="138" t="str">
        <f>IF(IPA!M29="","",IPA!M29)</f>
        <v/>
      </c>
      <c r="CJ26" s="138" t="str">
        <f>IF(IPA!N29="","",IPA!N29)</f>
        <v/>
      </c>
      <c r="CK26" s="138" t="str">
        <f>IF(IPA!O29="","",IPA!O29)</f>
        <v/>
      </c>
      <c r="CL26" s="138" t="str">
        <f>IF(IPA!P29="","",IPA!P29)</f>
        <v/>
      </c>
      <c r="CM26" s="138" t="str">
        <f>IF(IPA!Q29="","",IPA!Q29)</f>
        <v/>
      </c>
      <c r="CN26" s="138" t="str">
        <f>IF(IPA!R29="","",IPA!R29)</f>
        <v/>
      </c>
      <c r="CO26" s="137" t="str">
        <f>IF(IPS!I29="","",IPS!I29)</f>
        <v/>
      </c>
      <c r="CP26" s="137" t="str">
        <f>IF(IPS!J29="","",IPS!J29)</f>
        <v/>
      </c>
      <c r="CQ26" s="137" t="str">
        <f>IF(IPS!K29="","",IPS!K29)</f>
        <v/>
      </c>
      <c r="CR26" s="137" t="str">
        <f>IF(IPS!L29="","",IPS!L29)</f>
        <v/>
      </c>
      <c r="CS26" s="137" t="str">
        <f>IF(IPS!M29="","",IPS!M29)</f>
        <v/>
      </c>
      <c r="CT26" s="137" t="str">
        <f>IF(IPS!N29="","",IPS!N29)</f>
        <v/>
      </c>
      <c r="CU26" s="137" t="str">
        <f>IF(IPS!O29="","",IPS!O29)</f>
        <v/>
      </c>
      <c r="CV26" s="137" t="str">
        <f>IF(IPS!P29="","",IPS!P29)</f>
        <v/>
      </c>
      <c r="CW26" s="137" t="str">
        <f>IF(IPS!Q29="","",IPS!Q29)</f>
        <v/>
      </c>
      <c r="CX26" s="137" t="str">
        <f>IF(IPS!R29="","",IPS!R29)</f>
        <v/>
      </c>
      <c r="CY26" s="138" t="str">
        <f>IF(BIng!I29="","",BIng!I29)</f>
        <v/>
      </c>
      <c r="CZ26" s="138" t="str">
        <f>IF(BIng!J29="","",BIng!J29)</f>
        <v/>
      </c>
      <c r="DA26" s="138" t="str">
        <f>IF(BIng!K29="","",BIng!K29)</f>
        <v/>
      </c>
      <c r="DB26" s="138" t="str">
        <f>IF(BIng!L29="","",BIng!L29)</f>
        <v/>
      </c>
      <c r="DC26" s="138" t="str">
        <f>IF(BIng!M29="","",BIng!M29)</f>
        <v/>
      </c>
      <c r="DD26" s="138" t="str">
        <f>IF(BIng!N29="","",BIng!N29)</f>
        <v/>
      </c>
      <c r="DE26" s="138" t="str">
        <f>IF(BIng!O29="","",BIng!O29)</f>
        <v/>
      </c>
      <c r="DF26" s="138" t="str">
        <f>IF(BIng!P29="","",BIng!P29)</f>
        <v/>
      </c>
      <c r="DG26" s="138" t="str">
        <f>IF(BIng!Q29="","",BIng!Q29)</f>
        <v/>
      </c>
      <c r="DH26" s="138" t="str">
        <f>IF(BIng!R29="","",BIng!R29)</f>
        <v/>
      </c>
      <c r="DI26" s="138" t="str">
        <f>IF(SBd!I29="","",SBd!I29)</f>
        <v/>
      </c>
      <c r="DJ26" s="138" t="str">
        <f>IF(SBd!J29="","",SBd!J29)</f>
        <v/>
      </c>
      <c r="DK26" s="138" t="str">
        <f>IF(SBd!K29="","",SBd!K29)</f>
        <v/>
      </c>
      <c r="DL26" s="138" t="str">
        <f>IF(SBd!L29="","",SBd!L29)</f>
        <v/>
      </c>
      <c r="DM26" s="138" t="str">
        <f>IF(SBd!M29="","",SBd!M29)</f>
        <v/>
      </c>
      <c r="DN26" s="138" t="str">
        <f>IF(SBd!N29="","",SBd!N29)</f>
        <v/>
      </c>
      <c r="DO26" s="138" t="str">
        <f>IF(SBd!O29="","",SBd!O29)</f>
        <v/>
      </c>
      <c r="DP26" s="138" t="str">
        <f>IF(SBd!P29="","",SBd!P29)</f>
        <v/>
      </c>
      <c r="DQ26" s="138" t="str">
        <f>IF(SBd!Q29="","",SBd!Q29)</f>
        <v/>
      </c>
      <c r="DR26" s="138" t="str">
        <f>IF(SBd!R29="","",SBd!R29)</f>
        <v/>
      </c>
      <c r="DS26" s="137" t="str">
        <f>IF(Pjk!I29="","",Pjk!I29)</f>
        <v/>
      </c>
      <c r="DT26" s="137" t="str">
        <f>IF(Pjk!J29="","",Pjk!J29)</f>
        <v/>
      </c>
      <c r="DU26" s="137" t="str">
        <f>IF(Pjk!K29="","",Pjk!K29)</f>
        <v/>
      </c>
      <c r="DV26" s="137" t="str">
        <f>IF(Pjk!L29="","",Pjk!L29)</f>
        <v/>
      </c>
      <c r="DW26" s="137" t="str">
        <f>IF(Pjk!M29="","",Pjk!M29)</f>
        <v/>
      </c>
      <c r="DX26" s="137" t="str">
        <f>IF(Pjk!N29="","",Pjk!N29)</f>
        <v/>
      </c>
      <c r="DY26" s="137" t="str">
        <f>IF(Pjk!O29="","",Pjk!O29)</f>
        <v/>
      </c>
      <c r="DZ26" s="137" t="str">
        <f>IF(Pjk!P29="","",Pjk!P29)</f>
        <v/>
      </c>
      <c r="EA26" s="137" t="str">
        <f>IF(Pjk!Q29="","",Pjk!Q29)</f>
        <v/>
      </c>
      <c r="EB26" s="137" t="str">
        <f>IF(Pjk!R29="","",Pjk!R29)</f>
        <v/>
      </c>
      <c r="EC26" s="137" t="str">
        <f>IF(Prk!I29="","",Prk!I29)</f>
        <v/>
      </c>
      <c r="ED26" s="137" t="str">
        <f>IF(Prk!J29="","",Prk!J29)</f>
        <v/>
      </c>
      <c r="EE26" s="137" t="str">
        <f>IF(Prk!K29="","",Prk!K29)</f>
        <v/>
      </c>
      <c r="EF26" s="137" t="str">
        <f>IF(Prk!L29="","",Prk!L29)</f>
        <v/>
      </c>
      <c r="EG26" s="137" t="str">
        <f>IF(Prk!M29="","",Prk!M29)</f>
        <v/>
      </c>
      <c r="EH26" s="137" t="str">
        <f>IF(Prk!N29="","",Prk!N29)</f>
        <v/>
      </c>
      <c r="EI26" s="137" t="str">
        <f>IF(Prk!O29="","",Prk!O29)</f>
        <v/>
      </c>
      <c r="EJ26" s="137" t="str">
        <f>IF(Prk!P29="","",Prk!P29)</f>
        <v/>
      </c>
      <c r="EK26" s="137" t="str">
        <f>IF(Prk!Q29="","",Prk!Q29)</f>
        <v/>
      </c>
      <c r="EL26" s="137" t="str">
        <f>IF(Prk!R29="","",Prk!R29)</f>
        <v/>
      </c>
      <c r="EM26" s="139" t="str">
        <f>IF(BADER!I29="","",BADER!I29)</f>
        <v/>
      </c>
      <c r="EN26" s="139" t="str">
        <f>IF(BADER!J29="","",BADER!J29)</f>
        <v/>
      </c>
      <c r="EO26" s="139" t="str">
        <f>IF(BADER!K29="","",BADER!K29)</f>
        <v/>
      </c>
      <c r="EP26" s="139" t="str">
        <f>IF(BADER!L29="","",BADER!L29)</f>
        <v/>
      </c>
      <c r="EQ26" s="139" t="str">
        <f>IF(BADER!M29="","",BADER!M29)</f>
        <v/>
      </c>
      <c r="ER26" s="139" t="str">
        <f>IF(BADER!N29="","",BADER!N29)</f>
        <v/>
      </c>
      <c r="ES26" s="139" t="str">
        <f>IF(BADER!O29="","",BADER!O29)</f>
        <v/>
      </c>
      <c r="ET26" s="139" t="str">
        <f>IF(BADER!P29="","",BADER!P29)</f>
        <v/>
      </c>
      <c r="EU26" s="139" t="str">
        <f>IF(BADER!Q29="","",BADER!Q29)</f>
        <v/>
      </c>
      <c r="EV26" s="139" t="str">
        <f>IF(BADER!R29="","",BADER!R29)</f>
        <v/>
      </c>
      <c r="EW26" s="146" t="str">
        <f t="shared" si="1"/>
        <v/>
      </c>
      <c r="EX26" s="146" t="str">
        <f t="shared" si="2"/>
        <v/>
      </c>
      <c r="EY26" s="146" t="str">
        <f t="shared" si="3"/>
        <v/>
      </c>
      <c r="EZ26" s="146" t="str">
        <f t="shared" si="4"/>
        <v/>
      </c>
      <c r="FA26" s="146" t="str">
        <f t="shared" si="5"/>
        <v/>
      </c>
      <c r="FB26" s="146" t="str">
        <f t="shared" si="6"/>
        <v/>
      </c>
      <c r="FC26" s="146" t="str">
        <f t="shared" si="7"/>
        <v/>
      </c>
      <c r="FD26" s="146" t="str">
        <f t="shared" si="8"/>
        <v/>
      </c>
      <c r="FE26" s="146" t="str">
        <f t="shared" si="9"/>
        <v/>
      </c>
      <c r="FF26" s="146" t="str">
        <f t="shared" si="10"/>
        <v/>
      </c>
      <c r="FG26" s="146" t="str">
        <f t="shared" si="11"/>
        <v/>
      </c>
      <c r="FH26" s="76" t="str">
        <f t="shared" si="12"/>
        <v/>
      </c>
      <c r="FI26" s="76" t="str">
        <f t="shared" si="13"/>
        <v/>
      </c>
      <c r="FJ26" s="76" t="str">
        <f t="shared" si="14"/>
        <v/>
      </c>
      <c r="FK26" s="76" t="str">
        <f t="shared" si="15"/>
        <v/>
      </c>
      <c r="FL26" s="76" t="str">
        <f t="shared" si="16"/>
        <v/>
      </c>
      <c r="FM26" s="76" t="str">
        <f t="shared" si="17"/>
        <v/>
      </c>
      <c r="FN26" s="76" t="str">
        <f t="shared" si="18"/>
        <v/>
      </c>
      <c r="FO26" s="76" t="str">
        <f t="shared" si="19"/>
        <v/>
      </c>
      <c r="FP26" s="76" t="str">
        <f t="shared" si="20"/>
        <v xml:space="preserve">Sikapnya  dalam ,  ,  ,  ,  ,  ,  ,  </v>
      </c>
    </row>
    <row r="27" spans="1:172">
      <c r="A27" s="72">
        <v>17</v>
      </c>
      <c r="B27" s="76" t="str">
        <f>'Data Identitas'!B25</f>
        <v>siswa17</v>
      </c>
      <c r="C27" s="137" t="str">
        <f>IF(QH!I30="","",QH!I30)</f>
        <v/>
      </c>
      <c r="D27" s="137" t="str">
        <f>IF(QH!J30="","",QH!J30)</f>
        <v/>
      </c>
      <c r="E27" s="137" t="str">
        <f>IF(QH!K30="","",QH!K30)</f>
        <v/>
      </c>
      <c r="F27" s="137" t="str">
        <f>IF(QH!L30="","",QH!L30)</f>
        <v/>
      </c>
      <c r="G27" s="137" t="str">
        <f>IF(QH!M30="","",QH!M30)</f>
        <v/>
      </c>
      <c r="H27" s="137" t="str">
        <f>IF(QH!N30="","",QH!N30)</f>
        <v/>
      </c>
      <c r="I27" s="137" t="str">
        <f>IF(QH!O30="","",QH!O30)</f>
        <v/>
      </c>
      <c r="J27" s="137" t="str">
        <f>IF(QH!P30="","",QH!P30)</f>
        <v/>
      </c>
      <c r="K27" s="137" t="str">
        <f>IF(QH!Q30="","",QH!Q30)</f>
        <v/>
      </c>
      <c r="L27" s="137" t="str">
        <f>IF(QH!R30="","",QH!R30)</f>
        <v/>
      </c>
      <c r="M27" s="138" t="str">
        <f>IF(AA!I30="","",AA!I30)</f>
        <v/>
      </c>
      <c r="N27" s="138" t="str">
        <f>IF(AA!J30="","",AA!J30)</f>
        <v/>
      </c>
      <c r="O27" s="138" t="str">
        <f>IF(AA!K30="","",AA!K30)</f>
        <v/>
      </c>
      <c r="P27" s="138" t="str">
        <f>IF(AA!L30="","",AA!L30)</f>
        <v/>
      </c>
      <c r="Q27" s="138" t="str">
        <f>IF(AA!M30="","",AA!M30)</f>
        <v/>
      </c>
      <c r="R27" s="138" t="str">
        <f>IF(AA!N30="","",AA!N30)</f>
        <v/>
      </c>
      <c r="S27" s="138" t="str">
        <f>IF(AA!O30="","",AA!O30)</f>
        <v/>
      </c>
      <c r="T27" s="138" t="str">
        <f>IF(AA!P30="","",AA!P30)</f>
        <v/>
      </c>
      <c r="U27" s="138" t="str">
        <f>IF(AA!Q30="","",AA!Q30)</f>
        <v/>
      </c>
      <c r="V27" s="138" t="str">
        <f>IF(AA!R30="","",AA!R30)</f>
        <v/>
      </c>
      <c r="W27" s="138" t="str">
        <f>IF(FIQIH!I30="","",FIQIH!I30)</f>
        <v/>
      </c>
      <c r="X27" s="138" t="str">
        <f>IF(FIQIH!J30="","",FIQIH!J30)</f>
        <v/>
      </c>
      <c r="Y27" s="138" t="str">
        <f>IF(FIQIH!K30="","",FIQIH!K30)</f>
        <v/>
      </c>
      <c r="Z27" s="138" t="str">
        <f>IF(FIQIH!L30="","",FIQIH!L30)</f>
        <v/>
      </c>
      <c r="AA27" s="138" t="str">
        <f>IF(FIQIH!M30="","",FIQIH!M30)</f>
        <v/>
      </c>
      <c r="AB27" s="138" t="str">
        <f>IF(FIQIH!N30="","",FIQIH!N30)</f>
        <v/>
      </c>
      <c r="AC27" s="138" t="str">
        <f>IF(FIQIH!O30="","",FIQIH!O30)</f>
        <v/>
      </c>
      <c r="AD27" s="138" t="str">
        <f>IF(FIQIH!P30="","",FIQIH!P30)</f>
        <v/>
      </c>
      <c r="AE27" s="138" t="str">
        <f>IF(FIQIH!Q30="","",FIQIH!Q30)</f>
        <v/>
      </c>
      <c r="AF27" s="138" t="str">
        <f>IF(FIQIH!R30="","",FIQIH!R30)</f>
        <v/>
      </c>
      <c r="AG27" s="138" t="str">
        <f>IF(SKI!I30="","",SKI!I30)</f>
        <v/>
      </c>
      <c r="AH27" s="138" t="str">
        <f>IF(SKI!J30="","",SKI!J30)</f>
        <v/>
      </c>
      <c r="AI27" s="138" t="str">
        <f>IF(SKI!K30="","",SKI!K30)</f>
        <v/>
      </c>
      <c r="AJ27" s="138" t="str">
        <f>IF(SKI!L30="","",SKI!L30)</f>
        <v/>
      </c>
      <c r="AK27" s="138" t="str">
        <f>IF(SKI!M30="","",SKI!M30)</f>
        <v/>
      </c>
      <c r="AL27" s="138" t="str">
        <f>IF(SKI!N30="","",SKI!N30)</f>
        <v/>
      </c>
      <c r="AM27" s="138" t="str">
        <f>IF(SKI!O30="","",SKI!O30)</f>
        <v/>
      </c>
      <c r="AN27" s="138" t="str">
        <f>IF(SKI!P30="","",SKI!P30)</f>
        <v/>
      </c>
      <c r="AO27" s="138" t="str">
        <f>IF(SKI!Q30="","",SKI!Q30)</f>
        <v/>
      </c>
      <c r="AP27" s="138" t="str">
        <f>IF(SKI!R30="","",SKI!R30)</f>
        <v/>
      </c>
      <c r="AQ27" s="138" t="str">
        <f>IF(PPKn!I30="","",PPKn!I30)</f>
        <v/>
      </c>
      <c r="AR27" s="138" t="str">
        <f>IF(PPKn!J30="","",PPKn!J30)</f>
        <v/>
      </c>
      <c r="AS27" s="138" t="str">
        <f>IF(PPKn!K30="","",PPKn!K30)</f>
        <v/>
      </c>
      <c r="AT27" s="138" t="str">
        <f>IF(PPKn!L30="","",PPKn!L30)</f>
        <v/>
      </c>
      <c r="AU27" s="138" t="str">
        <f>IF(PPKn!M30="","",PPKn!M30)</f>
        <v/>
      </c>
      <c r="AV27" s="138" t="str">
        <f>IF(PPKn!N30="","",PPKn!N30)</f>
        <v/>
      </c>
      <c r="AW27" s="138" t="str">
        <f>IF(PPKn!O30="","",PPKn!O30)</f>
        <v/>
      </c>
      <c r="AX27" s="138" t="str">
        <f>IF(PPKn!P30="","",PPKn!P30)</f>
        <v/>
      </c>
      <c r="AY27" s="138" t="str">
        <f>IF(PPKn!Q30="","",PPKn!Q30)</f>
        <v/>
      </c>
      <c r="AZ27" s="138" t="str">
        <f>IF(PPKn!R30="","",PPKn!R30)</f>
        <v/>
      </c>
      <c r="BA27" s="137" t="str">
        <f>IF(B.Ind!I30="","",B.Ind!I30)</f>
        <v/>
      </c>
      <c r="BB27" s="137" t="str">
        <f>IF(B.Ind!J30="","",B.Ind!J30)</f>
        <v/>
      </c>
      <c r="BC27" s="137" t="str">
        <f>IF(B.Ind!K30="","",B.Ind!K30)</f>
        <v/>
      </c>
      <c r="BD27" s="137" t="str">
        <f>IF(B.Ind!L30="","",B.Ind!L30)</f>
        <v/>
      </c>
      <c r="BE27" s="137" t="str">
        <f>IF(B.Ind!M30="","",B.Ind!M30)</f>
        <v/>
      </c>
      <c r="BF27" s="137" t="str">
        <f>IF(B.Ind!N30="","",B.Ind!N30)</f>
        <v/>
      </c>
      <c r="BG27" s="137" t="str">
        <f>IF(B.Ind!O30="","",B.Ind!O30)</f>
        <v/>
      </c>
      <c r="BH27" s="137" t="str">
        <f>IF(B.Ind!P30="","",B.Ind!P30)</f>
        <v/>
      </c>
      <c r="BI27" s="137" t="str">
        <f>IF(B.Ind!Q30="","",B.Ind!Q30)</f>
        <v/>
      </c>
      <c r="BJ27" s="137" t="str">
        <f>IF(B.Ind!R30="","",B.Ind!R30)</f>
        <v/>
      </c>
      <c r="BK27" s="137" t="str">
        <f>IF(B.ARAB!I30="","",B.ARAB!I30)</f>
        <v/>
      </c>
      <c r="BL27" s="137" t="str">
        <f>IF(B.ARAB!J30="","",B.ARAB!J30)</f>
        <v/>
      </c>
      <c r="BM27" s="137" t="str">
        <f>IF(B.ARAB!K30="","",B.ARAB!K30)</f>
        <v/>
      </c>
      <c r="BN27" s="137" t="str">
        <f>IF(B.ARAB!L30="","",B.ARAB!L30)</f>
        <v/>
      </c>
      <c r="BO27" s="137" t="str">
        <f>IF(B.ARAB!M30="","",B.ARAB!M30)</f>
        <v/>
      </c>
      <c r="BP27" s="137" t="str">
        <f>IF(B.ARAB!N30="","",B.ARAB!N30)</f>
        <v/>
      </c>
      <c r="BQ27" s="137" t="str">
        <f>IF(B.ARAB!O30="","",B.ARAB!O30)</f>
        <v/>
      </c>
      <c r="BR27" s="137" t="str">
        <f>IF(B.ARAB!P30="","",B.ARAB!P30)</f>
        <v/>
      </c>
      <c r="BS27" s="137" t="str">
        <f>IF(B.ARAB!Q30="","",B.ARAB!Q30)</f>
        <v/>
      </c>
      <c r="BT27" s="137" t="str">
        <f>IF(B.ARAB!R30="","",B.ARAB!R30)</f>
        <v/>
      </c>
      <c r="BU27" s="138" t="str">
        <f>IF(MAT!I30="","",MAT!I30)</f>
        <v/>
      </c>
      <c r="BV27" s="138" t="str">
        <f>IF(MAT!J30="","",MAT!J30)</f>
        <v/>
      </c>
      <c r="BW27" s="138" t="str">
        <f>IF(MAT!K30="","",MAT!K30)</f>
        <v/>
      </c>
      <c r="BX27" s="138" t="str">
        <f>IF(MAT!L30="","",MAT!L30)</f>
        <v/>
      </c>
      <c r="BY27" s="138" t="str">
        <f>IF(MAT!M30="","",MAT!M30)</f>
        <v/>
      </c>
      <c r="BZ27" s="138" t="str">
        <f>IF(MAT!N30="","",MAT!N30)</f>
        <v/>
      </c>
      <c r="CA27" s="138" t="str">
        <f>IF(MAT!O30="","",MAT!O30)</f>
        <v/>
      </c>
      <c r="CB27" s="138" t="str">
        <f>IF(MAT!P30="","",MAT!P30)</f>
        <v/>
      </c>
      <c r="CC27" s="138" t="str">
        <f>IF(MAT!Q30="","",MAT!Q30)</f>
        <v/>
      </c>
      <c r="CD27" s="138" t="str">
        <f>IF(MAT!R30="","",MAT!R30)</f>
        <v/>
      </c>
      <c r="CE27" s="138" t="str">
        <f>IF(IPA!I30="","",IPA!I30)</f>
        <v/>
      </c>
      <c r="CF27" s="138" t="str">
        <f>IF(IPA!J30="","",IPA!J30)</f>
        <v/>
      </c>
      <c r="CG27" s="138" t="str">
        <f>IF(IPA!K30="","",IPA!K30)</f>
        <v/>
      </c>
      <c r="CH27" s="138" t="str">
        <f>IF(IPA!L30="","",IPA!L30)</f>
        <v/>
      </c>
      <c r="CI27" s="138" t="str">
        <f>IF(IPA!M30="","",IPA!M30)</f>
        <v/>
      </c>
      <c r="CJ27" s="138" t="str">
        <f>IF(IPA!N30="","",IPA!N30)</f>
        <v/>
      </c>
      <c r="CK27" s="138" t="str">
        <f>IF(IPA!O30="","",IPA!O30)</f>
        <v/>
      </c>
      <c r="CL27" s="138" t="str">
        <f>IF(IPA!P30="","",IPA!P30)</f>
        <v/>
      </c>
      <c r="CM27" s="138" t="str">
        <f>IF(IPA!Q30="","",IPA!Q30)</f>
        <v/>
      </c>
      <c r="CN27" s="138" t="str">
        <f>IF(IPA!R30="","",IPA!R30)</f>
        <v/>
      </c>
      <c r="CO27" s="137" t="str">
        <f>IF(IPS!I30="","",IPS!I30)</f>
        <v/>
      </c>
      <c r="CP27" s="137" t="str">
        <f>IF(IPS!J30="","",IPS!J30)</f>
        <v/>
      </c>
      <c r="CQ27" s="137" t="str">
        <f>IF(IPS!K30="","",IPS!K30)</f>
        <v/>
      </c>
      <c r="CR27" s="137" t="str">
        <f>IF(IPS!L30="","",IPS!L30)</f>
        <v/>
      </c>
      <c r="CS27" s="137" t="str">
        <f>IF(IPS!M30="","",IPS!M30)</f>
        <v/>
      </c>
      <c r="CT27" s="137" t="str">
        <f>IF(IPS!N30="","",IPS!N30)</f>
        <v/>
      </c>
      <c r="CU27" s="137" t="str">
        <f>IF(IPS!O30="","",IPS!O30)</f>
        <v/>
      </c>
      <c r="CV27" s="137" t="str">
        <f>IF(IPS!P30="","",IPS!P30)</f>
        <v/>
      </c>
      <c r="CW27" s="137" t="str">
        <f>IF(IPS!Q30="","",IPS!Q30)</f>
        <v/>
      </c>
      <c r="CX27" s="137" t="str">
        <f>IF(IPS!R30="","",IPS!R30)</f>
        <v/>
      </c>
      <c r="CY27" s="138" t="str">
        <f>IF(BIng!I30="","",BIng!I30)</f>
        <v/>
      </c>
      <c r="CZ27" s="138" t="str">
        <f>IF(BIng!J30="","",BIng!J30)</f>
        <v/>
      </c>
      <c r="DA27" s="138" t="str">
        <f>IF(BIng!K30="","",BIng!K30)</f>
        <v/>
      </c>
      <c r="DB27" s="138" t="str">
        <f>IF(BIng!L30="","",BIng!L30)</f>
        <v/>
      </c>
      <c r="DC27" s="138" t="str">
        <f>IF(BIng!M30="","",BIng!M30)</f>
        <v/>
      </c>
      <c r="DD27" s="138" t="str">
        <f>IF(BIng!N30="","",BIng!N30)</f>
        <v/>
      </c>
      <c r="DE27" s="138" t="str">
        <f>IF(BIng!O30="","",BIng!O30)</f>
        <v/>
      </c>
      <c r="DF27" s="138" t="str">
        <f>IF(BIng!P30="","",BIng!P30)</f>
        <v/>
      </c>
      <c r="DG27" s="138" t="str">
        <f>IF(BIng!Q30="","",BIng!Q30)</f>
        <v/>
      </c>
      <c r="DH27" s="138" t="str">
        <f>IF(BIng!R30="","",BIng!R30)</f>
        <v/>
      </c>
      <c r="DI27" s="138" t="str">
        <f>IF(SBd!I30="","",SBd!I30)</f>
        <v/>
      </c>
      <c r="DJ27" s="138" t="str">
        <f>IF(SBd!J30="","",SBd!J30)</f>
        <v/>
      </c>
      <c r="DK27" s="138" t="str">
        <f>IF(SBd!K30="","",SBd!K30)</f>
        <v/>
      </c>
      <c r="DL27" s="138" t="str">
        <f>IF(SBd!L30="","",SBd!L30)</f>
        <v/>
      </c>
      <c r="DM27" s="138" t="str">
        <f>IF(SBd!M30="","",SBd!M30)</f>
        <v/>
      </c>
      <c r="DN27" s="138" t="str">
        <f>IF(SBd!N30="","",SBd!N30)</f>
        <v/>
      </c>
      <c r="DO27" s="138" t="str">
        <f>IF(SBd!O30="","",SBd!O30)</f>
        <v/>
      </c>
      <c r="DP27" s="138" t="str">
        <f>IF(SBd!P30="","",SBd!P30)</f>
        <v/>
      </c>
      <c r="DQ27" s="138" t="str">
        <f>IF(SBd!Q30="","",SBd!Q30)</f>
        <v/>
      </c>
      <c r="DR27" s="138" t="str">
        <f>IF(SBd!R30="","",SBd!R30)</f>
        <v/>
      </c>
      <c r="DS27" s="137" t="str">
        <f>IF(Pjk!I30="","",Pjk!I30)</f>
        <v/>
      </c>
      <c r="DT27" s="137" t="str">
        <f>IF(Pjk!J30="","",Pjk!J30)</f>
        <v/>
      </c>
      <c r="DU27" s="137" t="str">
        <f>IF(Pjk!K30="","",Pjk!K30)</f>
        <v/>
      </c>
      <c r="DV27" s="137" t="str">
        <f>IF(Pjk!L30="","",Pjk!L30)</f>
        <v/>
      </c>
      <c r="DW27" s="137" t="str">
        <f>IF(Pjk!M30="","",Pjk!M30)</f>
        <v/>
      </c>
      <c r="DX27" s="137" t="str">
        <f>IF(Pjk!N30="","",Pjk!N30)</f>
        <v/>
      </c>
      <c r="DY27" s="137" t="str">
        <f>IF(Pjk!O30="","",Pjk!O30)</f>
        <v/>
      </c>
      <c r="DZ27" s="137" t="str">
        <f>IF(Pjk!P30="","",Pjk!P30)</f>
        <v/>
      </c>
      <c r="EA27" s="137" t="str">
        <f>IF(Pjk!Q30="","",Pjk!Q30)</f>
        <v/>
      </c>
      <c r="EB27" s="137" t="str">
        <f>IF(Pjk!R30="","",Pjk!R30)</f>
        <v/>
      </c>
      <c r="EC27" s="137" t="str">
        <f>IF(Prk!I30="","",Prk!I30)</f>
        <v/>
      </c>
      <c r="ED27" s="137" t="str">
        <f>IF(Prk!J30="","",Prk!J30)</f>
        <v/>
      </c>
      <c r="EE27" s="137" t="str">
        <f>IF(Prk!K30="","",Prk!K30)</f>
        <v/>
      </c>
      <c r="EF27" s="137" t="str">
        <f>IF(Prk!L30="","",Prk!L30)</f>
        <v/>
      </c>
      <c r="EG27" s="137" t="str">
        <f>IF(Prk!M30="","",Prk!M30)</f>
        <v/>
      </c>
      <c r="EH27" s="137" t="str">
        <f>IF(Prk!N30="","",Prk!N30)</f>
        <v/>
      </c>
      <c r="EI27" s="137" t="str">
        <f>IF(Prk!O30="","",Prk!O30)</f>
        <v/>
      </c>
      <c r="EJ27" s="137" t="str">
        <f>IF(Prk!P30="","",Prk!P30)</f>
        <v/>
      </c>
      <c r="EK27" s="137" t="str">
        <f>IF(Prk!Q30="","",Prk!Q30)</f>
        <v/>
      </c>
      <c r="EL27" s="137" t="str">
        <f>IF(Prk!R30="","",Prk!R30)</f>
        <v/>
      </c>
      <c r="EM27" s="139" t="str">
        <f>IF(BADER!I30="","",BADER!I30)</f>
        <v/>
      </c>
      <c r="EN27" s="139" t="str">
        <f>IF(BADER!J30="","",BADER!J30)</f>
        <v/>
      </c>
      <c r="EO27" s="139" t="str">
        <f>IF(BADER!K30="","",BADER!K30)</f>
        <v/>
      </c>
      <c r="EP27" s="139" t="str">
        <f>IF(BADER!L30="","",BADER!L30)</f>
        <v/>
      </c>
      <c r="EQ27" s="139" t="str">
        <f>IF(BADER!M30="","",BADER!M30)</f>
        <v/>
      </c>
      <c r="ER27" s="139" t="str">
        <f>IF(BADER!N30="","",BADER!N30)</f>
        <v/>
      </c>
      <c r="ES27" s="139" t="str">
        <f>IF(BADER!O30="","",BADER!O30)</f>
        <v/>
      </c>
      <c r="ET27" s="139" t="str">
        <f>IF(BADER!P30="","",BADER!P30)</f>
        <v/>
      </c>
      <c r="EU27" s="139" t="str">
        <f>IF(BADER!Q30="","",BADER!Q30)</f>
        <v/>
      </c>
      <c r="EV27" s="139" t="str">
        <f>IF(BADER!R30="","",BADER!R30)</f>
        <v/>
      </c>
      <c r="EW27" s="146" t="str">
        <f t="shared" si="1"/>
        <v/>
      </c>
      <c r="EX27" s="146" t="str">
        <f t="shared" si="2"/>
        <v/>
      </c>
      <c r="EY27" s="146" t="str">
        <f t="shared" si="3"/>
        <v/>
      </c>
      <c r="EZ27" s="146" t="str">
        <f t="shared" si="4"/>
        <v/>
      </c>
      <c r="FA27" s="146" t="str">
        <f t="shared" si="5"/>
        <v/>
      </c>
      <c r="FB27" s="146" t="str">
        <f t="shared" si="6"/>
        <v/>
      </c>
      <c r="FC27" s="146" t="str">
        <f t="shared" si="7"/>
        <v/>
      </c>
      <c r="FD27" s="146" t="str">
        <f t="shared" si="8"/>
        <v/>
      </c>
      <c r="FE27" s="146" t="str">
        <f t="shared" si="9"/>
        <v/>
      </c>
      <c r="FF27" s="146" t="str">
        <f t="shared" si="10"/>
        <v/>
      </c>
      <c r="FG27" s="146" t="str">
        <f t="shared" si="11"/>
        <v/>
      </c>
      <c r="FH27" s="76" t="str">
        <f t="shared" si="12"/>
        <v/>
      </c>
      <c r="FI27" s="76" t="str">
        <f t="shared" si="13"/>
        <v/>
      </c>
      <c r="FJ27" s="76" t="str">
        <f t="shared" si="14"/>
        <v/>
      </c>
      <c r="FK27" s="76" t="str">
        <f t="shared" si="15"/>
        <v/>
      </c>
      <c r="FL27" s="76" t="str">
        <f t="shared" si="16"/>
        <v/>
      </c>
      <c r="FM27" s="76" t="str">
        <f t="shared" si="17"/>
        <v/>
      </c>
      <c r="FN27" s="76" t="str">
        <f t="shared" si="18"/>
        <v/>
      </c>
      <c r="FO27" s="76" t="str">
        <f t="shared" si="19"/>
        <v/>
      </c>
      <c r="FP27" s="76" t="str">
        <f t="shared" si="20"/>
        <v xml:space="preserve">Sikapnya  dalam ,  ,  ,  ,  ,  ,  ,  </v>
      </c>
    </row>
    <row r="28" spans="1:172">
      <c r="A28" s="72">
        <v>18</v>
      </c>
      <c r="B28" s="76" t="str">
        <f>'Data Identitas'!B26</f>
        <v>siswa18</v>
      </c>
      <c r="C28" s="137" t="str">
        <f>IF(QH!I31="","",QH!I31)</f>
        <v/>
      </c>
      <c r="D28" s="137" t="str">
        <f>IF(QH!J31="","",QH!J31)</f>
        <v/>
      </c>
      <c r="E28" s="137" t="str">
        <f>IF(QH!K31="","",QH!K31)</f>
        <v/>
      </c>
      <c r="F28" s="137" t="str">
        <f>IF(QH!L31="","",QH!L31)</f>
        <v/>
      </c>
      <c r="G28" s="137" t="str">
        <f>IF(QH!M31="","",QH!M31)</f>
        <v/>
      </c>
      <c r="H28" s="137" t="str">
        <f>IF(QH!N31="","",QH!N31)</f>
        <v/>
      </c>
      <c r="I28" s="137" t="str">
        <f>IF(QH!O31="","",QH!O31)</f>
        <v/>
      </c>
      <c r="J28" s="137" t="str">
        <f>IF(QH!P31="","",QH!P31)</f>
        <v/>
      </c>
      <c r="K28" s="137" t="str">
        <f>IF(QH!Q31="","",QH!Q31)</f>
        <v/>
      </c>
      <c r="L28" s="137" t="str">
        <f>IF(QH!R31="","",QH!R31)</f>
        <v/>
      </c>
      <c r="M28" s="138" t="str">
        <f>IF(AA!I31="","",AA!I31)</f>
        <v/>
      </c>
      <c r="N28" s="138" t="str">
        <f>IF(AA!J31="","",AA!J31)</f>
        <v/>
      </c>
      <c r="O28" s="138" t="str">
        <f>IF(AA!K31="","",AA!K31)</f>
        <v/>
      </c>
      <c r="P28" s="138" t="str">
        <f>IF(AA!L31="","",AA!L31)</f>
        <v/>
      </c>
      <c r="Q28" s="138" t="str">
        <f>IF(AA!M31="","",AA!M31)</f>
        <v/>
      </c>
      <c r="R28" s="138" t="str">
        <f>IF(AA!N31="","",AA!N31)</f>
        <v/>
      </c>
      <c r="S28" s="138" t="str">
        <f>IF(AA!O31="","",AA!O31)</f>
        <v/>
      </c>
      <c r="T28" s="138" t="str">
        <f>IF(AA!P31="","",AA!P31)</f>
        <v/>
      </c>
      <c r="U28" s="138" t="str">
        <f>IF(AA!Q31="","",AA!Q31)</f>
        <v/>
      </c>
      <c r="V28" s="138" t="str">
        <f>IF(AA!R31="","",AA!R31)</f>
        <v/>
      </c>
      <c r="W28" s="138" t="str">
        <f>IF(FIQIH!I31="","",FIQIH!I31)</f>
        <v/>
      </c>
      <c r="X28" s="138" t="str">
        <f>IF(FIQIH!J31="","",FIQIH!J31)</f>
        <v/>
      </c>
      <c r="Y28" s="138" t="str">
        <f>IF(FIQIH!K31="","",FIQIH!K31)</f>
        <v/>
      </c>
      <c r="Z28" s="138" t="str">
        <f>IF(FIQIH!L31="","",FIQIH!L31)</f>
        <v/>
      </c>
      <c r="AA28" s="138" t="str">
        <f>IF(FIQIH!M31="","",FIQIH!M31)</f>
        <v/>
      </c>
      <c r="AB28" s="138" t="str">
        <f>IF(FIQIH!N31="","",FIQIH!N31)</f>
        <v/>
      </c>
      <c r="AC28" s="138" t="str">
        <f>IF(FIQIH!O31="","",FIQIH!O31)</f>
        <v/>
      </c>
      <c r="AD28" s="138" t="str">
        <f>IF(FIQIH!P31="","",FIQIH!P31)</f>
        <v/>
      </c>
      <c r="AE28" s="138" t="str">
        <f>IF(FIQIH!Q31="","",FIQIH!Q31)</f>
        <v/>
      </c>
      <c r="AF28" s="138" t="str">
        <f>IF(FIQIH!R31="","",FIQIH!R31)</f>
        <v/>
      </c>
      <c r="AG28" s="138" t="str">
        <f>IF(SKI!I31="","",SKI!I31)</f>
        <v/>
      </c>
      <c r="AH28" s="138" t="str">
        <f>IF(SKI!J31="","",SKI!J31)</f>
        <v/>
      </c>
      <c r="AI28" s="138" t="str">
        <f>IF(SKI!K31="","",SKI!K31)</f>
        <v/>
      </c>
      <c r="AJ28" s="138" t="str">
        <f>IF(SKI!L31="","",SKI!L31)</f>
        <v/>
      </c>
      <c r="AK28" s="138" t="str">
        <f>IF(SKI!M31="","",SKI!M31)</f>
        <v/>
      </c>
      <c r="AL28" s="138" t="str">
        <f>IF(SKI!N31="","",SKI!N31)</f>
        <v/>
      </c>
      <c r="AM28" s="138" t="str">
        <f>IF(SKI!O31="","",SKI!O31)</f>
        <v/>
      </c>
      <c r="AN28" s="138" t="str">
        <f>IF(SKI!P31="","",SKI!P31)</f>
        <v/>
      </c>
      <c r="AO28" s="138" t="str">
        <f>IF(SKI!Q31="","",SKI!Q31)</f>
        <v/>
      </c>
      <c r="AP28" s="138" t="str">
        <f>IF(SKI!R31="","",SKI!R31)</f>
        <v/>
      </c>
      <c r="AQ28" s="138" t="str">
        <f>IF(PPKn!I31="","",PPKn!I31)</f>
        <v/>
      </c>
      <c r="AR28" s="138" t="str">
        <f>IF(PPKn!J31="","",PPKn!J31)</f>
        <v/>
      </c>
      <c r="AS28" s="138" t="str">
        <f>IF(PPKn!K31="","",PPKn!K31)</f>
        <v/>
      </c>
      <c r="AT28" s="138" t="str">
        <f>IF(PPKn!L31="","",PPKn!L31)</f>
        <v/>
      </c>
      <c r="AU28" s="138" t="str">
        <f>IF(PPKn!M31="","",PPKn!M31)</f>
        <v/>
      </c>
      <c r="AV28" s="138" t="str">
        <f>IF(PPKn!N31="","",PPKn!N31)</f>
        <v/>
      </c>
      <c r="AW28" s="138" t="str">
        <f>IF(PPKn!O31="","",PPKn!O31)</f>
        <v/>
      </c>
      <c r="AX28" s="138" t="str">
        <f>IF(PPKn!P31="","",PPKn!P31)</f>
        <v/>
      </c>
      <c r="AY28" s="138" t="str">
        <f>IF(PPKn!Q31="","",PPKn!Q31)</f>
        <v/>
      </c>
      <c r="AZ28" s="138" t="str">
        <f>IF(PPKn!R31="","",PPKn!R31)</f>
        <v/>
      </c>
      <c r="BA28" s="137" t="str">
        <f>IF(B.Ind!I31="","",B.Ind!I31)</f>
        <v/>
      </c>
      <c r="BB28" s="137" t="str">
        <f>IF(B.Ind!J31="","",B.Ind!J31)</f>
        <v/>
      </c>
      <c r="BC28" s="137" t="str">
        <f>IF(B.Ind!K31="","",B.Ind!K31)</f>
        <v/>
      </c>
      <c r="BD28" s="137" t="str">
        <f>IF(B.Ind!L31="","",B.Ind!L31)</f>
        <v/>
      </c>
      <c r="BE28" s="137" t="str">
        <f>IF(B.Ind!M31="","",B.Ind!M31)</f>
        <v/>
      </c>
      <c r="BF28" s="137" t="str">
        <f>IF(B.Ind!N31="","",B.Ind!N31)</f>
        <v/>
      </c>
      <c r="BG28" s="137" t="str">
        <f>IF(B.Ind!O31="","",B.Ind!O31)</f>
        <v/>
      </c>
      <c r="BH28" s="137" t="str">
        <f>IF(B.Ind!P31="","",B.Ind!P31)</f>
        <v/>
      </c>
      <c r="BI28" s="137" t="str">
        <f>IF(B.Ind!Q31="","",B.Ind!Q31)</f>
        <v/>
      </c>
      <c r="BJ28" s="137" t="str">
        <f>IF(B.Ind!R31="","",B.Ind!R31)</f>
        <v/>
      </c>
      <c r="BK28" s="137" t="str">
        <f>IF(B.ARAB!I31="","",B.ARAB!I31)</f>
        <v/>
      </c>
      <c r="BL28" s="137" t="str">
        <f>IF(B.ARAB!J31="","",B.ARAB!J31)</f>
        <v/>
      </c>
      <c r="BM28" s="137" t="str">
        <f>IF(B.ARAB!K31="","",B.ARAB!K31)</f>
        <v/>
      </c>
      <c r="BN28" s="137" t="str">
        <f>IF(B.ARAB!L31="","",B.ARAB!L31)</f>
        <v/>
      </c>
      <c r="BO28" s="137" t="str">
        <f>IF(B.ARAB!M31="","",B.ARAB!M31)</f>
        <v/>
      </c>
      <c r="BP28" s="137" t="str">
        <f>IF(B.ARAB!N31="","",B.ARAB!N31)</f>
        <v/>
      </c>
      <c r="BQ28" s="137" t="str">
        <f>IF(B.ARAB!O31="","",B.ARAB!O31)</f>
        <v/>
      </c>
      <c r="BR28" s="137" t="str">
        <f>IF(B.ARAB!P31="","",B.ARAB!P31)</f>
        <v/>
      </c>
      <c r="BS28" s="137" t="str">
        <f>IF(B.ARAB!Q31="","",B.ARAB!Q31)</f>
        <v/>
      </c>
      <c r="BT28" s="137" t="str">
        <f>IF(B.ARAB!R31="","",B.ARAB!R31)</f>
        <v/>
      </c>
      <c r="BU28" s="138" t="str">
        <f>IF(MAT!I31="","",MAT!I31)</f>
        <v/>
      </c>
      <c r="BV28" s="138" t="str">
        <f>IF(MAT!J31="","",MAT!J31)</f>
        <v/>
      </c>
      <c r="BW28" s="138" t="str">
        <f>IF(MAT!K31="","",MAT!K31)</f>
        <v/>
      </c>
      <c r="BX28" s="138" t="str">
        <f>IF(MAT!L31="","",MAT!L31)</f>
        <v/>
      </c>
      <c r="BY28" s="138" t="str">
        <f>IF(MAT!M31="","",MAT!M31)</f>
        <v/>
      </c>
      <c r="BZ28" s="138" t="str">
        <f>IF(MAT!N31="","",MAT!N31)</f>
        <v/>
      </c>
      <c r="CA28" s="138" t="str">
        <f>IF(MAT!O31="","",MAT!O31)</f>
        <v/>
      </c>
      <c r="CB28" s="138" t="str">
        <f>IF(MAT!P31="","",MAT!P31)</f>
        <v/>
      </c>
      <c r="CC28" s="138" t="str">
        <f>IF(MAT!Q31="","",MAT!Q31)</f>
        <v/>
      </c>
      <c r="CD28" s="138" t="str">
        <f>IF(MAT!R31="","",MAT!R31)</f>
        <v/>
      </c>
      <c r="CE28" s="138" t="str">
        <f>IF(IPA!I31="","",IPA!I31)</f>
        <v/>
      </c>
      <c r="CF28" s="138" t="str">
        <f>IF(IPA!J31="","",IPA!J31)</f>
        <v/>
      </c>
      <c r="CG28" s="138" t="str">
        <f>IF(IPA!K31="","",IPA!K31)</f>
        <v/>
      </c>
      <c r="CH28" s="138" t="str">
        <f>IF(IPA!L31="","",IPA!L31)</f>
        <v/>
      </c>
      <c r="CI28" s="138" t="str">
        <f>IF(IPA!M31="","",IPA!M31)</f>
        <v/>
      </c>
      <c r="CJ28" s="138" t="str">
        <f>IF(IPA!N31="","",IPA!N31)</f>
        <v/>
      </c>
      <c r="CK28" s="138" t="str">
        <f>IF(IPA!O31="","",IPA!O31)</f>
        <v/>
      </c>
      <c r="CL28" s="138" t="str">
        <f>IF(IPA!P31="","",IPA!P31)</f>
        <v/>
      </c>
      <c r="CM28" s="138" t="str">
        <f>IF(IPA!Q31="","",IPA!Q31)</f>
        <v/>
      </c>
      <c r="CN28" s="138" t="str">
        <f>IF(IPA!R31="","",IPA!R31)</f>
        <v/>
      </c>
      <c r="CO28" s="137" t="str">
        <f>IF(IPS!I31="","",IPS!I31)</f>
        <v/>
      </c>
      <c r="CP28" s="137" t="str">
        <f>IF(IPS!J31="","",IPS!J31)</f>
        <v/>
      </c>
      <c r="CQ28" s="137" t="str">
        <f>IF(IPS!K31="","",IPS!K31)</f>
        <v/>
      </c>
      <c r="CR28" s="137" t="str">
        <f>IF(IPS!L31="","",IPS!L31)</f>
        <v/>
      </c>
      <c r="CS28" s="137" t="str">
        <f>IF(IPS!M31="","",IPS!M31)</f>
        <v/>
      </c>
      <c r="CT28" s="137" t="str">
        <f>IF(IPS!N31="","",IPS!N31)</f>
        <v/>
      </c>
      <c r="CU28" s="137" t="str">
        <f>IF(IPS!O31="","",IPS!O31)</f>
        <v/>
      </c>
      <c r="CV28" s="137" t="str">
        <f>IF(IPS!P31="","",IPS!P31)</f>
        <v/>
      </c>
      <c r="CW28" s="137" t="str">
        <f>IF(IPS!Q31="","",IPS!Q31)</f>
        <v/>
      </c>
      <c r="CX28" s="137" t="str">
        <f>IF(IPS!R31="","",IPS!R31)</f>
        <v/>
      </c>
      <c r="CY28" s="138" t="str">
        <f>IF(BIng!I31="","",BIng!I31)</f>
        <v/>
      </c>
      <c r="CZ28" s="138" t="str">
        <f>IF(BIng!J31="","",BIng!J31)</f>
        <v/>
      </c>
      <c r="DA28" s="138" t="str">
        <f>IF(BIng!K31="","",BIng!K31)</f>
        <v/>
      </c>
      <c r="DB28" s="138" t="str">
        <f>IF(BIng!L31="","",BIng!L31)</f>
        <v/>
      </c>
      <c r="DC28" s="138" t="str">
        <f>IF(BIng!M31="","",BIng!M31)</f>
        <v/>
      </c>
      <c r="DD28" s="138" t="str">
        <f>IF(BIng!N31="","",BIng!N31)</f>
        <v/>
      </c>
      <c r="DE28" s="138" t="str">
        <f>IF(BIng!O31="","",BIng!O31)</f>
        <v/>
      </c>
      <c r="DF28" s="138" t="str">
        <f>IF(BIng!P31="","",BIng!P31)</f>
        <v/>
      </c>
      <c r="DG28" s="138" t="str">
        <f>IF(BIng!Q31="","",BIng!Q31)</f>
        <v/>
      </c>
      <c r="DH28" s="138" t="str">
        <f>IF(BIng!R31="","",BIng!R31)</f>
        <v/>
      </c>
      <c r="DI28" s="138" t="str">
        <f>IF(SBd!I31="","",SBd!I31)</f>
        <v/>
      </c>
      <c r="DJ28" s="138" t="str">
        <f>IF(SBd!J31="","",SBd!J31)</f>
        <v/>
      </c>
      <c r="DK28" s="138" t="str">
        <f>IF(SBd!K31="","",SBd!K31)</f>
        <v/>
      </c>
      <c r="DL28" s="138" t="str">
        <f>IF(SBd!L31="","",SBd!L31)</f>
        <v/>
      </c>
      <c r="DM28" s="138" t="str">
        <f>IF(SBd!M31="","",SBd!M31)</f>
        <v/>
      </c>
      <c r="DN28" s="138" t="str">
        <f>IF(SBd!N31="","",SBd!N31)</f>
        <v/>
      </c>
      <c r="DO28" s="138" t="str">
        <f>IF(SBd!O31="","",SBd!O31)</f>
        <v/>
      </c>
      <c r="DP28" s="138" t="str">
        <f>IF(SBd!P31="","",SBd!P31)</f>
        <v/>
      </c>
      <c r="DQ28" s="138" t="str">
        <f>IF(SBd!Q31="","",SBd!Q31)</f>
        <v/>
      </c>
      <c r="DR28" s="138" t="str">
        <f>IF(SBd!R31="","",SBd!R31)</f>
        <v/>
      </c>
      <c r="DS28" s="137" t="str">
        <f>IF(Pjk!I31="","",Pjk!I31)</f>
        <v/>
      </c>
      <c r="DT28" s="137" t="str">
        <f>IF(Pjk!J31="","",Pjk!J31)</f>
        <v/>
      </c>
      <c r="DU28" s="137" t="str">
        <f>IF(Pjk!K31="","",Pjk!K31)</f>
        <v/>
      </c>
      <c r="DV28" s="137" t="str">
        <f>IF(Pjk!L31="","",Pjk!L31)</f>
        <v/>
      </c>
      <c r="DW28" s="137" t="str">
        <f>IF(Pjk!M31="","",Pjk!M31)</f>
        <v/>
      </c>
      <c r="DX28" s="137" t="str">
        <f>IF(Pjk!N31="","",Pjk!N31)</f>
        <v/>
      </c>
      <c r="DY28" s="137" t="str">
        <f>IF(Pjk!O31="","",Pjk!O31)</f>
        <v/>
      </c>
      <c r="DZ28" s="137" t="str">
        <f>IF(Pjk!P31="","",Pjk!P31)</f>
        <v/>
      </c>
      <c r="EA28" s="137" t="str">
        <f>IF(Pjk!Q31="","",Pjk!Q31)</f>
        <v/>
      </c>
      <c r="EB28" s="137" t="str">
        <f>IF(Pjk!R31="","",Pjk!R31)</f>
        <v/>
      </c>
      <c r="EC28" s="137" t="str">
        <f>IF(Prk!I31="","",Prk!I31)</f>
        <v/>
      </c>
      <c r="ED28" s="137" t="str">
        <f>IF(Prk!J31="","",Prk!J31)</f>
        <v/>
      </c>
      <c r="EE28" s="137" t="str">
        <f>IF(Prk!K31="","",Prk!K31)</f>
        <v/>
      </c>
      <c r="EF28" s="137" t="str">
        <f>IF(Prk!L31="","",Prk!L31)</f>
        <v/>
      </c>
      <c r="EG28" s="137" t="str">
        <f>IF(Prk!M31="","",Prk!M31)</f>
        <v/>
      </c>
      <c r="EH28" s="137" t="str">
        <f>IF(Prk!N31="","",Prk!N31)</f>
        <v/>
      </c>
      <c r="EI28" s="137" t="str">
        <f>IF(Prk!O31="","",Prk!O31)</f>
        <v/>
      </c>
      <c r="EJ28" s="137" t="str">
        <f>IF(Prk!P31="","",Prk!P31)</f>
        <v/>
      </c>
      <c r="EK28" s="137" t="str">
        <f>IF(Prk!Q31="","",Prk!Q31)</f>
        <v/>
      </c>
      <c r="EL28" s="137" t="str">
        <f>IF(Prk!R31="","",Prk!R31)</f>
        <v/>
      </c>
      <c r="EM28" s="139" t="str">
        <f>IF(BADER!I31="","",BADER!I31)</f>
        <v/>
      </c>
      <c r="EN28" s="139" t="str">
        <f>IF(BADER!J31="","",BADER!J31)</f>
        <v/>
      </c>
      <c r="EO28" s="139" t="str">
        <f>IF(BADER!K31="","",BADER!K31)</f>
        <v/>
      </c>
      <c r="EP28" s="139" t="str">
        <f>IF(BADER!L31="","",BADER!L31)</f>
        <v/>
      </c>
      <c r="EQ28" s="139" t="str">
        <f>IF(BADER!M31="","",BADER!M31)</f>
        <v/>
      </c>
      <c r="ER28" s="139" t="str">
        <f>IF(BADER!N31="","",BADER!N31)</f>
        <v/>
      </c>
      <c r="ES28" s="139" t="str">
        <f>IF(BADER!O31="","",BADER!O31)</f>
        <v/>
      </c>
      <c r="ET28" s="139" t="str">
        <f>IF(BADER!P31="","",BADER!P31)</f>
        <v/>
      </c>
      <c r="EU28" s="139" t="str">
        <f>IF(BADER!Q31="","",BADER!Q31)</f>
        <v/>
      </c>
      <c r="EV28" s="139" t="str">
        <f>IF(BADER!R31="","",BADER!R31)</f>
        <v/>
      </c>
      <c r="EW28" s="146" t="str">
        <f t="shared" si="1"/>
        <v/>
      </c>
      <c r="EX28" s="146" t="str">
        <f t="shared" si="2"/>
        <v/>
      </c>
      <c r="EY28" s="146" t="str">
        <f t="shared" si="3"/>
        <v/>
      </c>
      <c r="EZ28" s="146" t="str">
        <f t="shared" si="4"/>
        <v/>
      </c>
      <c r="FA28" s="146" t="str">
        <f t="shared" si="5"/>
        <v/>
      </c>
      <c r="FB28" s="146" t="str">
        <f t="shared" si="6"/>
        <v/>
      </c>
      <c r="FC28" s="146" t="str">
        <f t="shared" si="7"/>
        <v/>
      </c>
      <c r="FD28" s="146" t="str">
        <f t="shared" si="8"/>
        <v/>
      </c>
      <c r="FE28" s="146" t="str">
        <f t="shared" si="9"/>
        <v/>
      </c>
      <c r="FF28" s="146" t="str">
        <f t="shared" si="10"/>
        <v/>
      </c>
      <c r="FG28" s="146" t="str">
        <f t="shared" si="11"/>
        <v/>
      </c>
      <c r="FH28" s="76" t="str">
        <f t="shared" si="12"/>
        <v/>
      </c>
      <c r="FI28" s="76" t="str">
        <f t="shared" si="13"/>
        <v/>
      </c>
      <c r="FJ28" s="76" t="str">
        <f t="shared" si="14"/>
        <v/>
      </c>
      <c r="FK28" s="76" t="str">
        <f t="shared" si="15"/>
        <v/>
      </c>
      <c r="FL28" s="76" t="str">
        <f t="shared" si="16"/>
        <v/>
      </c>
      <c r="FM28" s="76" t="str">
        <f t="shared" si="17"/>
        <v/>
      </c>
      <c r="FN28" s="76" t="str">
        <f t="shared" si="18"/>
        <v/>
      </c>
      <c r="FO28" s="76" t="str">
        <f t="shared" si="19"/>
        <v/>
      </c>
      <c r="FP28" s="76" t="str">
        <f t="shared" si="20"/>
        <v xml:space="preserve">Sikapnya  dalam ,  ,  ,  ,  ,  ,  ,  </v>
      </c>
    </row>
    <row r="29" spans="1:172">
      <c r="A29" s="72">
        <v>19</v>
      </c>
      <c r="B29" s="76" t="str">
        <f>'Data Identitas'!B27</f>
        <v>siswa19</v>
      </c>
      <c r="C29" s="137" t="str">
        <f>IF(QH!I32="","",QH!I32)</f>
        <v/>
      </c>
      <c r="D29" s="137" t="str">
        <f>IF(QH!J32="","",QH!J32)</f>
        <v/>
      </c>
      <c r="E29" s="137" t="str">
        <f>IF(QH!K32="","",QH!K32)</f>
        <v/>
      </c>
      <c r="F29" s="137" t="str">
        <f>IF(QH!L32="","",QH!L32)</f>
        <v/>
      </c>
      <c r="G29" s="137" t="str">
        <f>IF(QH!M32="","",QH!M32)</f>
        <v/>
      </c>
      <c r="H29" s="137" t="str">
        <f>IF(QH!N32="","",QH!N32)</f>
        <v/>
      </c>
      <c r="I29" s="137" t="str">
        <f>IF(QH!O32="","",QH!O32)</f>
        <v/>
      </c>
      <c r="J29" s="137" t="str">
        <f>IF(QH!P32="","",QH!P32)</f>
        <v/>
      </c>
      <c r="K29" s="137" t="str">
        <f>IF(QH!Q32="","",QH!Q32)</f>
        <v/>
      </c>
      <c r="L29" s="137" t="str">
        <f>IF(QH!R32="","",QH!R32)</f>
        <v/>
      </c>
      <c r="M29" s="138" t="str">
        <f>IF(AA!I32="","",AA!I32)</f>
        <v/>
      </c>
      <c r="N29" s="138" t="str">
        <f>IF(AA!J32="","",AA!J32)</f>
        <v/>
      </c>
      <c r="O29" s="138" t="str">
        <f>IF(AA!K32="","",AA!K32)</f>
        <v/>
      </c>
      <c r="P29" s="138" t="str">
        <f>IF(AA!L32="","",AA!L32)</f>
        <v/>
      </c>
      <c r="Q29" s="138" t="str">
        <f>IF(AA!M32="","",AA!M32)</f>
        <v/>
      </c>
      <c r="R29" s="138" t="str">
        <f>IF(AA!N32="","",AA!N32)</f>
        <v/>
      </c>
      <c r="S29" s="138" t="str">
        <f>IF(AA!O32="","",AA!O32)</f>
        <v/>
      </c>
      <c r="T29" s="138" t="str">
        <f>IF(AA!P32="","",AA!P32)</f>
        <v/>
      </c>
      <c r="U29" s="138" t="str">
        <f>IF(AA!Q32="","",AA!Q32)</f>
        <v/>
      </c>
      <c r="V29" s="138" t="str">
        <f>IF(AA!R32="","",AA!R32)</f>
        <v/>
      </c>
      <c r="W29" s="138" t="str">
        <f>IF(FIQIH!I32="","",FIQIH!I32)</f>
        <v/>
      </c>
      <c r="X29" s="138" t="str">
        <f>IF(FIQIH!J32="","",FIQIH!J32)</f>
        <v/>
      </c>
      <c r="Y29" s="138" t="str">
        <f>IF(FIQIH!K32="","",FIQIH!K32)</f>
        <v/>
      </c>
      <c r="Z29" s="138" t="str">
        <f>IF(FIQIH!L32="","",FIQIH!L32)</f>
        <v/>
      </c>
      <c r="AA29" s="138" t="str">
        <f>IF(FIQIH!M32="","",FIQIH!M32)</f>
        <v/>
      </c>
      <c r="AB29" s="138" t="str">
        <f>IF(FIQIH!N32="","",FIQIH!N32)</f>
        <v/>
      </c>
      <c r="AC29" s="138" t="str">
        <f>IF(FIQIH!O32="","",FIQIH!O32)</f>
        <v/>
      </c>
      <c r="AD29" s="138" t="str">
        <f>IF(FIQIH!P32="","",FIQIH!P32)</f>
        <v/>
      </c>
      <c r="AE29" s="138" t="str">
        <f>IF(FIQIH!Q32="","",FIQIH!Q32)</f>
        <v/>
      </c>
      <c r="AF29" s="138" t="str">
        <f>IF(FIQIH!R32="","",FIQIH!R32)</f>
        <v/>
      </c>
      <c r="AG29" s="138" t="str">
        <f>IF(SKI!I32="","",SKI!I32)</f>
        <v/>
      </c>
      <c r="AH29" s="138" t="str">
        <f>IF(SKI!J32="","",SKI!J32)</f>
        <v/>
      </c>
      <c r="AI29" s="138" t="str">
        <f>IF(SKI!K32="","",SKI!K32)</f>
        <v/>
      </c>
      <c r="AJ29" s="138" t="str">
        <f>IF(SKI!L32="","",SKI!L32)</f>
        <v/>
      </c>
      <c r="AK29" s="138" t="str">
        <f>IF(SKI!M32="","",SKI!M32)</f>
        <v/>
      </c>
      <c r="AL29" s="138" t="str">
        <f>IF(SKI!N32="","",SKI!N32)</f>
        <v/>
      </c>
      <c r="AM29" s="138" t="str">
        <f>IF(SKI!O32="","",SKI!O32)</f>
        <v/>
      </c>
      <c r="AN29" s="138" t="str">
        <f>IF(SKI!P32="","",SKI!P32)</f>
        <v/>
      </c>
      <c r="AO29" s="138" t="str">
        <f>IF(SKI!Q32="","",SKI!Q32)</f>
        <v/>
      </c>
      <c r="AP29" s="138" t="str">
        <f>IF(SKI!R32="","",SKI!R32)</f>
        <v/>
      </c>
      <c r="AQ29" s="138" t="str">
        <f>IF(PPKn!I32="","",PPKn!I32)</f>
        <v/>
      </c>
      <c r="AR29" s="138" t="str">
        <f>IF(PPKn!J32="","",PPKn!J32)</f>
        <v/>
      </c>
      <c r="AS29" s="138" t="str">
        <f>IF(PPKn!K32="","",PPKn!K32)</f>
        <v/>
      </c>
      <c r="AT29" s="138" t="str">
        <f>IF(PPKn!L32="","",PPKn!L32)</f>
        <v/>
      </c>
      <c r="AU29" s="138" t="str">
        <f>IF(PPKn!M32="","",PPKn!M32)</f>
        <v/>
      </c>
      <c r="AV29" s="138" t="str">
        <f>IF(PPKn!N32="","",PPKn!N32)</f>
        <v/>
      </c>
      <c r="AW29" s="138" t="str">
        <f>IF(PPKn!O32="","",PPKn!O32)</f>
        <v/>
      </c>
      <c r="AX29" s="138" t="str">
        <f>IF(PPKn!P32="","",PPKn!P32)</f>
        <v/>
      </c>
      <c r="AY29" s="138" t="str">
        <f>IF(PPKn!Q32="","",PPKn!Q32)</f>
        <v/>
      </c>
      <c r="AZ29" s="138" t="str">
        <f>IF(PPKn!R32="","",PPKn!R32)</f>
        <v/>
      </c>
      <c r="BA29" s="137" t="str">
        <f>IF(B.Ind!I32="","",B.Ind!I32)</f>
        <v/>
      </c>
      <c r="BB29" s="137" t="str">
        <f>IF(B.Ind!J32="","",B.Ind!J32)</f>
        <v/>
      </c>
      <c r="BC29" s="137" t="str">
        <f>IF(B.Ind!K32="","",B.Ind!K32)</f>
        <v/>
      </c>
      <c r="BD29" s="137" t="str">
        <f>IF(B.Ind!L32="","",B.Ind!L32)</f>
        <v/>
      </c>
      <c r="BE29" s="137" t="str">
        <f>IF(B.Ind!M32="","",B.Ind!M32)</f>
        <v/>
      </c>
      <c r="BF29" s="137" t="str">
        <f>IF(B.Ind!N32="","",B.Ind!N32)</f>
        <v/>
      </c>
      <c r="BG29" s="137" t="str">
        <f>IF(B.Ind!O32="","",B.Ind!O32)</f>
        <v/>
      </c>
      <c r="BH29" s="137" t="str">
        <f>IF(B.Ind!P32="","",B.Ind!P32)</f>
        <v/>
      </c>
      <c r="BI29" s="137" t="str">
        <f>IF(B.Ind!Q32="","",B.Ind!Q32)</f>
        <v/>
      </c>
      <c r="BJ29" s="137" t="str">
        <f>IF(B.Ind!R32="","",B.Ind!R32)</f>
        <v/>
      </c>
      <c r="BK29" s="137" t="str">
        <f>IF(B.ARAB!I32="","",B.ARAB!I32)</f>
        <v/>
      </c>
      <c r="BL29" s="137" t="str">
        <f>IF(B.ARAB!J32="","",B.ARAB!J32)</f>
        <v/>
      </c>
      <c r="BM29" s="137" t="str">
        <f>IF(B.ARAB!K32="","",B.ARAB!K32)</f>
        <v/>
      </c>
      <c r="BN29" s="137" t="str">
        <f>IF(B.ARAB!L32="","",B.ARAB!L32)</f>
        <v/>
      </c>
      <c r="BO29" s="137" t="str">
        <f>IF(B.ARAB!M32="","",B.ARAB!M32)</f>
        <v/>
      </c>
      <c r="BP29" s="137" t="str">
        <f>IF(B.ARAB!N32="","",B.ARAB!N32)</f>
        <v/>
      </c>
      <c r="BQ29" s="137" t="str">
        <f>IF(B.ARAB!O32="","",B.ARAB!O32)</f>
        <v/>
      </c>
      <c r="BR29" s="137" t="str">
        <f>IF(B.ARAB!P32="","",B.ARAB!P32)</f>
        <v/>
      </c>
      <c r="BS29" s="137" t="str">
        <f>IF(B.ARAB!Q32="","",B.ARAB!Q32)</f>
        <v/>
      </c>
      <c r="BT29" s="137" t="str">
        <f>IF(B.ARAB!R32="","",B.ARAB!R32)</f>
        <v/>
      </c>
      <c r="BU29" s="138" t="str">
        <f>IF(MAT!I32="","",MAT!I32)</f>
        <v/>
      </c>
      <c r="BV29" s="138" t="str">
        <f>IF(MAT!J32="","",MAT!J32)</f>
        <v/>
      </c>
      <c r="BW29" s="138" t="str">
        <f>IF(MAT!K32="","",MAT!K32)</f>
        <v/>
      </c>
      <c r="BX29" s="138" t="str">
        <f>IF(MAT!L32="","",MAT!L32)</f>
        <v/>
      </c>
      <c r="BY29" s="138" t="str">
        <f>IF(MAT!M32="","",MAT!M32)</f>
        <v/>
      </c>
      <c r="BZ29" s="138" t="str">
        <f>IF(MAT!N32="","",MAT!N32)</f>
        <v/>
      </c>
      <c r="CA29" s="138" t="str">
        <f>IF(MAT!O32="","",MAT!O32)</f>
        <v/>
      </c>
      <c r="CB29" s="138" t="str">
        <f>IF(MAT!P32="","",MAT!P32)</f>
        <v/>
      </c>
      <c r="CC29" s="138" t="str">
        <f>IF(MAT!Q32="","",MAT!Q32)</f>
        <v/>
      </c>
      <c r="CD29" s="138" t="str">
        <f>IF(MAT!R32="","",MAT!R32)</f>
        <v/>
      </c>
      <c r="CE29" s="138" t="str">
        <f>IF(IPA!I32="","",IPA!I32)</f>
        <v/>
      </c>
      <c r="CF29" s="138" t="str">
        <f>IF(IPA!J32="","",IPA!J32)</f>
        <v/>
      </c>
      <c r="CG29" s="138" t="str">
        <f>IF(IPA!K32="","",IPA!K32)</f>
        <v/>
      </c>
      <c r="CH29" s="138" t="str">
        <f>IF(IPA!L32="","",IPA!L32)</f>
        <v/>
      </c>
      <c r="CI29" s="138" t="str">
        <f>IF(IPA!M32="","",IPA!M32)</f>
        <v/>
      </c>
      <c r="CJ29" s="138" t="str">
        <f>IF(IPA!N32="","",IPA!N32)</f>
        <v/>
      </c>
      <c r="CK29" s="138" t="str">
        <f>IF(IPA!O32="","",IPA!O32)</f>
        <v/>
      </c>
      <c r="CL29" s="138" t="str">
        <f>IF(IPA!P32="","",IPA!P32)</f>
        <v/>
      </c>
      <c r="CM29" s="138" t="str">
        <f>IF(IPA!Q32="","",IPA!Q32)</f>
        <v/>
      </c>
      <c r="CN29" s="138" t="str">
        <f>IF(IPA!R32="","",IPA!R32)</f>
        <v/>
      </c>
      <c r="CO29" s="137" t="str">
        <f>IF(IPS!I32="","",IPS!I32)</f>
        <v/>
      </c>
      <c r="CP29" s="137" t="str">
        <f>IF(IPS!J32="","",IPS!J32)</f>
        <v/>
      </c>
      <c r="CQ29" s="137" t="str">
        <f>IF(IPS!K32="","",IPS!K32)</f>
        <v/>
      </c>
      <c r="CR29" s="137" t="str">
        <f>IF(IPS!L32="","",IPS!L32)</f>
        <v/>
      </c>
      <c r="CS29" s="137" t="str">
        <f>IF(IPS!M32="","",IPS!M32)</f>
        <v/>
      </c>
      <c r="CT29" s="137" t="str">
        <f>IF(IPS!N32="","",IPS!N32)</f>
        <v/>
      </c>
      <c r="CU29" s="137" t="str">
        <f>IF(IPS!O32="","",IPS!O32)</f>
        <v/>
      </c>
      <c r="CV29" s="137" t="str">
        <f>IF(IPS!P32="","",IPS!P32)</f>
        <v/>
      </c>
      <c r="CW29" s="137" t="str">
        <f>IF(IPS!Q32="","",IPS!Q32)</f>
        <v/>
      </c>
      <c r="CX29" s="137" t="str">
        <f>IF(IPS!R32="","",IPS!R32)</f>
        <v/>
      </c>
      <c r="CY29" s="138" t="str">
        <f>IF(BIng!I32="","",BIng!I32)</f>
        <v/>
      </c>
      <c r="CZ29" s="138" t="str">
        <f>IF(BIng!J32="","",BIng!J32)</f>
        <v/>
      </c>
      <c r="DA29" s="138" t="str">
        <f>IF(BIng!K32="","",BIng!K32)</f>
        <v/>
      </c>
      <c r="DB29" s="138" t="str">
        <f>IF(BIng!L32="","",BIng!L32)</f>
        <v/>
      </c>
      <c r="DC29" s="138" t="str">
        <f>IF(BIng!M32="","",BIng!M32)</f>
        <v/>
      </c>
      <c r="DD29" s="138" t="str">
        <f>IF(BIng!N32="","",BIng!N32)</f>
        <v/>
      </c>
      <c r="DE29" s="138" t="str">
        <f>IF(BIng!O32="","",BIng!O32)</f>
        <v/>
      </c>
      <c r="DF29" s="138" t="str">
        <f>IF(BIng!P32="","",BIng!P32)</f>
        <v/>
      </c>
      <c r="DG29" s="138" t="str">
        <f>IF(BIng!Q32="","",BIng!Q32)</f>
        <v/>
      </c>
      <c r="DH29" s="138" t="str">
        <f>IF(BIng!R32="","",BIng!R32)</f>
        <v/>
      </c>
      <c r="DI29" s="138" t="str">
        <f>IF(SBd!I32="","",SBd!I32)</f>
        <v/>
      </c>
      <c r="DJ29" s="138" t="str">
        <f>IF(SBd!J32="","",SBd!J32)</f>
        <v/>
      </c>
      <c r="DK29" s="138" t="str">
        <f>IF(SBd!K32="","",SBd!K32)</f>
        <v/>
      </c>
      <c r="DL29" s="138" t="str">
        <f>IF(SBd!L32="","",SBd!L32)</f>
        <v/>
      </c>
      <c r="DM29" s="138" t="str">
        <f>IF(SBd!M32="","",SBd!M32)</f>
        <v/>
      </c>
      <c r="DN29" s="138" t="str">
        <f>IF(SBd!N32="","",SBd!N32)</f>
        <v/>
      </c>
      <c r="DO29" s="138" t="str">
        <f>IF(SBd!O32="","",SBd!O32)</f>
        <v/>
      </c>
      <c r="DP29" s="138" t="str">
        <f>IF(SBd!P32="","",SBd!P32)</f>
        <v/>
      </c>
      <c r="DQ29" s="138" t="str">
        <f>IF(SBd!Q32="","",SBd!Q32)</f>
        <v/>
      </c>
      <c r="DR29" s="138" t="str">
        <f>IF(SBd!R32="","",SBd!R32)</f>
        <v/>
      </c>
      <c r="DS29" s="137" t="str">
        <f>IF(Pjk!I32="","",Pjk!I32)</f>
        <v/>
      </c>
      <c r="DT29" s="137" t="str">
        <f>IF(Pjk!J32="","",Pjk!J32)</f>
        <v/>
      </c>
      <c r="DU29" s="137" t="str">
        <f>IF(Pjk!K32="","",Pjk!K32)</f>
        <v/>
      </c>
      <c r="DV29" s="137" t="str">
        <f>IF(Pjk!L32="","",Pjk!L32)</f>
        <v/>
      </c>
      <c r="DW29" s="137" t="str">
        <f>IF(Pjk!M32="","",Pjk!M32)</f>
        <v/>
      </c>
      <c r="DX29" s="137" t="str">
        <f>IF(Pjk!N32="","",Pjk!N32)</f>
        <v/>
      </c>
      <c r="DY29" s="137" t="str">
        <f>IF(Pjk!O32="","",Pjk!O32)</f>
        <v/>
      </c>
      <c r="DZ29" s="137" t="str">
        <f>IF(Pjk!P32="","",Pjk!P32)</f>
        <v/>
      </c>
      <c r="EA29" s="137" t="str">
        <f>IF(Pjk!Q32="","",Pjk!Q32)</f>
        <v/>
      </c>
      <c r="EB29" s="137" t="str">
        <f>IF(Pjk!R32="","",Pjk!R32)</f>
        <v/>
      </c>
      <c r="EC29" s="137" t="str">
        <f>IF(Prk!I32="","",Prk!I32)</f>
        <v/>
      </c>
      <c r="ED29" s="137" t="str">
        <f>IF(Prk!J32="","",Prk!J32)</f>
        <v/>
      </c>
      <c r="EE29" s="137" t="str">
        <f>IF(Prk!K32="","",Prk!K32)</f>
        <v/>
      </c>
      <c r="EF29" s="137" t="str">
        <f>IF(Prk!L32="","",Prk!L32)</f>
        <v/>
      </c>
      <c r="EG29" s="137" t="str">
        <f>IF(Prk!M32="","",Prk!M32)</f>
        <v/>
      </c>
      <c r="EH29" s="137" t="str">
        <f>IF(Prk!N32="","",Prk!N32)</f>
        <v/>
      </c>
      <c r="EI29" s="137" t="str">
        <f>IF(Prk!O32="","",Prk!O32)</f>
        <v/>
      </c>
      <c r="EJ29" s="137" t="str">
        <f>IF(Prk!P32="","",Prk!P32)</f>
        <v/>
      </c>
      <c r="EK29" s="137" t="str">
        <f>IF(Prk!Q32="","",Prk!Q32)</f>
        <v/>
      </c>
      <c r="EL29" s="137" t="str">
        <f>IF(Prk!R32="","",Prk!R32)</f>
        <v/>
      </c>
      <c r="EM29" s="139" t="str">
        <f>IF(BADER!I32="","",BADER!I32)</f>
        <v/>
      </c>
      <c r="EN29" s="139" t="str">
        <f>IF(BADER!J32="","",BADER!J32)</f>
        <v/>
      </c>
      <c r="EO29" s="139" t="str">
        <f>IF(BADER!K32="","",BADER!K32)</f>
        <v/>
      </c>
      <c r="EP29" s="139" t="str">
        <f>IF(BADER!L32="","",BADER!L32)</f>
        <v/>
      </c>
      <c r="EQ29" s="139" t="str">
        <f>IF(BADER!M32="","",BADER!M32)</f>
        <v/>
      </c>
      <c r="ER29" s="139" t="str">
        <f>IF(BADER!N32="","",BADER!N32)</f>
        <v/>
      </c>
      <c r="ES29" s="139" t="str">
        <f>IF(BADER!O32="","",BADER!O32)</f>
        <v/>
      </c>
      <c r="ET29" s="139" t="str">
        <f>IF(BADER!P32="","",BADER!P32)</f>
        <v/>
      </c>
      <c r="EU29" s="139" t="str">
        <f>IF(BADER!Q32="","",BADER!Q32)</f>
        <v/>
      </c>
      <c r="EV29" s="139" t="str">
        <f>IF(BADER!R32="","",BADER!R32)</f>
        <v/>
      </c>
      <c r="EW29" s="146" t="str">
        <f t="shared" si="1"/>
        <v/>
      </c>
      <c r="EX29" s="146" t="str">
        <f t="shared" si="2"/>
        <v/>
      </c>
      <c r="EY29" s="146" t="str">
        <f t="shared" si="3"/>
        <v/>
      </c>
      <c r="EZ29" s="146" t="str">
        <f t="shared" si="4"/>
        <v/>
      </c>
      <c r="FA29" s="146" t="str">
        <f t="shared" si="5"/>
        <v/>
      </c>
      <c r="FB29" s="146" t="str">
        <f t="shared" si="6"/>
        <v/>
      </c>
      <c r="FC29" s="146" t="str">
        <f t="shared" si="7"/>
        <v/>
      </c>
      <c r="FD29" s="146" t="str">
        <f t="shared" si="8"/>
        <v/>
      </c>
      <c r="FE29" s="146" t="str">
        <f t="shared" si="9"/>
        <v/>
      </c>
      <c r="FF29" s="146" t="str">
        <f t="shared" si="10"/>
        <v/>
      </c>
      <c r="FG29" s="146" t="str">
        <f t="shared" si="11"/>
        <v/>
      </c>
      <c r="FH29" s="76" t="str">
        <f t="shared" si="12"/>
        <v/>
      </c>
      <c r="FI29" s="76" t="str">
        <f t="shared" si="13"/>
        <v/>
      </c>
      <c r="FJ29" s="76" t="str">
        <f t="shared" si="14"/>
        <v/>
      </c>
      <c r="FK29" s="76" t="str">
        <f t="shared" si="15"/>
        <v/>
      </c>
      <c r="FL29" s="76" t="str">
        <f t="shared" si="16"/>
        <v/>
      </c>
      <c r="FM29" s="76" t="str">
        <f t="shared" si="17"/>
        <v/>
      </c>
      <c r="FN29" s="76" t="str">
        <f t="shared" si="18"/>
        <v/>
      </c>
      <c r="FO29" s="76" t="str">
        <f t="shared" si="19"/>
        <v/>
      </c>
      <c r="FP29" s="76" t="str">
        <f t="shared" si="20"/>
        <v xml:space="preserve">Sikapnya  dalam ,  ,  ,  ,  ,  ,  ,  </v>
      </c>
    </row>
    <row r="30" spans="1:172">
      <c r="A30" s="72">
        <v>20</v>
      </c>
      <c r="B30" s="76" t="str">
        <f>'Data Identitas'!B28</f>
        <v>siswa20</v>
      </c>
      <c r="C30" s="137" t="str">
        <f>IF(QH!I33="","",QH!I33)</f>
        <v/>
      </c>
      <c r="D30" s="137" t="str">
        <f>IF(QH!J33="","",QH!J33)</f>
        <v/>
      </c>
      <c r="E30" s="137" t="str">
        <f>IF(QH!K33="","",QH!K33)</f>
        <v/>
      </c>
      <c r="F30" s="137" t="str">
        <f>IF(QH!L33="","",QH!L33)</f>
        <v/>
      </c>
      <c r="G30" s="137" t="str">
        <f>IF(QH!M33="","",QH!M33)</f>
        <v/>
      </c>
      <c r="H30" s="137" t="str">
        <f>IF(QH!N33="","",QH!N33)</f>
        <v/>
      </c>
      <c r="I30" s="137" t="str">
        <f>IF(QH!O33="","",QH!O33)</f>
        <v/>
      </c>
      <c r="J30" s="137" t="str">
        <f>IF(QH!P33="","",QH!P33)</f>
        <v/>
      </c>
      <c r="K30" s="137" t="str">
        <f>IF(QH!Q33="","",QH!Q33)</f>
        <v/>
      </c>
      <c r="L30" s="137" t="str">
        <f>IF(QH!R33="","",QH!R33)</f>
        <v/>
      </c>
      <c r="M30" s="138" t="str">
        <f>IF(AA!I33="","",AA!I33)</f>
        <v/>
      </c>
      <c r="N30" s="138" t="str">
        <f>IF(AA!J33="","",AA!J33)</f>
        <v/>
      </c>
      <c r="O30" s="138" t="str">
        <f>IF(AA!K33="","",AA!K33)</f>
        <v/>
      </c>
      <c r="P30" s="138" t="str">
        <f>IF(AA!L33="","",AA!L33)</f>
        <v/>
      </c>
      <c r="Q30" s="138" t="str">
        <f>IF(AA!M33="","",AA!M33)</f>
        <v/>
      </c>
      <c r="R30" s="138" t="str">
        <f>IF(AA!N33="","",AA!N33)</f>
        <v/>
      </c>
      <c r="S30" s="138" t="str">
        <f>IF(AA!O33="","",AA!O33)</f>
        <v/>
      </c>
      <c r="T30" s="138" t="str">
        <f>IF(AA!P33="","",AA!P33)</f>
        <v/>
      </c>
      <c r="U30" s="138" t="str">
        <f>IF(AA!Q33="","",AA!Q33)</f>
        <v/>
      </c>
      <c r="V30" s="138" t="str">
        <f>IF(AA!R33="","",AA!R33)</f>
        <v/>
      </c>
      <c r="W30" s="138" t="str">
        <f>IF(FIQIH!I33="","",FIQIH!I33)</f>
        <v/>
      </c>
      <c r="X30" s="138" t="str">
        <f>IF(FIQIH!J33="","",FIQIH!J33)</f>
        <v/>
      </c>
      <c r="Y30" s="138" t="str">
        <f>IF(FIQIH!K33="","",FIQIH!K33)</f>
        <v/>
      </c>
      <c r="Z30" s="138" t="str">
        <f>IF(FIQIH!L33="","",FIQIH!L33)</f>
        <v/>
      </c>
      <c r="AA30" s="138" t="str">
        <f>IF(FIQIH!M33="","",FIQIH!M33)</f>
        <v/>
      </c>
      <c r="AB30" s="138" t="str">
        <f>IF(FIQIH!N33="","",FIQIH!N33)</f>
        <v/>
      </c>
      <c r="AC30" s="138" t="str">
        <f>IF(FIQIH!O33="","",FIQIH!O33)</f>
        <v/>
      </c>
      <c r="AD30" s="138" t="str">
        <f>IF(FIQIH!P33="","",FIQIH!P33)</f>
        <v/>
      </c>
      <c r="AE30" s="138" t="str">
        <f>IF(FIQIH!Q33="","",FIQIH!Q33)</f>
        <v/>
      </c>
      <c r="AF30" s="138" t="str">
        <f>IF(FIQIH!R33="","",FIQIH!R33)</f>
        <v/>
      </c>
      <c r="AG30" s="138" t="str">
        <f>IF(SKI!I33="","",SKI!I33)</f>
        <v/>
      </c>
      <c r="AH30" s="138" t="str">
        <f>IF(SKI!J33="","",SKI!J33)</f>
        <v/>
      </c>
      <c r="AI30" s="138" t="str">
        <f>IF(SKI!K33="","",SKI!K33)</f>
        <v/>
      </c>
      <c r="AJ30" s="138" t="str">
        <f>IF(SKI!L33="","",SKI!L33)</f>
        <v/>
      </c>
      <c r="AK30" s="138" t="str">
        <f>IF(SKI!M33="","",SKI!M33)</f>
        <v/>
      </c>
      <c r="AL30" s="138" t="str">
        <f>IF(SKI!N33="","",SKI!N33)</f>
        <v/>
      </c>
      <c r="AM30" s="138" t="str">
        <f>IF(SKI!O33="","",SKI!O33)</f>
        <v/>
      </c>
      <c r="AN30" s="138" t="str">
        <f>IF(SKI!P33="","",SKI!P33)</f>
        <v/>
      </c>
      <c r="AO30" s="138" t="str">
        <f>IF(SKI!Q33="","",SKI!Q33)</f>
        <v/>
      </c>
      <c r="AP30" s="138" t="str">
        <f>IF(SKI!R33="","",SKI!R33)</f>
        <v/>
      </c>
      <c r="AQ30" s="138" t="str">
        <f>IF(PPKn!I33="","",PPKn!I33)</f>
        <v/>
      </c>
      <c r="AR30" s="138" t="str">
        <f>IF(PPKn!J33="","",PPKn!J33)</f>
        <v/>
      </c>
      <c r="AS30" s="138" t="str">
        <f>IF(PPKn!K33="","",PPKn!K33)</f>
        <v/>
      </c>
      <c r="AT30" s="138" t="str">
        <f>IF(PPKn!L33="","",PPKn!L33)</f>
        <v/>
      </c>
      <c r="AU30" s="138" t="str">
        <f>IF(PPKn!M33="","",PPKn!M33)</f>
        <v/>
      </c>
      <c r="AV30" s="138" t="str">
        <f>IF(PPKn!N33="","",PPKn!N33)</f>
        <v/>
      </c>
      <c r="AW30" s="138" t="str">
        <f>IF(PPKn!O33="","",PPKn!O33)</f>
        <v/>
      </c>
      <c r="AX30" s="138" t="str">
        <f>IF(PPKn!P33="","",PPKn!P33)</f>
        <v/>
      </c>
      <c r="AY30" s="138" t="str">
        <f>IF(PPKn!Q33="","",PPKn!Q33)</f>
        <v/>
      </c>
      <c r="AZ30" s="138" t="str">
        <f>IF(PPKn!R33="","",PPKn!R33)</f>
        <v/>
      </c>
      <c r="BA30" s="137" t="str">
        <f>IF(B.Ind!I33="","",B.Ind!I33)</f>
        <v/>
      </c>
      <c r="BB30" s="137" t="str">
        <f>IF(B.Ind!J33="","",B.Ind!J33)</f>
        <v/>
      </c>
      <c r="BC30" s="137" t="str">
        <f>IF(B.Ind!K33="","",B.Ind!K33)</f>
        <v/>
      </c>
      <c r="BD30" s="137" t="str">
        <f>IF(B.Ind!L33="","",B.Ind!L33)</f>
        <v/>
      </c>
      <c r="BE30" s="137" t="str">
        <f>IF(B.Ind!M33="","",B.Ind!M33)</f>
        <v/>
      </c>
      <c r="BF30" s="137" t="str">
        <f>IF(B.Ind!N33="","",B.Ind!N33)</f>
        <v/>
      </c>
      <c r="BG30" s="137" t="str">
        <f>IF(B.Ind!O33="","",B.Ind!O33)</f>
        <v/>
      </c>
      <c r="BH30" s="137" t="str">
        <f>IF(B.Ind!P33="","",B.Ind!P33)</f>
        <v/>
      </c>
      <c r="BI30" s="137" t="str">
        <f>IF(B.Ind!Q33="","",B.Ind!Q33)</f>
        <v/>
      </c>
      <c r="BJ30" s="137" t="str">
        <f>IF(B.Ind!R33="","",B.Ind!R33)</f>
        <v/>
      </c>
      <c r="BK30" s="137" t="str">
        <f>IF(B.ARAB!I33="","",B.ARAB!I33)</f>
        <v/>
      </c>
      <c r="BL30" s="137" t="str">
        <f>IF(B.ARAB!J33="","",B.ARAB!J33)</f>
        <v/>
      </c>
      <c r="BM30" s="137" t="str">
        <f>IF(B.ARAB!K33="","",B.ARAB!K33)</f>
        <v/>
      </c>
      <c r="BN30" s="137" t="str">
        <f>IF(B.ARAB!L33="","",B.ARAB!L33)</f>
        <v/>
      </c>
      <c r="BO30" s="137" t="str">
        <f>IF(B.ARAB!M33="","",B.ARAB!M33)</f>
        <v/>
      </c>
      <c r="BP30" s="137" t="str">
        <f>IF(B.ARAB!N33="","",B.ARAB!N33)</f>
        <v/>
      </c>
      <c r="BQ30" s="137" t="str">
        <f>IF(B.ARAB!O33="","",B.ARAB!O33)</f>
        <v/>
      </c>
      <c r="BR30" s="137" t="str">
        <f>IF(B.ARAB!P33="","",B.ARAB!P33)</f>
        <v/>
      </c>
      <c r="BS30" s="137" t="str">
        <f>IF(B.ARAB!Q33="","",B.ARAB!Q33)</f>
        <v/>
      </c>
      <c r="BT30" s="137" t="str">
        <f>IF(B.ARAB!R33="","",B.ARAB!R33)</f>
        <v/>
      </c>
      <c r="BU30" s="138" t="str">
        <f>IF(MAT!I33="","",MAT!I33)</f>
        <v/>
      </c>
      <c r="BV30" s="138" t="str">
        <f>IF(MAT!J33="","",MAT!J33)</f>
        <v/>
      </c>
      <c r="BW30" s="138" t="str">
        <f>IF(MAT!K33="","",MAT!K33)</f>
        <v/>
      </c>
      <c r="BX30" s="138" t="str">
        <f>IF(MAT!L33="","",MAT!L33)</f>
        <v/>
      </c>
      <c r="BY30" s="138" t="str">
        <f>IF(MAT!M33="","",MAT!M33)</f>
        <v/>
      </c>
      <c r="BZ30" s="138" t="str">
        <f>IF(MAT!N33="","",MAT!N33)</f>
        <v/>
      </c>
      <c r="CA30" s="138" t="str">
        <f>IF(MAT!O33="","",MAT!O33)</f>
        <v/>
      </c>
      <c r="CB30" s="138" t="str">
        <f>IF(MAT!P33="","",MAT!P33)</f>
        <v/>
      </c>
      <c r="CC30" s="138" t="str">
        <f>IF(MAT!Q33="","",MAT!Q33)</f>
        <v/>
      </c>
      <c r="CD30" s="138" t="str">
        <f>IF(MAT!R33="","",MAT!R33)</f>
        <v/>
      </c>
      <c r="CE30" s="138" t="str">
        <f>IF(IPA!I33="","",IPA!I33)</f>
        <v/>
      </c>
      <c r="CF30" s="138" t="str">
        <f>IF(IPA!J33="","",IPA!J33)</f>
        <v/>
      </c>
      <c r="CG30" s="138" t="str">
        <f>IF(IPA!K33="","",IPA!K33)</f>
        <v/>
      </c>
      <c r="CH30" s="138" t="str">
        <f>IF(IPA!L33="","",IPA!L33)</f>
        <v/>
      </c>
      <c r="CI30" s="138" t="str">
        <f>IF(IPA!M33="","",IPA!M33)</f>
        <v/>
      </c>
      <c r="CJ30" s="138" t="str">
        <f>IF(IPA!N33="","",IPA!N33)</f>
        <v/>
      </c>
      <c r="CK30" s="138" t="str">
        <f>IF(IPA!O33="","",IPA!O33)</f>
        <v/>
      </c>
      <c r="CL30" s="138" t="str">
        <f>IF(IPA!P33="","",IPA!P33)</f>
        <v/>
      </c>
      <c r="CM30" s="138" t="str">
        <f>IF(IPA!Q33="","",IPA!Q33)</f>
        <v/>
      </c>
      <c r="CN30" s="138" t="str">
        <f>IF(IPA!R33="","",IPA!R33)</f>
        <v/>
      </c>
      <c r="CO30" s="137" t="str">
        <f>IF(IPS!I33="","",IPS!I33)</f>
        <v/>
      </c>
      <c r="CP30" s="137" t="str">
        <f>IF(IPS!J33="","",IPS!J33)</f>
        <v/>
      </c>
      <c r="CQ30" s="137" t="str">
        <f>IF(IPS!K33="","",IPS!K33)</f>
        <v/>
      </c>
      <c r="CR30" s="137" t="str">
        <f>IF(IPS!L33="","",IPS!L33)</f>
        <v/>
      </c>
      <c r="CS30" s="137" t="str">
        <f>IF(IPS!M33="","",IPS!M33)</f>
        <v/>
      </c>
      <c r="CT30" s="137" t="str">
        <f>IF(IPS!N33="","",IPS!N33)</f>
        <v/>
      </c>
      <c r="CU30" s="137" t="str">
        <f>IF(IPS!O33="","",IPS!O33)</f>
        <v/>
      </c>
      <c r="CV30" s="137" t="str">
        <f>IF(IPS!P33="","",IPS!P33)</f>
        <v/>
      </c>
      <c r="CW30" s="137" t="str">
        <f>IF(IPS!Q33="","",IPS!Q33)</f>
        <v/>
      </c>
      <c r="CX30" s="137" t="str">
        <f>IF(IPS!R33="","",IPS!R33)</f>
        <v/>
      </c>
      <c r="CY30" s="138" t="str">
        <f>IF(BIng!I33="","",BIng!I33)</f>
        <v/>
      </c>
      <c r="CZ30" s="138" t="str">
        <f>IF(BIng!J33="","",BIng!J33)</f>
        <v/>
      </c>
      <c r="DA30" s="138" t="str">
        <f>IF(BIng!K33="","",BIng!K33)</f>
        <v/>
      </c>
      <c r="DB30" s="138" t="str">
        <f>IF(BIng!L33="","",BIng!L33)</f>
        <v/>
      </c>
      <c r="DC30" s="138" t="str">
        <f>IF(BIng!M33="","",BIng!M33)</f>
        <v/>
      </c>
      <c r="DD30" s="138" t="str">
        <f>IF(BIng!N33="","",BIng!N33)</f>
        <v/>
      </c>
      <c r="DE30" s="138" t="str">
        <f>IF(BIng!O33="","",BIng!O33)</f>
        <v/>
      </c>
      <c r="DF30" s="138" t="str">
        <f>IF(BIng!P33="","",BIng!P33)</f>
        <v/>
      </c>
      <c r="DG30" s="138" t="str">
        <f>IF(BIng!Q33="","",BIng!Q33)</f>
        <v/>
      </c>
      <c r="DH30" s="138" t="str">
        <f>IF(BIng!R33="","",BIng!R33)</f>
        <v/>
      </c>
      <c r="DI30" s="138" t="str">
        <f>IF(SBd!I33="","",SBd!I33)</f>
        <v/>
      </c>
      <c r="DJ30" s="138" t="str">
        <f>IF(SBd!J33="","",SBd!J33)</f>
        <v/>
      </c>
      <c r="DK30" s="138" t="str">
        <f>IF(SBd!K33="","",SBd!K33)</f>
        <v/>
      </c>
      <c r="DL30" s="138" t="str">
        <f>IF(SBd!L33="","",SBd!L33)</f>
        <v/>
      </c>
      <c r="DM30" s="138" t="str">
        <f>IF(SBd!M33="","",SBd!M33)</f>
        <v/>
      </c>
      <c r="DN30" s="138" t="str">
        <f>IF(SBd!N33="","",SBd!N33)</f>
        <v/>
      </c>
      <c r="DO30" s="138" t="str">
        <f>IF(SBd!O33="","",SBd!O33)</f>
        <v/>
      </c>
      <c r="DP30" s="138" t="str">
        <f>IF(SBd!P33="","",SBd!P33)</f>
        <v/>
      </c>
      <c r="DQ30" s="138" t="str">
        <f>IF(SBd!Q33="","",SBd!Q33)</f>
        <v/>
      </c>
      <c r="DR30" s="138" t="str">
        <f>IF(SBd!R33="","",SBd!R33)</f>
        <v/>
      </c>
      <c r="DS30" s="137" t="str">
        <f>IF(Pjk!I33="","",Pjk!I33)</f>
        <v/>
      </c>
      <c r="DT30" s="137" t="str">
        <f>IF(Pjk!J33="","",Pjk!J33)</f>
        <v/>
      </c>
      <c r="DU30" s="137" t="str">
        <f>IF(Pjk!K33="","",Pjk!K33)</f>
        <v/>
      </c>
      <c r="DV30" s="137" t="str">
        <f>IF(Pjk!L33="","",Pjk!L33)</f>
        <v/>
      </c>
      <c r="DW30" s="137" t="str">
        <f>IF(Pjk!M33="","",Pjk!M33)</f>
        <v/>
      </c>
      <c r="DX30" s="137" t="str">
        <f>IF(Pjk!N33="","",Pjk!N33)</f>
        <v/>
      </c>
      <c r="DY30" s="137" t="str">
        <f>IF(Pjk!O33="","",Pjk!O33)</f>
        <v/>
      </c>
      <c r="DZ30" s="137" t="str">
        <f>IF(Pjk!P33="","",Pjk!P33)</f>
        <v/>
      </c>
      <c r="EA30" s="137" t="str">
        <f>IF(Pjk!Q33="","",Pjk!Q33)</f>
        <v/>
      </c>
      <c r="EB30" s="137" t="str">
        <f>IF(Pjk!R33="","",Pjk!R33)</f>
        <v/>
      </c>
      <c r="EC30" s="137" t="str">
        <f>IF(Prk!I33="","",Prk!I33)</f>
        <v/>
      </c>
      <c r="ED30" s="137" t="str">
        <f>IF(Prk!J33="","",Prk!J33)</f>
        <v/>
      </c>
      <c r="EE30" s="137" t="str">
        <f>IF(Prk!K33="","",Prk!K33)</f>
        <v/>
      </c>
      <c r="EF30" s="137" t="str">
        <f>IF(Prk!L33="","",Prk!L33)</f>
        <v/>
      </c>
      <c r="EG30" s="137" t="str">
        <f>IF(Prk!M33="","",Prk!M33)</f>
        <v/>
      </c>
      <c r="EH30" s="137" t="str">
        <f>IF(Prk!N33="","",Prk!N33)</f>
        <v/>
      </c>
      <c r="EI30" s="137" t="str">
        <f>IF(Prk!O33="","",Prk!O33)</f>
        <v/>
      </c>
      <c r="EJ30" s="137" t="str">
        <f>IF(Prk!P33="","",Prk!P33)</f>
        <v/>
      </c>
      <c r="EK30" s="137" t="str">
        <f>IF(Prk!Q33="","",Prk!Q33)</f>
        <v/>
      </c>
      <c r="EL30" s="137" t="str">
        <f>IF(Prk!R33="","",Prk!R33)</f>
        <v/>
      </c>
      <c r="EM30" s="139" t="str">
        <f>IF(BADER!I33="","",BADER!I33)</f>
        <v/>
      </c>
      <c r="EN30" s="139" t="str">
        <f>IF(BADER!J33="","",BADER!J33)</f>
        <v/>
      </c>
      <c r="EO30" s="139" t="str">
        <f>IF(BADER!K33="","",BADER!K33)</f>
        <v/>
      </c>
      <c r="EP30" s="139" t="str">
        <f>IF(BADER!L33="","",BADER!L33)</f>
        <v/>
      </c>
      <c r="EQ30" s="139" t="str">
        <f>IF(BADER!M33="","",BADER!M33)</f>
        <v/>
      </c>
      <c r="ER30" s="139" t="str">
        <f>IF(BADER!N33="","",BADER!N33)</f>
        <v/>
      </c>
      <c r="ES30" s="139" t="str">
        <f>IF(BADER!O33="","",BADER!O33)</f>
        <v/>
      </c>
      <c r="ET30" s="139" t="str">
        <f>IF(BADER!P33="","",BADER!P33)</f>
        <v/>
      </c>
      <c r="EU30" s="139" t="str">
        <f>IF(BADER!Q33="","",BADER!Q33)</f>
        <v/>
      </c>
      <c r="EV30" s="139" t="str">
        <f>IF(BADER!R33="","",BADER!R33)</f>
        <v/>
      </c>
      <c r="EW30" s="146" t="str">
        <f t="shared" si="1"/>
        <v/>
      </c>
      <c r="EX30" s="146" t="str">
        <f t="shared" si="2"/>
        <v/>
      </c>
      <c r="EY30" s="146" t="str">
        <f t="shared" si="3"/>
        <v/>
      </c>
      <c r="EZ30" s="146" t="str">
        <f t="shared" si="4"/>
        <v/>
      </c>
      <c r="FA30" s="146" t="str">
        <f t="shared" si="5"/>
        <v/>
      </c>
      <c r="FB30" s="146" t="str">
        <f t="shared" si="6"/>
        <v/>
      </c>
      <c r="FC30" s="146" t="str">
        <f t="shared" si="7"/>
        <v/>
      </c>
      <c r="FD30" s="146" t="str">
        <f t="shared" si="8"/>
        <v/>
      </c>
      <c r="FE30" s="146" t="str">
        <f t="shared" si="9"/>
        <v/>
      </c>
      <c r="FF30" s="146" t="str">
        <f t="shared" si="10"/>
        <v/>
      </c>
      <c r="FG30" s="146" t="str">
        <f t="shared" si="11"/>
        <v/>
      </c>
      <c r="FH30" s="76" t="str">
        <f t="shared" si="12"/>
        <v/>
      </c>
      <c r="FI30" s="76" t="str">
        <f t="shared" si="13"/>
        <v/>
      </c>
      <c r="FJ30" s="76" t="str">
        <f t="shared" si="14"/>
        <v/>
      </c>
      <c r="FK30" s="76" t="str">
        <f t="shared" si="15"/>
        <v/>
      </c>
      <c r="FL30" s="76" t="str">
        <f t="shared" si="16"/>
        <v/>
      </c>
      <c r="FM30" s="76" t="str">
        <f t="shared" si="17"/>
        <v/>
      </c>
      <c r="FN30" s="76" t="str">
        <f t="shared" si="18"/>
        <v/>
      </c>
      <c r="FO30" s="76" t="str">
        <f t="shared" si="19"/>
        <v/>
      </c>
      <c r="FP30" s="76" t="str">
        <f t="shared" si="20"/>
        <v xml:space="preserve">Sikapnya  dalam ,  ,  ,  ,  ,  ,  ,  </v>
      </c>
    </row>
    <row r="31" spans="1:172">
      <c r="A31" s="72">
        <v>21</v>
      </c>
      <c r="B31" s="76" t="str">
        <f>'Data Identitas'!B29</f>
        <v>siswa21</v>
      </c>
      <c r="C31" s="137" t="str">
        <f>IF(QH!I34="","",QH!I34)</f>
        <v/>
      </c>
      <c r="D31" s="137" t="str">
        <f>IF(QH!J34="","",QH!J34)</f>
        <v/>
      </c>
      <c r="E31" s="137" t="str">
        <f>IF(QH!K34="","",QH!K34)</f>
        <v/>
      </c>
      <c r="F31" s="137" t="str">
        <f>IF(QH!L34="","",QH!L34)</f>
        <v/>
      </c>
      <c r="G31" s="137" t="str">
        <f>IF(QH!M34="","",QH!M34)</f>
        <v/>
      </c>
      <c r="H31" s="137" t="str">
        <f>IF(QH!N34="","",QH!N34)</f>
        <v/>
      </c>
      <c r="I31" s="137" t="str">
        <f>IF(QH!O34="","",QH!O34)</f>
        <v/>
      </c>
      <c r="J31" s="137" t="str">
        <f>IF(QH!P34="","",QH!P34)</f>
        <v/>
      </c>
      <c r="K31" s="137" t="str">
        <f>IF(QH!Q34="","",QH!Q34)</f>
        <v/>
      </c>
      <c r="L31" s="137" t="str">
        <f>IF(QH!R34="","",QH!R34)</f>
        <v/>
      </c>
      <c r="M31" s="138" t="str">
        <f>IF(AA!I34="","",AA!I34)</f>
        <v/>
      </c>
      <c r="N31" s="138" t="str">
        <f>IF(AA!J34="","",AA!J34)</f>
        <v/>
      </c>
      <c r="O31" s="138" t="str">
        <f>IF(AA!K34="","",AA!K34)</f>
        <v/>
      </c>
      <c r="P31" s="138" t="str">
        <f>IF(AA!L34="","",AA!L34)</f>
        <v/>
      </c>
      <c r="Q31" s="138" t="str">
        <f>IF(AA!M34="","",AA!M34)</f>
        <v/>
      </c>
      <c r="R31" s="138" t="str">
        <f>IF(AA!N34="","",AA!N34)</f>
        <v/>
      </c>
      <c r="S31" s="138" t="str">
        <f>IF(AA!O34="","",AA!O34)</f>
        <v/>
      </c>
      <c r="T31" s="138" t="str">
        <f>IF(AA!P34="","",AA!P34)</f>
        <v/>
      </c>
      <c r="U31" s="138" t="str">
        <f>IF(AA!Q34="","",AA!Q34)</f>
        <v/>
      </c>
      <c r="V31" s="138" t="str">
        <f>IF(AA!R34="","",AA!R34)</f>
        <v/>
      </c>
      <c r="W31" s="138" t="str">
        <f>IF(FIQIH!I34="","",FIQIH!I34)</f>
        <v/>
      </c>
      <c r="X31" s="138" t="str">
        <f>IF(FIQIH!J34="","",FIQIH!J34)</f>
        <v/>
      </c>
      <c r="Y31" s="138" t="str">
        <f>IF(FIQIH!K34="","",FIQIH!K34)</f>
        <v/>
      </c>
      <c r="Z31" s="138" t="str">
        <f>IF(FIQIH!L34="","",FIQIH!L34)</f>
        <v/>
      </c>
      <c r="AA31" s="138" t="str">
        <f>IF(FIQIH!M34="","",FIQIH!M34)</f>
        <v/>
      </c>
      <c r="AB31" s="138" t="str">
        <f>IF(FIQIH!N34="","",FIQIH!N34)</f>
        <v/>
      </c>
      <c r="AC31" s="138" t="str">
        <f>IF(FIQIH!O34="","",FIQIH!O34)</f>
        <v/>
      </c>
      <c r="AD31" s="138" t="str">
        <f>IF(FIQIH!P34="","",FIQIH!P34)</f>
        <v/>
      </c>
      <c r="AE31" s="138" t="str">
        <f>IF(FIQIH!Q34="","",FIQIH!Q34)</f>
        <v/>
      </c>
      <c r="AF31" s="138" t="str">
        <f>IF(FIQIH!R34="","",FIQIH!R34)</f>
        <v/>
      </c>
      <c r="AG31" s="138" t="str">
        <f>IF(SKI!I34="","",SKI!I34)</f>
        <v/>
      </c>
      <c r="AH31" s="138" t="str">
        <f>IF(SKI!J34="","",SKI!J34)</f>
        <v/>
      </c>
      <c r="AI31" s="138" t="str">
        <f>IF(SKI!K34="","",SKI!K34)</f>
        <v/>
      </c>
      <c r="AJ31" s="138" t="str">
        <f>IF(SKI!L34="","",SKI!L34)</f>
        <v/>
      </c>
      <c r="AK31" s="138" t="str">
        <f>IF(SKI!M34="","",SKI!M34)</f>
        <v/>
      </c>
      <c r="AL31" s="138" t="str">
        <f>IF(SKI!N34="","",SKI!N34)</f>
        <v/>
      </c>
      <c r="AM31" s="138" t="str">
        <f>IF(SKI!O34="","",SKI!O34)</f>
        <v/>
      </c>
      <c r="AN31" s="138" t="str">
        <f>IF(SKI!P34="","",SKI!P34)</f>
        <v/>
      </c>
      <c r="AO31" s="138" t="str">
        <f>IF(SKI!Q34="","",SKI!Q34)</f>
        <v/>
      </c>
      <c r="AP31" s="138" t="str">
        <f>IF(SKI!R34="","",SKI!R34)</f>
        <v/>
      </c>
      <c r="AQ31" s="138" t="str">
        <f>IF(PPKn!I34="","",PPKn!I34)</f>
        <v/>
      </c>
      <c r="AR31" s="138" t="str">
        <f>IF(PPKn!J34="","",PPKn!J34)</f>
        <v/>
      </c>
      <c r="AS31" s="138" t="str">
        <f>IF(PPKn!K34="","",PPKn!K34)</f>
        <v/>
      </c>
      <c r="AT31" s="138" t="str">
        <f>IF(PPKn!L34="","",PPKn!L34)</f>
        <v/>
      </c>
      <c r="AU31" s="138" t="str">
        <f>IF(PPKn!M34="","",PPKn!M34)</f>
        <v/>
      </c>
      <c r="AV31" s="138" t="str">
        <f>IF(PPKn!N34="","",PPKn!N34)</f>
        <v/>
      </c>
      <c r="AW31" s="138" t="str">
        <f>IF(PPKn!O34="","",PPKn!O34)</f>
        <v/>
      </c>
      <c r="AX31" s="138" t="str">
        <f>IF(PPKn!P34="","",PPKn!P34)</f>
        <v/>
      </c>
      <c r="AY31" s="138" t="str">
        <f>IF(PPKn!Q34="","",PPKn!Q34)</f>
        <v/>
      </c>
      <c r="AZ31" s="138" t="str">
        <f>IF(PPKn!R34="","",PPKn!R34)</f>
        <v/>
      </c>
      <c r="BA31" s="137" t="str">
        <f>IF(B.Ind!I34="","",B.Ind!I34)</f>
        <v/>
      </c>
      <c r="BB31" s="137" t="str">
        <f>IF(B.Ind!J34="","",B.Ind!J34)</f>
        <v/>
      </c>
      <c r="BC31" s="137" t="str">
        <f>IF(B.Ind!K34="","",B.Ind!K34)</f>
        <v/>
      </c>
      <c r="BD31" s="137" t="str">
        <f>IF(B.Ind!L34="","",B.Ind!L34)</f>
        <v/>
      </c>
      <c r="BE31" s="137" t="str">
        <f>IF(B.Ind!M34="","",B.Ind!M34)</f>
        <v/>
      </c>
      <c r="BF31" s="137" t="str">
        <f>IF(B.Ind!N34="","",B.Ind!N34)</f>
        <v/>
      </c>
      <c r="BG31" s="137" t="str">
        <f>IF(B.Ind!O34="","",B.Ind!O34)</f>
        <v/>
      </c>
      <c r="BH31" s="137" t="str">
        <f>IF(B.Ind!P34="","",B.Ind!P34)</f>
        <v/>
      </c>
      <c r="BI31" s="137" t="str">
        <f>IF(B.Ind!Q34="","",B.Ind!Q34)</f>
        <v/>
      </c>
      <c r="BJ31" s="137" t="str">
        <f>IF(B.Ind!R34="","",B.Ind!R34)</f>
        <v/>
      </c>
      <c r="BK31" s="137" t="str">
        <f>IF(B.ARAB!I34="","",B.ARAB!I34)</f>
        <v/>
      </c>
      <c r="BL31" s="137" t="str">
        <f>IF(B.ARAB!J34="","",B.ARAB!J34)</f>
        <v/>
      </c>
      <c r="BM31" s="137" t="str">
        <f>IF(B.ARAB!K34="","",B.ARAB!K34)</f>
        <v/>
      </c>
      <c r="BN31" s="137" t="str">
        <f>IF(B.ARAB!L34="","",B.ARAB!L34)</f>
        <v/>
      </c>
      <c r="BO31" s="137" t="str">
        <f>IF(B.ARAB!M34="","",B.ARAB!M34)</f>
        <v/>
      </c>
      <c r="BP31" s="137" t="str">
        <f>IF(B.ARAB!N34="","",B.ARAB!N34)</f>
        <v/>
      </c>
      <c r="BQ31" s="137" t="str">
        <f>IF(B.ARAB!O34="","",B.ARAB!O34)</f>
        <v/>
      </c>
      <c r="BR31" s="137" t="str">
        <f>IF(B.ARAB!P34="","",B.ARAB!P34)</f>
        <v/>
      </c>
      <c r="BS31" s="137" t="str">
        <f>IF(B.ARAB!Q34="","",B.ARAB!Q34)</f>
        <v/>
      </c>
      <c r="BT31" s="137" t="str">
        <f>IF(B.ARAB!R34="","",B.ARAB!R34)</f>
        <v/>
      </c>
      <c r="BU31" s="138" t="str">
        <f>IF(MAT!I34="","",MAT!I34)</f>
        <v/>
      </c>
      <c r="BV31" s="138" t="str">
        <f>IF(MAT!J34="","",MAT!J34)</f>
        <v/>
      </c>
      <c r="BW31" s="138" t="str">
        <f>IF(MAT!K34="","",MAT!K34)</f>
        <v/>
      </c>
      <c r="BX31" s="138" t="str">
        <f>IF(MAT!L34="","",MAT!L34)</f>
        <v/>
      </c>
      <c r="BY31" s="138" t="str">
        <f>IF(MAT!M34="","",MAT!M34)</f>
        <v/>
      </c>
      <c r="BZ31" s="138" t="str">
        <f>IF(MAT!N34="","",MAT!N34)</f>
        <v/>
      </c>
      <c r="CA31" s="138" t="str">
        <f>IF(MAT!O34="","",MAT!O34)</f>
        <v/>
      </c>
      <c r="CB31" s="138" t="str">
        <f>IF(MAT!P34="","",MAT!P34)</f>
        <v/>
      </c>
      <c r="CC31" s="138" t="str">
        <f>IF(MAT!Q34="","",MAT!Q34)</f>
        <v/>
      </c>
      <c r="CD31" s="138" t="str">
        <f>IF(MAT!R34="","",MAT!R34)</f>
        <v/>
      </c>
      <c r="CE31" s="138" t="str">
        <f>IF(IPA!I34="","",IPA!I34)</f>
        <v/>
      </c>
      <c r="CF31" s="138" t="str">
        <f>IF(IPA!J34="","",IPA!J34)</f>
        <v/>
      </c>
      <c r="CG31" s="138" t="str">
        <f>IF(IPA!K34="","",IPA!K34)</f>
        <v/>
      </c>
      <c r="CH31" s="138" t="str">
        <f>IF(IPA!L34="","",IPA!L34)</f>
        <v/>
      </c>
      <c r="CI31" s="138" t="str">
        <f>IF(IPA!M34="","",IPA!M34)</f>
        <v/>
      </c>
      <c r="CJ31" s="138" t="str">
        <f>IF(IPA!N34="","",IPA!N34)</f>
        <v/>
      </c>
      <c r="CK31" s="138" t="str">
        <f>IF(IPA!O34="","",IPA!O34)</f>
        <v/>
      </c>
      <c r="CL31" s="138" t="str">
        <f>IF(IPA!P34="","",IPA!P34)</f>
        <v/>
      </c>
      <c r="CM31" s="138" t="str">
        <f>IF(IPA!Q34="","",IPA!Q34)</f>
        <v/>
      </c>
      <c r="CN31" s="138" t="str">
        <f>IF(IPA!R34="","",IPA!R34)</f>
        <v/>
      </c>
      <c r="CO31" s="137" t="str">
        <f>IF(IPS!I34="","",IPS!I34)</f>
        <v/>
      </c>
      <c r="CP31" s="137" t="str">
        <f>IF(IPS!J34="","",IPS!J34)</f>
        <v/>
      </c>
      <c r="CQ31" s="137" t="str">
        <f>IF(IPS!K34="","",IPS!K34)</f>
        <v/>
      </c>
      <c r="CR31" s="137" t="str">
        <f>IF(IPS!L34="","",IPS!L34)</f>
        <v/>
      </c>
      <c r="CS31" s="137" t="str">
        <f>IF(IPS!M34="","",IPS!M34)</f>
        <v/>
      </c>
      <c r="CT31" s="137" t="str">
        <f>IF(IPS!N34="","",IPS!N34)</f>
        <v/>
      </c>
      <c r="CU31" s="137" t="str">
        <f>IF(IPS!O34="","",IPS!O34)</f>
        <v/>
      </c>
      <c r="CV31" s="137" t="str">
        <f>IF(IPS!P34="","",IPS!P34)</f>
        <v/>
      </c>
      <c r="CW31" s="137" t="str">
        <f>IF(IPS!Q34="","",IPS!Q34)</f>
        <v/>
      </c>
      <c r="CX31" s="137" t="str">
        <f>IF(IPS!R34="","",IPS!R34)</f>
        <v/>
      </c>
      <c r="CY31" s="138" t="str">
        <f>IF(BIng!I34="","",BIng!I34)</f>
        <v/>
      </c>
      <c r="CZ31" s="138" t="str">
        <f>IF(BIng!J34="","",BIng!J34)</f>
        <v/>
      </c>
      <c r="DA31" s="138" t="str">
        <f>IF(BIng!K34="","",BIng!K34)</f>
        <v/>
      </c>
      <c r="DB31" s="138" t="str">
        <f>IF(BIng!L34="","",BIng!L34)</f>
        <v/>
      </c>
      <c r="DC31" s="138" t="str">
        <f>IF(BIng!M34="","",BIng!M34)</f>
        <v/>
      </c>
      <c r="DD31" s="138" t="str">
        <f>IF(BIng!N34="","",BIng!N34)</f>
        <v/>
      </c>
      <c r="DE31" s="138" t="str">
        <f>IF(BIng!O34="","",BIng!O34)</f>
        <v/>
      </c>
      <c r="DF31" s="138" t="str">
        <f>IF(BIng!P34="","",BIng!P34)</f>
        <v/>
      </c>
      <c r="DG31" s="138" t="str">
        <f>IF(BIng!Q34="","",BIng!Q34)</f>
        <v/>
      </c>
      <c r="DH31" s="138" t="str">
        <f>IF(BIng!R34="","",BIng!R34)</f>
        <v/>
      </c>
      <c r="DI31" s="138" t="str">
        <f>IF(SBd!I34="","",SBd!I34)</f>
        <v/>
      </c>
      <c r="DJ31" s="138" t="str">
        <f>IF(SBd!J34="","",SBd!J34)</f>
        <v/>
      </c>
      <c r="DK31" s="138" t="str">
        <f>IF(SBd!K34="","",SBd!K34)</f>
        <v/>
      </c>
      <c r="DL31" s="138" t="str">
        <f>IF(SBd!L34="","",SBd!L34)</f>
        <v/>
      </c>
      <c r="DM31" s="138" t="str">
        <f>IF(SBd!M34="","",SBd!M34)</f>
        <v/>
      </c>
      <c r="DN31" s="138" t="str">
        <f>IF(SBd!N34="","",SBd!N34)</f>
        <v/>
      </c>
      <c r="DO31" s="138" t="str">
        <f>IF(SBd!O34="","",SBd!O34)</f>
        <v/>
      </c>
      <c r="DP31" s="138" t="str">
        <f>IF(SBd!P34="","",SBd!P34)</f>
        <v/>
      </c>
      <c r="DQ31" s="138" t="str">
        <f>IF(SBd!Q34="","",SBd!Q34)</f>
        <v/>
      </c>
      <c r="DR31" s="138" t="str">
        <f>IF(SBd!R34="","",SBd!R34)</f>
        <v/>
      </c>
      <c r="DS31" s="137" t="str">
        <f>IF(Pjk!I34="","",Pjk!I34)</f>
        <v/>
      </c>
      <c r="DT31" s="137" t="str">
        <f>IF(Pjk!J34="","",Pjk!J34)</f>
        <v/>
      </c>
      <c r="DU31" s="137" t="str">
        <f>IF(Pjk!K34="","",Pjk!K34)</f>
        <v/>
      </c>
      <c r="DV31" s="137" t="str">
        <f>IF(Pjk!L34="","",Pjk!L34)</f>
        <v/>
      </c>
      <c r="DW31" s="137" t="str">
        <f>IF(Pjk!M34="","",Pjk!M34)</f>
        <v/>
      </c>
      <c r="DX31" s="137" t="str">
        <f>IF(Pjk!N34="","",Pjk!N34)</f>
        <v/>
      </c>
      <c r="DY31" s="137" t="str">
        <f>IF(Pjk!O34="","",Pjk!O34)</f>
        <v/>
      </c>
      <c r="DZ31" s="137" t="str">
        <f>IF(Pjk!P34="","",Pjk!P34)</f>
        <v/>
      </c>
      <c r="EA31" s="137" t="str">
        <f>IF(Pjk!Q34="","",Pjk!Q34)</f>
        <v/>
      </c>
      <c r="EB31" s="137" t="str">
        <f>IF(Pjk!R34="","",Pjk!R34)</f>
        <v/>
      </c>
      <c r="EC31" s="137" t="str">
        <f>IF(Prk!I34="","",Prk!I34)</f>
        <v/>
      </c>
      <c r="ED31" s="137" t="str">
        <f>IF(Prk!J34="","",Prk!J34)</f>
        <v/>
      </c>
      <c r="EE31" s="137" t="str">
        <f>IF(Prk!K34="","",Prk!K34)</f>
        <v/>
      </c>
      <c r="EF31" s="137" t="str">
        <f>IF(Prk!L34="","",Prk!L34)</f>
        <v/>
      </c>
      <c r="EG31" s="137" t="str">
        <f>IF(Prk!M34="","",Prk!M34)</f>
        <v/>
      </c>
      <c r="EH31" s="137" t="str">
        <f>IF(Prk!N34="","",Prk!N34)</f>
        <v/>
      </c>
      <c r="EI31" s="137" t="str">
        <f>IF(Prk!O34="","",Prk!O34)</f>
        <v/>
      </c>
      <c r="EJ31" s="137" t="str">
        <f>IF(Prk!P34="","",Prk!P34)</f>
        <v/>
      </c>
      <c r="EK31" s="137" t="str">
        <f>IF(Prk!Q34="","",Prk!Q34)</f>
        <v/>
      </c>
      <c r="EL31" s="137" t="str">
        <f>IF(Prk!R34="","",Prk!R34)</f>
        <v/>
      </c>
      <c r="EM31" s="139" t="str">
        <f>IF(BADER!I34="","",BADER!I34)</f>
        <v/>
      </c>
      <c r="EN31" s="139" t="str">
        <f>IF(BADER!J34="","",BADER!J34)</f>
        <v/>
      </c>
      <c r="EO31" s="139" t="str">
        <f>IF(BADER!K34="","",BADER!K34)</f>
        <v/>
      </c>
      <c r="EP31" s="139" t="str">
        <f>IF(BADER!L34="","",BADER!L34)</f>
        <v/>
      </c>
      <c r="EQ31" s="139" t="str">
        <f>IF(BADER!M34="","",BADER!M34)</f>
        <v/>
      </c>
      <c r="ER31" s="139" t="str">
        <f>IF(BADER!N34="","",BADER!N34)</f>
        <v/>
      </c>
      <c r="ES31" s="139" t="str">
        <f>IF(BADER!O34="","",BADER!O34)</f>
        <v/>
      </c>
      <c r="ET31" s="139" t="str">
        <f>IF(BADER!P34="","",BADER!P34)</f>
        <v/>
      </c>
      <c r="EU31" s="139" t="str">
        <f>IF(BADER!Q34="","",BADER!Q34)</f>
        <v/>
      </c>
      <c r="EV31" s="139" t="str">
        <f>IF(BADER!R34="","",BADER!R34)</f>
        <v/>
      </c>
      <c r="EW31" s="146" t="str">
        <f t="shared" si="1"/>
        <v/>
      </c>
      <c r="EX31" s="146" t="str">
        <f t="shared" si="2"/>
        <v/>
      </c>
      <c r="EY31" s="146" t="str">
        <f t="shared" si="3"/>
        <v/>
      </c>
      <c r="EZ31" s="146" t="str">
        <f t="shared" si="4"/>
        <v/>
      </c>
      <c r="FA31" s="146" t="str">
        <f t="shared" si="5"/>
        <v/>
      </c>
      <c r="FB31" s="146" t="str">
        <f t="shared" si="6"/>
        <v/>
      </c>
      <c r="FC31" s="146" t="str">
        <f t="shared" si="7"/>
        <v/>
      </c>
      <c r="FD31" s="146" t="str">
        <f t="shared" si="8"/>
        <v/>
      </c>
      <c r="FE31" s="146" t="str">
        <f t="shared" si="9"/>
        <v/>
      </c>
      <c r="FF31" s="146" t="str">
        <f t="shared" si="10"/>
        <v/>
      </c>
      <c r="FG31" s="146" t="str">
        <f t="shared" si="11"/>
        <v/>
      </c>
      <c r="FH31" s="76" t="str">
        <f t="shared" si="12"/>
        <v/>
      </c>
      <c r="FI31" s="76" t="str">
        <f t="shared" si="13"/>
        <v/>
      </c>
      <c r="FJ31" s="76" t="str">
        <f t="shared" si="14"/>
        <v/>
      </c>
      <c r="FK31" s="76" t="str">
        <f t="shared" si="15"/>
        <v/>
      </c>
      <c r="FL31" s="76" t="str">
        <f t="shared" si="16"/>
        <v/>
      </c>
      <c r="FM31" s="76" t="str">
        <f t="shared" si="17"/>
        <v/>
      </c>
      <c r="FN31" s="76" t="str">
        <f t="shared" si="18"/>
        <v/>
      </c>
      <c r="FO31" s="76" t="str">
        <f t="shared" si="19"/>
        <v/>
      </c>
      <c r="FP31" s="76" t="str">
        <f t="shared" si="20"/>
        <v xml:space="preserve">Sikapnya  dalam ,  ,  ,  ,  ,  ,  ,  </v>
      </c>
    </row>
    <row r="32" spans="1:172">
      <c r="A32" s="72">
        <v>22</v>
      </c>
      <c r="B32" s="76" t="str">
        <f>'Data Identitas'!B30</f>
        <v>siswa22</v>
      </c>
      <c r="C32" s="137" t="str">
        <f>IF(QH!I35="","",QH!I35)</f>
        <v/>
      </c>
      <c r="D32" s="137" t="str">
        <f>IF(QH!J35="","",QH!J35)</f>
        <v/>
      </c>
      <c r="E32" s="137" t="str">
        <f>IF(QH!K35="","",QH!K35)</f>
        <v/>
      </c>
      <c r="F32" s="137" t="str">
        <f>IF(QH!L35="","",QH!L35)</f>
        <v/>
      </c>
      <c r="G32" s="137" t="str">
        <f>IF(QH!M35="","",QH!M35)</f>
        <v/>
      </c>
      <c r="H32" s="137" t="str">
        <f>IF(QH!N35="","",QH!N35)</f>
        <v/>
      </c>
      <c r="I32" s="137" t="str">
        <f>IF(QH!O35="","",QH!O35)</f>
        <v/>
      </c>
      <c r="J32" s="137" t="str">
        <f>IF(QH!P35="","",QH!P35)</f>
        <v/>
      </c>
      <c r="K32" s="137" t="str">
        <f>IF(QH!Q35="","",QH!Q35)</f>
        <v/>
      </c>
      <c r="L32" s="137" t="str">
        <f>IF(QH!R35="","",QH!R35)</f>
        <v/>
      </c>
      <c r="M32" s="138" t="str">
        <f>IF(AA!I35="","",AA!I35)</f>
        <v/>
      </c>
      <c r="N32" s="138" t="str">
        <f>IF(AA!J35="","",AA!J35)</f>
        <v/>
      </c>
      <c r="O32" s="138" t="str">
        <f>IF(AA!K35="","",AA!K35)</f>
        <v/>
      </c>
      <c r="P32" s="138" t="str">
        <f>IF(AA!L35="","",AA!L35)</f>
        <v/>
      </c>
      <c r="Q32" s="138" t="str">
        <f>IF(AA!M35="","",AA!M35)</f>
        <v/>
      </c>
      <c r="R32" s="138" t="str">
        <f>IF(AA!N35="","",AA!N35)</f>
        <v/>
      </c>
      <c r="S32" s="138" t="str">
        <f>IF(AA!O35="","",AA!O35)</f>
        <v/>
      </c>
      <c r="T32" s="138" t="str">
        <f>IF(AA!P35="","",AA!P35)</f>
        <v/>
      </c>
      <c r="U32" s="138" t="str">
        <f>IF(AA!Q35="","",AA!Q35)</f>
        <v/>
      </c>
      <c r="V32" s="138" t="str">
        <f>IF(AA!R35="","",AA!R35)</f>
        <v/>
      </c>
      <c r="W32" s="138" t="str">
        <f>IF(FIQIH!I35="","",FIQIH!I35)</f>
        <v/>
      </c>
      <c r="X32" s="138" t="str">
        <f>IF(FIQIH!J35="","",FIQIH!J35)</f>
        <v/>
      </c>
      <c r="Y32" s="138" t="str">
        <f>IF(FIQIH!K35="","",FIQIH!K35)</f>
        <v/>
      </c>
      <c r="Z32" s="138" t="str">
        <f>IF(FIQIH!L35="","",FIQIH!L35)</f>
        <v/>
      </c>
      <c r="AA32" s="138" t="str">
        <f>IF(FIQIH!M35="","",FIQIH!M35)</f>
        <v/>
      </c>
      <c r="AB32" s="138" t="str">
        <f>IF(FIQIH!N35="","",FIQIH!N35)</f>
        <v/>
      </c>
      <c r="AC32" s="138" t="str">
        <f>IF(FIQIH!O35="","",FIQIH!O35)</f>
        <v/>
      </c>
      <c r="AD32" s="138" t="str">
        <f>IF(FIQIH!P35="","",FIQIH!P35)</f>
        <v/>
      </c>
      <c r="AE32" s="138" t="str">
        <f>IF(FIQIH!Q35="","",FIQIH!Q35)</f>
        <v/>
      </c>
      <c r="AF32" s="138" t="str">
        <f>IF(FIQIH!R35="","",FIQIH!R35)</f>
        <v/>
      </c>
      <c r="AG32" s="138" t="str">
        <f>IF(SKI!I35="","",SKI!I35)</f>
        <v/>
      </c>
      <c r="AH32" s="138" t="str">
        <f>IF(SKI!J35="","",SKI!J35)</f>
        <v/>
      </c>
      <c r="AI32" s="138" t="str">
        <f>IF(SKI!K35="","",SKI!K35)</f>
        <v/>
      </c>
      <c r="AJ32" s="138" t="str">
        <f>IF(SKI!L35="","",SKI!L35)</f>
        <v/>
      </c>
      <c r="AK32" s="138" t="str">
        <f>IF(SKI!M35="","",SKI!M35)</f>
        <v/>
      </c>
      <c r="AL32" s="138" t="str">
        <f>IF(SKI!N35="","",SKI!N35)</f>
        <v/>
      </c>
      <c r="AM32" s="138" t="str">
        <f>IF(SKI!O35="","",SKI!O35)</f>
        <v/>
      </c>
      <c r="AN32" s="138" t="str">
        <f>IF(SKI!P35="","",SKI!P35)</f>
        <v/>
      </c>
      <c r="AO32" s="138" t="str">
        <f>IF(SKI!Q35="","",SKI!Q35)</f>
        <v/>
      </c>
      <c r="AP32" s="138" t="str">
        <f>IF(SKI!R35="","",SKI!R35)</f>
        <v/>
      </c>
      <c r="AQ32" s="138" t="str">
        <f>IF(PPKn!I35="","",PPKn!I35)</f>
        <v/>
      </c>
      <c r="AR32" s="138" t="str">
        <f>IF(PPKn!J35="","",PPKn!J35)</f>
        <v/>
      </c>
      <c r="AS32" s="138" t="str">
        <f>IF(PPKn!K35="","",PPKn!K35)</f>
        <v/>
      </c>
      <c r="AT32" s="138" t="str">
        <f>IF(PPKn!L35="","",PPKn!L35)</f>
        <v/>
      </c>
      <c r="AU32" s="138" t="str">
        <f>IF(PPKn!M35="","",PPKn!M35)</f>
        <v/>
      </c>
      <c r="AV32" s="138" t="str">
        <f>IF(PPKn!N35="","",PPKn!N35)</f>
        <v/>
      </c>
      <c r="AW32" s="138" t="str">
        <f>IF(PPKn!O35="","",PPKn!O35)</f>
        <v/>
      </c>
      <c r="AX32" s="138" t="str">
        <f>IF(PPKn!P35="","",PPKn!P35)</f>
        <v/>
      </c>
      <c r="AY32" s="138" t="str">
        <f>IF(PPKn!Q35="","",PPKn!Q35)</f>
        <v/>
      </c>
      <c r="AZ32" s="138" t="str">
        <f>IF(PPKn!R35="","",PPKn!R35)</f>
        <v/>
      </c>
      <c r="BA32" s="137" t="str">
        <f>IF(B.Ind!I35="","",B.Ind!I35)</f>
        <v/>
      </c>
      <c r="BB32" s="137" t="str">
        <f>IF(B.Ind!J35="","",B.Ind!J35)</f>
        <v/>
      </c>
      <c r="BC32" s="137" t="str">
        <f>IF(B.Ind!K35="","",B.Ind!K35)</f>
        <v/>
      </c>
      <c r="BD32" s="137" t="str">
        <f>IF(B.Ind!L35="","",B.Ind!L35)</f>
        <v/>
      </c>
      <c r="BE32" s="137" t="str">
        <f>IF(B.Ind!M35="","",B.Ind!M35)</f>
        <v/>
      </c>
      <c r="BF32" s="137" t="str">
        <f>IF(B.Ind!N35="","",B.Ind!N35)</f>
        <v/>
      </c>
      <c r="BG32" s="137" t="str">
        <f>IF(B.Ind!O35="","",B.Ind!O35)</f>
        <v/>
      </c>
      <c r="BH32" s="137" t="str">
        <f>IF(B.Ind!P35="","",B.Ind!P35)</f>
        <v/>
      </c>
      <c r="BI32" s="137" t="str">
        <f>IF(B.Ind!Q35="","",B.Ind!Q35)</f>
        <v/>
      </c>
      <c r="BJ32" s="137" t="str">
        <f>IF(B.Ind!R35="","",B.Ind!R35)</f>
        <v/>
      </c>
      <c r="BK32" s="137" t="str">
        <f>IF(B.ARAB!I35="","",B.ARAB!I35)</f>
        <v/>
      </c>
      <c r="BL32" s="137" t="str">
        <f>IF(B.ARAB!J35="","",B.ARAB!J35)</f>
        <v/>
      </c>
      <c r="BM32" s="137" t="str">
        <f>IF(B.ARAB!K35="","",B.ARAB!K35)</f>
        <v/>
      </c>
      <c r="BN32" s="137" t="str">
        <f>IF(B.ARAB!L35="","",B.ARAB!L35)</f>
        <v/>
      </c>
      <c r="BO32" s="137" t="str">
        <f>IF(B.ARAB!M35="","",B.ARAB!M35)</f>
        <v/>
      </c>
      <c r="BP32" s="137" t="str">
        <f>IF(B.ARAB!N35="","",B.ARAB!N35)</f>
        <v/>
      </c>
      <c r="BQ32" s="137" t="str">
        <f>IF(B.ARAB!O35="","",B.ARAB!O35)</f>
        <v/>
      </c>
      <c r="BR32" s="137" t="str">
        <f>IF(B.ARAB!P35="","",B.ARAB!P35)</f>
        <v/>
      </c>
      <c r="BS32" s="137" t="str">
        <f>IF(B.ARAB!Q35="","",B.ARAB!Q35)</f>
        <v/>
      </c>
      <c r="BT32" s="137" t="str">
        <f>IF(B.ARAB!R35="","",B.ARAB!R35)</f>
        <v/>
      </c>
      <c r="BU32" s="138" t="str">
        <f>IF(MAT!I35="","",MAT!I35)</f>
        <v/>
      </c>
      <c r="BV32" s="138" t="str">
        <f>IF(MAT!J35="","",MAT!J35)</f>
        <v/>
      </c>
      <c r="BW32" s="138" t="str">
        <f>IF(MAT!K35="","",MAT!K35)</f>
        <v/>
      </c>
      <c r="BX32" s="138" t="str">
        <f>IF(MAT!L35="","",MAT!L35)</f>
        <v/>
      </c>
      <c r="BY32" s="138" t="str">
        <f>IF(MAT!M35="","",MAT!M35)</f>
        <v/>
      </c>
      <c r="BZ32" s="138" t="str">
        <f>IF(MAT!N35="","",MAT!N35)</f>
        <v/>
      </c>
      <c r="CA32" s="138" t="str">
        <f>IF(MAT!O35="","",MAT!O35)</f>
        <v/>
      </c>
      <c r="CB32" s="138" t="str">
        <f>IF(MAT!P35="","",MAT!P35)</f>
        <v/>
      </c>
      <c r="CC32" s="138" t="str">
        <f>IF(MAT!Q35="","",MAT!Q35)</f>
        <v/>
      </c>
      <c r="CD32" s="138" t="str">
        <f>IF(MAT!R35="","",MAT!R35)</f>
        <v/>
      </c>
      <c r="CE32" s="138" t="str">
        <f>IF(IPA!I35="","",IPA!I35)</f>
        <v/>
      </c>
      <c r="CF32" s="138" t="str">
        <f>IF(IPA!J35="","",IPA!J35)</f>
        <v/>
      </c>
      <c r="CG32" s="138" t="str">
        <f>IF(IPA!K35="","",IPA!K35)</f>
        <v/>
      </c>
      <c r="CH32" s="138" t="str">
        <f>IF(IPA!L35="","",IPA!L35)</f>
        <v/>
      </c>
      <c r="CI32" s="138" t="str">
        <f>IF(IPA!M35="","",IPA!M35)</f>
        <v/>
      </c>
      <c r="CJ32" s="138" t="str">
        <f>IF(IPA!N35="","",IPA!N35)</f>
        <v/>
      </c>
      <c r="CK32" s="138" t="str">
        <f>IF(IPA!O35="","",IPA!O35)</f>
        <v/>
      </c>
      <c r="CL32" s="138" t="str">
        <f>IF(IPA!P35="","",IPA!P35)</f>
        <v/>
      </c>
      <c r="CM32" s="138" t="str">
        <f>IF(IPA!Q35="","",IPA!Q35)</f>
        <v/>
      </c>
      <c r="CN32" s="138" t="str">
        <f>IF(IPA!R35="","",IPA!R35)</f>
        <v/>
      </c>
      <c r="CO32" s="137" t="str">
        <f>IF(IPS!I35="","",IPS!I35)</f>
        <v/>
      </c>
      <c r="CP32" s="137" t="str">
        <f>IF(IPS!J35="","",IPS!J35)</f>
        <v/>
      </c>
      <c r="CQ32" s="137" t="str">
        <f>IF(IPS!K35="","",IPS!K35)</f>
        <v/>
      </c>
      <c r="CR32" s="137" t="str">
        <f>IF(IPS!L35="","",IPS!L35)</f>
        <v/>
      </c>
      <c r="CS32" s="137" t="str">
        <f>IF(IPS!M35="","",IPS!M35)</f>
        <v/>
      </c>
      <c r="CT32" s="137" t="str">
        <f>IF(IPS!N35="","",IPS!N35)</f>
        <v/>
      </c>
      <c r="CU32" s="137" t="str">
        <f>IF(IPS!O35="","",IPS!O35)</f>
        <v/>
      </c>
      <c r="CV32" s="137" t="str">
        <f>IF(IPS!P35="","",IPS!P35)</f>
        <v/>
      </c>
      <c r="CW32" s="137" t="str">
        <f>IF(IPS!Q35="","",IPS!Q35)</f>
        <v/>
      </c>
      <c r="CX32" s="137" t="str">
        <f>IF(IPS!R35="","",IPS!R35)</f>
        <v/>
      </c>
      <c r="CY32" s="138" t="str">
        <f>IF(BIng!I35="","",BIng!I35)</f>
        <v/>
      </c>
      <c r="CZ32" s="138" t="str">
        <f>IF(BIng!J35="","",BIng!J35)</f>
        <v/>
      </c>
      <c r="DA32" s="138" t="str">
        <f>IF(BIng!K35="","",BIng!K35)</f>
        <v/>
      </c>
      <c r="DB32" s="138" t="str">
        <f>IF(BIng!L35="","",BIng!L35)</f>
        <v/>
      </c>
      <c r="DC32" s="138" t="str">
        <f>IF(BIng!M35="","",BIng!M35)</f>
        <v/>
      </c>
      <c r="DD32" s="138" t="str">
        <f>IF(BIng!N35="","",BIng!N35)</f>
        <v/>
      </c>
      <c r="DE32" s="138" t="str">
        <f>IF(BIng!O35="","",BIng!O35)</f>
        <v/>
      </c>
      <c r="DF32" s="138" t="str">
        <f>IF(BIng!P35="","",BIng!P35)</f>
        <v/>
      </c>
      <c r="DG32" s="138" t="str">
        <f>IF(BIng!Q35="","",BIng!Q35)</f>
        <v/>
      </c>
      <c r="DH32" s="138" t="str">
        <f>IF(BIng!R35="","",BIng!R35)</f>
        <v/>
      </c>
      <c r="DI32" s="138" t="str">
        <f>IF(SBd!I35="","",SBd!I35)</f>
        <v/>
      </c>
      <c r="DJ32" s="138" t="str">
        <f>IF(SBd!J35="","",SBd!J35)</f>
        <v/>
      </c>
      <c r="DK32" s="138" t="str">
        <f>IF(SBd!K35="","",SBd!K35)</f>
        <v/>
      </c>
      <c r="DL32" s="138" t="str">
        <f>IF(SBd!L35="","",SBd!L35)</f>
        <v/>
      </c>
      <c r="DM32" s="138" t="str">
        <f>IF(SBd!M35="","",SBd!M35)</f>
        <v/>
      </c>
      <c r="DN32" s="138" t="str">
        <f>IF(SBd!N35="","",SBd!N35)</f>
        <v/>
      </c>
      <c r="DO32" s="138" t="str">
        <f>IF(SBd!O35="","",SBd!O35)</f>
        <v/>
      </c>
      <c r="DP32" s="138" t="str">
        <f>IF(SBd!P35="","",SBd!P35)</f>
        <v/>
      </c>
      <c r="DQ32" s="138" t="str">
        <f>IF(SBd!Q35="","",SBd!Q35)</f>
        <v/>
      </c>
      <c r="DR32" s="138" t="str">
        <f>IF(SBd!R35="","",SBd!R35)</f>
        <v/>
      </c>
      <c r="DS32" s="137" t="str">
        <f>IF(Pjk!I35="","",Pjk!I35)</f>
        <v/>
      </c>
      <c r="DT32" s="137" t="str">
        <f>IF(Pjk!J35="","",Pjk!J35)</f>
        <v/>
      </c>
      <c r="DU32" s="137" t="str">
        <f>IF(Pjk!K35="","",Pjk!K35)</f>
        <v/>
      </c>
      <c r="DV32" s="137" t="str">
        <f>IF(Pjk!L35="","",Pjk!L35)</f>
        <v/>
      </c>
      <c r="DW32" s="137" t="str">
        <f>IF(Pjk!M35="","",Pjk!M35)</f>
        <v/>
      </c>
      <c r="DX32" s="137" t="str">
        <f>IF(Pjk!N35="","",Pjk!N35)</f>
        <v/>
      </c>
      <c r="DY32" s="137" t="str">
        <f>IF(Pjk!O35="","",Pjk!O35)</f>
        <v/>
      </c>
      <c r="DZ32" s="137" t="str">
        <f>IF(Pjk!P35="","",Pjk!P35)</f>
        <v/>
      </c>
      <c r="EA32" s="137" t="str">
        <f>IF(Pjk!Q35="","",Pjk!Q35)</f>
        <v/>
      </c>
      <c r="EB32" s="137" t="str">
        <f>IF(Pjk!R35="","",Pjk!R35)</f>
        <v/>
      </c>
      <c r="EC32" s="137" t="str">
        <f>IF(Prk!I35="","",Prk!I35)</f>
        <v/>
      </c>
      <c r="ED32" s="137" t="str">
        <f>IF(Prk!J35="","",Prk!J35)</f>
        <v/>
      </c>
      <c r="EE32" s="137" t="str">
        <f>IF(Prk!K35="","",Prk!K35)</f>
        <v/>
      </c>
      <c r="EF32" s="137" t="str">
        <f>IF(Prk!L35="","",Prk!L35)</f>
        <v/>
      </c>
      <c r="EG32" s="137" t="str">
        <f>IF(Prk!M35="","",Prk!M35)</f>
        <v/>
      </c>
      <c r="EH32" s="137" t="str">
        <f>IF(Prk!N35="","",Prk!N35)</f>
        <v/>
      </c>
      <c r="EI32" s="137" t="str">
        <f>IF(Prk!O35="","",Prk!O35)</f>
        <v/>
      </c>
      <c r="EJ32" s="137" t="str">
        <f>IF(Prk!P35="","",Prk!P35)</f>
        <v/>
      </c>
      <c r="EK32" s="137" t="str">
        <f>IF(Prk!Q35="","",Prk!Q35)</f>
        <v/>
      </c>
      <c r="EL32" s="137" t="str">
        <f>IF(Prk!R35="","",Prk!R35)</f>
        <v/>
      </c>
      <c r="EM32" s="139" t="str">
        <f>IF(BADER!I35="","",BADER!I35)</f>
        <v/>
      </c>
      <c r="EN32" s="139" t="str">
        <f>IF(BADER!J35="","",BADER!J35)</f>
        <v/>
      </c>
      <c r="EO32" s="139" t="str">
        <f>IF(BADER!K35="","",BADER!K35)</f>
        <v/>
      </c>
      <c r="EP32" s="139" t="str">
        <f>IF(BADER!L35="","",BADER!L35)</f>
        <v/>
      </c>
      <c r="EQ32" s="139" t="str">
        <f>IF(BADER!M35="","",BADER!M35)</f>
        <v/>
      </c>
      <c r="ER32" s="139" t="str">
        <f>IF(BADER!N35="","",BADER!N35)</f>
        <v/>
      </c>
      <c r="ES32" s="139" t="str">
        <f>IF(BADER!O35="","",BADER!O35)</f>
        <v/>
      </c>
      <c r="ET32" s="139" t="str">
        <f>IF(BADER!P35="","",BADER!P35)</f>
        <v/>
      </c>
      <c r="EU32" s="139" t="str">
        <f>IF(BADER!Q35="","",BADER!Q35)</f>
        <v/>
      </c>
      <c r="EV32" s="139" t="str">
        <f>IF(BADER!R35="","",BADER!R35)</f>
        <v/>
      </c>
      <c r="EW32" s="146" t="str">
        <f t="shared" si="1"/>
        <v/>
      </c>
      <c r="EX32" s="146" t="str">
        <f t="shared" si="2"/>
        <v/>
      </c>
      <c r="EY32" s="146" t="str">
        <f t="shared" si="3"/>
        <v/>
      </c>
      <c r="EZ32" s="146" t="str">
        <f t="shared" si="4"/>
        <v/>
      </c>
      <c r="FA32" s="146" t="str">
        <f t="shared" si="5"/>
        <v/>
      </c>
      <c r="FB32" s="146" t="str">
        <f t="shared" si="6"/>
        <v/>
      </c>
      <c r="FC32" s="146" t="str">
        <f t="shared" si="7"/>
        <v/>
      </c>
      <c r="FD32" s="146" t="str">
        <f t="shared" si="8"/>
        <v/>
      </c>
      <c r="FE32" s="146" t="str">
        <f t="shared" si="9"/>
        <v/>
      </c>
      <c r="FF32" s="146" t="str">
        <f t="shared" si="10"/>
        <v/>
      </c>
      <c r="FG32" s="146" t="str">
        <f t="shared" si="11"/>
        <v/>
      </c>
      <c r="FH32" s="76" t="str">
        <f t="shared" si="12"/>
        <v/>
      </c>
      <c r="FI32" s="76" t="str">
        <f t="shared" si="13"/>
        <v/>
      </c>
      <c r="FJ32" s="76" t="str">
        <f t="shared" si="14"/>
        <v/>
      </c>
      <c r="FK32" s="76" t="str">
        <f t="shared" si="15"/>
        <v/>
      </c>
      <c r="FL32" s="76" t="str">
        <f t="shared" si="16"/>
        <v/>
      </c>
      <c r="FM32" s="76" t="str">
        <f t="shared" si="17"/>
        <v/>
      </c>
      <c r="FN32" s="76" t="str">
        <f t="shared" si="18"/>
        <v/>
      </c>
      <c r="FO32" s="76" t="str">
        <f t="shared" si="19"/>
        <v/>
      </c>
      <c r="FP32" s="76" t="str">
        <f t="shared" si="20"/>
        <v xml:space="preserve">Sikapnya  dalam ,  ,  ,  ,  ,  ,  ,  </v>
      </c>
    </row>
    <row r="33" spans="1:172">
      <c r="A33" s="72">
        <v>23</v>
      </c>
      <c r="B33" s="76" t="str">
        <f>'Data Identitas'!B31</f>
        <v>siswa23</v>
      </c>
      <c r="C33" s="137" t="str">
        <f>IF(QH!I36="","",QH!I36)</f>
        <v/>
      </c>
      <c r="D33" s="137" t="str">
        <f>IF(QH!J36="","",QH!J36)</f>
        <v/>
      </c>
      <c r="E33" s="137" t="str">
        <f>IF(QH!K36="","",QH!K36)</f>
        <v/>
      </c>
      <c r="F33" s="137" t="str">
        <f>IF(QH!L36="","",QH!L36)</f>
        <v/>
      </c>
      <c r="G33" s="137" t="str">
        <f>IF(QH!M36="","",QH!M36)</f>
        <v/>
      </c>
      <c r="H33" s="137" t="str">
        <f>IF(QH!N36="","",QH!N36)</f>
        <v/>
      </c>
      <c r="I33" s="137" t="str">
        <f>IF(QH!O36="","",QH!O36)</f>
        <v/>
      </c>
      <c r="J33" s="137" t="str">
        <f>IF(QH!P36="","",QH!P36)</f>
        <v/>
      </c>
      <c r="K33" s="137" t="str">
        <f>IF(QH!Q36="","",QH!Q36)</f>
        <v/>
      </c>
      <c r="L33" s="137" t="str">
        <f>IF(QH!R36="","",QH!R36)</f>
        <v/>
      </c>
      <c r="M33" s="138" t="str">
        <f>IF(AA!I36="","",AA!I36)</f>
        <v/>
      </c>
      <c r="N33" s="138" t="str">
        <f>IF(AA!J36="","",AA!J36)</f>
        <v/>
      </c>
      <c r="O33" s="138" t="str">
        <f>IF(AA!K36="","",AA!K36)</f>
        <v/>
      </c>
      <c r="P33" s="138" t="str">
        <f>IF(AA!L36="","",AA!L36)</f>
        <v/>
      </c>
      <c r="Q33" s="138" t="str">
        <f>IF(AA!M36="","",AA!M36)</f>
        <v/>
      </c>
      <c r="R33" s="138" t="str">
        <f>IF(AA!N36="","",AA!N36)</f>
        <v/>
      </c>
      <c r="S33" s="138" t="str">
        <f>IF(AA!O36="","",AA!O36)</f>
        <v/>
      </c>
      <c r="T33" s="138" t="str">
        <f>IF(AA!P36="","",AA!P36)</f>
        <v/>
      </c>
      <c r="U33" s="138" t="str">
        <f>IF(AA!Q36="","",AA!Q36)</f>
        <v/>
      </c>
      <c r="V33" s="138" t="str">
        <f>IF(AA!R36="","",AA!R36)</f>
        <v/>
      </c>
      <c r="W33" s="138" t="str">
        <f>IF(FIQIH!I36="","",FIQIH!I36)</f>
        <v/>
      </c>
      <c r="X33" s="138" t="str">
        <f>IF(FIQIH!J36="","",FIQIH!J36)</f>
        <v/>
      </c>
      <c r="Y33" s="138" t="str">
        <f>IF(FIQIH!K36="","",FIQIH!K36)</f>
        <v/>
      </c>
      <c r="Z33" s="138" t="str">
        <f>IF(FIQIH!L36="","",FIQIH!L36)</f>
        <v/>
      </c>
      <c r="AA33" s="138" t="str">
        <f>IF(FIQIH!M36="","",FIQIH!M36)</f>
        <v/>
      </c>
      <c r="AB33" s="138" t="str">
        <f>IF(FIQIH!N36="","",FIQIH!N36)</f>
        <v/>
      </c>
      <c r="AC33" s="138" t="str">
        <f>IF(FIQIH!O36="","",FIQIH!O36)</f>
        <v/>
      </c>
      <c r="AD33" s="138" t="str">
        <f>IF(FIQIH!P36="","",FIQIH!P36)</f>
        <v/>
      </c>
      <c r="AE33" s="138" t="str">
        <f>IF(FIQIH!Q36="","",FIQIH!Q36)</f>
        <v/>
      </c>
      <c r="AF33" s="138" t="str">
        <f>IF(FIQIH!R36="","",FIQIH!R36)</f>
        <v/>
      </c>
      <c r="AG33" s="138" t="str">
        <f>IF(SKI!I36="","",SKI!I36)</f>
        <v/>
      </c>
      <c r="AH33" s="138" t="str">
        <f>IF(SKI!J36="","",SKI!J36)</f>
        <v/>
      </c>
      <c r="AI33" s="138" t="str">
        <f>IF(SKI!K36="","",SKI!K36)</f>
        <v/>
      </c>
      <c r="AJ33" s="138" t="str">
        <f>IF(SKI!L36="","",SKI!L36)</f>
        <v/>
      </c>
      <c r="AK33" s="138" t="str">
        <f>IF(SKI!M36="","",SKI!M36)</f>
        <v/>
      </c>
      <c r="AL33" s="138" t="str">
        <f>IF(SKI!N36="","",SKI!N36)</f>
        <v/>
      </c>
      <c r="AM33" s="138" t="str">
        <f>IF(SKI!O36="","",SKI!O36)</f>
        <v/>
      </c>
      <c r="AN33" s="138" t="str">
        <f>IF(SKI!P36="","",SKI!P36)</f>
        <v/>
      </c>
      <c r="AO33" s="138" t="str">
        <f>IF(SKI!Q36="","",SKI!Q36)</f>
        <v/>
      </c>
      <c r="AP33" s="138" t="str">
        <f>IF(SKI!R36="","",SKI!R36)</f>
        <v/>
      </c>
      <c r="AQ33" s="138" t="str">
        <f>IF(PPKn!I36="","",PPKn!I36)</f>
        <v/>
      </c>
      <c r="AR33" s="138" t="str">
        <f>IF(PPKn!J36="","",PPKn!J36)</f>
        <v/>
      </c>
      <c r="AS33" s="138" t="str">
        <f>IF(PPKn!K36="","",PPKn!K36)</f>
        <v/>
      </c>
      <c r="AT33" s="138" t="str">
        <f>IF(PPKn!L36="","",PPKn!L36)</f>
        <v/>
      </c>
      <c r="AU33" s="138" t="str">
        <f>IF(PPKn!M36="","",PPKn!M36)</f>
        <v/>
      </c>
      <c r="AV33" s="138" t="str">
        <f>IF(PPKn!N36="","",PPKn!N36)</f>
        <v/>
      </c>
      <c r="AW33" s="138" t="str">
        <f>IF(PPKn!O36="","",PPKn!O36)</f>
        <v/>
      </c>
      <c r="AX33" s="138" t="str">
        <f>IF(PPKn!P36="","",PPKn!P36)</f>
        <v/>
      </c>
      <c r="AY33" s="138" t="str">
        <f>IF(PPKn!Q36="","",PPKn!Q36)</f>
        <v/>
      </c>
      <c r="AZ33" s="138" t="str">
        <f>IF(PPKn!R36="","",PPKn!R36)</f>
        <v/>
      </c>
      <c r="BA33" s="137" t="str">
        <f>IF(B.Ind!I36="","",B.Ind!I36)</f>
        <v/>
      </c>
      <c r="BB33" s="137" t="str">
        <f>IF(B.Ind!J36="","",B.Ind!J36)</f>
        <v/>
      </c>
      <c r="BC33" s="137" t="str">
        <f>IF(B.Ind!K36="","",B.Ind!K36)</f>
        <v/>
      </c>
      <c r="BD33" s="137" t="str">
        <f>IF(B.Ind!L36="","",B.Ind!L36)</f>
        <v/>
      </c>
      <c r="BE33" s="137" t="str">
        <f>IF(B.Ind!M36="","",B.Ind!M36)</f>
        <v/>
      </c>
      <c r="BF33" s="137" t="str">
        <f>IF(B.Ind!N36="","",B.Ind!N36)</f>
        <v/>
      </c>
      <c r="BG33" s="137" t="str">
        <f>IF(B.Ind!O36="","",B.Ind!O36)</f>
        <v/>
      </c>
      <c r="BH33" s="137" t="str">
        <f>IF(B.Ind!P36="","",B.Ind!P36)</f>
        <v/>
      </c>
      <c r="BI33" s="137" t="str">
        <f>IF(B.Ind!Q36="","",B.Ind!Q36)</f>
        <v/>
      </c>
      <c r="BJ33" s="137" t="str">
        <f>IF(B.Ind!R36="","",B.Ind!R36)</f>
        <v/>
      </c>
      <c r="BK33" s="137" t="str">
        <f>IF(B.ARAB!I36="","",B.ARAB!I36)</f>
        <v/>
      </c>
      <c r="BL33" s="137" t="str">
        <f>IF(B.ARAB!J36="","",B.ARAB!J36)</f>
        <v/>
      </c>
      <c r="BM33" s="137" t="str">
        <f>IF(B.ARAB!K36="","",B.ARAB!K36)</f>
        <v/>
      </c>
      <c r="BN33" s="137" t="str">
        <f>IF(B.ARAB!L36="","",B.ARAB!L36)</f>
        <v/>
      </c>
      <c r="BO33" s="137" t="str">
        <f>IF(B.ARAB!M36="","",B.ARAB!M36)</f>
        <v/>
      </c>
      <c r="BP33" s="137" t="str">
        <f>IF(B.ARAB!N36="","",B.ARAB!N36)</f>
        <v/>
      </c>
      <c r="BQ33" s="137" t="str">
        <f>IF(B.ARAB!O36="","",B.ARAB!O36)</f>
        <v/>
      </c>
      <c r="BR33" s="137" t="str">
        <f>IF(B.ARAB!P36="","",B.ARAB!P36)</f>
        <v/>
      </c>
      <c r="BS33" s="137" t="str">
        <f>IF(B.ARAB!Q36="","",B.ARAB!Q36)</f>
        <v/>
      </c>
      <c r="BT33" s="137" t="str">
        <f>IF(B.ARAB!R36="","",B.ARAB!R36)</f>
        <v/>
      </c>
      <c r="BU33" s="138" t="str">
        <f>IF(MAT!I36="","",MAT!I36)</f>
        <v/>
      </c>
      <c r="BV33" s="138" t="str">
        <f>IF(MAT!J36="","",MAT!J36)</f>
        <v/>
      </c>
      <c r="BW33" s="138" t="str">
        <f>IF(MAT!K36="","",MAT!K36)</f>
        <v/>
      </c>
      <c r="BX33" s="138" t="str">
        <f>IF(MAT!L36="","",MAT!L36)</f>
        <v/>
      </c>
      <c r="BY33" s="138" t="str">
        <f>IF(MAT!M36="","",MAT!M36)</f>
        <v/>
      </c>
      <c r="BZ33" s="138" t="str">
        <f>IF(MAT!N36="","",MAT!N36)</f>
        <v/>
      </c>
      <c r="CA33" s="138" t="str">
        <f>IF(MAT!O36="","",MAT!O36)</f>
        <v/>
      </c>
      <c r="CB33" s="138" t="str">
        <f>IF(MAT!P36="","",MAT!P36)</f>
        <v/>
      </c>
      <c r="CC33" s="138" t="str">
        <f>IF(MAT!Q36="","",MAT!Q36)</f>
        <v/>
      </c>
      <c r="CD33" s="138" t="str">
        <f>IF(MAT!R36="","",MAT!R36)</f>
        <v/>
      </c>
      <c r="CE33" s="138" t="str">
        <f>IF(IPA!I36="","",IPA!I36)</f>
        <v/>
      </c>
      <c r="CF33" s="138" t="str">
        <f>IF(IPA!J36="","",IPA!J36)</f>
        <v/>
      </c>
      <c r="CG33" s="138" t="str">
        <f>IF(IPA!K36="","",IPA!K36)</f>
        <v/>
      </c>
      <c r="CH33" s="138" t="str">
        <f>IF(IPA!L36="","",IPA!L36)</f>
        <v/>
      </c>
      <c r="CI33" s="138" t="str">
        <f>IF(IPA!M36="","",IPA!M36)</f>
        <v/>
      </c>
      <c r="CJ33" s="138" t="str">
        <f>IF(IPA!N36="","",IPA!N36)</f>
        <v/>
      </c>
      <c r="CK33" s="138" t="str">
        <f>IF(IPA!O36="","",IPA!O36)</f>
        <v/>
      </c>
      <c r="CL33" s="138" t="str">
        <f>IF(IPA!P36="","",IPA!P36)</f>
        <v/>
      </c>
      <c r="CM33" s="138" t="str">
        <f>IF(IPA!Q36="","",IPA!Q36)</f>
        <v/>
      </c>
      <c r="CN33" s="138" t="str">
        <f>IF(IPA!R36="","",IPA!R36)</f>
        <v/>
      </c>
      <c r="CO33" s="137" t="str">
        <f>IF(IPS!I36="","",IPS!I36)</f>
        <v/>
      </c>
      <c r="CP33" s="137" t="str">
        <f>IF(IPS!J36="","",IPS!J36)</f>
        <v/>
      </c>
      <c r="CQ33" s="137" t="str">
        <f>IF(IPS!K36="","",IPS!K36)</f>
        <v/>
      </c>
      <c r="CR33" s="137" t="str">
        <f>IF(IPS!L36="","",IPS!L36)</f>
        <v/>
      </c>
      <c r="CS33" s="137" t="str">
        <f>IF(IPS!M36="","",IPS!M36)</f>
        <v/>
      </c>
      <c r="CT33" s="137" t="str">
        <f>IF(IPS!N36="","",IPS!N36)</f>
        <v/>
      </c>
      <c r="CU33" s="137" t="str">
        <f>IF(IPS!O36="","",IPS!O36)</f>
        <v/>
      </c>
      <c r="CV33" s="137" t="str">
        <f>IF(IPS!P36="","",IPS!P36)</f>
        <v/>
      </c>
      <c r="CW33" s="137" t="str">
        <f>IF(IPS!Q36="","",IPS!Q36)</f>
        <v/>
      </c>
      <c r="CX33" s="137" t="str">
        <f>IF(IPS!R36="","",IPS!R36)</f>
        <v/>
      </c>
      <c r="CY33" s="138" t="str">
        <f>IF(BIng!I36="","",BIng!I36)</f>
        <v/>
      </c>
      <c r="CZ33" s="138" t="str">
        <f>IF(BIng!J36="","",BIng!J36)</f>
        <v/>
      </c>
      <c r="DA33" s="138" t="str">
        <f>IF(BIng!K36="","",BIng!K36)</f>
        <v/>
      </c>
      <c r="DB33" s="138" t="str">
        <f>IF(BIng!L36="","",BIng!L36)</f>
        <v/>
      </c>
      <c r="DC33" s="138" t="str">
        <f>IF(BIng!M36="","",BIng!M36)</f>
        <v/>
      </c>
      <c r="DD33" s="138" t="str">
        <f>IF(BIng!N36="","",BIng!N36)</f>
        <v/>
      </c>
      <c r="DE33" s="138" t="str">
        <f>IF(BIng!O36="","",BIng!O36)</f>
        <v/>
      </c>
      <c r="DF33" s="138" t="str">
        <f>IF(BIng!P36="","",BIng!P36)</f>
        <v/>
      </c>
      <c r="DG33" s="138" t="str">
        <f>IF(BIng!Q36="","",BIng!Q36)</f>
        <v/>
      </c>
      <c r="DH33" s="138" t="str">
        <f>IF(BIng!R36="","",BIng!R36)</f>
        <v/>
      </c>
      <c r="DI33" s="138" t="str">
        <f>IF(SBd!I36="","",SBd!I36)</f>
        <v/>
      </c>
      <c r="DJ33" s="138" t="str">
        <f>IF(SBd!J36="","",SBd!J36)</f>
        <v/>
      </c>
      <c r="DK33" s="138" t="str">
        <f>IF(SBd!K36="","",SBd!K36)</f>
        <v/>
      </c>
      <c r="DL33" s="138" t="str">
        <f>IF(SBd!L36="","",SBd!L36)</f>
        <v/>
      </c>
      <c r="DM33" s="138" t="str">
        <f>IF(SBd!M36="","",SBd!M36)</f>
        <v/>
      </c>
      <c r="DN33" s="138" t="str">
        <f>IF(SBd!N36="","",SBd!N36)</f>
        <v/>
      </c>
      <c r="DO33" s="138" t="str">
        <f>IF(SBd!O36="","",SBd!O36)</f>
        <v/>
      </c>
      <c r="DP33" s="138" t="str">
        <f>IF(SBd!P36="","",SBd!P36)</f>
        <v/>
      </c>
      <c r="DQ33" s="138" t="str">
        <f>IF(SBd!Q36="","",SBd!Q36)</f>
        <v/>
      </c>
      <c r="DR33" s="138" t="str">
        <f>IF(SBd!R36="","",SBd!R36)</f>
        <v/>
      </c>
      <c r="DS33" s="137" t="str">
        <f>IF(Pjk!I36="","",Pjk!I36)</f>
        <v/>
      </c>
      <c r="DT33" s="137" t="str">
        <f>IF(Pjk!J36="","",Pjk!J36)</f>
        <v/>
      </c>
      <c r="DU33" s="137" t="str">
        <f>IF(Pjk!K36="","",Pjk!K36)</f>
        <v/>
      </c>
      <c r="DV33" s="137" t="str">
        <f>IF(Pjk!L36="","",Pjk!L36)</f>
        <v/>
      </c>
      <c r="DW33" s="137" t="str">
        <f>IF(Pjk!M36="","",Pjk!M36)</f>
        <v/>
      </c>
      <c r="DX33" s="137" t="str">
        <f>IF(Pjk!N36="","",Pjk!N36)</f>
        <v/>
      </c>
      <c r="DY33" s="137" t="str">
        <f>IF(Pjk!O36="","",Pjk!O36)</f>
        <v/>
      </c>
      <c r="DZ33" s="137" t="str">
        <f>IF(Pjk!P36="","",Pjk!P36)</f>
        <v/>
      </c>
      <c r="EA33" s="137" t="str">
        <f>IF(Pjk!Q36="","",Pjk!Q36)</f>
        <v/>
      </c>
      <c r="EB33" s="137" t="str">
        <f>IF(Pjk!R36="","",Pjk!R36)</f>
        <v/>
      </c>
      <c r="EC33" s="137" t="str">
        <f>IF(Prk!I36="","",Prk!I36)</f>
        <v/>
      </c>
      <c r="ED33" s="137" t="str">
        <f>IF(Prk!J36="","",Prk!J36)</f>
        <v/>
      </c>
      <c r="EE33" s="137" t="str">
        <f>IF(Prk!K36="","",Prk!K36)</f>
        <v/>
      </c>
      <c r="EF33" s="137" t="str">
        <f>IF(Prk!L36="","",Prk!L36)</f>
        <v/>
      </c>
      <c r="EG33" s="137" t="str">
        <f>IF(Prk!M36="","",Prk!M36)</f>
        <v/>
      </c>
      <c r="EH33" s="137" t="str">
        <f>IF(Prk!N36="","",Prk!N36)</f>
        <v/>
      </c>
      <c r="EI33" s="137" t="str">
        <f>IF(Prk!O36="","",Prk!O36)</f>
        <v/>
      </c>
      <c r="EJ33" s="137" t="str">
        <f>IF(Prk!P36="","",Prk!P36)</f>
        <v/>
      </c>
      <c r="EK33" s="137" t="str">
        <f>IF(Prk!Q36="","",Prk!Q36)</f>
        <v/>
      </c>
      <c r="EL33" s="137" t="str">
        <f>IF(Prk!R36="","",Prk!R36)</f>
        <v/>
      </c>
      <c r="EM33" s="139" t="str">
        <f>IF(BADER!I36="","",BADER!I36)</f>
        <v/>
      </c>
      <c r="EN33" s="139" t="str">
        <f>IF(BADER!J36="","",BADER!J36)</f>
        <v/>
      </c>
      <c r="EO33" s="139" t="str">
        <f>IF(BADER!K36="","",BADER!K36)</f>
        <v/>
      </c>
      <c r="EP33" s="139" t="str">
        <f>IF(BADER!L36="","",BADER!L36)</f>
        <v/>
      </c>
      <c r="EQ33" s="139" t="str">
        <f>IF(BADER!M36="","",BADER!M36)</f>
        <v/>
      </c>
      <c r="ER33" s="139" t="str">
        <f>IF(BADER!N36="","",BADER!N36)</f>
        <v/>
      </c>
      <c r="ES33" s="139" t="str">
        <f>IF(BADER!O36="","",BADER!O36)</f>
        <v/>
      </c>
      <c r="ET33" s="139" t="str">
        <f>IF(BADER!P36="","",BADER!P36)</f>
        <v/>
      </c>
      <c r="EU33" s="139" t="str">
        <f>IF(BADER!Q36="","",BADER!Q36)</f>
        <v/>
      </c>
      <c r="EV33" s="139" t="str">
        <f>IF(BADER!R36="","",BADER!R36)</f>
        <v/>
      </c>
      <c r="EW33" s="146" t="str">
        <f t="shared" si="1"/>
        <v/>
      </c>
      <c r="EX33" s="146" t="str">
        <f t="shared" si="2"/>
        <v/>
      </c>
      <c r="EY33" s="146" t="str">
        <f t="shared" si="3"/>
        <v/>
      </c>
      <c r="EZ33" s="146" t="str">
        <f t="shared" si="4"/>
        <v/>
      </c>
      <c r="FA33" s="146" t="str">
        <f t="shared" si="5"/>
        <v/>
      </c>
      <c r="FB33" s="146" t="str">
        <f t="shared" si="6"/>
        <v/>
      </c>
      <c r="FC33" s="146" t="str">
        <f t="shared" si="7"/>
        <v/>
      </c>
      <c r="FD33" s="146" t="str">
        <f t="shared" si="8"/>
        <v/>
      </c>
      <c r="FE33" s="146" t="str">
        <f t="shared" si="9"/>
        <v/>
      </c>
      <c r="FF33" s="146" t="str">
        <f t="shared" si="10"/>
        <v/>
      </c>
      <c r="FG33" s="146" t="str">
        <f t="shared" si="11"/>
        <v/>
      </c>
      <c r="FH33" s="76" t="str">
        <f t="shared" si="12"/>
        <v/>
      </c>
      <c r="FI33" s="76" t="str">
        <f t="shared" si="13"/>
        <v/>
      </c>
      <c r="FJ33" s="76" t="str">
        <f t="shared" si="14"/>
        <v/>
      </c>
      <c r="FK33" s="76" t="str">
        <f t="shared" si="15"/>
        <v/>
      </c>
      <c r="FL33" s="76" t="str">
        <f t="shared" si="16"/>
        <v/>
      </c>
      <c r="FM33" s="76" t="str">
        <f t="shared" si="17"/>
        <v/>
      </c>
      <c r="FN33" s="76" t="str">
        <f t="shared" si="18"/>
        <v/>
      </c>
      <c r="FO33" s="76" t="str">
        <f t="shared" si="19"/>
        <v/>
      </c>
      <c r="FP33" s="76" t="str">
        <f t="shared" si="20"/>
        <v xml:space="preserve">Sikapnya  dalam ,  ,  ,  ,  ,  ,  ,  </v>
      </c>
    </row>
    <row r="34" spans="1:172">
      <c r="A34" s="72">
        <v>24</v>
      </c>
      <c r="B34" s="76" t="str">
        <f>'Data Identitas'!B32</f>
        <v>siswa24</v>
      </c>
      <c r="C34" s="137" t="str">
        <f>IF(QH!I37="","",QH!I37)</f>
        <v/>
      </c>
      <c r="D34" s="137" t="str">
        <f>IF(QH!J37="","",QH!J37)</f>
        <v/>
      </c>
      <c r="E34" s="137" t="str">
        <f>IF(QH!K37="","",QH!K37)</f>
        <v/>
      </c>
      <c r="F34" s="137" t="str">
        <f>IF(QH!L37="","",QH!L37)</f>
        <v/>
      </c>
      <c r="G34" s="137" t="str">
        <f>IF(QH!M37="","",QH!M37)</f>
        <v/>
      </c>
      <c r="H34" s="137" t="str">
        <f>IF(QH!N37="","",QH!N37)</f>
        <v/>
      </c>
      <c r="I34" s="137" t="str">
        <f>IF(QH!O37="","",QH!O37)</f>
        <v/>
      </c>
      <c r="J34" s="137" t="str">
        <f>IF(QH!P37="","",QH!P37)</f>
        <v/>
      </c>
      <c r="K34" s="137" t="str">
        <f>IF(QH!Q37="","",QH!Q37)</f>
        <v/>
      </c>
      <c r="L34" s="137" t="str">
        <f>IF(QH!R37="","",QH!R37)</f>
        <v/>
      </c>
      <c r="M34" s="138" t="str">
        <f>IF(AA!I37="","",AA!I37)</f>
        <v/>
      </c>
      <c r="N34" s="138" t="str">
        <f>IF(AA!J37="","",AA!J37)</f>
        <v/>
      </c>
      <c r="O34" s="138" t="str">
        <f>IF(AA!K37="","",AA!K37)</f>
        <v/>
      </c>
      <c r="P34" s="138" t="str">
        <f>IF(AA!L37="","",AA!L37)</f>
        <v/>
      </c>
      <c r="Q34" s="138" t="str">
        <f>IF(AA!M37="","",AA!M37)</f>
        <v/>
      </c>
      <c r="R34" s="138" t="str">
        <f>IF(AA!N37="","",AA!N37)</f>
        <v/>
      </c>
      <c r="S34" s="138" t="str">
        <f>IF(AA!O37="","",AA!O37)</f>
        <v/>
      </c>
      <c r="T34" s="138" t="str">
        <f>IF(AA!P37="","",AA!P37)</f>
        <v/>
      </c>
      <c r="U34" s="138" t="str">
        <f>IF(AA!Q37="","",AA!Q37)</f>
        <v/>
      </c>
      <c r="V34" s="138" t="str">
        <f>IF(AA!R37="","",AA!R37)</f>
        <v/>
      </c>
      <c r="W34" s="138" t="str">
        <f>IF(FIQIH!I37="","",FIQIH!I37)</f>
        <v/>
      </c>
      <c r="X34" s="138" t="str">
        <f>IF(FIQIH!J37="","",FIQIH!J37)</f>
        <v/>
      </c>
      <c r="Y34" s="138" t="str">
        <f>IF(FIQIH!K37="","",FIQIH!K37)</f>
        <v/>
      </c>
      <c r="Z34" s="138" t="str">
        <f>IF(FIQIH!L37="","",FIQIH!L37)</f>
        <v/>
      </c>
      <c r="AA34" s="138" t="str">
        <f>IF(FIQIH!M37="","",FIQIH!M37)</f>
        <v/>
      </c>
      <c r="AB34" s="138" t="str">
        <f>IF(FIQIH!N37="","",FIQIH!N37)</f>
        <v/>
      </c>
      <c r="AC34" s="138" t="str">
        <f>IF(FIQIH!O37="","",FIQIH!O37)</f>
        <v/>
      </c>
      <c r="AD34" s="138" t="str">
        <f>IF(FIQIH!P37="","",FIQIH!P37)</f>
        <v/>
      </c>
      <c r="AE34" s="138" t="str">
        <f>IF(FIQIH!Q37="","",FIQIH!Q37)</f>
        <v/>
      </c>
      <c r="AF34" s="138" t="str">
        <f>IF(FIQIH!R37="","",FIQIH!R37)</f>
        <v/>
      </c>
      <c r="AG34" s="138" t="str">
        <f>IF(SKI!I37="","",SKI!I37)</f>
        <v/>
      </c>
      <c r="AH34" s="138" t="str">
        <f>IF(SKI!J37="","",SKI!J37)</f>
        <v/>
      </c>
      <c r="AI34" s="138" t="str">
        <f>IF(SKI!K37="","",SKI!K37)</f>
        <v/>
      </c>
      <c r="AJ34" s="138" t="str">
        <f>IF(SKI!L37="","",SKI!L37)</f>
        <v/>
      </c>
      <c r="AK34" s="138" t="str">
        <f>IF(SKI!M37="","",SKI!M37)</f>
        <v/>
      </c>
      <c r="AL34" s="138" t="str">
        <f>IF(SKI!N37="","",SKI!N37)</f>
        <v/>
      </c>
      <c r="AM34" s="138" t="str">
        <f>IF(SKI!O37="","",SKI!O37)</f>
        <v/>
      </c>
      <c r="AN34" s="138" t="str">
        <f>IF(SKI!P37="","",SKI!P37)</f>
        <v/>
      </c>
      <c r="AO34" s="138" t="str">
        <f>IF(SKI!Q37="","",SKI!Q37)</f>
        <v/>
      </c>
      <c r="AP34" s="138" t="str">
        <f>IF(SKI!R37="","",SKI!R37)</f>
        <v/>
      </c>
      <c r="AQ34" s="138" t="str">
        <f>IF(PPKn!I37="","",PPKn!I37)</f>
        <v/>
      </c>
      <c r="AR34" s="138" t="str">
        <f>IF(PPKn!J37="","",PPKn!J37)</f>
        <v/>
      </c>
      <c r="AS34" s="138" t="str">
        <f>IF(PPKn!K37="","",PPKn!K37)</f>
        <v/>
      </c>
      <c r="AT34" s="138" t="str">
        <f>IF(PPKn!L37="","",PPKn!L37)</f>
        <v/>
      </c>
      <c r="AU34" s="138" t="str">
        <f>IF(PPKn!M37="","",PPKn!M37)</f>
        <v/>
      </c>
      <c r="AV34" s="138" t="str">
        <f>IF(PPKn!N37="","",PPKn!N37)</f>
        <v/>
      </c>
      <c r="AW34" s="138" t="str">
        <f>IF(PPKn!O37="","",PPKn!O37)</f>
        <v/>
      </c>
      <c r="AX34" s="138" t="str">
        <f>IF(PPKn!P37="","",PPKn!P37)</f>
        <v/>
      </c>
      <c r="AY34" s="138" t="str">
        <f>IF(PPKn!Q37="","",PPKn!Q37)</f>
        <v/>
      </c>
      <c r="AZ34" s="138" t="str">
        <f>IF(PPKn!R37="","",PPKn!R37)</f>
        <v/>
      </c>
      <c r="BA34" s="137" t="str">
        <f>IF(B.Ind!I37="","",B.Ind!I37)</f>
        <v/>
      </c>
      <c r="BB34" s="137" t="str">
        <f>IF(B.Ind!J37="","",B.Ind!J37)</f>
        <v/>
      </c>
      <c r="BC34" s="137" t="str">
        <f>IF(B.Ind!K37="","",B.Ind!K37)</f>
        <v/>
      </c>
      <c r="BD34" s="137" t="str">
        <f>IF(B.Ind!L37="","",B.Ind!L37)</f>
        <v/>
      </c>
      <c r="BE34" s="137" t="str">
        <f>IF(B.Ind!M37="","",B.Ind!M37)</f>
        <v/>
      </c>
      <c r="BF34" s="137" t="str">
        <f>IF(B.Ind!N37="","",B.Ind!N37)</f>
        <v/>
      </c>
      <c r="BG34" s="137" t="str">
        <f>IF(B.Ind!O37="","",B.Ind!O37)</f>
        <v/>
      </c>
      <c r="BH34" s="137" t="str">
        <f>IF(B.Ind!P37="","",B.Ind!P37)</f>
        <v/>
      </c>
      <c r="BI34" s="137" t="str">
        <f>IF(B.Ind!Q37="","",B.Ind!Q37)</f>
        <v/>
      </c>
      <c r="BJ34" s="137" t="str">
        <f>IF(B.Ind!R37="","",B.Ind!R37)</f>
        <v/>
      </c>
      <c r="BK34" s="137" t="str">
        <f>IF(B.ARAB!I37="","",B.ARAB!I37)</f>
        <v/>
      </c>
      <c r="BL34" s="137" t="str">
        <f>IF(B.ARAB!J37="","",B.ARAB!J37)</f>
        <v/>
      </c>
      <c r="BM34" s="137" t="str">
        <f>IF(B.ARAB!K37="","",B.ARAB!K37)</f>
        <v/>
      </c>
      <c r="BN34" s="137" t="str">
        <f>IF(B.ARAB!L37="","",B.ARAB!L37)</f>
        <v/>
      </c>
      <c r="BO34" s="137" t="str">
        <f>IF(B.ARAB!M37="","",B.ARAB!M37)</f>
        <v/>
      </c>
      <c r="BP34" s="137" t="str">
        <f>IF(B.ARAB!N37="","",B.ARAB!N37)</f>
        <v/>
      </c>
      <c r="BQ34" s="137" t="str">
        <f>IF(B.ARAB!O37="","",B.ARAB!O37)</f>
        <v/>
      </c>
      <c r="BR34" s="137" t="str">
        <f>IF(B.ARAB!P37="","",B.ARAB!P37)</f>
        <v/>
      </c>
      <c r="BS34" s="137" t="str">
        <f>IF(B.ARAB!Q37="","",B.ARAB!Q37)</f>
        <v/>
      </c>
      <c r="BT34" s="137" t="str">
        <f>IF(B.ARAB!R37="","",B.ARAB!R37)</f>
        <v/>
      </c>
      <c r="BU34" s="138" t="str">
        <f>IF(MAT!I37="","",MAT!I37)</f>
        <v/>
      </c>
      <c r="BV34" s="138" t="str">
        <f>IF(MAT!J37="","",MAT!J37)</f>
        <v/>
      </c>
      <c r="BW34" s="138" t="str">
        <f>IF(MAT!K37="","",MAT!K37)</f>
        <v/>
      </c>
      <c r="BX34" s="138" t="str">
        <f>IF(MAT!L37="","",MAT!L37)</f>
        <v/>
      </c>
      <c r="BY34" s="138" t="str">
        <f>IF(MAT!M37="","",MAT!M37)</f>
        <v/>
      </c>
      <c r="BZ34" s="138" t="str">
        <f>IF(MAT!N37="","",MAT!N37)</f>
        <v/>
      </c>
      <c r="CA34" s="138" t="str">
        <f>IF(MAT!O37="","",MAT!O37)</f>
        <v/>
      </c>
      <c r="CB34" s="138" t="str">
        <f>IF(MAT!P37="","",MAT!P37)</f>
        <v/>
      </c>
      <c r="CC34" s="138" t="str">
        <f>IF(MAT!Q37="","",MAT!Q37)</f>
        <v/>
      </c>
      <c r="CD34" s="138" t="str">
        <f>IF(MAT!R37="","",MAT!R37)</f>
        <v/>
      </c>
      <c r="CE34" s="138" t="str">
        <f>IF(IPA!I37="","",IPA!I37)</f>
        <v/>
      </c>
      <c r="CF34" s="138" t="str">
        <f>IF(IPA!J37="","",IPA!J37)</f>
        <v/>
      </c>
      <c r="CG34" s="138" t="str">
        <f>IF(IPA!K37="","",IPA!K37)</f>
        <v/>
      </c>
      <c r="CH34" s="138" t="str">
        <f>IF(IPA!L37="","",IPA!L37)</f>
        <v/>
      </c>
      <c r="CI34" s="138" t="str">
        <f>IF(IPA!M37="","",IPA!M37)</f>
        <v/>
      </c>
      <c r="CJ34" s="138" t="str">
        <f>IF(IPA!N37="","",IPA!N37)</f>
        <v/>
      </c>
      <c r="CK34" s="138" t="str">
        <f>IF(IPA!O37="","",IPA!O37)</f>
        <v/>
      </c>
      <c r="CL34" s="138" t="str">
        <f>IF(IPA!P37="","",IPA!P37)</f>
        <v/>
      </c>
      <c r="CM34" s="138" t="str">
        <f>IF(IPA!Q37="","",IPA!Q37)</f>
        <v/>
      </c>
      <c r="CN34" s="138" t="str">
        <f>IF(IPA!R37="","",IPA!R37)</f>
        <v/>
      </c>
      <c r="CO34" s="137" t="str">
        <f>IF(IPS!I37="","",IPS!I37)</f>
        <v/>
      </c>
      <c r="CP34" s="137" t="str">
        <f>IF(IPS!J37="","",IPS!J37)</f>
        <v/>
      </c>
      <c r="CQ34" s="137" t="str">
        <f>IF(IPS!K37="","",IPS!K37)</f>
        <v/>
      </c>
      <c r="CR34" s="137" t="str">
        <f>IF(IPS!L37="","",IPS!L37)</f>
        <v/>
      </c>
      <c r="CS34" s="137" t="str">
        <f>IF(IPS!M37="","",IPS!M37)</f>
        <v/>
      </c>
      <c r="CT34" s="137" t="str">
        <f>IF(IPS!N37="","",IPS!N37)</f>
        <v/>
      </c>
      <c r="CU34" s="137" t="str">
        <f>IF(IPS!O37="","",IPS!O37)</f>
        <v/>
      </c>
      <c r="CV34" s="137" t="str">
        <f>IF(IPS!P37="","",IPS!P37)</f>
        <v/>
      </c>
      <c r="CW34" s="137" t="str">
        <f>IF(IPS!Q37="","",IPS!Q37)</f>
        <v/>
      </c>
      <c r="CX34" s="137" t="str">
        <f>IF(IPS!R37="","",IPS!R37)</f>
        <v/>
      </c>
      <c r="CY34" s="138" t="str">
        <f>IF(BIng!I37="","",BIng!I37)</f>
        <v/>
      </c>
      <c r="CZ34" s="138" t="str">
        <f>IF(BIng!J37="","",BIng!J37)</f>
        <v/>
      </c>
      <c r="DA34" s="138" t="str">
        <f>IF(BIng!K37="","",BIng!K37)</f>
        <v/>
      </c>
      <c r="DB34" s="138" t="str">
        <f>IF(BIng!L37="","",BIng!L37)</f>
        <v/>
      </c>
      <c r="DC34" s="138" t="str">
        <f>IF(BIng!M37="","",BIng!M37)</f>
        <v/>
      </c>
      <c r="DD34" s="138" t="str">
        <f>IF(BIng!N37="","",BIng!N37)</f>
        <v/>
      </c>
      <c r="DE34" s="138" t="str">
        <f>IF(BIng!O37="","",BIng!O37)</f>
        <v/>
      </c>
      <c r="DF34" s="138" t="str">
        <f>IF(BIng!P37="","",BIng!P37)</f>
        <v/>
      </c>
      <c r="DG34" s="138" t="str">
        <f>IF(BIng!Q37="","",BIng!Q37)</f>
        <v/>
      </c>
      <c r="DH34" s="138" t="str">
        <f>IF(BIng!R37="","",BIng!R37)</f>
        <v/>
      </c>
      <c r="DI34" s="138" t="str">
        <f>IF(SBd!I37="","",SBd!I37)</f>
        <v/>
      </c>
      <c r="DJ34" s="138" t="str">
        <f>IF(SBd!J37="","",SBd!J37)</f>
        <v/>
      </c>
      <c r="DK34" s="138" t="str">
        <f>IF(SBd!K37="","",SBd!K37)</f>
        <v/>
      </c>
      <c r="DL34" s="138" t="str">
        <f>IF(SBd!L37="","",SBd!L37)</f>
        <v/>
      </c>
      <c r="DM34" s="138" t="str">
        <f>IF(SBd!M37="","",SBd!M37)</f>
        <v/>
      </c>
      <c r="DN34" s="138" t="str">
        <f>IF(SBd!N37="","",SBd!N37)</f>
        <v/>
      </c>
      <c r="DO34" s="138" t="str">
        <f>IF(SBd!O37="","",SBd!O37)</f>
        <v/>
      </c>
      <c r="DP34" s="138" t="str">
        <f>IF(SBd!P37="","",SBd!P37)</f>
        <v/>
      </c>
      <c r="DQ34" s="138" t="str">
        <f>IF(SBd!Q37="","",SBd!Q37)</f>
        <v/>
      </c>
      <c r="DR34" s="138" t="str">
        <f>IF(SBd!R37="","",SBd!R37)</f>
        <v/>
      </c>
      <c r="DS34" s="137" t="str">
        <f>IF(Pjk!I37="","",Pjk!I37)</f>
        <v/>
      </c>
      <c r="DT34" s="137" t="str">
        <f>IF(Pjk!J37="","",Pjk!J37)</f>
        <v/>
      </c>
      <c r="DU34" s="137" t="str">
        <f>IF(Pjk!K37="","",Pjk!K37)</f>
        <v/>
      </c>
      <c r="DV34" s="137" t="str">
        <f>IF(Pjk!L37="","",Pjk!L37)</f>
        <v/>
      </c>
      <c r="DW34" s="137" t="str">
        <f>IF(Pjk!M37="","",Pjk!M37)</f>
        <v/>
      </c>
      <c r="DX34" s="137" t="str">
        <f>IF(Pjk!N37="","",Pjk!N37)</f>
        <v/>
      </c>
      <c r="DY34" s="137" t="str">
        <f>IF(Pjk!O37="","",Pjk!O37)</f>
        <v/>
      </c>
      <c r="DZ34" s="137" t="str">
        <f>IF(Pjk!P37="","",Pjk!P37)</f>
        <v/>
      </c>
      <c r="EA34" s="137" t="str">
        <f>IF(Pjk!Q37="","",Pjk!Q37)</f>
        <v/>
      </c>
      <c r="EB34" s="137" t="str">
        <f>IF(Pjk!R37="","",Pjk!R37)</f>
        <v/>
      </c>
      <c r="EC34" s="137" t="str">
        <f>IF(Prk!I37="","",Prk!I37)</f>
        <v/>
      </c>
      <c r="ED34" s="137" t="str">
        <f>IF(Prk!J37="","",Prk!J37)</f>
        <v/>
      </c>
      <c r="EE34" s="137" t="str">
        <f>IF(Prk!K37="","",Prk!K37)</f>
        <v/>
      </c>
      <c r="EF34" s="137" t="str">
        <f>IF(Prk!L37="","",Prk!L37)</f>
        <v/>
      </c>
      <c r="EG34" s="137" t="str">
        <f>IF(Prk!M37="","",Prk!M37)</f>
        <v/>
      </c>
      <c r="EH34" s="137" t="str">
        <f>IF(Prk!N37="","",Prk!N37)</f>
        <v/>
      </c>
      <c r="EI34" s="137" t="str">
        <f>IF(Prk!O37="","",Prk!O37)</f>
        <v/>
      </c>
      <c r="EJ34" s="137" t="str">
        <f>IF(Prk!P37="","",Prk!P37)</f>
        <v/>
      </c>
      <c r="EK34" s="137" t="str">
        <f>IF(Prk!Q37="","",Prk!Q37)</f>
        <v/>
      </c>
      <c r="EL34" s="137" t="str">
        <f>IF(Prk!R37="","",Prk!R37)</f>
        <v/>
      </c>
      <c r="EM34" s="139" t="str">
        <f>IF(BADER!I37="","",BADER!I37)</f>
        <v/>
      </c>
      <c r="EN34" s="139" t="str">
        <f>IF(BADER!J37="","",BADER!J37)</f>
        <v/>
      </c>
      <c r="EO34" s="139" t="str">
        <f>IF(BADER!K37="","",BADER!K37)</f>
        <v/>
      </c>
      <c r="EP34" s="139" t="str">
        <f>IF(BADER!L37="","",BADER!L37)</f>
        <v/>
      </c>
      <c r="EQ34" s="139" t="str">
        <f>IF(BADER!M37="","",BADER!M37)</f>
        <v/>
      </c>
      <c r="ER34" s="139" t="str">
        <f>IF(BADER!N37="","",BADER!N37)</f>
        <v/>
      </c>
      <c r="ES34" s="139" t="str">
        <f>IF(BADER!O37="","",BADER!O37)</f>
        <v/>
      </c>
      <c r="ET34" s="139" t="str">
        <f>IF(BADER!P37="","",BADER!P37)</f>
        <v/>
      </c>
      <c r="EU34" s="139" t="str">
        <f>IF(BADER!Q37="","",BADER!Q37)</f>
        <v/>
      </c>
      <c r="EV34" s="139" t="str">
        <f>IF(BADER!R37="","",BADER!R37)</f>
        <v/>
      </c>
      <c r="EW34" s="146" t="str">
        <f t="shared" si="1"/>
        <v/>
      </c>
      <c r="EX34" s="146" t="str">
        <f t="shared" si="2"/>
        <v/>
      </c>
      <c r="EY34" s="146" t="str">
        <f t="shared" si="3"/>
        <v/>
      </c>
      <c r="EZ34" s="146" t="str">
        <f t="shared" si="4"/>
        <v/>
      </c>
      <c r="FA34" s="146" t="str">
        <f t="shared" si="5"/>
        <v/>
      </c>
      <c r="FB34" s="146" t="str">
        <f t="shared" si="6"/>
        <v/>
      </c>
      <c r="FC34" s="146" t="str">
        <f t="shared" si="7"/>
        <v/>
      </c>
      <c r="FD34" s="146" t="str">
        <f t="shared" si="8"/>
        <v/>
      </c>
      <c r="FE34" s="146" t="str">
        <f t="shared" si="9"/>
        <v/>
      </c>
      <c r="FF34" s="146" t="str">
        <f t="shared" si="10"/>
        <v/>
      </c>
      <c r="FG34" s="146" t="str">
        <f t="shared" si="11"/>
        <v/>
      </c>
      <c r="FH34" s="76" t="str">
        <f t="shared" si="12"/>
        <v/>
      </c>
      <c r="FI34" s="76" t="str">
        <f t="shared" si="13"/>
        <v/>
      </c>
      <c r="FJ34" s="76" t="str">
        <f t="shared" si="14"/>
        <v/>
      </c>
      <c r="FK34" s="76" t="str">
        <f t="shared" si="15"/>
        <v/>
      </c>
      <c r="FL34" s="76" t="str">
        <f t="shared" si="16"/>
        <v/>
      </c>
      <c r="FM34" s="76" t="str">
        <f t="shared" si="17"/>
        <v/>
      </c>
      <c r="FN34" s="76" t="str">
        <f t="shared" si="18"/>
        <v/>
      </c>
      <c r="FO34" s="76" t="str">
        <f t="shared" si="19"/>
        <v/>
      </c>
      <c r="FP34" s="76" t="str">
        <f t="shared" si="20"/>
        <v xml:space="preserve">Sikapnya  dalam ,  ,  ,  ,  ,  ,  ,  </v>
      </c>
    </row>
    <row r="35" spans="1:172">
      <c r="A35" s="72">
        <v>25</v>
      </c>
      <c r="B35" s="76" t="str">
        <f>'Data Identitas'!B33</f>
        <v>siswa25</v>
      </c>
      <c r="C35" s="137" t="str">
        <f>IF(QH!I38="","",QH!I38)</f>
        <v/>
      </c>
      <c r="D35" s="137" t="str">
        <f>IF(QH!J38="","",QH!J38)</f>
        <v/>
      </c>
      <c r="E35" s="137" t="str">
        <f>IF(QH!K38="","",QH!K38)</f>
        <v/>
      </c>
      <c r="F35" s="137" t="str">
        <f>IF(QH!L38="","",QH!L38)</f>
        <v/>
      </c>
      <c r="G35" s="137" t="str">
        <f>IF(QH!M38="","",QH!M38)</f>
        <v/>
      </c>
      <c r="H35" s="137" t="str">
        <f>IF(QH!N38="","",QH!N38)</f>
        <v/>
      </c>
      <c r="I35" s="137" t="str">
        <f>IF(QH!O38="","",QH!O38)</f>
        <v/>
      </c>
      <c r="J35" s="137" t="str">
        <f>IF(QH!P38="","",QH!P38)</f>
        <v/>
      </c>
      <c r="K35" s="137" t="str">
        <f>IF(QH!Q38="","",QH!Q38)</f>
        <v/>
      </c>
      <c r="L35" s="137" t="str">
        <f>IF(QH!R38="","",QH!R38)</f>
        <v/>
      </c>
      <c r="M35" s="138" t="str">
        <f>IF(AA!I38="","",AA!I38)</f>
        <v/>
      </c>
      <c r="N35" s="138" t="str">
        <f>IF(AA!J38="","",AA!J38)</f>
        <v/>
      </c>
      <c r="O35" s="138" t="str">
        <f>IF(AA!K38="","",AA!K38)</f>
        <v/>
      </c>
      <c r="P35" s="138" t="str">
        <f>IF(AA!L38="","",AA!L38)</f>
        <v/>
      </c>
      <c r="Q35" s="138" t="str">
        <f>IF(AA!M38="","",AA!M38)</f>
        <v/>
      </c>
      <c r="R35" s="138" t="str">
        <f>IF(AA!N38="","",AA!N38)</f>
        <v/>
      </c>
      <c r="S35" s="138" t="str">
        <f>IF(AA!O38="","",AA!O38)</f>
        <v/>
      </c>
      <c r="T35" s="138" t="str">
        <f>IF(AA!P38="","",AA!P38)</f>
        <v/>
      </c>
      <c r="U35" s="138" t="str">
        <f>IF(AA!Q38="","",AA!Q38)</f>
        <v/>
      </c>
      <c r="V35" s="138" t="str">
        <f>IF(AA!R38="","",AA!R38)</f>
        <v/>
      </c>
      <c r="W35" s="138" t="str">
        <f>IF(FIQIH!I38="","",FIQIH!I38)</f>
        <v/>
      </c>
      <c r="X35" s="138" t="str">
        <f>IF(FIQIH!J38="","",FIQIH!J38)</f>
        <v/>
      </c>
      <c r="Y35" s="138" t="str">
        <f>IF(FIQIH!K38="","",FIQIH!K38)</f>
        <v/>
      </c>
      <c r="Z35" s="138" t="str">
        <f>IF(FIQIH!L38="","",FIQIH!L38)</f>
        <v/>
      </c>
      <c r="AA35" s="138" t="str">
        <f>IF(FIQIH!M38="","",FIQIH!M38)</f>
        <v/>
      </c>
      <c r="AB35" s="138" t="str">
        <f>IF(FIQIH!N38="","",FIQIH!N38)</f>
        <v/>
      </c>
      <c r="AC35" s="138" t="str">
        <f>IF(FIQIH!O38="","",FIQIH!O38)</f>
        <v/>
      </c>
      <c r="AD35" s="138" t="str">
        <f>IF(FIQIH!P38="","",FIQIH!P38)</f>
        <v/>
      </c>
      <c r="AE35" s="138" t="str">
        <f>IF(FIQIH!Q38="","",FIQIH!Q38)</f>
        <v/>
      </c>
      <c r="AF35" s="138" t="str">
        <f>IF(FIQIH!R38="","",FIQIH!R38)</f>
        <v/>
      </c>
      <c r="AG35" s="138" t="str">
        <f>IF(SKI!I38="","",SKI!I38)</f>
        <v/>
      </c>
      <c r="AH35" s="138" t="str">
        <f>IF(SKI!J38="","",SKI!J38)</f>
        <v/>
      </c>
      <c r="AI35" s="138" t="str">
        <f>IF(SKI!K38="","",SKI!K38)</f>
        <v/>
      </c>
      <c r="AJ35" s="138" t="str">
        <f>IF(SKI!L38="","",SKI!L38)</f>
        <v/>
      </c>
      <c r="AK35" s="138" t="str">
        <f>IF(SKI!M38="","",SKI!M38)</f>
        <v/>
      </c>
      <c r="AL35" s="138" t="str">
        <f>IF(SKI!N38="","",SKI!N38)</f>
        <v/>
      </c>
      <c r="AM35" s="138" t="str">
        <f>IF(SKI!O38="","",SKI!O38)</f>
        <v/>
      </c>
      <c r="AN35" s="138" t="str">
        <f>IF(SKI!P38="","",SKI!P38)</f>
        <v/>
      </c>
      <c r="AO35" s="138" t="str">
        <f>IF(SKI!Q38="","",SKI!Q38)</f>
        <v/>
      </c>
      <c r="AP35" s="138" t="str">
        <f>IF(SKI!R38="","",SKI!R38)</f>
        <v/>
      </c>
      <c r="AQ35" s="138" t="str">
        <f>IF(PPKn!I38="","",PPKn!I38)</f>
        <v/>
      </c>
      <c r="AR35" s="138" t="str">
        <f>IF(PPKn!J38="","",PPKn!J38)</f>
        <v/>
      </c>
      <c r="AS35" s="138" t="str">
        <f>IF(PPKn!K38="","",PPKn!K38)</f>
        <v/>
      </c>
      <c r="AT35" s="138" t="str">
        <f>IF(PPKn!L38="","",PPKn!L38)</f>
        <v/>
      </c>
      <c r="AU35" s="138" t="str">
        <f>IF(PPKn!M38="","",PPKn!M38)</f>
        <v/>
      </c>
      <c r="AV35" s="138" t="str">
        <f>IF(PPKn!N38="","",PPKn!N38)</f>
        <v/>
      </c>
      <c r="AW35" s="138" t="str">
        <f>IF(PPKn!O38="","",PPKn!O38)</f>
        <v/>
      </c>
      <c r="AX35" s="138" t="str">
        <f>IF(PPKn!P38="","",PPKn!P38)</f>
        <v/>
      </c>
      <c r="AY35" s="138" t="str">
        <f>IF(PPKn!Q38="","",PPKn!Q38)</f>
        <v/>
      </c>
      <c r="AZ35" s="138" t="str">
        <f>IF(PPKn!R38="","",PPKn!R38)</f>
        <v/>
      </c>
      <c r="BA35" s="137" t="str">
        <f>IF(B.Ind!I38="","",B.Ind!I38)</f>
        <v/>
      </c>
      <c r="BB35" s="137" t="str">
        <f>IF(B.Ind!J38="","",B.Ind!J38)</f>
        <v/>
      </c>
      <c r="BC35" s="137" t="str">
        <f>IF(B.Ind!K38="","",B.Ind!K38)</f>
        <v/>
      </c>
      <c r="BD35" s="137" t="str">
        <f>IF(B.Ind!L38="","",B.Ind!L38)</f>
        <v/>
      </c>
      <c r="BE35" s="137" t="str">
        <f>IF(B.Ind!M38="","",B.Ind!M38)</f>
        <v/>
      </c>
      <c r="BF35" s="137" t="str">
        <f>IF(B.Ind!N38="","",B.Ind!N38)</f>
        <v/>
      </c>
      <c r="BG35" s="137" t="str">
        <f>IF(B.Ind!O38="","",B.Ind!O38)</f>
        <v/>
      </c>
      <c r="BH35" s="137" t="str">
        <f>IF(B.Ind!P38="","",B.Ind!P38)</f>
        <v/>
      </c>
      <c r="BI35" s="137" t="str">
        <f>IF(B.Ind!Q38="","",B.Ind!Q38)</f>
        <v/>
      </c>
      <c r="BJ35" s="137" t="str">
        <f>IF(B.Ind!R38="","",B.Ind!R38)</f>
        <v/>
      </c>
      <c r="BK35" s="137" t="str">
        <f>IF(B.ARAB!I38="","",B.ARAB!I38)</f>
        <v/>
      </c>
      <c r="BL35" s="137" t="str">
        <f>IF(B.ARAB!J38="","",B.ARAB!J38)</f>
        <v/>
      </c>
      <c r="BM35" s="137" t="str">
        <f>IF(B.ARAB!K38="","",B.ARAB!K38)</f>
        <v/>
      </c>
      <c r="BN35" s="137" t="str">
        <f>IF(B.ARAB!L38="","",B.ARAB!L38)</f>
        <v/>
      </c>
      <c r="BO35" s="137" t="str">
        <f>IF(B.ARAB!M38="","",B.ARAB!M38)</f>
        <v/>
      </c>
      <c r="BP35" s="137" t="str">
        <f>IF(B.ARAB!N38="","",B.ARAB!N38)</f>
        <v/>
      </c>
      <c r="BQ35" s="137" t="str">
        <f>IF(B.ARAB!O38="","",B.ARAB!O38)</f>
        <v/>
      </c>
      <c r="BR35" s="137" t="str">
        <f>IF(B.ARAB!P38="","",B.ARAB!P38)</f>
        <v/>
      </c>
      <c r="BS35" s="137" t="str">
        <f>IF(B.ARAB!Q38="","",B.ARAB!Q38)</f>
        <v/>
      </c>
      <c r="BT35" s="137" t="str">
        <f>IF(B.ARAB!R38="","",B.ARAB!R38)</f>
        <v/>
      </c>
      <c r="BU35" s="138" t="str">
        <f>IF(MAT!I38="","",MAT!I38)</f>
        <v/>
      </c>
      <c r="BV35" s="138" t="str">
        <f>IF(MAT!J38="","",MAT!J38)</f>
        <v/>
      </c>
      <c r="BW35" s="138" t="str">
        <f>IF(MAT!K38="","",MAT!K38)</f>
        <v/>
      </c>
      <c r="BX35" s="138" t="str">
        <f>IF(MAT!L38="","",MAT!L38)</f>
        <v/>
      </c>
      <c r="BY35" s="138" t="str">
        <f>IF(MAT!M38="","",MAT!M38)</f>
        <v/>
      </c>
      <c r="BZ35" s="138" t="str">
        <f>IF(MAT!N38="","",MAT!N38)</f>
        <v/>
      </c>
      <c r="CA35" s="138" t="str">
        <f>IF(MAT!O38="","",MAT!O38)</f>
        <v/>
      </c>
      <c r="CB35" s="138" t="str">
        <f>IF(MAT!P38="","",MAT!P38)</f>
        <v/>
      </c>
      <c r="CC35" s="138" t="str">
        <f>IF(MAT!Q38="","",MAT!Q38)</f>
        <v/>
      </c>
      <c r="CD35" s="138" t="str">
        <f>IF(MAT!R38="","",MAT!R38)</f>
        <v/>
      </c>
      <c r="CE35" s="138" t="str">
        <f>IF(IPA!I38="","",IPA!I38)</f>
        <v/>
      </c>
      <c r="CF35" s="138" t="str">
        <f>IF(IPA!J38="","",IPA!J38)</f>
        <v/>
      </c>
      <c r="CG35" s="138" t="str">
        <f>IF(IPA!K38="","",IPA!K38)</f>
        <v/>
      </c>
      <c r="CH35" s="138" t="str">
        <f>IF(IPA!L38="","",IPA!L38)</f>
        <v/>
      </c>
      <c r="CI35" s="138" t="str">
        <f>IF(IPA!M38="","",IPA!M38)</f>
        <v/>
      </c>
      <c r="CJ35" s="138" t="str">
        <f>IF(IPA!N38="","",IPA!N38)</f>
        <v/>
      </c>
      <c r="CK35" s="138" t="str">
        <f>IF(IPA!O38="","",IPA!O38)</f>
        <v/>
      </c>
      <c r="CL35" s="138" t="str">
        <f>IF(IPA!P38="","",IPA!P38)</f>
        <v/>
      </c>
      <c r="CM35" s="138" t="str">
        <f>IF(IPA!Q38="","",IPA!Q38)</f>
        <v/>
      </c>
      <c r="CN35" s="138" t="str">
        <f>IF(IPA!R38="","",IPA!R38)</f>
        <v/>
      </c>
      <c r="CO35" s="137" t="str">
        <f>IF(IPS!I38="","",IPS!I38)</f>
        <v/>
      </c>
      <c r="CP35" s="137" t="str">
        <f>IF(IPS!J38="","",IPS!J38)</f>
        <v/>
      </c>
      <c r="CQ35" s="137" t="str">
        <f>IF(IPS!K38="","",IPS!K38)</f>
        <v/>
      </c>
      <c r="CR35" s="137" t="str">
        <f>IF(IPS!L38="","",IPS!L38)</f>
        <v/>
      </c>
      <c r="CS35" s="137" t="str">
        <f>IF(IPS!M38="","",IPS!M38)</f>
        <v/>
      </c>
      <c r="CT35" s="137" t="str">
        <f>IF(IPS!N38="","",IPS!N38)</f>
        <v/>
      </c>
      <c r="CU35" s="137" t="str">
        <f>IF(IPS!O38="","",IPS!O38)</f>
        <v/>
      </c>
      <c r="CV35" s="137" t="str">
        <f>IF(IPS!P38="","",IPS!P38)</f>
        <v/>
      </c>
      <c r="CW35" s="137" t="str">
        <f>IF(IPS!Q38="","",IPS!Q38)</f>
        <v/>
      </c>
      <c r="CX35" s="137" t="str">
        <f>IF(IPS!R38="","",IPS!R38)</f>
        <v/>
      </c>
      <c r="CY35" s="138" t="str">
        <f>IF(BIng!I38="","",BIng!I38)</f>
        <v/>
      </c>
      <c r="CZ35" s="138" t="str">
        <f>IF(BIng!J38="","",BIng!J38)</f>
        <v/>
      </c>
      <c r="DA35" s="138" t="str">
        <f>IF(BIng!K38="","",BIng!K38)</f>
        <v/>
      </c>
      <c r="DB35" s="138" t="str">
        <f>IF(BIng!L38="","",BIng!L38)</f>
        <v/>
      </c>
      <c r="DC35" s="138" t="str">
        <f>IF(BIng!M38="","",BIng!M38)</f>
        <v/>
      </c>
      <c r="DD35" s="138" t="str">
        <f>IF(BIng!N38="","",BIng!N38)</f>
        <v/>
      </c>
      <c r="DE35" s="138" t="str">
        <f>IF(BIng!O38="","",BIng!O38)</f>
        <v/>
      </c>
      <c r="DF35" s="138" t="str">
        <f>IF(BIng!P38="","",BIng!P38)</f>
        <v/>
      </c>
      <c r="DG35" s="138" t="str">
        <f>IF(BIng!Q38="","",BIng!Q38)</f>
        <v/>
      </c>
      <c r="DH35" s="138" t="str">
        <f>IF(BIng!R38="","",BIng!R38)</f>
        <v/>
      </c>
      <c r="DI35" s="138" t="str">
        <f>IF(SBd!I38="","",SBd!I38)</f>
        <v/>
      </c>
      <c r="DJ35" s="138" t="str">
        <f>IF(SBd!J38="","",SBd!J38)</f>
        <v/>
      </c>
      <c r="DK35" s="138" t="str">
        <f>IF(SBd!K38="","",SBd!K38)</f>
        <v/>
      </c>
      <c r="DL35" s="138" t="str">
        <f>IF(SBd!L38="","",SBd!L38)</f>
        <v/>
      </c>
      <c r="DM35" s="138" t="str">
        <f>IF(SBd!M38="","",SBd!M38)</f>
        <v/>
      </c>
      <c r="DN35" s="138" t="str">
        <f>IF(SBd!N38="","",SBd!N38)</f>
        <v/>
      </c>
      <c r="DO35" s="138" t="str">
        <f>IF(SBd!O38="","",SBd!O38)</f>
        <v/>
      </c>
      <c r="DP35" s="138" t="str">
        <f>IF(SBd!P38="","",SBd!P38)</f>
        <v/>
      </c>
      <c r="DQ35" s="138" t="str">
        <f>IF(SBd!Q38="","",SBd!Q38)</f>
        <v/>
      </c>
      <c r="DR35" s="138" t="str">
        <f>IF(SBd!R38="","",SBd!R38)</f>
        <v/>
      </c>
      <c r="DS35" s="137" t="str">
        <f>IF(Pjk!I38="","",Pjk!I38)</f>
        <v/>
      </c>
      <c r="DT35" s="137" t="str">
        <f>IF(Pjk!J38="","",Pjk!J38)</f>
        <v/>
      </c>
      <c r="DU35" s="137" t="str">
        <f>IF(Pjk!K38="","",Pjk!K38)</f>
        <v/>
      </c>
      <c r="DV35" s="137" t="str">
        <f>IF(Pjk!L38="","",Pjk!L38)</f>
        <v/>
      </c>
      <c r="DW35" s="137" t="str">
        <f>IF(Pjk!M38="","",Pjk!M38)</f>
        <v/>
      </c>
      <c r="DX35" s="137" t="str">
        <f>IF(Pjk!N38="","",Pjk!N38)</f>
        <v/>
      </c>
      <c r="DY35" s="137" t="str">
        <f>IF(Pjk!O38="","",Pjk!O38)</f>
        <v/>
      </c>
      <c r="DZ35" s="137" t="str">
        <f>IF(Pjk!P38="","",Pjk!P38)</f>
        <v/>
      </c>
      <c r="EA35" s="137" t="str">
        <f>IF(Pjk!Q38="","",Pjk!Q38)</f>
        <v/>
      </c>
      <c r="EB35" s="137" t="str">
        <f>IF(Pjk!R38="","",Pjk!R38)</f>
        <v/>
      </c>
      <c r="EC35" s="137" t="str">
        <f>IF(Prk!I38="","",Prk!I38)</f>
        <v/>
      </c>
      <c r="ED35" s="137" t="str">
        <f>IF(Prk!J38="","",Prk!J38)</f>
        <v/>
      </c>
      <c r="EE35" s="137" t="str">
        <f>IF(Prk!K38="","",Prk!K38)</f>
        <v/>
      </c>
      <c r="EF35" s="137" t="str">
        <f>IF(Prk!L38="","",Prk!L38)</f>
        <v/>
      </c>
      <c r="EG35" s="137" t="str">
        <f>IF(Prk!M38="","",Prk!M38)</f>
        <v/>
      </c>
      <c r="EH35" s="137" t="str">
        <f>IF(Prk!N38="","",Prk!N38)</f>
        <v/>
      </c>
      <c r="EI35" s="137" t="str">
        <f>IF(Prk!O38="","",Prk!O38)</f>
        <v/>
      </c>
      <c r="EJ35" s="137" t="str">
        <f>IF(Prk!P38="","",Prk!P38)</f>
        <v/>
      </c>
      <c r="EK35" s="137" t="str">
        <f>IF(Prk!Q38="","",Prk!Q38)</f>
        <v/>
      </c>
      <c r="EL35" s="137" t="str">
        <f>IF(Prk!R38="","",Prk!R38)</f>
        <v/>
      </c>
      <c r="EM35" s="139" t="str">
        <f>IF(BADER!I38="","",BADER!I38)</f>
        <v/>
      </c>
      <c r="EN35" s="139" t="str">
        <f>IF(BADER!J38="","",BADER!J38)</f>
        <v/>
      </c>
      <c r="EO35" s="139" t="str">
        <f>IF(BADER!K38="","",BADER!K38)</f>
        <v/>
      </c>
      <c r="EP35" s="139" t="str">
        <f>IF(BADER!L38="","",BADER!L38)</f>
        <v/>
      </c>
      <c r="EQ35" s="139" t="str">
        <f>IF(BADER!M38="","",BADER!M38)</f>
        <v/>
      </c>
      <c r="ER35" s="139" t="str">
        <f>IF(BADER!N38="","",BADER!N38)</f>
        <v/>
      </c>
      <c r="ES35" s="139" t="str">
        <f>IF(BADER!O38="","",BADER!O38)</f>
        <v/>
      </c>
      <c r="ET35" s="139" t="str">
        <f>IF(BADER!P38="","",BADER!P38)</f>
        <v/>
      </c>
      <c r="EU35" s="139" t="str">
        <f>IF(BADER!Q38="","",BADER!Q38)</f>
        <v/>
      </c>
      <c r="EV35" s="139" t="str">
        <f>IF(BADER!R38="","",BADER!R38)</f>
        <v/>
      </c>
      <c r="EW35" s="146" t="str">
        <f t="shared" si="1"/>
        <v/>
      </c>
      <c r="EX35" s="146" t="str">
        <f t="shared" si="2"/>
        <v/>
      </c>
      <c r="EY35" s="146" t="str">
        <f t="shared" si="3"/>
        <v/>
      </c>
      <c r="EZ35" s="146" t="str">
        <f t="shared" si="4"/>
        <v/>
      </c>
      <c r="FA35" s="146" t="str">
        <f t="shared" si="5"/>
        <v/>
      </c>
      <c r="FB35" s="146" t="str">
        <f t="shared" si="6"/>
        <v/>
      </c>
      <c r="FC35" s="146" t="str">
        <f t="shared" si="7"/>
        <v/>
      </c>
      <c r="FD35" s="146" t="str">
        <f t="shared" si="8"/>
        <v/>
      </c>
      <c r="FE35" s="146" t="str">
        <f t="shared" si="9"/>
        <v/>
      </c>
      <c r="FF35" s="146" t="str">
        <f t="shared" si="10"/>
        <v/>
      </c>
      <c r="FG35" s="146" t="str">
        <f t="shared" si="11"/>
        <v/>
      </c>
      <c r="FH35" s="76" t="str">
        <f t="shared" si="12"/>
        <v/>
      </c>
      <c r="FI35" s="76" t="str">
        <f t="shared" si="13"/>
        <v/>
      </c>
      <c r="FJ35" s="76" t="str">
        <f t="shared" si="14"/>
        <v/>
      </c>
      <c r="FK35" s="76" t="str">
        <f t="shared" si="15"/>
        <v/>
      </c>
      <c r="FL35" s="76" t="str">
        <f t="shared" si="16"/>
        <v/>
      </c>
      <c r="FM35" s="76" t="str">
        <f t="shared" si="17"/>
        <v/>
      </c>
      <c r="FN35" s="76" t="str">
        <f t="shared" si="18"/>
        <v/>
      </c>
      <c r="FO35" s="76" t="str">
        <f t="shared" si="19"/>
        <v/>
      </c>
      <c r="FP35" s="76" t="str">
        <f t="shared" si="20"/>
        <v xml:space="preserve">Sikapnya  dalam ,  ,  ,  ,  ,  ,  ,  </v>
      </c>
    </row>
    <row r="36" spans="1:172">
      <c r="A36" s="72">
        <v>26</v>
      </c>
      <c r="B36" s="76" t="str">
        <f>'Data Identitas'!B34</f>
        <v>siswa26</v>
      </c>
      <c r="C36" s="137" t="str">
        <f>IF(QH!I39="","",QH!I39)</f>
        <v/>
      </c>
      <c r="D36" s="137" t="str">
        <f>IF(QH!J39="","",QH!J39)</f>
        <v/>
      </c>
      <c r="E36" s="137" t="str">
        <f>IF(QH!K39="","",QH!K39)</f>
        <v/>
      </c>
      <c r="F36" s="137" t="str">
        <f>IF(QH!L39="","",QH!L39)</f>
        <v/>
      </c>
      <c r="G36" s="137" t="str">
        <f>IF(QH!M39="","",QH!M39)</f>
        <v/>
      </c>
      <c r="H36" s="137" t="str">
        <f>IF(QH!N39="","",QH!N39)</f>
        <v/>
      </c>
      <c r="I36" s="137" t="str">
        <f>IF(QH!O39="","",QH!O39)</f>
        <v/>
      </c>
      <c r="J36" s="137" t="str">
        <f>IF(QH!P39="","",QH!P39)</f>
        <v/>
      </c>
      <c r="K36" s="137" t="str">
        <f>IF(QH!Q39="","",QH!Q39)</f>
        <v/>
      </c>
      <c r="L36" s="137" t="str">
        <f>IF(QH!R39="","",QH!R39)</f>
        <v/>
      </c>
      <c r="M36" s="138" t="str">
        <f>IF(AA!I39="","",AA!I39)</f>
        <v/>
      </c>
      <c r="N36" s="138" t="str">
        <f>IF(AA!J39="","",AA!J39)</f>
        <v/>
      </c>
      <c r="O36" s="138" t="str">
        <f>IF(AA!K39="","",AA!K39)</f>
        <v/>
      </c>
      <c r="P36" s="138" t="str">
        <f>IF(AA!L39="","",AA!L39)</f>
        <v/>
      </c>
      <c r="Q36" s="138" t="str">
        <f>IF(AA!M39="","",AA!M39)</f>
        <v/>
      </c>
      <c r="R36" s="138" t="str">
        <f>IF(AA!N39="","",AA!N39)</f>
        <v/>
      </c>
      <c r="S36" s="138" t="str">
        <f>IF(AA!O39="","",AA!O39)</f>
        <v/>
      </c>
      <c r="T36" s="138" t="str">
        <f>IF(AA!P39="","",AA!P39)</f>
        <v/>
      </c>
      <c r="U36" s="138" t="str">
        <f>IF(AA!Q39="","",AA!Q39)</f>
        <v/>
      </c>
      <c r="V36" s="138" t="str">
        <f>IF(AA!R39="","",AA!R39)</f>
        <v/>
      </c>
      <c r="W36" s="138" t="str">
        <f>IF(FIQIH!I39="","",FIQIH!I39)</f>
        <v/>
      </c>
      <c r="X36" s="138" t="str">
        <f>IF(FIQIH!J39="","",FIQIH!J39)</f>
        <v/>
      </c>
      <c r="Y36" s="138" t="str">
        <f>IF(FIQIH!K39="","",FIQIH!K39)</f>
        <v/>
      </c>
      <c r="Z36" s="138" t="str">
        <f>IF(FIQIH!L39="","",FIQIH!L39)</f>
        <v/>
      </c>
      <c r="AA36" s="138" t="str">
        <f>IF(FIQIH!M39="","",FIQIH!M39)</f>
        <v/>
      </c>
      <c r="AB36" s="138" t="str">
        <f>IF(FIQIH!N39="","",FIQIH!N39)</f>
        <v/>
      </c>
      <c r="AC36" s="138" t="str">
        <f>IF(FIQIH!O39="","",FIQIH!O39)</f>
        <v/>
      </c>
      <c r="AD36" s="138" t="str">
        <f>IF(FIQIH!P39="","",FIQIH!P39)</f>
        <v/>
      </c>
      <c r="AE36" s="138" t="str">
        <f>IF(FIQIH!Q39="","",FIQIH!Q39)</f>
        <v/>
      </c>
      <c r="AF36" s="138" t="str">
        <f>IF(FIQIH!R39="","",FIQIH!R39)</f>
        <v/>
      </c>
      <c r="AG36" s="138" t="str">
        <f>IF(SKI!I39="","",SKI!I39)</f>
        <v/>
      </c>
      <c r="AH36" s="138" t="str">
        <f>IF(SKI!J39="","",SKI!J39)</f>
        <v/>
      </c>
      <c r="AI36" s="138" t="str">
        <f>IF(SKI!K39="","",SKI!K39)</f>
        <v/>
      </c>
      <c r="AJ36" s="138" t="str">
        <f>IF(SKI!L39="","",SKI!L39)</f>
        <v/>
      </c>
      <c r="AK36" s="138" t="str">
        <f>IF(SKI!M39="","",SKI!M39)</f>
        <v/>
      </c>
      <c r="AL36" s="138" t="str">
        <f>IF(SKI!N39="","",SKI!N39)</f>
        <v/>
      </c>
      <c r="AM36" s="138" t="str">
        <f>IF(SKI!O39="","",SKI!O39)</f>
        <v/>
      </c>
      <c r="AN36" s="138" t="str">
        <f>IF(SKI!P39="","",SKI!P39)</f>
        <v/>
      </c>
      <c r="AO36" s="138" t="str">
        <f>IF(SKI!Q39="","",SKI!Q39)</f>
        <v/>
      </c>
      <c r="AP36" s="138" t="str">
        <f>IF(SKI!R39="","",SKI!R39)</f>
        <v/>
      </c>
      <c r="AQ36" s="138" t="str">
        <f>IF(PPKn!I39="","",PPKn!I39)</f>
        <v/>
      </c>
      <c r="AR36" s="138" t="str">
        <f>IF(PPKn!J39="","",PPKn!J39)</f>
        <v/>
      </c>
      <c r="AS36" s="138" t="str">
        <f>IF(PPKn!K39="","",PPKn!K39)</f>
        <v/>
      </c>
      <c r="AT36" s="138" t="str">
        <f>IF(PPKn!L39="","",PPKn!L39)</f>
        <v/>
      </c>
      <c r="AU36" s="138" t="str">
        <f>IF(PPKn!M39="","",PPKn!M39)</f>
        <v/>
      </c>
      <c r="AV36" s="138" t="str">
        <f>IF(PPKn!N39="","",PPKn!N39)</f>
        <v/>
      </c>
      <c r="AW36" s="138" t="str">
        <f>IF(PPKn!O39="","",PPKn!O39)</f>
        <v/>
      </c>
      <c r="AX36" s="138" t="str">
        <f>IF(PPKn!P39="","",PPKn!P39)</f>
        <v/>
      </c>
      <c r="AY36" s="138" t="str">
        <f>IF(PPKn!Q39="","",PPKn!Q39)</f>
        <v/>
      </c>
      <c r="AZ36" s="138" t="str">
        <f>IF(PPKn!R39="","",PPKn!R39)</f>
        <v/>
      </c>
      <c r="BA36" s="137" t="str">
        <f>IF(B.Ind!I39="","",B.Ind!I39)</f>
        <v/>
      </c>
      <c r="BB36" s="137" t="str">
        <f>IF(B.Ind!J39="","",B.Ind!J39)</f>
        <v/>
      </c>
      <c r="BC36" s="137" t="str">
        <f>IF(B.Ind!K39="","",B.Ind!K39)</f>
        <v/>
      </c>
      <c r="BD36" s="137" t="str">
        <f>IF(B.Ind!L39="","",B.Ind!L39)</f>
        <v/>
      </c>
      <c r="BE36" s="137" t="str">
        <f>IF(B.Ind!M39="","",B.Ind!M39)</f>
        <v/>
      </c>
      <c r="BF36" s="137" t="str">
        <f>IF(B.Ind!N39="","",B.Ind!N39)</f>
        <v/>
      </c>
      <c r="BG36" s="137" t="str">
        <f>IF(B.Ind!O39="","",B.Ind!O39)</f>
        <v/>
      </c>
      <c r="BH36" s="137" t="str">
        <f>IF(B.Ind!P39="","",B.Ind!P39)</f>
        <v/>
      </c>
      <c r="BI36" s="137" t="str">
        <f>IF(B.Ind!Q39="","",B.Ind!Q39)</f>
        <v/>
      </c>
      <c r="BJ36" s="137" t="str">
        <f>IF(B.Ind!R39="","",B.Ind!R39)</f>
        <v/>
      </c>
      <c r="BK36" s="137" t="str">
        <f>IF(B.ARAB!I39="","",B.ARAB!I39)</f>
        <v/>
      </c>
      <c r="BL36" s="137" t="str">
        <f>IF(B.ARAB!J39="","",B.ARAB!J39)</f>
        <v/>
      </c>
      <c r="BM36" s="137" t="str">
        <f>IF(B.ARAB!K39="","",B.ARAB!K39)</f>
        <v/>
      </c>
      <c r="BN36" s="137" t="str">
        <f>IF(B.ARAB!L39="","",B.ARAB!L39)</f>
        <v/>
      </c>
      <c r="BO36" s="137" t="str">
        <f>IF(B.ARAB!M39="","",B.ARAB!M39)</f>
        <v/>
      </c>
      <c r="BP36" s="137" t="str">
        <f>IF(B.ARAB!N39="","",B.ARAB!N39)</f>
        <v/>
      </c>
      <c r="BQ36" s="137" t="str">
        <f>IF(B.ARAB!O39="","",B.ARAB!O39)</f>
        <v/>
      </c>
      <c r="BR36" s="137" t="str">
        <f>IF(B.ARAB!P39="","",B.ARAB!P39)</f>
        <v/>
      </c>
      <c r="BS36" s="137" t="str">
        <f>IF(B.ARAB!Q39="","",B.ARAB!Q39)</f>
        <v/>
      </c>
      <c r="BT36" s="137" t="str">
        <f>IF(B.ARAB!R39="","",B.ARAB!R39)</f>
        <v/>
      </c>
      <c r="BU36" s="138" t="str">
        <f>IF(MAT!I39="","",MAT!I39)</f>
        <v/>
      </c>
      <c r="BV36" s="138" t="str">
        <f>IF(MAT!J39="","",MAT!J39)</f>
        <v/>
      </c>
      <c r="BW36" s="138" t="str">
        <f>IF(MAT!K39="","",MAT!K39)</f>
        <v/>
      </c>
      <c r="BX36" s="138" t="str">
        <f>IF(MAT!L39="","",MAT!L39)</f>
        <v/>
      </c>
      <c r="BY36" s="138" t="str">
        <f>IF(MAT!M39="","",MAT!M39)</f>
        <v/>
      </c>
      <c r="BZ36" s="138" t="str">
        <f>IF(MAT!N39="","",MAT!N39)</f>
        <v/>
      </c>
      <c r="CA36" s="138" t="str">
        <f>IF(MAT!O39="","",MAT!O39)</f>
        <v/>
      </c>
      <c r="CB36" s="138" t="str">
        <f>IF(MAT!P39="","",MAT!P39)</f>
        <v/>
      </c>
      <c r="CC36" s="138" t="str">
        <f>IF(MAT!Q39="","",MAT!Q39)</f>
        <v/>
      </c>
      <c r="CD36" s="138" t="str">
        <f>IF(MAT!R39="","",MAT!R39)</f>
        <v/>
      </c>
      <c r="CE36" s="138" t="str">
        <f>IF(IPA!I39="","",IPA!I39)</f>
        <v/>
      </c>
      <c r="CF36" s="138" t="str">
        <f>IF(IPA!J39="","",IPA!J39)</f>
        <v/>
      </c>
      <c r="CG36" s="138" t="str">
        <f>IF(IPA!K39="","",IPA!K39)</f>
        <v/>
      </c>
      <c r="CH36" s="138" t="str">
        <f>IF(IPA!L39="","",IPA!L39)</f>
        <v/>
      </c>
      <c r="CI36" s="138" t="str">
        <f>IF(IPA!M39="","",IPA!M39)</f>
        <v/>
      </c>
      <c r="CJ36" s="138" t="str">
        <f>IF(IPA!N39="","",IPA!N39)</f>
        <v/>
      </c>
      <c r="CK36" s="138" t="str">
        <f>IF(IPA!O39="","",IPA!O39)</f>
        <v/>
      </c>
      <c r="CL36" s="138" t="str">
        <f>IF(IPA!P39="","",IPA!P39)</f>
        <v/>
      </c>
      <c r="CM36" s="138" t="str">
        <f>IF(IPA!Q39="","",IPA!Q39)</f>
        <v/>
      </c>
      <c r="CN36" s="138" t="str">
        <f>IF(IPA!R39="","",IPA!R39)</f>
        <v/>
      </c>
      <c r="CO36" s="137" t="str">
        <f>IF(IPS!I39="","",IPS!I39)</f>
        <v/>
      </c>
      <c r="CP36" s="137" t="str">
        <f>IF(IPS!J39="","",IPS!J39)</f>
        <v/>
      </c>
      <c r="CQ36" s="137" t="str">
        <f>IF(IPS!K39="","",IPS!K39)</f>
        <v/>
      </c>
      <c r="CR36" s="137" t="str">
        <f>IF(IPS!L39="","",IPS!L39)</f>
        <v/>
      </c>
      <c r="CS36" s="137" t="str">
        <f>IF(IPS!M39="","",IPS!M39)</f>
        <v/>
      </c>
      <c r="CT36" s="137" t="str">
        <f>IF(IPS!N39="","",IPS!N39)</f>
        <v/>
      </c>
      <c r="CU36" s="137" t="str">
        <f>IF(IPS!O39="","",IPS!O39)</f>
        <v/>
      </c>
      <c r="CV36" s="137" t="str">
        <f>IF(IPS!P39="","",IPS!P39)</f>
        <v/>
      </c>
      <c r="CW36" s="137" t="str">
        <f>IF(IPS!Q39="","",IPS!Q39)</f>
        <v/>
      </c>
      <c r="CX36" s="137" t="str">
        <f>IF(IPS!R39="","",IPS!R39)</f>
        <v/>
      </c>
      <c r="CY36" s="138" t="str">
        <f>IF(BIng!I39="","",BIng!I39)</f>
        <v/>
      </c>
      <c r="CZ36" s="138" t="str">
        <f>IF(BIng!J39="","",BIng!J39)</f>
        <v/>
      </c>
      <c r="DA36" s="138" t="str">
        <f>IF(BIng!K39="","",BIng!K39)</f>
        <v/>
      </c>
      <c r="DB36" s="138" t="str">
        <f>IF(BIng!L39="","",BIng!L39)</f>
        <v/>
      </c>
      <c r="DC36" s="138" t="str">
        <f>IF(BIng!M39="","",BIng!M39)</f>
        <v/>
      </c>
      <c r="DD36" s="138" t="str">
        <f>IF(BIng!N39="","",BIng!N39)</f>
        <v/>
      </c>
      <c r="DE36" s="138" t="str">
        <f>IF(BIng!O39="","",BIng!O39)</f>
        <v/>
      </c>
      <c r="DF36" s="138" t="str">
        <f>IF(BIng!P39="","",BIng!P39)</f>
        <v/>
      </c>
      <c r="DG36" s="138" t="str">
        <f>IF(BIng!Q39="","",BIng!Q39)</f>
        <v/>
      </c>
      <c r="DH36" s="138" t="str">
        <f>IF(BIng!R39="","",BIng!R39)</f>
        <v/>
      </c>
      <c r="DI36" s="138" t="str">
        <f>IF(SBd!I39="","",SBd!I39)</f>
        <v/>
      </c>
      <c r="DJ36" s="138" t="str">
        <f>IF(SBd!J39="","",SBd!J39)</f>
        <v/>
      </c>
      <c r="DK36" s="138" t="str">
        <f>IF(SBd!K39="","",SBd!K39)</f>
        <v/>
      </c>
      <c r="DL36" s="138" t="str">
        <f>IF(SBd!L39="","",SBd!L39)</f>
        <v/>
      </c>
      <c r="DM36" s="138" t="str">
        <f>IF(SBd!M39="","",SBd!M39)</f>
        <v/>
      </c>
      <c r="DN36" s="138" t="str">
        <f>IF(SBd!N39="","",SBd!N39)</f>
        <v/>
      </c>
      <c r="DO36" s="138" t="str">
        <f>IF(SBd!O39="","",SBd!O39)</f>
        <v/>
      </c>
      <c r="DP36" s="138" t="str">
        <f>IF(SBd!P39="","",SBd!P39)</f>
        <v/>
      </c>
      <c r="DQ36" s="138" t="str">
        <f>IF(SBd!Q39="","",SBd!Q39)</f>
        <v/>
      </c>
      <c r="DR36" s="138" t="str">
        <f>IF(SBd!R39="","",SBd!R39)</f>
        <v/>
      </c>
      <c r="DS36" s="137" t="str">
        <f>IF(Pjk!I39="","",Pjk!I39)</f>
        <v/>
      </c>
      <c r="DT36" s="137" t="str">
        <f>IF(Pjk!J39="","",Pjk!J39)</f>
        <v/>
      </c>
      <c r="DU36" s="137" t="str">
        <f>IF(Pjk!K39="","",Pjk!K39)</f>
        <v/>
      </c>
      <c r="DV36" s="137" t="str">
        <f>IF(Pjk!L39="","",Pjk!L39)</f>
        <v/>
      </c>
      <c r="DW36" s="137" t="str">
        <f>IF(Pjk!M39="","",Pjk!M39)</f>
        <v/>
      </c>
      <c r="DX36" s="137" t="str">
        <f>IF(Pjk!N39="","",Pjk!N39)</f>
        <v/>
      </c>
      <c r="DY36" s="137" t="str">
        <f>IF(Pjk!O39="","",Pjk!O39)</f>
        <v/>
      </c>
      <c r="DZ36" s="137" t="str">
        <f>IF(Pjk!P39="","",Pjk!P39)</f>
        <v/>
      </c>
      <c r="EA36" s="137" t="str">
        <f>IF(Pjk!Q39="","",Pjk!Q39)</f>
        <v/>
      </c>
      <c r="EB36" s="137" t="str">
        <f>IF(Pjk!R39="","",Pjk!R39)</f>
        <v/>
      </c>
      <c r="EC36" s="137" t="str">
        <f>IF(Prk!I39="","",Prk!I39)</f>
        <v/>
      </c>
      <c r="ED36" s="137" t="str">
        <f>IF(Prk!J39="","",Prk!J39)</f>
        <v/>
      </c>
      <c r="EE36" s="137" t="str">
        <f>IF(Prk!K39="","",Prk!K39)</f>
        <v/>
      </c>
      <c r="EF36" s="137" t="str">
        <f>IF(Prk!L39="","",Prk!L39)</f>
        <v/>
      </c>
      <c r="EG36" s="137" t="str">
        <f>IF(Prk!M39="","",Prk!M39)</f>
        <v/>
      </c>
      <c r="EH36" s="137" t="str">
        <f>IF(Prk!N39="","",Prk!N39)</f>
        <v/>
      </c>
      <c r="EI36" s="137" t="str">
        <f>IF(Prk!O39="","",Prk!O39)</f>
        <v/>
      </c>
      <c r="EJ36" s="137" t="str">
        <f>IF(Prk!P39="","",Prk!P39)</f>
        <v/>
      </c>
      <c r="EK36" s="137" t="str">
        <f>IF(Prk!Q39="","",Prk!Q39)</f>
        <v/>
      </c>
      <c r="EL36" s="137" t="str">
        <f>IF(Prk!R39="","",Prk!R39)</f>
        <v/>
      </c>
      <c r="EM36" s="139" t="str">
        <f>IF(BADER!I39="","",BADER!I39)</f>
        <v/>
      </c>
      <c r="EN36" s="139" t="str">
        <f>IF(BADER!J39="","",BADER!J39)</f>
        <v/>
      </c>
      <c r="EO36" s="139" t="str">
        <f>IF(BADER!K39="","",BADER!K39)</f>
        <v/>
      </c>
      <c r="EP36" s="139" t="str">
        <f>IF(BADER!L39="","",BADER!L39)</f>
        <v/>
      </c>
      <c r="EQ36" s="139" t="str">
        <f>IF(BADER!M39="","",BADER!M39)</f>
        <v/>
      </c>
      <c r="ER36" s="139" t="str">
        <f>IF(BADER!N39="","",BADER!N39)</f>
        <v/>
      </c>
      <c r="ES36" s="139" t="str">
        <f>IF(BADER!O39="","",BADER!O39)</f>
        <v/>
      </c>
      <c r="ET36" s="139" t="str">
        <f>IF(BADER!P39="","",BADER!P39)</f>
        <v/>
      </c>
      <c r="EU36" s="139" t="str">
        <f>IF(BADER!Q39="","",BADER!Q39)</f>
        <v/>
      </c>
      <c r="EV36" s="139" t="str">
        <f>IF(BADER!R39="","",BADER!R39)</f>
        <v/>
      </c>
      <c r="EW36" s="146" t="str">
        <f t="shared" si="1"/>
        <v/>
      </c>
      <c r="EX36" s="146" t="str">
        <f t="shared" si="2"/>
        <v/>
      </c>
      <c r="EY36" s="146" t="str">
        <f t="shared" si="3"/>
        <v/>
      </c>
      <c r="EZ36" s="146" t="str">
        <f t="shared" si="4"/>
        <v/>
      </c>
      <c r="FA36" s="146" t="str">
        <f t="shared" si="5"/>
        <v/>
      </c>
      <c r="FB36" s="146" t="str">
        <f t="shared" si="6"/>
        <v/>
      </c>
      <c r="FC36" s="146" t="str">
        <f t="shared" si="7"/>
        <v/>
      </c>
      <c r="FD36" s="146" t="str">
        <f t="shared" si="8"/>
        <v/>
      </c>
      <c r="FE36" s="146" t="str">
        <f t="shared" si="9"/>
        <v/>
      </c>
      <c r="FF36" s="146" t="str">
        <f t="shared" si="10"/>
        <v/>
      </c>
      <c r="FG36" s="146" t="str">
        <f t="shared" si="11"/>
        <v/>
      </c>
      <c r="FH36" s="76" t="str">
        <f t="shared" si="12"/>
        <v/>
      </c>
      <c r="FI36" s="76" t="str">
        <f t="shared" si="13"/>
        <v/>
      </c>
      <c r="FJ36" s="76" t="str">
        <f t="shared" si="14"/>
        <v/>
      </c>
      <c r="FK36" s="76" t="str">
        <f t="shared" si="15"/>
        <v/>
      </c>
      <c r="FL36" s="76" t="str">
        <f t="shared" si="16"/>
        <v/>
      </c>
      <c r="FM36" s="76" t="str">
        <f t="shared" si="17"/>
        <v/>
      </c>
      <c r="FN36" s="76" t="str">
        <f t="shared" si="18"/>
        <v/>
      </c>
      <c r="FO36" s="76" t="str">
        <f t="shared" si="19"/>
        <v/>
      </c>
      <c r="FP36" s="76" t="str">
        <f t="shared" si="20"/>
        <v xml:space="preserve">Sikapnya  dalam ,  ,  ,  ,  ,  ,  ,  </v>
      </c>
    </row>
    <row r="37" spans="1:172">
      <c r="A37" s="72">
        <v>27</v>
      </c>
      <c r="B37" s="76" t="str">
        <f>'Data Identitas'!B35</f>
        <v>siswa27</v>
      </c>
      <c r="C37" s="137" t="str">
        <f>IF(QH!I40="","",QH!I40)</f>
        <v/>
      </c>
      <c r="D37" s="137" t="str">
        <f>IF(QH!J40="","",QH!J40)</f>
        <v/>
      </c>
      <c r="E37" s="137" t="str">
        <f>IF(QH!K40="","",QH!K40)</f>
        <v/>
      </c>
      <c r="F37" s="137" t="str">
        <f>IF(QH!L40="","",QH!L40)</f>
        <v/>
      </c>
      <c r="G37" s="137" t="str">
        <f>IF(QH!M40="","",QH!M40)</f>
        <v/>
      </c>
      <c r="H37" s="137" t="str">
        <f>IF(QH!N40="","",QH!N40)</f>
        <v/>
      </c>
      <c r="I37" s="137" t="str">
        <f>IF(QH!O40="","",QH!O40)</f>
        <v/>
      </c>
      <c r="J37" s="137" t="str">
        <f>IF(QH!P40="","",QH!P40)</f>
        <v/>
      </c>
      <c r="K37" s="137" t="str">
        <f>IF(QH!Q40="","",QH!Q40)</f>
        <v/>
      </c>
      <c r="L37" s="137" t="str">
        <f>IF(QH!R40="","",QH!R40)</f>
        <v/>
      </c>
      <c r="M37" s="138" t="str">
        <f>IF(AA!I40="","",AA!I40)</f>
        <v/>
      </c>
      <c r="N37" s="138" t="str">
        <f>IF(AA!J40="","",AA!J40)</f>
        <v/>
      </c>
      <c r="O37" s="138" t="str">
        <f>IF(AA!K40="","",AA!K40)</f>
        <v/>
      </c>
      <c r="P37" s="138" t="str">
        <f>IF(AA!L40="","",AA!L40)</f>
        <v/>
      </c>
      <c r="Q37" s="138" t="str">
        <f>IF(AA!M40="","",AA!M40)</f>
        <v/>
      </c>
      <c r="R37" s="138" t="str">
        <f>IF(AA!N40="","",AA!N40)</f>
        <v/>
      </c>
      <c r="S37" s="138" t="str">
        <f>IF(AA!O40="","",AA!O40)</f>
        <v/>
      </c>
      <c r="T37" s="138" t="str">
        <f>IF(AA!P40="","",AA!P40)</f>
        <v/>
      </c>
      <c r="U37" s="138" t="str">
        <f>IF(AA!Q40="","",AA!Q40)</f>
        <v/>
      </c>
      <c r="V37" s="138" t="str">
        <f>IF(AA!R40="","",AA!R40)</f>
        <v/>
      </c>
      <c r="W37" s="138" t="str">
        <f>IF(FIQIH!I40="","",FIQIH!I40)</f>
        <v/>
      </c>
      <c r="X37" s="138" t="str">
        <f>IF(FIQIH!J40="","",FIQIH!J40)</f>
        <v/>
      </c>
      <c r="Y37" s="138" t="str">
        <f>IF(FIQIH!K40="","",FIQIH!K40)</f>
        <v/>
      </c>
      <c r="Z37" s="138" t="str">
        <f>IF(FIQIH!L40="","",FIQIH!L40)</f>
        <v/>
      </c>
      <c r="AA37" s="138" t="str">
        <f>IF(FIQIH!M40="","",FIQIH!M40)</f>
        <v/>
      </c>
      <c r="AB37" s="138" t="str">
        <f>IF(FIQIH!N40="","",FIQIH!N40)</f>
        <v/>
      </c>
      <c r="AC37" s="138" t="str">
        <f>IF(FIQIH!O40="","",FIQIH!O40)</f>
        <v/>
      </c>
      <c r="AD37" s="138" t="str">
        <f>IF(FIQIH!P40="","",FIQIH!P40)</f>
        <v/>
      </c>
      <c r="AE37" s="138" t="str">
        <f>IF(FIQIH!Q40="","",FIQIH!Q40)</f>
        <v/>
      </c>
      <c r="AF37" s="138" t="str">
        <f>IF(FIQIH!R40="","",FIQIH!R40)</f>
        <v/>
      </c>
      <c r="AG37" s="138" t="str">
        <f>IF(SKI!I40="","",SKI!I40)</f>
        <v/>
      </c>
      <c r="AH37" s="138" t="str">
        <f>IF(SKI!J40="","",SKI!J40)</f>
        <v/>
      </c>
      <c r="AI37" s="138" t="str">
        <f>IF(SKI!K40="","",SKI!K40)</f>
        <v/>
      </c>
      <c r="AJ37" s="138" t="str">
        <f>IF(SKI!L40="","",SKI!L40)</f>
        <v/>
      </c>
      <c r="AK37" s="138" t="str">
        <f>IF(SKI!M40="","",SKI!M40)</f>
        <v/>
      </c>
      <c r="AL37" s="138" t="str">
        <f>IF(SKI!N40="","",SKI!N40)</f>
        <v/>
      </c>
      <c r="AM37" s="138" t="str">
        <f>IF(SKI!O40="","",SKI!O40)</f>
        <v/>
      </c>
      <c r="AN37" s="138" t="str">
        <f>IF(SKI!P40="","",SKI!P40)</f>
        <v/>
      </c>
      <c r="AO37" s="138" t="str">
        <f>IF(SKI!Q40="","",SKI!Q40)</f>
        <v/>
      </c>
      <c r="AP37" s="138" t="str">
        <f>IF(SKI!R40="","",SKI!R40)</f>
        <v/>
      </c>
      <c r="AQ37" s="138" t="str">
        <f>IF(PPKn!I40="","",PPKn!I40)</f>
        <v/>
      </c>
      <c r="AR37" s="138" t="str">
        <f>IF(PPKn!J40="","",PPKn!J40)</f>
        <v/>
      </c>
      <c r="AS37" s="138" t="str">
        <f>IF(PPKn!K40="","",PPKn!K40)</f>
        <v/>
      </c>
      <c r="AT37" s="138" t="str">
        <f>IF(PPKn!L40="","",PPKn!L40)</f>
        <v/>
      </c>
      <c r="AU37" s="138" t="str">
        <f>IF(PPKn!M40="","",PPKn!M40)</f>
        <v/>
      </c>
      <c r="AV37" s="138" t="str">
        <f>IF(PPKn!N40="","",PPKn!N40)</f>
        <v/>
      </c>
      <c r="AW37" s="138" t="str">
        <f>IF(PPKn!O40="","",PPKn!O40)</f>
        <v/>
      </c>
      <c r="AX37" s="138" t="str">
        <f>IF(PPKn!P40="","",PPKn!P40)</f>
        <v/>
      </c>
      <c r="AY37" s="138" t="str">
        <f>IF(PPKn!Q40="","",PPKn!Q40)</f>
        <v/>
      </c>
      <c r="AZ37" s="138" t="str">
        <f>IF(PPKn!R40="","",PPKn!R40)</f>
        <v/>
      </c>
      <c r="BA37" s="137" t="str">
        <f>IF(B.Ind!I40="","",B.Ind!I40)</f>
        <v/>
      </c>
      <c r="BB37" s="137" t="str">
        <f>IF(B.Ind!J40="","",B.Ind!J40)</f>
        <v/>
      </c>
      <c r="BC37" s="137" t="str">
        <f>IF(B.Ind!K40="","",B.Ind!K40)</f>
        <v/>
      </c>
      <c r="BD37" s="137" t="str">
        <f>IF(B.Ind!L40="","",B.Ind!L40)</f>
        <v/>
      </c>
      <c r="BE37" s="137" t="str">
        <f>IF(B.Ind!M40="","",B.Ind!M40)</f>
        <v/>
      </c>
      <c r="BF37" s="137" t="str">
        <f>IF(B.Ind!N40="","",B.Ind!N40)</f>
        <v/>
      </c>
      <c r="BG37" s="137" t="str">
        <f>IF(B.Ind!O40="","",B.Ind!O40)</f>
        <v/>
      </c>
      <c r="BH37" s="137" t="str">
        <f>IF(B.Ind!P40="","",B.Ind!P40)</f>
        <v/>
      </c>
      <c r="BI37" s="137" t="str">
        <f>IF(B.Ind!Q40="","",B.Ind!Q40)</f>
        <v/>
      </c>
      <c r="BJ37" s="137" t="str">
        <f>IF(B.Ind!R40="","",B.Ind!R40)</f>
        <v/>
      </c>
      <c r="BK37" s="137" t="str">
        <f>IF(B.ARAB!I40="","",B.ARAB!I40)</f>
        <v/>
      </c>
      <c r="BL37" s="137" t="str">
        <f>IF(B.ARAB!J40="","",B.ARAB!J40)</f>
        <v/>
      </c>
      <c r="BM37" s="137" t="str">
        <f>IF(B.ARAB!K40="","",B.ARAB!K40)</f>
        <v/>
      </c>
      <c r="BN37" s="137" t="str">
        <f>IF(B.ARAB!L40="","",B.ARAB!L40)</f>
        <v/>
      </c>
      <c r="BO37" s="137" t="str">
        <f>IF(B.ARAB!M40="","",B.ARAB!M40)</f>
        <v/>
      </c>
      <c r="BP37" s="137" t="str">
        <f>IF(B.ARAB!N40="","",B.ARAB!N40)</f>
        <v/>
      </c>
      <c r="BQ37" s="137" t="str">
        <f>IF(B.ARAB!O40="","",B.ARAB!O40)</f>
        <v/>
      </c>
      <c r="BR37" s="137" t="str">
        <f>IF(B.ARAB!P40="","",B.ARAB!P40)</f>
        <v/>
      </c>
      <c r="BS37" s="137" t="str">
        <f>IF(B.ARAB!Q40="","",B.ARAB!Q40)</f>
        <v/>
      </c>
      <c r="BT37" s="137" t="str">
        <f>IF(B.ARAB!R40="","",B.ARAB!R40)</f>
        <v/>
      </c>
      <c r="BU37" s="138" t="str">
        <f>IF(MAT!I40="","",MAT!I40)</f>
        <v/>
      </c>
      <c r="BV37" s="138" t="str">
        <f>IF(MAT!J40="","",MAT!J40)</f>
        <v/>
      </c>
      <c r="BW37" s="138" t="str">
        <f>IF(MAT!K40="","",MAT!K40)</f>
        <v/>
      </c>
      <c r="BX37" s="138" t="str">
        <f>IF(MAT!L40="","",MAT!L40)</f>
        <v/>
      </c>
      <c r="BY37" s="138" t="str">
        <f>IF(MAT!M40="","",MAT!M40)</f>
        <v/>
      </c>
      <c r="BZ37" s="138" t="str">
        <f>IF(MAT!N40="","",MAT!N40)</f>
        <v/>
      </c>
      <c r="CA37" s="138" t="str">
        <f>IF(MAT!O40="","",MAT!O40)</f>
        <v/>
      </c>
      <c r="CB37" s="138" t="str">
        <f>IF(MAT!P40="","",MAT!P40)</f>
        <v/>
      </c>
      <c r="CC37" s="138" t="str">
        <f>IF(MAT!Q40="","",MAT!Q40)</f>
        <v/>
      </c>
      <c r="CD37" s="138" t="str">
        <f>IF(MAT!R40="","",MAT!R40)</f>
        <v/>
      </c>
      <c r="CE37" s="138" t="str">
        <f>IF(IPA!I40="","",IPA!I40)</f>
        <v/>
      </c>
      <c r="CF37" s="138" t="str">
        <f>IF(IPA!J40="","",IPA!J40)</f>
        <v/>
      </c>
      <c r="CG37" s="138" t="str">
        <f>IF(IPA!K40="","",IPA!K40)</f>
        <v/>
      </c>
      <c r="CH37" s="138" t="str">
        <f>IF(IPA!L40="","",IPA!L40)</f>
        <v/>
      </c>
      <c r="CI37" s="138" t="str">
        <f>IF(IPA!M40="","",IPA!M40)</f>
        <v/>
      </c>
      <c r="CJ37" s="138" t="str">
        <f>IF(IPA!N40="","",IPA!N40)</f>
        <v/>
      </c>
      <c r="CK37" s="138" t="str">
        <f>IF(IPA!O40="","",IPA!O40)</f>
        <v/>
      </c>
      <c r="CL37" s="138" t="str">
        <f>IF(IPA!P40="","",IPA!P40)</f>
        <v/>
      </c>
      <c r="CM37" s="138" t="str">
        <f>IF(IPA!Q40="","",IPA!Q40)</f>
        <v/>
      </c>
      <c r="CN37" s="138" t="str">
        <f>IF(IPA!R40="","",IPA!R40)</f>
        <v/>
      </c>
      <c r="CO37" s="137" t="str">
        <f>IF(IPS!I40="","",IPS!I40)</f>
        <v/>
      </c>
      <c r="CP37" s="137" t="str">
        <f>IF(IPS!J40="","",IPS!J40)</f>
        <v/>
      </c>
      <c r="CQ37" s="137" t="str">
        <f>IF(IPS!K40="","",IPS!K40)</f>
        <v/>
      </c>
      <c r="CR37" s="137" t="str">
        <f>IF(IPS!L40="","",IPS!L40)</f>
        <v/>
      </c>
      <c r="CS37" s="137" t="str">
        <f>IF(IPS!M40="","",IPS!M40)</f>
        <v/>
      </c>
      <c r="CT37" s="137" t="str">
        <f>IF(IPS!N40="","",IPS!N40)</f>
        <v/>
      </c>
      <c r="CU37" s="137" t="str">
        <f>IF(IPS!O40="","",IPS!O40)</f>
        <v/>
      </c>
      <c r="CV37" s="137" t="str">
        <f>IF(IPS!P40="","",IPS!P40)</f>
        <v/>
      </c>
      <c r="CW37" s="137" t="str">
        <f>IF(IPS!Q40="","",IPS!Q40)</f>
        <v/>
      </c>
      <c r="CX37" s="137" t="str">
        <f>IF(IPS!R40="","",IPS!R40)</f>
        <v/>
      </c>
      <c r="CY37" s="138" t="str">
        <f>IF(BIng!I40="","",BIng!I40)</f>
        <v/>
      </c>
      <c r="CZ37" s="138" t="str">
        <f>IF(BIng!J40="","",BIng!J40)</f>
        <v/>
      </c>
      <c r="DA37" s="138" t="str">
        <f>IF(BIng!K40="","",BIng!K40)</f>
        <v/>
      </c>
      <c r="DB37" s="138" t="str">
        <f>IF(BIng!L40="","",BIng!L40)</f>
        <v/>
      </c>
      <c r="DC37" s="138" t="str">
        <f>IF(BIng!M40="","",BIng!M40)</f>
        <v/>
      </c>
      <c r="DD37" s="138" t="str">
        <f>IF(BIng!N40="","",BIng!N40)</f>
        <v/>
      </c>
      <c r="DE37" s="138" t="str">
        <f>IF(BIng!O40="","",BIng!O40)</f>
        <v/>
      </c>
      <c r="DF37" s="138" t="str">
        <f>IF(BIng!P40="","",BIng!P40)</f>
        <v/>
      </c>
      <c r="DG37" s="138" t="str">
        <f>IF(BIng!Q40="","",BIng!Q40)</f>
        <v/>
      </c>
      <c r="DH37" s="138" t="str">
        <f>IF(BIng!R40="","",BIng!R40)</f>
        <v/>
      </c>
      <c r="DI37" s="138" t="str">
        <f>IF(SBd!I40="","",SBd!I40)</f>
        <v/>
      </c>
      <c r="DJ37" s="138" t="str">
        <f>IF(SBd!J40="","",SBd!J40)</f>
        <v/>
      </c>
      <c r="DK37" s="138" t="str">
        <f>IF(SBd!K40="","",SBd!K40)</f>
        <v/>
      </c>
      <c r="DL37" s="138" t="str">
        <f>IF(SBd!L40="","",SBd!L40)</f>
        <v/>
      </c>
      <c r="DM37" s="138" t="str">
        <f>IF(SBd!M40="","",SBd!M40)</f>
        <v/>
      </c>
      <c r="DN37" s="138" t="str">
        <f>IF(SBd!N40="","",SBd!N40)</f>
        <v/>
      </c>
      <c r="DO37" s="138" t="str">
        <f>IF(SBd!O40="","",SBd!O40)</f>
        <v/>
      </c>
      <c r="DP37" s="138" t="str">
        <f>IF(SBd!P40="","",SBd!P40)</f>
        <v/>
      </c>
      <c r="DQ37" s="138" t="str">
        <f>IF(SBd!Q40="","",SBd!Q40)</f>
        <v/>
      </c>
      <c r="DR37" s="138" t="str">
        <f>IF(SBd!R40="","",SBd!R40)</f>
        <v/>
      </c>
      <c r="DS37" s="137" t="str">
        <f>IF(Pjk!I40="","",Pjk!I40)</f>
        <v/>
      </c>
      <c r="DT37" s="137" t="str">
        <f>IF(Pjk!J40="","",Pjk!J40)</f>
        <v/>
      </c>
      <c r="DU37" s="137" t="str">
        <f>IF(Pjk!K40="","",Pjk!K40)</f>
        <v/>
      </c>
      <c r="DV37" s="137" t="str">
        <f>IF(Pjk!L40="","",Pjk!L40)</f>
        <v/>
      </c>
      <c r="DW37" s="137" t="str">
        <f>IF(Pjk!M40="","",Pjk!M40)</f>
        <v/>
      </c>
      <c r="DX37" s="137" t="str">
        <f>IF(Pjk!N40="","",Pjk!N40)</f>
        <v/>
      </c>
      <c r="DY37" s="137" t="str">
        <f>IF(Pjk!O40="","",Pjk!O40)</f>
        <v/>
      </c>
      <c r="DZ37" s="137" t="str">
        <f>IF(Pjk!P40="","",Pjk!P40)</f>
        <v/>
      </c>
      <c r="EA37" s="137" t="str">
        <f>IF(Pjk!Q40="","",Pjk!Q40)</f>
        <v/>
      </c>
      <c r="EB37" s="137" t="str">
        <f>IF(Pjk!R40="","",Pjk!R40)</f>
        <v/>
      </c>
      <c r="EC37" s="137" t="str">
        <f>IF(Prk!I40="","",Prk!I40)</f>
        <v/>
      </c>
      <c r="ED37" s="137" t="str">
        <f>IF(Prk!J40="","",Prk!J40)</f>
        <v/>
      </c>
      <c r="EE37" s="137" t="str">
        <f>IF(Prk!K40="","",Prk!K40)</f>
        <v/>
      </c>
      <c r="EF37" s="137" t="str">
        <f>IF(Prk!L40="","",Prk!L40)</f>
        <v/>
      </c>
      <c r="EG37" s="137" t="str">
        <f>IF(Prk!M40="","",Prk!M40)</f>
        <v/>
      </c>
      <c r="EH37" s="137" t="str">
        <f>IF(Prk!N40="","",Prk!N40)</f>
        <v/>
      </c>
      <c r="EI37" s="137" t="str">
        <f>IF(Prk!O40="","",Prk!O40)</f>
        <v/>
      </c>
      <c r="EJ37" s="137" t="str">
        <f>IF(Prk!P40="","",Prk!P40)</f>
        <v/>
      </c>
      <c r="EK37" s="137" t="str">
        <f>IF(Prk!Q40="","",Prk!Q40)</f>
        <v/>
      </c>
      <c r="EL37" s="137" t="str">
        <f>IF(Prk!R40="","",Prk!R40)</f>
        <v/>
      </c>
      <c r="EM37" s="139" t="str">
        <f>IF(BADER!I40="","",BADER!I40)</f>
        <v/>
      </c>
      <c r="EN37" s="139" t="str">
        <f>IF(BADER!J40="","",BADER!J40)</f>
        <v/>
      </c>
      <c r="EO37" s="139" t="str">
        <f>IF(BADER!K40="","",BADER!K40)</f>
        <v/>
      </c>
      <c r="EP37" s="139" t="str">
        <f>IF(BADER!L40="","",BADER!L40)</f>
        <v/>
      </c>
      <c r="EQ37" s="139" t="str">
        <f>IF(BADER!M40="","",BADER!M40)</f>
        <v/>
      </c>
      <c r="ER37" s="139" t="str">
        <f>IF(BADER!N40="","",BADER!N40)</f>
        <v/>
      </c>
      <c r="ES37" s="139" t="str">
        <f>IF(BADER!O40="","",BADER!O40)</f>
        <v/>
      </c>
      <c r="ET37" s="139" t="str">
        <f>IF(BADER!P40="","",BADER!P40)</f>
        <v/>
      </c>
      <c r="EU37" s="139" t="str">
        <f>IF(BADER!Q40="","",BADER!Q40)</f>
        <v/>
      </c>
      <c r="EV37" s="139" t="str">
        <f>IF(BADER!R40="","",BADER!R40)</f>
        <v/>
      </c>
      <c r="EW37" s="146" t="str">
        <f t="shared" si="1"/>
        <v/>
      </c>
      <c r="EX37" s="146" t="str">
        <f t="shared" si="2"/>
        <v/>
      </c>
      <c r="EY37" s="146" t="str">
        <f t="shared" si="3"/>
        <v/>
      </c>
      <c r="EZ37" s="146" t="str">
        <f t="shared" si="4"/>
        <v/>
      </c>
      <c r="FA37" s="146" t="str">
        <f t="shared" si="5"/>
        <v/>
      </c>
      <c r="FB37" s="146" t="str">
        <f t="shared" si="6"/>
        <v/>
      </c>
      <c r="FC37" s="146" t="str">
        <f t="shared" si="7"/>
        <v/>
      </c>
      <c r="FD37" s="146" t="str">
        <f t="shared" si="8"/>
        <v/>
      </c>
      <c r="FE37" s="146" t="str">
        <f t="shared" si="9"/>
        <v/>
      </c>
      <c r="FF37" s="146" t="str">
        <f t="shared" si="10"/>
        <v/>
      </c>
      <c r="FG37" s="146" t="str">
        <f t="shared" si="11"/>
        <v/>
      </c>
      <c r="FH37" s="76" t="str">
        <f t="shared" si="12"/>
        <v/>
      </c>
      <c r="FI37" s="76" t="str">
        <f t="shared" si="13"/>
        <v/>
      </c>
      <c r="FJ37" s="76" t="str">
        <f t="shared" si="14"/>
        <v/>
      </c>
      <c r="FK37" s="76" t="str">
        <f t="shared" si="15"/>
        <v/>
      </c>
      <c r="FL37" s="76" t="str">
        <f t="shared" si="16"/>
        <v/>
      </c>
      <c r="FM37" s="76" t="str">
        <f t="shared" si="17"/>
        <v/>
      </c>
      <c r="FN37" s="76" t="str">
        <f t="shared" si="18"/>
        <v/>
      </c>
      <c r="FO37" s="76" t="str">
        <f t="shared" si="19"/>
        <v/>
      </c>
      <c r="FP37" s="76" t="str">
        <f t="shared" si="20"/>
        <v xml:space="preserve">Sikapnya  dalam ,  ,  ,  ,  ,  ,  ,  </v>
      </c>
    </row>
    <row r="38" spans="1:172">
      <c r="A38" s="72">
        <v>28</v>
      </c>
      <c r="B38" s="76" t="str">
        <f>'Data Identitas'!B36</f>
        <v>siswa28</v>
      </c>
      <c r="C38" s="137" t="str">
        <f>IF(QH!I41="","",QH!I41)</f>
        <v/>
      </c>
      <c r="D38" s="137" t="str">
        <f>IF(QH!J41="","",QH!J41)</f>
        <v/>
      </c>
      <c r="E38" s="137" t="str">
        <f>IF(QH!K41="","",QH!K41)</f>
        <v/>
      </c>
      <c r="F38" s="137" t="str">
        <f>IF(QH!L41="","",QH!L41)</f>
        <v/>
      </c>
      <c r="G38" s="137" t="str">
        <f>IF(QH!M41="","",QH!M41)</f>
        <v/>
      </c>
      <c r="H38" s="137" t="str">
        <f>IF(QH!N41="","",QH!N41)</f>
        <v/>
      </c>
      <c r="I38" s="137" t="str">
        <f>IF(QH!O41="","",QH!O41)</f>
        <v/>
      </c>
      <c r="J38" s="137" t="str">
        <f>IF(QH!P41="","",QH!P41)</f>
        <v/>
      </c>
      <c r="K38" s="137" t="str">
        <f>IF(QH!Q41="","",QH!Q41)</f>
        <v/>
      </c>
      <c r="L38" s="137" t="str">
        <f>IF(QH!R41="","",QH!R41)</f>
        <v/>
      </c>
      <c r="M38" s="138" t="str">
        <f>IF(AA!I41="","",AA!I41)</f>
        <v/>
      </c>
      <c r="N38" s="138" t="str">
        <f>IF(AA!J41="","",AA!J41)</f>
        <v/>
      </c>
      <c r="O38" s="138" t="str">
        <f>IF(AA!K41="","",AA!K41)</f>
        <v/>
      </c>
      <c r="P38" s="138" t="str">
        <f>IF(AA!L41="","",AA!L41)</f>
        <v/>
      </c>
      <c r="Q38" s="138" t="str">
        <f>IF(AA!M41="","",AA!M41)</f>
        <v/>
      </c>
      <c r="R38" s="138" t="str">
        <f>IF(AA!N41="","",AA!N41)</f>
        <v/>
      </c>
      <c r="S38" s="138" t="str">
        <f>IF(AA!O41="","",AA!O41)</f>
        <v/>
      </c>
      <c r="T38" s="138" t="str">
        <f>IF(AA!P41="","",AA!P41)</f>
        <v/>
      </c>
      <c r="U38" s="138" t="str">
        <f>IF(AA!Q41="","",AA!Q41)</f>
        <v/>
      </c>
      <c r="V38" s="138" t="str">
        <f>IF(AA!R41="","",AA!R41)</f>
        <v/>
      </c>
      <c r="W38" s="138" t="str">
        <f>IF(FIQIH!I41="","",FIQIH!I41)</f>
        <v/>
      </c>
      <c r="X38" s="138" t="str">
        <f>IF(FIQIH!J41="","",FIQIH!J41)</f>
        <v/>
      </c>
      <c r="Y38" s="138" t="str">
        <f>IF(FIQIH!K41="","",FIQIH!K41)</f>
        <v/>
      </c>
      <c r="Z38" s="138" t="str">
        <f>IF(FIQIH!L41="","",FIQIH!L41)</f>
        <v/>
      </c>
      <c r="AA38" s="138" t="str">
        <f>IF(FIQIH!M41="","",FIQIH!M41)</f>
        <v/>
      </c>
      <c r="AB38" s="138" t="str">
        <f>IF(FIQIH!N41="","",FIQIH!N41)</f>
        <v/>
      </c>
      <c r="AC38" s="138" t="str">
        <f>IF(FIQIH!O41="","",FIQIH!O41)</f>
        <v/>
      </c>
      <c r="AD38" s="138" t="str">
        <f>IF(FIQIH!P41="","",FIQIH!P41)</f>
        <v/>
      </c>
      <c r="AE38" s="138" t="str">
        <f>IF(FIQIH!Q41="","",FIQIH!Q41)</f>
        <v/>
      </c>
      <c r="AF38" s="138" t="str">
        <f>IF(FIQIH!R41="","",FIQIH!R41)</f>
        <v/>
      </c>
      <c r="AG38" s="138" t="str">
        <f>IF(SKI!I41="","",SKI!I41)</f>
        <v/>
      </c>
      <c r="AH38" s="138" t="str">
        <f>IF(SKI!J41="","",SKI!J41)</f>
        <v/>
      </c>
      <c r="AI38" s="138" t="str">
        <f>IF(SKI!K41="","",SKI!K41)</f>
        <v/>
      </c>
      <c r="AJ38" s="138" t="str">
        <f>IF(SKI!L41="","",SKI!L41)</f>
        <v/>
      </c>
      <c r="AK38" s="138" t="str">
        <f>IF(SKI!M41="","",SKI!M41)</f>
        <v/>
      </c>
      <c r="AL38" s="138" t="str">
        <f>IF(SKI!N41="","",SKI!N41)</f>
        <v/>
      </c>
      <c r="AM38" s="138" t="str">
        <f>IF(SKI!O41="","",SKI!O41)</f>
        <v/>
      </c>
      <c r="AN38" s="138" t="str">
        <f>IF(SKI!P41="","",SKI!P41)</f>
        <v/>
      </c>
      <c r="AO38" s="138" t="str">
        <f>IF(SKI!Q41="","",SKI!Q41)</f>
        <v/>
      </c>
      <c r="AP38" s="138" t="str">
        <f>IF(SKI!R41="","",SKI!R41)</f>
        <v/>
      </c>
      <c r="AQ38" s="138" t="str">
        <f>IF(PPKn!I41="","",PPKn!I41)</f>
        <v/>
      </c>
      <c r="AR38" s="138" t="str">
        <f>IF(PPKn!J41="","",PPKn!J41)</f>
        <v/>
      </c>
      <c r="AS38" s="138" t="str">
        <f>IF(PPKn!K41="","",PPKn!K41)</f>
        <v/>
      </c>
      <c r="AT38" s="138" t="str">
        <f>IF(PPKn!L41="","",PPKn!L41)</f>
        <v/>
      </c>
      <c r="AU38" s="138" t="str">
        <f>IF(PPKn!M41="","",PPKn!M41)</f>
        <v/>
      </c>
      <c r="AV38" s="138" t="str">
        <f>IF(PPKn!N41="","",PPKn!N41)</f>
        <v/>
      </c>
      <c r="AW38" s="138" t="str">
        <f>IF(PPKn!O41="","",PPKn!O41)</f>
        <v/>
      </c>
      <c r="AX38" s="138" t="str">
        <f>IF(PPKn!P41="","",PPKn!P41)</f>
        <v/>
      </c>
      <c r="AY38" s="138" t="str">
        <f>IF(PPKn!Q41="","",PPKn!Q41)</f>
        <v/>
      </c>
      <c r="AZ38" s="138" t="str">
        <f>IF(PPKn!R41="","",PPKn!R41)</f>
        <v/>
      </c>
      <c r="BA38" s="137" t="str">
        <f>IF(B.Ind!I41="","",B.Ind!I41)</f>
        <v/>
      </c>
      <c r="BB38" s="137" t="str">
        <f>IF(B.Ind!J41="","",B.Ind!J41)</f>
        <v/>
      </c>
      <c r="BC38" s="137" t="str">
        <f>IF(B.Ind!K41="","",B.Ind!K41)</f>
        <v/>
      </c>
      <c r="BD38" s="137" t="str">
        <f>IF(B.Ind!L41="","",B.Ind!L41)</f>
        <v/>
      </c>
      <c r="BE38" s="137" t="str">
        <f>IF(B.Ind!M41="","",B.Ind!M41)</f>
        <v/>
      </c>
      <c r="BF38" s="137" t="str">
        <f>IF(B.Ind!N41="","",B.Ind!N41)</f>
        <v/>
      </c>
      <c r="BG38" s="137" t="str">
        <f>IF(B.Ind!O41="","",B.Ind!O41)</f>
        <v/>
      </c>
      <c r="BH38" s="137" t="str">
        <f>IF(B.Ind!P41="","",B.Ind!P41)</f>
        <v/>
      </c>
      <c r="BI38" s="137" t="str">
        <f>IF(B.Ind!Q41="","",B.Ind!Q41)</f>
        <v/>
      </c>
      <c r="BJ38" s="137" t="str">
        <f>IF(B.Ind!R41="","",B.Ind!R41)</f>
        <v/>
      </c>
      <c r="BK38" s="137" t="str">
        <f>IF(B.ARAB!I41="","",B.ARAB!I41)</f>
        <v/>
      </c>
      <c r="BL38" s="137" t="str">
        <f>IF(B.ARAB!J41="","",B.ARAB!J41)</f>
        <v/>
      </c>
      <c r="BM38" s="137" t="str">
        <f>IF(B.ARAB!K41="","",B.ARAB!K41)</f>
        <v/>
      </c>
      <c r="BN38" s="137" t="str">
        <f>IF(B.ARAB!L41="","",B.ARAB!L41)</f>
        <v/>
      </c>
      <c r="BO38" s="137" t="str">
        <f>IF(B.ARAB!M41="","",B.ARAB!M41)</f>
        <v/>
      </c>
      <c r="BP38" s="137" t="str">
        <f>IF(B.ARAB!N41="","",B.ARAB!N41)</f>
        <v/>
      </c>
      <c r="BQ38" s="137" t="str">
        <f>IF(B.ARAB!O41="","",B.ARAB!O41)</f>
        <v/>
      </c>
      <c r="BR38" s="137" t="str">
        <f>IF(B.ARAB!P41="","",B.ARAB!P41)</f>
        <v/>
      </c>
      <c r="BS38" s="137" t="str">
        <f>IF(B.ARAB!Q41="","",B.ARAB!Q41)</f>
        <v/>
      </c>
      <c r="BT38" s="137" t="str">
        <f>IF(B.ARAB!R41="","",B.ARAB!R41)</f>
        <v/>
      </c>
      <c r="BU38" s="138" t="str">
        <f>IF(MAT!I41="","",MAT!I41)</f>
        <v/>
      </c>
      <c r="BV38" s="138" t="str">
        <f>IF(MAT!J41="","",MAT!J41)</f>
        <v/>
      </c>
      <c r="BW38" s="138" t="str">
        <f>IF(MAT!K41="","",MAT!K41)</f>
        <v/>
      </c>
      <c r="BX38" s="138" t="str">
        <f>IF(MAT!L41="","",MAT!L41)</f>
        <v/>
      </c>
      <c r="BY38" s="138" t="str">
        <f>IF(MAT!M41="","",MAT!M41)</f>
        <v/>
      </c>
      <c r="BZ38" s="138" t="str">
        <f>IF(MAT!N41="","",MAT!N41)</f>
        <v/>
      </c>
      <c r="CA38" s="138" t="str">
        <f>IF(MAT!O41="","",MAT!O41)</f>
        <v/>
      </c>
      <c r="CB38" s="138" t="str">
        <f>IF(MAT!P41="","",MAT!P41)</f>
        <v/>
      </c>
      <c r="CC38" s="138" t="str">
        <f>IF(MAT!Q41="","",MAT!Q41)</f>
        <v/>
      </c>
      <c r="CD38" s="138" t="str">
        <f>IF(MAT!R41="","",MAT!R41)</f>
        <v/>
      </c>
      <c r="CE38" s="138" t="str">
        <f>IF(IPA!I41="","",IPA!I41)</f>
        <v/>
      </c>
      <c r="CF38" s="138" t="str">
        <f>IF(IPA!J41="","",IPA!J41)</f>
        <v/>
      </c>
      <c r="CG38" s="138" t="str">
        <f>IF(IPA!K41="","",IPA!K41)</f>
        <v/>
      </c>
      <c r="CH38" s="138" t="str">
        <f>IF(IPA!L41="","",IPA!L41)</f>
        <v/>
      </c>
      <c r="CI38" s="138" t="str">
        <f>IF(IPA!M41="","",IPA!M41)</f>
        <v/>
      </c>
      <c r="CJ38" s="138" t="str">
        <f>IF(IPA!N41="","",IPA!N41)</f>
        <v/>
      </c>
      <c r="CK38" s="138" t="str">
        <f>IF(IPA!O41="","",IPA!O41)</f>
        <v/>
      </c>
      <c r="CL38" s="138" t="str">
        <f>IF(IPA!P41="","",IPA!P41)</f>
        <v/>
      </c>
      <c r="CM38" s="138" t="str">
        <f>IF(IPA!Q41="","",IPA!Q41)</f>
        <v/>
      </c>
      <c r="CN38" s="138" t="str">
        <f>IF(IPA!R41="","",IPA!R41)</f>
        <v/>
      </c>
      <c r="CO38" s="137" t="str">
        <f>IF(IPS!I41="","",IPS!I41)</f>
        <v/>
      </c>
      <c r="CP38" s="137" t="str">
        <f>IF(IPS!J41="","",IPS!J41)</f>
        <v/>
      </c>
      <c r="CQ38" s="137" t="str">
        <f>IF(IPS!K41="","",IPS!K41)</f>
        <v/>
      </c>
      <c r="CR38" s="137" t="str">
        <f>IF(IPS!L41="","",IPS!L41)</f>
        <v/>
      </c>
      <c r="CS38" s="137" t="str">
        <f>IF(IPS!M41="","",IPS!M41)</f>
        <v/>
      </c>
      <c r="CT38" s="137" t="str">
        <f>IF(IPS!N41="","",IPS!N41)</f>
        <v/>
      </c>
      <c r="CU38" s="137" t="str">
        <f>IF(IPS!O41="","",IPS!O41)</f>
        <v/>
      </c>
      <c r="CV38" s="137" t="str">
        <f>IF(IPS!P41="","",IPS!P41)</f>
        <v/>
      </c>
      <c r="CW38" s="137" t="str">
        <f>IF(IPS!Q41="","",IPS!Q41)</f>
        <v/>
      </c>
      <c r="CX38" s="137" t="str">
        <f>IF(IPS!R41="","",IPS!R41)</f>
        <v/>
      </c>
      <c r="CY38" s="138" t="str">
        <f>IF(BIng!I41="","",BIng!I41)</f>
        <v/>
      </c>
      <c r="CZ38" s="138" t="str">
        <f>IF(BIng!J41="","",BIng!J41)</f>
        <v/>
      </c>
      <c r="DA38" s="138" t="str">
        <f>IF(BIng!K41="","",BIng!K41)</f>
        <v/>
      </c>
      <c r="DB38" s="138" t="str">
        <f>IF(BIng!L41="","",BIng!L41)</f>
        <v/>
      </c>
      <c r="DC38" s="138" t="str">
        <f>IF(BIng!M41="","",BIng!M41)</f>
        <v/>
      </c>
      <c r="DD38" s="138" t="str">
        <f>IF(BIng!N41="","",BIng!N41)</f>
        <v/>
      </c>
      <c r="DE38" s="138" t="str">
        <f>IF(BIng!O41="","",BIng!O41)</f>
        <v/>
      </c>
      <c r="DF38" s="138" t="str">
        <f>IF(BIng!P41="","",BIng!P41)</f>
        <v/>
      </c>
      <c r="DG38" s="138" t="str">
        <f>IF(BIng!Q41="","",BIng!Q41)</f>
        <v/>
      </c>
      <c r="DH38" s="138" t="str">
        <f>IF(BIng!R41="","",BIng!R41)</f>
        <v/>
      </c>
      <c r="DI38" s="138" t="str">
        <f>IF(SBd!I41="","",SBd!I41)</f>
        <v/>
      </c>
      <c r="DJ38" s="138" t="str">
        <f>IF(SBd!J41="","",SBd!J41)</f>
        <v/>
      </c>
      <c r="DK38" s="138" t="str">
        <f>IF(SBd!K41="","",SBd!K41)</f>
        <v/>
      </c>
      <c r="DL38" s="138" t="str">
        <f>IF(SBd!L41="","",SBd!L41)</f>
        <v/>
      </c>
      <c r="DM38" s="138" t="str">
        <f>IF(SBd!M41="","",SBd!M41)</f>
        <v/>
      </c>
      <c r="DN38" s="138" t="str">
        <f>IF(SBd!N41="","",SBd!N41)</f>
        <v/>
      </c>
      <c r="DO38" s="138" t="str">
        <f>IF(SBd!O41="","",SBd!O41)</f>
        <v/>
      </c>
      <c r="DP38" s="138" t="str">
        <f>IF(SBd!P41="","",SBd!P41)</f>
        <v/>
      </c>
      <c r="DQ38" s="138" t="str">
        <f>IF(SBd!Q41="","",SBd!Q41)</f>
        <v/>
      </c>
      <c r="DR38" s="138" t="str">
        <f>IF(SBd!R41="","",SBd!R41)</f>
        <v/>
      </c>
      <c r="DS38" s="137" t="str">
        <f>IF(Pjk!I41="","",Pjk!I41)</f>
        <v/>
      </c>
      <c r="DT38" s="137" t="str">
        <f>IF(Pjk!J41="","",Pjk!J41)</f>
        <v/>
      </c>
      <c r="DU38" s="137" t="str">
        <f>IF(Pjk!K41="","",Pjk!K41)</f>
        <v/>
      </c>
      <c r="DV38" s="137" t="str">
        <f>IF(Pjk!L41="","",Pjk!L41)</f>
        <v/>
      </c>
      <c r="DW38" s="137" t="str">
        <f>IF(Pjk!M41="","",Pjk!M41)</f>
        <v/>
      </c>
      <c r="DX38" s="137" t="str">
        <f>IF(Pjk!N41="","",Pjk!N41)</f>
        <v/>
      </c>
      <c r="DY38" s="137" t="str">
        <f>IF(Pjk!O41="","",Pjk!O41)</f>
        <v/>
      </c>
      <c r="DZ38" s="137" t="str">
        <f>IF(Pjk!P41="","",Pjk!P41)</f>
        <v/>
      </c>
      <c r="EA38" s="137" t="str">
        <f>IF(Pjk!Q41="","",Pjk!Q41)</f>
        <v/>
      </c>
      <c r="EB38" s="137" t="str">
        <f>IF(Pjk!R41="","",Pjk!R41)</f>
        <v/>
      </c>
      <c r="EC38" s="137" t="str">
        <f>IF(Prk!I41="","",Prk!I41)</f>
        <v/>
      </c>
      <c r="ED38" s="137" t="str">
        <f>IF(Prk!J41="","",Prk!J41)</f>
        <v/>
      </c>
      <c r="EE38" s="137" t="str">
        <f>IF(Prk!K41="","",Prk!K41)</f>
        <v/>
      </c>
      <c r="EF38" s="137" t="str">
        <f>IF(Prk!L41="","",Prk!L41)</f>
        <v/>
      </c>
      <c r="EG38" s="137" t="str">
        <f>IF(Prk!M41="","",Prk!M41)</f>
        <v/>
      </c>
      <c r="EH38" s="137" t="str">
        <f>IF(Prk!N41="","",Prk!N41)</f>
        <v/>
      </c>
      <c r="EI38" s="137" t="str">
        <f>IF(Prk!O41="","",Prk!O41)</f>
        <v/>
      </c>
      <c r="EJ38" s="137" t="str">
        <f>IF(Prk!P41="","",Prk!P41)</f>
        <v/>
      </c>
      <c r="EK38" s="137" t="str">
        <f>IF(Prk!Q41="","",Prk!Q41)</f>
        <v/>
      </c>
      <c r="EL38" s="137" t="str">
        <f>IF(Prk!R41="","",Prk!R41)</f>
        <v/>
      </c>
      <c r="EM38" s="139" t="str">
        <f>IF(BADER!I41="","",BADER!I41)</f>
        <v/>
      </c>
      <c r="EN38" s="139" t="str">
        <f>IF(BADER!J41="","",BADER!J41)</f>
        <v/>
      </c>
      <c r="EO38" s="139" t="str">
        <f>IF(BADER!K41="","",BADER!K41)</f>
        <v/>
      </c>
      <c r="EP38" s="139" t="str">
        <f>IF(BADER!L41="","",BADER!L41)</f>
        <v/>
      </c>
      <c r="EQ38" s="139" t="str">
        <f>IF(BADER!M41="","",BADER!M41)</f>
        <v/>
      </c>
      <c r="ER38" s="139" t="str">
        <f>IF(BADER!N41="","",BADER!N41)</f>
        <v/>
      </c>
      <c r="ES38" s="139" t="str">
        <f>IF(BADER!O41="","",BADER!O41)</f>
        <v/>
      </c>
      <c r="ET38" s="139" t="str">
        <f>IF(BADER!P41="","",BADER!P41)</f>
        <v/>
      </c>
      <c r="EU38" s="139" t="str">
        <f>IF(BADER!Q41="","",BADER!Q41)</f>
        <v/>
      </c>
      <c r="EV38" s="139" t="str">
        <f>IF(BADER!R41="","",BADER!R41)</f>
        <v/>
      </c>
      <c r="EW38" s="146" t="str">
        <f t="shared" si="1"/>
        <v/>
      </c>
      <c r="EX38" s="146" t="str">
        <f t="shared" si="2"/>
        <v/>
      </c>
      <c r="EY38" s="146" t="str">
        <f t="shared" si="3"/>
        <v/>
      </c>
      <c r="EZ38" s="146" t="str">
        <f t="shared" si="4"/>
        <v/>
      </c>
      <c r="FA38" s="146" t="str">
        <f t="shared" si="5"/>
        <v/>
      </c>
      <c r="FB38" s="146" t="str">
        <f t="shared" si="6"/>
        <v/>
      </c>
      <c r="FC38" s="146" t="str">
        <f t="shared" si="7"/>
        <v/>
      </c>
      <c r="FD38" s="146" t="str">
        <f t="shared" si="8"/>
        <v/>
      </c>
      <c r="FE38" s="146" t="str">
        <f t="shared" si="9"/>
        <v/>
      </c>
      <c r="FF38" s="146" t="str">
        <f t="shared" si="10"/>
        <v/>
      </c>
      <c r="FG38" s="146" t="str">
        <f t="shared" si="11"/>
        <v/>
      </c>
      <c r="FH38" s="76" t="str">
        <f t="shared" si="12"/>
        <v/>
      </c>
      <c r="FI38" s="76" t="str">
        <f t="shared" si="13"/>
        <v/>
      </c>
      <c r="FJ38" s="76" t="str">
        <f t="shared" si="14"/>
        <v/>
      </c>
      <c r="FK38" s="76" t="str">
        <f t="shared" si="15"/>
        <v/>
      </c>
      <c r="FL38" s="76" t="str">
        <f t="shared" si="16"/>
        <v/>
      </c>
      <c r="FM38" s="76" t="str">
        <f t="shared" si="17"/>
        <v/>
      </c>
      <c r="FN38" s="76" t="str">
        <f t="shared" si="18"/>
        <v/>
      </c>
      <c r="FO38" s="76" t="str">
        <f t="shared" si="19"/>
        <v/>
      </c>
      <c r="FP38" s="76" t="str">
        <f t="shared" si="20"/>
        <v xml:space="preserve">Sikapnya  dalam ,  ,  ,  ,  ,  ,  ,  </v>
      </c>
    </row>
    <row r="39" spans="1:172">
      <c r="A39" s="72">
        <v>29</v>
      </c>
      <c r="B39" s="76" t="str">
        <f>'Data Identitas'!B37</f>
        <v>siswa29</v>
      </c>
      <c r="C39" s="137" t="str">
        <f>IF(QH!I42="","",QH!I42)</f>
        <v/>
      </c>
      <c r="D39" s="137" t="str">
        <f>IF(QH!J42="","",QH!J42)</f>
        <v/>
      </c>
      <c r="E39" s="137" t="str">
        <f>IF(QH!K42="","",QH!K42)</f>
        <v/>
      </c>
      <c r="F39" s="137" t="str">
        <f>IF(QH!L42="","",QH!L42)</f>
        <v/>
      </c>
      <c r="G39" s="137" t="str">
        <f>IF(QH!M42="","",QH!M42)</f>
        <v/>
      </c>
      <c r="H39" s="137" t="str">
        <f>IF(QH!N42="","",QH!N42)</f>
        <v/>
      </c>
      <c r="I39" s="137" t="str">
        <f>IF(QH!O42="","",QH!O42)</f>
        <v/>
      </c>
      <c r="J39" s="137" t="str">
        <f>IF(QH!P42="","",QH!P42)</f>
        <v/>
      </c>
      <c r="K39" s="137" t="str">
        <f>IF(QH!Q42="","",QH!Q42)</f>
        <v/>
      </c>
      <c r="L39" s="137" t="str">
        <f>IF(QH!R42="","",QH!R42)</f>
        <v/>
      </c>
      <c r="M39" s="138" t="str">
        <f>IF(AA!I42="","",AA!I42)</f>
        <v/>
      </c>
      <c r="N39" s="138" t="str">
        <f>IF(AA!J42="","",AA!J42)</f>
        <v/>
      </c>
      <c r="O39" s="138" t="str">
        <f>IF(AA!K42="","",AA!K42)</f>
        <v/>
      </c>
      <c r="P39" s="138" t="str">
        <f>IF(AA!L42="","",AA!L42)</f>
        <v/>
      </c>
      <c r="Q39" s="138" t="str">
        <f>IF(AA!M42="","",AA!M42)</f>
        <v/>
      </c>
      <c r="R39" s="138" t="str">
        <f>IF(AA!N42="","",AA!N42)</f>
        <v/>
      </c>
      <c r="S39" s="138" t="str">
        <f>IF(AA!O42="","",AA!O42)</f>
        <v/>
      </c>
      <c r="T39" s="138" t="str">
        <f>IF(AA!P42="","",AA!P42)</f>
        <v/>
      </c>
      <c r="U39" s="138" t="str">
        <f>IF(AA!Q42="","",AA!Q42)</f>
        <v/>
      </c>
      <c r="V39" s="138" t="str">
        <f>IF(AA!R42="","",AA!R42)</f>
        <v/>
      </c>
      <c r="W39" s="138" t="str">
        <f>IF(FIQIH!I42="","",FIQIH!I42)</f>
        <v/>
      </c>
      <c r="X39" s="138" t="str">
        <f>IF(FIQIH!J42="","",FIQIH!J42)</f>
        <v/>
      </c>
      <c r="Y39" s="138" t="str">
        <f>IF(FIQIH!K42="","",FIQIH!K42)</f>
        <v/>
      </c>
      <c r="Z39" s="138" t="str">
        <f>IF(FIQIH!L42="","",FIQIH!L42)</f>
        <v/>
      </c>
      <c r="AA39" s="138" t="str">
        <f>IF(FIQIH!M42="","",FIQIH!M42)</f>
        <v/>
      </c>
      <c r="AB39" s="138" t="str">
        <f>IF(FIQIH!N42="","",FIQIH!N42)</f>
        <v/>
      </c>
      <c r="AC39" s="138" t="str">
        <f>IF(FIQIH!O42="","",FIQIH!O42)</f>
        <v/>
      </c>
      <c r="AD39" s="138" t="str">
        <f>IF(FIQIH!P42="","",FIQIH!P42)</f>
        <v/>
      </c>
      <c r="AE39" s="138" t="str">
        <f>IF(FIQIH!Q42="","",FIQIH!Q42)</f>
        <v/>
      </c>
      <c r="AF39" s="138" t="str">
        <f>IF(FIQIH!R42="","",FIQIH!R42)</f>
        <v/>
      </c>
      <c r="AG39" s="138" t="str">
        <f>IF(SKI!I42="","",SKI!I42)</f>
        <v/>
      </c>
      <c r="AH39" s="138" t="str">
        <f>IF(SKI!J42="","",SKI!J42)</f>
        <v/>
      </c>
      <c r="AI39" s="138" t="str">
        <f>IF(SKI!K42="","",SKI!K42)</f>
        <v/>
      </c>
      <c r="AJ39" s="138" t="str">
        <f>IF(SKI!L42="","",SKI!L42)</f>
        <v/>
      </c>
      <c r="AK39" s="138" t="str">
        <f>IF(SKI!M42="","",SKI!M42)</f>
        <v/>
      </c>
      <c r="AL39" s="138" t="str">
        <f>IF(SKI!N42="","",SKI!N42)</f>
        <v/>
      </c>
      <c r="AM39" s="138" t="str">
        <f>IF(SKI!O42="","",SKI!O42)</f>
        <v/>
      </c>
      <c r="AN39" s="138" t="str">
        <f>IF(SKI!P42="","",SKI!P42)</f>
        <v/>
      </c>
      <c r="AO39" s="138" t="str">
        <f>IF(SKI!Q42="","",SKI!Q42)</f>
        <v/>
      </c>
      <c r="AP39" s="138" t="str">
        <f>IF(SKI!R42="","",SKI!R42)</f>
        <v/>
      </c>
      <c r="AQ39" s="138" t="str">
        <f>IF(PPKn!I42="","",PPKn!I42)</f>
        <v/>
      </c>
      <c r="AR39" s="138" t="str">
        <f>IF(PPKn!J42="","",PPKn!J42)</f>
        <v/>
      </c>
      <c r="AS39" s="138" t="str">
        <f>IF(PPKn!K42="","",PPKn!K42)</f>
        <v/>
      </c>
      <c r="AT39" s="138" t="str">
        <f>IF(PPKn!L42="","",PPKn!L42)</f>
        <v/>
      </c>
      <c r="AU39" s="138" t="str">
        <f>IF(PPKn!M42="","",PPKn!M42)</f>
        <v/>
      </c>
      <c r="AV39" s="138" t="str">
        <f>IF(PPKn!N42="","",PPKn!N42)</f>
        <v/>
      </c>
      <c r="AW39" s="138" t="str">
        <f>IF(PPKn!O42="","",PPKn!O42)</f>
        <v/>
      </c>
      <c r="AX39" s="138" t="str">
        <f>IF(PPKn!P42="","",PPKn!P42)</f>
        <v/>
      </c>
      <c r="AY39" s="138" t="str">
        <f>IF(PPKn!Q42="","",PPKn!Q42)</f>
        <v/>
      </c>
      <c r="AZ39" s="138" t="str">
        <f>IF(PPKn!R42="","",PPKn!R42)</f>
        <v/>
      </c>
      <c r="BA39" s="137" t="str">
        <f>IF(B.Ind!I42="","",B.Ind!I42)</f>
        <v/>
      </c>
      <c r="BB39" s="137" t="str">
        <f>IF(B.Ind!J42="","",B.Ind!J42)</f>
        <v/>
      </c>
      <c r="BC39" s="137" t="str">
        <f>IF(B.Ind!K42="","",B.Ind!K42)</f>
        <v/>
      </c>
      <c r="BD39" s="137" t="str">
        <f>IF(B.Ind!L42="","",B.Ind!L42)</f>
        <v/>
      </c>
      <c r="BE39" s="137" t="str">
        <f>IF(B.Ind!M42="","",B.Ind!M42)</f>
        <v/>
      </c>
      <c r="BF39" s="137" t="str">
        <f>IF(B.Ind!N42="","",B.Ind!N42)</f>
        <v/>
      </c>
      <c r="BG39" s="137" t="str">
        <f>IF(B.Ind!O42="","",B.Ind!O42)</f>
        <v/>
      </c>
      <c r="BH39" s="137" t="str">
        <f>IF(B.Ind!P42="","",B.Ind!P42)</f>
        <v/>
      </c>
      <c r="BI39" s="137" t="str">
        <f>IF(B.Ind!Q42="","",B.Ind!Q42)</f>
        <v/>
      </c>
      <c r="BJ39" s="137" t="str">
        <f>IF(B.Ind!R42="","",B.Ind!R42)</f>
        <v/>
      </c>
      <c r="BK39" s="137" t="str">
        <f>IF(B.ARAB!I42="","",B.ARAB!I42)</f>
        <v/>
      </c>
      <c r="BL39" s="137" t="str">
        <f>IF(B.ARAB!J42="","",B.ARAB!J42)</f>
        <v/>
      </c>
      <c r="BM39" s="137" t="str">
        <f>IF(B.ARAB!K42="","",B.ARAB!K42)</f>
        <v/>
      </c>
      <c r="BN39" s="137" t="str">
        <f>IF(B.ARAB!L42="","",B.ARAB!L42)</f>
        <v/>
      </c>
      <c r="BO39" s="137" t="str">
        <f>IF(B.ARAB!M42="","",B.ARAB!M42)</f>
        <v/>
      </c>
      <c r="BP39" s="137" t="str">
        <f>IF(B.ARAB!N42="","",B.ARAB!N42)</f>
        <v/>
      </c>
      <c r="BQ39" s="137" t="str">
        <f>IF(B.ARAB!O42="","",B.ARAB!O42)</f>
        <v/>
      </c>
      <c r="BR39" s="137" t="str">
        <f>IF(B.ARAB!P42="","",B.ARAB!P42)</f>
        <v/>
      </c>
      <c r="BS39" s="137" t="str">
        <f>IF(B.ARAB!Q42="","",B.ARAB!Q42)</f>
        <v/>
      </c>
      <c r="BT39" s="137" t="str">
        <f>IF(B.ARAB!R42="","",B.ARAB!R42)</f>
        <v/>
      </c>
      <c r="BU39" s="138" t="str">
        <f>IF(MAT!I42="","",MAT!I42)</f>
        <v/>
      </c>
      <c r="BV39" s="138" t="str">
        <f>IF(MAT!J42="","",MAT!J42)</f>
        <v/>
      </c>
      <c r="BW39" s="138" t="str">
        <f>IF(MAT!K42="","",MAT!K42)</f>
        <v/>
      </c>
      <c r="BX39" s="138" t="str">
        <f>IF(MAT!L42="","",MAT!L42)</f>
        <v/>
      </c>
      <c r="BY39" s="138" t="str">
        <f>IF(MAT!M42="","",MAT!M42)</f>
        <v/>
      </c>
      <c r="BZ39" s="138" t="str">
        <f>IF(MAT!N42="","",MAT!N42)</f>
        <v/>
      </c>
      <c r="CA39" s="138" t="str">
        <f>IF(MAT!O42="","",MAT!O42)</f>
        <v/>
      </c>
      <c r="CB39" s="138" t="str">
        <f>IF(MAT!P42="","",MAT!P42)</f>
        <v/>
      </c>
      <c r="CC39" s="138" t="str">
        <f>IF(MAT!Q42="","",MAT!Q42)</f>
        <v/>
      </c>
      <c r="CD39" s="138" t="str">
        <f>IF(MAT!R42="","",MAT!R42)</f>
        <v/>
      </c>
      <c r="CE39" s="138" t="str">
        <f>IF(IPA!I42="","",IPA!I42)</f>
        <v/>
      </c>
      <c r="CF39" s="138" t="str">
        <f>IF(IPA!J42="","",IPA!J42)</f>
        <v/>
      </c>
      <c r="CG39" s="138" t="str">
        <f>IF(IPA!K42="","",IPA!K42)</f>
        <v/>
      </c>
      <c r="CH39" s="138" t="str">
        <f>IF(IPA!L42="","",IPA!L42)</f>
        <v/>
      </c>
      <c r="CI39" s="138" t="str">
        <f>IF(IPA!M42="","",IPA!M42)</f>
        <v/>
      </c>
      <c r="CJ39" s="138" t="str">
        <f>IF(IPA!N42="","",IPA!N42)</f>
        <v/>
      </c>
      <c r="CK39" s="138" t="str">
        <f>IF(IPA!O42="","",IPA!O42)</f>
        <v/>
      </c>
      <c r="CL39" s="138" t="str">
        <f>IF(IPA!P42="","",IPA!P42)</f>
        <v/>
      </c>
      <c r="CM39" s="138" t="str">
        <f>IF(IPA!Q42="","",IPA!Q42)</f>
        <v/>
      </c>
      <c r="CN39" s="138" t="str">
        <f>IF(IPA!R42="","",IPA!R42)</f>
        <v/>
      </c>
      <c r="CO39" s="137" t="str">
        <f>IF(IPS!I42="","",IPS!I42)</f>
        <v/>
      </c>
      <c r="CP39" s="137" t="str">
        <f>IF(IPS!J42="","",IPS!J42)</f>
        <v/>
      </c>
      <c r="CQ39" s="137" t="str">
        <f>IF(IPS!K42="","",IPS!K42)</f>
        <v/>
      </c>
      <c r="CR39" s="137" t="str">
        <f>IF(IPS!L42="","",IPS!L42)</f>
        <v/>
      </c>
      <c r="CS39" s="137" t="str">
        <f>IF(IPS!M42="","",IPS!M42)</f>
        <v/>
      </c>
      <c r="CT39" s="137" t="str">
        <f>IF(IPS!N42="","",IPS!N42)</f>
        <v/>
      </c>
      <c r="CU39" s="137" t="str">
        <f>IF(IPS!O42="","",IPS!O42)</f>
        <v/>
      </c>
      <c r="CV39" s="137" t="str">
        <f>IF(IPS!P42="","",IPS!P42)</f>
        <v/>
      </c>
      <c r="CW39" s="137" t="str">
        <f>IF(IPS!Q42="","",IPS!Q42)</f>
        <v/>
      </c>
      <c r="CX39" s="137" t="str">
        <f>IF(IPS!R42="","",IPS!R42)</f>
        <v/>
      </c>
      <c r="CY39" s="138" t="str">
        <f>IF(BIng!I42="","",BIng!I42)</f>
        <v/>
      </c>
      <c r="CZ39" s="138" t="str">
        <f>IF(BIng!J42="","",BIng!J42)</f>
        <v/>
      </c>
      <c r="DA39" s="138" t="str">
        <f>IF(BIng!K42="","",BIng!K42)</f>
        <v/>
      </c>
      <c r="DB39" s="138" t="str">
        <f>IF(BIng!L42="","",BIng!L42)</f>
        <v/>
      </c>
      <c r="DC39" s="138" t="str">
        <f>IF(BIng!M42="","",BIng!M42)</f>
        <v/>
      </c>
      <c r="DD39" s="138" t="str">
        <f>IF(BIng!N42="","",BIng!N42)</f>
        <v/>
      </c>
      <c r="DE39" s="138" t="str">
        <f>IF(BIng!O42="","",BIng!O42)</f>
        <v/>
      </c>
      <c r="DF39" s="138" t="str">
        <f>IF(BIng!P42="","",BIng!P42)</f>
        <v/>
      </c>
      <c r="DG39" s="138" t="str">
        <f>IF(BIng!Q42="","",BIng!Q42)</f>
        <v/>
      </c>
      <c r="DH39" s="138" t="str">
        <f>IF(BIng!R42="","",BIng!R42)</f>
        <v/>
      </c>
      <c r="DI39" s="138" t="str">
        <f>IF(SBd!I42="","",SBd!I42)</f>
        <v/>
      </c>
      <c r="DJ39" s="138" t="str">
        <f>IF(SBd!J42="","",SBd!J42)</f>
        <v/>
      </c>
      <c r="DK39" s="138" t="str">
        <f>IF(SBd!K42="","",SBd!K42)</f>
        <v/>
      </c>
      <c r="DL39" s="138" t="str">
        <f>IF(SBd!L42="","",SBd!L42)</f>
        <v/>
      </c>
      <c r="DM39" s="138" t="str">
        <f>IF(SBd!M42="","",SBd!M42)</f>
        <v/>
      </c>
      <c r="DN39" s="138" t="str">
        <f>IF(SBd!N42="","",SBd!N42)</f>
        <v/>
      </c>
      <c r="DO39" s="138" t="str">
        <f>IF(SBd!O42="","",SBd!O42)</f>
        <v/>
      </c>
      <c r="DP39" s="138" t="str">
        <f>IF(SBd!P42="","",SBd!P42)</f>
        <v/>
      </c>
      <c r="DQ39" s="138" t="str">
        <f>IF(SBd!Q42="","",SBd!Q42)</f>
        <v/>
      </c>
      <c r="DR39" s="138" t="str">
        <f>IF(SBd!R42="","",SBd!R42)</f>
        <v/>
      </c>
      <c r="DS39" s="137" t="str">
        <f>IF(Pjk!I42="","",Pjk!I42)</f>
        <v/>
      </c>
      <c r="DT39" s="137" t="str">
        <f>IF(Pjk!J42="","",Pjk!J42)</f>
        <v/>
      </c>
      <c r="DU39" s="137" t="str">
        <f>IF(Pjk!K42="","",Pjk!K42)</f>
        <v/>
      </c>
      <c r="DV39" s="137" t="str">
        <f>IF(Pjk!L42="","",Pjk!L42)</f>
        <v/>
      </c>
      <c r="DW39" s="137" t="str">
        <f>IF(Pjk!M42="","",Pjk!M42)</f>
        <v/>
      </c>
      <c r="DX39" s="137" t="str">
        <f>IF(Pjk!N42="","",Pjk!N42)</f>
        <v/>
      </c>
      <c r="DY39" s="137" t="str">
        <f>IF(Pjk!O42="","",Pjk!O42)</f>
        <v/>
      </c>
      <c r="DZ39" s="137" t="str">
        <f>IF(Pjk!P42="","",Pjk!P42)</f>
        <v/>
      </c>
      <c r="EA39" s="137" t="str">
        <f>IF(Pjk!Q42="","",Pjk!Q42)</f>
        <v/>
      </c>
      <c r="EB39" s="137" t="str">
        <f>IF(Pjk!R42="","",Pjk!R42)</f>
        <v/>
      </c>
      <c r="EC39" s="137" t="str">
        <f>IF(Prk!I42="","",Prk!I42)</f>
        <v/>
      </c>
      <c r="ED39" s="137" t="str">
        <f>IF(Prk!J42="","",Prk!J42)</f>
        <v/>
      </c>
      <c r="EE39" s="137" t="str">
        <f>IF(Prk!K42="","",Prk!K42)</f>
        <v/>
      </c>
      <c r="EF39" s="137" t="str">
        <f>IF(Prk!L42="","",Prk!L42)</f>
        <v/>
      </c>
      <c r="EG39" s="137" t="str">
        <f>IF(Prk!M42="","",Prk!M42)</f>
        <v/>
      </c>
      <c r="EH39" s="137" t="str">
        <f>IF(Prk!N42="","",Prk!N42)</f>
        <v/>
      </c>
      <c r="EI39" s="137" t="str">
        <f>IF(Prk!O42="","",Prk!O42)</f>
        <v/>
      </c>
      <c r="EJ39" s="137" t="str">
        <f>IF(Prk!P42="","",Prk!P42)</f>
        <v/>
      </c>
      <c r="EK39" s="137" t="str">
        <f>IF(Prk!Q42="","",Prk!Q42)</f>
        <v/>
      </c>
      <c r="EL39" s="137" t="str">
        <f>IF(Prk!R42="","",Prk!R42)</f>
        <v/>
      </c>
      <c r="EM39" s="139" t="str">
        <f>IF(BADER!I42="","",BADER!I42)</f>
        <v/>
      </c>
      <c r="EN39" s="139" t="str">
        <f>IF(BADER!J42="","",BADER!J42)</f>
        <v/>
      </c>
      <c r="EO39" s="139" t="str">
        <f>IF(BADER!K42="","",BADER!K42)</f>
        <v/>
      </c>
      <c r="EP39" s="139" t="str">
        <f>IF(BADER!L42="","",BADER!L42)</f>
        <v/>
      </c>
      <c r="EQ39" s="139" t="str">
        <f>IF(BADER!M42="","",BADER!M42)</f>
        <v/>
      </c>
      <c r="ER39" s="139" t="str">
        <f>IF(BADER!N42="","",BADER!N42)</f>
        <v/>
      </c>
      <c r="ES39" s="139" t="str">
        <f>IF(BADER!O42="","",BADER!O42)</f>
        <v/>
      </c>
      <c r="ET39" s="139" t="str">
        <f>IF(BADER!P42="","",BADER!P42)</f>
        <v/>
      </c>
      <c r="EU39" s="139" t="str">
        <f>IF(BADER!Q42="","",BADER!Q42)</f>
        <v/>
      </c>
      <c r="EV39" s="139" t="str">
        <f>IF(BADER!R42="","",BADER!R42)</f>
        <v/>
      </c>
      <c r="EW39" s="146" t="str">
        <f t="shared" si="1"/>
        <v/>
      </c>
      <c r="EX39" s="146" t="str">
        <f t="shared" si="2"/>
        <v/>
      </c>
      <c r="EY39" s="146" t="str">
        <f t="shared" si="3"/>
        <v/>
      </c>
      <c r="EZ39" s="146" t="str">
        <f t="shared" si="4"/>
        <v/>
      </c>
      <c r="FA39" s="146" t="str">
        <f t="shared" si="5"/>
        <v/>
      </c>
      <c r="FB39" s="146" t="str">
        <f t="shared" si="6"/>
        <v/>
      </c>
      <c r="FC39" s="146" t="str">
        <f t="shared" si="7"/>
        <v/>
      </c>
      <c r="FD39" s="146" t="str">
        <f t="shared" si="8"/>
        <v/>
      </c>
      <c r="FE39" s="146" t="str">
        <f t="shared" si="9"/>
        <v/>
      </c>
      <c r="FF39" s="146" t="str">
        <f t="shared" si="10"/>
        <v/>
      </c>
      <c r="FG39" s="146" t="str">
        <f t="shared" si="11"/>
        <v/>
      </c>
      <c r="FH39" s="76" t="str">
        <f t="shared" si="12"/>
        <v/>
      </c>
      <c r="FI39" s="76" t="str">
        <f t="shared" si="13"/>
        <v/>
      </c>
      <c r="FJ39" s="76" t="str">
        <f t="shared" si="14"/>
        <v/>
      </c>
      <c r="FK39" s="76" t="str">
        <f t="shared" si="15"/>
        <v/>
      </c>
      <c r="FL39" s="76" t="str">
        <f t="shared" si="16"/>
        <v/>
      </c>
      <c r="FM39" s="76" t="str">
        <f t="shared" si="17"/>
        <v/>
      </c>
      <c r="FN39" s="76" t="str">
        <f t="shared" si="18"/>
        <v/>
      </c>
      <c r="FO39" s="76" t="str">
        <f t="shared" si="19"/>
        <v/>
      </c>
      <c r="FP39" s="76" t="str">
        <f t="shared" si="20"/>
        <v xml:space="preserve">Sikapnya  dalam ,  ,  ,  ,  ,  ,  ,  </v>
      </c>
    </row>
    <row r="40" spans="1:172">
      <c r="A40" s="72">
        <v>30</v>
      </c>
      <c r="B40" s="76" t="str">
        <f>'Data Identitas'!B38</f>
        <v>siswa30</v>
      </c>
      <c r="C40" s="137" t="str">
        <f>IF(QH!I43="","",QH!I43)</f>
        <v/>
      </c>
      <c r="D40" s="137" t="str">
        <f>IF(QH!J43="","",QH!J43)</f>
        <v/>
      </c>
      <c r="E40" s="137" t="str">
        <f>IF(QH!K43="","",QH!K43)</f>
        <v/>
      </c>
      <c r="F40" s="137" t="str">
        <f>IF(QH!L43="","",QH!L43)</f>
        <v/>
      </c>
      <c r="G40" s="137" t="str">
        <f>IF(QH!M43="","",QH!M43)</f>
        <v/>
      </c>
      <c r="H40" s="137" t="str">
        <f>IF(QH!N43="","",QH!N43)</f>
        <v/>
      </c>
      <c r="I40" s="137" t="str">
        <f>IF(QH!O43="","",QH!O43)</f>
        <v/>
      </c>
      <c r="J40" s="137" t="str">
        <f>IF(QH!P43="","",QH!P43)</f>
        <v/>
      </c>
      <c r="K40" s="137" t="str">
        <f>IF(QH!Q43="","",QH!Q43)</f>
        <v/>
      </c>
      <c r="L40" s="137" t="str">
        <f>IF(QH!R43="","",QH!R43)</f>
        <v/>
      </c>
      <c r="M40" s="138" t="str">
        <f>IF(AA!I43="","",AA!I43)</f>
        <v/>
      </c>
      <c r="N40" s="138" t="str">
        <f>IF(AA!J43="","",AA!J43)</f>
        <v/>
      </c>
      <c r="O40" s="138" t="str">
        <f>IF(AA!K43="","",AA!K43)</f>
        <v/>
      </c>
      <c r="P40" s="138" t="str">
        <f>IF(AA!L43="","",AA!L43)</f>
        <v/>
      </c>
      <c r="Q40" s="138" t="str">
        <f>IF(AA!M43="","",AA!M43)</f>
        <v/>
      </c>
      <c r="R40" s="138" t="str">
        <f>IF(AA!N43="","",AA!N43)</f>
        <v/>
      </c>
      <c r="S40" s="138" t="str">
        <f>IF(AA!O43="","",AA!O43)</f>
        <v/>
      </c>
      <c r="T40" s="138" t="str">
        <f>IF(AA!P43="","",AA!P43)</f>
        <v/>
      </c>
      <c r="U40" s="138" t="str">
        <f>IF(AA!Q43="","",AA!Q43)</f>
        <v/>
      </c>
      <c r="V40" s="138" t="str">
        <f>IF(AA!R43="","",AA!R43)</f>
        <v/>
      </c>
      <c r="W40" s="138" t="str">
        <f>IF(FIQIH!I43="","",FIQIH!I43)</f>
        <v/>
      </c>
      <c r="X40" s="138" t="str">
        <f>IF(FIQIH!J43="","",FIQIH!J43)</f>
        <v/>
      </c>
      <c r="Y40" s="138" t="str">
        <f>IF(FIQIH!K43="","",FIQIH!K43)</f>
        <v/>
      </c>
      <c r="Z40" s="138" t="str">
        <f>IF(FIQIH!L43="","",FIQIH!L43)</f>
        <v/>
      </c>
      <c r="AA40" s="138" t="str">
        <f>IF(FIQIH!M43="","",FIQIH!M43)</f>
        <v/>
      </c>
      <c r="AB40" s="138" t="str">
        <f>IF(FIQIH!N43="","",FIQIH!N43)</f>
        <v/>
      </c>
      <c r="AC40" s="138" t="str">
        <f>IF(FIQIH!O43="","",FIQIH!O43)</f>
        <v/>
      </c>
      <c r="AD40" s="138" t="str">
        <f>IF(FIQIH!P43="","",FIQIH!P43)</f>
        <v/>
      </c>
      <c r="AE40" s="138" t="str">
        <f>IF(FIQIH!Q43="","",FIQIH!Q43)</f>
        <v/>
      </c>
      <c r="AF40" s="138" t="str">
        <f>IF(FIQIH!R43="","",FIQIH!R43)</f>
        <v/>
      </c>
      <c r="AG40" s="138" t="str">
        <f>IF(SKI!I43="","",SKI!I43)</f>
        <v/>
      </c>
      <c r="AH40" s="138" t="str">
        <f>IF(SKI!J43="","",SKI!J43)</f>
        <v/>
      </c>
      <c r="AI40" s="138" t="str">
        <f>IF(SKI!K43="","",SKI!K43)</f>
        <v/>
      </c>
      <c r="AJ40" s="138" t="str">
        <f>IF(SKI!L43="","",SKI!L43)</f>
        <v/>
      </c>
      <c r="AK40" s="138" t="str">
        <f>IF(SKI!M43="","",SKI!M43)</f>
        <v/>
      </c>
      <c r="AL40" s="138" t="str">
        <f>IF(SKI!N43="","",SKI!N43)</f>
        <v/>
      </c>
      <c r="AM40" s="138" t="str">
        <f>IF(SKI!O43="","",SKI!O43)</f>
        <v/>
      </c>
      <c r="AN40" s="138" t="str">
        <f>IF(SKI!P43="","",SKI!P43)</f>
        <v/>
      </c>
      <c r="AO40" s="138" t="str">
        <f>IF(SKI!Q43="","",SKI!Q43)</f>
        <v/>
      </c>
      <c r="AP40" s="138" t="str">
        <f>IF(SKI!R43="","",SKI!R43)</f>
        <v/>
      </c>
      <c r="AQ40" s="138" t="str">
        <f>IF(PPKn!I43="","",PPKn!I43)</f>
        <v/>
      </c>
      <c r="AR40" s="138" t="str">
        <f>IF(PPKn!J43="","",PPKn!J43)</f>
        <v/>
      </c>
      <c r="AS40" s="138" t="str">
        <f>IF(PPKn!K43="","",PPKn!K43)</f>
        <v/>
      </c>
      <c r="AT40" s="138" t="str">
        <f>IF(PPKn!L43="","",PPKn!L43)</f>
        <v/>
      </c>
      <c r="AU40" s="138" t="str">
        <f>IF(PPKn!M43="","",PPKn!M43)</f>
        <v/>
      </c>
      <c r="AV40" s="138" t="str">
        <f>IF(PPKn!N43="","",PPKn!N43)</f>
        <v/>
      </c>
      <c r="AW40" s="138" t="str">
        <f>IF(PPKn!O43="","",PPKn!O43)</f>
        <v/>
      </c>
      <c r="AX40" s="138" t="str">
        <f>IF(PPKn!P43="","",PPKn!P43)</f>
        <v/>
      </c>
      <c r="AY40" s="138" t="str">
        <f>IF(PPKn!Q43="","",PPKn!Q43)</f>
        <v/>
      </c>
      <c r="AZ40" s="138" t="str">
        <f>IF(PPKn!R43="","",PPKn!R43)</f>
        <v/>
      </c>
      <c r="BA40" s="137" t="str">
        <f>IF(B.Ind!I43="","",B.Ind!I43)</f>
        <v/>
      </c>
      <c r="BB40" s="137" t="str">
        <f>IF(B.Ind!J43="","",B.Ind!J43)</f>
        <v/>
      </c>
      <c r="BC40" s="137" t="str">
        <f>IF(B.Ind!K43="","",B.Ind!K43)</f>
        <v/>
      </c>
      <c r="BD40" s="137" t="str">
        <f>IF(B.Ind!L43="","",B.Ind!L43)</f>
        <v/>
      </c>
      <c r="BE40" s="137" t="str">
        <f>IF(B.Ind!M43="","",B.Ind!M43)</f>
        <v/>
      </c>
      <c r="BF40" s="137" t="str">
        <f>IF(B.Ind!N43="","",B.Ind!N43)</f>
        <v/>
      </c>
      <c r="BG40" s="137" t="str">
        <f>IF(B.Ind!O43="","",B.Ind!O43)</f>
        <v/>
      </c>
      <c r="BH40" s="137" t="str">
        <f>IF(B.Ind!P43="","",B.Ind!P43)</f>
        <v/>
      </c>
      <c r="BI40" s="137" t="str">
        <f>IF(B.Ind!Q43="","",B.Ind!Q43)</f>
        <v/>
      </c>
      <c r="BJ40" s="137" t="str">
        <f>IF(B.Ind!R43="","",B.Ind!R43)</f>
        <v/>
      </c>
      <c r="BK40" s="137" t="str">
        <f>IF(B.ARAB!I43="","",B.ARAB!I43)</f>
        <v/>
      </c>
      <c r="BL40" s="137" t="str">
        <f>IF(B.ARAB!J43="","",B.ARAB!J43)</f>
        <v/>
      </c>
      <c r="BM40" s="137" t="str">
        <f>IF(B.ARAB!K43="","",B.ARAB!K43)</f>
        <v/>
      </c>
      <c r="BN40" s="137" t="str">
        <f>IF(B.ARAB!L43="","",B.ARAB!L43)</f>
        <v/>
      </c>
      <c r="BO40" s="137" t="str">
        <f>IF(B.ARAB!M43="","",B.ARAB!M43)</f>
        <v/>
      </c>
      <c r="BP40" s="137" t="str">
        <f>IF(B.ARAB!N43="","",B.ARAB!N43)</f>
        <v/>
      </c>
      <c r="BQ40" s="137" t="str">
        <f>IF(B.ARAB!O43="","",B.ARAB!O43)</f>
        <v/>
      </c>
      <c r="BR40" s="137" t="str">
        <f>IF(B.ARAB!P43="","",B.ARAB!P43)</f>
        <v/>
      </c>
      <c r="BS40" s="137" t="str">
        <f>IF(B.ARAB!Q43="","",B.ARAB!Q43)</f>
        <v/>
      </c>
      <c r="BT40" s="137" t="str">
        <f>IF(B.ARAB!R43="","",B.ARAB!R43)</f>
        <v/>
      </c>
      <c r="BU40" s="138" t="str">
        <f>IF(MAT!I43="","",MAT!I43)</f>
        <v/>
      </c>
      <c r="BV40" s="138" t="str">
        <f>IF(MAT!J43="","",MAT!J43)</f>
        <v/>
      </c>
      <c r="BW40" s="138" t="str">
        <f>IF(MAT!K43="","",MAT!K43)</f>
        <v/>
      </c>
      <c r="BX40" s="138" t="str">
        <f>IF(MAT!L43="","",MAT!L43)</f>
        <v/>
      </c>
      <c r="BY40" s="138" t="str">
        <f>IF(MAT!M43="","",MAT!M43)</f>
        <v/>
      </c>
      <c r="BZ40" s="138" t="str">
        <f>IF(MAT!N43="","",MAT!N43)</f>
        <v/>
      </c>
      <c r="CA40" s="138" t="str">
        <f>IF(MAT!O43="","",MAT!O43)</f>
        <v/>
      </c>
      <c r="CB40" s="138" t="str">
        <f>IF(MAT!P43="","",MAT!P43)</f>
        <v/>
      </c>
      <c r="CC40" s="138" t="str">
        <f>IF(MAT!Q43="","",MAT!Q43)</f>
        <v/>
      </c>
      <c r="CD40" s="138" t="str">
        <f>IF(MAT!R43="","",MAT!R43)</f>
        <v/>
      </c>
      <c r="CE40" s="138" t="str">
        <f>IF(IPA!I43="","",IPA!I43)</f>
        <v/>
      </c>
      <c r="CF40" s="138" t="str">
        <f>IF(IPA!J43="","",IPA!J43)</f>
        <v/>
      </c>
      <c r="CG40" s="138" t="str">
        <f>IF(IPA!K43="","",IPA!K43)</f>
        <v/>
      </c>
      <c r="CH40" s="138" t="str">
        <f>IF(IPA!L43="","",IPA!L43)</f>
        <v/>
      </c>
      <c r="CI40" s="138" t="str">
        <f>IF(IPA!M43="","",IPA!M43)</f>
        <v/>
      </c>
      <c r="CJ40" s="138" t="str">
        <f>IF(IPA!N43="","",IPA!N43)</f>
        <v/>
      </c>
      <c r="CK40" s="138" t="str">
        <f>IF(IPA!O43="","",IPA!O43)</f>
        <v/>
      </c>
      <c r="CL40" s="138" t="str">
        <f>IF(IPA!P43="","",IPA!P43)</f>
        <v/>
      </c>
      <c r="CM40" s="138" t="str">
        <f>IF(IPA!Q43="","",IPA!Q43)</f>
        <v/>
      </c>
      <c r="CN40" s="138" t="str">
        <f>IF(IPA!R43="","",IPA!R43)</f>
        <v/>
      </c>
      <c r="CO40" s="137" t="str">
        <f>IF(IPS!I43="","",IPS!I43)</f>
        <v/>
      </c>
      <c r="CP40" s="137" t="str">
        <f>IF(IPS!J43="","",IPS!J43)</f>
        <v/>
      </c>
      <c r="CQ40" s="137" t="str">
        <f>IF(IPS!K43="","",IPS!K43)</f>
        <v/>
      </c>
      <c r="CR40" s="137" t="str">
        <f>IF(IPS!L43="","",IPS!L43)</f>
        <v/>
      </c>
      <c r="CS40" s="137" t="str">
        <f>IF(IPS!M43="","",IPS!M43)</f>
        <v/>
      </c>
      <c r="CT40" s="137" t="str">
        <f>IF(IPS!N43="","",IPS!N43)</f>
        <v/>
      </c>
      <c r="CU40" s="137" t="str">
        <f>IF(IPS!O43="","",IPS!O43)</f>
        <v/>
      </c>
      <c r="CV40" s="137" t="str">
        <f>IF(IPS!P43="","",IPS!P43)</f>
        <v/>
      </c>
      <c r="CW40" s="137" t="str">
        <f>IF(IPS!Q43="","",IPS!Q43)</f>
        <v/>
      </c>
      <c r="CX40" s="137" t="str">
        <f>IF(IPS!R43="","",IPS!R43)</f>
        <v/>
      </c>
      <c r="CY40" s="138" t="str">
        <f>IF(BIng!I43="","",BIng!I43)</f>
        <v/>
      </c>
      <c r="CZ40" s="138" t="str">
        <f>IF(BIng!J43="","",BIng!J43)</f>
        <v/>
      </c>
      <c r="DA40" s="138" t="str">
        <f>IF(BIng!K43="","",BIng!K43)</f>
        <v/>
      </c>
      <c r="DB40" s="138" t="str">
        <f>IF(BIng!L43="","",BIng!L43)</f>
        <v/>
      </c>
      <c r="DC40" s="138" t="str">
        <f>IF(BIng!M43="","",BIng!M43)</f>
        <v/>
      </c>
      <c r="DD40" s="138" t="str">
        <f>IF(BIng!N43="","",BIng!N43)</f>
        <v/>
      </c>
      <c r="DE40" s="138" t="str">
        <f>IF(BIng!O43="","",BIng!O43)</f>
        <v/>
      </c>
      <c r="DF40" s="138" t="str">
        <f>IF(BIng!P43="","",BIng!P43)</f>
        <v/>
      </c>
      <c r="DG40" s="138" t="str">
        <f>IF(BIng!Q43="","",BIng!Q43)</f>
        <v/>
      </c>
      <c r="DH40" s="138" t="str">
        <f>IF(BIng!R43="","",BIng!R43)</f>
        <v/>
      </c>
      <c r="DI40" s="138" t="str">
        <f>IF(SBd!I43="","",SBd!I43)</f>
        <v/>
      </c>
      <c r="DJ40" s="138" t="str">
        <f>IF(SBd!J43="","",SBd!J43)</f>
        <v/>
      </c>
      <c r="DK40" s="138" t="str">
        <f>IF(SBd!K43="","",SBd!K43)</f>
        <v/>
      </c>
      <c r="DL40" s="138" t="str">
        <f>IF(SBd!L43="","",SBd!L43)</f>
        <v/>
      </c>
      <c r="DM40" s="138" t="str">
        <f>IF(SBd!M43="","",SBd!M43)</f>
        <v/>
      </c>
      <c r="DN40" s="138" t="str">
        <f>IF(SBd!N43="","",SBd!N43)</f>
        <v/>
      </c>
      <c r="DO40" s="138" t="str">
        <f>IF(SBd!O43="","",SBd!O43)</f>
        <v/>
      </c>
      <c r="DP40" s="138" t="str">
        <f>IF(SBd!P43="","",SBd!P43)</f>
        <v/>
      </c>
      <c r="DQ40" s="138" t="str">
        <f>IF(SBd!Q43="","",SBd!Q43)</f>
        <v/>
      </c>
      <c r="DR40" s="138" t="str">
        <f>IF(SBd!R43="","",SBd!R43)</f>
        <v/>
      </c>
      <c r="DS40" s="137" t="str">
        <f>IF(Pjk!I43="","",Pjk!I43)</f>
        <v/>
      </c>
      <c r="DT40" s="137" t="str">
        <f>IF(Pjk!J43="","",Pjk!J43)</f>
        <v/>
      </c>
      <c r="DU40" s="137" t="str">
        <f>IF(Pjk!K43="","",Pjk!K43)</f>
        <v/>
      </c>
      <c r="DV40" s="137" t="str">
        <f>IF(Pjk!L43="","",Pjk!L43)</f>
        <v/>
      </c>
      <c r="DW40" s="137" t="str">
        <f>IF(Pjk!M43="","",Pjk!M43)</f>
        <v/>
      </c>
      <c r="DX40" s="137" t="str">
        <f>IF(Pjk!N43="","",Pjk!N43)</f>
        <v/>
      </c>
      <c r="DY40" s="137" t="str">
        <f>IF(Pjk!O43="","",Pjk!O43)</f>
        <v/>
      </c>
      <c r="DZ40" s="137" t="str">
        <f>IF(Pjk!P43="","",Pjk!P43)</f>
        <v/>
      </c>
      <c r="EA40" s="137" t="str">
        <f>IF(Pjk!Q43="","",Pjk!Q43)</f>
        <v/>
      </c>
      <c r="EB40" s="137" t="str">
        <f>IF(Pjk!R43="","",Pjk!R43)</f>
        <v/>
      </c>
      <c r="EC40" s="137" t="str">
        <f>IF(Prk!I43="","",Prk!I43)</f>
        <v/>
      </c>
      <c r="ED40" s="137" t="str">
        <f>IF(Prk!J43="","",Prk!J43)</f>
        <v/>
      </c>
      <c r="EE40" s="137" t="str">
        <f>IF(Prk!K43="","",Prk!K43)</f>
        <v/>
      </c>
      <c r="EF40" s="137" t="str">
        <f>IF(Prk!L43="","",Prk!L43)</f>
        <v/>
      </c>
      <c r="EG40" s="137" t="str">
        <f>IF(Prk!M43="","",Prk!M43)</f>
        <v/>
      </c>
      <c r="EH40" s="137" t="str">
        <f>IF(Prk!N43="","",Prk!N43)</f>
        <v/>
      </c>
      <c r="EI40" s="137" t="str">
        <f>IF(Prk!O43="","",Prk!O43)</f>
        <v/>
      </c>
      <c r="EJ40" s="137" t="str">
        <f>IF(Prk!P43="","",Prk!P43)</f>
        <v/>
      </c>
      <c r="EK40" s="137" t="str">
        <f>IF(Prk!Q43="","",Prk!Q43)</f>
        <v/>
      </c>
      <c r="EL40" s="137" t="str">
        <f>IF(Prk!R43="","",Prk!R43)</f>
        <v/>
      </c>
      <c r="EM40" s="139" t="str">
        <f>IF(BADER!I43="","",BADER!I43)</f>
        <v/>
      </c>
      <c r="EN40" s="139" t="str">
        <f>IF(BADER!J43="","",BADER!J43)</f>
        <v/>
      </c>
      <c r="EO40" s="139" t="str">
        <f>IF(BADER!K43="","",BADER!K43)</f>
        <v/>
      </c>
      <c r="EP40" s="139" t="str">
        <f>IF(BADER!L43="","",BADER!L43)</f>
        <v/>
      </c>
      <c r="EQ40" s="139" t="str">
        <f>IF(BADER!M43="","",BADER!M43)</f>
        <v/>
      </c>
      <c r="ER40" s="139" t="str">
        <f>IF(BADER!N43="","",BADER!N43)</f>
        <v/>
      </c>
      <c r="ES40" s="139" t="str">
        <f>IF(BADER!O43="","",BADER!O43)</f>
        <v/>
      </c>
      <c r="ET40" s="139" t="str">
        <f>IF(BADER!P43="","",BADER!P43)</f>
        <v/>
      </c>
      <c r="EU40" s="139" t="str">
        <f>IF(BADER!Q43="","",BADER!Q43)</f>
        <v/>
      </c>
      <c r="EV40" s="139" t="str">
        <f>IF(BADER!R43="","",BADER!R43)</f>
        <v/>
      </c>
      <c r="EW40" s="146" t="str">
        <f t="shared" si="1"/>
        <v/>
      </c>
      <c r="EX40" s="146" t="str">
        <f t="shared" si="2"/>
        <v/>
      </c>
      <c r="EY40" s="146" t="str">
        <f t="shared" si="3"/>
        <v/>
      </c>
      <c r="EZ40" s="146" t="str">
        <f t="shared" si="4"/>
        <v/>
      </c>
      <c r="FA40" s="146" t="str">
        <f t="shared" si="5"/>
        <v/>
      </c>
      <c r="FB40" s="146" t="str">
        <f t="shared" si="6"/>
        <v/>
      </c>
      <c r="FC40" s="146" t="str">
        <f t="shared" si="7"/>
        <v/>
      </c>
      <c r="FD40" s="146" t="str">
        <f t="shared" si="8"/>
        <v/>
      </c>
      <c r="FE40" s="146" t="str">
        <f t="shared" si="9"/>
        <v/>
      </c>
      <c r="FF40" s="146" t="str">
        <f t="shared" si="10"/>
        <v/>
      </c>
      <c r="FG40" s="146" t="str">
        <f t="shared" si="11"/>
        <v/>
      </c>
      <c r="FH40" s="76" t="str">
        <f t="shared" si="12"/>
        <v/>
      </c>
      <c r="FI40" s="76" t="str">
        <f t="shared" si="13"/>
        <v/>
      </c>
      <c r="FJ40" s="76" t="str">
        <f t="shared" si="14"/>
        <v/>
      </c>
      <c r="FK40" s="76" t="str">
        <f t="shared" si="15"/>
        <v/>
      </c>
      <c r="FL40" s="76" t="str">
        <f t="shared" si="16"/>
        <v/>
      </c>
      <c r="FM40" s="76" t="str">
        <f t="shared" si="17"/>
        <v/>
      </c>
      <c r="FN40" s="76" t="str">
        <f t="shared" si="18"/>
        <v/>
      </c>
      <c r="FO40" s="76" t="str">
        <f t="shared" si="19"/>
        <v/>
      </c>
      <c r="FP40" s="76" t="str">
        <f t="shared" si="20"/>
        <v xml:space="preserve">Sikapnya  dalam ,  ,  ,  ,  ,  ,  ,  </v>
      </c>
    </row>
    <row r="41" spans="1:172">
      <c r="A41" s="72">
        <v>31</v>
      </c>
      <c r="B41" s="76" t="str">
        <f>'Data Identitas'!B39</f>
        <v>siswa31</v>
      </c>
      <c r="C41" s="137" t="str">
        <f>IF(QH!I44="","",QH!I44)</f>
        <v/>
      </c>
      <c r="D41" s="137" t="str">
        <f>IF(QH!J44="","",QH!J44)</f>
        <v/>
      </c>
      <c r="E41" s="137" t="str">
        <f>IF(QH!K44="","",QH!K44)</f>
        <v/>
      </c>
      <c r="F41" s="137" t="str">
        <f>IF(QH!L44="","",QH!L44)</f>
        <v/>
      </c>
      <c r="G41" s="137" t="str">
        <f>IF(QH!M44="","",QH!M44)</f>
        <v/>
      </c>
      <c r="H41" s="137" t="str">
        <f>IF(QH!N44="","",QH!N44)</f>
        <v/>
      </c>
      <c r="I41" s="137" t="str">
        <f>IF(QH!O44="","",QH!O44)</f>
        <v/>
      </c>
      <c r="J41" s="137" t="str">
        <f>IF(QH!P44="","",QH!P44)</f>
        <v/>
      </c>
      <c r="K41" s="137" t="str">
        <f>IF(QH!Q44="","",QH!Q44)</f>
        <v/>
      </c>
      <c r="L41" s="137" t="str">
        <f>IF(QH!R44="","",QH!R44)</f>
        <v/>
      </c>
      <c r="M41" s="138" t="str">
        <f>IF(AA!I44="","",AA!I44)</f>
        <v/>
      </c>
      <c r="N41" s="138" t="str">
        <f>IF(AA!J44="","",AA!J44)</f>
        <v/>
      </c>
      <c r="O41" s="138" t="str">
        <f>IF(AA!K44="","",AA!K44)</f>
        <v/>
      </c>
      <c r="P41" s="138" t="str">
        <f>IF(AA!L44="","",AA!L44)</f>
        <v/>
      </c>
      <c r="Q41" s="138" t="str">
        <f>IF(AA!M44="","",AA!M44)</f>
        <v/>
      </c>
      <c r="R41" s="138" t="str">
        <f>IF(AA!N44="","",AA!N44)</f>
        <v/>
      </c>
      <c r="S41" s="138" t="str">
        <f>IF(AA!O44="","",AA!O44)</f>
        <v/>
      </c>
      <c r="T41" s="138" t="str">
        <f>IF(AA!P44="","",AA!P44)</f>
        <v/>
      </c>
      <c r="U41" s="138" t="str">
        <f>IF(AA!Q44="","",AA!Q44)</f>
        <v/>
      </c>
      <c r="V41" s="138" t="str">
        <f>IF(AA!R44="","",AA!R44)</f>
        <v/>
      </c>
      <c r="W41" s="138" t="str">
        <f>IF(FIQIH!I44="","",FIQIH!I44)</f>
        <v/>
      </c>
      <c r="X41" s="138" t="str">
        <f>IF(FIQIH!J44="","",FIQIH!J44)</f>
        <v/>
      </c>
      <c r="Y41" s="138" t="str">
        <f>IF(FIQIH!K44="","",FIQIH!K44)</f>
        <v/>
      </c>
      <c r="Z41" s="138" t="str">
        <f>IF(FIQIH!L44="","",FIQIH!L44)</f>
        <v/>
      </c>
      <c r="AA41" s="138" t="str">
        <f>IF(FIQIH!M44="","",FIQIH!M44)</f>
        <v/>
      </c>
      <c r="AB41" s="138" t="str">
        <f>IF(FIQIH!N44="","",FIQIH!N44)</f>
        <v/>
      </c>
      <c r="AC41" s="138" t="str">
        <f>IF(FIQIH!O44="","",FIQIH!O44)</f>
        <v/>
      </c>
      <c r="AD41" s="138" t="str">
        <f>IF(FIQIH!P44="","",FIQIH!P44)</f>
        <v/>
      </c>
      <c r="AE41" s="138" t="str">
        <f>IF(FIQIH!Q44="","",FIQIH!Q44)</f>
        <v/>
      </c>
      <c r="AF41" s="138" t="str">
        <f>IF(FIQIH!R44="","",FIQIH!R44)</f>
        <v/>
      </c>
      <c r="AG41" s="138" t="str">
        <f>IF(SKI!I44="","",SKI!I44)</f>
        <v/>
      </c>
      <c r="AH41" s="138" t="str">
        <f>IF(SKI!J44="","",SKI!J44)</f>
        <v/>
      </c>
      <c r="AI41" s="138" t="str">
        <f>IF(SKI!K44="","",SKI!K44)</f>
        <v/>
      </c>
      <c r="AJ41" s="138" t="str">
        <f>IF(SKI!L44="","",SKI!L44)</f>
        <v/>
      </c>
      <c r="AK41" s="138" t="str">
        <f>IF(SKI!M44="","",SKI!M44)</f>
        <v/>
      </c>
      <c r="AL41" s="138" t="str">
        <f>IF(SKI!N44="","",SKI!N44)</f>
        <v/>
      </c>
      <c r="AM41" s="138" t="str">
        <f>IF(SKI!O44="","",SKI!O44)</f>
        <v/>
      </c>
      <c r="AN41" s="138" t="str">
        <f>IF(SKI!P44="","",SKI!P44)</f>
        <v/>
      </c>
      <c r="AO41" s="138" t="str">
        <f>IF(SKI!Q44="","",SKI!Q44)</f>
        <v/>
      </c>
      <c r="AP41" s="138" t="str">
        <f>IF(SKI!R44="","",SKI!R44)</f>
        <v/>
      </c>
      <c r="AQ41" s="138" t="str">
        <f>IF(PPKn!I44="","",PPKn!I44)</f>
        <v/>
      </c>
      <c r="AR41" s="138" t="str">
        <f>IF(PPKn!J44="","",PPKn!J44)</f>
        <v/>
      </c>
      <c r="AS41" s="138" t="str">
        <f>IF(PPKn!K44="","",PPKn!K44)</f>
        <v/>
      </c>
      <c r="AT41" s="138" t="str">
        <f>IF(PPKn!L44="","",PPKn!L44)</f>
        <v/>
      </c>
      <c r="AU41" s="138" t="str">
        <f>IF(PPKn!M44="","",PPKn!M44)</f>
        <v/>
      </c>
      <c r="AV41" s="138" t="str">
        <f>IF(PPKn!N44="","",PPKn!N44)</f>
        <v/>
      </c>
      <c r="AW41" s="138" t="str">
        <f>IF(PPKn!O44="","",PPKn!O44)</f>
        <v/>
      </c>
      <c r="AX41" s="138" t="str">
        <f>IF(PPKn!P44="","",PPKn!P44)</f>
        <v/>
      </c>
      <c r="AY41" s="138" t="str">
        <f>IF(PPKn!Q44="","",PPKn!Q44)</f>
        <v/>
      </c>
      <c r="AZ41" s="138" t="str">
        <f>IF(PPKn!R44="","",PPKn!R44)</f>
        <v/>
      </c>
      <c r="BA41" s="137" t="str">
        <f>IF(B.Ind!I44="","",B.Ind!I44)</f>
        <v/>
      </c>
      <c r="BB41" s="137" t="str">
        <f>IF(B.Ind!J44="","",B.Ind!J44)</f>
        <v/>
      </c>
      <c r="BC41" s="137" t="str">
        <f>IF(B.Ind!K44="","",B.Ind!K44)</f>
        <v/>
      </c>
      <c r="BD41" s="137" t="str">
        <f>IF(B.Ind!L44="","",B.Ind!L44)</f>
        <v/>
      </c>
      <c r="BE41" s="137" t="str">
        <f>IF(B.Ind!M44="","",B.Ind!M44)</f>
        <v/>
      </c>
      <c r="BF41" s="137" t="str">
        <f>IF(B.Ind!N44="","",B.Ind!N44)</f>
        <v/>
      </c>
      <c r="BG41" s="137" t="str">
        <f>IF(B.Ind!O44="","",B.Ind!O44)</f>
        <v/>
      </c>
      <c r="BH41" s="137" t="str">
        <f>IF(B.Ind!P44="","",B.Ind!P44)</f>
        <v/>
      </c>
      <c r="BI41" s="137" t="str">
        <f>IF(B.Ind!Q44="","",B.Ind!Q44)</f>
        <v/>
      </c>
      <c r="BJ41" s="137" t="str">
        <f>IF(B.Ind!R44="","",B.Ind!R44)</f>
        <v/>
      </c>
      <c r="BK41" s="137" t="str">
        <f>IF(B.ARAB!I44="","",B.ARAB!I44)</f>
        <v/>
      </c>
      <c r="BL41" s="137" t="str">
        <f>IF(B.ARAB!J44="","",B.ARAB!J44)</f>
        <v/>
      </c>
      <c r="BM41" s="137" t="str">
        <f>IF(B.ARAB!K44="","",B.ARAB!K44)</f>
        <v/>
      </c>
      <c r="BN41" s="137" t="str">
        <f>IF(B.ARAB!L44="","",B.ARAB!L44)</f>
        <v/>
      </c>
      <c r="BO41" s="137" t="str">
        <f>IF(B.ARAB!M44="","",B.ARAB!M44)</f>
        <v/>
      </c>
      <c r="BP41" s="137" t="str">
        <f>IF(B.ARAB!N44="","",B.ARAB!N44)</f>
        <v/>
      </c>
      <c r="BQ41" s="137" t="str">
        <f>IF(B.ARAB!O44="","",B.ARAB!O44)</f>
        <v/>
      </c>
      <c r="BR41" s="137" t="str">
        <f>IF(B.ARAB!P44="","",B.ARAB!P44)</f>
        <v/>
      </c>
      <c r="BS41" s="137" t="str">
        <f>IF(B.ARAB!Q44="","",B.ARAB!Q44)</f>
        <v/>
      </c>
      <c r="BT41" s="137" t="str">
        <f>IF(B.ARAB!R44="","",B.ARAB!R44)</f>
        <v/>
      </c>
      <c r="BU41" s="138" t="str">
        <f>IF(MAT!I44="","",MAT!I44)</f>
        <v/>
      </c>
      <c r="BV41" s="138" t="str">
        <f>IF(MAT!J44="","",MAT!J44)</f>
        <v/>
      </c>
      <c r="BW41" s="138" t="str">
        <f>IF(MAT!K44="","",MAT!K44)</f>
        <v/>
      </c>
      <c r="BX41" s="138" t="str">
        <f>IF(MAT!L44="","",MAT!L44)</f>
        <v/>
      </c>
      <c r="BY41" s="138" t="str">
        <f>IF(MAT!M44="","",MAT!M44)</f>
        <v/>
      </c>
      <c r="BZ41" s="138" t="str">
        <f>IF(MAT!N44="","",MAT!N44)</f>
        <v/>
      </c>
      <c r="CA41" s="138" t="str">
        <f>IF(MAT!O44="","",MAT!O44)</f>
        <v/>
      </c>
      <c r="CB41" s="138" t="str">
        <f>IF(MAT!P44="","",MAT!P44)</f>
        <v/>
      </c>
      <c r="CC41" s="138" t="str">
        <f>IF(MAT!Q44="","",MAT!Q44)</f>
        <v/>
      </c>
      <c r="CD41" s="138" t="str">
        <f>IF(MAT!R44="","",MAT!R44)</f>
        <v/>
      </c>
      <c r="CE41" s="138" t="str">
        <f>IF(IPA!I44="","",IPA!I44)</f>
        <v/>
      </c>
      <c r="CF41" s="138" t="str">
        <f>IF(IPA!J44="","",IPA!J44)</f>
        <v/>
      </c>
      <c r="CG41" s="138" t="str">
        <f>IF(IPA!K44="","",IPA!K44)</f>
        <v/>
      </c>
      <c r="CH41" s="138" t="str">
        <f>IF(IPA!L44="","",IPA!L44)</f>
        <v/>
      </c>
      <c r="CI41" s="138" t="str">
        <f>IF(IPA!M44="","",IPA!M44)</f>
        <v/>
      </c>
      <c r="CJ41" s="138" t="str">
        <f>IF(IPA!N44="","",IPA!N44)</f>
        <v/>
      </c>
      <c r="CK41" s="138" t="str">
        <f>IF(IPA!O44="","",IPA!O44)</f>
        <v/>
      </c>
      <c r="CL41" s="138" t="str">
        <f>IF(IPA!P44="","",IPA!P44)</f>
        <v/>
      </c>
      <c r="CM41" s="138" t="str">
        <f>IF(IPA!Q44="","",IPA!Q44)</f>
        <v/>
      </c>
      <c r="CN41" s="138" t="str">
        <f>IF(IPA!R44="","",IPA!R44)</f>
        <v/>
      </c>
      <c r="CO41" s="137" t="str">
        <f>IF(IPS!I44="","",IPS!I44)</f>
        <v/>
      </c>
      <c r="CP41" s="137" t="str">
        <f>IF(IPS!J44="","",IPS!J44)</f>
        <v/>
      </c>
      <c r="CQ41" s="137" t="str">
        <f>IF(IPS!K44="","",IPS!K44)</f>
        <v/>
      </c>
      <c r="CR41" s="137" t="str">
        <f>IF(IPS!L44="","",IPS!L44)</f>
        <v/>
      </c>
      <c r="CS41" s="137" t="str">
        <f>IF(IPS!M44="","",IPS!M44)</f>
        <v/>
      </c>
      <c r="CT41" s="137" t="str">
        <f>IF(IPS!N44="","",IPS!N44)</f>
        <v/>
      </c>
      <c r="CU41" s="137" t="str">
        <f>IF(IPS!O44="","",IPS!O44)</f>
        <v/>
      </c>
      <c r="CV41" s="137" t="str">
        <f>IF(IPS!P44="","",IPS!P44)</f>
        <v/>
      </c>
      <c r="CW41" s="137" t="str">
        <f>IF(IPS!Q44="","",IPS!Q44)</f>
        <v/>
      </c>
      <c r="CX41" s="137" t="str">
        <f>IF(IPS!R44="","",IPS!R44)</f>
        <v/>
      </c>
      <c r="CY41" s="138" t="str">
        <f>IF(BIng!I44="","",BIng!I44)</f>
        <v/>
      </c>
      <c r="CZ41" s="138" t="str">
        <f>IF(BIng!J44="","",BIng!J44)</f>
        <v/>
      </c>
      <c r="DA41" s="138" t="str">
        <f>IF(BIng!K44="","",BIng!K44)</f>
        <v/>
      </c>
      <c r="DB41" s="138" t="str">
        <f>IF(BIng!L44="","",BIng!L44)</f>
        <v/>
      </c>
      <c r="DC41" s="138" t="str">
        <f>IF(BIng!M44="","",BIng!M44)</f>
        <v/>
      </c>
      <c r="DD41" s="138" t="str">
        <f>IF(BIng!N44="","",BIng!N44)</f>
        <v/>
      </c>
      <c r="DE41" s="138" t="str">
        <f>IF(BIng!O44="","",BIng!O44)</f>
        <v/>
      </c>
      <c r="DF41" s="138" t="str">
        <f>IF(BIng!P44="","",BIng!P44)</f>
        <v/>
      </c>
      <c r="DG41" s="138" t="str">
        <f>IF(BIng!Q44="","",BIng!Q44)</f>
        <v/>
      </c>
      <c r="DH41" s="138" t="str">
        <f>IF(BIng!R44="","",BIng!R44)</f>
        <v/>
      </c>
      <c r="DI41" s="138" t="str">
        <f>IF(SBd!I44="","",SBd!I44)</f>
        <v/>
      </c>
      <c r="DJ41" s="138" t="str">
        <f>IF(SBd!J44="","",SBd!J44)</f>
        <v/>
      </c>
      <c r="DK41" s="138" t="str">
        <f>IF(SBd!K44="","",SBd!K44)</f>
        <v/>
      </c>
      <c r="DL41" s="138" t="str">
        <f>IF(SBd!L44="","",SBd!L44)</f>
        <v/>
      </c>
      <c r="DM41" s="138" t="str">
        <f>IF(SBd!M44="","",SBd!M44)</f>
        <v/>
      </c>
      <c r="DN41" s="138" t="str">
        <f>IF(SBd!N44="","",SBd!N44)</f>
        <v/>
      </c>
      <c r="DO41" s="138" t="str">
        <f>IF(SBd!O44="","",SBd!O44)</f>
        <v/>
      </c>
      <c r="DP41" s="138" t="str">
        <f>IF(SBd!P44="","",SBd!P44)</f>
        <v/>
      </c>
      <c r="DQ41" s="138" t="str">
        <f>IF(SBd!Q44="","",SBd!Q44)</f>
        <v/>
      </c>
      <c r="DR41" s="138" t="str">
        <f>IF(SBd!R44="","",SBd!R44)</f>
        <v/>
      </c>
      <c r="DS41" s="137" t="str">
        <f>IF(Pjk!I44="","",Pjk!I44)</f>
        <v/>
      </c>
      <c r="DT41" s="137" t="str">
        <f>IF(Pjk!J44="","",Pjk!J44)</f>
        <v/>
      </c>
      <c r="DU41" s="137" t="str">
        <f>IF(Pjk!K44="","",Pjk!K44)</f>
        <v/>
      </c>
      <c r="DV41" s="137" t="str">
        <f>IF(Pjk!L44="","",Pjk!L44)</f>
        <v/>
      </c>
      <c r="DW41" s="137" t="str">
        <f>IF(Pjk!M44="","",Pjk!M44)</f>
        <v/>
      </c>
      <c r="DX41" s="137" t="str">
        <f>IF(Pjk!N44="","",Pjk!N44)</f>
        <v/>
      </c>
      <c r="DY41" s="137" t="str">
        <f>IF(Pjk!O44="","",Pjk!O44)</f>
        <v/>
      </c>
      <c r="DZ41" s="137" t="str">
        <f>IF(Pjk!P44="","",Pjk!P44)</f>
        <v/>
      </c>
      <c r="EA41" s="137" t="str">
        <f>IF(Pjk!Q44="","",Pjk!Q44)</f>
        <v/>
      </c>
      <c r="EB41" s="137" t="str">
        <f>IF(Pjk!R44="","",Pjk!R44)</f>
        <v/>
      </c>
      <c r="EC41" s="137" t="str">
        <f>IF(Prk!I44="","",Prk!I44)</f>
        <v/>
      </c>
      <c r="ED41" s="137" t="str">
        <f>IF(Prk!J44="","",Prk!J44)</f>
        <v/>
      </c>
      <c r="EE41" s="137" t="str">
        <f>IF(Prk!K44="","",Prk!K44)</f>
        <v/>
      </c>
      <c r="EF41" s="137" t="str">
        <f>IF(Prk!L44="","",Prk!L44)</f>
        <v/>
      </c>
      <c r="EG41" s="137" t="str">
        <f>IF(Prk!M44="","",Prk!M44)</f>
        <v/>
      </c>
      <c r="EH41" s="137" t="str">
        <f>IF(Prk!N44="","",Prk!N44)</f>
        <v/>
      </c>
      <c r="EI41" s="137" t="str">
        <f>IF(Prk!O44="","",Prk!O44)</f>
        <v/>
      </c>
      <c r="EJ41" s="137" t="str">
        <f>IF(Prk!P44="","",Prk!P44)</f>
        <v/>
      </c>
      <c r="EK41" s="137" t="str">
        <f>IF(Prk!Q44="","",Prk!Q44)</f>
        <v/>
      </c>
      <c r="EL41" s="137" t="str">
        <f>IF(Prk!R44="","",Prk!R44)</f>
        <v/>
      </c>
      <c r="EM41" s="139" t="str">
        <f>IF(BADER!I44="","",BADER!I44)</f>
        <v/>
      </c>
      <c r="EN41" s="139" t="str">
        <f>IF(BADER!J44="","",BADER!J44)</f>
        <v/>
      </c>
      <c r="EO41" s="139" t="str">
        <f>IF(BADER!K44="","",BADER!K44)</f>
        <v/>
      </c>
      <c r="EP41" s="139" t="str">
        <f>IF(BADER!L44="","",BADER!L44)</f>
        <v/>
      </c>
      <c r="EQ41" s="139" t="str">
        <f>IF(BADER!M44="","",BADER!M44)</f>
        <v/>
      </c>
      <c r="ER41" s="139" t="str">
        <f>IF(BADER!N44="","",BADER!N44)</f>
        <v/>
      </c>
      <c r="ES41" s="139" t="str">
        <f>IF(BADER!O44="","",BADER!O44)</f>
        <v/>
      </c>
      <c r="ET41" s="139" t="str">
        <f>IF(BADER!P44="","",BADER!P44)</f>
        <v/>
      </c>
      <c r="EU41" s="139" t="str">
        <f>IF(BADER!Q44="","",BADER!Q44)</f>
        <v/>
      </c>
      <c r="EV41" s="139" t="str">
        <f>IF(BADER!R44="","",BADER!R44)</f>
        <v/>
      </c>
      <c r="EW41" s="146" t="str">
        <f t="shared" si="1"/>
        <v/>
      </c>
      <c r="EX41" s="146" t="str">
        <f t="shared" si="2"/>
        <v/>
      </c>
      <c r="EY41" s="146" t="str">
        <f t="shared" si="3"/>
        <v/>
      </c>
      <c r="EZ41" s="146" t="str">
        <f t="shared" si="4"/>
        <v/>
      </c>
      <c r="FA41" s="146" t="str">
        <f t="shared" si="5"/>
        <v/>
      </c>
      <c r="FB41" s="146" t="str">
        <f t="shared" si="6"/>
        <v/>
      </c>
      <c r="FC41" s="146" t="str">
        <f t="shared" si="7"/>
        <v/>
      </c>
      <c r="FD41" s="146" t="str">
        <f t="shared" si="8"/>
        <v/>
      </c>
      <c r="FE41" s="146" t="str">
        <f t="shared" si="9"/>
        <v/>
      </c>
      <c r="FF41" s="146" t="str">
        <f t="shared" si="10"/>
        <v/>
      </c>
      <c r="FG41" s="146" t="str">
        <f t="shared" si="11"/>
        <v/>
      </c>
      <c r="FH41" s="76" t="str">
        <f t="shared" si="12"/>
        <v/>
      </c>
      <c r="FI41" s="76" t="str">
        <f t="shared" si="13"/>
        <v/>
      </c>
      <c r="FJ41" s="76" t="str">
        <f t="shared" si="14"/>
        <v/>
      </c>
      <c r="FK41" s="76" t="str">
        <f t="shared" si="15"/>
        <v/>
      </c>
      <c r="FL41" s="76" t="str">
        <f t="shared" si="16"/>
        <v/>
      </c>
      <c r="FM41" s="76" t="str">
        <f t="shared" si="17"/>
        <v/>
      </c>
      <c r="FN41" s="76" t="str">
        <f t="shared" si="18"/>
        <v/>
      </c>
      <c r="FO41" s="76" t="str">
        <f t="shared" si="19"/>
        <v/>
      </c>
      <c r="FP41" s="76" t="str">
        <f t="shared" si="20"/>
        <v xml:space="preserve">Sikapnya  dalam ,  ,  ,  ,  ,  ,  ,  </v>
      </c>
    </row>
    <row r="42" spans="1:172">
      <c r="A42" s="72">
        <v>32</v>
      </c>
      <c r="B42" s="76" t="str">
        <f>'Data Identitas'!B40</f>
        <v>siswa32</v>
      </c>
      <c r="C42" s="137" t="str">
        <f>IF(QH!I45="","",QH!I45)</f>
        <v/>
      </c>
      <c r="D42" s="137" t="str">
        <f>IF(QH!J45="","",QH!J45)</f>
        <v/>
      </c>
      <c r="E42" s="137" t="str">
        <f>IF(QH!K45="","",QH!K45)</f>
        <v/>
      </c>
      <c r="F42" s="137" t="str">
        <f>IF(QH!L45="","",QH!L45)</f>
        <v/>
      </c>
      <c r="G42" s="137" t="str">
        <f>IF(QH!M45="","",QH!M45)</f>
        <v/>
      </c>
      <c r="H42" s="137" t="str">
        <f>IF(QH!N45="","",QH!N45)</f>
        <v/>
      </c>
      <c r="I42" s="137" t="str">
        <f>IF(QH!O45="","",QH!O45)</f>
        <v/>
      </c>
      <c r="J42" s="137" t="str">
        <f>IF(QH!P45="","",QH!P45)</f>
        <v/>
      </c>
      <c r="K42" s="137" t="str">
        <f>IF(QH!Q45="","",QH!Q45)</f>
        <v/>
      </c>
      <c r="L42" s="137" t="str">
        <f>IF(QH!R45="","",QH!R45)</f>
        <v/>
      </c>
      <c r="M42" s="138" t="str">
        <f>IF(AA!I45="","",AA!I45)</f>
        <v/>
      </c>
      <c r="N42" s="138" t="str">
        <f>IF(AA!J45="","",AA!J45)</f>
        <v/>
      </c>
      <c r="O42" s="138" t="str">
        <f>IF(AA!K45="","",AA!K45)</f>
        <v/>
      </c>
      <c r="P42" s="138" t="str">
        <f>IF(AA!L45="","",AA!L45)</f>
        <v/>
      </c>
      <c r="Q42" s="138" t="str">
        <f>IF(AA!M45="","",AA!M45)</f>
        <v/>
      </c>
      <c r="R42" s="138" t="str">
        <f>IF(AA!N45="","",AA!N45)</f>
        <v/>
      </c>
      <c r="S42" s="138" t="str">
        <f>IF(AA!O45="","",AA!O45)</f>
        <v/>
      </c>
      <c r="T42" s="138" t="str">
        <f>IF(AA!P45="","",AA!P45)</f>
        <v/>
      </c>
      <c r="U42" s="138" t="str">
        <f>IF(AA!Q45="","",AA!Q45)</f>
        <v/>
      </c>
      <c r="V42" s="138" t="str">
        <f>IF(AA!R45="","",AA!R45)</f>
        <v/>
      </c>
      <c r="W42" s="138" t="str">
        <f>IF(FIQIH!I45="","",FIQIH!I45)</f>
        <v/>
      </c>
      <c r="X42" s="138" t="str">
        <f>IF(FIQIH!J45="","",FIQIH!J45)</f>
        <v/>
      </c>
      <c r="Y42" s="138" t="str">
        <f>IF(FIQIH!K45="","",FIQIH!K45)</f>
        <v/>
      </c>
      <c r="Z42" s="138" t="str">
        <f>IF(FIQIH!L45="","",FIQIH!L45)</f>
        <v/>
      </c>
      <c r="AA42" s="138" t="str">
        <f>IF(FIQIH!M45="","",FIQIH!M45)</f>
        <v/>
      </c>
      <c r="AB42" s="138" t="str">
        <f>IF(FIQIH!N45="","",FIQIH!N45)</f>
        <v/>
      </c>
      <c r="AC42" s="138" t="str">
        <f>IF(FIQIH!O45="","",FIQIH!O45)</f>
        <v/>
      </c>
      <c r="AD42" s="138" t="str">
        <f>IF(FIQIH!P45="","",FIQIH!P45)</f>
        <v/>
      </c>
      <c r="AE42" s="138" t="str">
        <f>IF(FIQIH!Q45="","",FIQIH!Q45)</f>
        <v/>
      </c>
      <c r="AF42" s="138" t="str">
        <f>IF(FIQIH!R45="","",FIQIH!R45)</f>
        <v/>
      </c>
      <c r="AG42" s="138" t="str">
        <f>IF(SKI!I45="","",SKI!I45)</f>
        <v/>
      </c>
      <c r="AH42" s="138" t="str">
        <f>IF(SKI!J45="","",SKI!J45)</f>
        <v/>
      </c>
      <c r="AI42" s="138" t="str">
        <f>IF(SKI!K45="","",SKI!K45)</f>
        <v/>
      </c>
      <c r="AJ42" s="138" t="str">
        <f>IF(SKI!L45="","",SKI!L45)</f>
        <v/>
      </c>
      <c r="AK42" s="138" t="str">
        <f>IF(SKI!M45="","",SKI!M45)</f>
        <v/>
      </c>
      <c r="AL42" s="138" t="str">
        <f>IF(SKI!N45="","",SKI!N45)</f>
        <v/>
      </c>
      <c r="AM42" s="138" t="str">
        <f>IF(SKI!O45="","",SKI!O45)</f>
        <v/>
      </c>
      <c r="AN42" s="138" t="str">
        <f>IF(SKI!P45="","",SKI!P45)</f>
        <v/>
      </c>
      <c r="AO42" s="138" t="str">
        <f>IF(SKI!Q45="","",SKI!Q45)</f>
        <v/>
      </c>
      <c r="AP42" s="138" t="str">
        <f>IF(SKI!R45="","",SKI!R45)</f>
        <v/>
      </c>
      <c r="AQ42" s="138" t="str">
        <f>IF(PPKn!I45="","",PPKn!I45)</f>
        <v/>
      </c>
      <c r="AR42" s="138" t="str">
        <f>IF(PPKn!J45="","",PPKn!J45)</f>
        <v/>
      </c>
      <c r="AS42" s="138" t="str">
        <f>IF(PPKn!K45="","",PPKn!K45)</f>
        <v/>
      </c>
      <c r="AT42" s="138" t="str">
        <f>IF(PPKn!L45="","",PPKn!L45)</f>
        <v/>
      </c>
      <c r="AU42" s="138" t="str">
        <f>IF(PPKn!M45="","",PPKn!M45)</f>
        <v/>
      </c>
      <c r="AV42" s="138" t="str">
        <f>IF(PPKn!N45="","",PPKn!N45)</f>
        <v/>
      </c>
      <c r="AW42" s="138" t="str">
        <f>IF(PPKn!O45="","",PPKn!O45)</f>
        <v/>
      </c>
      <c r="AX42" s="138" t="str">
        <f>IF(PPKn!P45="","",PPKn!P45)</f>
        <v/>
      </c>
      <c r="AY42" s="138" t="str">
        <f>IF(PPKn!Q45="","",PPKn!Q45)</f>
        <v/>
      </c>
      <c r="AZ42" s="138" t="str">
        <f>IF(PPKn!R45="","",PPKn!R45)</f>
        <v/>
      </c>
      <c r="BA42" s="137" t="str">
        <f>IF(B.Ind!I45="","",B.Ind!I45)</f>
        <v/>
      </c>
      <c r="BB42" s="137" t="str">
        <f>IF(B.Ind!J45="","",B.Ind!J45)</f>
        <v/>
      </c>
      <c r="BC42" s="137" t="str">
        <f>IF(B.Ind!K45="","",B.Ind!K45)</f>
        <v/>
      </c>
      <c r="BD42" s="137" t="str">
        <f>IF(B.Ind!L45="","",B.Ind!L45)</f>
        <v/>
      </c>
      <c r="BE42" s="137" t="str">
        <f>IF(B.Ind!M45="","",B.Ind!M45)</f>
        <v/>
      </c>
      <c r="BF42" s="137" t="str">
        <f>IF(B.Ind!N45="","",B.Ind!N45)</f>
        <v/>
      </c>
      <c r="BG42" s="137" t="str">
        <f>IF(B.Ind!O45="","",B.Ind!O45)</f>
        <v/>
      </c>
      <c r="BH42" s="137" t="str">
        <f>IF(B.Ind!P45="","",B.Ind!P45)</f>
        <v/>
      </c>
      <c r="BI42" s="137" t="str">
        <f>IF(B.Ind!Q45="","",B.Ind!Q45)</f>
        <v/>
      </c>
      <c r="BJ42" s="137" t="str">
        <f>IF(B.Ind!R45="","",B.Ind!R45)</f>
        <v/>
      </c>
      <c r="BK42" s="137" t="str">
        <f>IF(B.ARAB!I45="","",B.ARAB!I45)</f>
        <v/>
      </c>
      <c r="BL42" s="137" t="str">
        <f>IF(B.ARAB!J45="","",B.ARAB!J45)</f>
        <v/>
      </c>
      <c r="BM42" s="137" t="str">
        <f>IF(B.ARAB!K45="","",B.ARAB!K45)</f>
        <v/>
      </c>
      <c r="BN42" s="137" t="str">
        <f>IF(B.ARAB!L45="","",B.ARAB!L45)</f>
        <v/>
      </c>
      <c r="BO42" s="137" t="str">
        <f>IF(B.ARAB!M45="","",B.ARAB!M45)</f>
        <v/>
      </c>
      <c r="BP42" s="137" t="str">
        <f>IF(B.ARAB!N45="","",B.ARAB!N45)</f>
        <v/>
      </c>
      <c r="BQ42" s="137" t="str">
        <f>IF(B.ARAB!O45="","",B.ARAB!O45)</f>
        <v/>
      </c>
      <c r="BR42" s="137" t="str">
        <f>IF(B.ARAB!P45="","",B.ARAB!P45)</f>
        <v/>
      </c>
      <c r="BS42" s="137" t="str">
        <f>IF(B.ARAB!Q45="","",B.ARAB!Q45)</f>
        <v/>
      </c>
      <c r="BT42" s="137" t="str">
        <f>IF(B.ARAB!R45="","",B.ARAB!R45)</f>
        <v/>
      </c>
      <c r="BU42" s="138" t="str">
        <f>IF(MAT!I45="","",MAT!I45)</f>
        <v/>
      </c>
      <c r="BV42" s="138" t="str">
        <f>IF(MAT!J45="","",MAT!J45)</f>
        <v/>
      </c>
      <c r="BW42" s="138" t="str">
        <f>IF(MAT!K45="","",MAT!K45)</f>
        <v/>
      </c>
      <c r="BX42" s="138" t="str">
        <f>IF(MAT!L45="","",MAT!L45)</f>
        <v/>
      </c>
      <c r="BY42" s="138" t="str">
        <f>IF(MAT!M45="","",MAT!M45)</f>
        <v/>
      </c>
      <c r="BZ42" s="138" t="str">
        <f>IF(MAT!N45="","",MAT!N45)</f>
        <v/>
      </c>
      <c r="CA42" s="138" t="str">
        <f>IF(MAT!O45="","",MAT!O45)</f>
        <v/>
      </c>
      <c r="CB42" s="138" t="str">
        <f>IF(MAT!P45="","",MAT!P45)</f>
        <v/>
      </c>
      <c r="CC42" s="138" t="str">
        <f>IF(MAT!Q45="","",MAT!Q45)</f>
        <v/>
      </c>
      <c r="CD42" s="138" t="str">
        <f>IF(MAT!R45="","",MAT!R45)</f>
        <v/>
      </c>
      <c r="CE42" s="138" t="str">
        <f>IF(IPA!I45="","",IPA!I45)</f>
        <v/>
      </c>
      <c r="CF42" s="138" t="str">
        <f>IF(IPA!J45="","",IPA!J45)</f>
        <v/>
      </c>
      <c r="CG42" s="138" t="str">
        <f>IF(IPA!K45="","",IPA!K45)</f>
        <v/>
      </c>
      <c r="CH42" s="138" t="str">
        <f>IF(IPA!L45="","",IPA!L45)</f>
        <v/>
      </c>
      <c r="CI42" s="138" t="str">
        <f>IF(IPA!M45="","",IPA!M45)</f>
        <v/>
      </c>
      <c r="CJ42" s="138" t="str">
        <f>IF(IPA!N45="","",IPA!N45)</f>
        <v/>
      </c>
      <c r="CK42" s="138" t="str">
        <f>IF(IPA!O45="","",IPA!O45)</f>
        <v/>
      </c>
      <c r="CL42" s="138" t="str">
        <f>IF(IPA!P45="","",IPA!P45)</f>
        <v/>
      </c>
      <c r="CM42" s="138" t="str">
        <f>IF(IPA!Q45="","",IPA!Q45)</f>
        <v/>
      </c>
      <c r="CN42" s="138" t="str">
        <f>IF(IPA!R45="","",IPA!R45)</f>
        <v/>
      </c>
      <c r="CO42" s="137" t="str">
        <f>IF(IPS!I45="","",IPS!I45)</f>
        <v/>
      </c>
      <c r="CP42" s="137" t="str">
        <f>IF(IPS!J45="","",IPS!J45)</f>
        <v/>
      </c>
      <c r="CQ42" s="137" t="str">
        <f>IF(IPS!K45="","",IPS!K45)</f>
        <v/>
      </c>
      <c r="CR42" s="137" t="str">
        <f>IF(IPS!L45="","",IPS!L45)</f>
        <v/>
      </c>
      <c r="CS42" s="137" t="str">
        <f>IF(IPS!M45="","",IPS!M45)</f>
        <v/>
      </c>
      <c r="CT42" s="137" t="str">
        <f>IF(IPS!N45="","",IPS!N45)</f>
        <v/>
      </c>
      <c r="CU42" s="137" t="str">
        <f>IF(IPS!O45="","",IPS!O45)</f>
        <v/>
      </c>
      <c r="CV42" s="137" t="str">
        <f>IF(IPS!P45="","",IPS!P45)</f>
        <v/>
      </c>
      <c r="CW42" s="137" t="str">
        <f>IF(IPS!Q45="","",IPS!Q45)</f>
        <v/>
      </c>
      <c r="CX42" s="137" t="str">
        <f>IF(IPS!R45="","",IPS!R45)</f>
        <v/>
      </c>
      <c r="CY42" s="138" t="str">
        <f>IF(BIng!I45="","",BIng!I45)</f>
        <v/>
      </c>
      <c r="CZ42" s="138" t="str">
        <f>IF(BIng!J45="","",BIng!J45)</f>
        <v/>
      </c>
      <c r="DA42" s="138" t="str">
        <f>IF(BIng!K45="","",BIng!K45)</f>
        <v/>
      </c>
      <c r="DB42" s="138" t="str">
        <f>IF(BIng!L45="","",BIng!L45)</f>
        <v/>
      </c>
      <c r="DC42" s="138" t="str">
        <f>IF(BIng!M45="","",BIng!M45)</f>
        <v/>
      </c>
      <c r="DD42" s="138" t="str">
        <f>IF(BIng!N45="","",BIng!N45)</f>
        <v/>
      </c>
      <c r="DE42" s="138" t="str">
        <f>IF(BIng!O45="","",BIng!O45)</f>
        <v/>
      </c>
      <c r="DF42" s="138" t="str">
        <f>IF(BIng!P45="","",BIng!P45)</f>
        <v/>
      </c>
      <c r="DG42" s="138" t="str">
        <f>IF(BIng!Q45="","",BIng!Q45)</f>
        <v/>
      </c>
      <c r="DH42" s="138" t="str">
        <f>IF(BIng!R45="","",BIng!R45)</f>
        <v/>
      </c>
      <c r="DI42" s="138" t="str">
        <f>IF(SBd!I45="","",SBd!I45)</f>
        <v/>
      </c>
      <c r="DJ42" s="138" t="str">
        <f>IF(SBd!J45="","",SBd!J45)</f>
        <v/>
      </c>
      <c r="DK42" s="138" t="str">
        <f>IF(SBd!K45="","",SBd!K45)</f>
        <v/>
      </c>
      <c r="DL42" s="138" t="str">
        <f>IF(SBd!L45="","",SBd!L45)</f>
        <v/>
      </c>
      <c r="DM42" s="138" t="str">
        <f>IF(SBd!M45="","",SBd!M45)</f>
        <v/>
      </c>
      <c r="DN42" s="138" t="str">
        <f>IF(SBd!N45="","",SBd!N45)</f>
        <v/>
      </c>
      <c r="DO42" s="138" t="str">
        <f>IF(SBd!O45="","",SBd!O45)</f>
        <v/>
      </c>
      <c r="DP42" s="138" t="str">
        <f>IF(SBd!P45="","",SBd!P45)</f>
        <v/>
      </c>
      <c r="DQ42" s="138" t="str">
        <f>IF(SBd!Q45="","",SBd!Q45)</f>
        <v/>
      </c>
      <c r="DR42" s="138" t="str">
        <f>IF(SBd!R45="","",SBd!R45)</f>
        <v/>
      </c>
      <c r="DS42" s="137" t="str">
        <f>IF(Pjk!I45="","",Pjk!I45)</f>
        <v/>
      </c>
      <c r="DT42" s="137" t="str">
        <f>IF(Pjk!J45="","",Pjk!J45)</f>
        <v/>
      </c>
      <c r="DU42" s="137" t="str">
        <f>IF(Pjk!K45="","",Pjk!K45)</f>
        <v/>
      </c>
      <c r="DV42" s="137" t="str">
        <f>IF(Pjk!L45="","",Pjk!L45)</f>
        <v/>
      </c>
      <c r="DW42" s="137" t="str">
        <f>IF(Pjk!M45="","",Pjk!M45)</f>
        <v/>
      </c>
      <c r="DX42" s="137" t="str">
        <f>IF(Pjk!N45="","",Pjk!N45)</f>
        <v/>
      </c>
      <c r="DY42" s="137" t="str">
        <f>IF(Pjk!O45="","",Pjk!O45)</f>
        <v/>
      </c>
      <c r="DZ42" s="137" t="str">
        <f>IF(Pjk!P45="","",Pjk!P45)</f>
        <v/>
      </c>
      <c r="EA42" s="137" t="str">
        <f>IF(Pjk!Q45="","",Pjk!Q45)</f>
        <v/>
      </c>
      <c r="EB42" s="137" t="str">
        <f>IF(Pjk!R45="","",Pjk!R45)</f>
        <v/>
      </c>
      <c r="EC42" s="137" t="str">
        <f>IF(Prk!I45="","",Prk!I45)</f>
        <v/>
      </c>
      <c r="ED42" s="137" t="str">
        <f>IF(Prk!J45="","",Prk!J45)</f>
        <v/>
      </c>
      <c r="EE42" s="137" t="str">
        <f>IF(Prk!K45="","",Prk!K45)</f>
        <v/>
      </c>
      <c r="EF42" s="137" t="str">
        <f>IF(Prk!L45="","",Prk!L45)</f>
        <v/>
      </c>
      <c r="EG42" s="137" t="str">
        <f>IF(Prk!M45="","",Prk!M45)</f>
        <v/>
      </c>
      <c r="EH42" s="137" t="str">
        <f>IF(Prk!N45="","",Prk!N45)</f>
        <v/>
      </c>
      <c r="EI42" s="137" t="str">
        <f>IF(Prk!O45="","",Prk!O45)</f>
        <v/>
      </c>
      <c r="EJ42" s="137" t="str">
        <f>IF(Prk!P45="","",Prk!P45)</f>
        <v/>
      </c>
      <c r="EK42" s="137" t="str">
        <f>IF(Prk!Q45="","",Prk!Q45)</f>
        <v/>
      </c>
      <c r="EL42" s="137" t="str">
        <f>IF(Prk!R45="","",Prk!R45)</f>
        <v/>
      </c>
      <c r="EM42" s="139" t="str">
        <f>IF(BADER!I45="","",BADER!I45)</f>
        <v/>
      </c>
      <c r="EN42" s="139" t="str">
        <f>IF(BADER!J45="","",BADER!J45)</f>
        <v/>
      </c>
      <c r="EO42" s="139" t="str">
        <f>IF(BADER!K45="","",BADER!K45)</f>
        <v/>
      </c>
      <c r="EP42" s="139" t="str">
        <f>IF(BADER!L45="","",BADER!L45)</f>
        <v/>
      </c>
      <c r="EQ42" s="139" t="str">
        <f>IF(BADER!M45="","",BADER!M45)</f>
        <v/>
      </c>
      <c r="ER42" s="139" t="str">
        <f>IF(BADER!N45="","",BADER!N45)</f>
        <v/>
      </c>
      <c r="ES42" s="139" t="str">
        <f>IF(BADER!O45="","",BADER!O45)</f>
        <v/>
      </c>
      <c r="ET42" s="139" t="str">
        <f>IF(BADER!P45="","",BADER!P45)</f>
        <v/>
      </c>
      <c r="EU42" s="139" t="str">
        <f>IF(BADER!Q45="","",BADER!Q45)</f>
        <v/>
      </c>
      <c r="EV42" s="139" t="str">
        <f>IF(BADER!R45="","",BADER!R45)</f>
        <v/>
      </c>
      <c r="EW42" s="146" t="str">
        <f t="shared" si="1"/>
        <v/>
      </c>
      <c r="EX42" s="146" t="str">
        <f t="shared" si="2"/>
        <v/>
      </c>
      <c r="EY42" s="146" t="str">
        <f t="shared" si="3"/>
        <v/>
      </c>
      <c r="EZ42" s="146" t="str">
        <f t="shared" si="4"/>
        <v/>
      </c>
      <c r="FA42" s="146" t="str">
        <f t="shared" si="5"/>
        <v/>
      </c>
      <c r="FB42" s="146" t="str">
        <f t="shared" si="6"/>
        <v/>
      </c>
      <c r="FC42" s="146" t="str">
        <f t="shared" si="7"/>
        <v/>
      </c>
      <c r="FD42" s="146" t="str">
        <f t="shared" si="8"/>
        <v/>
      </c>
      <c r="FE42" s="146" t="str">
        <f t="shared" si="9"/>
        <v/>
      </c>
      <c r="FF42" s="146" t="str">
        <f t="shared" si="10"/>
        <v/>
      </c>
      <c r="FG42" s="146" t="str">
        <f t="shared" si="11"/>
        <v/>
      </c>
      <c r="FH42" s="76" t="str">
        <f t="shared" si="12"/>
        <v/>
      </c>
      <c r="FI42" s="76" t="str">
        <f t="shared" si="13"/>
        <v/>
      </c>
      <c r="FJ42" s="76" t="str">
        <f t="shared" si="14"/>
        <v/>
      </c>
      <c r="FK42" s="76" t="str">
        <f t="shared" si="15"/>
        <v/>
      </c>
      <c r="FL42" s="76" t="str">
        <f t="shared" si="16"/>
        <v/>
      </c>
      <c r="FM42" s="76" t="str">
        <f t="shared" si="17"/>
        <v/>
      </c>
      <c r="FN42" s="76" t="str">
        <f t="shared" si="18"/>
        <v/>
      </c>
      <c r="FO42" s="76" t="str">
        <f t="shared" si="19"/>
        <v/>
      </c>
      <c r="FP42" s="76" t="str">
        <f t="shared" si="20"/>
        <v xml:space="preserve">Sikapnya  dalam ,  ,  ,  ,  ,  ,  ,  </v>
      </c>
    </row>
    <row r="43" spans="1:172">
      <c r="A43" s="72">
        <v>33</v>
      </c>
      <c r="B43" s="76" t="str">
        <f>'Data Identitas'!B41</f>
        <v>siswa33</v>
      </c>
      <c r="C43" s="137" t="str">
        <f>IF(QH!I46="","",QH!I46)</f>
        <v/>
      </c>
      <c r="D43" s="137" t="str">
        <f>IF(QH!J46="","",QH!J46)</f>
        <v/>
      </c>
      <c r="E43" s="137" t="str">
        <f>IF(QH!K46="","",QH!K46)</f>
        <v/>
      </c>
      <c r="F43" s="137" t="str">
        <f>IF(QH!L46="","",QH!L46)</f>
        <v/>
      </c>
      <c r="G43" s="137" t="str">
        <f>IF(QH!M46="","",QH!M46)</f>
        <v/>
      </c>
      <c r="H43" s="137" t="str">
        <f>IF(QH!N46="","",QH!N46)</f>
        <v/>
      </c>
      <c r="I43" s="137" t="str">
        <f>IF(QH!O46="","",QH!O46)</f>
        <v/>
      </c>
      <c r="J43" s="137" t="str">
        <f>IF(QH!P46="","",QH!P46)</f>
        <v/>
      </c>
      <c r="K43" s="137" t="str">
        <f>IF(QH!Q46="","",QH!Q46)</f>
        <v/>
      </c>
      <c r="L43" s="137" t="str">
        <f>IF(QH!R46="","",QH!R46)</f>
        <v/>
      </c>
      <c r="M43" s="138" t="str">
        <f>IF(AA!I46="","",AA!I46)</f>
        <v/>
      </c>
      <c r="N43" s="138" t="str">
        <f>IF(AA!J46="","",AA!J46)</f>
        <v/>
      </c>
      <c r="O43" s="138" t="str">
        <f>IF(AA!K46="","",AA!K46)</f>
        <v/>
      </c>
      <c r="P43" s="138" t="str">
        <f>IF(AA!L46="","",AA!L46)</f>
        <v/>
      </c>
      <c r="Q43" s="138" t="str">
        <f>IF(AA!M46="","",AA!M46)</f>
        <v/>
      </c>
      <c r="R43" s="138" t="str">
        <f>IF(AA!N46="","",AA!N46)</f>
        <v/>
      </c>
      <c r="S43" s="138" t="str">
        <f>IF(AA!O46="","",AA!O46)</f>
        <v/>
      </c>
      <c r="T43" s="138" t="str">
        <f>IF(AA!P46="","",AA!P46)</f>
        <v/>
      </c>
      <c r="U43" s="138" t="str">
        <f>IF(AA!Q46="","",AA!Q46)</f>
        <v/>
      </c>
      <c r="V43" s="138" t="str">
        <f>IF(AA!R46="","",AA!R46)</f>
        <v/>
      </c>
      <c r="W43" s="138" t="str">
        <f>IF(FIQIH!I46="","",FIQIH!I46)</f>
        <v/>
      </c>
      <c r="X43" s="138" t="str">
        <f>IF(FIQIH!J46="","",FIQIH!J46)</f>
        <v/>
      </c>
      <c r="Y43" s="138" t="str">
        <f>IF(FIQIH!K46="","",FIQIH!K46)</f>
        <v/>
      </c>
      <c r="Z43" s="138" t="str">
        <f>IF(FIQIH!L46="","",FIQIH!L46)</f>
        <v/>
      </c>
      <c r="AA43" s="138" t="str">
        <f>IF(FIQIH!M46="","",FIQIH!M46)</f>
        <v/>
      </c>
      <c r="AB43" s="138" t="str">
        <f>IF(FIQIH!N46="","",FIQIH!N46)</f>
        <v/>
      </c>
      <c r="AC43" s="138" t="str">
        <f>IF(FIQIH!O46="","",FIQIH!O46)</f>
        <v/>
      </c>
      <c r="AD43" s="138" t="str">
        <f>IF(FIQIH!P46="","",FIQIH!P46)</f>
        <v/>
      </c>
      <c r="AE43" s="138" t="str">
        <f>IF(FIQIH!Q46="","",FIQIH!Q46)</f>
        <v/>
      </c>
      <c r="AF43" s="138" t="str">
        <f>IF(FIQIH!R46="","",FIQIH!R46)</f>
        <v/>
      </c>
      <c r="AG43" s="138" t="str">
        <f>IF(SKI!I46="","",SKI!I46)</f>
        <v/>
      </c>
      <c r="AH43" s="138" t="str">
        <f>IF(SKI!J46="","",SKI!J46)</f>
        <v/>
      </c>
      <c r="AI43" s="138" t="str">
        <f>IF(SKI!K46="","",SKI!K46)</f>
        <v/>
      </c>
      <c r="AJ43" s="138" t="str">
        <f>IF(SKI!L46="","",SKI!L46)</f>
        <v/>
      </c>
      <c r="AK43" s="138" t="str">
        <f>IF(SKI!M46="","",SKI!M46)</f>
        <v/>
      </c>
      <c r="AL43" s="138" t="str">
        <f>IF(SKI!N46="","",SKI!N46)</f>
        <v/>
      </c>
      <c r="AM43" s="138" t="str">
        <f>IF(SKI!O46="","",SKI!O46)</f>
        <v/>
      </c>
      <c r="AN43" s="138" t="str">
        <f>IF(SKI!P46="","",SKI!P46)</f>
        <v/>
      </c>
      <c r="AO43" s="138" t="str">
        <f>IF(SKI!Q46="","",SKI!Q46)</f>
        <v/>
      </c>
      <c r="AP43" s="138" t="str">
        <f>IF(SKI!R46="","",SKI!R46)</f>
        <v/>
      </c>
      <c r="AQ43" s="138" t="str">
        <f>IF(PPKn!I46="","",PPKn!I46)</f>
        <v/>
      </c>
      <c r="AR43" s="138" t="str">
        <f>IF(PPKn!J46="","",PPKn!J46)</f>
        <v/>
      </c>
      <c r="AS43" s="138" t="str">
        <f>IF(PPKn!K46="","",PPKn!K46)</f>
        <v/>
      </c>
      <c r="AT43" s="138" t="str">
        <f>IF(PPKn!L46="","",PPKn!L46)</f>
        <v/>
      </c>
      <c r="AU43" s="138" t="str">
        <f>IF(PPKn!M46="","",PPKn!M46)</f>
        <v/>
      </c>
      <c r="AV43" s="138" t="str">
        <f>IF(PPKn!N46="","",PPKn!N46)</f>
        <v/>
      </c>
      <c r="AW43" s="138" t="str">
        <f>IF(PPKn!O46="","",PPKn!O46)</f>
        <v/>
      </c>
      <c r="AX43" s="138" t="str">
        <f>IF(PPKn!P46="","",PPKn!P46)</f>
        <v/>
      </c>
      <c r="AY43" s="138" t="str">
        <f>IF(PPKn!Q46="","",PPKn!Q46)</f>
        <v/>
      </c>
      <c r="AZ43" s="138" t="str">
        <f>IF(PPKn!R46="","",PPKn!R46)</f>
        <v/>
      </c>
      <c r="BA43" s="137" t="str">
        <f>IF(B.Ind!I46="","",B.Ind!I46)</f>
        <v/>
      </c>
      <c r="BB43" s="137" t="str">
        <f>IF(B.Ind!J46="","",B.Ind!J46)</f>
        <v/>
      </c>
      <c r="BC43" s="137" t="str">
        <f>IF(B.Ind!K46="","",B.Ind!K46)</f>
        <v/>
      </c>
      <c r="BD43" s="137" t="str">
        <f>IF(B.Ind!L46="","",B.Ind!L46)</f>
        <v/>
      </c>
      <c r="BE43" s="137" t="str">
        <f>IF(B.Ind!M46="","",B.Ind!M46)</f>
        <v/>
      </c>
      <c r="BF43" s="137" t="str">
        <f>IF(B.Ind!N46="","",B.Ind!N46)</f>
        <v/>
      </c>
      <c r="BG43" s="137" t="str">
        <f>IF(B.Ind!O46="","",B.Ind!O46)</f>
        <v/>
      </c>
      <c r="BH43" s="137" t="str">
        <f>IF(B.Ind!P46="","",B.Ind!P46)</f>
        <v/>
      </c>
      <c r="BI43" s="137" t="str">
        <f>IF(B.Ind!Q46="","",B.Ind!Q46)</f>
        <v/>
      </c>
      <c r="BJ43" s="137" t="str">
        <f>IF(B.Ind!R46="","",B.Ind!R46)</f>
        <v/>
      </c>
      <c r="BK43" s="137" t="str">
        <f>IF(B.ARAB!I46="","",B.ARAB!I46)</f>
        <v/>
      </c>
      <c r="BL43" s="137" t="str">
        <f>IF(B.ARAB!J46="","",B.ARAB!J46)</f>
        <v/>
      </c>
      <c r="BM43" s="137" t="str">
        <f>IF(B.ARAB!K46="","",B.ARAB!K46)</f>
        <v/>
      </c>
      <c r="BN43" s="137" t="str">
        <f>IF(B.ARAB!L46="","",B.ARAB!L46)</f>
        <v/>
      </c>
      <c r="BO43" s="137" t="str">
        <f>IF(B.ARAB!M46="","",B.ARAB!M46)</f>
        <v/>
      </c>
      <c r="BP43" s="137" t="str">
        <f>IF(B.ARAB!N46="","",B.ARAB!N46)</f>
        <v/>
      </c>
      <c r="BQ43" s="137" t="str">
        <f>IF(B.ARAB!O46="","",B.ARAB!O46)</f>
        <v/>
      </c>
      <c r="BR43" s="137" t="str">
        <f>IF(B.ARAB!P46="","",B.ARAB!P46)</f>
        <v/>
      </c>
      <c r="BS43" s="137" t="str">
        <f>IF(B.ARAB!Q46="","",B.ARAB!Q46)</f>
        <v/>
      </c>
      <c r="BT43" s="137" t="str">
        <f>IF(B.ARAB!R46="","",B.ARAB!R46)</f>
        <v/>
      </c>
      <c r="BU43" s="138" t="str">
        <f>IF(MAT!I46="","",MAT!I46)</f>
        <v/>
      </c>
      <c r="BV43" s="138" t="str">
        <f>IF(MAT!J46="","",MAT!J46)</f>
        <v/>
      </c>
      <c r="BW43" s="138" t="str">
        <f>IF(MAT!K46="","",MAT!K46)</f>
        <v/>
      </c>
      <c r="BX43" s="138" t="str">
        <f>IF(MAT!L46="","",MAT!L46)</f>
        <v/>
      </c>
      <c r="BY43" s="138" t="str">
        <f>IF(MAT!M46="","",MAT!M46)</f>
        <v/>
      </c>
      <c r="BZ43" s="138" t="str">
        <f>IF(MAT!N46="","",MAT!N46)</f>
        <v/>
      </c>
      <c r="CA43" s="138" t="str">
        <f>IF(MAT!O46="","",MAT!O46)</f>
        <v/>
      </c>
      <c r="CB43" s="138" t="str">
        <f>IF(MAT!P46="","",MAT!P46)</f>
        <v/>
      </c>
      <c r="CC43" s="138" t="str">
        <f>IF(MAT!Q46="","",MAT!Q46)</f>
        <v/>
      </c>
      <c r="CD43" s="138" t="str">
        <f>IF(MAT!R46="","",MAT!R46)</f>
        <v/>
      </c>
      <c r="CE43" s="138" t="str">
        <f>IF(IPA!I46="","",IPA!I46)</f>
        <v/>
      </c>
      <c r="CF43" s="138" t="str">
        <f>IF(IPA!J46="","",IPA!J46)</f>
        <v/>
      </c>
      <c r="CG43" s="138" t="str">
        <f>IF(IPA!K46="","",IPA!K46)</f>
        <v/>
      </c>
      <c r="CH43" s="138" t="str">
        <f>IF(IPA!L46="","",IPA!L46)</f>
        <v/>
      </c>
      <c r="CI43" s="138" t="str">
        <f>IF(IPA!M46="","",IPA!M46)</f>
        <v/>
      </c>
      <c r="CJ43" s="138" t="str">
        <f>IF(IPA!N46="","",IPA!N46)</f>
        <v/>
      </c>
      <c r="CK43" s="138" t="str">
        <f>IF(IPA!O46="","",IPA!O46)</f>
        <v/>
      </c>
      <c r="CL43" s="138" t="str">
        <f>IF(IPA!P46="","",IPA!P46)</f>
        <v/>
      </c>
      <c r="CM43" s="138" t="str">
        <f>IF(IPA!Q46="","",IPA!Q46)</f>
        <v/>
      </c>
      <c r="CN43" s="138" t="str">
        <f>IF(IPA!R46="","",IPA!R46)</f>
        <v/>
      </c>
      <c r="CO43" s="137" t="str">
        <f>IF(IPS!I46="","",IPS!I46)</f>
        <v/>
      </c>
      <c r="CP43" s="137" t="str">
        <f>IF(IPS!J46="","",IPS!J46)</f>
        <v/>
      </c>
      <c r="CQ43" s="137" t="str">
        <f>IF(IPS!K46="","",IPS!K46)</f>
        <v/>
      </c>
      <c r="CR43" s="137" t="str">
        <f>IF(IPS!L46="","",IPS!L46)</f>
        <v/>
      </c>
      <c r="CS43" s="137" t="str">
        <f>IF(IPS!M46="","",IPS!M46)</f>
        <v/>
      </c>
      <c r="CT43" s="137" t="str">
        <f>IF(IPS!N46="","",IPS!N46)</f>
        <v/>
      </c>
      <c r="CU43" s="137" t="str">
        <f>IF(IPS!O46="","",IPS!O46)</f>
        <v/>
      </c>
      <c r="CV43" s="137" t="str">
        <f>IF(IPS!P46="","",IPS!P46)</f>
        <v/>
      </c>
      <c r="CW43" s="137" t="str">
        <f>IF(IPS!Q46="","",IPS!Q46)</f>
        <v/>
      </c>
      <c r="CX43" s="137" t="str">
        <f>IF(IPS!R46="","",IPS!R46)</f>
        <v/>
      </c>
      <c r="CY43" s="138" t="str">
        <f>IF(BIng!I46="","",BIng!I46)</f>
        <v/>
      </c>
      <c r="CZ43" s="138" t="str">
        <f>IF(BIng!J46="","",BIng!J46)</f>
        <v/>
      </c>
      <c r="DA43" s="138" t="str">
        <f>IF(BIng!K46="","",BIng!K46)</f>
        <v/>
      </c>
      <c r="DB43" s="138" t="str">
        <f>IF(BIng!L46="","",BIng!L46)</f>
        <v/>
      </c>
      <c r="DC43" s="138" t="str">
        <f>IF(BIng!M46="","",BIng!M46)</f>
        <v/>
      </c>
      <c r="DD43" s="138" t="str">
        <f>IF(BIng!N46="","",BIng!N46)</f>
        <v/>
      </c>
      <c r="DE43" s="138" t="str">
        <f>IF(BIng!O46="","",BIng!O46)</f>
        <v/>
      </c>
      <c r="DF43" s="138" t="str">
        <f>IF(BIng!P46="","",BIng!P46)</f>
        <v/>
      </c>
      <c r="DG43" s="138" t="str">
        <f>IF(BIng!Q46="","",BIng!Q46)</f>
        <v/>
      </c>
      <c r="DH43" s="138" t="str">
        <f>IF(BIng!R46="","",BIng!R46)</f>
        <v/>
      </c>
      <c r="DI43" s="138" t="str">
        <f>IF(SBd!I46="","",SBd!I46)</f>
        <v/>
      </c>
      <c r="DJ43" s="138" t="str">
        <f>IF(SBd!J46="","",SBd!J46)</f>
        <v/>
      </c>
      <c r="DK43" s="138" t="str">
        <f>IF(SBd!K46="","",SBd!K46)</f>
        <v/>
      </c>
      <c r="DL43" s="138" t="str">
        <f>IF(SBd!L46="","",SBd!L46)</f>
        <v/>
      </c>
      <c r="DM43" s="138" t="str">
        <f>IF(SBd!M46="","",SBd!M46)</f>
        <v/>
      </c>
      <c r="DN43" s="138" t="str">
        <f>IF(SBd!N46="","",SBd!N46)</f>
        <v/>
      </c>
      <c r="DO43" s="138" t="str">
        <f>IF(SBd!O46="","",SBd!O46)</f>
        <v/>
      </c>
      <c r="DP43" s="138" t="str">
        <f>IF(SBd!P46="","",SBd!P46)</f>
        <v/>
      </c>
      <c r="DQ43" s="138" t="str">
        <f>IF(SBd!Q46="","",SBd!Q46)</f>
        <v/>
      </c>
      <c r="DR43" s="138" t="str">
        <f>IF(SBd!R46="","",SBd!R46)</f>
        <v/>
      </c>
      <c r="DS43" s="137" t="str">
        <f>IF(Pjk!I46="","",Pjk!I46)</f>
        <v/>
      </c>
      <c r="DT43" s="137" t="str">
        <f>IF(Pjk!J46="","",Pjk!J46)</f>
        <v/>
      </c>
      <c r="DU43" s="137" t="str">
        <f>IF(Pjk!K46="","",Pjk!K46)</f>
        <v/>
      </c>
      <c r="DV43" s="137" t="str">
        <f>IF(Pjk!L46="","",Pjk!L46)</f>
        <v/>
      </c>
      <c r="DW43" s="137" t="str">
        <f>IF(Pjk!M46="","",Pjk!M46)</f>
        <v/>
      </c>
      <c r="DX43" s="137" t="str">
        <f>IF(Pjk!N46="","",Pjk!N46)</f>
        <v/>
      </c>
      <c r="DY43" s="137" t="str">
        <f>IF(Pjk!O46="","",Pjk!O46)</f>
        <v/>
      </c>
      <c r="DZ43" s="137" t="str">
        <f>IF(Pjk!P46="","",Pjk!P46)</f>
        <v/>
      </c>
      <c r="EA43" s="137" t="str">
        <f>IF(Pjk!Q46="","",Pjk!Q46)</f>
        <v/>
      </c>
      <c r="EB43" s="137" t="str">
        <f>IF(Pjk!R46="","",Pjk!R46)</f>
        <v/>
      </c>
      <c r="EC43" s="137" t="str">
        <f>IF(Prk!I46="","",Prk!I46)</f>
        <v/>
      </c>
      <c r="ED43" s="137" t="str">
        <f>IF(Prk!J46="","",Prk!J46)</f>
        <v/>
      </c>
      <c r="EE43" s="137" t="str">
        <f>IF(Prk!K46="","",Prk!K46)</f>
        <v/>
      </c>
      <c r="EF43" s="137" t="str">
        <f>IF(Prk!L46="","",Prk!L46)</f>
        <v/>
      </c>
      <c r="EG43" s="137" t="str">
        <f>IF(Prk!M46="","",Prk!M46)</f>
        <v/>
      </c>
      <c r="EH43" s="137" t="str">
        <f>IF(Prk!N46="","",Prk!N46)</f>
        <v/>
      </c>
      <c r="EI43" s="137" t="str">
        <f>IF(Prk!O46="","",Prk!O46)</f>
        <v/>
      </c>
      <c r="EJ43" s="137" t="str">
        <f>IF(Prk!P46="","",Prk!P46)</f>
        <v/>
      </c>
      <c r="EK43" s="137" t="str">
        <f>IF(Prk!Q46="","",Prk!Q46)</f>
        <v/>
      </c>
      <c r="EL43" s="137" t="str">
        <f>IF(Prk!R46="","",Prk!R46)</f>
        <v/>
      </c>
      <c r="EM43" s="139" t="str">
        <f>IF(BADER!I46="","",BADER!I46)</f>
        <v/>
      </c>
      <c r="EN43" s="139" t="str">
        <f>IF(BADER!J46="","",BADER!J46)</f>
        <v/>
      </c>
      <c r="EO43" s="139" t="str">
        <f>IF(BADER!K46="","",BADER!K46)</f>
        <v/>
      </c>
      <c r="EP43" s="139" t="str">
        <f>IF(BADER!L46="","",BADER!L46)</f>
        <v/>
      </c>
      <c r="EQ43" s="139" t="str">
        <f>IF(BADER!M46="","",BADER!M46)</f>
        <v/>
      </c>
      <c r="ER43" s="139" t="str">
        <f>IF(BADER!N46="","",BADER!N46)</f>
        <v/>
      </c>
      <c r="ES43" s="139" t="str">
        <f>IF(BADER!O46="","",BADER!O46)</f>
        <v/>
      </c>
      <c r="ET43" s="139" t="str">
        <f>IF(BADER!P46="","",BADER!P46)</f>
        <v/>
      </c>
      <c r="EU43" s="139" t="str">
        <f>IF(BADER!Q46="","",BADER!Q46)</f>
        <v/>
      </c>
      <c r="EV43" s="139" t="str">
        <f>IF(BADER!R46="","",BADER!R46)</f>
        <v/>
      </c>
      <c r="EW43" s="146" t="str">
        <f t="shared" si="1"/>
        <v/>
      </c>
      <c r="EX43" s="146" t="str">
        <f t="shared" si="2"/>
        <v/>
      </c>
      <c r="EY43" s="146" t="str">
        <f t="shared" si="3"/>
        <v/>
      </c>
      <c r="EZ43" s="146" t="str">
        <f t="shared" si="4"/>
        <v/>
      </c>
      <c r="FA43" s="146" t="str">
        <f t="shared" si="5"/>
        <v/>
      </c>
      <c r="FB43" s="146" t="str">
        <f t="shared" si="6"/>
        <v/>
      </c>
      <c r="FC43" s="146" t="str">
        <f t="shared" si="7"/>
        <v/>
      </c>
      <c r="FD43" s="146" t="str">
        <f t="shared" si="8"/>
        <v/>
      </c>
      <c r="FE43" s="146" t="str">
        <f t="shared" si="9"/>
        <v/>
      </c>
      <c r="FF43" s="146" t="str">
        <f t="shared" si="10"/>
        <v/>
      </c>
      <c r="FG43" s="146" t="str">
        <f t="shared" si="11"/>
        <v/>
      </c>
      <c r="FH43" s="76" t="str">
        <f t="shared" si="12"/>
        <v/>
      </c>
      <c r="FI43" s="76" t="str">
        <f t="shared" si="13"/>
        <v/>
      </c>
      <c r="FJ43" s="76" t="str">
        <f t="shared" si="14"/>
        <v/>
      </c>
      <c r="FK43" s="76" t="str">
        <f t="shared" si="15"/>
        <v/>
      </c>
      <c r="FL43" s="76" t="str">
        <f t="shared" si="16"/>
        <v/>
      </c>
      <c r="FM43" s="76" t="str">
        <f t="shared" si="17"/>
        <v/>
      </c>
      <c r="FN43" s="76" t="str">
        <f t="shared" si="18"/>
        <v/>
      </c>
      <c r="FO43" s="76" t="str">
        <f t="shared" si="19"/>
        <v/>
      </c>
      <c r="FP43" s="76" t="str">
        <f t="shared" si="20"/>
        <v xml:space="preserve">Sikapnya  dalam ,  ,  ,  ,  ,  ,  ,  </v>
      </c>
    </row>
    <row r="44" spans="1:172">
      <c r="A44" s="72">
        <v>34</v>
      </c>
      <c r="B44" s="76" t="str">
        <f>'Data Identitas'!B42</f>
        <v>siswa34</v>
      </c>
      <c r="C44" s="137" t="str">
        <f>IF(QH!I47="","",QH!I47)</f>
        <v/>
      </c>
      <c r="D44" s="137" t="str">
        <f>IF(QH!J47="","",QH!J47)</f>
        <v/>
      </c>
      <c r="E44" s="137" t="str">
        <f>IF(QH!K47="","",QH!K47)</f>
        <v/>
      </c>
      <c r="F44" s="137" t="str">
        <f>IF(QH!L47="","",QH!L47)</f>
        <v/>
      </c>
      <c r="G44" s="137" t="str">
        <f>IF(QH!M47="","",QH!M47)</f>
        <v/>
      </c>
      <c r="H44" s="137" t="str">
        <f>IF(QH!N47="","",QH!N47)</f>
        <v/>
      </c>
      <c r="I44" s="137" t="str">
        <f>IF(QH!O47="","",QH!O47)</f>
        <v/>
      </c>
      <c r="J44" s="137" t="str">
        <f>IF(QH!P47="","",QH!P47)</f>
        <v/>
      </c>
      <c r="K44" s="137" t="str">
        <f>IF(QH!Q47="","",QH!Q47)</f>
        <v/>
      </c>
      <c r="L44" s="137" t="str">
        <f>IF(QH!R47="","",QH!R47)</f>
        <v/>
      </c>
      <c r="M44" s="138" t="str">
        <f>IF(AA!I47="","",AA!I47)</f>
        <v/>
      </c>
      <c r="N44" s="138" t="str">
        <f>IF(AA!J47="","",AA!J47)</f>
        <v/>
      </c>
      <c r="O44" s="138" t="str">
        <f>IF(AA!K47="","",AA!K47)</f>
        <v/>
      </c>
      <c r="P44" s="138" t="str">
        <f>IF(AA!L47="","",AA!L47)</f>
        <v/>
      </c>
      <c r="Q44" s="138" t="str">
        <f>IF(AA!M47="","",AA!M47)</f>
        <v/>
      </c>
      <c r="R44" s="138" t="str">
        <f>IF(AA!N47="","",AA!N47)</f>
        <v/>
      </c>
      <c r="S44" s="138" t="str">
        <f>IF(AA!O47="","",AA!O47)</f>
        <v/>
      </c>
      <c r="T44" s="138" t="str">
        <f>IF(AA!P47="","",AA!P47)</f>
        <v/>
      </c>
      <c r="U44" s="138" t="str">
        <f>IF(AA!Q47="","",AA!Q47)</f>
        <v/>
      </c>
      <c r="V44" s="138" t="str">
        <f>IF(AA!R47="","",AA!R47)</f>
        <v/>
      </c>
      <c r="W44" s="138" t="str">
        <f>IF(FIQIH!I47="","",FIQIH!I47)</f>
        <v/>
      </c>
      <c r="X44" s="138" t="str">
        <f>IF(FIQIH!J47="","",FIQIH!J47)</f>
        <v/>
      </c>
      <c r="Y44" s="138" t="str">
        <f>IF(FIQIH!K47="","",FIQIH!K47)</f>
        <v/>
      </c>
      <c r="Z44" s="138" t="str">
        <f>IF(FIQIH!L47="","",FIQIH!L47)</f>
        <v/>
      </c>
      <c r="AA44" s="138" t="str">
        <f>IF(FIQIH!M47="","",FIQIH!M47)</f>
        <v/>
      </c>
      <c r="AB44" s="138" t="str">
        <f>IF(FIQIH!N47="","",FIQIH!N47)</f>
        <v/>
      </c>
      <c r="AC44" s="138" t="str">
        <f>IF(FIQIH!O47="","",FIQIH!O47)</f>
        <v/>
      </c>
      <c r="AD44" s="138" t="str">
        <f>IF(FIQIH!P47="","",FIQIH!P47)</f>
        <v/>
      </c>
      <c r="AE44" s="138" t="str">
        <f>IF(FIQIH!Q47="","",FIQIH!Q47)</f>
        <v/>
      </c>
      <c r="AF44" s="138" t="str">
        <f>IF(FIQIH!R47="","",FIQIH!R47)</f>
        <v/>
      </c>
      <c r="AG44" s="138" t="str">
        <f>IF(SKI!I47="","",SKI!I47)</f>
        <v/>
      </c>
      <c r="AH44" s="138" t="str">
        <f>IF(SKI!J47="","",SKI!J47)</f>
        <v/>
      </c>
      <c r="AI44" s="138" t="str">
        <f>IF(SKI!K47="","",SKI!K47)</f>
        <v/>
      </c>
      <c r="AJ44" s="138" t="str">
        <f>IF(SKI!L47="","",SKI!L47)</f>
        <v/>
      </c>
      <c r="AK44" s="138" t="str">
        <f>IF(SKI!M47="","",SKI!M47)</f>
        <v/>
      </c>
      <c r="AL44" s="138" t="str">
        <f>IF(SKI!N47="","",SKI!N47)</f>
        <v/>
      </c>
      <c r="AM44" s="138" t="str">
        <f>IF(SKI!O47="","",SKI!O47)</f>
        <v/>
      </c>
      <c r="AN44" s="138" t="str">
        <f>IF(SKI!P47="","",SKI!P47)</f>
        <v/>
      </c>
      <c r="AO44" s="138" t="str">
        <f>IF(SKI!Q47="","",SKI!Q47)</f>
        <v/>
      </c>
      <c r="AP44" s="138" t="str">
        <f>IF(SKI!R47="","",SKI!R47)</f>
        <v/>
      </c>
      <c r="AQ44" s="138" t="str">
        <f>IF(PPKn!I47="","",PPKn!I47)</f>
        <v/>
      </c>
      <c r="AR44" s="138" t="str">
        <f>IF(PPKn!J47="","",PPKn!J47)</f>
        <v/>
      </c>
      <c r="AS44" s="138" t="str">
        <f>IF(PPKn!K47="","",PPKn!K47)</f>
        <v/>
      </c>
      <c r="AT44" s="138" t="str">
        <f>IF(PPKn!L47="","",PPKn!L47)</f>
        <v/>
      </c>
      <c r="AU44" s="138" t="str">
        <f>IF(PPKn!M47="","",PPKn!M47)</f>
        <v/>
      </c>
      <c r="AV44" s="138" t="str">
        <f>IF(PPKn!N47="","",PPKn!N47)</f>
        <v/>
      </c>
      <c r="AW44" s="138" t="str">
        <f>IF(PPKn!O47="","",PPKn!O47)</f>
        <v/>
      </c>
      <c r="AX44" s="138" t="str">
        <f>IF(PPKn!P47="","",PPKn!P47)</f>
        <v/>
      </c>
      <c r="AY44" s="138" t="str">
        <f>IF(PPKn!Q47="","",PPKn!Q47)</f>
        <v/>
      </c>
      <c r="AZ44" s="138" t="str">
        <f>IF(PPKn!R47="","",PPKn!R47)</f>
        <v/>
      </c>
      <c r="BA44" s="137" t="str">
        <f>IF(B.Ind!I47="","",B.Ind!I47)</f>
        <v/>
      </c>
      <c r="BB44" s="137" t="str">
        <f>IF(B.Ind!J47="","",B.Ind!J47)</f>
        <v/>
      </c>
      <c r="BC44" s="137" t="str">
        <f>IF(B.Ind!K47="","",B.Ind!K47)</f>
        <v/>
      </c>
      <c r="BD44" s="137" t="str">
        <f>IF(B.Ind!L47="","",B.Ind!L47)</f>
        <v/>
      </c>
      <c r="BE44" s="137" t="str">
        <f>IF(B.Ind!M47="","",B.Ind!M47)</f>
        <v/>
      </c>
      <c r="BF44" s="137" t="str">
        <f>IF(B.Ind!N47="","",B.Ind!N47)</f>
        <v/>
      </c>
      <c r="BG44" s="137" t="str">
        <f>IF(B.Ind!O47="","",B.Ind!O47)</f>
        <v/>
      </c>
      <c r="BH44" s="137" t="str">
        <f>IF(B.Ind!P47="","",B.Ind!P47)</f>
        <v/>
      </c>
      <c r="BI44" s="137" t="str">
        <f>IF(B.Ind!Q47="","",B.Ind!Q47)</f>
        <v/>
      </c>
      <c r="BJ44" s="137" t="str">
        <f>IF(B.Ind!R47="","",B.Ind!R47)</f>
        <v/>
      </c>
      <c r="BK44" s="137" t="str">
        <f>IF(B.ARAB!I47="","",B.ARAB!I47)</f>
        <v/>
      </c>
      <c r="BL44" s="137" t="str">
        <f>IF(B.ARAB!J47="","",B.ARAB!J47)</f>
        <v/>
      </c>
      <c r="BM44" s="137" t="str">
        <f>IF(B.ARAB!K47="","",B.ARAB!K47)</f>
        <v/>
      </c>
      <c r="BN44" s="137" t="str">
        <f>IF(B.ARAB!L47="","",B.ARAB!L47)</f>
        <v/>
      </c>
      <c r="BO44" s="137" t="str">
        <f>IF(B.ARAB!M47="","",B.ARAB!M47)</f>
        <v/>
      </c>
      <c r="BP44" s="137" t="str">
        <f>IF(B.ARAB!N47="","",B.ARAB!N47)</f>
        <v/>
      </c>
      <c r="BQ44" s="137" t="str">
        <f>IF(B.ARAB!O47="","",B.ARAB!O47)</f>
        <v/>
      </c>
      <c r="BR44" s="137" t="str">
        <f>IF(B.ARAB!P47="","",B.ARAB!P47)</f>
        <v/>
      </c>
      <c r="BS44" s="137" t="str">
        <f>IF(B.ARAB!Q47="","",B.ARAB!Q47)</f>
        <v/>
      </c>
      <c r="BT44" s="137" t="str">
        <f>IF(B.ARAB!R47="","",B.ARAB!R47)</f>
        <v/>
      </c>
      <c r="BU44" s="138" t="str">
        <f>IF(MAT!I47="","",MAT!I47)</f>
        <v/>
      </c>
      <c r="BV44" s="138" t="str">
        <f>IF(MAT!J47="","",MAT!J47)</f>
        <v/>
      </c>
      <c r="BW44" s="138" t="str">
        <f>IF(MAT!K47="","",MAT!K47)</f>
        <v/>
      </c>
      <c r="BX44" s="138" t="str">
        <f>IF(MAT!L47="","",MAT!L47)</f>
        <v/>
      </c>
      <c r="BY44" s="138" t="str">
        <f>IF(MAT!M47="","",MAT!M47)</f>
        <v/>
      </c>
      <c r="BZ44" s="138" t="str">
        <f>IF(MAT!N47="","",MAT!N47)</f>
        <v/>
      </c>
      <c r="CA44" s="138" t="str">
        <f>IF(MAT!O47="","",MAT!O47)</f>
        <v/>
      </c>
      <c r="CB44" s="138" t="str">
        <f>IF(MAT!P47="","",MAT!P47)</f>
        <v/>
      </c>
      <c r="CC44" s="138" t="str">
        <f>IF(MAT!Q47="","",MAT!Q47)</f>
        <v/>
      </c>
      <c r="CD44" s="138" t="str">
        <f>IF(MAT!R47="","",MAT!R47)</f>
        <v/>
      </c>
      <c r="CE44" s="138" t="str">
        <f>IF(IPA!I47="","",IPA!I47)</f>
        <v/>
      </c>
      <c r="CF44" s="138" t="str">
        <f>IF(IPA!J47="","",IPA!J47)</f>
        <v/>
      </c>
      <c r="CG44" s="138" t="str">
        <f>IF(IPA!K47="","",IPA!K47)</f>
        <v/>
      </c>
      <c r="CH44" s="138" t="str">
        <f>IF(IPA!L47="","",IPA!L47)</f>
        <v/>
      </c>
      <c r="CI44" s="138" t="str">
        <f>IF(IPA!M47="","",IPA!M47)</f>
        <v/>
      </c>
      <c r="CJ44" s="138" t="str">
        <f>IF(IPA!N47="","",IPA!N47)</f>
        <v/>
      </c>
      <c r="CK44" s="138" t="str">
        <f>IF(IPA!O47="","",IPA!O47)</f>
        <v/>
      </c>
      <c r="CL44" s="138" t="str">
        <f>IF(IPA!P47="","",IPA!P47)</f>
        <v/>
      </c>
      <c r="CM44" s="138" t="str">
        <f>IF(IPA!Q47="","",IPA!Q47)</f>
        <v/>
      </c>
      <c r="CN44" s="138" t="str">
        <f>IF(IPA!R47="","",IPA!R47)</f>
        <v/>
      </c>
      <c r="CO44" s="137" t="str">
        <f>IF(IPS!I47="","",IPS!I47)</f>
        <v/>
      </c>
      <c r="CP44" s="137" t="str">
        <f>IF(IPS!J47="","",IPS!J47)</f>
        <v/>
      </c>
      <c r="CQ44" s="137" t="str">
        <f>IF(IPS!K47="","",IPS!K47)</f>
        <v/>
      </c>
      <c r="CR44" s="137" t="str">
        <f>IF(IPS!L47="","",IPS!L47)</f>
        <v/>
      </c>
      <c r="CS44" s="137" t="str">
        <f>IF(IPS!M47="","",IPS!M47)</f>
        <v/>
      </c>
      <c r="CT44" s="137" t="str">
        <f>IF(IPS!N47="","",IPS!N47)</f>
        <v/>
      </c>
      <c r="CU44" s="137" t="str">
        <f>IF(IPS!O47="","",IPS!O47)</f>
        <v/>
      </c>
      <c r="CV44" s="137" t="str">
        <f>IF(IPS!P47="","",IPS!P47)</f>
        <v/>
      </c>
      <c r="CW44" s="137" t="str">
        <f>IF(IPS!Q47="","",IPS!Q47)</f>
        <v/>
      </c>
      <c r="CX44" s="137" t="str">
        <f>IF(IPS!R47="","",IPS!R47)</f>
        <v/>
      </c>
      <c r="CY44" s="138" t="str">
        <f>IF(BIng!I47="","",BIng!I47)</f>
        <v/>
      </c>
      <c r="CZ44" s="138" t="str">
        <f>IF(BIng!J47="","",BIng!J47)</f>
        <v/>
      </c>
      <c r="DA44" s="138" t="str">
        <f>IF(BIng!K47="","",BIng!K47)</f>
        <v/>
      </c>
      <c r="DB44" s="138" t="str">
        <f>IF(BIng!L47="","",BIng!L47)</f>
        <v/>
      </c>
      <c r="DC44" s="138" t="str">
        <f>IF(BIng!M47="","",BIng!M47)</f>
        <v/>
      </c>
      <c r="DD44" s="138" t="str">
        <f>IF(BIng!N47="","",BIng!N47)</f>
        <v/>
      </c>
      <c r="DE44" s="138" t="str">
        <f>IF(BIng!O47="","",BIng!O47)</f>
        <v/>
      </c>
      <c r="DF44" s="138" t="str">
        <f>IF(BIng!P47="","",BIng!P47)</f>
        <v/>
      </c>
      <c r="DG44" s="138" t="str">
        <f>IF(BIng!Q47="","",BIng!Q47)</f>
        <v/>
      </c>
      <c r="DH44" s="138" t="str">
        <f>IF(BIng!R47="","",BIng!R47)</f>
        <v/>
      </c>
      <c r="DI44" s="138" t="str">
        <f>IF(SBd!I47="","",SBd!I47)</f>
        <v/>
      </c>
      <c r="DJ44" s="138" t="str">
        <f>IF(SBd!J47="","",SBd!J47)</f>
        <v/>
      </c>
      <c r="DK44" s="138" t="str">
        <f>IF(SBd!K47="","",SBd!K47)</f>
        <v/>
      </c>
      <c r="DL44" s="138" t="str">
        <f>IF(SBd!L47="","",SBd!L47)</f>
        <v/>
      </c>
      <c r="DM44" s="138" t="str">
        <f>IF(SBd!M47="","",SBd!M47)</f>
        <v/>
      </c>
      <c r="DN44" s="138" t="str">
        <f>IF(SBd!N47="","",SBd!N47)</f>
        <v/>
      </c>
      <c r="DO44" s="138" t="str">
        <f>IF(SBd!O47="","",SBd!O47)</f>
        <v/>
      </c>
      <c r="DP44" s="138" t="str">
        <f>IF(SBd!P47="","",SBd!P47)</f>
        <v/>
      </c>
      <c r="DQ44" s="138" t="str">
        <f>IF(SBd!Q47="","",SBd!Q47)</f>
        <v/>
      </c>
      <c r="DR44" s="138" t="str">
        <f>IF(SBd!R47="","",SBd!R47)</f>
        <v/>
      </c>
      <c r="DS44" s="137" t="str">
        <f>IF(Pjk!I47="","",Pjk!I47)</f>
        <v/>
      </c>
      <c r="DT44" s="137" t="str">
        <f>IF(Pjk!J47="","",Pjk!J47)</f>
        <v/>
      </c>
      <c r="DU44" s="137" t="str">
        <f>IF(Pjk!K47="","",Pjk!K47)</f>
        <v/>
      </c>
      <c r="DV44" s="137" t="str">
        <f>IF(Pjk!L47="","",Pjk!L47)</f>
        <v/>
      </c>
      <c r="DW44" s="137" t="str">
        <f>IF(Pjk!M47="","",Pjk!M47)</f>
        <v/>
      </c>
      <c r="DX44" s="137" t="str">
        <f>IF(Pjk!N47="","",Pjk!N47)</f>
        <v/>
      </c>
      <c r="DY44" s="137" t="str">
        <f>IF(Pjk!O47="","",Pjk!O47)</f>
        <v/>
      </c>
      <c r="DZ44" s="137" t="str">
        <f>IF(Pjk!P47="","",Pjk!P47)</f>
        <v/>
      </c>
      <c r="EA44" s="137" t="str">
        <f>IF(Pjk!Q47="","",Pjk!Q47)</f>
        <v/>
      </c>
      <c r="EB44" s="137" t="str">
        <f>IF(Pjk!R47="","",Pjk!R47)</f>
        <v/>
      </c>
      <c r="EC44" s="137" t="str">
        <f>IF(Prk!I47="","",Prk!I47)</f>
        <v/>
      </c>
      <c r="ED44" s="137" t="str">
        <f>IF(Prk!J47="","",Prk!J47)</f>
        <v/>
      </c>
      <c r="EE44" s="137" t="str">
        <f>IF(Prk!K47="","",Prk!K47)</f>
        <v/>
      </c>
      <c r="EF44" s="137" t="str">
        <f>IF(Prk!L47="","",Prk!L47)</f>
        <v/>
      </c>
      <c r="EG44" s="137" t="str">
        <f>IF(Prk!M47="","",Prk!M47)</f>
        <v/>
      </c>
      <c r="EH44" s="137" t="str">
        <f>IF(Prk!N47="","",Prk!N47)</f>
        <v/>
      </c>
      <c r="EI44" s="137" t="str">
        <f>IF(Prk!O47="","",Prk!O47)</f>
        <v/>
      </c>
      <c r="EJ44" s="137" t="str">
        <f>IF(Prk!P47="","",Prk!P47)</f>
        <v/>
      </c>
      <c r="EK44" s="137" t="str">
        <f>IF(Prk!Q47="","",Prk!Q47)</f>
        <v/>
      </c>
      <c r="EL44" s="137" t="str">
        <f>IF(Prk!R47="","",Prk!R47)</f>
        <v/>
      </c>
      <c r="EM44" s="139" t="str">
        <f>IF(BADER!I47="","",BADER!I47)</f>
        <v/>
      </c>
      <c r="EN44" s="139" t="str">
        <f>IF(BADER!J47="","",BADER!J47)</f>
        <v/>
      </c>
      <c r="EO44" s="139" t="str">
        <f>IF(BADER!K47="","",BADER!K47)</f>
        <v/>
      </c>
      <c r="EP44" s="139" t="str">
        <f>IF(BADER!L47="","",BADER!L47)</f>
        <v/>
      </c>
      <c r="EQ44" s="139" t="str">
        <f>IF(BADER!M47="","",BADER!M47)</f>
        <v/>
      </c>
      <c r="ER44" s="139" t="str">
        <f>IF(BADER!N47="","",BADER!N47)</f>
        <v/>
      </c>
      <c r="ES44" s="139" t="str">
        <f>IF(BADER!O47="","",BADER!O47)</f>
        <v/>
      </c>
      <c r="ET44" s="139" t="str">
        <f>IF(BADER!P47="","",BADER!P47)</f>
        <v/>
      </c>
      <c r="EU44" s="139" t="str">
        <f>IF(BADER!Q47="","",BADER!Q47)</f>
        <v/>
      </c>
      <c r="EV44" s="139" t="str">
        <f>IF(BADER!R47="","",BADER!R47)</f>
        <v/>
      </c>
      <c r="EW44" s="146" t="str">
        <f t="shared" si="1"/>
        <v/>
      </c>
      <c r="EX44" s="146" t="str">
        <f t="shared" si="2"/>
        <v/>
      </c>
      <c r="EY44" s="146" t="str">
        <f t="shared" si="3"/>
        <v/>
      </c>
      <c r="EZ44" s="146" t="str">
        <f t="shared" si="4"/>
        <v/>
      </c>
      <c r="FA44" s="146" t="str">
        <f t="shared" si="5"/>
        <v/>
      </c>
      <c r="FB44" s="146" t="str">
        <f t="shared" si="6"/>
        <v/>
      </c>
      <c r="FC44" s="146" t="str">
        <f t="shared" si="7"/>
        <v/>
      </c>
      <c r="FD44" s="146" t="str">
        <f t="shared" si="8"/>
        <v/>
      </c>
      <c r="FE44" s="146" t="str">
        <f t="shared" si="9"/>
        <v/>
      </c>
      <c r="FF44" s="146" t="str">
        <f t="shared" si="10"/>
        <v/>
      </c>
      <c r="FG44" s="146" t="str">
        <f t="shared" si="11"/>
        <v/>
      </c>
      <c r="FH44" s="76" t="str">
        <f t="shared" si="12"/>
        <v/>
      </c>
      <c r="FI44" s="76" t="str">
        <f t="shared" si="13"/>
        <v/>
      </c>
      <c r="FJ44" s="76" t="str">
        <f t="shared" si="14"/>
        <v/>
      </c>
      <c r="FK44" s="76" t="str">
        <f t="shared" si="15"/>
        <v/>
      </c>
      <c r="FL44" s="76" t="str">
        <f t="shared" si="16"/>
        <v/>
      </c>
      <c r="FM44" s="76" t="str">
        <f t="shared" si="17"/>
        <v/>
      </c>
      <c r="FN44" s="76" t="str">
        <f t="shared" si="18"/>
        <v/>
      </c>
      <c r="FO44" s="76" t="str">
        <f t="shared" si="19"/>
        <v/>
      </c>
      <c r="FP44" s="76" t="str">
        <f t="shared" si="20"/>
        <v xml:space="preserve">Sikapnya  dalam ,  ,  ,  ,  ,  ,  ,  </v>
      </c>
    </row>
    <row r="45" spans="1:172">
      <c r="A45" s="72">
        <v>35</v>
      </c>
      <c r="B45" s="76" t="str">
        <f>'Data Identitas'!B43</f>
        <v>siswa35</v>
      </c>
      <c r="C45" s="137" t="str">
        <f>IF(QH!I48="","",QH!I48)</f>
        <v/>
      </c>
      <c r="D45" s="137" t="str">
        <f>IF(QH!J48="","",QH!J48)</f>
        <v/>
      </c>
      <c r="E45" s="137" t="str">
        <f>IF(QH!K48="","",QH!K48)</f>
        <v/>
      </c>
      <c r="F45" s="137" t="str">
        <f>IF(QH!L48="","",QH!L48)</f>
        <v/>
      </c>
      <c r="G45" s="137" t="str">
        <f>IF(QH!M48="","",QH!M48)</f>
        <v/>
      </c>
      <c r="H45" s="137" t="str">
        <f>IF(QH!N48="","",QH!N48)</f>
        <v/>
      </c>
      <c r="I45" s="137" t="str">
        <f>IF(QH!O48="","",QH!O48)</f>
        <v/>
      </c>
      <c r="J45" s="137" t="str">
        <f>IF(QH!P48="","",QH!P48)</f>
        <v/>
      </c>
      <c r="K45" s="137" t="str">
        <f>IF(QH!Q48="","",QH!Q48)</f>
        <v/>
      </c>
      <c r="L45" s="137" t="str">
        <f>IF(QH!R48="","",QH!R48)</f>
        <v/>
      </c>
      <c r="M45" s="138" t="str">
        <f>IF(AA!I48="","",AA!I48)</f>
        <v/>
      </c>
      <c r="N45" s="138" t="str">
        <f>IF(AA!J48="","",AA!J48)</f>
        <v/>
      </c>
      <c r="O45" s="138" t="str">
        <f>IF(AA!K48="","",AA!K48)</f>
        <v/>
      </c>
      <c r="P45" s="138" t="str">
        <f>IF(AA!L48="","",AA!L48)</f>
        <v/>
      </c>
      <c r="Q45" s="138" t="str">
        <f>IF(AA!M48="","",AA!M48)</f>
        <v/>
      </c>
      <c r="R45" s="138" t="str">
        <f>IF(AA!N48="","",AA!N48)</f>
        <v/>
      </c>
      <c r="S45" s="138" t="str">
        <f>IF(AA!O48="","",AA!O48)</f>
        <v/>
      </c>
      <c r="T45" s="138" t="str">
        <f>IF(AA!P48="","",AA!P48)</f>
        <v/>
      </c>
      <c r="U45" s="138" t="str">
        <f>IF(AA!Q48="","",AA!Q48)</f>
        <v/>
      </c>
      <c r="V45" s="138" t="str">
        <f>IF(AA!R48="","",AA!R48)</f>
        <v/>
      </c>
      <c r="W45" s="138" t="str">
        <f>IF(FIQIH!I48="","",FIQIH!I48)</f>
        <v/>
      </c>
      <c r="X45" s="138" t="str">
        <f>IF(FIQIH!J48="","",FIQIH!J48)</f>
        <v/>
      </c>
      <c r="Y45" s="138" t="str">
        <f>IF(FIQIH!K48="","",FIQIH!K48)</f>
        <v/>
      </c>
      <c r="Z45" s="138" t="str">
        <f>IF(FIQIH!L48="","",FIQIH!L48)</f>
        <v/>
      </c>
      <c r="AA45" s="138" t="str">
        <f>IF(FIQIH!M48="","",FIQIH!M48)</f>
        <v/>
      </c>
      <c r="AB45" s="138" t="str">
        <f>IF(FIQIH!N48="","",FIQIH!N48)</f>
        <v/>
      </c>
      <c r="AC45" s="138" t="str">
        <f>IF(FIQIH!O48="","",FIQIH!O48)</f>
        <v/>
      </c>
      <c r="AD45" s="138" t="str">
        <f>IF(FIQIH!P48="","",FIQIH!P48)</f>
        <v/>
      </c>
      <c r="AE45" s="138" t="str">
        <f>IF(FIQIH!Q48="","",FIQIH!Q48)</f>
        <v/>
      </c>
      <c r="AF45" s="138" t="str">
        <f>IF(FIQIH!R48="","",FIQIH!R48)</f>
        <v/>
      </c>
      <c r="AG45" s="138" t="str">
        <f>IF(SKI!I48="","",SKI!I48)</f>
        <v/>
      </c>
      <c r="AH45" s="138" t="str">
        <f>IF(SKI!J48="","",SKI!J48)</f>
        <v/>
      </c>
      <c r="AI45" s="138" t="str">
        <f>IF(SKI!K48="","",SKI!K48)</f>
        <v/>
      </c>
      <c r="AJ45" s="138" t="str">
        <f>IF(SKI!L48="","",SKI!L48)</f>
        <v/>
      </c>
      <c r="AK45" s="138" t="str">
        <f>IF(SKI!M48="","",SKI!M48)</f>
        <v/>
      </c>
      <c r="AL45" s="138" t="str">
        <f>IF(SKI!N48="","",SKI!N48)</f>
        <v/>
      </c>
      <c r="AM45" s="138" t="str">
        <f>IF(SKI!O48="","",SKI!O48)</f>
        <v/>
      </c>
      <c r="AN45" s="138" t="str">
        <f>IF(SKI!P48="","",SKI!P48)</f>
        <v/>
      </c>
      <c r="AO45" s="138" t="str">
        <f>IF(SKI!Q48="","",SKI!Q48)</f>
        <v/>
      </c>
      <c r="AP45" s="138" t="str">
        <f>IF(SKI!R48="","",SKI!R48)</f>
        <v/>
      </c>
      <c r="AQ45" s="138" t="str">
        <f>IF(PPKn!I48="","",PPKn!I48)</f>
        <v/>
      </c>
      <c r="AR45" s="138" t="str">
        <f>IF(PPKn!J48="","",PPKn!J48)</f>
        <v/>
      </c>
      <c r="AS45" s="138" t="str">
        <f>IF(PPKn!K48="","",PPKn!K48)</f>
        <v/>
      </c>
      <c r="AT45" s="138" t="str">
        <f>IF(PPKn!L48="","",PPKn!L48)</f>
        <v/>
      </c>
      <c r="AU45" s="138" t="str">
        <f>IF(PPKn!M48="","",PPKn!M48)</f>
        <v/>
      </c>
      <c r="AV45" s="138" t="str">
        <f>IF(PPKn!N48="","",PPKn!N48)</f>
        <v/>
      </c>
      <c r="AW45" s="138" t="str">
        <f>IF(PPKn!O48="","",PPKn!O48)</f>
        <v/>
      </c>
      <c r="AX45" s="138" t="str">
        <f>IF(PPKn!P48="","",PPKn!P48)</f>
        <v/>
      </c>
      <c r="AY45" s="138" t="str">
        <f>IF(PPKn!Q48="","",PPKn!Q48)</f>
        <v/>
      </c>
      <c r="AZ45" s="138" t="str">
        <f>IF(PPKn!R48="","",PPKn!R48)</f>
        <v/>
      </c>
      <c r="BA45" s="137" t="str">
        <f>IF(B.Ind!I48="","",B.Ind!I48)</f>
        <v/>
      </c>
      <c r="BB45" s="137" t="str">
        <f>IF(B.Ind!J48="","",B.Ind!J48)</f>
        <v/>
      </c>
      <c r="BC45" s="137" t="str">
        <f>IF(B.Ind!K48="","",B.Ind!K48)</f>
        <v/>
      </c>
      <c r="BD45" s="137" t="str">
        <f>IF(B.Ind!L48="","",B.Ind!L48)</f>
        <v/>
      </c>
      <c r="BE45" s="137" t="str">
        <f>IF(B.Ind!M48="","",B.Ind!M48)</f>
        <v/>
      </c>
      <c r="BF45" s="137" t="str">
        <f>IF(B.Ind!N48="","",B.Ind!N48)</f>
        <v/>
      </c>
      <c r="BG45" s="137" t="str">
        <f>IF(B.Ind!O48="","",B.Ind!O48)</f>
        <v/>
      </c>
      <c r="BH45" s="137" t="str">
        <f>IF(B.Ind!P48="","",B.Ind!P48)</f>
        <v/>
      </c>
      <c r="BI45" s="137" t="str">
        <f>IF(B.Ind!Q48="","",B.Ind!Q48)</f>
        <v/>
      </c>
      <c r="BJ45" s="137" t="str">
        <f>IF(B.Ind!R48="","",B.Ind!R48)</f>
        <v/>
      </c>
      <c r="BK45" s="137" t="str">
        <f>IF(B.ARAB!I48="","",B.ARAB!I48)</f>
        <v/>
      </c>
      <c r="BL45" s="137" t="str">
        <f>IF(B.ARAB!J48="","",B.ARAB!J48)</f>
        <v/>
      </c>
      <c r="BM45" s="137" t="str">
        <f>IF(B.ARAB!K48="","",B.ARAB!K48)</f>
        <v/>
      </c>
      <c r="BN45" s="137" t="str">
        <f>IF(B.ARAB!L48="","",B.ARAB!L48)</f>
        <v/>
      </c>
      <c r="BO45" s="137" t="str">
        <f>IF(B.ARAB!M48="","",B.ARAB!M48)</f>
        <v/>
      </c>
      <c r="BP45" s="137" t="str">
        <f>IF(B.ARAB!N48="","",B.ARAB!N48)</f>
        <v/>
      </c>
      <c r="BQ45" s="137" t="str">
        <f>IF(B.ARAB!O48="","",B.ARAB!O48)</f>
        <v/>
      </c>
      <c r="BR45" s="137" t="str">
        <f>IF(B.ARAB!P48="","",B.ARAB!P48)</f>
        <v/>
      </c>
      <c r="BS45" s="137" t="str">
        <f>IF(B.ARAB!Q48="","",B.ARAB!Q48)</f>
        <v/>
      </c>
      <c r="BT45" s="137" t="str">
        <f>IF(B.ARAB!R48="","",B.ARAB!R48)</f>
        <v/>
      </c>
      <c r="BU45" s="138" t="str">
        <f>IF(MAT!I48="","",MAT!I48)</f>
        <v/>
      </c>
      <c r="BV45" s="138" t="str">
        <f>IF(MAT!J48="","",MAT!J48)</f>
        <v/>
      </c>
      <c r="BW45" s="138" t="str">
        <f>IF(MAT!K48="","",MAT!K48)</f>
        <v/>
      </c>
      <c r="BX45" s="138" t="str">
        <f>IF(MAT!L48="","",MAT!L48)</f>
        <v/>
      </c>
      <c r="BY45" s="138" t="str">
        <f>IF(MAT!M48="","",MAT!M48)</f>
        <v/>
      </c>
      <c r="BZ45" s="138" t="str">
        <f>IF(MAT!N48="","",MAT!N48)</f>
        <v/>
      </c>
      <c r="CA45" s="138" t="str">
        <f>IF(MAT!O48="","",MAT!O48)</f>
        <v/>
      </c>
      <c r="CB45" s="138" t="str">
        <f>IF(MAT!P48="","",MAT!P48)</f>
        <v/>
      </c>
      <c r="CC45" s="138" t="str">
        <f>IF(MAT!Q48="","",MAT!Q48)</f>
        <v/>
      </c>
      <c r="CD45" s="138" t="str">
        <f>IF(MAT!R48="","",MAT!R48)</f>
        <v/>
      </c>
      <c r="CE45" s="138" t="str">
        <f>IF(IPA!I48="","",IPA!I48)</f>
        <v/>
      </c>
      <c r="CF45" s="138" t="str">
        <f>IF(IPA!J48="","",IPA!J48)</f>
        <v/>
      </c>
      <c r="CG45" s="138" t="str">
        <f>IF(IPA!K48="","",IPA!K48)</f>
        <v/>
      </c>
      <c r="CH45" s="138" t="str">
        <f>IF(IPA!L48="","",IPA!L48)</f>
        <v/>
      </c>
      <c r="CI45" s="138" t="str">
        <f>IF(IPA!M48="","",IPA!M48)</f>
        <v/>
      </c>
      <c r="CJ45" s="138" t="str">
        <f>IF(IPA!N48="","",IPA!N48)</f>
        <v/>
      </c>
      <c r="CK45" s="138" t="str">
        <f>IF(IPA!O48="","",IPA!O48)</f>
        <v/>
      </c>
      <c r="CL45" s="138" t="str">
        <f>IF(IPA!P48="","",IPA!P48)</f>
        <v/>
      </c>
      <c r="CM45" s="138" t="str">
        <f>IF(IPA!Q48="","",IPA!Q48)</f>
        <v/>
      </c>
      <c r="CN45" s="138" t="str">
        <f>IF(IPA!R48="","",IPA!R48)</f>
        <v/>
      </c>
      <c r="CO45" s="137" t="str">
        <f>IF(IPS!I48="","",IPS!I48)</f>
        <v/>
      </c>
      <c r="CP45" s="137" t="str">
        <f>IF(IPS!J48="","",IPS!J48)</f>
        <v/>
      </c>
      <c r="CQ45" s="137" t="str">
        <f>IF(IPS!K48="","",IPS!K48)</f>
        <v/>
      </c>
      <c r="CR45" s="137" t="str">
        <f>IF(IPS!L48="","",IPS!L48)</f>
        <v/>
      </c>
      <c r="CS45" s="137" t="str">
        <f>IF(IPS!M48="","",IPS!M48)</f>
        <v/>
      </c>
      <c r="CT45" s="137" t="str">
        <f>IF(IPS!N48="","",IPS!N48)</f>
        <v/>
      </c>
      <c r="CU45" s="137" t="str">
        <f>IF(IPS!O48="","",IPS!O48)</f>
        <v/>
      </c>
      <c r="CV45" s="137" t="str">
        <f>IF(IPS!P48="","",IPS!P48)</f>
        <v/>
      </c>
      <c r="CW45" s="137" t="str">
        <f>IF(IPS!Q48="","",IPS!Q48)</f>
        <v/>
      </c>
      <c r="CX45" s="137" t="str">
        <f>IF(IPS!R48="","",IPS!R48)</f>
        <v/>
      </c>
      <c r="CY45" s="138" t="str">
        <f>IF(BIng!I48="","",BIng!I48)</f>
        <v/>
      </c>
      <c r="CZ45" s="138" t="str">
        <f>IF(BIng!J48="","",BIng!J48)</f>
        <v/>
      </c>
      <c r="DA45" s="138" t="str">
        <f>IF(BIng!K48="","",BIng!K48)</f>
        <v/>
      </c>
      <c r="DB45" s="138" t="str">
        <f>IF(BIng!L48="","",BIng!L48)</f>
        <v/>
      </c>
      <c r="DC45" s="138" t="str">
        <f>IF(BIng!M48="","",BIng!M48)</f>
        <v/>
      </c>
      <c r="DD45" s="138" t="str">
        <f>IF(BIng!N48="","",BIng!N48)</f>
        <v/>
      </c>
      <c r="DE45" s="138" t="str">
        <f>IF(BIng!O48="","",BIng!O48)</f>
        <v/>
      </c>
      <c r="DF45" s="138" t="str">
        <f>IF(BIng!P48="","",BIng!P48)</f>
        <v/>
      </c>
      <c r="DG45" s="138" t="str">
        <f>IF(BIng!Q48="","",BIng!Q48)</f>
        <v/>
      </c>
      <c r="DH45" s="138" t="str">
        <f>IF(BIng!R48="","",BIng!R48)</f>
        <v/>
      </c>
      <c r="DI45" s="138" t="str">
        <f>IF(SBd!I48="","",SBd!I48)</f>
        <v/>
      </c>
      <c r="DJ45" s="138" t="str">
        <f>IF(SBd!J48="","",SBd!J48)</f>
        <v/>
      </c>
      <c r="DK45" s="138" t="str">
        <f>IF(SBd!K48="","",SBd!K48)</f>
        <v/>
      </c>
      <c r="DL45" s="138" t="str">
        <f>IF(SBd!L48="","",SBd!L48)</f>
        <v/>
      </c>
      <c r="DM45" s="138" t="str">
        <f>IF(SBd!M48="","",SBd!M48)</f>
        <v/>
      </c>
      <c r="DN45" s="138" t="str">
        <f>IF(SBd!N48="","",SBd!N48)</f>
        <v/>
      </c>
      <c r="DO45" s="138" t="str">
        <f>IF(SBd!O48="","",SBd!O48)</f>
        <v/>
      </c>
      <c r="DP45" s="138" t="str">
        <f>IF(SBd!P48="","",SBd!P48)</f>
        <v/>
      </c>
      <c r="DQ45" s="138" t="str">
        <f>IF(SBd!Q48="","",SBd!Q48)</f>
        <v/>
      </c>
      <c r="DR45" s="138" t="str">
        <f>IF(SBd!R48="","",SBd!R48)</f>
        <v/>
      </c>
      <c r="DS45" s="137" t="str">
        <f>IF(Pjk!I48="","",Pjk!I48)</f>
        <v/>
      </c>
      <c r="DT45" s="137" t="str">
        <f>IF(Pjk!J48="","",Pjk!J48)</f>
        <v/>
      </c>
      <c r="DU45" s="137" t="str">
        <f>IF(Pjk!K48="","",Pjk!K48)</f>
        <v/>
      </c>
      <c r="DV45" s="137" t="str">
        <f>IF(Pjk!L48="","",Pjk!L48)</f>
        <v/>
      </c>
      <c r="DW45" s="137" t="str">
        <f>IF(Pjk!M48="","",Pjk!M48)</f>
        <v/>
      </c>
      <c r="DX45" s="137" t="str">
        <f>IF(Pjk!N48="","",Pjk!N48)</f>
        <v/>
      </c>
      <c r="DY45" s="137" t="str">
        <f>IF(Pjk!O48="","",Pjk!O48)</f>
        <v/>
      </c>
      <c r="DZ45" s="137" t="str">
        <f>IF(Pjk!P48="","",Pjk!P48)</f>
        <v/>
      </c>
      <c r="EA45" s="137" t="str">
        <f>IF(Pjk!Q48="","",Pjk!Q48)</f>
        <v/>
      </c>
      <c r="EB45" s="137" t="str">
        <f>IF(Pjk!R48="","",Pjk!R48)</f>
        <v/>
      </c>
      <c r="EC45" s="137" t="str">
        <f>IF(Prk!I48="","",Prk!I48)</f>
        <v/>
      </c>
      <c r="ED45" s="137" t="str">
        <f>IF(Prk!J48="","",Prk!J48)</f>
        <v/>
      </c>
      <c r="EE45" s="137" t="str">
        <f>IF(Prk!K48="","",Prk!K48)</f>
        <v/>
      </c>
      <c r="EF45" s="137" t="str">
        <f>IF(Prk!L48="","",Prk!L48)</f>
        <v/>
      </c>
      <c r="EG45" s="137" t="str">
        <f>IF(Prk!M48="","",Prk!M48)</f>
        <v/>
      </c>
      <c r="EH45" s="137" t="str">
        <f>IF(Prk!N48="","",Prk!N48)</f>
        <v/>
      </c>
      <c r="EI45" s="137" t="str">
        <f>IF(Prk!O48="","",Prk!O48)</f>
        <v/>
      </c>
      <c r="EJ45" s="137" t="str">
        <f>IF(Prk!P48="","",Prk!P48)</f>
        <v/>
      </c>
      <c r="EK45" s="137" t="str">
        <f>IF(Prk!Q48="","",Prk!Q48)</f>
        <v/>
      </c>
      <c r="EL45" s="137" t="str">
        <f>IF(Prk!R48="","",Prk!R48)</f>
        <v/>
      </c>
      <c r="EM45" s="139" t="str">
        <f>IF(BADER!I48="","",BADER!I48)</f>
        <v/>
      </c>
      <c r="EN45" s="139" t="str">
        <f>IF(BADER!J48="","",BADER!J48)</f>
        <v/>
      </c>
      <c r="EO45" s="139" t="str">
        <f>IF(BADER!K48="","",BADER!K48)</f>
        <v/>
      </c>
      <c r="EP45" s="139" t="str">
        <f>IF(BADER!L48="","",BADER!L48)</f>
        <v/>
      </c>
      <c r="EQ45" s="139" t="str">
        <f>IF(BADER!M48="","",BADER!M48)</f>
        <v/>
      </c>
      <c r="ER45" s="139" t="str">
        <f>IF(BADER!N48="","",BADER!N48)</f>
        <v/>
      </c>
      <c r="ES45" s="139" t="str">
        <f>IF(BADER!O48="","",BADER!O48)</f>
        <v/>
      </c>
      <c r="ET45" s="139" t="str">
        <f>IF(BADER!P48="","",BADER!P48)</f>
        <v/>
      </c>
      <c r="EU45" s="139" t="str">
        <f>IF(BADER!Q48="","",BADER!Q48)</f>
        <v/>
      </c>
      <c r="EV45" s="139" t="str">
        <f>IF(BADER!R48="","",BADER!R48)</f>
        <v/>
      </c>
      <c r="EW45" s="146" t="str">
        <f t="shared" si="1"/>
        <v/>
      </c>
      <c r="EX45" s="146" t="str">
        <f t="shared" si="2"/>
        <v/>
      </c>
      <c r="EY45" s="146" t="str">
        <f t="shared" si="3"/>
        <v/>
      </c>
      <c r="EZ45" s="146" t="str">
        <f t="shared" si="4"/>
        <v/>
      </c>
      <c r="FA45" s="146" t="str">
        <f t="shared" si="5"/>
        <v/>
      </c>
      <c r="FB45" s="146" t="str">
        <f t="shared" si="6"/>
        <v/>
      </c>
      <c r="FC45" s="146" t="str">
        <f t="shared" si="7"/>
        <v/>
      </c>
      <c r="FD45" s="146" t="str">
        <f t="shared" si="8"/>
        <v/>
      </c>
      <c r="FE45" s="146" t="str">
        <f t="shared" si="9"/>
        <v/>
      </c>
      <c r="FF45" s="146" t="str">
        <f t="shared" si="10"/>
        <v/>
      </c>
      <c r="FG45" s="146" t="str">
        <f t="shared" si="11"/>
        <v/>
      </c>
      <c r="FH45" s="76" t="str">
        <f t="shared" si="12"/>
        <v/>
      </c>
      <c r="FI45" s="76" t="str">
        <f t="shared" si="13"/>
        <v/>
      </c>
      <c r="FJ45" s="76" t="str">
        <f t="shared" si="14"/>
        <v/>
      </c>
      <c r="FK45" s="76" t="str">
        <f t="shared" si="15"/>
        <v/>
      </c>
      <c r="FL45" s="76" t="str">
        <f t="shared" si="16"/>
        <v/>
      </c>
      <c r="FM45" s="76" t="str">
        <f t="shared" si="17"/>
        <v/>
      </c>
      <c r="FN45" s="76" t="str">
        <f t="shared" si="18"/>
        <v/>
      </c>
      <c r="FO45" s="76" t="str">
        <f t="shared" si="19"/>
        <v/>
      </c>
      <c r="FP45" s="76" t="str">
        <f t="shared" si="20"/>
        <v xml:space="preserve">Sikapnya  dalam ,  ,  ,  ,  ,  ,  ,  </v>
      </c>
    </row>
    <row r="46" spans="1:172">
      <c r="A46" s="72">
        <v>36</v>
      </c>
      <c r="B46" s="76" t="str">
        <f>'Data Identitas'!B44</f>
        <v>siswa36</v>
      </c>
      <c r="C46" s="137" t="str">
        <f>IF(QH!I49="","",QH!I49)</f>
        <v/>
      </c>
      <c r="D46" s="137" t="str">
        <f>IF(QH!J49="","",QH!J49)</f>
        <v/>
      </c>
      <c r="E46" s="137" t="str">
        <f>IF(QH!K49="","",QH!K49)</f>
        <v/>
      </c>
      <c r="F46" s="137" t="str">
        <f>IF(QH!L49="","",QH!L49)</f>
        <v/>
      </c>
      <c r="G46" s="137" t="str">
        <f>IF(QH!M49="","",QH!M49)</f>
        <v/>
      </c>
      <c r="H46" s="137" t="str">
        <f>IF(QH!N49="","",QH!N49)</f>
        <v/>
      </c>
      <c r="I46" s="137" t="str">
        <f>IF(QH!O49="","",QH!O49)</f>
        <v/>
      </c>
      <c r="J46" s="137" t="str">
        <f>IF(QH!P49="","",QH!P49)</f>
        <v/>
      </c>
      <c r="K46" s="137" t="str">
        <f>IF(QH!Q49="","",QH!Q49)</f>
        <v/>
      </c>
      <c r="L46" s="137" t="str">
        <f>IF(QH!R49="","",QH!R49)</f>
        <v/>
      </c>
      <c r="M46" s="138" t="str">
        <f>IF(AA!I49="","",AA!I49)</f>
        <v/>
      </c>
      <c r="N46" s="138" t="str">
        <f>IF(AA!J49="","",AA!J49)</f>
        <v/>
      </c>
      <c r="O46" s="138" t="str">
        <f>IF(AA!K49="","",AA!K49)</f>
        <v/>
      </c>
      <c r="P46" s="138" t="str">
        <f>IF(AA!L49="","",AA!L49)</f>
        <v/>
      </c>
      <c r="Q46" s="138" t="str">
        <f>IF(AA!M49="","",AA!M49)</f>
        <v/>
      </c>
      <c r="R46" s="138" t="str">
        <f>IF(AA!N49="","",AA!N49)</f>
        <v/>
      </c>
      <c r="S46" s="138" t="str">
        <f>IF(AA!O49="","",AA!O49)</f>
        <v/>
      </c>
      <c r="T46" s="138" t="str">
        <f>IF(AA!P49="","",AA!P49)</f>
        <v/>
      </c>
      <c r="U46" s="138" t="str">
        <f>IF(AA!Q49="","",AA!Q49)</f>
        <v/>
      </c>
      <c r="V46" s="138" t="str">
        <f>IF(AA!R49="","",AA!R49)</f>
        <v/>
      </c>
      <c r="W46" s="138" t="str">
        <f>IF(FIQIH!I49="","",FIQIH!I49)</f>
        <v/>
      </c>
      <c r="X46" s="138" t="str">
        <f>IF(FIQIH!J49="","",FIQIH!J49)</f>
        <v/>
      </c>
      <c r="Y46" s="138" t="str">
        <f>IF(FIQIH!K49="","",FIQIH!K49)</f>
        <v/>
      </c>
      <c r="Z46" s="138" t="str">
        <f>IF(FIQIH!L49="","",FIQIH!L49)</f>
        <v/>
      </c>
      <c r="AA46" s="138" t="str">
        <f>IF(FIQIH!M49="","",FIQIH!M49)</f>
        <v/>
      </c>
      <c r="AB46" s="138" t="str">
        <f>IF(FIQIH!N49="","",FIQIH!N49)</f>
        <v/>
      </c>
      <c r="AC46" s="138" t="str">
        <f>IF(FIQIH!O49="","",FIQIH!O49)</f>
        <v/>
      </c>
      <c r="AD46" s="138" t="str">
        <f>IF(FIQIH!P49="","",FIQIH!P49)</f>
        <v/>
      </c>
      <c r="AE46" s="138" t="str">
        <f>IF(FIQIH!Q49="","",FIQIH!Q49)</f>
        <v/>
      </c>
      <c r="AF46" s="138" t="str">
        <f>IF(FIQIH!R49="","",FIQIH!R49)</f>
        <v/>
      </c>
      <c r="AG46" s="138" t="str">
        <f>IF(SKI!I49="","",SKI!I49)</f>
        <v/>
      </c>
      <c r="AH46" s="138" t="str">
        <f>IF(SKI!J49="","",SKI!J49)</f>
        <v/>
      </c>
      <c r="AI46" s="138" t="str">
        <f>IF(SKI!K49="","",SKI!K49)</f>
        <v/>
      </c>
      <c r="AJ46" s="138" t="str">
        <f>IF(SKI!L49="","",SKI!L49)</f>
        <v/>
      </c>
      <c r="AK46" s="138" t="str">
        <f>IF(SKI!M49="","",SKI!M49)</f>
        <v/>
      </c>
      <c r="AL46" s="138" t="str">
        <f>IF(SKI!N49="","",SKI!N49)</f>
        <v/>
      </c>
      <c r="AM46" s="138" t="str">
        <f>IF(SKI!O49="","",SKI!O49)</f>
        <v/>
      </c>
      <c r="AN46" s="138" t="str">
        <f>IF(SKI!P49="","",SKI!P49)</f>
        <v/>
      </c>
      <c r="AO46" s="138" t="str">
        <f>IF(SKI!Q49="","",SKI!Q49)</f>
        <v/>
      </c>
      <c r="AP46" s="138" t="str">
        <f>IF(SKI!R49="","",SKI!R49)</f>
        <v/>
      </c>
      <c r="AQ46" s="138" t="str">
        <f>IF(PPKn!I49="","",PPKn!I49)</f>
        <v/>
      </c>
      <c r="AR46" s="138" t="str">
        <f>IF(PPKn!J49="","",PPKn!J49)</f>
        <v/>
      </c>
      <c r="AS46" s="138" t="str">
        <f>IF(PPKn!K49="","",PPKn!K49)</f>
        <v/>
      </c>
      <c r="AT46" s="138" t="str">
        <f>IF(PPKn!L49="","",PPKn!L49)</f>
        <v/>
      </c>
      <c r="AU46" s="138" t="str">
        <f>IF(PPKn!M49="","",PPKn!M49)</f>
        <v/>
      </c>
      <c r="AV46" s="138" t="str">
        <f>IF(PPKn!N49="","",PPKn!N49)</f>
        <v/>
      </c>
      <c r="AW46" s="138" t="str">
        <f>IF(PPKn!O49="","",PPKn!O49)</f>
        <v/>
      </c>
      <c r="AX46" s="138" t="str">
        <f>IF(PPKn!P49="","",PPKn!P49)</f>
        <v/>
      </c>
      <c r="AY46" s="138" t="str">
        <f>IF(PPKn!Q49="","",PPKn!Q49)</f>
        <v/>
      </c>
      <c r="AZ46" s="138" t="str">
        <f>IF(PPKn!R49="","",PPKn!R49)</f>
        <v/>
      </c>
      <c r="BA46" s="137" t="str">
        <f>IF(B.Ind!I49="","",B.Ind!I49)</f>
        <v/>
      </c>
      <c r="BB46" s="137" t="str">
        <f>IF(B.Ind!J49="","",B.Ind!J49)</f>
        <v/>
      </c>
      <c r="BC46" s="137" t="str">
        <f>IF(B.Ind!K49="","",B.Ind!K49)</f>
        <v/>
      </c>
      <c r="BD46" s="137" t="str">
        <f>IF(B.Ind!L49="","",B.Ind!L49)</f>
        <v/>
      </c>
      <c r="BE46" s="137" t="str">
        <f>IF(B.Ind!M49="","",B.Ind!M49)</f>
        <v/>
      </c>
      <c r="BF46" s="137" t="str">
        <f>IF(B.Ind!N49="","",B.Ind!N49)</f>
        <v/>
      </c>
      <c r="BG46" s="137" t="str">
        <f>IF(B.Ind!O49="","",B.Ind!O49)</f>
        <v/>
      </c>
      <c r="BH46" s="137" t="str">
        <f>IF(B.Ind!P49="","",B.Ind!P49)</f>
        <v/>
      </c>
      <c r="BI46" s="137" t="str">
        <f>IF(B.Ind!Q49="","",B.Ind!Q49)</f>
        <v/>
      </c>
      <c r="BJ46" s="137" t="str">
        <f>IF(B.Ind!R49="","",B.Ind!R49)</f>
        <v/>
      </c>
      <c r="BK46" s="137" t="str">
        <f>IF(B.ARAB!I49="","",B.ARAB!I49)</f>
        <v/>
      </c>
      <c r="BL46" s="137" t="str">
        <f>IF(B.ARAB!J49="","",B.ARAB!J49)</f>
        <v/>
      </c>
      <c r="BM46" s="137" t="str">
        <f>IF(B.ARAB!K49="","",B.ARAB!K49)</f>
        <v/>
      </c>
      <c r="BN46" s="137" t="str">
        <f>IF(B.ARAB!L49="","",B.ARAB!L49)</f>
        <v/>
      </c>
      <c r="BO46" s="137" t="str">
        <f>IF(B.ARAB!M49="","",B.ARAB!M49)</f>
        <v/>
      </c>
      <c r="BP46" s="137" t="str">
        <f>IF(B.ARAB!N49="","",B.ARAB!N49)</f>
        <v/>
      </c>
      <c r="BQ46" s="137" t="str">
        <f>IF(B.ARAB!O49="","",B.ARAB!O49)</f>
        <v/>
      </c>
      <c r="BR46" s="137" t="str">
        <f>IF(B.ARAB!P49="","",B.ARAB!P49)</f>
        <v/>
      </c>
      <c r="BS46" s="137" t="str">
        <f>IF(B.ARAB!Q49="","",B.ARAB!Q49)</f>
        <v/>
      </c>
      <c r="BT46" s="137" t="str">
        <f>IF(B.ARAB!R49="","",B.ARAB!R49)</f>
        <v/>
      </c>
      <c r="BU46" s="138" t="str">
        <f>IF(MAT!I49="","",MAT!I49)</f>
        <v/>
      </c>
      <c r="BV46" s="138" t="str">
        <f>IF(MAT!J49="","",MAT!J49)</f>
        <v/>
      </c>
      <c r="BW46" s="138" t="str">
        <f>IF(MAT!K49="","",MAT!K49)</f>
        <v/>
      </c>
      <c r="BX46" s="138" t="str">
        <f>IF(MAT!L49="","",MAT!L49)</f>
        <v/>
      </c>
      <c r="BY46" s="138" t="str">
        <f>IF(MAT!M49="","",MAT!M49)</f>
        <v/>
      </c>
      <c r="BZ46" s="138" t="str">
        <f>IF(MAT!N49="","",MAT!N49)</f>
        <v/>
      </c>
      <c r="CA46" s="138" t="str">
        <f>IF(MAT!O49="","",MAT!O49)</f>
        <v/>
      </c>
      <c r="CB46" s="138" t="str">
        <f>IF(MAT!P49="","",MAT!P49)</f>
        <v/>
      </c>
      <c r="CC46" s="138" t="str">
        <f>IF(MAT!Q49="","",MAT!Q49)</f>
        <v/>
      </c>
      <c r="CD46" s="138" t="str">
        <f>IF(MAT!R49="","",MAT!R49)</f>
        <v/>
      </c>
      <c r="CE46" s="138" t="str">
        <f>IF(IPA!I49="","",IPA!I49)</f>
        <v/>
      </c>
      <c r="CF46" s="138" t="str">
        <f>IF(IPA!J49="","",IPA!J49)</f>
        <v/>
      </c>
      <c r="CG46" s="138" t="str">
        <f>IF(IPA!K49="","",IPA!K49)</f>
        <v/>
      </c>
      <c r="CH46" s="138" t="str">
        <f>IF(IPA!L49="","",IPA!L49)</f>
        <v/>
      </c>
      <c r="CI46" s="138" t="str">
        <f>IF(IPA!M49="","",IPA!M49)</f>
        <v/>
      </c>
      <c r="CJ46" s="138" t="str">
        <f>IF(IPA!N49="","",IPA!N49)</f>
        <v/>
      </c>
      <c r="CK46" s="138" t="str">
        <f>IF(IPA!O49="","",IPA!O49)</f>
        <v/>
      </c>
      <c r="CL46" s="138" t="str">
        <f>IF(IPA!P49="","",IPA!P49)</f>
        <v/>
      </c>
      <c r="CM46" s="138" t="str">
        <f>IF(IPA!Q49="","",IPA!Q49)</f>
        <v/>
      </c>
      <c r="CN46" s="138" t="str">
        <f>IF(IPA!R49="","",IPA!R49)</f>
        <v/>
      </c>
      <c r="CO46" s="137" t="str">
        <f>IF(IPS!I49="","",IPS!I49)</f>
        <v/>
      </c>
      <c r="CP46" s="137" t="str">
        <f>IF(IPS!J49="","",IPS!J49)</f>
        <v/>
      </c>
      <c r="CQ46" s="137" t="str">
        <f>IF(IPS!K49="","",IPS!K49)</f>
        <v/>
      </c>
      <c r="CR46" s="137" t="str">
        <f>IF(IPS!L49="","",IPS!L49)</f>
        <v/>
      </c>
      <c r="CS46" s="137" t="str">
        <f>IF(IPS!M49="","",IPS!M49)</f>
        <v/>
      </c>
      <c r="CT46" s="137" t="str">
        <f>IF(IPS!N49="","",IPS!N49)</f>
        <v/>
      </c>
      <c r="CU46" s="137" t="str">
        <f>IF(IPS!O49="","",IPS!O49)</f>
        <v/>
      </c>
      <c r="CV46" s="137" t="str">
        <f>IF(IPS!P49="","",IPS!P49)</f>
        <v/>
      </c>
      <c r="CW46" s="137" t="str">
        <f>IF(IPS!Q49="","",IPS!Q49)</f>
        <v/>
      </c>
      <c r="CX46" s="137" t="str">
        <f>IF(IPS!R49="","",IPS!R49)</f>
        <v/>
      </c>
      <c r="CY46" s="138" t="str">
        <f>IF(BIng!I49="","",BIng!I49)</f>
        <v/>
      </c>
      <c r="CZ46" s="138" t="str">
        <f>IF(BIng!J49="","",BIng!J49)</f>
        <v/>
      </c>
      <c r="DA46" s="138" t="str">
        <f>IF(BIng!K49="","",BIng!K49)</f>
        <v/>
      </c>
      <c r="DB46" s="138" t="str">
        <f>IF(BIng!L49="","",BIng!L49)</f>
        <v/>
      </c>
      <c r="DC46" s="138" t="str">
        <f>IF(BIng!M49="","",BIng!M49)</f>
        <v/>
      </c>
      <c r="DD46" s="138" t="str">
        <f>IF(BIng!N49="","",BIng!N49)</f>
        <v/>
      </c>
      <c r="DE46" s="138" t="str">
        <f>IF(BIng!O49="","",BIng!O49)</f>
        <v/>
      </c>
      <c r="DF46" s="138" t="str">
        <f>IF(BIng!P49="","",BIng!P49)</f>
        <v/>
      </c>
      <c r="DG46" s="138" t="str">
        <f>IF(BIng!Q49="","",BIng!Q49)</f>
        <v/>
      </c>
      <c r="DH46" s="138" t="str">
        <f>IF(BIng!R49="","",BIng!R49)</f>
        <v/>
      </c>
      <c r="DI46" s="138" t="str">
        <f>IF(SBd!I49="","",SBd!I49)</f>
        <v/>
      </c>
      <c r="DJ46" s="138" t="str">
        <f>IF(SBd!J49="","",SBd!J49)</f>
        <v/>
      </c>
      <c r="DK46" s="138" t="str">
        <f>IF(SBd!K49="","",SBd!K49)</f>
        <v/>
      </c>
      <c r="DL46" s="138" t="str">
        <f>IF(SBd!L49="","",SBd!L49)</f>
        <v/>
      </c>
      <c r="DM46" s="138" t="str">
        <f>IF(SBd!M49="","",SBd!M49)</f>
        <v/>
      </c>
      <c r="DN46" s="138" t="str">
        <f>IF(SBd!N49="","",SBd!N49)</f>
        <v/>
      </c>
      <c r="DO46" s="138" t="str">
        <f>IF(SBd!O49="","",SBd!O49)</f>
        <v/>
      </c>
      <c r="DP46" s="138" t="str">
        <f>IF(SBd!P49="","",SBd!P49)</f>
        <v/>
      </c>
      <c r="DQ46" s="138" t="str">
        <f>IF(SBd!Q49="","",SBd!Q49)</f>
        <v/>
      </c>
      <c r="DR46" s="138" t="str">
        <f>IF(SBd!R49="","",SBd!R49)</f>
        <v/>
      </c>
      <c r="DS46" s="137" t="str">
        <f>IF(Pjk!I49="","",Pjk!I49)</f>
        <v/>
      </c>
      <c r="DT46" s="137" t="str">
        <f>IF(Pjk!J49="","",Pjk!J49)</f>
        <v/>
      </c>
      <c r="DU46" s="137" t="str">
        <f>IF(Pjk!K49="","",Pjk!K49)</f>
        <v/>
      </c>
      <c r="DV46" s="137" t="str">
        <f>IF(Pjk!L49="","",Pjk!L49)</f>
        <v/>
      </c>
      <c r="DW46" s="137" t="str">
        <f>IF(Pjk!M49="","",Pjk!M49)</f>
        <v/>
      </c>
      <c r="DX46" s="137" t="str">
        <f>IF(Pjk!N49="","",Pjk!N49)</f>
        <v/>
      </c>
      <c r="DY46" s="137" t="str">
        <f>IF(Pjk!O49="","",Pjk!O49)</f>
        <v/>
      </c>
      <c r="DZ46" s="137" t="str">
        <f>IF(Pjk!P49="","",Pjk!P49)</f>
        <v/>
      </c>
      <c r="EA46" s="137" t="str">
        <f>IF(Pjk!Q49="","",Pjk!Q49)</f>
        <v/>
      </c>
      <c r="EB46" s="137" t="str">
        <f>IF(Pjk!R49="","",Pjk!R49)</f>
        <v/>
      </c>
      <c r="EC46" s="137" t="str">
        <f>IF(Prk!I49="","",Prk!I49)</f>
        <v/>
      </c>
      <c r="ED46" s="137" t="str">
        <f>IF(Prk!J49="","",Prk!J49)</f>
        <v/>
      </c>
      <c r="EE46" s="137" t="str">
        <f>IF(Prk!K49="","",Prk!K49)</f>
        <v/>
      </c>
      <c r="EF46" s="137" t="str">
        <f>IF(Prk!L49="","",Prk!L49)</f>
        <v/>
      </c>
      <c r="EG46" s="137" t="str">
        <f>IF(Prk!M49="","",Prk!M49)</f>
        <v/>
      </c>
      <c r="EH46" s="137" t="str">
        <f>IF(Prk!N49="","",Prk!N49)</f>
        <v/>
      </c>
      <c r="EI46" s="137" t="str">
        <f>IF(Prk!O49="","",Prk!O49)</f>
        <v/>
      </c>
      <c r="EJ46" s="137" t="str">
        <f>IF(Prk!P49="","",Prk!P49)</f>
        <v/>
      </c>
      <c r="EK46" s="137" t="str">
        <f>IF(Prk!Q49="","",Prk!Q49)</f>
        <v/>
      </c>
      <c r="EL46" s="137" t="str">
        <f>IF(Prk!R49="","",Prk!R49)</f>
        <v/>
      </c>
      <c r="EM46" s="139" t="str">
        <f>IF(BADER!I49="","",BADER!I49)</f>
        <v/>
      </c>
      <c r="EN46" s="139" t="str">
        <f>IF(BADER!J49="","",BADER!J49)</f>
        <v/>
      </c>
      <c r="EO46" s="139" t="str">
        <f>IF(BADER!K49="","",BADER!K49)</f>
        <v/>
      </c>
      <c r="EP46" s="139" t="str">
        <f>IF(BADER!L49="","",BADER!L49)</f>
        <v/>
      </c>
      <c r="EQ46" s="139" t="str">
        <f>IF(BADER!M49="","",BADER!M49)</f>
        <v/>
      </c>
      <c r="ER46" s="139" t="str">
        <f>IF(BADER!N49="","",BADER!N49)</f>
        <v/>
      </c>
      <c r="ES46" s="139" t="str">
        <f>IF(BADER!O49="","",BADER!O49)</f>
        <v/>
      </c>
      <c r="ET46" s="139" t="str">
        <f>IF(BADER!P49="","",BADER!P49)</f>
        <v/>
      </c>
      <c r="EU46" s="139" t="str">
        <f>IF(BADER!Q49="","",BADER!Q49)</f>
        <v/>
      </c>
      <c r="EV46" s="139" t="str">
        <f>IF(BADER!R49="","",BADER!R49)</f>
        <v/>
      </c>
      <c r="EW46" s="146" t="str">
        <f t="shared" si="1"/>
        <v/>
      </c>
      <c r="EX46" s="146" t="str">
        <f t="shared" si="2"/>
        <v/>
      </c>
      <c r="EY46" s="146" t="str">
        <f t="shared" si="3"/>
        <v/>
      </c>
      <c r="EZ46" s="146" t="str">
        <f t="shared" si="4"/>
        <v/>
      </c>
      <c r="FA46" s="146" t="str">
        <f t="shared" si="5"/>
        <v/>
      </c>
      <c r="FB46" s="146" t="str">
        <f t="shared" si="6"/>
        <v/>
      </c>
      <c r="FC46" s="146" t="str">
        <f t="shared" si="7"/>
        <v/>
      </c>
      <c r="FD46" s="146" t="str">
        <f t="shared" si="8"/>
        <v/>
      </c>
      <c r="FE46" s="146" t="str">
        <f t="shared" si="9"/>
        <v/>
      </c>
      <c r="FF46" s="146" t="str">
        <f t="shared" si="10"/>
        <v/>
      </c>
      <c r="FG46" s="146" t="str">
        <f t="shared" si="11"/>
        <v/>
      </c>
      <c r="FH46" s="76" t="str">
        <f t="shared" si="12"/>
        <v/>
      </c>
      <c r="FI46" s="76" t="str">
        <f t="shared" si="13"/>
        <v/>
      </c>
      <c r="FJ46" s="76" t="str">
        <f t="shared" si="14"/>
        <v/>
      </c>
      <c r="FK46" s="76" t="str">
        <f t="shared" si="15"/>
        <v/>
      </c>
      <c r="FL46" s="76" t="str">
        <f t="shared" si="16"/>
        <v/>
      </c>
      <c r="FM46" s="76" t="str">
        <f t="shared" si="17"/>
        <v/>
      </c>
      <c r="FN46" s="76" t="str">
        <f t="shared" si="18"/>
        <v/>
      </c>
      <c r="FO46" s="76" t="str">
        <f t="shared" si="19"/>
        <v/>
      </c>
      <c r="FP46" s="76" t="str">
        <f t="shared" si="20"/>
        <v xml:space="preserve">Sikapnya  dalam ,  ,  ,  ,  ,  ,  ,  </v>
      </c>
    </row>
    <row r="47" spans="1:172">
      <c r="A47" s="72">
        <v>37</v>
      </c>
      <c r="B47" s="76" t="str">
        <f>'Data Identitas'!B45</f>
        <v>siswa37</v>
      </c>
      <c r="C47" s="137" t="str">
        <f>IF(QH!I50="","",QH!I50)</f>
        <v/>
      </c>
      <c r="D47" s="137" t="str">
        <f>IF(QH!J50="","",QH!J50)</f>
        <v/>
      </c>
      <c r="E47" s="137" t="str">
        <f>IF(QH!K50="","",QH!K50)</f>
        <v/>
      </c>
      <c r="F47" s="137" t="str">
        <f>IF(QH!L50="","",QH!L50)</f>
        <v/>
      </c>
      <c r="G47" s="137" t="str">
        <f>IF(QH!M50="","",QH!M50)</f>
        <v/>
      </c>
      <c r="H47" s="137" t="str">
        <f>IF(QH!N50="","",QH!N50)</f>
        <v/>
      </c>
      <c r="I47" s="137" t="str">
        <f>IF(QH!O50="","",QH!O50)</f>
        <v/>
      </c>
      <c r="J47" s="137" t="str">
        <f>IF(QH!P50="","",QH!P50)</f>
        <v/>
      </c>
      <c r="K47" s="137" t="str">
        <f>IF(QH!Q50="","",QH!Q50)</f>
        <v/>
      </c>
      <c r="L47" s="137" t="str">
        <f>IF(QH!R50="","",QH!R50)</f>
        <v/>
      </c>
      <c r="M47" s="138" t="str">
        <f>IF(AA!I50="","",AA!I50)</f>
        <v/>
      </c>
      <c r="N47" s="138" t="str">
        <f>IF(AA!J50="","",AA!J50)</f>
        <v/>
      </c>
      <c r="O47" s="138" t="str">
        <f>IF(AA!K50="","",AA!K50)</f>
        <v/>
      </c>
      <c r="P47" s="138" t="str">
        <f>IF(AA!L50="","",AA!L50)</f>
        <v/>
      </c>
      <c r="Q47" s="138" t="str">
        <f>IF(AA!M50="","",AA!M50)</f>
        <v/>
      </c>
      <c r="R47" s="138" t="str">
        <f>IF(AA!N50="","",AA!N50)</f>
        <v/>
      </c>
      <c r="S47" s="138" t="str">
        <f>IF(AA!O50="","",AA!O50)</f>
        <v/>
      </c>
      <c r="T47" s="138" t="str">
        <f>IF(AA!P50="","",AA!P50)</f>
        <v/>
      </c>
      <c r="U47" s="138" t="str">
        <f>IF(AA!Q50="","",AA!Q50)</f>
        <v/>
      </c>
      <c r="V47" s="138" t="str">
        <f>IF(AA!R50="","",AA!R50)</f>
        <v/>
      </c>
      <c r="W47" s="138" t="str">
        <f>IF(FIQIH!I50="","",FIQIH!I50)</f>
        <v/>
      </c>
      <c r="X47" s="138" t="str">
        <f>IF(FIQIH!J50="","",FIQIH!J50)</f>
        <v/>
      </c>
      <c r="Y47" s="138" t="str">
        <f>IF(FIQIH!K50="","",FIQIH!K50)</f>
        <v/>
      </c>
      <c r="Z47" s="138" t="str">
        <f>IF(FIQIH!L50="","",FIQIH!L50)</f>
        <v/>
      </c>
      <c r="AA47" s="138" t="str">
        <f>IF(FIQIH!M50="","",FIQIH!M50)</f>
        <v/>
      </c>
      <c r="AB47" s="138" t="str">
        <f>IF(FIQIH!N50="","",FIQIH!N50)</f>
        <v/>
      </c>
      <c r="AC47" s="138" t="str">
        <f>IF(FIQIH!O50="","",FIQIH!O50)</f>
        <v/>
      </c>
      <c r="AD47" s="138" t="str">
        <f>IF(FIQIH!P50="","",FIQIH!P50)</f>
        <v/>
      </c>
      <c r="AE47" s="138" t="str">
        <f>IF(FIQIH!Q50="","",FIQIH!Q50)</f>
        <v/>
      </c>
      <c r="AF47" s="138" t="str">
        <f>IF(FIQIH!R50="","",FIQIH!R50)</f>
        <v/>
      </c>
      <c r="AG47" s="138" t="str">
        <f>IF(SKI!I50="","",SKI!I50)</f>
        <v/>
      </c>
      <c r="AH47" s="138" t="str">
        <f>IF(SKI!J50="","",SKI!J50)</f>
        <v/>
      </c>
      <c r="AI47" s="138" t="str">
        <f>IF(SKI!K50="","",SKI!K50)</f>
        <v/>
      </c>
      <c r="AJ47" s="138" t="str">
        <f>IF(SKI!L50="","",SKI!L50)</f>
        <v/>
      </c>
      <c r="AK47" s="138" t="str">
        <f>IF(SKI!M50="","",SKI!M50)</f>
        <v/>
      </c>
      <c r="AL47" s="138" t="str">
        <f>IF(SKI!N50="","",SKI!N50)</f>
        <v/>
      </c>
      <c r="AM47" s="138" t="str">
        <f>IF(SKI!O50="","",SKI!O50)</f>
        <v/>
      </c>
      <c r="AN47" s="138" t="str">
        <f>IF(SKI!P50="","",SKI!P50)</f>
        <v/>
      </c>
      <c r="AO47" s="138" t="str">
        <f>IF(SKI!Q50="","",SKI!Q50)</f>
        <v/>
      </c>
      <c r="AP47" s="138" t="str">
        <f>IF(SKI!R50="","",SKI!R50)</f>
        <v/>
      </c>
      <c r="AQ47" s="138" t="str">
        <f>IF(PPKn!I50="","",PPKn!I50)</f>
        <v/>
      </c>
      <c r="AR47" s="138" t="str">
        <f>IF(PPKn!J50="","",PPKn!J50)</f>
        <v/>
      </c>
      <c r="AS47" s="138" t="str">
        <f>IF(PPKn!K50="","",PPKn!K50)</f>
        <v/>
      </c>
      <c r="AT47" s="138" t="str">
        <f>IF(PPKn!L50="","",PPKn!L50)</f>
        <v/>
      </c>
      <c r="AU47" s="138" t="str">
        <f>IF(PPKn!M50="","",PPKn!M50)</f>
        <v/>
      </c>
      <c r="AV47" s="138" t="str">
        <f>IF(PPKn!N50="","",PPKn!N50)</f>
        <v/>
      </c>
      <c r="AW47" s="138" t="str">
        <f>IF(PPKn!O50="","",PPKn!O50)</f>
        <v/>
      </c>
      <c r="AX47" s="138" t="str">
        <f>IF(PPKn!P50="","",PPKn!P50)</f>
        <v/>
      </c>
      <c r="AY47" s="138" t="str">
        <f>IF(PPKn!Q50="","",PPKn!Q50)</f>
        <v/>
      </c>
      <c r="AZ47" s="138" t="str">
        <f>IF(PPKn!R50="","",PPKn!R50)</f>
        <v/>
      </c>
      <c r="BA47" s="137" t="str">
        <f>IF(B.Ind!I50="","",B.Ind!I50)</f>
        <v/>
      </c>
      <c r="BB47" s="137" t="str">
        <f>IF(B.Ind!J50="","",B.Ind!J50)</f>
        <v/>
      </c>
      <c r="BC47" s="137" t="str">
        <f>IF(B.Ind!K50="","",B.Ind!K50)</f>
        <v/>
      </c>
      <c r="BD47" s="137" t="str">
        <f>IF(B.Ind!L50="","",B.Ind!L50)</f>
        <v/>
      </c>
      <c r="BE47" s="137" t="str">
        <f>IF(B.Ind!M50="","",B.Ind!M50)</f>
        <v/>
      </c>
      <c r="BF47" s="137" t="str">
        <f>IF(B.Ind!N50="","",B.Ind!N50)</f>
        <v/>
      </c>
      <c r="BG47" s="137" t="str">
        <f>IF(B.Ind!O50="","",B.Ind!O50)</f>
        <v/>
      </c>
      <c r="BH47" s="137" t="str">
        <f>IF(B.Ind!P50="","",B.Ind!P50)</f>
        <v/>
      </c>
      <c r="BI47" s="137" t="str">
        <f>IF(B.Ind!Q50="","",B.Ind!Q50)</f>
        <v/>
      </c>
      <c r="BJ47" s="137" t="str">
        <f>IF(B.Ind!R50="","",B.Ind!R50)</f>
        <v/>
      </c>
      <c r="BK47" s="137" t="str">
        <f>IF(B.ARAB!I50="","",B.ARAB!I50)</f>
        <v/>
      </c>
      <c r="BL47" s="137" t="str">
        <f>IF(B.ARAB!J50="","",B.ARAB!J50)</f>
        <v/>
      </c>
      <c r="BM47" s="137" t="str">
        <f>IF(B.ARAB!K50="","",B.ARAB!K50)</f>
        <v/>
      </c>
      <c r="BN47" s="137" t="str">
        <f>IF(B.ARAB!L50="","",B.ARAB!L50)</f>
        <v/>
      </c>
      <c r="BO47" s="137" t="str">
        <f>IF(B.ARAB!M50="","",B.ARAB!M50)</f>
        <v/>
      </c>
      <c r="BP47" s="137" t="str">
        <f>IF(B.ARAB!N50="","",B.ARAB!N50)</f>
        <v/>
      </c>
      <c r="BQ47" s="137" t="str">
        <f>IF(B.ARAB!O50="","",B.ARAB!O50)</f>
        <v/>
      </c>
      <c r="BR47" s="137" t="str">
        <f>IF(B.ARAB!P50="","",B.ARAB!P50)</f>
        <v/>
      </c>
      <c r="BS47" s="137" t="str">
        <f>IF(B.ARAB!Q50="","",B.ARAB!Q50)</f>
        <v/>
      </c>
      <c r="BT47" s="137" t="str">
        <f>IF(B.ARAB!R50="","",B.ARAB!R50)</f>
        <v/>
      </c>
      <c r="BU47" s="138" t="str">
        <f>IF(MAT!I50="","",MAT!I50)</f>
        <v/>
      </c>
      <c r="BV47" s="138" t="str">
        <f>IF(MAT!J50="","",MAT!J50)</f>
        <v/>
      </c>
      <c r="BW47" s="138" t="str">
        <f>IF(MAT!K50="","",MAT!K50)</f>
        <v/>
      </c>
      <c r="BX47" s="138" t="str">
        <f>IF(MAT!L50="","",MAT!L50)</f>
        <v/>
      </c>
      <c r="BY47" s="138" t="str">
        <f>IF(MAT!M50="","",MAT!M50)</f>
        <v/>
      </c>
      <c r="BZ47" s="138" t="str">
        <f>IF(MAT!N50="","",MAT!N50)</f>
        <v/>
      </c>
      <c r="CA47" s="138" t="str">
        <f>IF(MAT!O50="","",MAT!O50)</f>
        <v/>
      </c>
      <c r="CB47" s="138" t="str">
        <f>IF(MAT!P50="","",MAT!P50)</f>
        <v/>
      </c>
      <c r="CC47" s="138" t="str">
        <f>IF(MAT!Q50="","",MAT!Q50)</f>
        <v/>
      </c>
      <c r="CD47" s="138" t="str">
        <f>IF(MAT!R50="","",MAT!R50)</f>
        <v/>
      </c>
      <c r="CE47" s="138" t="str">
        <f>IF(IPA!I50="","",IPA!I50)</f>
        <v/>
      </c>
      <c r="CF47" s="138" t="str">
        <f>IF(IPA!J50="","",IPA!J50)</f>
        <v/>
      </c>
      <c r="CG47" s="138" t="str">
        <f>IF(IPA!K50="","",IPA!K50)</f>
        <v/>
      </c>
      <c r="CH47" s="138" t="str">
        <f>IF(IPA!L50="","",IPA!L50)</f>
        <v/>
      </c>
      <c r="CI47" s="138" t="str">
        <f>IF(IPA!M50="","",IPA!M50)</f>
        <v/>
      </c>
      <c r="CJ47" s="138" t="str">
        <f>IF(IPA!N50="","",IPA!N50)</f>
        <v/>
      </c>
      <c r="CK47" s="138" t="str">
        <f>IF(IPA!O50="","",IPA!O50)</f>
        <v/>
      </c>
      <c r="CL47" s="138" t="str">
        <f>IF(IPA!P50="","",IPA!P50)</f>
        <v/>
      </c>
      <c r="CM47" s="138" t="str">
        <f>IF(IPA!Q50="","",IPA!Q50)</f>
        <v/>
      </c>
      <c r="CN47" s="138" t="str">
        <f>IF(IPA!R50="","",IPA!R50)</f>
        <v/>
      </c>
      <c r="CO47" s="137" t="str">
        <f>IF(IPS!I50="","",IPS!I50)</f>
        <v/>
      </c>
      <c r="CP47" s="137" t="str">
        <f>IF(IPS!J50="","",IPS!J50)</f>
        <v/>
      </c>
      <c r="CQ47" s="137" t="str">
        <f>IF(IPS!K50="","",IPS!K50)</f>
        <v/>
      </c>
      <c r="CR47" s="137" t="str">
        <f>IF(IPS!L50="","",IPS!L50)</f>
        <v/>
      </c>
      <c r="CS47" s="137" t="str">
        <f>IF(IPS!M50="","",IPS!M50)</f>
        <v/>
      </c>
      <c r="CT47" s="137" t="str">
        <f>IF(IPS!N50="","",IPS!N50)</f>
        <v/>
      </c>
      <c r="CU47" s="137" t="str">
        <f>IF(IPS!O50="","",IPS!O50)</f>
        <v/>
      </c>
      <c r="CV47" s="137" t="str">
        <f>IF(IPS!P50="","",IPS!P50)</f>
        <v/>
      </c>
      <c r="CW47" s="137" t="str">
        <f>IF(IPS!Q50="","",IPS!Q50)</f>
        <v/>
      </c>
      <c r="CX47" s="137" t="str">
        <f>IF(IPS!R50="","",IPS!R50)</f>
        <v/>
      </c>
      <c r="CY47" s="138" t="str">
        <f>IF(BIng!I50="","",BIng!I50)</f>
        <v/>
      </c>
      <c r="CZ47" s="138" t="str">
        <f>IF(BIng!J50="","",BIng!J50)</f>
        <v/>
      </c>
      <c r="DA47" s="138" t="str">
        <f>IF(BIng!K50="","",BIng!K50)</f>
        <v/>
      </c>
      <c r="DB47" s="138" t="str">
        <f>IF(BIng!L50="","",BIng!L50)</f>
        <v/>
      </c>
      <c r="DC47" s="138" t="str">
        <f>IF(BIng!M50="","",BIng!M50)</f>
        <v/>
      </c>
      <c r="DD47" s="138" t="str">
        <f>IF(BIng!N50="","",BIng!N50)</f>
        <v/>
      </c>
      <c r="DE47" s="138" t="str">
        <f>IF(BIng!O50="","",BIng!O50)</f>
        <v/>
      </c>
      <c r="DF47" s="138" t="str">
        <f>IF(BIng!P50="","",BIng!P50)</f>
        <v/>
      </c>
      <c r="DG47" s="138" t="str">
        <f>IF(BIng!Q50="","",BIng!Q50)</f>
        <v/>
      </c>
      <c r="DH47" s="138" t="str">
        <f>IF(BIng!R50="","",BIng!R50)</f>
        <v/>
      </c>
      <c r="DI47" s="138" t="str">
        <f>IF(SBd!I50="","",SBd!I50)</f>
        <v/>
      </c>
      <c r="DJ47" s="138" t="str">
        <f>IF(SBd!J50="","",SBd!J50)</f>
        <v/>
      </c>
      <c r="DK47" s="138" t="str">
        <f>IF(SBd!K50="","",SBd!K50)</f>
        <v/>
      </c>
      <c r="DL47" s="138" t="str">
        <f>IF(SBd!L50="","",SBd!L50)</f>
        <v/>
      </c>
      <c r="DM47" s="138" t="str">
        <f>IF(SBd!M50="","",SBd!M50)</f>
        <v/>
      </c>
      <c r="DN47" s="138" t="str">
        <f>IF(SBd!N50="","",SBd!N50)</f>
        <v/>
      </c>
      <c r="DO47" s="138" t="str">
        <f>IF(SBd!O50="","",SBd!O50)</f>
        <v/>
      </c>
      <c r="DP47" s="138" t="str">
        <f>IF(SBd!P50="","",SBd!P50)</f>
        <v/>
      </c>
      <c r="DQ47" s="138" t="str">
        <f>IF(SBd!Q50="","",SBd!Q50)</f>
        <v/>
      </c>
      <c r="DR47" s="138" t="str">
        <f>IF(SBd!R50="","",SBd!R50)</f>
        <v/>
      </c>
      <c r="DS47" s="137" t="str">
        <f>IF(Pjk!I50="","",Pjk!I50)</f>
        <v/>
      </c>
      <c r="DT47" s="137" t="str">
        <f>IF(Pjk!J50="","",Pjk!J50)</f>
        <v/>
      </c>
      <c r="DU47" s="137" t="str">
        <f>IF(Pjk!K50="","",Pjk!K50)</f>
        <v/>
      </c>
      <c r="DV47" s="137" t="str">
        <f>IF(Pjk!L50="","",Pjk!L50)</f>
        <v/>
      </c>
      <c r="DW47" s="137" t="str">
        <f>IF(Pjk!M50="","",Pjk!M50)</f>
        <v/>
      </c>
      <c r="DX47" s="137" t="str">
        <f>IF(Pjk!N50="","",Pjk!N50)</f>
        <v/>
      </c>
      <c r="DY47" s="137" t="str">
        <f>IF(Pjk!O50="","",Pjk!O50)</f>
        <v/>
      </c>
      <c r="DZ47" s="137" t="str">
        <f>IF(Pjk!P50="","",Pjk!P50)</f>
        <v/>
      </c>
      <c r="EA47" s="137" t="str">
        <f>IF(Pjk!Q50="","",Pjk!Q50)</f>
        <v/>
      </c>
      <c r="EB47" s="137" t="str">
        <f>IF(Pjk!R50="","",Pjk!R50)</f>
        <v/>
      </c>
      <c r="EC47" s="137" t="str">
        <f>IF(Prk!I50="","",Prk!I50)</f>
        <v/>
      </c>
      <c r="ED47" s="137" t="str">
        <f>IF(Prk!J50="","",Prk!J50)</f>
        <v/>
      </c>
      <c r="EE47" s="137" t="str">
        <f>IF(Prk!K50="","",Prk!K50)</f>
        <v/>
      </c>
      <c r="EF47" s="137" t="str">
        <f>IF(Prk!L50="","",Prk!L50)</f>
        <v/>
      </c>
      <c r="EG47" s="137" t="str">
        <f>IF(Prk!M50="","",Prk!M50)</f>
        <v/>
      </c>
      <c r="EH47" s="137" t="str">
        <f>IF(Prk!N50="","",Prk!N50)</f>
        <v/>
      </c>
      <c r="EI47" s="137" t="str">
        <f>IF(Prk!O50="","",Prk!O50)</f>
        <v/>
      </c>
      <c r="EJ47" s="137" t="str">
        <f>IF(Prk!P50="","",Prk!P50)</f>
        <v/>
      </c>
      <c r="EK47" s="137" t="str">
        <f>IF(Prk!Q50="","",Prk!Q50)</f>
        <v/>
      </c>
      <c r="EL47" s="137" t="str">
        <f>IF(Prk!R50="","",Prk!R50)</f>
        <v/>
      </c>
      <c r="EM47" s="139" t="str">
        <f>IF(BADER!I50="","",BADER!I50)</f>
        <v/>
      </c>
      <c r="EN47" s="139" t="str">
        <f>IF(BADER!J50="","",BADER!J50)</f>
        <v/>
      </c>
      <c r="EO47" s="139" t="str">
        <f>IF(BADER!K50="","",BADER!K50)</f>
        <v/>
      </c>
      <c r="EP47" s="139" t="str">
        <f>IF(BADER!L50="","",BADER!L50)</f>
        <v/>
      </c>
      <c r="EQ47" s="139" t="str">
        <f>IF(BADER!M50="","",BADER!M50)</f>
        <v/>
      </c>
      <c r="ER47" s="139" t="str">
        <f>IF(BADER!N50="","",BADER!N50)</f>
        <v/>
      </c>
      <c r="ES47" s="139" t="str">
        <f>IF(BADER!O50="","",BADER!O50)</f>
        <v/>
      </c>
      <c r="ET47" s="139" t="str">
        <f>IF(BADER!P50="","",BADER!P50)</f>
        <v/>
      </c>
      <c r="EU47" s="139" t="str">
        <f>IF(BADER!Q50="","",BADER!Q50)</f>
        <v/>
      </c>
      <c r="EV47" s="139" t="str">
        <f>IF(BADER!R50="","",BADER!R50)</f>
        <v/>
      </c>
      <c r="EW47" s="146" t="str">
        <f t="shared" si="1"/>
        <v/>
      </c>
      <c r="EX47" s="146" t="str">
        <f t="shared" si="2"/>
        <v/>
      </c>
      <c r="EY47" s="146" t="str">
        <f t="shared" si="3"/>
        <v/>
      </c>
      <c r="EZ47" s="146" t="str">
        <f t="shared" si="4"/>
        <v/>
      </c>
      <c r="FA47" s="146" t="str">
        <f t="shared" si="5"/>
        <v/>
      </c>
      <c r="FB47" s="146" t="str">
        <f t="shared" si="6"/>
        <v/>
      </c>
      <c r="FC47" s="146" t="str">
        <f t="shared" si="7"/>
        <v/>
      </c>
      <c r="FD47" s="146" t="str">
        <f t="shared" si="8"/>
        <v/>
      </c>
      <c r="FE47" s="146" t="str">
        <f t="shared" si="9"/>
        <v/>
      </c>
      <c r="FF47" s="146" t="str">
        <f t="shared" si="10"/>
        <v/>
      </c>
      <c r="FG47" s="146" t="str">
        <f t="shared" si="11"/>
        <v/>
      </c>
      <c r="FH47" s="76" t="str">
        <f t="shared" si="12"/>
        <v/>
      </c>
      <c r="FI47" s="76" t="str">
        <f t="shared" si="13"/>
        <v/>
      </c>
      <c r="FJ47" s="76" t="str">
        <f t="shared" si="14"/>
        <v/>
      </c>
      <c r="FK47" s="76" t="str">
        <f t="shared" si="15"/>
        <v/>
      </c>
      <c r="FL47" s="76" t="str">
        <f t="shared" si="16"/>
        <v/>
      </c>
      <c r="FM47" s="76" t="str">
        <f t="shared" si="17"/>
        <v/>
      </c>
      <c r="FN47" s="76" t="str">
        <f t="shared" si="18"/>
        <v/>
      </c>
      <c r="FO47" s="76" t="str">
        <f t="shared" si="19"/>
        <v/>
      </c>
      <c r="FP47" s="76" t="str">
        <f t="shared" si="20"/>
        <v xml:space="preserve">Sikapnya  dalam ,  ,  ,  ,  ,  ,  ,  </v>
      </c>
    </row>
    <row r="48" spans="1:172">
      <c r="A48" s="72">
        <v>38</v>
      </c>
      <c r="B48" s="76" t="str">
        <f>'Data Identitas'!B46</f>
        <v>siswa38</v>
      </c>
      <c r="C48" s="137" t="str">
        <f>IF(QH!I51="","",QH!I51)</f>
        <v/>
      </c>
      <c r="D48" s="137" t="str">
        <f>IF(QH!J51="","",QH!J51)</f>
        <v/>
      </c>
      <c r="E48" s="137" t="str">
        <f>IF(QH!K51="","",QH!K51)</f>
        <v/>
      </c>
      <c r="F48" s="137" t="str">
        <f>IF(QH!L51="","",QH!L51)</f>
        <v/>
      </c>
      <c r="G48" s="137" t="str">
        <f>IF(QH!M51="","",QH!M51)</f>
        <v/>
      </c>
      <c r="H48" s="137" t="str">
        <f>IF(QH!N51="","",QH!N51)</f>
        <v/>
      </c>
      <c r="I48" s="137" t="str">
        <f>IF(QH!O51="","",QH!O51)</f>
        <v/>
      </c>
      <c r="J48" s="137" t="str">
        <f>IF(QH!P51="","",QH!P51)</f>
        <v/>
      </c>
      <c r="K48" s="137" t="str">
        <f>IF(QH!Q51="","",QH!Q51)</f>
        <v/>
      </c>
      <c r="L48" s="137" t="str">
        <f>IF(QH!R51="","",QH!R51)</f>
        <v/>
      </c>
      <c r="M48" s="138" t="str">
        <f>IF(AA!I51="","",AA!I51)</f>
        <v/>
      </c>
      <c r="N48" s="138" t="str">
        <f>IF(AA!J51="","",AA!J51)</f>
        <v/>
      </c>
      <c r="O48" s="138" t="str">
        <f>IF(AA!K51="","",AA!K51)</f>
        <v/>
      </c>
      <c r="P48" s="138" t="str">
        <f>IF(AA!L51="","",AA!L51)</f>
        <v/>
      </c>
      <c r="Q48" s="138" t="str">
        <f>IF(AA!M51="","",AA!M51)</f>
        <v/>
      </c>
      <c r="R48" s="138" t="str">
        <f>IF(AA!N51="","",AA!N51)</f>
        <v/>
      </c>
      <c r="S48" s="138" t="str">
        <f>IF(AA!O51="","",AA!O51)</f>
        <v/>
      </c>
      <c r="T48" s="138" t="str">
        <f>IF(AA!P51="","",AA!P51)</f>
        <v/>
      </c>
      <c r="U48" s="138" t="str">
        <f>IF(AA!Q51="","",AA!Q51)</f>
        <v/>
      </c>
      <c r="V48" s="138" t="str">
        <f>IF(AA!R51="","",AA!R51)</f>
        <v/>
      </c>
      <c r="W48" s="138" t="str">
        <f>IF(FIQIH!I51="","",FIQIH!I51)</f>
        <v/>
      </c>
      <c r="X48" s="138" t="str">
        <f>IF(FIQIH!J51="","",FIQIH!J51)</f>
        <v/>
      </c>
      <c r="Y48" s="138" t="str">
        <f>IF(FIQIH!K51="","",FIQIH!K51)</f>
        <v/>
      </c>
      <c r="Z48" s="138" t="str">
        <f>IF(FIQIH!L51="","",FIQIH!L51)</f>
        <v/>
      </c>
      <c r="AA48" s="138" t="str">
        <f>IF(FIQIH!M51="","",FIQIH!M51)</f>
        <v/>
      </c>
      <c r="AB48" s="138" t="str">
        <f>IF(FIQIH!N51="","",FIQIH!N51)</f>
        <v/>
      </c>
      <c r="AC48" s="138" t="str">
        <f>IF(FIQIH!O51="","",FIQIH!O51)</f>
        <v/>
      </c>
      <c r="AD48" s="138" t="str">
        <f>IF(FIQIH!P51="","",FIQIH!P51)</f>
        <v/>
      </c>
      <c r="AE48" s="138" t="str">
        <f>IF(FIQIH!Q51="","",FIQIH!Q51)</f>
        <v/>
      </c>
      <c r="AF48" s="138" t="str">
        <f>IF(FIQIH!R51="","",FIQIH!R51)</f>
        <v/>
      </c>
      <c r="AG48" s="138" t="str">
        <f>IF(SKI!I51="","",SKI!I51)</f>
        <v/>
      </c>
      <c r="AH48" s="138" t="str">
        <f>IF(SKI!J51="","",SKI!J51)</f>
        <v/>
      </c>
      <c r="AI48" s="138" t="str">
        <f>IF(SKI!K51="","",SKI!K51)</f>
        <v/>
      </c>
      <c r="AJ48" s="138" t="str">
        <f>IF(SKI!L51="","",SKI!L51)</f>
        <v/>
      </c>
      <c r="AK48" s="138" t="str">
        <f>IF(SKI!M51="","",SKI!M51)</f>
        <v/>
      </c>
      <c r="AL48" s="138" t="str">
        <f>IF(SKI!N51="","",SKI!N51)</f>
        <v/>
      </c>
      <c r="AM48" s="138" t="str">
        <f>IF(SKI!O51="","",SKI!O51)</f>
        <v/>
      </c>
      <c r="AN48" s="138" t="str">
        <f>IF(SKI!P51="","",SKI!P51)</f>
        <v/>
      </c>
      <c r="AO48" s="138" t="str">
        <f>IF(SKI!Q51="","",SKI!Q51)</f>
        <v/>
      </c>
      <c r="AP48" s="138" t="str">
        <f>IF(SKI!R51="","",SKI!R51)</f>
        <v/>
      </c>
      <c r="AQ48" s="138" t="str">
        <f>IF(PPKn!I51="","",PPKn!I51)</f>
        <v/>
      </c>
      <c r="AR48" s="138" t="str">
        <f>IF(PPKn!J51="","",PPKn!J51)</f>
        <v/>
      </c>
      <c r="AS48" s="138" t="str">
        <f>IF(PPKn!K51="","",PPKn!K51)</f>
        <v/>
      </c>
      <c r="AT48" s="138" t="str">
        <f>IF(PPKn!L51="","",PPKn!L51)</f>
        <v/>
      </c>
      <c r="AU48" s="138" t="str">
        <f>IF(PPKn!M51="","",PPKn!M51)</f>
        <v/>
      </c>
      <c r="AV48" s="138" t="str">
        <f>IF(PPKn!N51="","",PPKn!N51)</f>
        <v/>
      </c>
      <c r="AW48" s="138" t="str">
        <f>IF(PPKn!O51="","",PPKn!O51)</f>
        <v/>
      </c>
      <c r="AX48" s="138" t="str">
        <f>IF(PPKn!P51="","",PPKn!P51)</f>
        <v/>
      </c>
      <c r="AY48" s="138" t="str">
        <f>IF(PPKn!Q51="","",PPKn!Q51)</f>
        <v/>
      </c>
      <c r="AZ48" s="138" t="str">
        <f>IF(PPKn!R51="","",PPKn!R51)</f>
        <v/>
      </c>
      <c r="BA48" s="137" t="str">
        <f>IF(B.Ind!I51="","",B.Ind!I51)</f>
        <v/>
      </c>
      <c r="BB48" s="137" t="str">
        <f>IF(B.Ind!J51="","",B.Ind!J51)</f>
        <v/>
      </c>
      <c r="BC48" s="137" t="str">
        <f>IF(B.Ind!K51="","",B.Ind!K51)</f>
        <v/>
      </c>
      <c r="BD48" s="137" t="str">
        <f>IF(B.Ind!L51="","",B.Ind!L51)</f>
        <v/>
      </c>
      <c r="BE48" s="137" t="str">
        <f>IF(B.Ind!M51="","",B.Ind!M51)</f>
        <v/>
      </c>
      <c r="BF48" s="137" t="str">
        <f>IF(B.Ind!N51="","",B.Ind!N51)</f>
        <v/>
      </c>
      <c r="BG48" s="137" t="str">
        <f>IF(B.Ind!O51="","",B.Ind!O51)</f>
        <v/>
      </c>
      <c r="BH48" s="137" t="str">
        <f>IF(B.Ind!P51="","",B.Ind!P51)</f>
        <v/>
      </c>
      <c r="BI48" s="137" t="str">
        <f>IF(B.Ind!Q51="","",B.Ind!Q51)</f>
        <v/>
      </c>
      <c r="BJ48" s="137" t="str">
        <f>IF(B.Ind!R51="","",B.Ind!R51)</f>
        <v/>
      </c>
      <c r="BK48" s="137" t="str">
        <f>IF(B.ARAB!I51="","",B.ARAB!I51)</f>
        <v/>
      </c>
      <c r="BL48" s="137" t="str">
        <f>IF(B.ARAB!J51="","",B.ARAB!J51)</f>
        <v/>
      </c>
      <c r="BM48" s="137" t="str">
        <f>IF(B.ARAB!K51="","",B.ARAB!K51)</f>
        <v/>
      </c>
      <c r="BN48" s="137" t="str">
        <f>IF(B.ARAB!L51="","",B.ARAB!L51)</f>
        <v/>
      </c>
      <c r="BO48" s="137" t="str">
        <f>IF(B.ARAB!M51="","",B.ARAB!M51)</f>
        <v/>
      </c>
      <c r="BP48" s="137" t="str">
        <f>IF(B.ARAB!N51="","",B.ARAB!N51)</f>
        <v/>
      </c>
      <c r="BQ48" s="137" t="str">
        <f>IF(B.ARAB!O51="","",B.ARAB!O51)</f>
        <v/>
      </c>
      <c r="BR48" s="137" t="str">
        <f>IF(B.ARAB!P51="","",B.ARAB!P51)</f>
        <v/>
      </c>
      <c r="BS48" s="137" t="str">
        <f>IF(B.ARAB!Q51="","",B.ARAB!Q51)</f>
        <v/>
      </c>
      <c r="BT48" s="137" t="str">
        <f>IF(B.ARAB!R51="","",B.ARAB!R51)</f>
        <v/>
      </c>
      <c r="BU48" s="138" t="str">
        <f>IF(MAT!I51="","",MAT!I51)</f>
        <v/>
      </c>
      <c r="BV48" s="138" t="str">
        <f>IF(MAT!J51="","",MAT!J51)</f>
        <v/>
      </c>
      <c r="BW48" s="138" t="str">
        <f>IF(MAT!K51="","",MAT!K51)</f>
        <v/>
      </c>
      <c r="BX48" s="138" t="str">
        <f>IF(MAT!L51="","",MAT!L51)</f>
        <v/>
      </c>
      <c r="BY48" s="138" t="str">
        <f>IF(MAT!M51="","",MAT!M51)</f>
        <v/>
      </c>
      <c r="BZ48" s="138" t="str">
        <f>IF(MAT!N51="","",MAT!N51)</f>
        <v/>
      </c>
      <c r="CA48" s="138" t="str">
        <f>IF(MAT!O51="","",MAT!O51)</f>
        <v/>
      </c>
      <c r="CB48" s="138" t="str">
        <f>IF(MAT!P51="","",MAT!P51)</f>
        <v/>
      </c>
      <c r="CC48" s="138" t="str">
        <f>IF(MAT!Q51="","",MAT!Q51)</f>
        <v/>
      </c>
      <c r="CD48" s="138" t="str">
        <f>IF(MAT!R51="","",MAT!R51)</f>
        <v/>
      </c>
      <c r="CE48" s="138" t="str">
        <f>IF(IPA!I51="","",IPA!I51)</f>
        <v/>
      </c>
      <c r="CF48" s="138" t="str">
        <f>IF(IPA!J51="","",IPA!J51)</f>
        <v/>
      </c>
      <c r="CG48" s="138" t="str">
        <f>IF(IPA!K51="","",IPA!K51)</f>
        <v/>
      </c>
      <c r="CH48" s="138" t="str">
        <f>IF(IPA!L51="","",IPA!L51)</f>
        <v/>
      </c>
      <c r="CI48" s="138" t="str">
        <f>IF(IPA!M51="","",IPA!M51)</f>
        <v/>
      </c>
      <c r="CJ48" s="138" t="str">
        <f>IF(IPA!N51="","",IPA!N51)</f>
        <v/>
      </c>
      <c r="CK48" s="138" t="str">
        <f>IF(IPA!O51="","",IPA!O51)</f>
        <v/>
      </c>
      <c r="CL48" s="138" t="str">
        <f>IF(IPA!P51="","",IPA!P51)</f>
        <v/>
      </c>
      <c r="CM48" s="138" t="str">
        <f>IF(IPA!Q51="","",IPA!Q51)</f>
        <v/>
      </c>
      <c r="CN48" s="138" t="str">
        <f>IF(IPA!R51="","",IPA!R51)</f>
        <v/>
      </c>
      <c r="CO48" s="137" t="str">
        <f>IF(IPS!I51="","",IPS!I51)</f>
        <v/>
      </c>
      <c r="CP48" s="137" t="str">
        <f>IF(IPS!J51="","",IPS!J51)</f>
        <v/>
      </c>
      <c r="CQ48" s="137" t="str">
        <f>IF(IPS!K51="","",IPS!K51)</f>
        <v/>
      </c>
      <c r="CR48" s="137" t="str">
        <f>IF(IPS!L51="","",IPS!L51)</f>
        <v/>
      </c>
      <c r="CS48" s="137" t="str">
        <f>IF(IPS!M51="","",IPS!M51)</f>
        <v/>
      </c>
      <c r="CT48" s="137" t="str">
        <f>IF(IPS!N51="","",IPS!N51)</f>
        <v/>
      </c>
      <c r="CU48" s="137" t="str">
        <f>IF(IPS!O51="","",IPS!O51)</f>
        <v/>
      </c>
      <c r="CV48" s="137" t="str">
        <f>IF(IPS!P51="","",IPS!P51)</f>
        <v/>
      </c>
      <c r="CW48" s="137" t="str">
        <f>IF(IPS!Q51="","",IPS!Q51)</f>
        <v/>
      </c>
      <c r="CX48" s="137" t="str">
        <f>IF(IPS!R51="","",IPS!R51)</f>
        <v/>
      </c>
      <c r="CY48" s="138" t="str">
        <f>IF(BIng!I51="","",BIng!I51)</f>
        <v/>
      </c>
      <c r="CZ48" s="138" t="str">
        <f>IF(BIng!J51="","",BIng!J51)</f>
        <v/>
      </c>
      <c r="DA48" s="138" t="str">
        <f>IF(BIng!K51="","",BIng!K51)</f>
        <v/>
      </c>
      <c r="DB48" s="138" t="str">
        <f>IF(BIng!L51="","",BIng!L51)</f>
        <v/>
      </c>
      <c r="DC48" s="138" t="str">
        <f>IF(BIng!M51="","",BIng!M51)</f>
        <v/>
      </c>
      <c r="DD48" s="138" t="str">
        <f>IF(BIng!N51="","",BIng!N51)</f>
        <v/>
      </c>
      <c r="DE48" s="138" t="str">
        <f>IF(BIng!O51="","",BIng!O51)</f>
        <v/>
      </c>
      <c r="DF48" s="138" t="str">
        <f>IF(BIng!P51="","",BIng!P51)</f>
        <v/>
      </c>
      <c r="DG48" s="138" t="str">
        <f>IF(BIng!Q51="","",BIng!Q51)</f>
        <v/>
      </c>
      <c r="DH48" s="138" t="str">
        <f>IF(BIng!R51="","",BIng!R51)</f>
        <v/>
      </c>
      <c r="DI48" s="138" t="str">
        <f>IF(SBd!I51="","",SBd!I51)</f>
        <v/>
      </c>
      <c r="DJ48" s="138" t="str">
        <f>IF(SBd!J51="","",SBd!J51)</f>
        <v/>
      </c>
      <c r="DK48" s="138" t="str">
        <f>IF(SBd!K51="","",SBd!K51)</f>
        <v/>
      </c>
      <c r="DL48" s="138" t="str">
        <f>IF(SBd!L51="","",SBd!L51)</f>
        <v/>
      </c>
      <c r="DM48" s="138" t="str">
        <f>IF(SBd!M51="","",SBd!M51)</f>
        <v/>
      </c>
      <c r="DN48" s="138" t="str">
        <f>IF(SBd!N51="","",SBd!N51)</f>
        <v/>
      </c>
      <c r="DO48" s="138" t="str">
        <f>IF(SBd!O51="","",SBd!O51)</f>
        <v/>
      </c>
      <c r="DP48" s="138" t="str">
        <f>IF(SBd!P51="","",SBd!P51)</f>
        <v/>
      </c>
      <c r="DQ48" s="138" t="str">
        <f>IF(SBd!Q51="","",SBd!Q51)</f>
        <v/>
      </c>
      <c r="DR48" s="138" t="str">
        <f>IF(SBd!R51="","",SBd!R51)</f>
        <v/>
      </c>
      <c r="DS48" s="137" t="str">
        <f>IF(Pjk!I51="","",Pjk!I51)</f>
        <v/>
      </c>
      <c r="DT48" s="137" t="str">
        <f>IF(Pjk!J51="","",Pjk!J51)</f>
        <v/>
      </c>
      <c r="DU48" s="137" t="str">
        <f>IF(Pjk!K51="","",Pjk!K51)</f>
        <v/>
      </c>
      <c r="DV48" s="137" t="str">
        <f>IF(Pjk!L51="","",Pjk!L51)</f>
        <v/>
      </c>
      <c r="DW48" s="137" t="str">
        <f>IF(Pjk!M51="","",Pjk!M51)</f>
        <v/>
      </c>
      <c r="DX48" s="137" t="str">
        <f>IF(Pjk!N51="","",Pjk!N51)</f>
        <v/>
      </c>
      <c r="DY48" s="137" t="str">
        <f>IF(Pjk!O51="","",Pjk!O51)</f>
        <v/>
      </c>
      <c r="DZ48" s="137" t="str">
        <f>IF(Pjk!P51="","",Pjk!P51)</f>
        <v/>
      </c>
      <c r="EA48" s="137" t="str">
        <f>IF(Pjk!Q51="","",Pjk!Q51)</f>
        <v/>
      </c>
      <c r="EB48" s="137" t="str">
        <f>IF(Pjk!R51="","",Pjk!R51)</f>
        <v/>
      </c>
      <c r="EC48" s="137" t="str">
        <f>IF(Prk!I51="","",Prk!I51)</f>
        <v/>
      </c>
      <c r="ED48" s="137" t="str">
        <f>IF(Prk!J51="","",Prk!J51)</f>
        <v/>
      </c>
      <c r="EE48" s="137" t="str">
        <f>IF(Prk!K51="","",Prk!K51)</f>
        <v/>
      </c>
      <c r="EF48" s="137" t="str">
        <f>IF(Prk!L51="","",Prk!L51)</f>
        <v/>
      </c>
      <c r="EG48" s="137" t="str">
        <f>IF(Prk!M51="","",Prk!M51)</f>
        <v/>
      </c>
      <c r="EH48" s="137" t="str">
        <f>IF(Prk!N51="","",Prk!N51)</f>
        <v/>
      </c>
      <c r="EI48" s="137" t="str">
        <f>IF(Prk!O51="","",Prk!O51)</f>
        <v/>
      </c>
      <c r="EJ48" s="137" t="str">
        <f>IF(Prk!P51="","",Prk!P51)</f>
        <v/>
      </c>
      <c r="EK48" s="137" t="str">
        <f>IF(Prk!Q51="","",Prk!Q51)</f>
        <v/>
      </c>
      <c r="EL48" s="137" t="str">
        <f>IF(Prk!R51="","",Prk!R51)</f>
        <v/>
      </c>
      <c r="EM48" s="139" t="str">
        <f>IF(BADER!I51="","",BADER!I51)</f>
        <v/>
      </c>
      <c r="EN48" s="139" t="str">
        <f>IF(BADER!J51="","",BADER!J51)</f>
        <v/>
      </c>
      <c r="EO48" s="139" t="str">
        <f>IF(BADER!K51="","",BADER!K51)</f>
        <v/>
      </c>
      <c r="EP48" s="139" t="str">
        <f>IF(BADER!L51="","",BADER!L51)</f>
        <v/>
      </c>
      <c r="EQ48" s="139" t="str">
        <f>IF(BADER!M51="","",BADER!M51)</f>
        <v/>
      </c>
      <c r="ER48" s="139" t="str">
        <f>IF(BADER!N51="","",BADER!N51)</f>
        <v/>
      </c>
      <c r="ES48" s="139" t="str">
        <f>IF(BADER!O51="","",BADER!O51)</f>
        <v/>
      </c>
      <c r="ET48" s="139" t="str">
        <f>IF(BADER!P51="","",BADER!P51)</f>
        <v/>
      </c>
      <c r="EU48" s="139" t="str">
        <f>IF(BADER!Q51="","",BADER!Q51)</f>
        <v/>
      </c>
      <c r="EV48" s="139" t="str">
        <f>IF(BADER!R51="","",BADER!R51)</f>
        <v/>
      </c>
      <c r="EW48" s="146" t="str">
        <f t="shared" si="1"/>
        <v/>
      </c>
      <c r="EX48" s="146" t="str">
        <f t="shared" si="2"/>
        <v/>
      </c>
      <c r="EY48" s="146" t="str">
        <f t="shared" si="3"/>
        <v/>
      </c>
      <c r="EZ48" s="146" t="str">
        <f t="shared" si="4"/>
        <v/>
      </c>
      <c r="FA48" s="146" t="str">
        <f t="shared" si="5"/>
        <v/>
      </c>
      <c r="FB48" s="146" t="str">
        <f t="shared" si="6"/>
        <v/>
      </c>
      <c r="FC48" s="146" t="str">
        <f t="shared" si="7"/>
        <v/>
      </c>
      <c r="FD48" s="146" t="str">
        <f t="shared" si="8"/>
        <v/>
      </c>
      <c r="FE48" s="146" t="str">
        <f t="shared" si="9"/>
        <v/>
      </c>
      <c r="FF48" s="146" t="str">
        <f t="shared" si="10"/>
        <v/>
      </c>
      <c r="FG48" s="146" t="str">
        <f t="shared" si="11"/>
        <v/>
      </c>
      <c r="FH48" s="76" t="str">
        <f t="shared" si="12"/>
        <v/>
      </c>
      <c r="FI48" s="76" t="str">
        <f t="shared" si="13"/>
        <v/>
      </c>
      <c r="FJ48" s="76" t="str">
        <f t="shared" si="14"/>
        <v/>
      </c>
      <c r="FK48" s="76" t="str">
        <f t="shared" si="15"/>
        <v/>
      </c>
      <c r="FL48" s="76" t="str">
        <f t="shared" si="16"/>
        <v/>
      </c>
      <c r="FM48" s="76" t="str">
        <f t="shared" si="17"/>
        <v/>
      </c>
      <c r="FN48" s="76" t="str">
        <f t="shared" si="18"/>
        <v/>
      </c>
      <c r="FO48" s="76" t="str">
        <f t="shared" si="19"/>
        <v/>
      </c>
      <c r="FP48" s="76" t="str">
        <f t="shared" si="20"/>
        <v xml:space="preserve">Sikapnya  dalam ,  ,  ,  ,  ,  ,  ,  </v>
      </c>
    </row>
    <row r="49" spans="1:16384">
      <c r="A49" s="72">
        <v>39</v>
      </c>
      <c r="B49" s="76" t="str">
        <f>'Data Identitas'!B47</f>
        <v>siswa39</v>
      </c>
      <c r="C49" s="137" t="str">
        <f>IF(QH!I52="","",QH!I52)</f>
        <v/>
      </c>
      <c r="D49" s="137" t="str">
        <f>IF(QH!J52="","",QH!J52)</f>
        <v/>
      </c>
      <c r="E49" s="137" t="str">
        <f>IF(QH!K52="","",QH!K52)</f>
        <v/>
      </c>
      <c r="F49" s="137" t="str">
        <f>IF(QH!L52="","",QH!L52)</f>
        <v/>
      </c>
      <c r="G49" s="137" t="str">
        <f>IF(QH!M52="","",QH!M52)</f>
        <v/>
      </c>
      <c r="H49" s="137" t="str">
        <f>IF(QH!N52="","",QH!N52)</f>
        <v/>
      </c>
      <c r="I49" s="137" t="str">
        <f>IF(QH!O52="","",QH!O52)</f>
        <v/>
      </c>
      <c r="J49" s="137" t="str">
        <f>IF(QH!P52="","",QH!P52)</f>
        <v/>
      </c>
      <c r="K49" s="137" t="str">
        <f>IF(QH!Q52="","",QH!Q52)</f>
        <v/>
      </c>
      <c r="L49" s="137" t="str">
        <f>IF(QH!R52="","",QH!R52)</f>
        <v/>
      </c>
      <c r="M49" s="138" t="str">
        <f>IF(AA!I52="","",AA!I52)</f>
        <v/>
      </c>
      <c r="N49" s="138" t="str">
        <f>IF(AA!J52="","",AA!J52)</f>
        <v/>
      </c>
      <c r="O49" s="138" t="str">
        <f>IF(AA!K52="","",AA!K52)</f>
        <v/>
      </c>
      <c r="P49" s="138" t="str">
        <f>IF(AA!L52="","",AA!L52)</f>
        <v/>
      </c>
      <c r="Q49" s="138" t="str">
        <f>IF(AA!M52="","",AA!M52)</f>
        <v/>
      </c>
      <c r="R49" s="138" t="str">
        <f>IF(AA!N52="","",AA!N52)</f>
        <v/>
      </c>
      <c r="S49" s="138" t="str">
        <f>IF(AA!O52="","",AA!O52)</f>
        <v/>
      </c>
      <c r="T49" s="138" t="str">
        <f>IF(AA!P52="","",AA!P52)</f>
        <v/>
      </c>
      <c r="U49" s="138" t="str">
        <f>IF(AA!Q52="","",AA!Q52)</f>
        <v/>
      </c>
      <c r="V49" s="138" t="str">
        <f>IF(AA!R52="","",AA!R52)</f>
        <v/>
      </c>
      <c r="W49" s="138" t="str">
        <f>IF(FIQIH!I52="","",FIQIH!I52)</f>
        <v/>
      </c>
      <c r="X49" s="138" t="str">
        <f>IF(FIQIH!J52="","",FIQIH!J52)</f>
        <v/>
      </c>
      <c r="Y49" s="138" t="str">
        <f>IF(FIQIH!K52="","",FIQIH!K52)</f>
        <v/>
      </c>
      <c r="Z49" s="138" t="str">
        <f>IF(FIQIH!L52="","",FIQIH!L52)</f>
        <v/>
      </c>
      <c r="AA49" s="138" t="str">
        <f>IF(FIQIH!M52="","",FIQIH!M52)</f>
        <v/>
      </c>
      <c r="AB49" s="138" t="str">
        <f>IF(FIQIH!N52="","",FIQIH!N52)</f>
        <v/>
      </c>
      <c r="AC49" s="138" t="str">
        <f>IF(FIQIH!O52="","",FIQIH!O52)</f>
        <v/>
      </c>
      <c r="AD49" s="138" t="str">
        <f>IF(FIQIH!P52="","",FIQIH!P52)</f>
        <v/>
      </c>
      <c r="AE49" s="138" t="str">
        <f>IF(FIQIH!Q52="","",FIQIH!Q52)</f>
        <v/>
      </c>
      <c r="AF49" s="138" t="str">
        <f>IF(FIQIH!R52="","",FIQIH!R52)</f>
        <v/>
      </c>
      <c r="AG49" s="138" t="str">
        <f>IF(SKI!I52="","",SKI!I52)</f>
        <v/>
      </c>
      <c r="AH49" s="138" t="str">
        <f>IF(SKI!J52="","",SKI!J52)</f>
        <v/>
      </c>
      <c r="AI49" s="138" t="str">
        <f>IF(SKI!K52="","",SKI!K52)</f>
        <v/>
      </c>
      <c r="AJ49" s="138" t="str">
        <f>IF(SKI!L52="","",SKI!L52)</f>
        <v/>
      </c>
      <c r="AK49" s="138" t="str">
        <f>IF(SKI!M52="","",SKI!M52)</f>
        <v/>
      </c>
      <c r="AL49" s="138" t="str">
        <f>IF(SKI!N52="","",SKI!N52)</f>
        <v/>
      </c>
      <c r="AM49" s="138" t="str">
        <f>IF(SKI!O52="","",SKI!O52)</f>
        <v/>
      </c>
      <c r="AN49" s="138" t="str">
        <f>IF(SKI!P52="","",SKI!P52)</f>
        <v/>
      </c>
      <c r="AO49" s="138" t="str">
        <f>IF(SKI!Q52="","",SKI!Q52)</f>
        <v/>
      </c>
      <c r="AP49" s="138" t="str">
        <f>IF(SKI!R52="","",SKI!R52)</f>
        <v/>
      </c>
      <c r="AQ49" s="138" t="str">
        <f>IF(PPKn!I52="","",PPKn!I52)</f>
        <v/>
      </c>
      <c r="AR49" s="138" t="str">
        <f>IF(PPKn!J52="","",PPKn!J52)</f>
        <v/>
      </c>
      <c r="AS49" s="138" t="str">
        <f>IF(PPKn!K52="","",PPKn!K52)</f>
        <v/>
      </c>
      <c r="AT49" s="138" t="str">
        <f>IF(PPKn!L52="","",PPKn!L52)</f>
        <v/>
      </c>
      <c r="AU49" s="138" t="str">
        <f>IF(PPKn!M52="","",PPKn!M52)</f>
        <v/>
      </c>
      <c r="AV49" s="138" t="str">
        <f>IF(PPKn!N52="","",PPKn!N52)</f>
        <v/>
      </c>
      <c r="AW49" s="138" t="str">
        <f>IF(PPKn!O52="","",PPKn!O52)</f>
        <v/>
      </c>
      <c r="AX49" s="138" t="str">
        <f>IF(PPKn!P52="","",PPKn!P52)</f>
        <v/>
      </c>
      <c r="AY49" s="138" t="str">
        <f>IF(PPKn!Q52="","",PPKn!Q52)</f>
        <v/>
      </c>
      <c r="AZ49" s="138" t="str">
        <f>IF(PPKn!R52="","",PPKn!R52)</f>
        <v/>
      </c>
      <c r="BA49" s="137" t="str">
        <f>IF(B.Ind!I52="","",B.Ind!I52)</f>
        <v/>
      </c>
      <c r="BB49" s="137" t="str">
        <f>IF(B.Ind!J52="","",B.Ind!J52)</f>
        <v/>
      </c>
      <c r="BC49" s="137" t="str">
        <f>IF(B.Ind!K52="","",B.Ind!K52)</f>
        <v/>
      </c>
      <c r="BD49" s="137" t="str">
        <f>IF(B.Ind!L52="","",B.Ind!L52)</f>
        <v/>
      </c>
      <c r="BE49" s="137" t="str">
        <f>IF(B.Ind!M52="","",B.Ind!M52)</f>
        <v/>
      </c>
      <c r="BF49" s="137" t="str">
        <f>IF(B.Ind!N52="","",B.Ind!N52)</f>
        <v/>
      </c>
      <c r="BG49" s="137" t="str">
        <f>IF(B.Ind!O52="","",B.Ind!O52)</f>
        <v/>
      </c>
      <c r="BH49" s="137" t="str">
        <f>IF(B.Ind!P52="","",B.Ind!P52)</f>
        <v/>
      </c>
      <c r="BI49" s="137" t="str">
        <f>IF(B.Ind!Q52="","",B.Ind!Q52)</f>
        <v/>
      </c>
      <c r="BJ49" s="137" t="str">
        <f>IF(B.Ind!R52="","",B.Ind!R52)</f>
        <v/>
      </c>
      <c r="BK49" s="137" t="str">
        <f>IF(B.ARAB!I52="","",B.ARAB!I52)</f>
        <v/>
      </c>
      <c r="BL49" s="137" t="str">
        <f>IF(B.ARAB!J52="","",B.ARAB!J52)</f>
        <v/>
      </c>
      <c r="BM49" s="137" t="str">
        <f>IF(B.ARAB!K52="","",B.ARAB!K52)</f>
        <v/>
      </c>
      <c r="BN49" s="137" t="str">
        <f>IF(B.ARAB!L52="","",B.ARAB!L52)</f>
        <v/>
      </c>
      <c r="BO49" s="137" t="str">
        <f>IF(B.ARAB!M52="","",B.ARAB!M52)</f>
        <v/>
      </c>
      <c r="BP49" s="137" t="str">
        <f>IF(B.ARAB!N52="","",B.ARAB!N52)</f>
        <v/>
      </c>
      <c r="BQ49" s="137" t="str">
        <f>IF(B.ARAB!O52="","",B.ARAB!O52)</f>
        <v/>
      </c>
      <c r="BR49" s="137" t="str">
        <f>IF(B.ARAB!P52="","",B.ARAB!P52)</f>
        <v/>
      </c>
      <c r="BS49" s="137" t="str">
        <f>IF(B.ARAB!Q52="","",B.ARAB!Q52)</f>
        <v/>
      </c>
      <c r="BT49" s="137" t="str">
        <f>IF(B.ARAB!R52="","",B.ARAB!R52)</f>
        <v/>
      </c>
      <c r="BU49" s="138" t="str">
        <f>IF(MAT!I52="","",MAT!I52)</f>
        <v/>
      </c>
      <c r="BV49" s="138" t="str">
        <f>IF(MAT!J52="","",MAT!J52)</f>
        <v/>
      </c>
      <c r="BW49" s="138" t="str">
        <f>IF(MAT!K52="","",MAT!K52)</f>
        <v/>
      </c>
      <c r="BX49" s="138" t="str">
        <f>IF(MAT!L52="","",MAT!L52)</f>
        <v/>
      </c>
      <c r="BY49" s="138" t="str">
        <f>IF(MAT!M52="","",MAT!M52)</f>
        <v/>
      </c>
      <c r="BZ49" s="138" t="str">
        <f>IF(MAT!N52="","",MAT!N52)</f>
        <v/>
      </c>
      <c r="CA49" s="138" t="str">
        <f>IF(MAT!O52="","",MAT!O52)</f>
        <v/>
      </c>
      <c r="CB49" s="138" t="str">
        <f>IF(MAT!P52="","",MAT!P52)</f>
        <v/>
      </c>
      <c r="CC49" s="138" t="str">
        <f>IF(MAT!Q52="","",MAT!Q52)</f>
        <v/>
      </c>
      <c r="CD49" s="138" t="str">
        <f>IF(MAT!R52="","",MAT!R52)</f>
        <v/>
      </c>
      <c r="CE49" s="138" t="str">
        <f>IF(IPA!I52="","",IPA!I52)</f>
        <v/>
      </c>
      <c r="CF49" s="138" t="str">
        <f>IF(IPA!J52="","",IPA!J52)</f>
        <v/>
      </c>
      <c r="CG49" s="138" t="str">
        <f>IF(IPA!K52="","",IPA!K52)</f>
        <v/>
      </c>
      <c r="CH49" s="138" t="str">
        <f>IF(IPA!L52="","",IPA!L52)</f>
        <v/>
      </c>
      <c r="CI49" s="138" t="str">
        <f>IF(IPA!M52="","",IPA!M52)</f>
        <v/>
      </c>
      <c r="CJ49" s="138" t="str">
        <f>IF(IPA!N52="","",IPA!N52)</f>
        <v/>
      </c>
      <c r="CK49" s="138" t="str">
        <f>IF(IPA!O52="","",IPA!O52)</f>
        <v/>
      </c>
      <c r="CL49" s="138" t="str">
        <f>IF(IPA!P52="","",IPA!P52)</f>
        <v/>
      </c>
      <c r="CM49" s="138" t="str">
        <f>IF(IPA!Q52="","",IPA!Q52)</f>
        <v/>
      </c>
      <c r="CN49" s="138" t="str">
        <f>IF(IPA!R52="","",IPA!R52)</f>
        <v/>
      </c>
      <c r="CO49" s="137" t="str">
        <f>IF(IPS!I52="","",IPS!I52)</f>
        <v/>
      </c>
      <c r="CP49" s="137" t="str">
        <f>IF(IPS!J52="","",IPS!J52)</f>
        <v/>
      </c>
      <c r="CQ49" s="137" t="str">
        <f>IF(IPS!K52="","",IPS!K52)</f>
        <v/>
      </c>
      <c r="CR49" s="137" t="str">
        <f>IF(IPS!L52="","",IPS!L52)</f>
        <v/>
      </c>
      <c r="CS49" s="137" t="str">
        <f>IF(IPS!M52="","",IPS!M52)</f>
        <v/>
      </c>
      <c r="CT49" s="137" t="str">
        <f>IF(IPS!N52="","",IPS!N52)</f>
        <v/>
      </c>
      <c r="CU49" s="137" t="str">
        <f>IF(IPS!O52="","",IPS!O52)</f>
        <v/>
      </c>
      <c r="CV49" s="137" t="str">
        <f>IF(IPS!P52="","",IPS!P52)</f>
        <v/>
      </c>
      <c r="CW49" s="137" t="str">
        <f>IF(IPS!Q52="","",IPS!Q52)</f>
        <v/>
      </c>
      <c r="CX49" s="137" t="str">
        <f>IF(IPS!R52="","",IPS!R52)</f>
        <v/>
      </c>
      <c r="CY49" s="138" t="str">
        <f>IF(BIng!I52="","",BIng!I52)</f>
        <v/>
      </c>
      <c r="CZ49" s="138" t="str">
        <f>IF(BIng!J52="","",BIng!J52)</f>
        <v/>
      </c>
      <c r="DA49" s="138" t="str">
        <f>IF(BIng!K52="","",BIng!K52)</f>
        <v/>
      </c>
      <c r="DB49" s="138" t="str">
        <f>IF(BIng!L52="","",BIng!L52)</f>
        <v/>
      </c>
      <c r="DC49" s="138" t="str">
        <f>IF(BIng!M52="","",BIng!M52)</f>
        <v/>
      </c>
      <c r="DD49" s="138" t="str">
        <f>IF(BIng!N52="","",BIng!N52)</f>
        <v/>
      </c>
      <c r="DE49" s="138" t="str">
        <f>IF(BIng!O52="","",BIng!O52)</f>
        <v/>
      </c>
      <c r="DF49" s="138" t="str">
        <f>IF(BIng!P52="","",BIng!P52)</f>
        <v/>
      </c>
      <c r="DG49" s="138" t="str">
        <f>IF(BIng!Q52="","",BIng!Q52)</f>
        <v/>
      </c>
      <c r="DH49" s="138" t="str">
        <f>IF(BIng!R52="","",BIng!R52)</f>
        <v/>
      </c>
      <c r="DI49" s="138" t="str">
        <f>IF(SBd!I52="","",SBd!I52)</f>
        <v/>
      </c>
      <c r="DJ49" s="138" t="str">
        <f>IF(SBd!J52="","",SBd!J52)</f>
        <v/>
      </c>
      <c r="DK49" s="138" t="str">
        <f>IF(SBd!K52="","",SBd!K52)</f>
        <v/>
      </c>
      <c r="DL49" s="138" t="str">
        <f>IF(SBd!L52="","",SBd!L52)</f>
        <v/>
      </c>
      <c r="DM49" s="138" t="str">
        <f>IF(SBd!M52="","",SBd!M52)</f>
        <v/>
      </c>
      <c r="DN49" s="138" t="str">
        <f>IF(SBd!N52="","",SBd!N52)</f>
        <v/>
      </c>
      <c r="DO49" s="138" t="str">
        <f>IF(SBd!O52="","",SBd!O52)</f>
        <v/>
      </c>
      <c r="DP49" s="138" t="str">
        <f>IF(SBd!P52="","",SBd!P52)</f>
        <v/>
      </c>
      <c r="DQ49" s="138" t="str">
        <f>IF(SBd!Q52="","",SBd!Q52)</f>
        <v/>
      </c>
      <c r="DR49" s="138" t="str">
        <f>IF(SBd!R52="","",SBd!R52)</f>
        <v/>
      </c>
      <c r="DS49" s="137" t="str">
        <f>IF(Pjk!I52="","",Pjk!I52)</f>
        <v/>
      </c>
      <c r="DT49" s="137" t="str">
        <f>IF(Pjk!J52="","",Pjk!J52)</f>
        <v/>
      </c>
      <c r="DU49" s="137" t="str">
        <f>IF(Pjk!K52="","",Pjk!K52)</f>
        <v/>
      </c>
      <c r="DV49" s="137" t="str">
        <f>IF(Pjk!L52="","",Pjk!L52)</f>
        <v/>
      </c>
      <c r="DW49" s="137" t="str">
        <f>IF(Pjk!M52="","",Pjk!M52)</f>
        <v/>
      </c>
      <c r="DX49" s="137" t="str">
        <f>IF(Pjk!N52="","",Pjk!N52)</f>
        <v/>
      </c>
      <c r="DY49" s="137" t="str">
        <f>IF(Pjk!O52="","",Pjk!O52)</f>
        <v/>
      </c>
      <c r="DZ49" s="137" t="str">
        <f>IF(Pjk!P52="","",Pjk!P52)</f>
        <v/>
      </c>
      <c r="EA49" s="137" t="str">
        <f>IF(Pjk!Q52="","",Pjk!Q52)</f>
        <v/>
      </c>
      <c r="EB49" s="137" t="str">
        <f>IF(Pjk!R52="","",Pjk!R52)</f>
        <v/>
      </c>
      <c r="EC49" s="137" t="str">
        <f>IF(Prk!I52="","",Prk!I52)</f>
        <v/>
      </c>
      <c r="ED49" s="137" t="str">
        <f>IF(Prk!J52="","",Prk!J52)</f>
        <v/>
      </c>
      <c r="EE49" s="137" t="str">
        <f>IF(Prk!K52="","",Prk!K52)</f>
        <v/>
      </c>
      <c r="EF49" s="137" t="str">
        <f>IF(Prk!L52="","",Prk!L52)</f>
        <v/>
      </c>
      <c r="EG49" s="137" t="str">
        <f>IF(Prk!M52="","",Prk!M52)</f>
        <v/>
      </c>
      <c r="EH49" s="137" t="str">
        <f>IF(Prk!N52="","",Prk!N52)</f>
        <v/>
      </c>
      <c r="EI49" s="137" t="str">
        <f>IF(Prk!O52="","",Prk!O52)</f>
        <v/>
      </c>
      <c r="EJ49" s="137" t="str">
        <f>IF(Prk!P52="","",Prk!P52)</f>
        <v/>
      </c>
      <c r="EK49" s="137" t="str">
        <f>IF(Prk!Q52="","",Prk!Q52)</f>
        <v/>
      </c>
      <c r="EL49" s="137" t="str">
        <f>IF(Prk!R52="","",Prk!R52)</f>
        <v/>
      </c>
      <c r="EM49" s="139" t="str">
        <f>IF(BADER!I52="","",BADER!I52)</f>
        <v/>
      </c>
      <c r="EN49" s="139" t="str">
        <f>IF(BADER!J52="","",BADER!J52)</f>
        <v/>
      </c>
      <c r="EO49" s="139" t="str">
        <f>IF(BADER!K52="","",BADER!K52)</f>
        <v/>
      </c>
      <c r="EP49" s="139" t="str">
        <f>IF(BADER!L52="","",BADER!L52)</f>
        <v/>
      </c>
      <c r="EQ49" s="139" t="str">
        <f>IF(BADER!M52="","",BADER!M52)</f>
        <v/>
      </c>
      <c r="ER49" s="139" t="str">
        <f>IF(BADER!N52="","",BADER!N52)</f>
        <v/>
      </c>
      <c r="ES49" s="139" t="str">
        <f>IF(BADER!O52="","",BADER!O52)</f>
        <v/>
      </c>
      <c r="ET49" s="139" t="str">
        <f>IF(BADER!P52="","",BADER!P52)</f>
        <v/>
      </c>
      <c r="EU49" s="139" t="str">
        <f>IF(BADER!Q52="","",BADER!Q52)</f>
        <v/>
      </c>
      <c r="EV49" s="139" t="str">
        <f>IF(BADER!R52="","",BADER!R52)</f>
        <v/>
      </c>
      <c r="EW49" s="146" t="str">
        <f t="shared" si="1"/>
        <v/>
      </c>
      <c r="EX49" s="146" t="str">
        <f t="shared" si="2"/>
        <v/>
      </c>
      <c r="EY49" s="146" t="str">
        <f t="shared" si="3"/>
        <v/>
      </c>
      <c r="EZ49" s="146" t="str">
        <f t="shared" si="4"/>
        <v/>
      </c>
      <c r="FA49" s="146" t="str">
        <f t="shared" si="5"/>
        <v/>
      </c>
      <c r="FB49" s="146" t="str">
        <f t="shared" si="6"/>
        <v/>
      </c>
      <c r="FC49" s="146" t="str">
        <f t="shared" si="7"/>
        <v/>
      </c>
      <c r="FD49" s="146" t="str">
        <f t="shared" si="8"/>
        <v/>
      </c>
      <c r="FE49" s="146" t="str">
        <f t="shared" si="9"/>
        <v/>
      </c>
      <c r="FF49" s="146" t="str">
        <f t="shared" si="10"/>
        <v/>
      </c>
      <c r="FG49" s="146" t="str">
        <f t="shared" si="11"/>
        <v/>
      </c>
      <c r="FH49" s="76" t="str">
        <f t="shared" si="12"/>
        <v/>
      </c>
      <c r="FI49" s="76" t="str">
        <f t="shared" si="13"/>
        <v/>
      </c>
      <c r="FJ49" s="76" t="str">
        <f t="shared" si="14"/>
        <v/>
      </c>
      <c r="FK49" s="76" t="str">
        <f t="shared" si="15"/>
        <v/>
      </c>
      <c r="FL49" s="76" t="str">
        <f t="shared" si="16"/>
        <v/>
      </c>
      <c r="FM49" s="76" t="str">
        <f t="shared" si="17"/>
        <v/>
      </c>
      <c r="FN49" s="76" t="str">
        <f t="shared" si="18"/>
        <v/>
      </c>
      <c r="FO49" s="76" t="str">
        <f t="shared" si="19"/>
        <v/>
      </c>
      <c r="FP49" s="76" t="str">
        <f t="shared" si="20"/>
        <v xml:space="preserve">Sikapnya  dalam ,  ,  ,  ,  ,  ,  ,  </v>
      </c>
    </row>
    <row r="50" spans="1:16384">
      <c r="A50" s="72">
        <v>40</v>
      </c>
      <c r="B50" s="76" t="str">
        <f>'Data Identitas'!B48</f>
        <v>siswa40</v>
      </c>
      <c r="C50" s="137" t="str">
        <f>IF(QH!I53="","",QH!I53)</f>
        <v/>
      </c>
      <c r="D50" s="137" t="str">
        <f>IF(QH!J53="","",QH!J53)</f>
        <v/>
      </c>
      <c r="E50" s="137" t="str">
        <f>IF(QH!K53="","",QH!K53)</f>
        <v/>
      </c>
      <c r="F50" s="137" t="str">
        <f>IF(QH!L53="","",QH!L53)</f>
        <v/>
      </c>
      <c r="G50" s="137" t="str">
        <f>IF(QH!M53="","",QH!M53)</f>
        <v/>
      </c>
      <c r="H50" s="137" t="str">
        <f>IF(QH!N53="","",QH!N53)</f>
        <v/>
      </c>
      <c r="I50" s="137" t="str">
        <f>IF(QH!O53="","",QH!O53)</f>
        <v/>
      </c>
      <c r="J50" s="137" t="str">
        <f>IF(QH!P53="","",QH!P53)</f>
        <v/>
      </c>
      <c r="K50" s="137" t="str">
        <f>IF(QH!Q53="","",QH!Q53)</f>
        <v/>
      </c>
      <c r="L50" s="137" t="str">
        <f>IF(QH!R53="","",QH!R53)</f>
        <v/>
      </c>
      <c r="M50" s="138" t="str">
        <f>IF(AA!I53="","",AA!I53)</f>
        <v/>
      </c>
      <c r="N50" s="138" t="str">
        <f>IF(AA!J53="","",AA!J53)</f>
        <v/>
      </c>
      <c r="O50" s="138" t="str">
        <f>IF(AA!K53="","",AA!K53)</f>
        <v/>
      </c>
      <c r="P50" s="138" t="str">
        <f>IF(AA!L53="","",AA!L53)</f>
        <v/>
      </c>
      <c r="Q50" s="138" t="str">
        <f>IF(AA!M53="","",AA!M53)</f>
        <v/>
      </c>
      <c r="R50" s="138" t="str">
        <f>IF(AA!N53="","",AA!N53)</f>
        <v/>
      </c>
      <c r="S50" s="138" t="str">
        <f>IF(AA!O53="","",AA!O53)</f>
        <v/>
      </c>
      <c r="T50" s="138" t="str">
        <f>IF(AA!P53="","",AA!P53)</f>
        <v/>
      </c>
      <c r="U50" s="138" t="str">
        <f>IF(AA!Q53="","",AA!Q53)</f>
        <v/>
      </c>
      <c r="V50" s="138" t="str">
        <f>IF(AA!R53="","",AA!R53)</f>
        <v/>
      </c>
      <c r="W50" s="138" t="str">
        <f>IF(FIQIH!I53="","",FIQIH!I53)</f>
        <v/>
      </c>
      <c r="X50" s="138" t="str">
        <f>IF(FIQIH!J53="","",FIQIH!J53)</f>
        <v/>
      </c>
      <c r="Y50" s="138" t="str">
        <f>IF(FIQIH!K53="","",FIQIH!K53)</f>
        <v/>
      </c>
      <c r="Z50" s="138" t="str">
        <f>IF(FIQIH!L53="","",FIQIH!L53)</f>
        <v/>
      </c>
      <c r="AA50" s="138" t="str">
        <f>IF(FIQIH!M53="","",FIQIH!M53)</f>
        <v/>
      </c>
      <c r="AB50" s="138" t="str">
        <f>IF(FIQIH!N53="","",FIQIH!N53)</f>
        <v/>
      </c>
      <c r="AC50" s="138" t="str">
        <f>IF(FIQIH!O53="","",FIQIH!O53)</f>
        <v/>
      </c>
      <c r="AD50" s="138" t="str">
        <f>IF(FIQIH!P53="","",FIQIH!P53)</f>
        <v/>
      </c>
      <c r="AE50" s="138" t="str">
        <f>IF(FIQIH!Q53="","",FIQIH!Q53)</f>
        <v/>
      </c>
      <c r="AF50" s="138" t="str">
        <f>IF(FIQIH!R53="","",FIQIH!R53)</f>
        <v/>
      </c>
      <c r="AG50" s="138" t="str">
        <f>IF(SKI!I53="","",SKI!I53)</f>
        <v/>
      </c>
      <c r="AH50" s="138" t="str">
        <f>IF(SKI!J53="","",SKI!J53)</f>
        <v/>
      </c>
      <c r="AI50" s="138" t="str">
        <f>IF(SKI!K53="","",SKI!K53)</f>
        <v/>
      </c>
      <c r="AJ50" s="138" t="str">
        <f>IF(SKI!L53="","",SKI!L53)</f>
        <v/>
      </c>
      <c r="AK50" s="138" t="str">
        <f>IF(SKI!M53="","",SKI!M53)</f>
        <v/>
      </c>
      <c r="AL50" s="138" t="str">
        <f>IF(SKI!N53="","",SKI!N53)</f>
        <v/>
      </c>
      <c r="AM50" s="138" t="str">
        <f>IF(SKI!O53="","",SKI!O53)</f>
        <v/>
      </c>
      <c r="AN50" s="138" t="str">
        <f>IF(SKI!P53="","",SKI!P53)</f>
        <v/>
      </c>
      <c r="AO50" s="138" t="str">
        <f>IF(SKI!Q53="","",SKI!Q53)</f>
        <v/>
      </c>
      <c r="AP50" s="138" t="str">
        <f>IF(SKI!R53="","",SKI!R53)</f>
        <v/>
      </c>
      <c r="AQ50" s="138" t="str">
        <f>IF(PPKn!I53="","",PPKn!I53)</f>
        <v/>
      </c>
      <c r="AR50" s="138" t="str">
        <f>IF(PPKn!J53="","",PPKn!J53)</f>
        <v/>
      </c>
      <c r="AS50" s="138" t="str">
        <f>IF(PPKn!K53="","",PPKn!K53)</f>
        <v/>
      </c>
      <c r="AT50" s="138" t="str">
        <f>IF(PPKn!L53="","",PPKn!L53)</f>
        <v/>
      </c>
      <c r="AU50" s="138" t="str">
        <f>IF(PPKn!M53="","",PPKn!M53)</f>
        <v/>
      </c>
      <c r="AV50" s="138" t="str">
        <f>IF(PPKn!N53="","",PPKn!N53)</f>
        <v/>
      </c>
      <c r="AW50" s="138" t="str">
        <f>IF(PPKn!O53="","",PPKn!O53)</f>
        <v/>
      </c>
      <c r="AX50" s="138" t="str">
        <f>IF(PPKn!P53="","",PPKn!P53)</f>
        <v/>
      </c>
      <c r="AY50" s="138" t="str">
        <f>IF(PPKn!Q53="","",PPKn!Q53)</f>
        <v/>
      </c>
      <c r="AZ50" s="138" t="str">
        <f>IF(PPKn!R53="","",PPKn!R53)</f>
        <v/>
      </c>
      <c r="BA50" s="137" t="str">
        <f>IF(B.Ind!I53="","",B.Ind!I53)</f>
        <v/>
      </c>
      <c r="BB50" s="137" t="str">
        <f>IF(B.Ind!J53="","",B.Ind!J53)</f>
        <v/>
      </c>
      <c r="BC50" s="137" t="str">
        <f>IF(B.Ind!K53="","",B.Ind!K53)</f>
        <v/>
      </c>
      <c r="BD50" s="137" t="str">
        <f>IF(B.Ind!L53="","",B.Ind!L53)</f>
        <v/>
      </c>
      <c r="BE50" s="137" t="str">
        <f>IF(B.Ind!M53="","",B.Ind!M53)</f>
        <v/>
      </c>
      <c r="BF50" s="137" t="str">
        <f>IF(B.Ind!N53="","",B.Ind!N53)</f>
        <v/>
      </c>
      <c r="BG50" s="137" t="str">
        <f>IF(B.Ind!O53="","",B.Ind!O53)</f>
        <v/>
      </c>
      <c r="BH50" s="137" t="str">
        <f>IF(B.Ind!P53="","",B.Ind!P53)</f>
        <v/>
      </c>
      <c r="BI50" s="137" t="str">
        <f>IF(B.Ind!Q53="","",B.Ind!Q53)</f>
        <v/>
      </c>
      <c r="BJ50" s="137" t="str">
        <f>IF(B.Ind!R53="","",B.Ind!R53)</f>
        <v/>
      </c>
      <c r="BK50" s="137" t="str">
        <f>IF(B.ARAB!I53="","",B.ARAB!I53)</f>
        <v/>
      </c>
      <c r="BL50" s="137" t="str">
        <f>IF(B.ARAB!J53="","",B.ARAB!J53)</f>
        <v/>
      </c>
      <c r="BM50" s="137" t="str">
        <f>IF(B.ARAB!K53="","",B.ARAB!K53)</f>
        <v/>
      </c>
      <c r="BN50" s="137" t="str">
        <f>IF(B.ARAB!L53="","",B.ARAB!L53)</f>
        <v/>
      </c>
      <c r="BO50" s="137" t="str">
        <f>IF(B.ARAB!M53="","",B.ARAB!M53)</f>
        <v/>
      </c>
      <c r="BP50" s="137" t="str">
        <f>IF(B.ARAB!N53="","",B.ARAB!N53)</f>
        <v/>
      </c>
      <c r="BQ50" s="137" t="str">
        <f>IF(B.ARAB!O53="","",B.ARAB!O53)</f>
        <v/>
      </c>
      <c r="BR50" s="137" t="str">
        <f>IF(B.ARAB!P53="","",B.ARAB!P53)</f>
        <v/>
      </c>
      <c r="BS50" s="137" t="str">
        <f>IF(B.ARAB!Q53="","",B.ARAB!Q53)</f>
        <v/>
      </c>
      <c r="BT50" s="137" t="str">
        <f>IF(B.ARAB!R53="","",B.ARAB!R53)</f>
        <v/>
      </c>
      <c r="BU50" s="138" t="str">
        <f>IF(MAT!I53="","",MAT!I53)</f>
        <v/>
      </c>
      <c r="BV50" s="138" t="str">
        <f>IF(MAT!J53="","",MAT!J53)</f>
        <v/>
      </c>
      <c r="BW50" s="138" t="str">
        <f>IF(MAT!K53="","",MAT!K53)</f>
        <v/>
      </c>
      <c r="BX50" s="138" t="str">
        <f>IF(MAT!L53="","",MAT!L53)</f>
        <v/>
      </c>
      <c r="BY50" s="138" t="str">
        <f>IF(MAT!M53="","",MAT!M53)</f>
        <v/>
      </c>
      <c r="BZ50" s="138" t="str">
        <f>IF(MAT!N53="","",MAT!N53)</f>
        <v/>
      </c>
      <c r="CA50" s="138" t="str">
        <f>IF(MAT!O53="","",MAT!O53)</f>
        <v/>
      </c>
      <c r="CB50" s="138" t="str">
        <f>IF(MAT!P53="","",MAT!P53)</f>
        <v/>
      </c>
      <c r="CC50" s="138" t="str">
        <f>IF(MAT!Q53="","",MAT!Q53)</f>
        <v/>
      </c>
      <c r="CD50" s="138" t="str">
        <f>IF(MAT!R53="","",MAT!R53)</f>
        <v/>
      </c>
      <c r="CE50" s="138" t="str">
        <f>IF(IPA!I53="","",IPA!I53)</f>
        <v/>
      </c>
      <c r="CF50" s="138" t="str">
        <f>IF(IPA!J53="","",IPA!J53)</f>
        <v/>
      </c>
      <c r="CG50" s="138" t="str">
        <f>IF(IPA!K53="","",IPA!K53)</f>
        <v/>
      </c>
      <c r="CH50" s="138" t="str">
        <f>IF(IPA!L53="","",IPA!L53)</f>
        <v/>
      </c>
      <c r="CI50" s="138" t="str">
        <f>IF(IPA!M53="","",IPA!M53)</f>
        <v/>
      </c>
      <c r="CJ50" s="138" t="str">
        <f>IF(IPA!N53="","",IPA!N53)</f>
        <v/>
      </c>
      <c r="CK50" s="138" t="str">
        <f>IF(IPA!O53="","",IPA!O53)</f>
        <v/>
      </c>
      <c r="CL50" s="138" t="str">
        <f>IF(IPA!P53="","",IPA!P53)</f>
        <v/>
      </c>
      <c r="CM50" s="138" t="str">
        <f>IF(IPA!Q53="","",IPA!Q53)</f>
        <v/>
      </c>
      <c r="CN50" s="138" t="str">
        <f>IF(IPA!R53="","",IPA!R53)</f>
        <v/>
      </c>
      <c r="CO50" s="137" t="str">
        <f>IF(IPS!I53="","",IPS!I53)</f>
        <v/>
      </c>
      <c r="CP50" s="137" t="str">
        <f>IF(IPS!J53="","",IPS!J53)</f>
        <v/>
      </c>
      <c r="CQ50" s="137" t="str">
        <f>IF(IPS!K53="","",IPS!K53)</f>
        <v/>
      </c>
      <c r="CR50" s="137" t="str">
        <f>IF(IPS!L53="","",IPS!L53)</f>
        <v/>
      </c>
      <c r="CS50" s="137" t="str">
        <f>IF(IPS!M53="","",IPS!M53)</f>
        <v/>
      </c>
      <c r="CT50" s="137" t="str">
        <f>IF(IPS!N53="","",IPS!N53)</f>
        <v/>
      </c>
      <c r="CU50" s="137" t="str">
        <f>IF(IPS!O53="","",IPS!O53)</f>
        <v/>
      </c>
      <c r="CV50" s="137" t="str">
        <f>IF(IPS!P53="","",IPS!P53)</f>
        <v/>
      </c>
      <c r="CW50" s="137" t="str">
        <f>IF(IPS!Q53="","",IPS!Q53)</f>
        <v/>
      </c>
      <c r="CX50" s="137" t="str">
        <f>IF(IPS!R53="","",IPS!R53)</f>
        <v/>
      </c>
      <c r="CY50" s="138" t="str">
        <f>IF(BIng!I53="","",BIng!I53)</f>
        <v/>
      </c>
      <c r="CZ50" s="138" t="str">
        <f>IF(BIng!J53="","",BIng!J53)</f>
        <v/>
      </c>
      <c r="DA50" s="138" t="str">
        <f>IF(BIng!K53="","",BIng!K53)</f>
        <v/>
      </c>
      <c r="DB50" s="138" t="str">
        <f>IF(BIng!L53="","",BIng!L53)</f>
        <v/>
      </c>
      <c r="DC50" s="138" t="str">
        <f>IF(BIng!M53="","",BIng!M53)</f>
        <v/>
      </c>
      <c r="DD50" s="138" t="str">
        <f>IF(BIng!N53="","",BIng!N53)</f>
        <v/>
      </c>
      <c r="DE50" s="138" t="str">
        <f>IF(BIng!O53="","",BIng!O53)</f>
        <v/>
      </c>
      <c r="DF50" s="138" t="str">
        <f>IF(BIng!P53="","",BIng!P53)</f>
        <v/>
      </c>
      <c r="DG50" s="138" t="str">
        <f>IF(BIng!Q53="","",BIng!Q53)</f>
        <v/>
      </c>
      <c r="DH50" s="138" t="str">
        <f>IF(BIng!R53="","",BIng!R53)</f>
        <v/>
      </c>
      <c r="DI50" s="138" t="str">
        <f>IF(SBd!I53="","",SBd!I53)</f>
        <v/>
      </c>
      <c r="DJ50" s="138" t="str">
        <f>IF(SBd!J53="","",SBd!J53)</f>
        <v/>
      </c>
      <c r="DK50" s="138" t="str">
        <f>IF(SBd!K53="","",SBd!K53)</f>
        <v/>
      </c>
      <c r="DL50" s="138" t="str">
        <f>IF(SBd!L53="","",SBd!L53)</f>
        <v/>
      </c>
      <c r="DM50" s="138" t="str">
        <f>IF(SBd!M53="","",SBd!M53)</f>
        <v/>
      </c>
      <c r="DN50" s="138" t="str">
        <f>IF(SBd!N53="","",SBd!N53)</f>
        <v/>
      </c>
      <c r="DO50" s="138" t="str">
        <f>IF(SBd!O53="","",SBd!O53)</f>
        <v/>
      </c>
      <c r="DP50" s="138" t="str">
        <f>IF(SBd!P53="","",SBd!P53)</f>
        <v/>
      </c>
      <c r="DQ50" s="138" t="str">
        <f>IF(SBd!Q53="","",SBd!Q53)</f>
        <v/>
      </c>
      <c r="DR50" s="138" t="str">
        <f>IF(SBd!R53="","",SBd!R53)</f>
        <v/>
      </c>
      <c r="DS50" s="137" t="str">
        <f>IF(Pjk!I53="","",Pjk!I53)</f>
        <v/>
      </c>
      <c r="DT50" s="137" t="str">
        <f>IF(Pjk!J53="","",Pjk!J53)</f>
        <v/>
      </c>
      <c r="DU50" s="137" t="str">
        <f>IF(Pjk!K53="","",Pjk!K53)</f>
        <v/>
      </c>
      <c r="DV50" s="137" t="str">
        <f>IF(Pjk!L53="","",Pjk!L53)</f>
        <v/>
      </c>
      <c r="DW50" s="137" t="str">
        <f>IF(Pjk!M53="","",Pjk!M53)</f>
        <v/>
      </c>
      <c r="DX50" s="137" t="str">
        <f>IF(Pjk!N53="","",Pjk!N53)</f>
        <v/>
      </c>
      <c r="DY50" s="137" t="str">
        <f>IF(Pjk!O53="","",Pjk!O53)</f>
        <v/>
      </c>
      <c r="DZ50" s="137" t="str">
        <f>IF(Pjk!P53="","",Pjk!P53)</f>
        <v/>
      </c>
      <c r="EA50" s="137" t="str">
        <f>IF(Pjk!Q53="","",Pjk!Q53)</f>
        <v/>
      </c>
      <c r="EB50" s="137" t="str">
        <f>IF(Pjk!R53="","",Pjk!R53)</f>
        <v/>
      </c>
      <c r="EC50" s="137" t="str">
        <f>IF(Prk!I53="","",Prk!I53)</f>
        <v/>
      </c>
      <c r="ED50" s="137" t="str">
        <f>IF(Prk!J53="","",Prk!J53)</f>
        <v/>
      </c>
      <c r="EE50" s="137" t="str">
        <f>IF(Prk!K53="","",Prk!K53)</f>
        <v/>
      </c>
      <c r="EF50" s="137" t="str">
        <f>IF(Prk!L53="","",Prk!L53)</f>
        <v/>
      </c>
      <c r="EG50" s="137" t="str">
        <f>IF(Prk!M53="","",Prk!M53)</f>
        <v/>
      </c>
      <c r="EH50" s="137" t="str">
        <f>IF(Prk!N53="","",Prk!N53)</f>
        <v/>
      </c>
      <c r="EI50" s="137" t="str">
        <f>IF(Prk!O53="","",Prk!O53)</f>
        <v/>
      </c>
      <c r="EJ50" s="137" t="str">
        <f>IF(Prk!P53="","",Prk!P53)</f>
        <v/>
      </c>
      <c r="EK50" s="137" t="str">
        <f>IF(Prk!Q53="","",Prk!Q53)</f>
        <v/>
      </c>
      <c r="EL50" s="137" t="str">
        <f>IF(Prk!R53="","",Prk!R53)</f>
        <v/>
      </c>
      <c r="EM50" s="139" t="str">
        <f>IF(BADER!I53="","",BADER!I53)</f>
        <v/>
      </c>
      <c r="EN50" s="139" t="str">
        <f>IF(BADER!J53="","",BADER!J53)</f>
        <v/>
      </c>
      <c r="EO50" s="139" t="str">
        <f>IF(BADER!K53="","",BADER!K53)</f>
        <v/>
      </c>
      <c r="EP50" s="139" t="str">
        <f>IF(BADER!L53="","",BADER!L53)</f>
        <v/>
      </c>
      <c r="EQ50" s="139" t="str">
        <f>IF(BADER!M53="","",BADER!M53)</f>
        <v/>
      </c>
      <c r="ER50" s="139" t="str">
        <f>IF(BADER!N53="","",BADER!N53)</f>
        <v/>
      </c>
      <c r="ES50" s="139" t="str">
        <f>IF(BADER!O53="","",BADER!O53)</f>
        <v/>
      </c>
      <c r="ET50" s="139" t="str">
        <f>IF(BADER!P53="","",BADER!P53)</f>
        <v/>
      </c>
      <c r="EU50" s="139" t="str">
        <f>IF(BADER!Q53="","",BADER!Q53)</f>
        <v/>
      </c>
      <c r="EV50" s="139" t="str">
        <f>IF(BADER!R53="","",BADER!R53)</f>
        <v/>
      </c>
      <c r="EW50" s="146" t="str">
        <f t="shared" si="1"/>
        <v/>
      </c>
      <c r="EX50" s="146" t="str">
        <f t="shared" si="2"/>
        <v/>
      </c>
      <c r="EY50" s="146" t="str">
        <f t="shared" si="3"/>
        <v/>
      </c>
      <c r="EZ50" s="146" t="str">
        <f t="shared" si="4"/>
        <v/>
      </c>
      <c r="FA50" s="146" t="str">
        <f t="shared" si="5"/>
        <v/>
      </c>
      <c r="FB50" s="146" t="str">
        <f t="shared" si="6"/>
        <v/>
      </c>
      <c r="FC50" s="146" t="str">
        <f t="shared" si="7"/>
        <v/>
      </c>
      <c r="FD50" s="146" t="str">
        <f t="shared" si="8"/>
        <v/>
      </c>
      <c r="FE50" s="146" t="str">
        <f t="shared" si="9"/>
        <v/>
      </c>
      <c r="FF50" s="146" t="str">
        <f t="shared" si="10"/>
        <v/>
      </c>
      <c r="FG50" s="146" t="str">
        <f t="shared" si="11"/>
        <v/>
      </c>
      <c r="FH50" s="76" t="str">
        <f t="shared" si="12"/>
        <v/>
      </c>
      <c r="FI50" s="76" t="str">
        <f t="shared" si="13"/>
        <v/>
      </c>
      <c r="FJ50" s="76" t="str">
        <f t="shared" si="14"/>
        <v/>
      </c>
      <c r="FK50" s="76" t="str">
        <f t="shared" si="15"/>
        <v/>
      </c>
      <c r="FL50" s="76" t="str">
        <f t="shared" si="16"/>
        <v/>
      </c>
      <c r="FM50" s="76" t="str">
        <f t="shared" si="17"/>
        <v/>
      </c>
      <c r="FN50" s="76" t="str">
        <f t="shared" si="18"/>
        <v/>
      </c>
      <c r="FO50" s="76" t="str">
        <f t="shared" si="19"/>
        <v/>
      </c>
      <c r="FP50" s="76" t="str">
        <f t="shared" si="20"/>
        <v xml:space="preserve">Sikapnya  dalam ,  ,  ,  ,  ,  ,  ,  </v>
      </c>
    </row>
    <row r="51" spans="1:16384">
      <c r="A51" s="72">
        <v>41</v>
      </c>
      <c r="B51" s="76" t="str">
        <f>'Data Identitas'!B49</f>
        <v>siswa41</v>
      </c>
      <c r="C51" s="137" t="str">
        <f>IF(QH!I54="","",QH!I54)</f>
        <v/>
      </c>
      <c r="D51" s="137" t="str">
        <f>IF(QH!J54="","",QH!J54)</f>
        <v/>
      </c>
      <c r="E51" s="137" t="str">
        <f>IF(QH!K54="","",QH!K54)</f>
        <v/>
      </c>
      <c r="F51" s="137" t="str">
        <f>IF(QH!L54="","",QH!L54)</f>
        <v/>
      </c>
      <c r="G51" s="137" t="str">
        <f>IF(QH!M54="","",QH!M54)</f>
        <v/>
      </c>
      <c r="H51" s="137" t="str">
        <f>IF(QH!N54="","",QH!N54)</f>
        <v/>
      </c>
      <c r="I51" s="137" t="str">
        <f>IF(QH!O54="","",QH!O54)</f>
        <v/>
      </c>
      <c r="J51" s="137" t="str">
        <f>IF(QH!P54="","",QH!P54)</f>
        <v/>
      </c>
      <c r="K51" s="137" t="str">
        <f>IF(QH!Q54="","",QH!Q54)</f>
        <v/>
      </c>
      <c r="L51" s="137" t="str">
        <f>IF(QH!R54="","",QH!R54)</f>
        <v/>
      </c>
      <c r="M51" s="138" t="str">
        <f>IF(AA!I54="","",AA!I54)</f>
        <v/>
      </c>
      <c r="N51" s="138" t="str">
        <f>IF(AA!J54="","",AA!J54)</f>
        <v/>
      </c>
      <c r="O51" s="138" t="str">
        <f>IF(AA!K54="","",AA!K54)</f>
        <v/>
      </c>
      <c r="P51" s="138" t="str">
        <f>IF(AA!L54="","",AA!L54)</f>
        <v/>
      </c>
      <c r="Q51" s="138" t="str">
        <f>IF(AA!M54="","",AA!M54)</f>
        <v/>
      </c>
      <c r="R51" s="138" t="str">
        <f>IF(AA!N54="","",AA!N54)</f>
        <v/>
      </c>
      <c r="S51" s="138" t="str">
        <f>IF(AA!O54="","",AA!O54)</f>
        <v/>
      </c>
      <c r="T51" s="138" t="str">
        <f>IF(AA!P54="","",AA!P54)</f>
        <v/>
      </c>
      <c r="U51" s="138" t="str">
        <f>IF(AA!Q54="","",AA!Q54)</f>
        <v/>
      </c>
      <c r="V51" s="138" t="str">
        <f>IF(AA!R54="","",AA!R54)</f>
        <v/>
      </c>
      <c r="W51" s="138" t="str">
        <f>IF(FIQIH!I54="","",FIQIH!I54)</f>
        <v/>
      </c>
      <c r="X51" s="138" t="str">
        <f>IF(FIQIH!J54="","",FIQIH!J54)</f>
        <v/>
      </c>
      <c r="Y51" s="138" t="str">
        <f>IF(FIQIH!K54="","",FIQIH!K54)</f>
        <v/>
      </c>
      <c r="Z51" s="138" t="str">
        <f>IF(FIQIH!L54="","",FIQIH!L54)</f>
        <v/>
      </c>
      <c r="AA51" s="138" t="str">
        <f>IF(FIQIH!M54="","",FIQIH!M54)</f>
        <v/>
      </c>
      <c r="AB51" s="138" t="str">
        <f>IF(FIQIH!N54="","",FIQIH!N54)</f>
        <v/>
      </c>
      <c r="AC51" s="138" t="str">
        <f>IF(FIQIH!O54="","",FIQIH!O54)</f>
        <v/>
      </c>
      <c r="AD51" s="138" t="str">
        <f>IF(FIQIH!P54="","",FIQIH!P54)</f>
        <v/>
      </c>
      <c r="AE51" s="138" t="str">
        <f>IF(FIQIH!Q54="","",FIQIH!Q54)</f>
        <v/>
      </c>
      <c r="AF51" s="138" t="str">
        <f>IF(FIQIH!R54="","",FIQIH!R54)</f>
        <v/>
      </c>
      <c r="AG51" s="138" t="str">
        <f>IF(SKI!I54="","",SKI!I54)</f>
        <v/>
      </c>
      <c r="AH51" s="138" t="str">
        <f>IF(SKI!J54="","",SKI!J54)</f>
        <v/>
      </c>
      <c r="AI51" s="138" t="str">
        <f>IF(SKI!K54="","",SKI!K54)</f>
        <v/>
      </c>
      <c r="AJ51" s="138" t="str">
        <f>IF(SKI!L54="","",SKI!L54)</f>
        <v/>
      </c>
      <c r="AK51" s="138" t="str">
        <f>IF(SKI!M54="","",SKI!M54)</f>
        <v/>
      </c>
      <c r="AL51" s="138" t="str">
        <f>IF(SKI!N54="","",SKI!N54)</f>
        <v/>
      </c>
      <c r="AM51" s="138" t="str">
        <f>IF(SKI!O54="","",SKI!O54)</f>
        <v/>
      </c>
      <c r="AN51" s="138" t="str">
        <f>IF(SKI!P54="","",SKI!P54)</f>
        <v/>
      </c>
      <c r="AO51" s="138" t="str">
        <f>IF(SKI!Q54="","",SKI!Q54)</f>
        <v/>
      </c>
      <c r="AP51" s="138" t="str">
        <f>IF(SKI!R54="","",SKI!R54)</f>
        <v/>
      </c>
      <c r="AQ51" s="138" t="str">
        <f>IF(PPKn!I54="","",PPKn!I54)</f>
        <v/>
      </c>
      <c r="AR51" s="138" t="str">
        <f>IF(PPKn!J54="","",PPKn!J54)</f>
        <v/>
      </c>
      <c r="AS51" s="138" t="str">
        <f>IF(PPKn!K54="","",PPKn!K54)</f>
        <v/>
      </c>
      <c r="AT51" s="138" t="str">
        <f>IF(PPKn!L54="","",PPKn!L54)</f>
        <v/>
      </c>
      <c r="AU51" s="138" t="str">
        <f>IF(PPKn!M54="","",PPKn!M54)</f>
        <v/>
      </c>
      <c r="AV51" s="138" t="str">
        <f>IF(PPKn!N54="","",PPKn!N54)</f>
        <v/>
      </c>
      <c r="AW51" s="138" t="str">
        <f>IF(PPKn!O54="","",PPKn!O54)</f>
        <v/>
      </c>
      <c r="AX51" s="138" t="str">
        <f>IF(PPKn!P54="","",PPKn!P54)</f>
        <v/>
      </c>
      <c r="AY51" s="138" t="str">
        <f>IF(PPKn!Q54="","",PPKn!Q54)</f>
        <v/>
      </c>
      <c r="AZ51" s="138" t="str">
        <f>IF(PPKn!R54="","",PPKn!R54)</f>
        <v/>
      </c>
      <c r="BA51" s="137" t="str">
        <f>IF(B.Ind!I54="","",B.Ind!I54)</f>
        <v/>
      </c>
      <c r="BB51" s="137" t="str">
        <f>IF(B.Ind!J54="","",B.Ind!J54)</f>
        <v/>
      </c>
      <c r="BC51" s="137" t="str">
        <f>IF(B.Ind!K54="","",B.Ind!K54)</f>
        <v/>
      </c>
      <c r="BD51" s="137" t="str">
        <f>IF(B.Ind!L54="","",B.Ind!L54)</f>
        <v/>
      </c>
      <c r="BE51" s="137" t="str">
        <f>IF(B.Ind!M54="","",B.Ind!M54)</f>
        <v/>
      </c>
      <c r="BF51" s="137" t="str">
        <f>IF(B.Ind!N54="","",B.Ind!N54)</f>
        <v/>
      </c>
      <c r="BG51" s="137" t="str">
        <f>IF(B.Ind!O54="","",B.Ind!O54)</f>
        <v/>
      </c>
      <c r="BH51" s="137" t="str">
        <f>IF(B.Ind!P54="","",B.Ind!P54)</f>
        <v/>
      </c>
      <c r="BI51" s="137" t="str">
        <f>IF(B.Ind!Q54="","",B.Ind!Q54)</f>
        <v/>
      </c>
      <c r="BJ51" s="137" t="str">
        <f>IF(B.Ind!R54="","",B.Ind!R54)</f>
        <v/>
      </c>
      <c r="BK51" s="137" t="str">
        <f>IF(B.ARAB!I54="","",B.ARAB!I54)</f>
        <v/>
      </c>
      <c r="BL51" s="137" t="str">
        <f>IF(B.ARAB!J54="","",B.ARAB!J54)</f>
        <v/>
      </c>
      <c r="BM51" s="137" t="str">
        <f>IF(B.ARAB!K54="","",B.ARAB!K54)</f>
        <v/>
      </c>
      <c r="BN51" s="137" t="str">
        <f>IF(B.ARAB!L54="","",B.ARAB!L54)</f>
        <v/>
      </c>
      <c r="BO51" s="137" t="str">
        <f>IF(B.ARAB!M54="","",B.ARAB!M54)</f>
        <v/>
      </c>
      <c r="BP51" s="137" t="str">
        <f>IF(B.ARAB!N54="","",B.ARAB!N54)</f>
        <v/>
      </c>
      <c r="BQ51" s="137" t="str">
        <f>IF(B.ARAB!O54="","",B.ARAB!O54)</f>
        <v/>
      </c>
      <c r="BR51" s="137" t="str">
        <f>IF(B.ARAB!P54="","",B.ARAB!P54)</f>
        <v/>
      </c>
      <c r="BS51" s="137" t="str">
        <f>IF(B.ARAB!Q54="","",B.ARAB!Q54)</f>
        <v/>
      </c>
      <c r="BT51" s="137" t="str">
        <f>IF(B.ARAB!R54="","",B.ARAB!R54)</f>
        <v/>
      </c>
      <c r="BU51" s="138" t="str">
        <f>IF(MAT!I54="","",MAT!I54)</f>
        <v/>
      </c>
      <c r="BV51" s="138" t="str">
        <f>IF(MAT!J54="","",MAT!J54)</f>
        <v/>
      </c>
      <c r="BW51" s="138" t="str">
        <f>IF(MAT!K54="","",MAT!K54)</f>
        <v/>
      </c>
      <c r="BX51" s="138" t="str">
        <f>IF(MAT!L54="","",MAT!L54)</f>
        <v/>
      </c>
      <c r="BY51" s="138" t="str">
        <f>IF(MAT!M54="","",MAT!M54)</f>
        <v/>
      </c>
      <c r="BZ51" s="138" t="str">
        <f>IF(MAT!N54="","",MAT!N54)</f>
        <v/>
      </c>
      <c r="CA51" s="138" t="str">
        <f>IF(MAT!O54="","",MAT!O54)</f>
        <v/>
      </c>
      <c r="CB51" s="138" t="str">
        <f>IF(MAT!P54="","",MAT!P54)</f>
        <v/>
      </c>
      <c r="CC51" s="138" t="str">
        <f>IF(MAT!Q54="","",MAT!Q54)</f>
        <v/>
      </c>
      <c r="CD51" s="138" t="str">
        <f>IF(MAT!R54="","",MAT!R54)</f>
        <v/>
      </c>
      <c r="CE51" s="138" t="str">
        <f>IF(IPA!I54="","",IPA!I54)</f>
        <v/>
      </c>
      <c r="CF51" s="138" t="str">
        <f>IF(IPA!J54="","",IPA!J54)</f>
        <v/>
      </c>
      <c r="CG51" s="138" t="str">
        <f>IF(IPA!K54="","",IPA!K54)</f>
        <v/>
      </c>
      <c r="CH51" s="138" t="str">
        <f>IF(IPA!L54="","",IPA!L54)</f>
        <v/>
      </c>
      <c r="CI51" s="138" t="str">
        <f>IF(IPA!M54="","",IPA!M54)</f>
        <v/>
      </c>
      <c r="CJ51" s="138" t="str">
        <f>IF(IPA!N54="","",IPA!N54)</f>
        <v/>
      </c>
      <c r="CK51" s="138" t="str">
        <f>IF(IPA!O54="","",IPA!O54)</f>
        <v/>
      </c>
      <c r="CL51" s="138" t="str">
        <f>IF(IPA!P54="","",IPA!P54)</f>
        <v/>
      </c>
      <c r="CM51" s="138" t="str">
        <f>IF(IPA!Q54="","",IPA!Q54)</f>
        <v/>
      </c>
      <c r="CN51" s="138" t="str">
        <f>IF(IPA!R54="","",IPA!R54)</f>
        <v/>
      </c>
      <c r="CO51" s="137" t="str">
        <f>IF(IPS!I54="","",IPS!I54)</f>
        <v/>
      </c>
      <c r="CP51" s="137" t="str">
        <f>IF(IPS!J54="","",IPS!J54)</f>
        <v/>
      </c>
      <c r="CQ51" s="137" t="str">
        <f>IF(IPS!K54="","",IPS!K54)</f>
        <v/>
      </c>
      <c r="CR51" s="137" t="str">
        <f>IF(IPS!L54="","",IPS!L54)</f>
        <v/>
      </c>
      <c r="CS51" s="137" t="str">
        <f>IF(IPS!M54="","",IPS!M54)</f>
        <v/>
      </c>
      <c r="CT51" s="137" t="str">
        <f>IF(IPS!N54="","",IPS!N54)</f>
        <v/>
      </c>
      <c r="CU51" s="137" t="str">
        <f>IF(IPS!O54="","",IPS!O54)</f>
        <v/>
      </c>
      <c r="CV51" s="137" t="str">
        <f>IF(IPS!P54="","",IPS!P54)</f>
        <v/>
      </c>
      <c r="CW51" s="137" t="str">
        <f>IF(IPS!Q54="","",IPS!Q54)</f>
        <v/>
      </c>
      <c r="CX51" s="137" t="str">
        <f>IF(IPS!R54="","",IPS!R54)</f>
        <v/>
      </c>
      <c r="CY51" s="138" t="str">
        <f>IF(BIng!I54="","",BIng!I54)</f>
        <v/>
      </c>
      <c r="CZ51" s="138" t="str">
        <f>IF(BIng!J54="","",BIng!J54)</f>
        <v/>
      </c>
      <c r="DA51" s="138" t="str">
        <f>IF(BIng!K54="","",BIng!K54)</f>
        <v/>
      </c>
      <c r="DB51" s="138" t="str">
        <f>IF(BIng!L54="","",BIng!L54)</f>
        <v/>
      </c>
      <c r="DC51" s="138" t="str">
        <f>IF(BIng!M54="","",BIng!M54)</f>
        <v/>
      </c>
      <c r="DD51" s="138" t="str">
        <f>IF(BIng!N54="","",BIng!N54)</f>
        <v/>
      </c>
      <c r="DE51" s="138" t="str">
        <f>IF(BIng!O54="","",BIng!O54)</f>
        <v/>
      </c>
      <c r="DF51" s="138" t="str">
        <f>IF(BIng!P54="","",BIng!P54)</f>
        <v/>
      </c>
      <c r="DG51" s="138" t="str">
        <f>IF(BIng!Q54="","",BIng!Q54)</f>
        <v/>
      </c>
      <c r="DH51" s="138" t="str">
        <f>IF(BIng!R54="","",BIng!R54)</f>
        <v/>
      </c>
      <c r="DI51" s="138" t="str">
        <f>IF(SBd!I54="","",SBd!I54)</f>
        <v/>
      </c>
      <c r="DJ51" s="138" t="str">
        <f>IF(SBd!J54="","",SBd!J54)</f>
        <v/>
      </c>
      <c r="DK51" s="138" t="str">
        <f>IF(SBd!K54="","",SBd!K54)</f>
        <v/>
      </c>
      <c r="DL51" s="138" t="str">
        <f>IF(SBd!L54="","",SBd!L54)</f>
        <v/>
      </c>
      <c r="DM51" s="138" t="str">
        <f>IF(SBd!M54="","",SBd!M54)</f>
        <v/>
      </c>
      <c r="DN51" s="138" t="str">
        <f>IF(SBd!N54="","",SBd!N54)</f>
        <v/>
      </c>
      <c r="DO51" s="138" t="str">
        <f>IF(SBd!O54="","",SBd!O54)</f>
        <v/>
      </c>
      <c r="DP51" s="138" t="str">
        <f>IF(SBd!P54="","",SBd!P54)</f>
        <v/>
      </c>
      <c r="DQ51" s="138" t="str">
        <f>IF(SBd!Q54="","",SBd!Q54)</f>
        <v/>
      </c>
      <c r="DR51" s="138" t="str">
        <f>IF(SBd!R54="","",SBd!R54)</f>
        <v/>
      </c>
      <c r="DS51" s="137" t="str">
        <f>IF(Pjk!I54="","",Pjk!I54)</f>
        <v/>
      </c>
      <c r="DT51" s="137" t="str">
        <f>IF(Pjk!J54="","",Pjk!J54)</f>
        <v/>
      </c>
      <c r="DU51" s="137" t="str">
        <f>IF(Pjk!K54="","",Pjk!K54)</f>
        <v/>
      </c>
      <c r="DV51" s="137" t="str">
        <f>IF(Pjk!L54="","",Pjk!L54)</f>
        <v/>
      </c>
      <c r="DW51" s="137" t="str">
        <f>IF(Pjk!M54="","",Pjk!M54)</f>
        <v/>
      </c>
      <c r="DX51" s="137" t="str">
        <f>IF(Pjk!N54="","",Pjk!N54)</f>
        <v/>
      </c>
      <c r="DY51" s="137" t="str">
        <f>IF(Pjk!O54="","",Pjk!O54)</f>
        <v/>
      </c>
      <c r="DZ51" s="137" t="str">
        <f>IF(Pjk!P54="","",Pjk!P54)</f>
        <v/>
      </c>
      <c r="EA51" s="137" t="str">
        <f>IF(Pjk!Q54="","",Pjk!Q54)</f>
        <v/>
      </c>
      <c r="EB51" s="137" t="str">
        <f>IF(Pjk!R54="","",Pjk!R54)</f>
        <v/>
      </c>
      <c r="EC51" s="137" t="str">
        <f>IF(Prk!I54="","",Prk!I54)</f>
        <v/>
      </c>
      <c r="ED51" s="137" t="str">
        <f>IF(Prk!J54="","",Prk!J54)</f>
        <v/>
      </c>
      <c r="EE51" s="137" t="str">
        <f>IF(Prk!K54="","",Prk!K54)</f>
        <v/>
      </c>
      <c r="EF51" s="137" t="str">
        <f>IF(Prk!L54="","",Prk!L54)</f>
        <v/>
      </c>
      <c r="EG51" s="137" t="str">
        <f>IF(Prk!M54="","",Prk!M54)</f>
        <v/>
      </c>
      <c r="EH51" s="137" t="str">
        <f>IF(Prk!N54="","",Prk!N54)</f>
        <v/>
      </c>
      <c r="EI51" s="137" t="str">
        <f>IF(Prk!O54="","",Prk!O54)</f>
        <v/>
      </c>
      <c r="EJ51" s="137" t="str">
        <f>IF(Prk!P54="","",Prk!P54)</f>
        <v/>
      </c>
      <c r="EK51" s="137" t="str">
        <f>IF(Prk!Q54="","",Prk!Q54)</f>
        <v/>
      </c>
      <c r="EL51" s="137" t="str">
        <f>IF(Prk!R54="","",Prk!R54)</f>
        <v/>
      </c>
      <c r="EM51" s="139" t="str">
        <f>IF(BADER!I54="","",BADER!I54)</f>
        <v/>
      </c>
      <c r="EN51" s="139" t="str">
        <f>IF(BADER!J54="","",BADER!J54)</f>
        <v/>
      </c>
      <c r="EO51" s="139" t="str">
        <f>IF(BADER!K54="","",BADER!K54)</f>
        <v/>
      </c>
      <c r="EP51" s="139" t="str">
        <f>IF(BADER!L54="","",BADER!L54)</f>
        <v/>
      </c>
      <c r="EQ51" s="139" t="str">
        <f>IF(BADER!M54="","",BADER!M54)</f>
        <v/>
      </c>
      <c r="ER51" s="139" t="str">
        <f>IF(BADER!N54="","",BADER!N54)</f>
        <v/>
      </c>
      <c r="ES51" s="139" t="str">
        <f>IF(BADER!O54="","",BADER!O54)</f>
        <v/>
      </c>
      <c r="ET51" s="139" t="str">
        <f>IF(BADER!P54="","",BADER!P54)</f>
        <v/>
      </c>
      <c r="EU51" s="139" t="str">
        <f>IF(BADER!Q54="","",BADER!Q54)</f>
        <v/>
      </c>
      <c r="EV51" s="139" t="str">
        <f>IF(BADER!R54="","",BADER!R54)</f>
        <v/>
      </c>
      <c r="EW51" s="146" t="str">
        <f t="shared" si="1"/>
        <v/>
      </c>
      <c r="EX51" s="146" t="str">
        <f t="shared" si="2"/>
        <v/>
      </c>
      <c r="EY51" s="146" t="str">
        <f t="shared" si="3"/>
        <v/>
      </c>
      <c r="EZ51" s="146" t="str">
        <f t="shared" si="4"/>
        <v/>
      </c>
      <c r="FA51" s="146" t="str">
        <f t="shared" si="5"/>
        <v/>
      </c>
      <c r="FB51" s="146" t="str">
        <f t="shared" si="6"/>
        <v/>
      </c>
      <c r="FC51" s="146" t="str">
        <f t="shared" si="7"/>
        <v/>
      </c>
      <c r="FD51" s="146" t="str">
        <f t="shared" si="8"/>
        <v/>
      </c>
      <c r="FE51" s="146" t="str">
        <f t="shared" si="9"/>
        <v/>
      </c>
      <c r="FF51" s="146" t="str">
        <f t="shared" si="10"/>
        <v/>
      </c>
      <c r="FG51" s="146" t="str">
        <f t="shared" si="11"/>
        <v/>
      </c>
      <c r="FH51" s="76" t="str">
        <f t="shared" si="12"/>
        <v/>
      </c>
      <c r="FI51" s="76" t="str">
        <f t="shared" si="13"/>
        <v/>
      </c>
      <c r="FJ51" s="76" t="str">
        <f t="shared" si="14"/>
        <v/>
      </c>
      <c r="FK51" s="76" t="str">
        <f t="shared" si="15"/>
        <v/>
      </c>
      <c r="FL51" s="76" t="str">
        <f t="shared" si="16"/>
        <v/>
      </c>
      <c r="FM51" s="76" t="str">
        <f t="shared" si="17"/>
        <v/>
      </c>
      <c r="FN51" s="76" t="str">
        <f t="shared" si="18"/>
        <v/>
      </c>
      <c r="FO51" s="76" t="str">
        <f t="shared" si="19"/>
        <v/>
      </c>
      <c r="FP51" s="76" t="str">
        <f t="shared" si="20"/>
        <v xml:space="preserve">Sikapnya  dalam ,  ,  ,  ,  ,  ,  ,  </v>
      </c>
    </row>
    <row r="52" spans="1:16384">
      <c r="A52" s="72">
        <v>42</v>
      </c>
      <c r="B52" s="76" t="str">
        <f>'Data Identitas'!B50</f>
        <v>siswa42</v>
      </c>
      <c r="C52" s="137" t="str">
        <f>IF(QH!I55="","",QH!I55)</f>
        <v/>
      </c>
      <c r="D52" s="137" t="str">
        <f>IF(QH!J55="","",QH!J55)</f>
        <v/>
      </c>
      <c r="E52" s="137" t="str">
        <f>IF(QH!K55="","",QH!K55)</f>
        <v/>
      </c>
      <c r="F52" s="137" t="str">
        <f>IF(QH!L55="","",QH!L55)</f>
        <v/>
      </c>
      <c r="G52" s="137" t="str">
        <f>IF(QH!M55="","",QH!M55)</f>
        <v/>
      </c>
      <c r="H52" s="137" t="str">
        <f>IF(QH!N55="","",QH!N55)</f>
        <v/>
      </c>
      <c r="I52" s="137" t="str">
        <f>IF(QH!O55="","",QH!O55)</f>
        <v/>
      </c>
      <c r="J52" s="137" t="str">
        <f>IF(QH!P55="","",QH!P55)</f>
        <v/>
      </c>
      <c r="K52" s="137" t="str">
        <f>IF(QH!Q55="","",QH!Q55)</f>
        <v/>
      </c>
      <c r="L52" s="137" t="str">
        <f>IF(QH!R55="","",QH!R55)</f>
        <v/>
      </c>
      <c r="M52" s="138" t="str">
        <f>IF(AA!I55="","",AA!I55)</f>
        <v/>
      </c>
      <c r="N52" s="138" t="str">
        <f>IF(AA!J55="","",AA!J55)</f>
        <v/>
      </c>
      <c r="O52" s="138" t="str">
        <f>IF(AA!K55="","",AA!K55)</f>
        <v/>
      </c>
      <c r="P52" s="138" t="str">
        <f>IF(AA!L55="","",AA!L55)</f>
        <v/>
      </c>
      <c r="Q52" s="138" t="str">
        <f>IF(AA!M55="","",AA!M55)</f>
        <v/>
      </c>
      <c r="R52" s="138" t="str">
        <f>IF(AA!N55="","",AA!N55)</f>
        <v/>
      </c>
      <c r="S52" s="138" t="str">
        <f>IF(AA!O55="","",AA!O55)</f>
        <v/>
      </c>
      <c r="T52" s="138" t="str">
        <f>IF(AA!P55="","",AA!P55)</f>
        <v/>
      </c>
      <c r="U52" s="138" t="str">
        <f>IF(AA!Q55="","",AA!Q55)</f>
        <v/>
      </c>
      <c r="V52" s="138" t="str">
        <f>IF(AA!R55="","",AA!R55)</f>
        <v/>
      </c>
      <c r="W52" s="138" t="str">
        <f>IF(FIQIH!I55="","",FIQIH!I55)</f>
        <v/>
      </c>
      <c r="X52" s="138" t="str">
        <f>IF(FIQIH!J55="","",FIQIH!J55)</f>
        <v/>
      </c>
      <c r="Y52" s="138" t="str">
        <f>IF(FIQIH!K55="","",FIQIH!K55)</f>
        <v/>
      </c>
      <c r="Z52" s="138" t="str">
        <f>IF(FIQIH!L55="","",FIQIH!L55)</f>
        <v/>
      </c>
      <c r="AA52" s="138" t="str">
        <f>IF(FIQIH!M55="","",FIQIH!M55)</f>
        <v/>
      </c>
      <c r="AB52" s="138" t="str">
        <f>IF(FIQIH!N55="","",FIQIH!N55)</f>
        <v/>
      </c>
      <c r="AC52" s="138" t="str">
        <f>IF(FIQIH!O55="","",FIQIH!O55)</f>
        <v/>
      </c>
      <c r="AD52" s="138" t="str">
        <f>IF(FIQIH!P55="","",FIQIH!P55)</f>
        <v/>
      </c>
      <c r="AE52" s="138" t="str">
        <f>IF(FIQIH!Q55="","",FIQIH!Q55)</f>
        <v/>
      </c>
      <c r="AF52" s="138" t="str">
        <f>IF(FIQIH!R55="","",FIQIH!R55)</f>
        <v/>
      </c>
      <c r="AG52" s="138" t="str">
        <f>IF(SKI!I55="","",SKI!I55)</f>
        <v/>
      </c>
      <c r="AH52" s="138" t="str">
        <f>IF(SKI!J55="","",SKI!J55)</f>
        <v/>
      </c>
      <c r="AI52" s="138" t="str">
        <f>IF(SKI!K55="","",SKI!K55)</f>
        <v/>
      </c>
      <c r="AJ52" s="138" t="str">
        <f>IF(SKI!L55="","",SKI!L55)</f>
        <v/>
      </c>
      <c r="AK52" s="138" t="str">
        <f>IF(SKI!M55="","",SKI!M55)</f>
        <v/>
      </c>
      <c r="AL52" s="138" t="str">
        <f>IF(SKI!N55="","",SKI!N55)</f>
        <v/>
      </c>
      <c r="AM52" s="138" t="str">
        <f>IF(SKI!O55="","",SKI!O55)</f>
        <v/>
      </c>
      <c r="AN52" s="138" t="str">
        <f>IF(SKI!P55="","",SKI!P55)</f>
        <v/>
      </c>
      <c r="AO52" s="138" t="str">
        <f>IF(SKI!Q55="","",SKI!Q55)</f>
        <v/>
      </c>
      <c r="AP52" s="138" t="str">
        <f>IF(SKI!R55="","",SKI!R55)</f>
        <v/>
      </c>
      <c r="AQ52" s="138" t="str">
        <f>IF(PPKn!I55="","",PPKn!I55)</f>
        <v/>
      </c>
      <c r="AR52" s="138" t="str">
        <f>IF(PPKn!J55="","",PPKn!J55)</f>
        <v/>
      </c>
      <c r="AS52" s="138" t="str">
        <f>IF(PPKn!K55="","",PPKn!K55)</f>
        <v/>
      </c>
      <c r="AT52" s="138" t="str">
        <f>IF(PPKn!L55="","",PPKn!L55)</f>
        <v/>
      </c>
      <c r="AU52" s="138" t="str">
        <f>IF(PPKn!M55="","",PPKn!M55)</f>
        <v/>
      </c>
      <c r="AV52" s="138" t="str">
        <f>IF(PPKn!N55="","",PPKn!N55)</f>
        <v/>
      </c>
      <c r="AW52" s="138" t="str">
        <f>IF(PPKn!O55="","",PPKn!O55)</f>
        <v/>
      </c>
      <c r="AX52" s="138" t="str">
        <f>IF(PPKn!P55="","",PPKn!P55)</f>
        <v/>
      </c>
      <c r="AY52" s="138" t="str">
        <f>IF(PPKn!Q55="","",PPKn!Q55)</f>
        <v/>
      </c>
      <c r="AZ52" s="138" t="str">
        <f>IF(PPKn!R55="","",PPKn!R55)</f>
        <v/>
      </c>
      <c r="BA52" s="137" t="str">
        <f>IF(B.Ind!I55="","",B.Ind!I55)</f>
        <v/>
      </c>
      <c r="BB52" s="137" t="str">
        <f>IF(B.Ind!J55="","",B.Ind!J55)</f>
        <v/>
      </c>
      <c r="BC52" s="137" t="str">
        <f>IF(B.Ind!K55="","",B.Ind!K55)</f>
        <v/>
      </c>
      <c r="BD52" s="137" t="str">
        <f>IF(B.Ind!L55="","",B.Ind!L55)</f>
        <v/>
      </c>
      <c r="BE52" s="137" t="str">
        <f>IF(B.Ind!M55="","",B.Ind!M55)</f>
        <v/>
      </c>
      <c r="BF52" s="137" t="str">
        <f>IF(B.Ind!N55="","",B.Ind!N55)</f>
        <v/>
      </c>
      <c r="BG52" s="137" t="str">
        <f>IF(B.Ind!O55="","",B.Ind!O55)</f>
        <v/>
      </c>
      <c r="BH52" s="137" t="str">
        <f>IF(B.Ind!P55="","",B.Ind!P55)</f>
        <v/>
      </c>
      <c r="BI52" s="137" t="str">
        <f>IF(B.Ind!Q55="","",B.Ind!Q55)</f>
        <v/>
      </c>
      <c r="BJ52" s="137" t="str">
        <f>IF(B.Ind!R55="","",B.Ind!R55)</f>
        <v/>
      </c>
      <c r="BK52" s="137" t="str">
        <f>IF(B.ARAB!I55="","",B.ARAB!I55)</f>
        <v/>
      </c>
      <c r="BL52" s="137" t="str">
        <f>IF(B.ARAB!J55="","",B.ARAB!J55)</f>
        <v/>
      </c>
      <c r="BM52" s="137" t="str">
        <f>IF(B.ARAB!K55="","",B.ARAB!K55)</f>
        <v/>
      </c>
      <c r="BN52" s="137" t="str">
        <f>IF(B.ARAB!L55="","",B.ARAB!L55)</f>
        <v/>
      </c>
      <c r="BO52" s="137" t="str">
        <f>IF(B.ARAB!M55="","",B.ARAB!M55)</f>
        <v/>
      </c>
      <c r="BP52" s="137" t="str">
        <f>IF(B.ARAB!N55="","",B.ARAB!N55)</f>
        <v/>
      </c>
      <c r="BQ52" s="137" t="str">
        <f>IF(B.ARAB!O55="","",B.ARAB!O55)</f>
        <v/>
      </c>
      <c r="BR52" s="137" t="str">
        <f>IF(B.ARAB!P55="","",B.ARAB!P55)</f>
        <v/>
      </c>
      <c r="BS52" s="137" t="str">
        <f>IF(B.ARAB!Q55="","",B.ARAB!Q55)</f>
        <v/>
      </c>
      <c r="BT52" s="137" t="str">
        <f>IF(B.ARAB!R55="","",B.ARAB!R55)</f>
        <v/>
      </c>
      <c r="BU52" s="138" t="str">
        <f>IF(MAT!I55="","",MAT!I55)</f>
        <v/>
      </c>
      <c r="BV52" s="138" t="str">
        <f>IF(MAT!J55="","",MAT!J55)</f>
        <v/>
      </c>
      <c r="BW52" s="138" t="str">
        <f>IF(MAT!K55="","",MAT!K55)</f>
        <v/>
      </c>
      <c r="BX52" s="138" t="str">
        <f>IF(MAT!L55="","",MAT!L55)</f>
        <v/>
      </c>
      <c r="BY52" s="138" t="str">
        <f>IF(MAT!M55="","",MAT!M55)</f>
        <v/>
      </c>
      <c r="BZ52" s="138" t="str">
        <f>IF(MAT!N55="","",MAT!N55)</f>
        <v/>
      </c>
      <c r="CA52" s="138" t="str">
        <f>IF(MAT!O55="","",MAT!O55)</f>
        <v/>
      </c>
      <c r="CB52" s="138" t="str">
        <f>IF(MAT!P55="","",MAT!P55)</f>
        <v/>
      </c>
      <c r="CC52" s="138" t="str">
        <f>IF(MAT!Q55="","",MAT!Q55)</f>
        <v/>
      </c>
      <c r="CD52" s="138" t="str">
        <f>IF(MAT!R55="","",MAT!R55)</f>
        <v/>
      </c>
      <c r="CE52" s="138" t="str">
        <f>IF(IPA!I55="","",IPA!I55)</f>
        <v/>
      </c>
      <c r="CF52" s="138" t="str">
        <f>IF(IPA!J55="","",IPA!J55)</f>
        <v/>
      </c>
      <c r="CG52" s="138" t="str">
        <f>IF(IPA!K55="","",IPA!K55)</f>
        <v/>
      </c>
      <c r="CH52" s="138" t="str">
        <f>IF(IPA!L55="","",IPA!L55)</f>
        <v/>
      </c>
      <c r="CI52" s="138" t="str">
        <f>IF(IPA!M55="","",IPA!M55)</f>
        <v/>
      </c>
      <c r="CJ52" s="138" t="str">
        <f>IF(IPA!N55="","",IPA!N55)</f>
        <v/>
      </c>
      <c r="CK52" s="138" t="str">
        <f>IF(IPA!O55="","",IPA!O55)</f>
        <v/>
      </c>
      <c r="CL52" s="138" t="str">
        <f>IF(IPA!P55="","",IPA!P55)</f>
        <v/>
      </c>
      <c r="CM52" s="138" t="str">
        <f>IF(IPA!Q55="","",IPA!Q55)</f>
        <v/>
      </c>
      <c r="CN52" s="138" t="str">
        <f>IF(IPA!R55="","",IPA!R55)</f>
        <v/>
      </c>
      <c r="CO52" s="137" t="str">
        <f>IF(IPS!I55="","",IPS!I55)</f>
        <v/>
      </c>
      <c r="CP52" s="137" t="str">
        <f>IF(IPS!J55="","",IPS!J55)</f>
        <v/>
      </c>
      <c r="CQ52" s="137" t="str">
        <f>IF(IPS!K55="","",IPS!K55)</f>
        <v/>
      </c>
      <c r="CR52" s="137" t="str">
        <f>IF(IPS!L55="","",IPS!L55)</f>
        <v/>
      </c>
      <c r="CS52" s="137" t="str">
        <f>IF(IPS!M55="","",IPS!M55)</f>
        <v/>
      </c>
      <c r="CT52" s="137" t="str">
        <f>IF(IPS!N55="","",IPS!N55)</f>
        <v/>
      </c>
      <c r="CU52" s="137" t="str">
        <f>IF(IPS!O55="","",IPS!O55)</f>
        <v/>
      </c>
      <c r="CV52" s="137" t="str">
        <f>IF(IPS!P55="","",IPS!P55)</f>
        <v/>
      </c>
      <c r="CW52" s="137" t="str">
        <f>IF(IPS!Q55="","",IPS!Q55)</f>
        <v/>
      </c>
      <c r="CX52" s="137" t="str">
        <f>IF(IPS!R55="","",IPS!R55)</f>
        <v/>
      </c>
      <c r="CY52" s="138" t="str">
        <f>IF(BIng!I55="","",BIng!I55)</f>
        <v/>
      </c>
      <c r="CZ52" s="138" t="str">
        <f>IF(BIng!J55="","",BIng!J55)</f>
        <v/>
      </c>
      <c r="DA52" s="138" t="str">
        <f>IF(BIng!K55="","",BIng!K55)</f>
        <v/>
      </c>
      <c r="DB52" s="138" t="str">
        <f>IF(BIng!L55="","",BIng!L55)</f>
        <v/>
      </c>
      <c r="DC52" s="138" t="str">
        <f>IF(BIng!M55="","",BIng!M55)</f>
        <v/>
      </c>
      <c r="DD52" s="138" t="str">
        <f>IF(BIng!N55="","",BIng!N55)</f>
        <v/>
      </c>
      <c r="DE52" s="138" t="str">
        <f>IF(BIng!O55="","",BIng!O55)</f>
        <v/>
      </c>
      <c r="DF52" s="138" t="str">
        <f>IF(BIng!P55="","",BIng!P55)</f>
        <v/>
      </c>
      <c r="DG52" s="138" t="str">
        <f>IF(BIng!Q55="","",BIng!Q55)</f>
        <v/>
      </c>
      <c r="DH52" s="138" t="str">
        <f>IF(BIng!R55="","",BIng!R55)</f>
        <v/>
      </c>
      <c r="DI52" s="138" t="str">
        <f>IF(SBd!I55="","",SBd!I55)</f>
        <v/>
      </c>
      <c r="DJ52" s="138" t="str">
        <f>IF(SBd!J55="","",SBd!J55)</f>
        <v/>
      </c>
      <c r="DK52" s="138" t="str">
        <f>IF(SBd!K55="","",SBd!K55)</f>
        <v/>
      </c>
      <c r="DL52" s="138" t="str">
        <f>IF(SBd!L55="","",SBd!L55)</f>
        <v/>
      </c>
      <c r="DM52" s="138" t="str">
        <f>IF(SBd!M55="","",SBd!M55)</f>
        <v/>
      </c>
      <c r="DN52" s="138" t="str">
        <f>IF(SBd!N55="","",SBd!N55)</f>
        <v/>
      </c>
      <c r="DO52" s="138" t="str">
        <f>IF(SBd!O55="","",SBd!O55)</f>
        <v/>
      </c>
      <c r="DP52" s="138" t="str">
        <f>IF(SBd!P55="","",SBd!P55)</f>
        <v/>
      </c>
      <c r="DQ52" s="138" t="str">
        <f>IF(SBd!Q55="","",SBd!Q55)</f>
        <v/>
      </c>
      <c r="DR52" s="138" t="str">
        <f>IF(SBd!R55="","",SBd!R55)</f>
        <v/>
      </c>
      <c r="DS52" s="137" t="str">
        <f>IF(Pjk!I55="","",Pjk!I55)</f>
        <v/>
      </c>
      <c r="DT52" s="137" t="str">
        <f>IF(Pjk!J55="","",Pjk!J55)</f>
        <v/>
      </c>
      <c r="DU52" s="137" t="str">
        <f>IF(Pjk!K55="","",Pjk!K55)</f>
        <v/>
      </c>
      <c r="DV52" s="137" t="str">
        <f>IF(Pjk!L55="","",Pjk!L55)</f>
        <v/>
      </c>
      <c r="DW52" s="137" t="str">
        <f>IF(Pjk!M55="","",Pjk!M55)</f>
        <v/>
      </c>
      <c r="DX52" s="137" t="str">
        <f>IF(Pjk!N55="","",Pjk!N55)</f>
        <v/>
      </c>
      <c r="DY52" s="137" t="str">
        <f>IF(Pjk!O55="","",Pjk!O55)</f>
        <v/>
      </c>
      <c r="DZ52" s="137" t="str">
        <f>IF(Pjk!P55="","",Pjk!P55)</f>
        <v/>
      </c>
      <c r="EA52" s="137" t="str">
        <f>IF(Pjk!Q55="","",Pjk!Q55)</f>
        <v/>
      </c>
      <c r="EB52" s="137" t="str">
        <f>IF(Pjk!R55="","",Pjk!R55)</f>
        <v/>
      </c>
      <c r="EC52" s="137" t="str">
        <f>IF(Prk!I55="","",Prk!I55)</f>
        <v/>
      </c>
      <c r="ED52" s="137" t="str">
        <f>IF(Prk!J55="","",Prk!J55)</f>
        <v/>
      </c>
      <c r="EE52" s="137" t="str">
        <f>IF(Prk!K55="","",Prk!K55)</f>
        <v/>
      </c>
      <c r="EF52" s="137" t="str">
        <f>IF(Prk!L55="","",Prk!L55)</f>
        <v/>
      </c>
      <c r="EG52" s="137" t="str">
        <f>IF(Prk!M55="","",Prk!M55)</f>
        <v/>
      </c>
      <c r="EH52" s="137" t="str">
        <f>IF(Prk!N55="","",Prk!N55)</f>
        <v/>
      </c>
      <c r="EI52" s="137" t="str">
        <f>IF(Prk!O55="","",Prk!O55)</f>
        <v/>
      </c>
      <c r="EJ52" s="137" t="str">
        <f>IF(Prk!P55="","",Prk!P55)</f>
        <v/>
      </c>
      <c r="EK52" s="137" t="str">
        <f>IF(Prk!Q55="","",Prk!Q55)</f>
        <v/>
      </c>
      <c r="EL52" s="137" t="str">
        <f>IF(Prk!R55="","",Prk!R55)</f>
        <v/>
      </c>
      <c r="EM52" s="139" t="str">
        <f>IF(BADER!I55="","",BADER!I55)</f>
        <v/>
      </c>
      <c r="EN52" s="139" t="str">
        <f>IF(BADER!J55="","",BADER!J55)</f>
        <v/>
      </c>
      <c r="EO52" s="139" t="str">
        <f>IF(BADER!K55="","",BADER!K55)</f>
        <v/>
      </c>
      <c r="EP52" s="139" t="str">
        <f>IF(BADER!L55="","",BADER!L55)</f>
        <v/>
      </c>
      <c r="EQ52" s="139" t="str">
        <f>IF(BADER!M55="","",BADER!M55)</f>
        <v/>
      </c>
      <c r="ER52" s="139" t="str">
        <f>IF(BADER!N55="","",BADER!N55)</f>
        <v/>
      </c>
      <c r="ES52" s="139" t="str">
        <f>IF(BADER!O55="","",BADER!O55)</f>
        <v/>
      </c>
      <c r="ET52" s="139" t="str">
        <f>IF(BADER!P55="","",BADER!P55)</f>
        <v/>
      </c>
      <c r="EU52" s="139" t="str">
        <f>IF(BADER!Q55="","",BADER!Q55)</f>
        <v/>
      </c>
      <c r="EV52" s="139" t="str">
        <f>IF(BADER!R55="","",BADER!R55)</f>
        <v/>
      </c>
      <c r="EW52" s="146" t="str">
        <f t="shared" si="1"/>
        <v/>
      </c>
      <c r="EX52" s="146" t="str">
        <f t="shared" si="2"/>
        <v/>
      </c>
      <c r="EY52" s="146" t="str">
        <f t="shared" si="3"/>
        <v/>
      </c>
      <c r="EZ52" s="146" t="str">
        <f t="shared" si="4"/>
        <v/>
      </c>
      <c r="FA52" s="146" t="str">
        <f t="shared" si="5"/>
        <v/>
      </c>
      <c r="FB52" s="146" t="str">
        <f t="shared" si="6"/>
        <v/>
      </c>
      <c r="FC52" s="146" t="str">
        <f t="shared" si="7"/>
        <v/>
      </c>
      <c r="FD52" s="146" t="str">
        <f t="shared" si="8"/>
        <v/>
      </c>
      <c r="FE52" s="146" t="str">
        <f t="shared" si="9"/>
        <v/>
      </c>
      <c r="FF52" s="146" t="str">
        <f t="shared" si="10"/>
        <v/>
      </c>
      <c r="FG52" s="146" t="str">
        <f t="shared" si="11"/>
        <v/>
      </c>
      <c r="FH52" s="76" t="str">
        <f t="shared" si="12"/>
        <v/>
      </c>
      <c r="FI52" s="76" t="str">
        <f t="shared" si="13"/>
        <v/>
      </c>
      <c r="FJ52" s="76" t="str">
        <f t="shared" si="14"/>
        <v/>
      </c>
      <c r="FK52" s="76" t="str">
        <f t="shared" si="15"/>
        <v/>
      </c>
      <c r="FL52" s="76" t="str">
        <f t="shared" si="16"/>
        <v/>
      </c>
      <c r="FM52" s="76" t="str">
        <f t="shared" si="17"/>
        <v/>
      </c>
      <c r="FN52" s="76" t="str">
        <f t="shared" si="18"/>
        <v/>
      </c>
      <c r="FO52" s="76" t="str">
        <f t="shared" si="19"/>
        <v/>
      </c>
      <c r="FP52" s="76" t="str">
        <f t="shared" si="20"/>
        <v xml:space="preserve">Sikapnya  dalam ,  ,  ,  ,  ,  ,  ,  </v>
      </c>
    </row>
    <row r="53" spans="1:16384">
      <c r="A53" s="72">
        <v>43</v>
      </c>
      <c r="B53" s="76" t="str">
        <f>'Data Identitas'!B51</f>
        <v>siswa43</v>
      </c>
      <c r="C53" s="137" t="str">
        <f>IF(QH!I56="","",QH!I56)</f>
        <v/>
      </c>
      <c r="D53" s="137" t="str">
        <f>IF(QH!J56="","",QH!J56)</f>
        <v/>
      </c>
      <c r="E53" s="137" t="str">
        <f>IF(QH!K56="","",QH!K56)</f>
        <v/>
      </c>
      <c r="F53" s="137" t="str">
        <f>IF(QH!L56="","",QH!L56)</f>
        <v/>
      </c>
      <c r="G53" s="137" t="str">
        <f>IF(QH!M56="","",QH!M56)</f>
        <v/>
      </c>
      <c r="H53" s="137" t="str">
        <f>IF(QH!N56="","",QH!N56)</f>
        <v/>
      </c>
      <c r="I53" s="137" t="str">
        <f>IF(QH!O56="","",QH!O56)</f>
        <v/>
      </c>
      <c r="J53" s="137" t="str">
        <f>IF(QH!P56="","",QH!P56)</f>
        <v/>
      </c>
      <c r="K53" s="137" t="str">
        <f>IF(QH!Q56="","",QH!Q56)</f>
        <v/>
      </c>
      <c r="L53" s="137" t="str">
        <f>IF(QH!R56="","",QH!R56)</f>
        <v/>
      </c>
      <c r="M53" s="138" t="str">
        <f>IF(AA!I56="","",AA!I56)</f>
        <v/>
      </c>
      <c r="N53" s="138" t="str">
        <f>IF(AA!J56="","",AA!J56)</f>
        <v/>
      </c>
      <c r="O53" s="138" t="str">
        <f>IF(AA!K56="","",AA!K56)</f>
        <v/>
      </c>
      <c r="P53" s="138" t="str">
        <f>IF(AA!L56="","",AA!L56)</f>
        <v/>
      </c>
      <c r="Q53" s="138" t="str">
        <f>IF(AA!M56="","",AA!M56)</f>
        <v/>
      </c>
      <c r="R53" s="138" t="str">
        <f>IF(AA!N56="","",AA!N56)</f>
        <v/>
      </c>
      <c r="S53" s="138" t="str">
        <f>IF(AA!O56="","",AA!O56)</f>
        <v/>
      </c>
      <c r="T53" s="138" t="str">
        <f>IF(AA!P56="","",AA!P56)</f>
        <v/>
      </c>
      <c r="U53" s="138" t="str">
        <f>IF(AA!Q56="","",AA!Q56)</f>
        <v/>
      </c>
      <c r="V53" s="138" t="str">
        <f>IF(AA!R56="","",AA!R56)</f>
        <v/>
      </c>
      <c r="W53" s="138" t="str">
        <f>IF(FIQIH!I56="","",FIQIH!I56)</f>
        <v/>
      </c>
      <c r="X53" s="138" t="str">
        <f>IF(FIQIH!J56="","",FIQIH!J56)</f>
        <v/>
      </c>
      <c r="Y53" s="138" t="str">
        <f>IF(FIQIH!K56="","",FIQIH!K56)</f>
        <v/>
      </c>
      <c r="Z53" s="138" t="str">
        <f>IF(FIQIH!L56="","",FIQIH!L56)</f>
        <v/>
      </c>
      <c r="AA53" s="138" t="str">
        <f>IF(FIQIH!M56="","",FIQIH!M56)</f>
        <v/>
      </c>
      <c r="AB53" s="138" t="str">
        <f>IF(FIQIH!N56="","",FIQIH!N56)</f>
        <v/>
      </c>
      <c r="AC53" s="138" t="str">
        <f>IF(FIQIH!O56="","",FIQIH!O56)</f>
        <v/>
      </c>
      <c r="AD53" s="138" t="str">
        <f>IF(FIQIH!P56="","",FIQIH!P56)</f>
        <v/>
      </c>
      <c r="AE53" s="138" t="str">
        <f>IF(FIQIH!Q56="","",FIQIH!Q56)</f>
        <v/>
      </c>
      <c r="AF53" s="138" t="str">
        <f>IF(FIQIH!R56="","",FIQIH!R56)</f>
        <v/>
      </c>
      <c r="AG53" s="138" t="str">
        <f>IF(SKI!I56="","",SKI!I56)</f>
        <v/>
      </c>
      <c r="AH53" s="138" t="str">
        <f>IF(SKI!J56="","",SKI!J56)</f>
        <v/>
      </c>
      <c r="AI53" s="138" t="str">
        <f>IF(SKI!K56="","",SKI!K56)</f>
        <v/>
      </c>
      <c r="AJ53" s="138" t="str">
        <f>IF(SKI!L56="","",SKI!L56)</f>
        <v/>
      </c>
      <c r="AK53" s="138" t="str">
        <f>IF(SKI!M56="","",SKI!M56)</f>
        <v/>
      </c>
      <c r="AL53" s="138" t="str">
        <f>IF(SKI!N56="","",SKI!N56)</f>
        <v/>
      </c>
      <c r="AM53" s="138" t="str">
        <f>IF(SKI!O56="","",SKI!O56)</f>
        <v/>
      </c>
      <c r="AN53" s="138" t="str">
        <f>IF(SKI!P56="","",SKI!P56)</f>
        <v/>
      </c>
      <c r="AO53" s="138" t="str">
        <f>IF(SKI!Q56="","",SKI!Q56)</f>
        <v/>
      </c>
      <c r="AP53" s="138" t="str">
        <f>IF(SKI!R56="","",SKI!R56)</f>
        <v/>
      </c>
      <c r="AQ53" s="138" t="str">
        <f>IF(PPKn!I56="","",PPKn!I56)</f>
        <v/>
      </c>
      <c r="AR53" s="138" t="str">
        <f>IF(PPKn!J56="","",PPKn!J56)</f>
        <v/>
      </c>
      <c r="AS53" s="138" t="str">
        <f>IF(PPKn!K56="","",PPKn!K56)</f>
        <v/>
      </c>
      <c r="AT53" s="138" t="str">
        <f>IF(PPKn!L56="","",PPKn!L56)</f>
        <v/>
      </c>
      <c r="AU53" s="138" t="str">
        <f>IF(PPKn!M56="","",PPKn!M56)</f>
        <v/>
      </c>
      <c r="AV53" s="138" t="str">
        <f>IF(PPKn!N56="","",PPKn!N56)</f>
        <v/>
      </c>
      <c r="AW53" s="138" t="str">
        <f>IF(PPKn!O56="","",PPKn!O56)</f>
        <v/>
      </c>
      <c r="AX53" s="138" t="str">
        <f>IF(PPKn!P56="","",PPKn!P56)</f>
        <v/>
      </c>
      <c r="AY53" s="138" t="str">
        <f>IF(PPKn!Q56="","",PPKn!Q56)</f>
        <v/>
      </c>
      <c r="AZ53" s="138" t="str">
        <f>IF(PPKn!R56="","",PPKn!R56)</f>
        <v/>
      </c>
      <c r="BA53" s="137" t="str">
        <f>IF(B.Ind!I56="","",B.Ind!I56)</f>
        <v/>
      </c>
      <c r="BB53" s="137" t="str">
        <f>IF(B.Ind!J56="","",B.Ind!J56)</f>
        <v/>
      </c>
      <c r="BC53" s="137" t="str">
        <f>IF(B.Ind!K56="","",B.Ind!K56)</f>
        <v/>
      </c>
      <c r="BD53" s="137" t="str">
        <f>IF(B.Ind!L56="","",B.Ind!L56)</f>
        <v/>
      </c>
      <c r="BE53" s="137" t="str">
        <f>IF(B.Ind!M56="","",B.Ind!M56)</f>
        <v/>
      </c>
      <c r="BF53" s="137" t="str">
        <f>IF(B.Ind!N56="","",B.Ind!N56)</f>
        <v/>
      </c>
      <c r="BG53" s="137" t="str">
        <f>IF(B.Ind!O56="","",B.Ind!O56)</f>
        <v/>
      </c>
      <c r="BH53" s="137" t="str">
        <f>IF(B.Ind!P56="","",B.Ind!P56)</f>
        <v/>
      </c>
      <c r="BI53" s="137" t="str">
        <f>IF(B.Ind!Q56="","",B.Ind!Q56)</f>
        <v/>
      </c>
      <c r="BJ53" s="137" t="str">
        <f>IF(B.Ind!R56="","",B.Ind!R56)</f>
        <v/>
      </c>
      <c r="BK53" s="137" t="str">
        <f>IF(B.ARAB!I56="","",B.ARAB!I56)</f>
        <v/>
      </c>
      <c r="BL53" s="137" t="str">
        <f>IF(B.ARAB!J56="","",B.ARAB!J56)</f>
        <v/>
      </c>
      <c r="BM53" s="137" t="str">
        <f>IF(B.ARAB!K56="","",B.ARAB!K56)</f>
        <v/>
      </c>
      <c r="BN53" s="137" t="str">
        <f>IF(B.ARAB!L56="","",B.ARAB!L56)</f>
        <v/>
      </c>
      <c r="BO53" s="137" t="str">
        <f>IF(B.ARAB!M56="","",B.ARAB!M56)</f>
        <v/>
      </c>
      <c r="BP53" s="137" t="str">
        <f>IF(B.ARAB!N56="","",B.ARAB!N56)</f>
        <v/>
      </c>
      <c r="BQ53" s="137" t="str">
        <f>IF(B.ARAB!O56="","",B.ARAB!O56)</f>
        <v/>
      </c>
      <c r="BR53" s="137" t="str">
        <f>IF(B.ARAB!P56="","",B.ARAB!P56)</f>
        <v/>
      </c>
      <c r="BS53" s="137" t="str">
        <f>IF(B.ARAB!Q56="","",B.ARAB!Q56)</f>
        <v/>
      </c>
      <c r="BT53" s="137" t="str">
        <f>IF(B.ARAB!R56="","",B.ARAB!R56)</f>
        <v/>
      </c>
      <c r="BU53" s="138" t="str">
        <f>IF(MAT!I56="","",MAT!I56)</f>
        <v/>
      </c>
      <c r="BV53" s="138" t="str">
        <f>IF(MAT!J56="","",MAT!J56)</f>
        <v/>
      </c>
      <c r="BW53" s="138" t="str">
        <f>IF(MAT!K56="","",MAT!K56)</f>
        <v/>
      </c>
      <c r="BX53" s="138" t="str">
        <f>IF(MAT!L56="","",MAT!L56)</f>
        <v/>
      </c>
      <c r="BY53" s="138" t="str">
        <f>IF(MAT!M56="","",MAT!M56)</f>
        <v/>
      </c>
      <c r="BZ53" s="138" t="str">
        <f>IF(MAT!N56="","",MAT!N56)</f>
        <v/>
      </c>
      <c r="CA53" s="138" t="str">
        <f>IF(MAT!O56="","",MAT!O56)</f>
        <v/>
      </c>
      <c r="CB53" s="138" t="str">
        <f>IF(MAT!P56="","",MAT!P56)</f>
        <v/>
      </c>
      <c r="CC53" s="138" t="str">
        <f>IF(MAT!Q56="","",MAT!Q56)</f>
        <v/>
      </c>
      <c r="CD53" s="138" t="str">
        <f>IF(MAT!R56="","",MAT!R56)</f>
        <v/>
      </c>
      <c r="CE53" s="138" t="str">
        <f>IF(IPA!I56="","",IPA!I56)</f>
        <v/>
      </c>
      <c r="CF53" s="138" t="str">
        <f>IF(IPA!J56="","",IPA!J56)</f>
        <v/>
      </c>
      <c r="CG53" s="138" t="str">
        <f>IF(IPA!K56="","",IPA!K56)</f>
        <v/>
      </c>
      <c r="CH53" s="138" t="str">
        <f>IF(IPA!L56="","",IPA!L56)</f>
        <v/>
      </c>
      <c r="CI53" s="138" t="str">
        <f>IF(IPA!M56="","",IPA!M56)</f>
        <v/>
      </c>
      <c r="CJ53" s="138" t="str">
        <f>IF(IPA!N56="","",IPA!N56)</f>
        <v/>
      </c>
      <c r="CK53" s="138" t="str">
        <f>IF(IPA!O56="","",IPA!O56)</f>
        <v/>
      </c>
      <c r="CL53" s="138" t="str">
        <f>IF(IPA!P56="","",IPA!P56)</f>
        <v/>
      </c>
      <c r="CM53" s="138" t="str">
        <f>IF(IPA!Q56="","",IPA!Q56)</f>
        <v/>
      </c>
      <c r="CN53" s="138" t="str">
        <f>IF(IPA!R56="","",IPA!R56)</f>
        <v/>
      </c>
      <c r="CO53" s="137" t="str">
        <f>IF(IPS!I56="","",IPS!I56)</f>
        <v/>
      </c>
      <c r="CP53" s="137" t="str">
        <f>IF(IPS!J56="","",IPS!J56)</f>
        <v/>
      </c>
      <c r="CQ53" s="137" t="str">
        <f>IF(IPS!K56="","",IPS!K56)</f>
        <v/>
      </c>
      <c r="CR53" s="137" t="str">
        <f>IF(IPS!L56="","",IPS!L56)</f>
        <v/>
      </c>
      <c r="CS53" s="137" t="str">
        <f>IF(IPS!M56="","",IPS!M56)</f>
        <v/>
      </c>
      <c r="CT53" s="137" t="str">
        <f>IF(IPS!N56="","",IPS!N56)</f>
        <v/>
      </c>
      <c r="CU53" s="137" t="str">
        <f>IF(IPS!O56="","",IPS!O56)</f>
        <v/>
      </c>
      <c r="CV53" s="137" t="str">
        <f>IF(IPS!P56="","",IPS!P56)</f>
        <v/>
      </c>
      <c r="CW53" s="137" t="str">
        <f>IF(IPS!Q56="","",IPS!Q56)</f>
        <v/>
      </c>
      <c r="CX53" s="137" t="str">
        <f>IF(IPS!R56="","",IPS!R56)</f>
        <v/>
      </c>
      <c r="CY53" s="138" t="str">
        <f>IF(BIng!I56="","",BIng!I56)</f>
        <v/>
      </c>
      <c r="CZ53" s="138" t="str">
        <f>IF(BIng!J56="","",BIng!J56)</f>
        <v/>
      </c>
      <c r="DA53" s="138" t="str">
        <f>IF(BIng!K56="","",BIng!K56)</f>
        <v/>
      </c>
      <c r="DB53" s="138" t="str">
        <f>IF(BIng!L56="","",BIng!L56)</f>
        <v/>
      </c>
      <c r="DC53" s="138" t="str">
        <f>IF(BIng!M56="","",BIng!M56)</f>
        <v/>
      </c>
      <c r="DD53" s="138" t="str">
        <f>IF(BIng!N56="","",BIng!N56)</f>
        <v/>
      </c>
      <c r="DE53" s="138" t="str">
        <f>IF(BIng!O56="","",BIng!O56)</f>
        <v/>
      </c>
      <c r="DF53" s="138" t="str">
        <f>IF(BIng!P56="","",BIng!P56)</f>
        <v/>
      </c>
      <c r="DG53" s="138" t="str">
        <f>IF(BIng!Q56="","",BIng!Q56)</f>
        <v/>
      </c>
      <c r="DH53" s="138" t="str">
        <f>IF(BIng!R56="","",BIng!R56)</f>
        <v/>
      </c>
      <c r="DI53" s="138" t="str">
        <f>IF(SBd!I56="","",SBd!I56)</f>
        <v/>
      </c>
      <c r="DJ53" s="138" t="str">
        <f>IF(SBd!J56="","",SBd!J56)</f>
        <v/>
      </c>
      <c r="DK53" s="138" t="str">
        <f>IF(SBd!K56="","",SBd!K56)</f>
        <v/>
      </c>
      <c r="DL53" s="138" t="str">
        <f>IF(SBd!L56="","",SBd!L56)</f>
        <v/>
      </c>
      <c r="DM53" s="138" t="str">
        <f>IF(SBd!M56="","",SBd!M56)</f>
        <v/>
      </c>
      <c r="DN53" s="138" t="str">
        <f>IF(SBd!N56="","",SBd!N56)</f>
        <v/>
      </c>
      <c r="DO53" s="138" t="str">
        <f>IF(SBd!O56="","",SBd!O56)</f>
        <v/>
      </c>
      <c r="DP53" s="138" t="str">
        <f>IF(SBd!P56="","",SBd!P56)</f>
        <v/>
      </c>
      <c r="DQ53" s="138" t="str">
        <f>IF(SBd!Q56="","",SBd!Q56)</f>
        <v/>
      </c>
      <c r="DR53" s="138" t="str">
        <f>IF(SBd!R56="","",SBd!R56)</f>
        <v/>
      </c>
      <c r="DS53" s="137" t="str">
        <f>IF(Pjk!I56="","",Pjk!I56)</f>
        <v/>
      </c>
      <c r="DT53" s="137" t="str">
        <f>IF(Pjk!J56="","",Pjk!J56)</f>
        <v/>
      </c>
      <c r="DU53" s="137" t="str">
        <f>IF(Pjk!K56="","",Pjk!K56)</f>
        <v/>
      </c>
      <c r="DV53" s="137" t="str">
        <f>IF(Pjk!L56="","",Pjk!L56)</f>
        <v/>
      </c>
      <c r="DW53" s="137" t="str">
        <f>IF(Pjk!M56="","",Pjk!M56)</f>
        <v/>
      </c>
      <c r="DX53" s="137" t="str">
        <f>IF(Pjk!N56="","",Pjk!N56)</f>
        <v/>
      </c>
      <c r="DY53" s="137" t="str">
        <f>IF(Pjk!O56="","",Pjk!O56)</f>
        <v/>
      </c>
      <c r="DZ53" s="137" t="str">
        <f>IF(Pjk!P56="","",Pjk!P56)</f>
        <v/>
      </c>
      <c r="EA53" s="137" t="str">
        <f>IF(Pjk!Q56="","",Pjk!Q56)</f>
        <v/>
      </c>
      <c r="EB53" s="137" t="str">
        <f>IF(Pjk!R56="","",Pjk!R56)</f>
        <v/>
      </c>
      <c r="EC53" s="137" t="str">
        <f>IF(Prk!I56="","",Prk!I56)</f>
        <v/>
      </c>
      <c r="ED53" s="137" t="str">
        <f>IF(Prk!J56="","",Prk!J56)</f>
        <v/>
      </c>
      <c r="EE53" s="137" t="str">
        <f>IF(Prk!K56="","",Prk!K56)</f>
        <v/>
      </c>
      <c r="EF53" s="137" t="str">
        <f>IF(Prk!L56="","",Prk!L56)</f>
        <v/>
      </c>
      <c r="EG53" s="137" t="str">
        <f>IF(Prk!M56="","",Prk!M56)</f>
        <v/>
      </c>
      <c r="EH53" s="137" t="str">
        <f>IF(Prk!N56="","",Prk!N56)</f>
        <v/>
      </c>
      <c r="EI53" s="137" t="str">
        <f>IF(Prk!O56="","",Prk!O56)</f>
        <v/>
      </c>
      <c r="EJ53" s="137" t="str">
        <f>IF(Prk!P56="","",Prk!P56)</f>
        <v/>
      </c>
      <c r="EK53" s="137" t="str">
        <f>IF(Prk!Q56="","",Prk!Q56)</f>
        <v/>
      </c>
      <c r="EL53" s="137" t="str">
        <f>IF(Prk!R56="","",Prk!R56)</f>
        <v/>
      </c>
      <c r="EM53" s="139" t="str">
        <f>IF(BADER!I56="","",BADER!I56)</f>
        <v/>
      </c>
      <c r="EN53" s="139" t="str">
        <f>IF(BADER!J56="","",BADER!J56)</f>
        <v/>
      </c>
      <c r="EO53" s="139" t="str">
        <f>IF(BADER!K56="","",BADER!K56)</f>
        <v/>
      </c>
      <c r="EP53" s="139" t="str">
        <f>IF(BADER!L56="","",BADER!L56)</f>
        <v/>
      </c>
      <c r="EQ53" s="139" t="str">
        <f>IF(BADER!M56="","",BADER!M56)</f>
        <v/>
      </c>
      <c r="ER53" s="139" t="str">
        <f>IF(BADER!N56="","",BADER!N56)</f>
        <v/>
      </c>
      <c r="ES53" s="139" t="str">
        <f>IF(BADER!O56="","",BADER!O56)</f>
        <v/>
      </c>
      <c r="ET53" s="139" t="str">
        <f>IF(BADER!P56="","",BADER!P56)</f>
        <v/>
      </c>
      <c r="EU53" s="139" t="str">
        <f>IF(BADER!Q56="","",BADER!Q56)</f>
        <v/>
      </c>
      <c r="EV53" s="139" t="str">
        <f>IF(BADER!R56="","",BADER!R56)</f>
        <v/>
      </c>
      <c r="EW53" s="146" t="str">
        <f t="shared" si="1"/>
        <v/>
      </c>
      <c r="EX53" s="146" t="str">
        <f t="shared" si="2"/>
        <v/>
      </c>
      <c r="EY53" s="146" t="str">
        <f t="shared" si="3"/>
        <v/>
      </c>
      <c r="EZ53" s="146" t="str">
        <f t="shared" si="4"/>
        <v/>
      </c>
      <c r="FA53" s="146" t="str">
        <f t="shared" si="5"/>
        <v/>
      </c>
      <c r="FB53" s="146" t="str">
        <f t="shared" si="6"/>
        <v/>
      </c>
      <c r="FC53" s="146" t="str">
        <f t="shared" si="7"/>
        <v/>
      </c>
      <c r="FD53" s="146" t="str">
        <f t="shared" si="8"/>
        <v/>
      </c>
      <c r="FE53" s="146" t="str">
        <f t="shared" si="9"/>
        <v/>
      </c>
      <c r="FF53" s="146" t="str">
        <f t="shared" si="10"/>
        <v/>
      </c>
      <c r="FG53" s="146" t="str">
        <f t="shared" si="11"/>
        <v/>
      </c>
      <c r="FH53" s="76" t="str">
        <f t="shared" si="12"/>
        <v/>
      </c>
      <c r="FI53" s="76" t="str">
        <f t="shared" si="13"/>
        <v/>
      </c>
      <c r="FJ53" s="76" t="str">
        <f t="shared" si="14"/>
        <v/>
      </c>
      <c r="FK53" s="76" t="str">
        <f t="shared" si="15"/>
        <v/>
      </c>
      <c r="FL53" s="76" t="str">
        <f t="shared" si="16"/>
        <v/>
      </c>
      <c r="FM53" s="76" t="str">
        <f t="shared" si="17"/>
        <v/>
      </c>
      <c r="FN53" s="76" t="str">
        <f t="shared" si="18"/>
        <v/>
      </c>
      <c r="FO53" s="76" t="str">
        <f t="shared" si="19"/>
        <v/>
      </c>
      <c r="FP53" s="76" t="str">
        <f t="shared" si="20"/>
        <v xml:space="preserve">Sikapnya  dalam ,  ,  ,  ,  ,  ,  ,  </v>
      </c>
    </row>
    <row r="54" spans="1:16384">
      <c r="A54" s="72">
        <v>44</v>
      </c>
      <c r="B54" s="76" t="str">
        <f>'Data Identitas'!B52</f>
        <v>siswa44</v>
      </c>
      <c r="C54" s="137" t="str">
        <f>IF(QH!I57="","",QH!I57)</f>
        <v/>
      </c>
      <c r="D54" s="137" t="str">
        <f>IF(QH!J57="","",QH!J57)</f>
        <v/>
      </c>
      <c r="E54" s="137" t="str">
        <f>IF(QH!K57="","",QH!K57)</f>
        <v/>
      </c>
      <c r="F54" s="137" t="str">
        <f>IF(QH!L57="","",QH!L57)</f>
        <v/>
      </c>
      <c r="G54" s="137" t="str">
        <f>IF(QH!M57="","",QH!M57)</f>
        <v/>
      </c>
      <c r="H54" s="137" t="str">
        <f>IF(QH!N57="","",QH!N57)</f>
        <v/>
      </c>
      <c r="I54" s="137" t="str">
        <f>IF(QH!O57="","",QH!O57)</f>
        <v/>
      </c>
      <c r="J54" s="137" t="str">
        <f>IF(QH!P57="","",QH!P57)</f>
        <v/>
      </c>
      <c r="K54" s="137" t="str">
        <f>IF(QH!Q57="","",QH!Q57)</f>
        <v/>
      </c>
      <c r="L54" s="137" t="str">
        <f>IF(QH!R57="","",QH!R57)</f>
        <v/>
      </c>
      <c r="M54" s="138" t="str">
        <f>IF(AA!I57="","",AA!I57)</f>
        <v/>
      </c>
      <c r="N54" s="138" t="str">
        <f>IF(AA!J57="","",AA!J57)</f>
        <v/>
      </c>
      <c r="O54" s="138" t="str">
        <f>IF(AA!K57="","",AA!K57)</f>
        <v/>
      </c>
      <c r="P54" s="138" t="str">
        <f>IF(AA!L57="","",AA!L57)</f>
        <v/>
      </c>
      <c r="Q54" s="138" t="str">
        <f>IF(AA!M57="","",AA!M57)</f>
        <v/>
      </c>
      <c r="R54" s="138" t="str">
        <f>IF(AA!N57="","",AA!N57)</f>
        <v/>
      </c>
      <c r="S54" s="138" t="str">
        <f>IF(AA!O57="","",AA!O57)</f>
        <v/>
      </c>
      <c r="T54" s="138" t="str">
        <f>IF(AA!P57="","",AA!P57)</f>
        <v/>
      </c>
      <c r="U54" s="138" t="str">
        <f>IF(AA!Q57="","",AA!Q57)</f>
        <v/>
      </c>
      <c r="V54" s="138" t="str">
        <f>IF(AA!R57="","",AA!R57)</f>
        <v/>
      </c>
      <c r="W54" s="138" t="str">
        <f>IF(FIQIH!I57="","",FIQIH!I57)</f>
        <v/>
      </c>
      <c r="X54" s="138" t="str">
        <f>IF(FIQIH!J57="","",FIQIH!J57)</f>
        <v/>
      </c>
      <c r="Y54" s="138" t="str">
        <f>IF(FIQIH!K57="","",FIQIH!K57)</f>
        <v/>
      </c>
      <c r="Z54" s="138" t="str">
        <f>IF(FIQIH!L57="","",FIQIH!L57)</f>
        <v/>
      </c>
      <c r="AA54" s="138" t="str">
        <f>IF(FIQIH!M57="","",FIQIH!M57)</f>
        <v/>
      </c>
      <c r="AB54" s="138" t="str">
        <f>IF(FIQIH!N57="","",FIQIH!N57)</f>
        <v/>
      </c>
      <c r="AC54" s="138" t="str">
        <f>IF(FIQIH!O57="","",FIQIH!O57)</f>
        <v/>
      </c>
      <c r="AD54" s="138" t="str">
        <f>IF(FIQIH!P57="","",FIQIH!P57)</f>
        <v/>
      </c>
      <c r="AE54" s="138" t="str">
        <f>IF(FIQIH!Q57="","",FIQIH!Q57)</f>
        <v/>
      </c>
      <c r="AF54" s="138" t="str">
        <f>IF(FIQIH!R57="","",FIQIH!R57)</f>
        <v/>
      </c>
      <c r="AG54" s="138" t="str">
        <f>IF(SKI!I57="","",SKI!I57)</f>
        <v/>
      </c>
      <c r="AH54" s="138" t="str">
        <f>IF(SKI!J57="","",SKI!J57)</f>
        <v/>
      </c>
      <c r="AI54" s="138" t="str">
        <f>IF(SKI!K57="","",SKI!K57)</f>
        <v/>
      </c>
      <c r="AJ54" s="138" t="str">
        <f>IF(SKI!L57="","",SKI!L57)</f>
        <v/>
      </c>
      <c r="AK54" s="138" t="str">
        <f>IF(SKI!M57="","",SKI!M57)</f>
        <v/>
      </c>
      <c r="AL54" s="138" t="str">
        <f>IF(SKI!N57="","",SKI!N57)</f>
        <v/>
      </c>
      <c r="AM54" s="138" t="str">
        <f>IF(SKI!O57="","",SKI!O57)</f>
        <v/>
      </c>
      <c r="AN54" s="138" t="str">
        <f>IF(SKI!P57="","",SKI!P57)</f>
        <v/>
      </c>
      <c r="AO54" s="138" t="str">
        <f>IF(SKI!Q57="","",SKI!Q57)</f>
        <v/>
      </c>
      <c r="AP54" s="138" t="str">
        <f>IF(SKI!R57="","",SKI!R57)</f>
        <v/>
      </c>
      <c r="AQ54" s="138" t="str">
        <f>IF(PPKn!I57="","",PPKn!I57)</f>
        <v/>
      </c>
      <c r="AR54" s="138" t="str">
        <f>IF(PPKn!J57="","",PPKn!J57)</f>
        <v/>
      </c>
      <c r="AS54" s="138" t="str">
        <f>IF(PPKn!K57="","",PPKn!K57)</f>
        <v/>
      </c>
      <c r="AT54" s="138" t="str">
        <f>IF(PPKn!L57="","",PPKn!L57)</f>
        <v/>
      </c>
      <c r="AU54" s="138" t="str">
        <f>IF(PPKn!M57="","",PPKn!M57)</f>
        <v/>
      </c>
      <c r="AV54" s="138" t="str">
        <f>IF(PPKn!N57="","",PPKn!N57)</f>
        <v/>
      </c>
      <c r="AW54" s="138" t="str">
        <f>IF(PPKn!O57="","",PPKn!O57)</f>
        <v/>
      </c>
      <c r="AX54" s="138" t="str">
        <f>IF(PPKn!P57="","",PPKn!P57)</f>
        <v/>
      </c>
      <c r="AY54" s="138" t="str">
        <f>IF(PPKn!Q57="","",PPKn!Q57)</f>
        <v/>
      </c>
      <c r="AZ54" s="138" t="str">
        <f>IF(PPKn!R57="","",PPKn!R57)</f>
        <v/>
      </c>
      <c r="BA54" s="137" t="str">
        <f>IF(B.Ind!I57="","",B.Ind!I57)</f>
        <v/>
      </c>
      <c r="BB54" s="137" t="str">
        <f>IF(B.Ind!J57="","",B.Ind!J57)</f>
        <v/>
      </c>
      <c r="BC54" s="137" t="str">
        <f>IF(B.Ind!K57="","",B.Ind!K57)</f>
        <v/>
      </c>
      <c r="BD54" s="137" t="str">
        <f>IF(B.Ind!L57="","",B.Ind!L57)</f>
        <v/>
      </c>
      <c r="BE54" s="137" t="str">
        <f>IF(B.Ind!M57="","",B.Ind!M57)</f>
        <v/>
      </c>
      <c r="BF54" s="137" t="str">
        <f>IF(B.Ind!N57="","",B.Ind!N57)</f>
        <v/>
      </c>
      <c r="BG54" s="137" t="str">
        <f>IF(B.Ind!O57="","",B.Ind!O57)</f>
        <v/>
      </c>
      <c r="BH54" s="137" t="str">
        <f>IF(B.Ind!P57="","",B.Ind!P57)</f>
        <v/>
      </c>
      <c r="BI54" s="137" t="str">
        <f>IF(B.Ind!Q57="","",B.Ind!Q57)</f>
        <v/>
      </c>
      <c r="BJ54" s="137" t="str">
        <f>IF(B.Ind!R57="","",B.Ind!R57)</f>
        <v/>
      </c>
      <c r="BK54" s="137" t="str">
        <f>IF(B.ARAB!I57="","",B.ARAB!I57)</f>
        <v/>
      </c>
      <c r="BL54" s="137" t="str">
        <f>IF(B.ARAB!J57="","",B.ARAB!J57)</f>
        <v/>
      </c>
      <c r="BM54" s="137" t="str">
        <f>IF(B.ARAB!K57="","",B.ARAB!K57)</f>
        <v/>
      </c>
      <c r="BN54" s="137" t="str">
        <f>IF(B.ARAB!L57="","",B.ARAB!L57)</f>
        <v/>
      </c>
      <c r="BO54" s="137" t="str">
        <f>IF(B.ARAB!M57="","",B.ARAB!M57)</f>
        <v/>
      </c>
      <c r="BP54" s="137" t="str">
        <f>IF(B.ARAB!N57="","",B.ARAB!N57)</f>
        <v/>
      </c>
      <c r="BQ54" s="137" t="str">
        <f>IF(B.ARAB!O57="","",B.ARAB!O57)</f>
        <v/>
      </c>
      <c r="BR54" s="137" t="str">
        <f>IF(B.ARAB!P57="","",B.ARAB!P57)</f>
        <v/>
      </c>
      <c r="BS54" s="137" t="str">
        <f>IF(B.ARAB!Q57="","",B.ARAB!Q57)</f>
        <v/>
      </c>
      <c r="BT54" s="137" t="str">
        <f>IF(B.ARAB!R57="","",B.ARAB!R57)</f>
        <v/>
      </c>
      <c r="BU54" s="138" t="str">
        <f>IF(MAT!I57="","",MAT!I57)</f>
        <v/>
      </c>
      <c r="BV54" s="138" t="str">
        <f>IF(MAT!J57="","",MAT!J57)</f>
        <v/>
      </c>
      <c r="BW54" s="138" t="str">
        <f>IF(MAT!K57="","",MAT!K57)</f>
        <v/>
      </c>
      <c r="BX54" s="138" t="str">
        <f>IF(MAT!L57="","",MAT!L57)</f>
        <v/>
      </c>
      <c r="BY54" s="138" t="str">
        <f>IF(MAT!M57="","",MAT!M57)</f>
        <v/>
      </c>
      <c r="BZ54" s="138" t="str">
        <f>IF(MAT!N57="","",MAT!N57)</f>
        <v/>
      </c>
      <c r="CA54" s="138" t="str">
        <f>IF(MAT!O57="","",MAT!O57)</f>
        <v/>
      </c>
      <c r="CB54" s="138" t="str">
        <f>IF(MAT!P57="","",MAT!P57)</f>
        <v/>
      </c>
      <c r="CC54" s="138" t="str">
        <f>IF(MAT!Q57="","",MAT!Q57)</f>
        <v/>
      </c>
      <c r="CD54" s="138" t="str">
        <f>IF(MAT!R57="","",MAT!R57)</f>
        <v/>
      </c>
      <c r="CE54" s="138" t="str">
        <f>IF(IPA!I57="","",IPA!I57)</f>
        <v/>
      </c>
      <c r="CF54" s="138" t="str">
        <f>IF(IPA!J57="","",IPA!J57)</f>
        <v/>
      </c>
      <c r="CG54" s="138" t="str">
        <f>IF(IPA!K57="","",IPA!K57)</f>
        <v/>
      </c>
      <c r="CH54" s="138" t="str">
        <f>IF(IPA!L57="","",IPA!L57)</f>
        <v/>
      </c>
      <c r="CI54" s="138" t="str">
        <f>IF(IPA!M57="","",IPA!M57)</f>
        <v/>
      </c>
      <c r="CJ54" s="138" t="str">
        <f>IF(IPA!N57="","",IPA!N57)</f>
        <v/>
      </c>
      <c r="CK54" s="138" t="str">
        <f>IF(IPA!O57="","",IPA!O57)</f>
        <v/>
      </c>
      <c r="CL54" s="138" t="str">
        <f>IF(IPA!P57="","",IPA!P57)</f>
        <v/>
      </c>
      <c r="CM54" s="138" t="str">
        <f>IF(IPA!Q57="","",IPA!Q57)</f>
        <v/>
      </c>
      <c r="CN54" s="138" t="str">
        <f>IF(IPA!R57="","",IPA!R57)</f>
        <v/>
      </c>
      <c r="CO54" s="137" t="str">
        <f>IF(IPS!I57="","",IPS!I57)</f>
        <v/>
      </c>
      <c r="CP54" s="137" t="str">
        <f>IF(IPS!J57="","",IPS!J57)</f>
        <v/>
      </c>
      <c r="CQ54" s="137" t="str">
        <f>IF(IPS!K57="","",IPS!K57)</f>
        <v/>
      </c>
      <c r="CR54" s="137" t="str">
        <f>IF(IPS!L57="","",IPS!L57)</f>
        <v/>
      </c>
      <c r="CS54" s="137" t="str">
        <f>IF(IPS!M57="","",IPS!M57)</f>
        <v/>
      </c>
      <c r="CT54" s="137" t="str">
        <f>IF(IPS!N57="","",IPS!N57)</f>
        <v/>
      </c>
      <c r="CU54" s="137" t="str">
        <f>IF(IPS!O57="","",IPS!O57)</f>
        <v/>
      </c>
      <c r="CV54" s="137" t="str">
        <f>IF(IPS!P57="","",IPS!P57)</f>
        <v/>
      </c>
      <c r="CW54" s="137" t="str">
        <f>IF(IPS!Q57="","",IPS!Q57)</f>
        <v/>
      </c>
      <c r="CX54" s="137" t="str">
        <f>IF(IPS!R57="","",IPS!R57)</f>
        <v/>
      </c>
      <c r="CY54" s="138" t="str">
        <f>IF(BIng!I57="","",BIng!I57)</f>
        <v/>
      </c>
      <c r="CZ54" s="138" t="str">
        <f>IF(BIng!J57="","",BIng!J57)</f>
        <v/>
      </c>
      <c r="DA54" s="138" t="str">
        <f>IF(BIng!K57="","",BIng!K57)</f>
        <v/>
      </c>
      <c r="DB54" s="138" t="str">
        <f>IF(BIng!L57="","",BIng!L57)</f>
        <v/>
      </c>
      <c r="DC54" s="138" t="str">
        <f>IF(BIng!M57="","",BIng!M57)</f>
        <v/>
      </c>
      <c r="DD54" s="138" t="str">
        <f>IF(BIng!N57="","",BIng!N57)</f>
        <v/>
      </c>
      <c r="DE54" s="138" t="str">
        <f>IF(BIng!O57="","",BIng!O57)</f>
        <v/>
      </c>
      <c r="DF54" s="138" t="str">
        <f>IF(BIng!P57="","",BIng!P57)</f>
        <v/>
      </c>
      <c r="DG54" s="138" t="str">
        <f>IF(BIng!Q57="","",BIng!Q57)</f>
        <v/>
      </c>
      <c r="DH54" s="138" t="str">
        <f>IF(BIng!R57="","",BIng!R57)</f>
        <v/>
      </c>
      <c r="DI54" s="138" t="str">
        <f>IF(SBd!I57="","",SBd!I57)</f>
        <v/>
      </c>
      <c r="DJ54" s="138" t="str">
        <f>IF(SBd!J57="","",SBd!J57)</f>
        <v/>
      </c>
      <c r="DK54" s="138" t="str">
        <f>IF(SBd!K57="","",SBd!K57)</f>
        <v/>
      </c>
      <c r="DL54" s="138" t="str">
        <f>IF(SBd!L57="","",SBd!L57)</f>
        <v/>
      </c>
      <c r="DM54" s="138" t="str">
        <f>IF(SBd!M57="","",SBd!M57)</f>
        <v/>
      </c>
      <c r="DN54" s="138" t="str">
        <f>IF(SBd!N57="","",SBd!N57)</f>
        <v/>
      </c>
      <c r="DO54" s="138" t="str">
        <f>IF(SBd!O57="","",SBd!O57)</f>
        <v/>
      </c>
      <c r="DP54" s="138" t="str">
        <f>IF(SBd!P57="","",SBd!P57)</f>
        <v/>
      </c>
      <c r="DQ54" s="138" t="str">
        <f>IF(SBd!Q57="","",SBd!Q57)</f>
        <v/>
      </c>
      <c r="DR54" s="138" t="str">
        <f>IF(SBd!R57="","",SBd!R57)</f>
        <v/>
      </c>
      <c r="DS54" s="137" t="str">
        <f>IF(Pjk!I57="","",Pjk!I57)</f>
        <v/>
      </c>
      <c r="DT54" s="137" t="str">
        <f>IF(Pjk!J57="","",Pjk!J57)</f>
        <v/>
      </c>
      <c r="DU54" s="137" t="str">
        <f>IF(Pjk!K57="","",Pjk!K57)</f>
        <v/>
      </c>
      <c r="DV54" s="137" t="str">
        <f>IF(Pjk!L57="","",Pjk!L57)</f>
        <v/>
      </c>
      <c r="DW54" s="137" t="str">
        <f>IF(Pjk!M57="","",Pjk!M57)</f>
        <v/>
      </c>
      <c r="DX54" s="137" t="str">
        <f>IF(Pjk!N57="","",Pjk!N57)</f>
        <v/>
      </c>
      <c r="DY54" s="137" t="str">
        <f>IF(Pjk!O57="","",Pjk!O57)</f>
        <v/>
      </c>
      <c r="DZ54" s="137" t="str">
        <f>IF(Pjk!P57="","",Pjk!P57)</f>
        <v/>
      </c>
      <c r="EA54" s="137" t="str">
        <f>IF(Pjk!Q57="","",Pjk!Q57)</f>
        <v/>
      </c>
      <c r="EB54" s="137" t="str">
        <f>IF(Pjk!R57="","",Pjk!R57)</f>
        <v/>
      </c>
      <c r="EC54" s="137" t="str">
        <f>IF(Prk!I57="","",Prk!I57)</f>
        <v/>
      </c>
      <c r="ED54" s="137" t="str">
        <f>IF(Prk!J57="","",Prk!J57)</f>
        <v/>
      </c>
      <c r="EE54" s="137" t="str">
        <f>IF(Prk!K57="","",Prk!K57)</f>
        <v/>
      </c>
      <c r="EF54" s="137" t="str">
        <f>IF(Prk!L57="","",Prk!L57)</f>
        <v/>
      </c>
      <c r="EG54" s="137" t="str">
        <f>IF(Prk!M57="","",Prk!M57)</f>
        <v/>
      </c>
      <c r="EH54" s="137" t="str">
        <f>IF(Prk!N57="","",Prk!N57)</f>
        <v/>
      </c>
      <c r="EI54" s="137" t="str">
        <f>IF(Prk!O57="","",Prk!O57)</f>
        <v/>
      </c>
      <c r="EJ54" s="137" t="str">
        <f>IF(Prk!P57="","",Prk!P57)</f>
        <v/>
      </c>
      <c r="EK54" s="137" t="str">
        <f>IF(Prk!Q57="","",Prk!Q57)</f>
        <v/>
      </c>
      <c r="EL54" s="137" t="str">
        <f>IF(Prk!R57="","",Prk!R57)</f>
        <v/>
      </c>
      <c r="EM54" s="139" t="str">
        <f>IF(BADER!I57="","",BADER!I57)</f>
        <v/>
      </c>
      <c r="EN54" s="139" t="str">
        <f>IF(BADER!J57="","",BADER!J57)</f>
        <v/>
      </c>
      <c r="EO54" s="139" t="str">
        <f>IF(BADER!K57="","",BADER!K57)</f>
        <v/>
      </c>
      <c r="EP54" s="139" t="str">
        <f>IF(BADER!L57="","",BADER!L57)</f>
        <v/>
      </c>
      <c r="EQ54" s="139" t="str">
        <f>IF(BADER!M57="","",BADER!M57)</f>
        <v/>
      </c>
      <c r="ER54" s="139" t="str">
        <f>IF(BADER!N57="","",BADER!N57)</f>
        <v/>
      </c>
      <c r="ES54" s="139" t="str">
        <f>IF(BADER!O57="","",BADER!O57)</f>
        <v/>
      </c>
      <c r="ET54" s="139" t="str">
        <f>IF(BADER!P57="","",BADER!P57)</f>
        <v/>
      </c>
      <c r="EU54" s="139" t="str">
        <f>IF(BADER!Q57="","",BADER!Q57)</f>
        <v/>
      </c>
      <c r="EV54" s="139" t="str">
        <f>IF(BADER!R57="","",BADER!R57)</f>
        <v/>
      </c>
      <c r="EW54" s="146" t="str">
        <f t="shared" si="1"/>
        <v/>
      </c>
      <c r="EX54" s="146" t="str">
        <f t="shared" si="2"/>
        <v/>
      </c>
      <c r="EY54" s="146" t="str">
        <f t="shared" si="3"/>
        <v/>
      </c>
      <c r="EZ54" s="146" t="str">
        <f t="shared" si="4"/>
        <v/>
      </c>
      <c r="FA54" s="146" t="str">
        <f t="shared" si="5"/>
        <v/>
      </c>
      <c r="FB54" s="146" t="str">
        <f t="shared" si="6"/>
        <v/>
      </c>
      <c r="FC54" s="146" t="str">
        <f t="shared" si="7"/>
        <v/>
      </c>
      <c r="FD54" s="146" t="str">
        <f t="shared" si="8"/>
        <v/>
      </c>
      <c r="FE54" s="146" t="str">
        <f t="shared" si="9"/>
        <v/>
      </c>
      <c r="FF54" s="146" t="str">
        <f t="shared" si="10"/>
        <v/>
      </c>
      <c r="FG54" s="146" t="str">
        <f t="shared" si="11"/>
        <v/>
      </c>
      <c r="FH54" s="76" t="str">
        <f t="shared" si="12"/>
        <v/>
      </c>
      <c r="FI54" s="76" t="str">
        <f t="shared" si="13"/>
        <v/>
      </c>
      <c r="FJ54" s="76" t="str">
        <f t="shared" si="14"/>
        <v/>
      </c>
      <c r="FK54" s="76" t="str">
        <f t="shared" si="15"/>
        <v/>
      </c>
      <c r="FL54" s="76" t="str">
        <f t="shared" si="16"/>
        <v/>
      </c>
      <c r="FM54" s="76" t="str">
        <f t="shared" si="17"/>
        <v/>
      </c>
      <c r="FN54" s="76" t="str">
        <f t="shared" si="18"/>
        <v/>
      </c>
      <c r="FO54" s="76" t="str">
        <f t="shared" si="19"/>
        <v/>
      </c>
      <c r="FP54" s="76" t="str">
        <f t="shared" si="20"/>
        <v xml:space="preserve">Sikapnya  dalam ,  ,  ,  ,  ,  ,  ,  </v>
      </c>
    </row>
    <row r="55" spans="1:16384">
      <c r="A55" s="72">
        <v>45</v>
      </c>
      <c r="B55" s="76" t="str">
        <f>'Data Identitas'!B53</f>
        <v>siswa45</v>
      </c>
      <c r="C55" s="137" t="str">
        <f>IF(QH!I58="","",QH!I58)</f>
        <v/>
      </c>
      <c r="D55" s="137" t="str">
        <f>IF(QH!J58="","",QH!J58)</f>
        <v/>
      </c>
      <c r="E55" s="137" t="str">
        <f>IF(QH!K58="","",QH!K58)</f>
        <v/>
      </c>
      <c r="F55" s="137" t="str">
        <f>IF(QH!L58="","",QH!L58)</f>
        <v/>
      </c>
      <c r="G55" s="137" t="str">
        <f>IF(QH!M58="","",QH!M58)</f>
        <v/>
      </c>
      <c r="H55" s="137" t="str">
        <f>IF(QH!N58="","",QH!N58)</f>
        <v/>
      </c>
      <c r="I55" s="137" t="str">
        <f>IF(QH!O58="","",QH!O58)</f>
        <v/>
      </c>
      <c r="J55" s="137" t="str">
        <f>IF(QH!P58="","",QH!P58)</f>
        <v/>
      </c>
      <c r="K55" s="137" t="str">
        <f>IF(QH!Q58="","",QH!Q58)</f>
        <v/>
      </c>
      <c r="L55" s="137" t="str">
        <f>IF(QH!R58="","",QH!R58)</f>
        <v/>
      </c>
      <c r="M55" s="138" t="str">
        <f>IF(AA!I58="","",AA!I58)</f>
        <v/>
      </c>
      <c r="N55" s="138" t="str">
        <f>IF(AA!J58="","",AA!J58)</f>
        <v/>
      </c>
      <c r="O55" s="138" t="str">
        <f>IF(AA!K58="","",AA!K58)</f>
        <v/>
      </c>
      <c r="P55" s="138" t="str">
        <f>IF(AA!L58="","",AA!L58)</f>
        <v/>
      </c>
      <c r="Q55" s="138" t="str">
        <f>IF(AA!M58="","",AA!M58)</f>
        <v/>
      </c>
      <c r="R55" s="138" t="str">
        <f>IF(AA!N58="","",AA!N58)</f>
        <v/>
      </c>
      <c r="S55" s="138" t="str">
        <f>IF(AA!O58="","",AA!O58)</f>
        <v/>
      </c>
      <c r="T55" s="138" t="str">
        <f>IF(AA!P58="","",AA!P58)</f>
        <v/>
      </c>
      <c r="U55" s="138" t="str">
        <f>IF(AA!Q58="","",AA!Q58)</f>
        <v/>
      </c>
      <c r="V55" s="138" t="str">
        <f>IF(AA!R58="","",AA!R58)</f>
        <v/>
      </c>
      <c r="W55" s="138" t="str">
        <f>IF(FIQIH!I58="","",FIQIH!I58)</f>
        <v/>
      </c>
      <c r="X55" s="138" t="str">
        <f>IF(FIQIH!J58="","",FIQIH!J58)</f>
        <v/>
      </c>
      <c r="Y55" s="138" t="str">
        <f>IF(FIQIH!K58="","",FIQIH!K58)</f>
        <v/>
      </c>
      <c r="Z55" s="138" t="str">
        <f>IF(FIQIH!L58="","",FIQIH!L58)</f>
        <v/>
      </c>
      <c r="AA55" s="138" t="str">
        <f>IF(FIQIH!M58="","",FIQIH!M58)</f>
        <v/>
      </c>
      <c r="AB55" s="138" t="str">
        <f>IF(FIQIH!N58="","",FIQIH!N58)</f>
        <v/>
      </c>
      <c r="AC55" s="138" t="str">
        <f>IF(FIQIH!O58="","",FIQIH!O58)</f>
        <v/>
      </c>
      <c r="AD55" s="138" t="str">
        <f>IF(FIQIH!P58="","",FIQIH!P58)</f>
        <v/>
      </c>
      <c r="AE55" s="138" t="str">
        <f>IF(FIQIH!Q58="","",FIQIH!Q58)</f>
        <v/>
      </c>
      <c r="AF55" s="138" t="str">
        <f>IF(FIQIH!R58="","",FIQIH!R58)</f>
        <v/>
      </c>
      <c r="AG55" s="138" t="str">
        <f>IF(SKI!I58="","",SKI!I58)</f>
        <v/>
      </c>
      <c r="AH55" s="138" t="str">
        <f>IF(SKI!J58="","",SKI!J58)</f>
        <v/>
      </c>
      <c r="AI55" s="138" t="str">
        <f>IF(SKI!K58="","",SKI!K58)</f>
        <v/>
      </c>
      <c r="AJ55" s="138" t="str">
        <f>IF(SKI!L58="","",SKI!L58)</f>
        <v/>
      </c>
      <c r="AK55" s="138" t="str">
        <f>IF(SKI!M58="","",SKI!M58)</f>
        <v/>
      </c>
      <c r="AL55" s="138" t="str">
        <f>IF(SKI!N58="","",SKI!N58)</f>
        <v/>
      </c>
      <c r="AM55" s="138" t="str">
        <f>IF(SKI!O58="","",SKI!O58)</f>
        <v/>
      </c>
      <c r="AN55" s="138" t="str">
        <f>IF(SKI!P58="","",SKI!P58)</f>
        <v/>
      </c>
      <c r="AO55" s="138" t="str">
        <f>IF(SKI!Q58="","",SKI!Q58)</f>
        <v/>
      </c>
      <c r="AP55" s="138" t="str">
        <f>IF(SKI!R58="","",SKI!R58)</f>
        <v/>
      </c>
      <c r="AQ55" s="138" t="str">
        <f>IF(PPKn!I58="","",PPKn!I58)</f>
        <v/>
      </c>
      <c r="AR55" s="138" t="str">
        <f>IF(PPKn!J58="","",PPKn!J58)</f>
        <v/>
      </c>
      <c r="AS55" s="138" t="str">
        <f>IF(PPKn!K58="","",PPKn!K58)</f>
        <v/>
      </c>
      <c r="AT55" s="138" t="str">
        <f>IF(PPKn!L58="","",PPKn!L58)</f>
        <v/>
      </c>
      <c r="AU55" s="138" t="str">
        <f>IF(PPKn!M58="","",PPKn!M58)</f>
        <v/>
      </c>
      <c r="AV55" s="138" t="str">
        <f>IF(PPKn!N58="","",PPKn!N58)</f>
        <v/>
      </c>
      <c r="AW55" s="138" t="str">
        <f>IF(PPKn!O58="","",PPKn!O58)</f>
        <v/>
      </c>
      <c r="AX55" s="138" t="str">
        <f>IF(PPKn!P58="","",PPKn!P58)</f>
        <v/>
      </c>
      <c r="AY55" s="138" t="str">
        <f>IF(PPKn!Q58="","",PPKn!Q58)</f>
        <v/>
      </c>
      <c r="AZ55" s="138" t="str">
        <f>IF(PPKn!R58="","",PPKn!R58)</f>
        <v/>
      </c>
      <c r="BA55" s="137" t="str">
        <f>IF(B.Ind!I58="","",B.Ind!I58)</f>
        <v/>
      </c>
      <c r="BB55" s="137" t="str">
        <f>IF(B.Ind!J58="","",B.Ind!J58)</f>
        <v/>
      </c>
      <c r="BC55" s="137" t="str">
        <f>IF(B.Ind!K58="","",B.Ind!K58)</f>
        <v/>
      </c>
      <c r="BD55" s="137" t="str">
        <f>IF(B.Ind!L58="","",B.Ind!L58)</f>
        <v/>
      </c>
      <c r="BE55" s="137" t="str">
        <f>IF(B.Ind!M58="","",B.Ind!M58)</f>
        <v/>
      </c>
      <c r="BF55" s="137" t="str">
        <f>IF(B.Ind!N58="","",B.Ind!N58)</f>
        <v/>
      </c>
      <c r="BG55" s="137" t="str">
        <f>IF(B.Ind!O58="","",B.Ind!O58)</f>
        <v/>
      </c>
      <c r="BH55" s="137" t="str">
        <f>IF(B.Ind!P58="","",B.Ind!P58)</f>
        <v/>
      </c>
      <c r="BI55" s="137" t="str">
        <f>IF(B.Ind!Q58="","",B.Ind!Q58)</f>
        <v/>
      </c>
      <c r="BJ55" s="137" t="str">
        <f>IF(B.Ind!R58="","",B.Ind!R58)</f>
        <v/>
      </c>
      <c r="BK55" s="137" t="str">
        <f>IF(B.ARAB!I58="","",B.ARAB!I58)</f>
        <v/>
      </c>
      <c r="BL55" s="137" t="str">
        <f>IF(B.ARAB!J58="","",B.ARAB!J58)</f>
        <v/>
      </c>
      <c r="BM55" s="137" t="str">
        <f>IF(B.ARAB!K58="","",B.ARAB!K58)</f>
        <v/>
      </c>
      <c r="BN55" s="137" t="str">
        <f>IF(B.ARAB!L58="","",B.ARAB!L58)</f>
        <v/>
      </c>
      <c r="BO55" s="137" t="str">
        <f>IF(B.ARAB!M58="","",B.ARAB!M58)</f>
        <v/>
      </c>
      <c r="BP55" s="137" t="str">
        <f>IF(B.ARAB!N58="","",B.ARAB!N58)</f>
        <v/>
      </c>
      <c r="BQ55" s="137" t="str">
        <f>IF(B.ARAB!O58="","",B.ARAB!O58)</f>
        <v/>
      </c>
      <c r="BR55" s="137" t="str">
        <f>IF(B.ARAB!P58="","",B.ARAB!P58)</f>
        <v/>
      </c>
      <c r="BS55" s="137" t="str">
        <f>IF(B.ARAB!Q58="","",B.ARAB!Q58)</f>
        <v/>
      </c>
      <c r="BT55" s="137" t="str">
        <f>IF(B.ARAB!R58="","",B.ARAB!R58)</f>
        <v/>
      </c>
      <c r="BU55" s="138" t="str">
        <f>IF(MAT!I58="","",MAT!I58)</f>
        <v/>
      </c>
      <c r="BV55" s="138" t="str">
        <f>IF(MAT!J58="","",MAT!J58)</f>
        <v/>
      </c>
      <c r="BW55" s="138" t="str">
        <f>IF(MAT!K58="","",MAT!K58)</f>
        <v/>
      </c>
      <c r="BX55" s="138" t="str">
        <f>IF(MAT!L58="","",MAT!L58)</f>
        <v/>
      </c>
      <c r="BY55" s="138" t="str">
        <f>IF(MAT!M58="","",MAT!M58)</f>
        <v/>
      </c>
      <c r="BZ55" s="138" t="str">
        <f>IF(MAT!N58="","",MAT!N58)</f>
        <v/>
      </c>
      <c r="CA55" s="138" t="str">
        <f>IF(MAT!O58="","",MAT!O58)</f>
        <v/>
      </c>
      <c r="CB55" s="138" t="str">
        <f>IF(MAT!P58="","",MAT!P58)</f>
        <v/>
      </c>
      <c r="CC55" s="138" t="str">
        <f>IF(MAT!Q58="","",MAT!Q58)</f>
        <v/>
      </c>
      <c r="CD55" s="138" t="str">
        <f>IF(MAT!R58="","",MAT!R58)</f>
        <v/>
      </c>
      <c r="CE55" s="138" t="str">
        <f>IF(IPA!I58="","",IPA!I58)</f>
        <v/>
      </c>
      <c r="CF55" s="138" t="str">
        <f>IF(IPA!J58="","",IPA!J58)</f>
        <v/>
      </c>
      <c r="CG55" s="138" t="str">
        <f>IF(IPA!K58="","",IPA!K58)</f>
        <v/>
      </c>
      <c r="CH55" s="138" t="str">
        <f>IF(IPA!L58="","",IPA!L58)</f>
        <v/>
      </c>
      <c r="CI55" s="138" t="str">
        <f>IF(IPA!M58="","",IPA!M58)</f>
        <v/>
      </c>
      <c r="CJ55" s="138" t="str">
        <f>IF(IPA!N58="","",IPA!N58)</f>
        <v/>
      </c>
      <c r="CK55" s="138" t="str">
        <f>IF(IPA!O58="","",IPA!O58)</f>
        <v/>
      </c>
      <c r="CL55" s="138" t="str">
        <f>IF(IPA!P58="","",IPA!P58)</f>
        <v/>
      </c>
      <c r="CM55" s="138" t="str">
        <f>IF(IPA!Q58="","",IPA!Q58)</f>
        <v/>
      </c>
      <c r="CN55" s="138" t="str">
        <f>IF(IPA!R58="","",IPA!R58)</f>
        <v/>
      </c>
      <c r="CO55" s="137" t="str">
        <f>IF(IPS!I58="","",IPS!I58)</f>
        <v/>
      </c>
      <c r="CP55" s="137" t="str">
        <f>IF(IPS!J58="","",IPS!J58)</f>
        <v/>
      </c>
      <c r="CQ55" s="137" t="str">
        <f>IF(IPS!K58="","",IPS!K58)</f>
        <v/>
      </c>
      <c r="CR55" s="137" t="str">
        <f>IF(IPS!L58="","",IPS!L58)</f>
        <v/>
      </c>
      <c r="CS55" s="137" t="str">
        <f>IF(IPS!M58="","",IPS!M58)</f>
        <v/>
      </c>
      <c r="CT55" s="137" t="str">
        <f>IF(IPS!N58="","",IPS!N58)</f>
        <v/>
      </c>
      <c r="CU55" s="137" t="str">
        <f>IF(IPS!O58="","",IPS!O58)</f>
        <v/>
      </c>
      <c r="CV55" s="137" t="str">
        <f>IF(IPS!P58="","",IPS!P58)</f>
        <v/>
      </c>
      <c r="CW55" s="137" t="str">
        <f>IF(IPS!Q58="","",IPS!Q58)</f>
        <v/>
      </c>
      <c r="CX55" s="137" t="str">
        <f>IF(IPS!R58="","",IPS!R58)</f>
        <v/>
      </c>
      <c r="CY55" s="138" t="str">
        <f>IF(BIng!I58="","",BIng!I58)</f>
        <v/>
      </c>
      <c r="CZ55" s="138" t="str">
        <f>IF(BIng!J58="","",BIng!J58)</f>
        <v/>
      </c>
      <c r="DA55" s="138" t="str">
        <f>IF(BIng!K58="","",BIng!K58)</f>
        <v/>
      </c>
      <c r="DB55" s="138" t="str">
        <f>IF(BIng!L58="","",BIng!L58)</f>
        <v/>
      </c>
      <c r="DC55" s="138" t="str">
        <f>IF(BIng!M58="","",BIng!M58)</f>
        <v/>
      </c>
      <c r="DD55" s="138" t="str">
        <f>IF(BIng!N58="","",BIng!N58)</f>
        <v/>
      </c>
      <c r="DE55" s="138" t="str">
        <f>IF(BIng!O58="","",BIng!O58)</f>
        <v/>
      </c>
      <c r="DF55" s="138" t="str">
        <f>IF(BIng!P58="","",BIng!P58)</f>
        <v/>
      </c>
      <c r="DG55" s="138" t="str">
        <f>IF(BIng!Q58="","",BIng!Q58)</f>
        <v/>
      </c>
      <c r="DH55" s="138" t="str">
        <f>IF(BIng!R58="","",BIng!R58)</f>
        <v/>
      </c>
      <c r="DI55" s="138" t="str">
        <f>IF(SBd!I58="","",SBd!I58)</f>
        <v/>
      </c>
      <c r="DJ55" s="138" t="str">
        <f>IF(SBd!J58="","",SBd!J58)</f>
        <v/>
      </c>
      <c r="DK55" s="138" t="str">
        <f>IF(SBd!K58="","",SBd!K58)</f>
        <v/>
      </c>
      <c r="DL55" s="138" t="str">
        <f>IF(SBd!L58="","",SBd!L58)</f>
        <v/>
      </c>
      <c r="DM55" s="138" t="str">
        <f>IF(SBd!M58="","",SBd!M58)</f>
        <v/>
      </c>
      <c r="DN55" s="138" t="str">
        <f>IF(SBd!N58="","",SBd!N58)</f>
        <v/>
      </c>
      <c r="DO55" s="138" t="str">
        <f>IF(SBd!O58="","",SBd!O58)</f>
        <v/>
      </c>
      <c r="DP55" s="138" t="str">
        <f>IF(SBd!P58="","",SBd!P58)</f>
        <v/>
      </c>
      <c r="DQ55" s="138" t="str">
        <f>IF(SBd!Q58="","",SBd!Q58)</f>
        <v/>
      </c>
      <c r="DR55" s="138" t="str">
        <f>IF(SBd!R58="","",SBd!R58)</f>
        <v/>
      </c>
      <c r="DS55" s="137" t="str">
        <f>IF(Pjk!I58="","",Pjk!I58)</f>
        <v/>
      </c>
      <c r="DT55" s="137" t="str">
        <f>IF(Pjk!J58="","",Pjk!J58)</f>
        <v/>
      </c>
      <c r="DU55" s="137" t="str">
        <f>IF(Pjk!K58="","",Pjk!K58)</f>
        <v/>
      </c>
      <c r="DV55" s="137" t="str">
        <f>IF(Pjk!L58="","",Pjk!L58)</f>
        <v/>
      </c>
      <c r="DW55" s="137" t="str">
        <f>IF(Pjk!M58="","",Pjk!M58)</f>
        <v/>
      </c>
      <c r="DX55" s="137" t="str">
        <f>IF(Pjk!N58="","",Pjk!N58)</f>
        <v/>
      </c>
      <c r="DY55" s="137" t="str">
        <f>IF(Pjk!O58="","",Pjk!O58)</f>
        <v/>
      </c>
      <c r="DZ55" s="137" t="str">
        <f>IF(Pjk!P58="","",Pjk!P58)</f>
        <v/>
      </c>
      <c r="EA55" s="137" t="str">
        <f>IF(Pjk!Q58="","",Pjk!Q58)</f>
        <v/>
      </c>
      <c r="EB55" s="137" t="str">
        <f>IF(Pjk!R58="","",Pjk!R58)</f>
        <v/>
      </c>
      <c r="EC55" s="137" t="str">
        <f>IF(Prk!I58="","",Prk!I58)</f>
        <v/>
      </c>
      <c r="ED55" s="137" t="str">
        <f>IF(Prk!J58="","",Prk!J58)</f>
        <v/>
      </c>
      <c r="EE55" s="137" t="str">
        <f>IF(Prk!K58="","",Prk!K58)</f>
        <v/>
      </c>
      <c r="EF55" s="137" t="str">
        <f>IF(Prk!L58="","",Prk!L58)</f>
        <v/>
      </c>
      <c r="EG55" s="137" t="str">
        <f>IF(Prk!M58="","",Prk!M58)</f>
        <v/>
      </c>
      <c r="EH55" s="137" t="str">
        <f>IF(Prk!N58="","",Prk!N58)</f>
        <v/>
      </c>
      <c r="EI55" s="137" t="str">
        <f>IF(Prk!O58="","",Prk!O58)</f>
        <v/>
      </c>
      <c r="EJ55" s="137" t="str">
        <f>IF(Prk!P58="","",Prk!P58)</f>
        <v/>
      </c>
      <c r="EK55" s="137" t="str">
        <f>IF(Prk!Q58="","",Prk!Q58)</f>
        <v/>
      </c>
      <c r="EL55" s="137" t="str">
        <f>IF(Prk!R58="","",Prk!R58)</f>
        <v/>
      </c>
      <c r="EM55" s="139" t="str">
        <f>IF(BADER!I58="","",BADER!I58)</f>
        <v/>
      </c>
      <c r="EN55" s="139" t="str">
        <f>IF(BADER!J58="","",BADER!J58)</f>
        <v/>
      </c>
      <c r="EO55" s="139" t="str">
        <f>IF(BADER!K58="","",BADER!K58)</f>
        <v/>
      </c>
      <c r="EP55" s="139" t="str">
        <f>IF(BADER!L58="","",BADER!L58)</f>
        <v/>
      </c>
      <c r="EQ55" s="139" t="str">
        <f>IF(BADER!M58="","",BADER!M58)</f>
        <v/>
      </c>
      <c r="ER55" s="139" t="str">
        <f>IF(BADER!N58="","",BADER!N58)</f>
        <v/>
      </c>
      <c r="ES55" s="139" t="str">
        <f>IF(BADER!O58="","",BADER!O58)</f>
        <v/>
      </c>
      <c r="ET55" s="139" t="str">
        <f>IF(BADER!P58="","",BADER!P58)</f>
        <v/>
      </c>
      <c r="EU55" s="139" t="str">
        <f>IF(BADER!Q58="","",BADER!Q58)</f>
        <v/>
      </c>
      <c r="EV55" s="139" t="str">
        <f>IF(BADER!R58="","",BADER!R58)</f>
        <v/>
      </c>
      <c r="EW55" s="146" t="str">
        <f t="shared" si="1"/>
        <v/>
      </c>
      <c r="EX55" s="146" t="str">
        <f t="shared" si="2"/>
        <v/>
      </c>
      <c r="EY55" s="146" t="str">
        <f t="shared" si="3"/>
        <v/>
      </c>
      <c r="EZ55" s="146" t="str">
        <f t="shared" si="4"/>
        <v/>
      </c>
      <c r="FA55" s="146" t="str">
        <f t="shared" si="5"/>
        <v/>
      </c>
      <c r="FB55" s="146" t="str">
        <f t="shared" si="6"/>
        <v/>
      </c>
      <c r="FC55" s="146" t="str">
        <f t="shared" si="7"/>
        <v/>
      </c>
      <c r="FD55" s="146" t="str">
        <f t="shared" si="8"/>
        <v/>
      </c>
      <c r="FE55" s="146" t="str">
        <f t="shared" si="9"/>
        <v/>
      </c>
      <c r="FF55" s="146" t="str">
        <f t="shared" si="10"/>
        <v/>
      </c>
      <c r="FG55" s="146" t="str">
        <f t="shared" si="11"/>
        <v/>
      </c>
      <c r="FH55" s="76" t="str">
        <f t="shared" si="12"/>
        <v/>
      </c>
      <c r="FI55" s="76" t="str">
        <f t="shared" si="13"/>
        <v/>
      </c>
      <c r="FJ55" s="76" t="str">
        <f t="shared" si="14"/>
        <v/>
      </c>
      <c r="FK55" s="76" t="str">
        <f t="shared" si="15"/>
        <v/>
      </c>
      <c r="FL55" s="76" t="str">
        <f t="shared" si="16"/>
        <v/>
      </c>
      <c r="FM55" s="76" t="str">
        <f t="shared" si="17"/>
        <v/>
      </c>
      <c r="FN55" s="76" t="str">
        <f t="shared" si="18"/>
        <v/>
      </c>
      <c r="FO55" s="76" t="str">
        <f t="shared" si="19"/>
        <v/>
      </c>
      <c r="FP55" s="76" t="str">
        <f t="shared" si="20"/>
        <v xml:space="preserve">Sikapnya  dalam ,  ,  ,  ,  ,  ,  ,  </v>
      </c>
    </row>
    <row r="56" spans="1:16384">
      <c r="A56" s="72">
        <v>46</v>
      </c>
      <c r="B56" s="76" t="str">
        <f>'Data Identitas'!B54</f>
        <v>siswa46</v>
      </c>
      <c r="C56" s="137" t="str">
        <f>IF(QH!I59="","",QH!I59)</f>
        <v/>
      </c>
      <c r="D56" s="137" t="str">
        <f>IF(QH!J59="","",QH!J59)</f>
        <v/>
      </c>
      <c r="E56" s="137" t="str">
        <f>IF(QH!K59="","",QH!K59)</f>
        <v/>
      </c>
      <c r="F56" s="137" t="str">
        <f>IF(QH!L59="","",QH!L59)</f>
        <v/>
      </c>
      <c r="G56" s="137" t="str">
        <f>IF(QH!M59="","",QH!M59)</f>
        <v/>
      </c>
      <c r="H56" s="137" t="str">
        <f>IF(QH!N59="","",QH!N59)</f>
        <v/>
      </c>
      <c r="I56" s="137" t="str">
        <f>IF(QH!O59="","",QH!O59)</f>
        <v/>
      </c>
      <c r="J56" s="137" t="str">
        <f>IF(QH!P59="","",QH!P59)</f>
        <v/>
      </c>
      <c r="K56" s="137" t="str">
        <f>IF(QH!Q59="","",QH!Q59)</f>
        <v/>
      </c>
      <c r="L56" s="137" t="str">
        <f>IF(QH!R59="","",QH!R59)</f>
        <v/>
      </c>
      <c r="M56" s="138" t="str">
        <f>IF(AA!I59="","",AA!I59)</f>
        <v/>
      </c>
      <c r="N56" s="138" t="str">
        <f>IF(AA!J59="","",AA!J59)</f>
        <v/>
      </c>
      <c r="O56" s="138" t="str">
        <f>IF(AA!K59="","",AA!K59)</f>
        <v/>
      </c>
      <c r="P56" s="138" t="str">
        <f>IF(AA!L59="","",AA!L59)</f>
        <v/>
      </c>
      <c r="Q56" s="138" t="str">
        <f>IF(AA!M59="","",AA!M59)</f>
        <v/>
      </c>
      <c r="R56" s="138" t="str">
        <f>IF(AA!N59="","",AA!N59)</f>
        <v/>
      </c>
      <c r="S56" s="138" t="str">
        <f>IF(AA!O59="","",AA!O59)</f>
        <v/>
      </c>
      <c r="T56" s="138" t="str">
        <f>IF(AA!P59="","",AA!P59)</f>
        <v/>
      </c>
      <c r="U56" s="138" t="str">
        <f>IF(AA!Q59="","",AA!Q59)</f>
        <v/>
      </c>
      <c r="V56" s="138" t="str">
        <f>IF(AA!R59="","",AA!R59)</f>
        <v/>
      </c>
      <c r="W56" s="138" t="str">
        <f>IF(FIQIH!I59="","",FIQIH!I59)</f>
        <v/>
      </c>
      <c r="X56" s="138" t="str">
        <f>IF(FIQIH!J59="","",FIQIH!J59)</f>
        <v/>
      </c>
      <c r="Y56" s="138" t="str">
        <f>IF(FIQIH!K59="","",FIQIH!K59)</f>
        <v/>
      </c>
      <c r="Z56" s="138" t="str">
        <f>IF(FIQIH!L59="","",FIQIH!L59)</f>
        <v/>
      </c>
      <c r="AA56" s="138" t="str">
        <f>IF(FIQIH!M59="","",FIQIH!M59)</f>
        <v/>
      </c>
      <c r="AB56" s="138" t="str">
        <f>IF(FIQIH!N59="","",FIQIH!N59)</f>
        <v/>
      </c>
      <c r="AC56" s="138" t="str">
        <f>IF(FIQIH!O59="","",FIQIH!O59)</f>
        <v/>
      </c>
      <c r="AD56" s="138" t="str">
        <f>IF(FIQIH!P59="","",FIQIH!P59)</f>
        <v/>
      </c>
      <c r="AE56" s="138" t="str">
        <f>IF(FIQIH!Q59="","",FIQIH!Q59)</f>
        <v/>
      </c>
      <c r="AF56" s="138" t="str">
        <f>IF(FIQIH!R59="","",FIQIH!R59)</f>
        <v/>
      </c>
      <c r="AG56" s="138" t="str">
        <f>IF(SKI!I59="","",SKI!I59)</f>
        <v/>
      </c>
      <c r="AH56" s="138" t="str">
        <f>IF(SKI!J59="","",SKI!J59)</f>
        <v/>
      </c>
      <c r="AI56" s="138" t="str">
        <f>IF(SKI!K59="","",SKI!K59)</f>
        <v/>
      </c>
      <c r="AJ56" s="138" t="str">
        <f>IF(SKI!L59="","",SKI!L59)</f>
        <v/>
      </c>
      <c r="AK56" s="138" t="str">
        <f>IF(SKI!M59="","",SKI!M59)</f>
        <v/>
      </c>
      <c r="AL56" s="138" t="str">
        <f>IF(SKI!N59="","",SKI!N59)</f>
        <v/>
      </c>
      <c r="AM56" s="138" t="str">
        <f>IF(SKI!O59="","",SKI!O59)</f>
        <v/>
      </c>
      <c r="AN56" s="138" t="str">
        <f>IF(SKI!P59="","",SKI!P59)</f>
        <v/>
      </c>
      <c r="AO56" s="138" t="str">
        <f>IF(SKI!Q59="","",SKI!Q59)</f>
        <v/>
      </c>
      <c r="AP56" s="138" t="str">
        <f>IF(SKI!R59="","",SKI!R59)</f>
        <v/>
      </c>
      <c r="AQ56" s="138" t="str">
        <f>IF(PPKn!I59="","",PPKn!I59)</f>
        <v/>
      </c>
      <c r="AR56" s="138" t="str">
        <f>IF(PPKn!J59="","",PPKn!J59)</f>
        <v/>
      </c>
      <c r="AS56" s="138" t="str">
        <f>IF(PPKn!K59="","",PPKn!K59)</f>
        <v/>
      </c>
      <c r="AT56" s="138" t="str">
        <f>IF(PPKn!L59="","",PPKn!L59)</f>
        <v/>
      </c>
      <c r="AU56" s="138" t="str">
        <f>IF(PPKn!M59="","",PPKn!M59)</f>
        <v/>
      </c>
      <c r="AV56" s="138" t="str">
        <f>IF(PPKn!N59="","",PPKn!N59)</f>
        <v/>
      </c>
      <c r="AW56" s="138" t="str">
        <f>IF(PPKn!O59="","",PPKn!O59)</f>
        <v/>
      </c>
      <c r="AX56" s="138" t="str">
        <f>IF(PPKn!P59="","",PPKn!P59)</f>
        <v/>
      </c>
      <c r="AY56" s="138" t="str">
        <f>IF(PPKn!Q59="","",PPKn!Q59)</f>
        <v/>
      </c>
      <c r="AZ56" s="138" t="str">
        <f>IF(PPKn!R59="","",PPKn!R59)</f>
        <v/>
      </c>
      <c r="BA56" s="137" t="str">
        <f>IF(B.Ind!I59="","",B.Ind!I59)</f>
        <v/>
      </c>
      <c r="BB56" s="137" t="str">
        <f>IF(B.Ind!J59="","",B.Ind!J59)</f>
        <v/>
      </c>
      <c r="BC56" s="137" t="str">
        <f>IF(B.Ind!K59="","",B.Ind!K59)</f>
        <v/>
      </c>
      <c r="BD56" s="137" t="str">
        <f>IF(B.Ind!L59="","",B.Ind!L59)</f>
        <v/>
      </c>
      <c r="BE56" s="137" t="str">
        <f>IF(B.Ind!M59="","",B.Ind!M59)</f>
        <v/>
      </c>
      <c r="BF56" s="137" t="str">
        <f>IF(B.Ind!N59="","",B.Ind!N59)</f>
        <v/>
      </c>
      <c r="BG56" s="137" t="str">
        <f>IF(B.Ind!O59="","",B.Ind!O59)</f>
        <v/>
      </c>
      <c r="BH56" s="137" t="str">
        <f>IF(B.Ind!P59="","",B.Ind!P59)</f>
        <v/>
      </c>
      <c r="BI56" s="137" t="str">
        <f>IF(B.Ind!Q59="","",B.Ind!Q59)</f>
        <v/>
      </c>
      <c r="BJ56" s="137" t="str">
        <f>IF(B.Ind!R59="","",B.Ind!R59)</f>
        <v/>
      </c>
      <c r="BK56" s="137" t="str">
        <f>IF(B.ARAB!I59="","",B.ARAB!I59)</f>
        <v/>
      </c>
      <c r="BL56" s="137" t="str">
        <f>IF(B.ARAB!J59="","",B.ARAB!J59)</f>
        <v/>
      </c>
      <c r="BM56" s="137" t="str">
        <f>IF(B.ARAB!K59="","",B.ARAB!K59)</f>
        <v/>
      </c>
      <c r="BN56" s="137" t="str">
        <f>IF(B.ARAB!L59="","",B.ARAB!L59)</f>
        <v/>
      </c>
      <c r="BO56" s="137" t="str">
        <f>IF(B.ARAB!M59="","",B.ARAB!M59)</f>
        <v/>
      </c>
      <c r="BP56" s="137" t="str">
        <f>IF(B.ARAB!N59="","",B.ARAB!N59)</f>
        <v/>
      </c>
      <c r="BQ56" s="137" t="str">
        <f>IF(B.ARAB!O59="","",B.ARAB!O59)</f>
        <v/>
      </c>
      <c r="BR56" s="137" t="str">
        <f>IF(B.ARAB!P59="","",B.ARAB!P59)</f>
        <v/>
      </c>
      <c r="BS56" s="137" t="str">
        <f>IF(B.ARAB!Q59="","",B.ARAB!Q59)</f>
        <v/>
      </c>
      <c r="BT56" s="137" t="str">
        <f>IF(B.ARAB!R59="","",B.ARAB!R59)</f>
        <v/>
      </c>
      <c r="BU56" s="138" t="str">
        <f>IF(MAT!I59="","",MAT!I59)</f>
        <v/>
      </c>
      <c r="BV56" s="138" t="str">
        <f>IF(MAT!J59="","",MAT!J59)</f>
        <v/>
      </c>
      <c r="BW56" s="138" t="str">
        <f>IF(MAT!K59="","",MAT!K59)</f>
        <v/>
      </c>
      <c r="BX56" s="138" t="str">
        <f>IF(MAT!L59="","",MAT!L59)</f>
        <v/>
      </c>
      <c r="BY56" s="138" t="str">
        <f>IF(MAT!M59="","",MAT!M59)</f>
        <v/>
      </c>
      <c r="BZ56" s="138" t="str">
        <f>IF(MAT!N59="","",MAT!N59)</f>
        <v/>
      </c>
      <c r="CA56" s="138" t="str">
        <f>IF(MAT!O59="","",MAT!O59)</f>
        <v/>
      </c>
      <c r="CB56" s="138" t="str">
        <f>IF(MAT!P59="","",MAT!P59)</f>
        <v/>
      </c>
      <c r="CC56" s="138" t="str">
        <f>IF(MAT!Q59="","",MAT!Q59)</f>
        <v/>
      </c>
      <c r="CD56" s="138" t="str">
        <f>IF(MAT!R59="","",MAT!R59)</f>
        <v/>
      </c>
      <c r="CE56" s="138" t="str">
        <f>IF(IPA!I59="","",IPA!I59)</f>
        <v/>
      </c>
      <c r="CF56" s="138" t="str">
        <f>IF(IPA!J59="","",IPA!J59)</f>
        <v/>
      </c>
      <c r="CG56" s="138" t="str">
        <f>IF(IPA!K59="","",IPA!K59)</f>
        <v/>
      </c>
      <c r="CH56" s="138" t="str">
        <f>IF(IPA!L59="","",IPA!L59)</f>
        <v/>
      </c>
      <c r="CI56" s="138" t="str">
        <f>IF(IPA!M59="","",IPA!M59)</f>
        <v/>
      </c>
      <c r="CJ56" s="138" t="str">
        <f>IF(IPA!N59="","",IPA!N59)</f>
        <v/>
      </c>
      <c r="CK56" s="138" t="str">
        <f>IF(IPA!O59="","",IPA!O59)</f>
        <v/>
      </c>
      <c r="CL56" s="138" t="str">
        <f>IF(IPA!P59="","",IPA!P59)</f>
        <v/>
      </c>
      <c r="CM56" s="138" t="str">
        <f>IF(IPA!Q59="","",IPA!Q59)</f>
        <v/>
      </c>
      <c r="CN56" s="138" t="str">
        <f>IF(IPA!R59="","",IPA!R59)</f>
        <v/>
      </c>
      <c r="CO56" s="137" t="str">
        <f>IF(IPS!I59="","",IPS!I59)</f>
        <v/>
      </c>
      <c r="CP56" s="137" t="str">
        <f>IF(IPS!J59="","",IPS!J59)</f>
        <v/>
      </c>
      <c r="CQ56" s="137" t="str">
        <f>IF(IPS!K59="","",IPS!K59)</f>
        <v/>
      </c>
      <c r="CR56" s="137" t="str">
        <f>IF(IPS!L59="","",IPS!L59)</f>
        <v/>
      </c>
      <c r="CS56" s="137" t="str">
        <f>IF(IPS!M59="","",IPS!M59)</f>
        <v/>
      </c>
      <c r="CT56" s="137" t="str">
        <f>IF(IPS!N59="","",IPS!N59)</f>
        <v/>
      </c>
      <c r="CU56" s="137" t="str">
        <f>IF(IPS!O59="","",IPS!O59)</f>
        <v/>
      </c>
      <c r="CV56" s="137" t="str">
        <f>IF(IPS!P59="","",IPS!P59)</f>
        <v/>
      </c>
      <c r="CW56" s="137" t="str">
        <f>IF(IPS!Q59="","",IPS!Q59)</f>
        <v/>
      </c>
      <c r="CX56" s="137" t="str">
        <f>IF(IPS!R59="","",IPS!R59)</f>
        <v/>
      </c>
      <c r="CY56" s="138" t="str">
        <f>IF(BIng!I59="","",BIng!I59)</f>
        <v/>
      </c>
      <c r="CZ56" s="138" t="str">
        <f>IF(BIng!J59="","",BIng!J59)</f>
        <v/>
      </c>
      <c r="DA56" s="138" t="str">
        <f>IF(BIng!K59="","",BIng!K59)</f>
        <v/>
      </c>
      <c r="DB56" s="138" t="str">
        <f>IF(BIng!L59="","",BIng!L59)</f>
        <v/>
      </c>
      <c r="DC56" s="138" t="str">
        <f>IF(BIng!M59="","",BIng!M59)</f>
        <v/>
      </c>
      <c r="DD56" s="138" t="str">
        <f>IF(BIng!N59="","",BIng!N59)</f>
        <v/>
      </c>
      <c r="DE56" s="138" t="str">
        <f>IF(BIng!O59="","",BIng!O59)</f>
        <v/>
      </c>
      <c r="DF56" s="138" t="str">
        <f>IF(BIng!P59="","",BIng!P59)</f>
        <v/>
      </c>
      <c r="DG56" s="138" t="str">
        <f>IF(BIng!Q59="","",BIng!Q59)</f>
        <v/>
      </c>
      <c r="DH56" s="138" t="str">
        <f>IF(BIng!R59="","",BIng!R59)</f>
        <v/>
      </c>
      <c r="DI56" s="138" t="str">
        <f>IF(SBd!I59="","",SBd!I59)</f>
        <v/>
      </c>
      <c r="DJ56" s="138" t="str">
        <f>IF(SBd!J59="","",SBd!J59)</f>
        <v/>
      </c>
      <c r="DK56" s="138" t="str">
        <f>IF(SBd!K59="","",SBd!K59)</f>
        <v/>
      </c>
      <c r="DL56" s="138" t="str">
        <f>IF(SBd!L59="","",SBd!L59)</f>
        <v/>
      </c>
      <c r="DM56" s="138" t="str">
        <f>IF(SBd!M59="","",SBd!M59)</f>
        <v/>
      </c>
      <c r="DN56" s="138" t="str">
        <f>IF(SBd!N59="","",SBd!N59)</f>
        <v/>
      </c>
      <c r="DO56" s="138" t="str">
        <f>IF(SBd!O59="","",SBd!O59)</f>
        <v/>
      </c>
      <c r="DP56" s="138" t="str">
        <f>IF(SBd!P59="","",SBd!P59)</f>
        <v/>
      </c>
      <c r="DQ56" s="138" t="str">
        <f>IF(SBd!Q59="","",SBd!Q59)</f>
        <v/>
      </c>
      <c r="DR56" s="138" t="str">
        <f>IF(SBd!R59="","",SBd!R59)</f>
        <v/>
      </c>
      <c r="DS56" s="137" t="str">
        <f>IF(Pjk!I59="","",Pjk!I59)</f>
        <v/>
      </c>
      <c r="DT56" s="137" t="str">
        <f>IF(Pjk!J59="","",Pjk!J59)</f>
        <v/>
      </c>
      <c r="DU56" s="137" t="str">
        <f>IF(Pjk!K59="","",Pjk!K59)</f>
        <v/>
      </c>
      <c r="DV56" s="137" t="str">
        <f>IF(Pjk!L59="","",Pjk!L59)</f>
        <v/>
      </c>
      <c r="DW56" s="137" t="str">
        <f>IF(Pjk!M59="","",Pjk!M59)</f>
        <v/>
      </c>
      <c r="DX56" s="137" t="str">
        <f>IF(Pjk!N59="","",Pjk!N59)</f>
        <v/>
      </c>
      <c r="DY56" s="137" t="str">
        <f>IF(Pjk!O59="","",Pjk!O59)</f>
        <v/>
      </c>
      <c r="DZ56" s="137" t="str">
        <f>IF(Pjk!P59="","",Pjk!P59)</f>
        <v/>
      </c>
      <c r="EA56" s="137" t="str">
        <f>IF(Pjk!Q59="","",Pjk!Q59)</f>
        <v/>
      </c>
      <c r="EB56" s="137" t="str">
        <f>IF(Pjk!R59="","",Pjk!R59)</f>
        <v/>
      </c>
      <c r="EC56" s="137" t="str">
        <f>IF(Prk!I59="","",Prk!I59)</f>
        <v/>
      </c>
      <c r="ED56" s="137" t="str">
        <f>IF(Prk!J59="","",Prk!J59)</f>
        <v/>
      </c>
      <c r="EE56" s="137" t="str">
        <f>IF(Prk!K59="","",Prk!K59)</f>
        <v/>
      </c>
      <c r="EF56" s="137" t="str">
        <f>IF(Prk!L59="","",Prk!L59)</f>
        <v/>
      </c>
      <c r="EG56" s="137" t="str">
        <f>IF(Prk!M59="","",Prk!M59)</f>
        <v/>
      </c>
      <c r="EH56" s="137" t="str">
        <f>IF(Prk!N59="","",Prk!N59)</f>
        <v/>
      </c>
      <c r="EI56" s="137" t="str">
        <f>IF(Prk!O59="","",Prk!O59)</f>
        <v/>
      </c>
      <c r="EJ56" s="137" t="str">
        <f>IF(Prk!P59="","",Prk!P59)</f>
        <v/>
      </c>
      <c r="EK56" s="137" t="str">
        <f>IF(Prk!Q59="","",Prk!Q59)</f>
        <v/>
      </c>
      <c r="EL56" s="137" t="str">
        <f>IF(Prk!R59="","",Prk!R59)</f>
        <v/>
      </c>
      <c r="EM56" s="139" t="str">
        <f>IF(BADER!I59="","",BADER!I59)</f>
        <v/>
      </c>
      <c r="EN56" s="139" t="str">
        <f>IF(BADER!J59="","",BADER!J59)</f>
        <v/>
      </c>
      <c r="EO56" s="139" t="str">
        <f>IF(BADER!K59="","",BADER!K59)</f>
        <v/>
      </c>
      <c r="EP56" s="139" t="str">
        <f>IF(BADER!L59="","",BADER!L59)</f>
        <v/>
      </c>
      <c r="EQ56" s="139" t="str">
        <f>IF(BADER!M59="","",BADER!M59)</f>
        <v/>
      </c>
      <c r="ER56" s="139" t="str">
        <f>IF(BADER!N59="","",BADER!N59)</f>
        <v/>
      </c>
      <c r="ES56" s="139" t="str">
        <f>IF(BADER!O59="","",BADER!O59)</f>
        <v/>
      </c>
      <c r="ET56" s="139" t="str">
        <f>IF(BADER!P59="","",BADER!P59)</f>
        <v/>
      </c>
      <c r="EU56" s="139" t="str">
        <f>IF(BADER!Q59="","",BADER!Q59)</f>
        <v/>
      </c>
      <c r="EV56" s="139" t="str">
        <f>IF(BADER!R59="","",BADER!R59)</f>
        <v/>
      </c>
      <c r="EW56" s="146" t="str">
        <f t="shared" si="1"/>
        <v/>
      </c>
      <c r="EX56" s="146" t="str">
        <f t="shared" si="2"/>
        <v/>
      </c>
      <c r="EY56" s="146" t="str">
        <f t="shared" si="3"/>
        <v/>
      </c>
      <c r="EZ56" s="146" t="str">
        <f t="shared" si="4"/>
        <v/>
      </c>
      <c r="FA56" s="146" t="str">
        <f t="shared" si="5"/>
        <v/>
      </c>
      <c r="FB56" s="146" t="str">
        <f t="shared" si="6"/>
        <v/>
      </c>
      <c r="FC56" s="146" t="str">
        <f t="shared" si="7"/>
        <v/>
      </c>
      <c r="FD56" s="146" t="str">
        <f t="shared" si="8"/>
        <v/>
      </c>
      <c r="FE56" s="146" t="str">
        <f t="shared" si="9"/>
        <v/>
      </c>
      <c r="FF56" s="146" t="str">
        <f t="shared" si="10"/>
        <v/>
      </c>
      <c r="FG56" s="146" t="str">
        <f t="shared" si="11"/>
        <v/>
      </c>
      <c r="FH56" s="76" t="str">
        <f t="shared" si="12"/>
        <v/>
      </c>
      <c r="FI56" s="76" t="str">
        <f t="shared" si="13"/>
        <v/>
      </c>
      <c r="FJ56" s="76" t="str">
        <f t="shared" si="14"/>
        <v/>
      </c>
      <c r="FK56" s="76" t="str">
        <f t="shared" si="15"/>
        <v/>
      </c>
      <c r="FL56" s="76" t="str">
        <f t="shared" si="16"/>
        <v/>
      </c>
      <c r="FM56" s="76" t="str">
        <f t="shared" si="17"/>
        <v/>
      </c>
      <c r="FN56" s="76" t="str">
        <f t="shared" si="18"/>
        <v/>
      </c>
      <c r="FO56" s="76" t="str">
        <f t="shared" si="19"/>
        <v/>
      </c>
      <c r="FP56" s="76" t="str">
        <f t="shared" si="20"/>
        <v xml:space="preserve">Sikapnya  dalam ,  ,  ,  ,  ,  ,  ,  </v>
      </c>
    </row>
    <row r="57" spans="1:16384" s="18" customFormat="1">
      <c r="A57" s="72">
        <v>47</v>
      </c>
      <c r="B57" s="76" t="str">
        <f>'Data Identitas'!B55</f>
        <v>siswa47</v>
      </c>
      <c r="C57" s="137" t="str">
        <f>IF(QH!I60="","",QH!I60)</f>
        <v/>
      </c>
      <c r="D57" s="137" t="str">
        <f>IF(QH!J60="","",QH!J60)</f>
        <v/>
      </c>
      <c r="E57" s="137" t="str">
        <f>IF(QH!K60="","",QH!K60)</f>
        <v/>
      </c>
      <c r="F57" s="137" t="str">
        <f>IF(QH!L60="","",QH!L60)</f>
        <v/>
      </c>
      <c r="G57" s="137" t="str">
        <f>IF(QH!M60="","",QH!M60)</f>
        <v/>
      </c>
      <c r="H57" s="137" t="str">
        <f>IF(QH!N60="","",QH!N60)</f>
        <v/>
      </c>
      <c r="I57" s="137" t="str">
        <f>IF(QH!O60="","",QH!O60)</f>
        <v/>
      </c>
      <c r="J57" s="137" t="str">
        <f>IF(QH!P60="","",QH!P60)</f>
        <v/>
      </c>
      <c r="K57" s="137" t="str">
        <f>IF(QH!Q60="","",QH!Q60)</f>
        <v/>
      </c>
      <c r="L57" s="137" t="str">
        <f>IF(QH!R60="","",QH!R60)</f>
        <v/>
      </c>
      <c r="M57" s="138" t="str">
        <f>IF(AA!I60="","",AA!I60)</f>
        <v/>
      </c>
      <c r="N57" s="138" t="str">
        <f>IF(AA!J60="","",AA!J60)</f>
        <v/>
      </c>
      <c r="O57" s="138" t="str">
        <f>IF(AA!K60="","",AA!K60)</f>
        <v/>
      </c>
      <c r="P57" s="138" t="str">
        <f>IF(AA!L60="","",AA!L60)</f>
        <v/>
      </c>
      <c r="Q57" s="138" t="str">
        <f>IF(AA!M60="","",AA!M60)</f>
        <v/>
      </c>
      <c r="R57" s="138" t="str">
        <f>IF(AA!N60="","",AA!N60)</f>
        <v/>
      </c>
      <c r="S57" s="138" t="str">
        <f>IF(AA!O60="","",AA!O60)</f>
        <v/>
      </c>
      <c r="T57" s="138" t="str">
        <f>IF(AA!P60="","",AA!P60)</f>
        <v/>
      </c>
      <c r="U57" s="138" t="str">
        <f>IF(AA!Q60="","",AA!Q60)</f>
        <v/>
      </c>
      <c r="V57" s="138" t="str">
        <f>IF(AA!R60="","",AA!R60)</f>
        <v/>
      </c>
      <c r="W57" s="138" t="str">
        <f>IF(FIQIH!I60="","",FIQIH!I60)</f>
        <v/>
      </c>
      <c r="X57" s="138" t="str">
        <f>IF(FIQIH!J60="","",FIQIH!J60)</f>
        <v/>
      </c>
      <c r="Y57" s="138" t="str">
        <f>IF(FIQIH!K60="","",FIQIH!K60)</f>
        <v/>
      </c>
      <c r="Z57" s="138" t="str">
        <f>IF(FIQIH!L60="","",FIQIH!L60)</f>
        <v/>
      </c>
      <c r="AA57" s="138" t="str">
        <f>IF(FIQIH!M60="","",FIQIH!M60)</f>
        <v/>
      </c>
      <c r="AB57" s="138" t="str">
        <f>IF(FIQIH!N60="","",FIQIH!N60)</f>
        <v/>
      </c>
      <c r="AC57" s="138" t="str">
        <f>IF(FIQIH!O60="","",FIQIH!O60)</f>
        <v/>
      </c>
      <c r="AD57" s="138" t="str">
        <f>IF(FIQIH!P60="","",FIQIH!P60)</f>
        <v/>
      </c>
      <c r="AE57" s="138" t="str">
        <f>IF(FIQIH!Q60="","",FIQIH!Q60)</f>
        <v/>
      </c>
      <c r="AF57" s="138" t="str">
        <f>IF(FIQIH!R60="","",FIQIH!R60)</f>
        <v/>
      </c>
      <c r="AG57" s="138" t="str">
        <f>IF(SKI!I60="","",SKI!I60)</f>
        <v/>
      </c>
      <c r="AH57" s="138" t="str">
        <f>IF(SKI!J60="","",SKI!J60)</f>
        <v/>
      </c>
      <c r="AI57" s="138" t="str">
        <f>IF(SKI!K60="","",SKI!K60)</f>
        <v/>
      </c>
      <c r="AJ57" s="138" t="str">
        <f>IF(SKI!L60="","",SKI!L60)</f>
        <v/>
      </c>
      <c r="AK57" s="138" t="str">
        <f>IF(SKI!M60="","",SKI!M60)</f>
        <v/>
      </c>
      <c r="AL57" s="138" t="str">
        <f>IF(SKI!N60="","",SKI!N60)</f>
        <v/>
      </c>
      <c r="AM57" s="138" t="str">
        <f>IF(SKI!O60="","",SKI!O60)</f>
        <v/>
      </c>
      <c r="AN57" s="138" t="str">
        <f>IF(SKI!P60="","",SKI!P60)</f>
        <v/>
      </c>
      <c r="AO57" s="138" t="str">
        <f>IF(SKI!Q60="","",SKI!Q60)</f>
        <v/>
      </c>
      <c r="AP57" s="138" t="str">
        <f>IF(SKI!R60="","",SKI!R60)</f>
        <v/>
      </c>
      <c r="AQ57" s="138" t="str">
        <f>IF(PPKn!I60="","",PPKn!I60)</f>
        <v/>
      </c>
      <c r="AR57" s="138" t="str">
        <f>IF(PPKn!J60="","",PPKn!J60)</f>
        <v/>
      </c>
      <c r="AS57" s="138" t="str">
        <f>IF(PPKn!K60="","",PPKn!K60)</f>
        <v/>
      </c>
      <c r="AT57" s="138" t="str">
        <f>IF(PPKn!L60="","",PPKn!L60)</f>
        <v/>
      </c>
      <c r="AU57" s="138" t="str">
        <f>IF(PPKn!M60="","",PPKn!M60)</f>
        <v/>
      </c>
      <c r="AV57" s="138" t="str">
        <f>IF(PPKn!N60="","",PPKn!N60)</f>
        <v/>
      </c>
      <c r="AW57" s="138" t="str">
        <f>IF(PPKn!O60="","",PPKn!O60)</f>
        <v/>
      </c>
      <c r="AX57" s="138" t="str">
        <f>IF(PPKn!P60="","",PPKn!P60)</f>
        <v/>
      </c>
      <c r="AY57" s="138" t="str">
        <f>IF(PPKn!Q60="","",PPKn!Q60)</f>
        <v/>
      </c>
      <c r="AZ57" s="138" t="str">
        <f>IF(PPKn!R60="","",PPKn!R60)</f>
        <v/>
      </c>
      <c r="BA57" s="137" t="str">
        <f>IF(B.Ind!I60="","",B.Ind!I60)</f>
        <v/>
      </c>
      <c r="BB57" s="137" t="str">
        <f>IF(B.Ind!J60="","",B.Ind!J60)</f>
        <v/>
      </c>
      <c r="BC57" s="137" t="str">
        <f>IF(B.Ind!K60="","",B.Ind!K60)</f>
        <v/>
      </c>
      <c r="BD57" s="137" t="str">
        <f>IF(B.Ind!L60="","",B.Ind!L60)</f>
        <v/>
      </c>
      <c r="BE57" s="137" t="str">
        <f>IF(B.Ind!M60="","",B.Ind!M60)</f>
        <v/>
      </c>
      <c r="BF57" s="137" t="str">
        <f>IF(B.Ind!N60="","",B.Ind!N60)</f>
        <v/>
      </c>
      <c r="BG57" s="137" t="str">
        <f>IF(B.Ind!O60="","",B.Ind!O60)</f>
        <v/>
      </c>
      <c r="BH57" s="137" t="str">
        <f>IF(B.Ind!P60="","",B.Ind!P60)</f>
        <v/>
      </c>
      <c r="BI57" s="137" t="str">
        <f>IF(B.Ind!Q60="","",B.Ind!Q60)</f>
        <v/>
      </c>
      <c r="BJ57" s="137" t="str">
        <f>IF(B.Ind!R60="","",B.Ind!R60)</f>
        <v/>
      </c>
      <c r="BK57" s="137" t="str">
        <f>IF(B.ARAB!I60="","",B.ARAB!I60)</f>
        <v/>
      </c>
      <c r="BL57" s="137" t="str">
        <f>IF(B.ARAB!J60="","",B.ARAB!J60)</f>
        <v/>
      </c>
      <c r="BM57" s="137" t="str">
        <f>IF(B.ARAB!K60="","",B.ARAB!K60)</f>
        <v/>
      </c>
      <c r="BN57" s="137" t="str">
        <f>IF(B.ARAB!L60="","",B.ARAB!L60)</f>
        <v/>
      </c>
      <c r="BO57" s="137" t="str">
        <f>IF(B.ARAB!M60="","",B.ARAB!M60)</f>
        <v/>
      </c>
      <c r="BP57" s="137" t="str">
        <f>IF(B.ARAB!N60="","",B.ARAB!N60)</f>
        <v/>
      </c>
      <c r="BQ57" s="137" t="str">
        <f>IF(B.ARAB!O60="","",B.ARAB!O60)</f>
        <v/>
      </c>
      <c r="BR57" s="137" t="str">
        <f>IF(B.ARAB!P60="","",B.ARAB!P60)</f>
        <v/>
      </c>
      <c r="BS57" s="137" t="str">
        <f>IF(B.ARAB!Q60="","",B.ARAB!Q60)</f>
        <v/>
      </c>
      <c r="BT57" s="137" t="str">
        <f>IF(B.ARAB!R60="","",B.ARAB!R60)</f>
        <v/>
      </c>
      <c r="BU57" s="138" t="str">
        <f>IF(MAT!I60="","",MAT!I60)</f>
        <v/>
      </c>
      <c r="BV57" s="138" t="str">
        <f>IF(MAT!J60="","",MAT!J60)</f>
        <v/>
      </c>
      <c r="BW57" s="138" t="str">
        <f>IF(MAT!K60="","",MAT!K60)</f>
        <v/>
      </c>
      <c r="BX57" s="138" t="str">
        <f>IF(MAT!L60="","",MAT!L60)</f>
        <v/>
      </c>
      <c r="BY57" s="138" t="str">
        <f>IF(MAT!M60="","",MAT!M60)</f>
        <v/>
      </c>
      <c r="BZ57" s="138" t="str">
        <f>IF(MAT!N60="","",MAT!N60)</f>
        <v/>
      </c>
      <c r="CA57" s="138" t="str">
        <f>IF(MAT!O60="","",MAT!O60)</f>
        <v/>
      </c>
      <c r="CB57" s="138" t="str">
        <f>IF(MAT!P60="","",MAT!P60)</f>
        <v/>
      </c>
      <c r="CC57" s="138" t="str">
        <f>IF(MAT!Q60="","",MAT!Q60)</f>
        <v/>
      </c>
      <c r="CD57" s="138" t="str">
        <f>IF(MAT!R60="","",MAT!R60)</f>
        <v/>
      </c>
      <c r="CE57" s="138" t="str">
        <f>IF(IPA!I60="","",IPA!I60)</f>
        <v/>
      </c>
      <c r="CF57" s="138" t="str">
        <f>IF(IPA!J60="","",IPA!J60)</f>
        <v/>
      </c>
      <c r="CG57" s="138" t="str">
        <f>IF(IPA!K60="","",IPA!K60)</f>
        <v/>
      </c>
      <c r="CH57" s="138" t="str">
        <f>IF(IPA!L60="","",IPA!L60)</f>
        <v/>
      </c>
      <c r="CI57" s="138" t="str">
        <f>IF(IPA!M60="","",IPA!M60)</f>
        <v/>
      </c>
      <c r="CJ57" s="138" t="str">
        <f>IF(IPA!N60="","",IPA!N60)</f>
        <v/>
      </c>
      <c r="CK57" s="138" t="str">
        <f>IF(IPA!O60="","",IPA!O60)</f>
        <v/>
      </c>
      <c r="CL57" s="138" t="str">
        <f>IF(IPA!P60="","",IPA!P60)</f>
        <v/>
      </c>
      <c r="CM57" s="138" t="str">
        <f>IF(IPA!Q60="","",IPA!Q60)</f>
        <v/>
      </c>
      <c r="CN57" s="138" t="str">
        <f>IF(IPA!R60="","",IPA!R60)</f>
        <v/>
      </c>
      <c r="CO57" s="137" t="str">
        <f>IF(IPS!I60="","",IPS!I60)</f>
        <v/>
      </c>
      <c r="CP57" s="137" t="str">
        <f>IF(IPS!J60="","",IPS!J60)</f>
        <v/>
      </c>
      <c r="CQ57" s="137" t="str">
        <f>IF(IPS!K60="","",IPS!K60)</f>
        <v/>
      </c>
      <c r="CR57" s="137" t="str">
        <f>IF(IPS!L60="","",IPS!L60)</f>
        <v/>
      </c>
      <c r="CS57" s="137" t="str">
        <f>IF(IPS!M60="","",IPS!M60)</f>
        <v/>
      </c>
      <c r="CT57" s="137" t="str">
        <f>IF(IPS!N60="","",IPS!N60)</f>
        <v/>
      </c>
      <c r="CU57" s="137" t="str">
        <f>IF(IPS!O60="","",IPS!O60)</f>
        <v/>
      </c>
      <c r="CV57" s="137" t="str">
        <f>IF(IPS!P60="","",IPS!P60)</f>
        <v/>
      </c>
      <c r="CW57" s="137" t="str">
        <f>IF(IPS!Q60="","",IPS!Q60)</f>
        <v/>
      </c>
      <c r="CX57" s="137" t="str">
        <f>IF(IPS!R60="","",IPS!R60)</f>
        <v/>
      </c>
      <c r="CY57" s="138" t="str">
        <f>IF(BIng!I60="","",BIng!I60)</f>
        <v/>
      </c>
      <c r="CZ57" s="138" t="str">
        <f>IF(BIng!J60="","",BIng!J60)</f>
        <v/>
      </c>
      <c r="DA57" s="138" t="str">
        <f>IF(BIng!K60="","",BIng!K60)</f>
        <v/>
      </c>
      <c r="DB57" s="138" t="str">
        <f>IF(BIng!L60="","",BIng!L60)</f>
        <v/>
      </c>
      <c r="DC57" s="138" t="str">
        <f>IF(BIng!M60="","",BIng!M60)</f>
        <v/>
      </c>
      <c r="DD57" s="138" t="str">
        <f>IF(BIng!N60="","",BIng!N60)</f>
        <v/>
      </c>
      <c r="DE57" s="138" t="str">
        <f>IF(BIng!O60="","",BIng!O60)</f>
        <v/>
      </c>
      <c r="DF57" s="138" t="str">
        <f>IF(BIng!P60="","",BIng!P60)</f>
        <v/>
      </c>
      <c r="DG57" s="138" t="str">
        <f>IF(BIng!Q60="","",BIng!Q60)</f>
        <v/>
      </c>
      <c r="DH57" s="138" t="str">
        <f>IF(BIng!R60="","",BIng!R60)</f>
        <v/>
      </c>
      <c r="DI57" s="138" t="str">
        <f>IF(SBd!I60="","",SBd!I60)</f>
        <v/>
      </c>
      <c r="DJ57" s="138" t="str">
        <f>IF(SBd!J60="","",SBd!J60)</f>
        <v/>
      </c>
      <c r="DK57" s="138" t="str">
        <f>IF(SBd!K60="","",SBd!K60)</f>
        <v/>
      </c>
      <c r="DL57" s="138" t="str">
        <f>IF(SBd!L60="","",SBd!L60)</f>
        <v/>
      </c>
      <c r="DM57" s="138" t="str">
        <f>IF(SBd!M60="","",SBd!M60)</f>
        <v/>
      </c>
      <c r="DN57" s="138" t="str">
        <f>IF(SBd!N60="","",SBd!N60)</f>
        <v/>
      </c>
      <c r="DO57" s="138" t="str">
        <f>IF(SBd!O60="","",SBd!O60)</f>
        <v/>
      </c>
      <c r="DP57" s="138" t="str">
        <f>IF(SBd!P60="","",SBd!P60)</f>
        <v/>
      </c>
      <c r="DQ57" s="138" t="str">
        <f>IF(SBd!Q60="","",SBd!Q60)</f>
        <v/>
      </c>
      <c r="DR57" s="138" t="str">
        <f>IF(SBd!R60="","",SBd!R60)</f>
        <v/>
      </c>
      <c r="DS57" s="137" t="str">
        <f>IF(Pjk!I60="","",Pjk!I60)</f>
        <v/>
      </c>
      <c r="DT57" s="137" t="str">
        <f>IF(Pjk!J60="","",Pjk!J60)</f>
        <v/>
      </c>
      <c r="DU57" s="137" t="str">
        <f>IF(Pjk!K60="","",Pjk!K60)</f>
        <v/>
      </c>
      <c r="DV57" s="137" t="str">
        <f>IF(Pjk!L60="","",Pjk!L60)</f>
        <v/>
      </c>
      <c r="DW57" s="137" t="str">
        <f>IF(Pjk!M60="","",Pjk!M60)</f>
        <v/>
      </c>
      <c r="DX57" s="137" t="str">
        <f>IF(Pjk!N60="","",Pjk!N60)</f>
        <v/>
      </c>
      <c r="DY57" s="137" t="str">
        <f>IF(Pjk!O60="","",Pjk!O60)</f>
        <v/>
      </c>
      <c r="DZ57" s="137" t="str">
        <f>IF(Pjk!P60="","",Pjk!P60)</f>
        <v/>
      </c>
      <c r="EA57" s="137" t="str">
        <f>IF(Pjk!Q60="","",Pjk!Q60)</f>
        <v/>
      </c>
      <c r="EB57" s="137" t="str">
        <f>IF(Pjk!R60="","",Pjk!R60)</f>
        <v/>
      </c>
      <c r="EC57" s="137" t="str">
        <f>IF(Prk!I60="","",Prk!I60)</f>
        <v/>
      </c>
      <c r="ED57" s="137" t="str">
        <f>IF(Prk!J60="","",Prk!J60)</f>
        <v/>
      </c>
      <c r="EE57" s="137" t="str">
        <f>IF(Prk!K60="","",Prk!K60)</f>
        <v/>
      </c>
      <c r="EF57" s="137" t="str">
        <f>IF(Prk!L60="","",Prk!L60)</f>
        <v/>
      </c>
      <c r="EG57" s="137" t="str">
        <f>IF(Prk!M60="","",Prk!M60)</f>
        <v/>
      </c>
      <c r="EH57" s="137" t="str">
        <f>IF(Prk!N60="","",Prk!N60)</f>
        <v/>
      </c>
      <c r="EI57" s="137" t="str">
        <f>IF(Prk!O60="","",Prk!O60)</f>
        <v/>
      </c>
      <c r="EJ57" s="137" t="str">
        <f>IF(Prk!P60="","",Prk!P60)</f>
        <v/>
      </c>
      <c r="EK57" s="137" t="str">
        <f>IF(Prk!Q60="","",Prk!Q60)</f>
        <v/>
      </c>
      <c r="EL57" s="137" t="str">
        <f>IF(Prk!R60="","",Prk!R60)</f>
        <v/>
      </c>
      <c r="EM57" s="139" t="str">
        <f>IF(BADER!I60="","",BADER!I60)</f>
        <v/>
      </c>
      <c r="EN57" s="139" t="str">
        <f>IF(BADER!J60="","",BADER!J60)</f>
        <v/>
      </c>
      <c r="EO57" s="139" t="str">
        <f>IF(BADER!K60="","",BADER!K60)</f>
        <v/>
      </c>
      <c r="EP57" s="139" t="str">
        <f>IF(BADER!L60="","",BADER!L60)</f>
        <v/>
      </c>
      <c r="EQ57" s="139" t="str">
        <f>IF(BADER!M60="","",BADER!M60)</f>
        <v/>
      </c>
      <c r="ER57" s="139" t="str">
        <f>IF(BADER!N60="","",BADER!N60)</f>
        <v/>
      </c>
      <c r="ES57" s="139" t="str">
        <f>IF(BADER!O60="","",BADER!O60)</f>
        <v/>
      </c>
      <c r="ET57" s="139" t="str">
        <f>IF(BADER!P60="","",BADER!P60)</f>
        <v/>
      </c>
      <c r="EU57" s="139" t="str">
        <f>IF(BADER!Q60="","",BADER!Q60)</f>
        <v/>
      </c>
      <c r="EV57" s="139" t="str">
        <f>IF(BADER!R60="","",BADER!R60)</f>
        <v/>
      </c>
      <c r="EW57" s="146" t="str">
        <f t="shared" si="1"/>
        <v/>
      </c>
      <c r="EX57" s="146" t="str">
        <f t="shared" si="2"/>
        <v/>
      </c>
      <c r="EY57" s="146" t="str">
        <f t="shared" si="3"/>
        <v/>
      </c>
      <c r="EZ57" s="146" t="str">
        <f t="shared" si="4"/>
        <v/>
      </c>
      <c r="FA57" s="146" t="str">
        <f t="shared" si="5"/>
        <v/>
      </c>
      <c r="FB57" s="146" t="str">
        <f t="shared" si="6"/>
        <v/>
      </c>
      <c r="FC57" s="146" t="str">
        <f t="shared" si="7"/>
        <v/>
      </c>
      <c r="FD57" s="146" t="str">
        <f t="shared" si="8"/>
        <v/>
      </c>
      <c r="FE57" s="146" t="str">
        <f t="shared" si="9"/>
        <v/>
      </c>
      <c r="FF57" s="146" t="str">
        <f t="shared" si="10"/>
        <v/>
      </c>
      <c r="FG57" s="146" t="str">
        <f t="shared" si="11"/>
        <v/>
      </c>
      <c r="FH57" s="76" t="str">
        <f t="shared" si="12"/>
        <v/>
      </c>
      <c r="FI57" s="76" t="str">
        <f t="shared" si="13"/>
        <v/>
      </c>
      <c r="FJ57" s="76" t="str">
        <f t="shared" si="14"/>
        <v/>
      </c>
      <c r="FK57" s="76" t="str">
        <f t="shared" si="15"/>
        <v/>
      </c>
      <c r="FL57" s="76" t="str">
        <f t="shared" si="16"/>
        <v/>
      </c>
      <c r="FM57" s="76" t="str">
        <f t="shared" si="17"/>
        <v/>
      </c>
      <c r="FN57" s="76" t="str">
        <f t="shared" si="18"/>
        <v/>
      </c>
      <c r="FO57" s="76" t="str">
        <f t="shared" si="19"/>
        <v/>
      </c>
      <c r="FP57" s="76" t="str">
        <f t="shared" si="20"/>
        <v xml:space="preserve">Sikapnya  dalam ,  ,  ,  ,  ,  ,  ,  </v>
      </c>
      <c r="FQ57" s="76"/>
      <c r="FR57" s="76"/>
      <c r="FS57" s="76"/>
      <c r="FT57" s="76"/>
      <c r="FU57" s="76"/>
      <c r="FV57" s="76"/>
      <c r="FW57" s="76"/>
      <c r="FX57" s="76"/>
      <c r="FY57" s="76"/>
      <c r="FZ57" s="76"/>
      <c r="GA57" s="76"/>
      <c r="GB57" s="76"/>
      <c r="GC57" s="76"/>
      <c r="GD57" s="76"/>
      <c r="GE57" s="76"/>
      <c r="GF57" s="76"/>
      <c r="GG57" s="76"/>
      <c r="GH57" s="76"/>
      <c r="GI57" s="76"/>
      <c r="GJ57" s="76"/>
      <c r="GK57" s="76"/>
      <c r="GL57" s="76"/>
      <c r="GM57" s="76"/>
      <c r="GN57" s="76"/>
      <c r="GO57" s="76"/>
      <c r="GP57" s="76"/>
      <c r="GQ57" s="76"/>
      <c r="GR57" s="76"/>
      <c r="GS57" s="76"/>
      <c r="GT57" s="76"/>
      <c r="GU57" s="76"/>
      <c r="GV57" s="76"/>
      <c r="GW57" s="76"/>
      <c r="GX57" s="76"/>
      <c r="GY57" s="76"/>
      <c r="GZ57" s="76"/>
      <c r="HA57" s="76"/>
      <c r="HB57" s="76"/>
      <c r="HC57" s="76"/>
      <c r="HD57" s="76"/>
      <c r="HE57" s="76"/>
      <c r="HF57" s="76"/>
      <c r="HG57" s="76"/>
      <c r="HH57" s="76"/>
      <c r="HI57" s="76"/>
      <c r="HJ57" s="76"/>
      <c r="HK57" s="76"/>
      <c r="HL57" s="76"/>
      <c r="HM57" s="76"/>
      <c r="HN57" s="76"/>
      <c r="HO57" s="76"/>
      <c r="HP57" s="76"/>
      <c r="HQ57" s="76"/>
      <c r="HR57" s="76"/>
      <c r="HS57" s="76"/>
      <c r="HT57" s="76"/>
      <c r="HU57" s="76"/>
      <c r="HV57" s="76"/>
      <c r="HW57" s="76"/>
      <c r="HX57" s="76"/>
      <c r="HY57" s="76"/>
      <c r="HZ57" s="76"/>
      <c r="IA57" s="76"/>
      <c r="IB57" s="76"/>
      <c r="IC57" s="76"/>
      <c r="ID57" s="76"/>
      <c r="IE57" s="76"/>
      <c r="IF57" s="76"/>
      <c r="IG57" s="76"/>
      <c r="IH57" s="76"/>
      <c r="II57" s="76"/>
      <c r="IJ57" s="76"/>
      <c r="IK57" s="76"/>
      <c r="IL57" s="76"/>
      <c r="IM57" s="76"/>
      <c r="IN57" s="76"/>
      <c r="IO57" s="76"/>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c r="MZ57" s="76"/>
      <c r="NA57" s="76"/>
      <c r="NB57" s="76"/>
      <c r="NC57" s="76"/>
      <c r="ND57" s="76"/>
      <c r="NE57" s="76"/>
      <c r="NF57" s="76"/>
      <c r="NG57" s="76"/>
      <c r="NH57" s="76"/>
      <c r="NI57" s="76"/>
      <c r="NJ57" s="76"/>
      <c r="NK57" s="76"/>
      <c r="NL57" s="76"/>
      <c r="NM57" s="76"/>
      <c r="NN57" s="76"/>
      <c r="NO57" s="76"/>
      <c r="NP57" s="76"/>
      <c r="NQ57" s="76"/>
      <c r="NR57" s="76"/>
      <c r="NS57" s="76"/>
      <c r="NT57" s="76"/>
      <c r="NU57" s="76"/>
      <c r="NV57" s="76"/>
      <c r="NW57" s="76"/>
      <c r="NX57" s="76"/>
      <c r="NY57" s="76"/>
      <c r="NZ57" s="76"/>
      <c r="OA57" s="76"/>
      <c r="OB57" s="76"/>
      <c r="OC57" s="76"/>
      <c r="OD57" s="76"/>
      <c r="OE57" s="76"/>
      <c r="OF57" s="76"/>
      <c r="OG57" s="76"/>
      <c r="OH57" s="76"/>
      <c r="OI57" s="76"/>
      <c r="OJ57" s="76"/>
      <c r="OK57" s="76"/>
      <c r="OL57" s="76"/>
      <c r="OM57" s="76"/>
      <c r="ON57" s="76"/>
      <c r="OO57" s="76"/>
      <c r="OP57" s="76"/>
      <c r="OQ57" s="76"/>
      <c r="OR57" s="76"/>
      <c r="OS57" s="76"/>
      <c r="OT57" s="76"/>
      <c r="OU57" s="76"/>
      <c r="OV57" s="76"/>
      <c r="OW57" s="76"/>
      <c r="OX57" s="76"/>
      <c r="OY57" s="76"/>
      <c r="OZ57" s="76"/>
      <c r="PA57" s="76"/>
      <c r="PB57" s="76"/>
      <c r="PC57" s="76"/>
      <c r="PD57" s="76"/>
      <c r="PE57" s="76"/>
      <c r="PF57" s="76"/>
      <c r="PG57" s="76"/>
      <c r="PH57" s="76"/>
      <c r="PI57" s="76"/>
      <c r="PJ57" s="76"/>
      <c r="PK57" s="76"/>
      <c r="PL57" s="76"/>
      <c r="PM57" s="76"/>
      <c r="PN57" s="76"/>
      <c r="PO57" s="76"/>
      <c r="PP57" s="76"/>
      <c r="PQ57" s="76"/>
      <c r="PR57" s="76"/>
      <c r="PS57" s="76"/>
      <c r="PT57" s="76"/>
      <c r="PU57" s="76"/>
      <c r="PV57" s="76"/>
      <c r="PW57" s="76"/>
      <c r="PX57" s="76"/>
      <c r="PY57" s="76"/>
      <c r="PZ57" s="76"/>
      <c r="QA57" s="76"/>
      <c r="QB57" s="76"/>
      <c r="QC57" s="76"/>
      <c r="QD57" s="76"/>
      <c r="QE57" s="76"/>
      <c r="QF57" s="76"/>
      <c r="QG57" s="76"/>
      <c r="QH57" s="76"/>
      <c r="QI57" s="76"/>
      <c r="QJ57" s="76"/>
      <c r="QK57" s="76"/>
      <c r="QL57" s="76"/>
      <c r="QM57" s="76"/>
      <c r="QN57" s="76"/>
      <c r="QO57" s="76"/>
      <c r="QP57" s="76"/>
      <c r="QQ57" s="76"/>
      <c r="QR57" s="76"/>
      <c r="QS57" s="76"/>
      <c r="QT57" s="76"/>
      <c r="QU57" s="76"/>
      <c r="QV57" s="76"/>
      <c r="QW57" s="76"/>
      <c r="QX57" s="76"/>
      <c r="QY57" s="76"/>
      <c r="QZ57" s="76"/>
      <c r="RA57" s="76"/>
      <c r="RB57" s="76"/>
      <c r="RC57" s="76"/>
      <c r="RD57" s="76"/>
      <c r="RE57" s="76"/>
      <c r="RF57" s="76"/>
      <c r="RG57" s="76"/>
      <c r="RH57" s="76"/>
      <c r="RI57" s="76"/>
      <c r="RJ57" s="76"/>
      <c r="RK57" s="76"/>
      <c r="RL57" s="76"/>
      <c r="RM57" s="76"/>
      <c r="RN57" s="76"/>
      <c r="RO57" s="76"/>
      <c r="RP57" s="76"/>
      <c r="RQ57" s="76"/>
      <c r="RR57" s="76"/>
      <c r="RS57" s="76"/>
      <c r="RT57" s="76"/>
      <c r="RU57" s="76"/>
      <c r="RV57" s="76"/>
      <c r="RW57" s="76"/>
      <c r="RX57" s="76"/>
      <c r="RY57" s="76"/>
      <c r="RZ57" s="76"/>
      <c r="SA57" s="76"/>
      <c r="SB57" s="76"/>
      <c r="SC57" s="76"/>
      <c r="SD57" s="76"/>
      <c r="SE57" s="76"/>
      <c r="SF57" s="76"/>
      <c r="SG57" s="76"/>
      <c r="SH57" s="76"/>
      <c r="SI57" s="76"/>
      <c r="SJ57" s="76"/>
      <c r="SK57" s="76"/>
      <c r="SL57" s="76"/>
      <c r="SM57" s="76"/>
      <c r="SN57" s="76"/>
      <c r="SO57" s="76"/>
      <c r="SP57" s="76"/>
      <c r="SQ57" s="76"/>
      <c r="SR57" s="76"/>
      <c r="SS57" s="76"/>
      <c r="ST57" s="76"/>
      <c r="SU57" s="76"/>
      <c r="SV57" s="76"/>
      <c r="SW57" s="76"/>
      <c r="SX57" s="76"/>
      <c r="SY57" s="76"/>
      <c r="SZ57" s="76"/>
      <c r="TA57" s="76"/>
      <c r="TB57" s="76"/>
      <c r="TC57" s="76"/>
      <c r="TD57" s="76"/>
      <c r="TE57" s="76"/>
      <c r="TF57" s="76"/>
      <c r="TG57" s="76"/>
      <c r="TH57" s="76"/>
      <c r="TI57" s="76"/>
      <c r="TJ57" s="76"/>
      <c r="TK57" s="76"/>
      <c r="TL57" s="76"/>
      <c r="TM57" s="76"/>
      <c r="TN57" s="76"/>
      <c r="TO57" s="76"/>
      <c r="TP57" s="76"/>
      <c r="TQ57" s="76"/>
      <c r="TR57" s="76"/>
      <c r="TS57" s="76"/>
      <c r="TT57" s="76"/>
      <c r="TU57" s="76"/>
      <c r="TV57" s="76"/>
      <c r="TW57" s="76"/>
      <c r="TX57" s="76"/>
      <c r="TY57" s="76"/>
      <c r="TZ57" s="76"/>
      <c r="UA57" s="76"/>
      <c r="UB57" s="76"/>
      <c r="UC57" s="76"/>
      <c r="UD57" s="76"/>
      <c r="UE57" s="76"/>
      <c r="UF57" s="76"/>
      <c r="UG57" s="76"/>
      <c r="UH57" s="76"/>
      <c r="UI57" s="76"/>
      <c r="UJ57" s="76"/>
      <c r="UK57" s="76"/>
      <c r="UL57" s="76"/>
      <c r="UM57" s="76"/>
      <c r="UN57" s="76"/>
      <c r="UO57" s="76"/>
      <c r="UP57" s="76"/>
      <c r="UQ57" s="76"/>
      <c r="UR57" s="76"/>
      <c r="US57" s="76"/>
      <c r="UT57" s="76"/>
      <c r="UU57" s="76"/>
      <c r="UV57" s="76"/>
      <c r="UW57" s="76"/>
      <c r="UX57" s="76"/>
      <c r="UY57" s="76"/>
      <c r="UZ57" s="76"/>
      <c r="VA57" s="76"/>
      <c r="VB57" s="76"/>
      <c r="VC57" s="76"/>
      <c r="VD57" s="76"/>
      <c r="VE57" s="76"/>
      <c r="VF57" s="76"/>
      <c r="VG57" s="76"/>
      <c r="VH57" s="76"/>
      <c r="VI57" s="76"/>
      <c r="VJ57" s="76"/>
      <c r="VK57" s="76"/>
      <c r="VL57" s="76"/>
      <c r="VM57" s="76"/>
      <c r="VN57" s="76"/>
      <c r="VO57" s="76"/>
      <c r="VP57" s="76"/>
      <c r="VQ57" s="76"/>
      <c r="VR57" s="76"/>
      <c r="VS57" s="76"/>
      <c r="VT57" s="76"/>
      <c r="VU57" s="76"/>
      <c r="VV57" s="76"/>
      <c r="VW57" s="76"/>
      <c r="VX57" s="76"/>
      <c r="VY57" s="76"/>
      <c r="VZ57" s="76"/>
      <c r="WA57" s="76"/>
      <c r="WB57" s="76"/>
      <c r="WC57" s="76"/>
      <c r="WD57" s="76"/>
      <c r="WE57" s="76"/>
      <c r="WF57" s="76"/>
      <c r="WG57" s="76"/>
      <c r="WH57" s="76"/>
      <c r="WI57" s="76"/>
      <c r="WJ57" s="76"/>
      <c r="WK57" s="76"/>
      <c r="WL57" s="76"/>
      <c r="WM57" s="76"/>
      <c r="WN57" s="76"/>
      <c r="WO57" s="76"/>
      <c r="WP57" s="76"/>
      <c r="WQ57" s="76"/>
      <c r="WR57" s="76"/>
      <c r="WS57" s="76"/>
      <c r="WT57" s="76"/>
      <c r="WU57" s="76"/>
      <c r="WV57" s="76"/>
      <c r="WW57" s="76"/>
      <c r="WX57" s="76"/>
      <c r="WY57" s="76"/>
      <c r="WZ57" s="76"/>
      <c r="XA57" s="76"/>
      <c r="XB57" s="76"/>
      <c r="XC57" s="76"/>
      <c r="XD57" s="76"/>
      <c r="XE57" s="76"/>
      <c r="XF57" s="76"/>
      <c r="XG57" s="76"/>
      <c r="XH57" s="76"/>
      <c r="XI57" s="76"/>
      <c r="XJ57" s="76"/>
      <c r="XK57" s="76"/>
      <c r="XL57" s="76"/>
      <c r="XM57" s="76"/>
      <c r="XN57" s="76"/>
      <c r="XO57" s="76"/>
      <c r="XP57" s="76"/>
      <c r="XQ57" s="76"/>
      <c r="XR57" s="76"/>
      <c r="XS57" s="76"/>
      <c r="XT57" s="76"/>
      <c r="XU57" s="76"/>
      <c r="XV57" s="76"/>
      <c r="XW57" s="76"/>
      <c r="XX57" s="76"/>
      <c r="XY57" s="76"/>
      <c r="XZ57" s="76"/>
      <c r="YA57" s="76"/>
      <c r="YB57" s="76"/>
      <c r="YC57" s="76"/>
      <c r="YD57" s="76"/>
      <c r="YE57" s="76"/>
      <c r="YF57" s="76"/>
      <c r="YG57" s="76"/>
      <c r="YH57" s="76"/>
      <c r="YI57" s="76"/>
      <c r="YJ57" s="76"/>
      <c r="YK57" s="76"/>
      <c r="YL57" s="76"/>
      <c r="YM57" s="76"/>
      <c r="YN57" s="76"/>
      <c r="YO57" s="76"/>
      <c r="YP57" s="76"/>
      <c r="YQ57" s="76"/>
      <c r="YR57" s="76"/>
      <c r="YS57" s="76"/>
      <c r="YT57" s="76"/>
      <c r="YU57" s="76"/>
      <c r="YV57" s="76"/>
      <c r="YW57" s="76"/>
      <c r="YX57" s="76"/>
      <c r="YY57" s="76"/>
      <c r="YZ57" s="76"/>
      <c r="ZA57" s="76"/>
      <c r="ZB57" s="76"/>
      <c r="ZC57" s="76"/>
      <c r="ZD57" s="76"/>
      <c r="ZE57" s="76"/>
      <c r="ZF57" s="76"/>
      <c r="ZG57" s="76"/>
      <c r="ZH57" s="76"/>
      <c r="ZI57" s="76"/>
      <c r="ZJ57" s="76"/>
      <c r="ZK57" s="76"/>
      <c r="ZL57" s="76"/>
      <c r="ZM57" s="76"/>
      <c r="ZN57" s="76"/>
      <c r="ZO57" s="76"/>
      <c r="ZP57" s="76"/>
      <c r="ZQ57" s="76"/>
      <c r="ZR57" s="76"/>
      <c r="ZS57" s="76"/>
      <c r="ZT57" s="76"/>
      <c r="ZU57" s="76"/>
      <c r="ZV57" s="76"/>
      <c r="ZW57" s="76"/>
      <c r="ZX57" s="76"/>
      <c r="ZY57" s="76"/>
      <c r="ZZ57" s="76"/>
      <c r="AAA57" s="76"/>
      <c r="AAB57" s="76"/>
      <c r="AAC57" s="76"/>
      <c r="AAD57" s="76"/>
      <c r="AAE57" s="76"/>
      <c r="AAF57" s="76"/>
      <c r="AAG57" s="76"/>
      <c r="AAH57" s="76"/>
      <c r="AAI57" s="76"/>
      <c r="AAJ57" s="76"/>
      <c r="AAK57" s="76"/>
      <c r="AAL57" s="76"/>
      <c r="AAM57" s="76"/>
      <c r="AAN57" s="76"/>
      <c r="AAO57" s="76"/>
      <c r="AAP57" s="76"/>
      <c r="AAQ57" s="76"/>
      <c r="AAR57" s="76"/>
      <c r="AAS57" s="76"/>
      <c r="AAT57" s="76"/>
      <c r="AAU57" s="76"/>
      <c r="AAV57" s="76"/>
      <c r="AAW57" s="76"/>
      <c r="AAX57" s="76"/>
      <c r="AAY57" s="76"/>
      <c r="AAZ57" s="76"/>
      <c r="ABA57" s="76"/>
      <c r="ABB57" s="76"/>
      <c r="ABC57" s="76"/>
      <c r="ABD57" s="76"/>
      <c r="ABE57" s="76"/>
      <c r="ABF57" s="76"/>
      <c r="ABG57" s="76"/>
      <c r="ABH57" s="76"/>
      <c r="ABI57" s="76"/>
      <c r="ABJ57" s="76"/>
      <c r="ABK57" s="76"/>
      <c r="ABL57" s="76"/>
      <c r="ABM57" s="76"/>
      <c r="ABN57" s="76"/>
      <c r="ABO57" s="76"/>
      <c r="ABP57" s="76"/>
      <c r="ABQ57" s="76"/>
      <c r="ABR57" s="76"/>
      <c r="ABS57" s="76"/>
      <c r="ABT57" s="76"/>
      <c r="ABU57" s="76"/>
      <c r="ABV57" s="76"/>
      <c r="ABW57" s="76"/>
      <c r="ABX57" s="76"/>
      <c r="ABY57" s="76"/>
      <c r="ABZ57" s="76"/>
      <c r="ACA57" s="76"/>
      <c r="ACB57" s="76"/>
      <c r="ACC57" s="76"/>
      <c r="ACD57" s="76"/>
      <c r="ACE57" s="76"/>
      <c r="ACF57" s="76"/>
      <c r="ACG57" s="76"/>
      <c r="ACH57" s="76"/>
      <c r="ACI57" s="76"/>
      <c r="ACJ57" s="76"/>
      <c r="ACK57" s="76"/>
      <c r="ACL57" s="76"/>
      <c r="ACM57" s="76"/>
      <c r="ACN57" s="76"/>
      <c r="ACO57" s="76"/>
      <c r="ACP57" s="76"/>
      <c r="ACQ57" s="76"/>
      <c r="ACR57" s="76"/>
      <c r="ACS57" s="76"/>
      <c r="ACT57" s="76"/>
      <c r="ACU57" s="76"/>
      <c r="ACV57" s="76"/>
      <c r="ACW57" s="76"/>
      <c r="ACX57" s="76"/>
      <c r="ACY57" s="76"/>
      <c r="ACZ57" s="76"/>
      <c r="ADA57" s="76"/>
      <c r="ADB57" s="76"/>
      <c r="ADC57" s="76"/>
      <c r="ADD57" s="76"/>
      <c r="ADE57" s="76"/>
      <c r="ADF57" s="76"/>
      <c r="ADG57" s="76"/>
      <c r="ADH57" s="76"/>
      <c r="ADI57" s="76"/>
      <c r="ADJ57" s="76"/>
      <c r="ADK57" s="76"/>
      <c r="ADL57" s="76"/>
      <c r="ADM57" s="76"/>
      <c r="ADN57" s="76"/>
      <c r="ADO57" s="76"/>
      <c r="ADP57" s="76"/>
      <c r="ADQ57" s="76"/>
      <c r="ADR57" s="76"/>
      <c r="ADS57" s="76"/>
      <c r="ADT57" s="76"/>
      <c r="ADU57" s="76"/>
      <c r="ADV57" s="76"/>
      <c r="ADW57" s="76"/>
      <c r="ADX57" s="76"/>
      <c r="ADY57" s="76"/>
      <c r="ADZ57" s="76"/>
      <c r="AEA57" s="76"/>
      <c r="AEB57" s="76"/>
      <c r="AEC57" s="76"/>
      <c r="AED57" s="76"/>
      <c r="AEE57" s="76"/>
      <c r="AEF57" s="76"/>
      <c r="AEG57" s="76"/>
      <c r="AEH57" s="76"/>
      <c r="AEI57" s="76"/>
      <c r="AEJ57" s="76"/>
      <c r="AEK57" s="76"/>
      <c r="AEL57" s="76"/>
      <c r="AEM57" s="76"/>
      <c r="AEN57" s="76"/>
      <c r="AEO57" s="76"/>
      <c r="AEP57" s="76"/>
      <c r="AEQ57" s="76"/>
      <c r="AER57" s="76"/>
      <c r="AES57" s="76"/>
      <c r="AET57" s="76"/>
      <c r="AEU57" s="76"/>
      <c r="AEV57" s="76"/>
      <c r="AEW57" s="76"/>
      <c r="AEX57" s="76"/>
      <c r="AEY57" s="76"/>
      <c r="AEZ57" s="76"/>
      <c r="AFA57" s="76"/>
      <c r="AFB57" s="76"/>
      <c r="AFC57" s="76"/>
      <c r="AFD57" s="76"/>
      <c r="AFE57" s="76"/>
      <c r="AFF57" s="76"/>
      <c r="AFG57" s="76"/>
      <c r="AFH57" s="76"/>
      <c r="AFI57" s="76"/>
      <c r="AFJ57" s="76"/>
      <c r="AFK57" s="76"/>
      <c r="AFL57" s="76"/>
      <c r="AFM57" s="76"/>
      <c r="AFN57" s="76"/>
      <c r="AFO57" s="76"/>
      <c r="AFP57" s="76"/>
      <c r="AFQ57" s="76"/>
      <c r="AFR57" s="76"/>
      <c r="AFS57" s="76"/>
      <c r="AFT57" s="76"/>
      <c r="AFU57" s="76"/>
      <c r="AFV57" s="76"/>
      <c r="AFW57" s="76"/>
      <c r="AFX57" s="76"/>
      <c r="AFY57" s="76"/>
      <c r="AFZ57" s="76"/>
      <c r="AGA57" s="76"/>
      <c r="AGB57" s="76"/>
      <c r="AGC57" s="76"/>
      <c r="AGD57" s="76"/>
      <c r="AGE57" s="76"/>
      <c r="AGF57" s="76"/>
      <c r="AGG57" s="76"/>
      <c r="AGH57" s="76"/>
      <c r="AGI57" s="76"/>
      <c r="AGJ57" s="76"/>
      <c r="AGK57" s="76"/>
      <c r="AGL57" s="76"/>
      <c r="AGM57" s="76"/>
      <c r="AGN57" s="76"/>
      <c r="AGO57" s="76"/>
      <c r="AGP57" s="76"/>
      <c r="AGQ57" s="76"/>
      <c r="AGR57" s="76"/>
      <c r="AGS57" s="76"/>
      <c r="AGT57" s="76"/>
      <c r="AGU57" s="76"/>
      <c r="AGV57" s="76"/>
      <c r="AGW57" s="76"/>
      <c r="AGX57" s="76"/>
      <c r="AGY57" s="76"/>
      <c r="AGZ57" s="76"/>
      <c r="AHA57" s="76"/>
      <c r="AHB57" s="76"/>
      <c r="AHC57" s="76"/>
      <c r="AHD57" s="76"/>
      <c r="AHE57" s="76"/>
      <c r="AHF57" s="76"/>
      <c r="AHG57" s="76"/>
      <c r="AHH57" s="76"/>
      <c r="AHI57" s="76"/>
      <c r="AHJ57" s="76"/>
      <c r="AHK57" s="76"/>
      <c r="AHL57" s="76"/>
      <c r="AHM57" s="76"/>
      <c r="AHN57" s="76"/>
      <c r="AHO57" s="76"/>
      <c r="AHP57" s="76"/>
      <c r="AHQ57" s="76"/>
      <c r="AHR57" s="76"/>
      <c r="AHS57" s="76"/>
      <c r="AHT57" s="76"/>
      <c r="AHU57" s="76"/>
      <c r="AHV57" s="76"/>
      <c r="AHW57" s="76"/>
      <c r="AHX57" s="76"/>
      <c r="AHY57" s="76"/>
      <c r="AHZ57" s="76"/>
      <c r="AIA57" s="76"/>
      <c r="AIB57" s="76"/>
      <c r="AIC57" s="76"/>
      <c r="AID57" s="76"/>
      <c r="AIE57" s="76"/>
      <c r="AIF57" s="76"/>
      <c r="AIG57" s="76"/>
      <c r="AIH57" s="76"/>
      <c r="AII57" s="76"/>
      <c r="AIJ57" s="76"/>
      <c r="AIK57" s="76"/>
      <c r="AIL57" s="76"/>
      <c r="AIM57" s="76"/>
      <c r="AIN57" s="76"/>
      <c r="AIO57" s="76"/>
      <c r="AIP57" s="76"/>
      <c r="AIQ57" s="76"/>
      <c r="AIR57" s="76"/>
      <c r="AIS57" s="76"/>
      <c r="AIT57" s="76"/>
      <c r="AIU57" s="76"/>
      <c r="AIV57" s="76"/>
      <c r="AIW57" s="76"/>
      <c r="AIX57" s="76"/>
      <c r="AIY57" s="76"/>
      <c r="AIZ57" s="76"/>
      <c r="AJA57" s="76"/>
      <c r="AJB57" s="76"/>
      <c r="AJC57" s="76"/>
      <c r="AJD57" s="76"/>
      <c r="AJE57" s="76"/>
      <c r="AJF57" s="76"/>
      <c r="AJG57" s="76"/>
      <c r="AJH57" s="76"/>
      <c r="AJI57" s="76"/>
      <c r="AJJ57" s="76"/>
      <c r="AJK57" s="76"/>
      <c r="AJL57" s="76"/>
      <c r="AJM57" s="76"/>
      <c r="AJN57" s="76"/>
      <c r="AJO57" s="76"/>
      <c r="AJP57" s="76"/>
      <c r="AJQ57" s="76"/>
      <c r="AJR57" s="76"/>
      <c r="AJS57" s="76"/>
      <c r="AJT57" s="76"/>
      <c r="AJU57" s="76"/>
      <c r="AJV57" s="76"/>
      <c r="AJW57" s="76"/>
      <c r="AJX57" s="76"/>
      <c r="AJY57" s="76"/>
      <c r="AJZ57" s="76"/>
      <c r="AKA57" s="76"/>
      <c r="AKB57" s="76"/>
      <c r="AKC57" s="76"/>
      <c r="AKD57" s="76"/>
      <c r="AKE57" s="76"/>
      <c r="AKF57" s="76"/>
      <c r="AKG57" s="76"/>
      <c r="AKH57" s="76"/>
      <c r="AKI57" s="76"/>
      <c r="AKJ57" s="76"/>
      <c r="AKK57" s="76"/>
      <c r="AKL57" s="76"/>
      <c r="AKM57" s="76"/>
      <c r="AKN57" s="76"/>
      <c r="AKO57" s="76"/>
      <c r="AKP57" s="76"/>
      <c r="AKQ57" s="76"/>
      <c r="AKR57" s="76"/>
      <c r="AKS57" s="76"/>
      <c r="AKT57" s="76"/>
      <c r="AKU57" s="76"/>
      <c r="AKV57" s="76"/>
      <c r="AKW57" s="76"/>
      <c r="AKX57" s="76"/>
      <c r="AKY57" s="76"/>
      <c r="AKZ57" s="76"/>
      <c r="ALA57" s="76"/>
      <c r="ALB57" s="76"/>
      <c r="ALC57" s="76"/>
      <c r="ALD57" s="76"/>
      <c r="ALE57" s="76"/>
      <c r="ALF57" s="76"/>
      <c r="ALG57" s="76"/>
      <c r="ALH57" s="76"/>
      <c r="ALI57" s="76"/>
      <c r="ALJ57" s="76"/>
      <c r="ALK57" s="76"/>
      <c r="ALL57" s="76"/>
      <c r="ALM57" s="76"/>
      <c r="ALN57" s="76"/>
      <c r="ALO57" s="76"/>
      <c r="ALP57" s="76"/>
      <c r="ALQ57" s="76"/>
      <c r="ALR57" s="76"/>
      <c r="ALS57" s="76"/>
      <c r="ALT57" s="76"/>
      <c r="ALU57" s="76"/>
      <c r="ALV57" s="76"/>
      <c r="ALW57" s="76"/>
      <c r="ALX57" s="76"/>
      <c r="ALY57" s="76"/>
      <c r="ALZ57" s="76"/>
      <c r="AMA57" s="76"/>
      <c r="AMB57" s="76"/>
      <c r="AMC57" s="76"/>
      <c r="AMD57" s="76"/>
      <c r="AME57" s="76"/>
      <c r="AMF57" s="76"/>
      <c r="AMG57" s="76"/>
      <c r="AMH57" s="76"/>
      <c r="AMI57" s="76"/>
      <c r="AMJ57" s="76"/>
      <c r="AMK57" s="76"/>
      <c r="AML57" s="76"/>
      <c r="AMM57" s="76"/>
      <c r="AMN57" s="76"/>
      <c r="AMO57" s="76"/>
      <c r="AMP57" s="76"/>
      <c r="AMQ57" s="76"/>
      <c r="AMR57" s="76"/>
      <c r="AMS57" s="76"/>
      <c r="AMT57" s="76"/>
      <c r="AMU57" s="76"/>
      <c r="AMV57" s="76"/>
      <c r="AMW57" s="76"/>
      <c r="AMX57" s="76"/>
      <c r="AMY57" s="76"/>
      <c r="AMZ57" s="76"/>
      <c r="ANA57" s="76"/>
      <c r="ANB57" s="76"/>
      <c r="ANC57" s="76"/>
      <c r="AND57" s="76"/>
      <c r="ANE57" s="76"/>
      <c r="ANF57" s="76"/>
      <c r="ANG57" s="76"/>
      <c r="ANH57" s="76"/>
      <c r="ANI57" s="76"/>
      <c r="ANJ57" s="76"/>
      <c r="ANK57" s="76"/>
      <c r="ANL57" s="76"/>
      <c r="ANM57" s="76"/>
      <c r="ANN57" s="76"/>
      <c r="ANO57" s="76"/>
      <c r="ANP57" s="76"/>
      <c r="ANQ57" s="76"/>
      <c r="ANR57" s="76"/>
      <c r="ANS57" s="76"/>
      <c r="ANT57" s="76"/>
      <c r="ANU57" s="76"/>
      <c r="ANV57" s="76"/>
      <c r="ANW57" s="76"/>
      <c r="ANX57" s="76"/>
      <c r="ANY57" s="76"/>
      <c r="ANZ57" s="76"/>
      <c r="AOA57" s="76"/>
      <c r="AOB57" s="76"/>
      <c r="AOC57" s="76"/>
      <c r="AOD57" s="76"/>
      <c r="AOE57" s="76"/>
      <c r="AOF57" s="76"/>
      <c r="AOG57" s="76"/>
      <c r="AOH57" s="76"/>
      <c r="AOI57" s="76"/>
      <c r="AOJ57" s="76"/>
      <c r="AOK57" s="76"/>
      <c r="AOL57" s="76"/>
      <c r="AOM57" s="76"/>
      <c r="AON57" s="76"/>
      <c r="AOO57" s="76"/>
      <c r="AOP57" s="76"/>
      <c r="AOQ57" s="76"/>
      <c r="AOR57" s="76"/>
      <c r="AOS57" s="76"/>
      <c r="AOT57" s="76"/>
      <c r="AOU57" s="76"/>
      <c r="AOV57" s="76"/>
      <c r="AOW57" s="76"/>
      <c r="AOX57" s="76"/>
      <c r="AOY57" s="76"/>
      <c r="AOZ57" s="76"/>
      <c r="APA57" s="76"/>
      <c r="APB57" s="76"/>
      <c r="APC57" s="76"/>
      <c r="APD57" s="76"/>
      <c r="APE57" s="76"/>
      <c r="APF57" s="76"/>
      <c r="APG57" s="76"/>
      <c r="APH57" s="76"/>
      <c r="API57" s="76"/>
      <c r="APJ57" s="76"/>
      <c r="APK57" s="76"/>
      <c r="APL57" s="76"/>
      <c r="APM57" s="76"/>
      <c r="APN57" s="76"/>
      <c r="APO57" s="76"/>
      <c r="APP57" s="76"/>
      <c r="APQ57" s="76"/>
      <c r="APR57" s="76"/>
      <c r="APS57" s="76"/>
      <c r="APT57" s="76"/>
      <c r="APU57" s="76"/>
      <c r="APV57" s="76"/>
      <c r="APW57" s="76"/>
      <c r="APX57" s="76"/>
      <c r="APY57" s="76"/>
      <c r="APZ57" s="76"/>
      <c r="AQA57" s="76"/>
      <c r="AQB57" s="76"/>
      <c r="AQC57" s="76"/>
      <c r="AQD57" s="76"/>
      <c r="AQE57" s="76"/>
      <c r="AQF57" s="76"/>
      <c r="AQG57" s="76"/>
      <c r="AQH57" s="76"/>
      <c r="AQI57" s="76"/>
      <c r="AQJ57" s="76"/>
      <c r="AQK57" s="76"/>
      <c r="AQL57" s="76"/>
      <c r="AQM57" s="76"/>
      <c r="AQN57" s="76"/>
      <c r="AQO57" s="76"/>
      <c r="AQP57" s="76"/>
      <c r="AQQ57" s="76"/>
      <c r="AQR57" s="76"/>
      <c r="AQS57" s="76"/>
      <c r="AQT57" s="76"/>
      <c r="AQU57" s="76"/>
      <c r="AQV57" s="76"/>
      <c r="AQW57" s="76"/>
      <c r="AQX57" s="76"/>
      <c r="AQY57" s="76"/>
      <c r="AQZ57" s="76"/>
      <c r="ARA57" s="76"/>
      <c r="ARB57" s="76"/>
      <c r="ARC57" s="76"/>
      <c r="ARD57" s="76"/>
      <c r="ARE57" s="76"/>
      <c r="ARF57" s="76"/>
      <c r="ARG57" s="76"/>
      <c r="ARH57" s="76"/>
      <c r="ARI57" s="76"/>
      <c r="ARJ57" s="76"/>
      <c r="ARK57" s="76"/>
      <c r="ARL57" s="76"/>
      <c r="ARM57" s="76"/>
      <c r="ARN57" s="76"/>
      <c r="ARO57" s="76"/>
      <c r="ARP57" s="76"/>
      <c r="ARQ57" s="76"/>
      <c r="ARR57" s="76"/>
      <c r="ARS57" s="76"/>
      <c r="ART57" s="76"/>
      <c r="ARU57" s="76"/>
      <c r="ARV57" s="76"/>
      <c r="ARW57" s="76"/>
      <c r="ARX57" s="76"/>
      <c r="ARY57" s="76"/>
      <c r="ARZ57" s="76"/>
      <c r="ASA57" s="76"/>
      <c r="ASB57" s="76"/>
      <c r="ASC57" s="76"/>
      <c r="ASD57" s="76"/>
      <c r="ASE57" s="76"/>
      <c r="ASF57" s="76"/>
      <c r="ASG57" s="76"/>
      <c r="ASH57" s="76"/>
      <c r="ASI57" s="76"/>
      <c r="ASJ57" s="76"/>
      <c r="ASK57" s="76"/>
      <c r="ASL57" s="76"/>
      <c r="ASM57" s="76"/>
      <c r="ASN57" s="76"/>
      <c r="ASO57" s="76"/>
      <c r="ASP57" s="76"/>
      <c r="ASQ57" s="76"/>
      <c r="ASR57" s="76"/>
      <c r="ASS57" s="76"/>
      <c r="AST57" s="76"/>
      <c r="ASU57" s="76"/>
      <c r="ASV57" s="76"/>
      <c r="ASW57" s="76"/>
      <c r="ASX57" s="76"/>
      <c r="ASY57" s="76"/>
      <c r="ASZ57" s="76"/>
      <c r="ATA57" s="76"/>
      <c r="ATB57" s="76"/>
      <c r="ATC57" s="76"/>
      <c r="ATD57" s="76"/>
      <c r="ATE57" s="76"/>
      <c r="ATF57" s="76"/>
      <c r="ATG57" s="76"/>
      <c r="ATH57" s="76"/>
      <c r="ATI57" s="76"/>
      <c r="ATJ57" s="76"/>
      <c r="ATK57" s="76"/>
      <c r="ATL57" s="76"/>
      <c r="ATM57" s="76"/>
      <c r="ATN57" s="76"/>
      <c r="ATO57" s="76"/>
      <c r="ATP57" s="76"/>
      <c r="ATQ57" s="76"/>
      <c r="ATR57" s="76"/>
      <c r="ATS57" s="76"/>
      <c r="ATT57" s="76"/>
      <c r="ATU57" s="76"/>
      <c r="ATV57" s="76"/>
      <c r="ATW57" s="76"/>
      <c r="ATX57" s="76"/>
      <c r="ATY57" s="76"/>
      <c r="ATZ57" s="76"/>
      <c r="AUA57" s="76"/>
      <c r="AUB57" s="76"/>
      <c r="AUC57" s="76"/>
      <c r="AUD57" s="76"/>
      <c r="AUE57" s="76"/>
      <c r="AUF57" s="76"/>
      <c r="AUG57" s="76"/>
      <c r="AUH57" s="76"/>
      <c r="AUI57" s="76"/>
      <c r="AUJ57" s="76"/>
      <c r="AUK57" s="76"/>
      <c r="AUL57" s="76"/>
      <c r="AUM57" s="76"/>
      <c r="AUN57" s="76"/>
      <c r="AUO57" s="76"/>
      <c r="AUP57" s="76"/>
      <c r="AUQ57" s="76"/>
      <c r="AUR57" s="76"/>
      <c r="AUS57" s="76"/>
      <c r="AUT57" s="76"/>
      <c r="AUU57" s="76"/>
      <c r="AUV57" s="76"/>
      <c r="AUW57" s="76"/>
      <c r="AUX57" s="76"/>
      <c r="AUY57" s="76"/>
      <c r="AUZ57" s="76"/>
      <c r="AVA57" s="76"/>
      <c r="AVB57" s="76"/>
      <c r="AVC57" s="76"/>
      <c r="AVD57" s="76"/>
      <c r="AVE57" s="76"/>
      <c r="AVF57" s="76"/>
      <c r="AVG57" s="76"/>
      <c r="AVH57" s="76"/>
      <c r="AVI57" s="76"/>
      <c r="AVJ57" s="76"/>
      <c r="AVK57" s="76"/>
      <c r="AVL57" s="76"/>
      <c r="AVM57" s="76"/>
      <c r="AVN57" s="76"/>
      <c r="AVO57" s="76"/>
      <c r="AVP57" s="76"/>
      <c r="AVQ57" s="76"/>
      <c r="AVR57" s="76"/>
      <c r="AVS57" s="76"/>
      <c r="AVT57" s="76"/>
      <c r="AVU57" s="76"/>
      <c r="AVV57" s="76"/>
      <c r="AVW57" s="76"/>
      <c r="AVX57" s="76"/>
      <c r="AVY57" s="76"/>
      <c r="AVZ57" s="76"/>
      <c r="AWA57" s="76"/>
      <c r="AWB57" s="76"/>
      <c r="AWC57" s="76"/>
      <c r="AWD57" s="76"/>
      <c r="AWE57" s="76"/>
      <c r="AWF57" s="76"/>
      <c r="AWG57" s="76"/>
      <c r="AWH57" s="76"/>
      <c r="AWI57" s="76"/>
      <c r="AWJ57" s="76"/>
      <c r="AWK57" s="76"/>
      <c r="AWL57" s="76"/>
      <c r="AWM57" s="76"/>
      <c r="AWN57" s="76"/>
      <c r="AWO57" s="76"/>
      <c r="AWP57" s="76"/>
      <c r="AWQ57" s="76"/>
      <c r="AWR57" s="76"/>
      <c r="AWS57" s="76"/>
      <c r="AWT57" s="76"/>
      <c r="AWU57" s="76"/>
      <c r="AWV57" s="76"/>
      <c r="AWW57" s="76"/>
      <c r="AWX57" s="76"/>
      <c r="AWY57" s="76"/>
      <c r="AWZ57" s="76"/>
      <c r="AXA57" s="76"/>
      <c r="AXB57" s="76"/>
      <c r="AXC57" s="76"/>
      <c r="AXD57" s="76"/>
      <c r="AXE57" s="76"/>
      <c r="AXF57" s="76"/>
      <c r="AXG57" s="76"/>
      <c r="AXH57" s="76"/>
      <c r="AXI57" s="76"/>
      <c r="AXJ57" s="76"/>
      <c r="AXK57" s="76"/>
      <c r="AXL57" s="76"/>
      <c r="AXM57" s="76"/>
      <c r="AXN57" s="76"/>
      <c r="AXO57" s="76"/>
      <c r="AXP57" s="76"/>
      <c r="AXQ57" s="76"/>
      <c r="AXR57" s="76"/>
      <c r="AXS57" s="76"/>
      <c r="AXT57" s="76"/>
      <c r="AXU57" s="76"/>
      <c r="AXV57" s="76"/>
      <c r="AXW57" s="76"/>
      <c r="AXX57" s="76"/>
      <c r="AXY57" s="76"/>
      <c r="AXZ57" s="76"/>
      <c r="AYA57" s="76"/>
      <c r="AYB57" s="76"/>
      <c r="AYC57" s="76"/>
      <c r="AYD57" s="76"/>
      <c r="AYE57" s="76"/>
      <c r="AYF57" s="76"/>
      <c r="AYG57" s="76"/>
      <c r="AYH57" s="76"/>
      <c r="AYI57" s="76"/>
      <c r="AYJ57" s="76"/>
      <c r="AYK57" s="76"/>
      <c r="AYL57" s="76"/>
      <c r="AYM57" s="76"/>
      <c r="AYN57" s="76"/>
      <c r="AYO57" s="76"/>
      <c r="AYP57" s="76"/>
      <c r="AYQ57" s="76"/>
      <c r="AYR57" s="76"/>
      <c r="AYS57" s="76"/>
      <c r="AYT57" s="76"/>
      <c r="AYU57" s="76"/>
      <c r="AYV57" s="76"/>
      <c r="AYW57" s="76"/>
      <c r="AYX57" s="76"/>
      <c r="AYY57" s="76"/>
      <c r="AYZ57" s="76"/>
      <c r="AZA57" s="76"/>
      <c r="AZB57" s="76"/>
      <c r="AZC57" s="76"/>
      <c r="AZD57" s="76"/>
      <c r="AZE57" s="76"/>
      <c r="AZF57" s="76"/>
      <c r="AZG57" s="76"/>
      <c r="AZH57" s="76"/>
      <c r="AZI57" s="76"/>
      <c r="AZJ57" s="76"/>
      <c r="AZK57" s="76"/>
      <c r="AZL57" s="76"/>
      <c r="AZM57" s="76"/>
      <c r="AZN57" s="76"/>
      <c r="AZO57" s="76"/>
      <c r="AZP57" s="76"/>
      <c r="AZQ57" s="76"/>
      <c r="AZR57" s="76"/>
      <c r="AZS57" s="76"/>
      <c r="AZT57" s="76"/>
      <c r="AZU57" s="76"/>
      <c r="AZV57" s="76"/>
      <c r="AZW57" s="76"/>
      <c r="AZX57" s="76"/>
      <c r="AZY57" s="76"/>
      <c r="AZZ57" s="76"/>
      <c r="BAA57" s="76"/>
      <c r="BAB57" s="76"/>
      <c r="BAC57" s="76"/>
      <c r="BAD57" s="76"/>
      <c r="BAE57" s="76"/>
      <c r="BAF57" s="76"/>
      <c r="BAG57" s="76"/>
      <c r="BAH57" s="76"/>
      <c r="BAI57" s="76"/>
      <c r="BAJ57" s="76"/>
      <c r="BAK57" s="76"/>
      <c r="BAL57" s="76"/>
      <c r="BAM57" s="76"/>
      <c r="BAN57" s="76"/>
      <c r="BAO57" s="76"/>
      <c r="BAP57" s="76"/>
      <c r="BAQ57" s="76"/>
      <c r="BAR57" s="76"/>
      <c r="BAS57" s="76"/>
      <c r="BAT57" s="76"/>
      <c r="BAU57" s="76"/>
      <c r="BAV57" s="76"/>
      <c r="BAW57" s="76"/>
      <c r="BAX57" s="76"/>
      <c r="BAY57" s="76"/>
      <c r="BAZ57" s="76"/>
      <c r="BBA57" s="76"/>
      <c r="BBB57" s="76"/>
      <c r="BBC57" s="76"/>
      <c r="BBD57" s="76"/>
      <c r="BBE57" s="76"/>
      <c r="BBF57" s="76"/>
      <c r="BBG57" s="76"/>
      <c r="BBH57" s="76"/>
      <c r="BBI57" s="76"/>
      <c r="BBJ57" s="76"/>
      <c r="BBK57" s="76"/>
      <c r="BBL57" s="76"/>
      <c r="BBM57" s="76"/>
      <c r="BBN57" s="76"/>
      <c r="BBO57" s="76"/>
      <c r="BBP57" s="76"/>
      <c r="BBQ57" s="76"/>
      <c r="BBR57" s="76"/>
      <c r="BBS57" s="76"/>
      <c r="BBT57" s="76"/>
      <c r="BBU57" s="76"/>
      <c r="BBV57" s="76"/>
      <c r="BBW57" s="76"/>
      <c r="BBX57" s="76"/>
      <c r="BBY57" s="76"/>
      <c r="BBZ57" s="76"/>
      <c r="BCA57" s="76"/>
      <c r="BCB57" s="76"/>
      <c r="BCC57" s="76"/>
      <c r="BCD57" s="76"/>
      <c r="BCE57" s="76"/>
      <c r="BCF57" s="76"/>
      <c r="BCG57" s="76"/>
      <c r="BCH57" s="76"/>
      <c r="BCI57" s="76"/>
      <c r="BCJ57" s="76"/>
      <c r="BCK57" s="76"/>
      <c r="BCL57" s="76"/>
      <c r="BCM57" s="76"/>
      <c r="BCN57" s="76"/>
      <c r="BCO57" s="76"/>
      <c r="BCP57" s="76"/>
      <c r="BCQ57" s="76"/>
      <c r="BCR57" s="76"/>
      <c r="BCS57" s="76"/>
      <c r="BCT57" s="76"/>
      <c r="BCU57" s="76"/>
      <c r="BCV57" s="76"/>
      <c r="BCW57" s="76"/>
      <c r="BCX57" s="76"/>
      <c r="BCY57" s="76"/>
      <c r="BCZ57" s="76"/>
      <c r="BDA57" s="76"/>
      <c r="BDB57" s="76"/>
      <c r="BDC57" s="76"/>
      <c r="BDD57" s="76"/>
      <c r="BDE57" s="76"/>
      <c r="BDF57" s="76"/>
      <c r="BDG57" s="76"/>
      <c r="BDH57" s="76"/>
      <c r="BDI57" s="76"/>
      <c r="BDJ57" s="76"/>
      <c r="BDK57" s="76"/>
      <c r="BDL57" s="76"/>
      <c r="BDM57" s="76"/>
      <c r="BDN57" s="76"/>
      <c r="BDO57" s="76"/>
      <c r="BDP57" s="76"/>
      <c r="BDQ57" s="76"/>
      <c r="BDR57" s="76"/>
      <c r="BDS57" s="76"/>
      <c r="BDT57" s="76"/>
      <c r="BDU57" s="76"/>
      <c r="BDV57" s="76"/>
      <c r="BDW57" s="76"/>
      <c r="BDX57" s="76"/>
      <c r="BDY57" s="76"/>
      <c r="BDZ57" s="76"/>
      <c r="BEA57" s="76"/>
      <c r="BEB57" s="76"/>
      <c r="BEC57" s="76"/>
      <c r="BED57" s="76"/>
      <c r="BEE57" s="76"/>
      <c r="BEF57" s="76"/>
      <c r="BEG57" s="76"/>
      <c r="BEH57" s="76"/>
      <c r="BEI57" s="76"/>
      <c r="BEJ57" s="76"/>
      <c r="BEK57" s="76"/>
      <c r="BEL57" s="76"/>
      <c r="BEM57" s="76"/>
      <c r="BEN57" s="76"/>
      <c r="BEO57" s="76"/>
      <c r="BEP57" s="76"/>
      <c r="BEQ57" s="76"/>
      <c r="BER57" s="76"/>
      <c r="BES57" s="76"/>
      <c r="BET57" s="76"/>
      <c r="BEU57" s="76"/>
      <c r="BEV57" s="76"/>
      <c r="BEW57" s="76"/>
      <c r="BEX57" s="76"/>
      <c r="BEY57" s="76"/>
      <c r="BEZ57" s="76"/>
      <c r="BFA57" s="76"/>
      <c r="BFB57" s="76"/>
      <c r="BFC57" s="76"/>
      <c r="BFD57" s="76"/>
      <c r="BFE57" s="76"/>
      <c r="BFF57" s="76"/>
      <c r="BFG57" s="76"/>
      <c r="BFH57" s="76"/>
      <c r="BFI57" s="76"/>
      <c r="BFJ57" s="76"/>
      <c r="BFK57" s="76"/>
      <c r="BFL57" s="76"/>
      <c r="BFM57" s="76"/>
      <c r="BFN57" s="76"/>
      <c r="BFO57" s="76"/>
      <c r="BFP57" s="76"/>
      <c r="BFQ57" s="76"/>
      <c r="BFR57" s="76"/>
      <c r="BFS57" s="76"/>
      <c r="BFT57" s="76"/>
      <c r="BFU57" s="76"/>
      <c r="BFV57" s="76"/>
      <c r="BFW57" s="76"/>
      <c r="BFX57" s="76"/>
      <c r="BFY57" s="76"/>
      <c r="BFZ57" s="76"/>
      <c r="BGA57" s="76"/>
      <c r="BGB57" s="76"/>
      <c r="BGC57" s="76"/>
      <c r="BGD57" s="76"/>
      <c r="BGE57" s="76"/>
      <c r="BGF57" s="76"/>
      <c r="BGG57" s="76"/>
      <c r="BGH57" s="76"/>
      <c r="BGI57" s="76"/>
      <c r="BGJ57" s="76"/>
      <c r="BGK57" s="76"/>
      <c r="BGL57" s="76"/>
      <c r="BGM57" s="76"/>
      <c r="BGN57" s="76"/>
      <c r="BGO57" s="76"/>
      <c r="BGP57" s="76"/>
      <c r="BGQ57" s="76"/>
      <c r="BGR57" s="76"/>
      <c r="BGS57" s="76"/>
      <c r="BGT57" s="76"/>
      <c r="BGU57" s="76"/>
      <c r="BGV57" s="76"/>
      <c r="BGW57" s="76"/>
      <c r="BGX57" s="76"/>
      <c r="BGY57" s="76"/>
      <c r="BGZ57" s="76"/>
      <c r="BHA57" s="76"/>
      <c r="BHB57" s="76"/>
      <c r="BHC57" s="76"/>
      <c r="BHD57" s="76"/>
      <c r="BHE57" s="76"/>
      <c r="BHF57" s="76"/>
      <c r="BHG57" s="76"/>
      <c r="BHH57" s="76"/>
      <c r="BHI57" s="76"/>
      <c r="BHJ57" s="76"/>
      <c r="BHK57" s="76"/>
      <c r="BHL57" s="76"/>
      <c r="BHM57" s="76"/>
      <c r="BHN57" s="76"/>
      <c r="BHO57" s="76"/>
      <c r="BHP57" s="76"/>
      <c r="BHQ57" s="76"/>
      <c r="BHR57" s="76"/>
      <c r="BHS57" s="76"/>
      <c r="BHT57" s="76"/>
      <c r="BHU57" s="76"/>
      <c r="BHV57" s="76"/>
      <c r="BHW57" s="76"/>
      <c r="BHX57" s="76"/>
      <c r="BHY57" s="76"/>
      <c r="BHZ57" s="76"/>
      <c r="BIA57" s="76"/>
      <c r="BIB57" s="76"/>
      <c r="BIC57" s="76"/>
      <c r="BID57" s="76"/>
      <c r="BIE57" s="76"/>
      <c r="BIF57" s="76"/>
      <c r="BIG57" s="76"/>
      <c r="BIH57" s="76"/>
      <c r="BII57" s="76"/>
      <c r="BIJ57" s="76"/>
      <c r="BIK57" s="76"/>
      <c r="BIL57" s="76"/>
      <c r="BIM57" s="76"/>
      <c r="BIN57" s="76"/>
      <c r="BIO57" s="76"/>
      <c r="BIP57" s="76"/>
      <c r="BIQ57" s="76"/>
      <c r="BIR57" s="76"/>
      <c r="BIS57" s="76"/>
      <c r="BIT57" s="76"/>
      <c r="BIU57" s="76"/>
      <c r="BIV57" s="76"/>
      <c r="BIW57" s="76"/>
      <c r="BIX57" s="76"/>
      <c r="BIY57" s="76"/>
      <c r="BIZ57" s="76"/>
      <c r="BJA57" s="76"/>
      <c r="BJB57" s="76"/>
      <c r="BJC57" s="76"/>
      <c r="BJD57" s="76"/>
      <c r="BJE57" s="76"/>
      <c r="BJF57" s="76"/>
      <c r="BJG57" s="76"/>
      <c r="BJH57" s="76"/>
      <c r="BJI57" s="76"/>
      <c r="BJJ57" s="76"/>
      <c r="BJK57" s="76"/>
      <c r="BJL57" s="76"/>
      <c r="BJM57" s="76"/>
      <c r="BJN57" s="76"/>
      <c r="BJO57" s="76"/>
      <c r="BJP57" s="76"/>
      <c r="BJQ57" s="76"/>
      <c r="BJR57" s="76"/>
      <c r="BJS57" s="76"/>
      <c r="BJT57" s="76"/>
      <c r="BJU57" s="76"/>
      <c r="BJV57" s="76"/>
      <c r="BJW57" s="76"/>
      <c r="BJX57" s="76"/>
      <c r="BJY57" s="76"/>
      <c r="BJZ57" s="76"/>
      <c r="BKA57" s="76"/>
      <c r="BKB57" s="76"/>
      <c r="BKC57" s="76"/>
      <c r="BKD57" s="76"/>
      <c r="BKE57" s="76"/>
      <c r="BKF57" s="76"/>
      <c r="BKG57" s="76"/>
      <c r="BKH57" s="76"/>
      <c r="BKI57" s="76"/>
      <c r="BKJ57" s="76"/>
      <c r="BKK57" s="76"/>
      <c r="BKL57" s="76"/>
      <c r="BKM57" s="76"/>
      <c r="BKN57" s="76"/>
      <c r="BKO57" s="76"/>
      <c r="BKP57" s="76"/>
      <c r="BKQ57" s="76"/>
      <c r="BKR57" s="76"/>
      <c r="BKS57" s="76"/>
      <c r="BKT57" s="76"/>
      <c r="BKU57" s="76"/>
      <c r="BKV57" s="76"/>
      <c r="BKW57" s="76"/>
      <c r="BKX57" s="76"/>
      <c r="BKY57" s="76"/>
      <c r="BKZ57" s="76"/>
      <c r="BLA57" s="76"/>
      <c r="BLB57" s="76"/>
      <c r="BLC57" s="76"/>
      <c r="BLD57" s="76"/>
      <c r="BLE57" s="76"/>
      <c r="BLF57" s="76"/>
      <c r="BLG57" s="76"/>
      <c r="BLH57" s="76"/>
      <c r="BLI57" s="76"/>
      <c r="BLJ57" s="76"/>
      <c r="BLK57" s="76"/>
      <c r="BLL57" s="76"/>
      <c r="BLM57" s="76"/>
      <c r="BLN57" s="76"/>
      <c r="BLO57" s="76"/>
      <c r="BLP57" s="76"/>
      <c r="BLQ57" s="76"/>
      <c r="BLR57" s="76"/>
      <c r="BLS57" s="76"/>
      <c r="BLT57" s="76"/>
      <c r="BLU57" s="76"/>
      <c r="BLV57" s="76"/>
      <c r="BLW57" s="76"/>
      <c r="BLX57" s="76"/>
      <c r="BLY57" s="76"/>
      <c r="BLZ57" s="76"/>
      <c r="BMA57" s="76"/>
      <c r="BMB57" s="76"/>
      <c r="BMC57" s="76"/>
      <c r="BMD57" s="76"/>
      <c r="BME57" s="76"/>
      <c r="BMF57" s="76"/>
      <c r="BMG57" s="76"/>
      <c r="BMH57" s="76"/>
      <c r="BMI57" s="76"/>
      <c r="BMJ57" s="76"/>
      <c r="BMK57" s="76"/>
      <c r="BML57" s="76"/>
      <c r="BMM57" s="76"/>
      <c r="BMN57" s="76"/>
      <c r="BMO57" s="76"/>
      <c r="BMP57" s="76"/>
      <c r="BMQ57" s="76"/>
      <c r="BMR57" s="76"/>
      <c r="BMS57" s="76"/>
      <c r="BMT57" s="76"/>
      <c r="BMU57" s="76"/>
      <c r="BMV57" s="76"/>
      <c r="BMW57" s="76"/>
      <c r="BMX57" s="76"/>
      <c r="BMY57" s="76"/>
      <c r="BMZ57" s="76"/>
      <c r="BNA57" s="76"/>
      <c r="BNB57" s="76"/>
      <c r="BNC57" s="76"/>
      <c r="BND57" s="76"/>
      <c r="BNE57" s="76"/>
      <c r="BNF57" s="76"/>
      <c r="BNG57" s="76"/>
      <c r="BNH57" s="76"/>
      <c r="BNI57" s="76"/>
      <c r="BNJ57" s="76"/>
      <c r="BNK57" s="76"/>
      <c r="BNL57" s="76"/>
      <c r="BNM57" s="76"/>
      <c r="BNN57" s="76"/>
      <c r="BNO57" s="76"/>
      <c r="BNP57" s="76"/>
      <c r="BNQ57" s="76"/>
      <c r="BNR57" s="76"/>
      <c r="BNS57" s="76"/>
      <c r="BNT57" s="76"/>
      <c r="BNU57" s="76"/>
      <c r="BNV57" s="76"/>
      <c r="BNW57" s="76"/>
      <c r="BNX57" s="76"/>
      <c r="BNY57" s="76"/>
      <c r="BNZ57" s="76"/>
      <c r="BOA57" s="76"/>
      <c r="BOB57" s="76"/>
      <c r="BOC57" s="76"/>
      <c r="BOD57" s="76"/>
      <c r="BOE57" s="76"/>
      <c r="BOF57" s="76"/>
      <c r="BOG57" s="76"/>
      <c r="BOH57" s="76"/>
      <c r="BOI57" s="76"/>
      <c r="BOJ57" s="76"/>
      <c r="BOK57" s="76"/>
      <c r="BOL57" s="76"/>
      <c r="BOM57" s="76"/>
      <c r="BON57" s="76"/>
      <c r="BOO57" s="76"/>
      <c r="BOP57" s="76"/>
      <c r="BOQ57" s="76"/>
      <c r="BOR57" s="76"/>
      <c r="BOS57" s="76"/>
      <c r="BOT57" s="76"/>
      <c r="BOU57" s="76"/>
      <c r="BOV57" s="76"/>
      <c r="BOW57" s="76"/>
      <c r="BOX57" s="76"/>
      <c r="BOY57" s="76"/>
      <c r="BOZ57" s="76"/>
      <c r="BPA57" s="76"/>
      <c r="BPB57" s="76"/>
      <c r="BPC57" s="76"/>
      <c r="BPD57" s="76"/>
      <c r="BPE57" s="76"/>
      <c r="BPF57" s="76"/>
      <c r="BPG57" s="76"/>
      <c r="BPH57" s="76"/>
      <c r="BPI57" s="76"/>
      <c r="BPJ57" s="76"/>
      <c r="BPK57" s="76"/>
      <c r="BPL57" s="76"/>
      <c r="BPM57" s="76"/>
      <c r="BPN57" s="76"/>
      <c r="BPO57" s="76"/>
      <c r="BPP57" s="76"/>
      <c r="BPQ57" s="76"/>
      <c r="BPR57" s="76"/>
      <c r="BPS57" s="76"/>
      <c r="BPT57" s="76"/>
      <c r="BPU57" s="76"/>
      <c r="BPV57" s="76"/>
      <c r="BPW57" s="76"/>
      <c r="BPX57" s="76"/>
      <c r="BPY57" s="76"/>
      <c r="BPZ57" s="76"/>
      <c r="BQA57" s="76"/>
      <c r="BQB57" s="76"/>
      <c r="BQC57" s="76"/>
      <c r="BQD57" s="76"/>
      <c r="BQE57" s="76"/>
      <c r="BQF57" s="76"/>
      <c r="BQG57" s="76"/>
      <c r="BQH57" s="76"/>
      <c r="BQI57" s="76"/>
      <c r="BQJ57" s="76"/>
      <c r="BQK57" s="76"/>
      <c r="BQL57" s="76"/>
      <c r="BQM57" s="76"/>
      <c r="BQN57" s="76"/>
      <c r="BQO57" s="76"/>
      <c r="BQP57" s="76"/>
      <c r="BQQ57" s="76"/>
      <c r="BQR57" s="76"/>
      <c r="BQS57" s="76"/>
      <c r="BQT57" s="76"/>
      <c r="BQU57" s="76"/>
      <c r="BQV57" s="76"/>
      <c r="BQW57" s="76"/>
      <c r="BQX57" s="76"/>
      <c r="BQY57" s="76"/>
      <c r="BQZ57" s="76"/>
      <c r="BRA57" s="76"/>
      <c r="BRB57" s="76"/>
      <c r="BRC57" s="76"/>
      <c r="BRD57" s="76"/>
      <c r="BRE57" s="76"/>
      <c r="BRF57" s="76"/>
      <c r="BRG57" s="76"/>
      <c r="BRH57" s="76"/>
      <c r="BRI57" s="76"/>
      <c r="BRJ57" s="76"/>
      <c r="BRK57" s="76"/>
      <c r="BRL57" s="76"/>
      <c r="BRM57" s="76"/>
      <c r="BRN57" s="76"/>
      <c r="BRO57" s="76"/>
      <c r="BRP57" s="76"/>
      <c r="BRQ57" s="76"/>
      <c r="BRR57" s="76"/>
      <c r="BRS57" s="76"/>
      <c r="BRT57" s="76"/>
      <c r="BRU57" s="76"/>
      <c r="BRV57" s="76"/>
      <c r="BRW57" s="76"/>
      <c r="BRX57" s="76"/>
      <c r="BRY57" s="76"/>
      <c r="BRZ57" s="76"/>
      <c r="BSA57" s="76"/>
      <c r="BSB57" s="76"/>
      <c r="BSC57" s="76"/>
      <c r="BSD57" s="76"/>
      <c r="BSE57" s="76"/>
      <c r="BSF57" s="76"/>
      <c r="BSG57" s="76"/>
      <c r="BSH57" s="76"/>
      <c r="BSI57" s="76"/>
      <c r="BSJ57" s="76"/>
      <c r="BSK57" s="76"/>
      <c r="BSL57" s="76"/>
      <c r="BSM57" s="76"/>
      <c r="BSN57" s="76"/>
      <c r="BSO57" s="76"/>
      <c r="BSP57" s="76"/>
      <c r="BSQ57" s="76"/>
      <c r="BSR57" s="76"/>
      <c r="BSS57" s="76"/>
      <c r="BST57" s="76"/>
      <c r="BSU57" s="76"/>
      <c r="BSV57" s="76"/>
      <c r="BSW57" s="76"/>
      <c r="BSX57" s="76"/>
      <c r="BSY57" s="76"/>
      <c r="BSZ57" s="76"/>
      <c r="BTA57" s="76"/>
      <c r="BTB57" s="76"/>
      <c r="BTC57" s="76"/>
      <c r="BTD57" s="76"/>
      <c r="BTE57" s="76"/>
      <c r="BTF57" s="76"/>
      <c r="BTG57" s="76"/>
      <c r="BTH57" s="76"/>
      <c r="BTI57" s="76"/>
      <c r="BTJ57" s="76"/>
      <c r="BTK57" s="76"/>
      <c r="BTL57" s="76"/>
      <c r="BTM57" s="76"/>
      <c r="BTN57" s="76"/>
      <c r="BTO57" s="76"/>
      <c r="BTP57" s="76"/>
      <c r="BTQ57" s="76"/>
      <c r="BTR57" s="76"/>
      <c r="BTS57" s="76"/>
      <c r="BTT57" s="76"/>
      <c r="BTU57" s="76"/>
      <c r="BTV57" s="76"/>
      <c r="BTW57" s="76"/>
      <c r="BTX57" s="76"/>
      <c r="BTY57" s="76"/>
      <c r="BTZ57" s="76"/>
      <c r="BUA57" s="76"/>
      <c r="BUB57" s="76"/>
      <c r="BUC57" s="76"/>
      <c r="BUD57" s="76"/>
      <c r="BUE57" s="76"/>
      <c r="BUF57" s="76"/>
      <c r="BUG57" s="76"/>
      <c r="BUH57" s="76"/>
      <c r="BUI57" s="76"/>
      <c r="BUJ57" s="76"/>
      <c r="BUK57" s="76"/>
      <c r="BUL57" s="76"/>
      <c r="BUM57" s="76"/>
      <c r="BUN57" s="76"/>
      <c r="BUO57" s="76"/>
      <c r="BUP57" s="76"/>
      <c r="BUQ57" s="76"/>
      <c r="BUR57" s="76"/>
      <c r="BUS57" s="76"/>
      <c r="BUT57" s="76"/>
      <c r="BUU57" s="76"/>
      <c r="BUV57" s="76"/>
      <c r="BUW57" s="76"/>
      <c r="BUX57" s="76"/>
      <c r="BUY57" s="76"/>
      <c r="BUZ57" s="76"/>
      <c r="BVA57" s="76"/>
      <c r="BVB57" s="76"/>
      <c r="BVC57" s="76"/>
      <c r="BVD57" s="76"/>
      <c r="BVE57" s="76"/>
      <c r="BVF57" s="76"/>
      <c r="BVG57" s="76"/>
      <c r="BVH57" s="76"/>
      <c r="BVI57" s="76"/>
      <c r="BVJ57" s="76"/>
      <c r="BVK57" s="76"/>
      <c r="BVL57" s="76"/>
      <c r="BVM57" s="76"/>
      <c r="BVN57" s="76"/>
      <c r="BVO57" s="76"/>
      <c r="BVP57" s="76"/>
      <c r="BVQ57" s="76"/>
      <c r="BVR57" s="76"/>
      <c r="BVS57" s="76"/>
      <c r="BVT57" s="76"/>
      <c r="BVU57" s="76"/>
      <c r="BVV57" s="76"/>
      <c r="BVW57" s="76"/>
      <c r="BVX57" s="76"/>
      <c r="BVY57" s="76"/>
      <c r="BVZ57" s="76"/>
      <c r="BWA57" s="76"/>
      <c r="BWB57" s="76"/>
      <c r="BWC57" s="76"/>
      <c r="BWD57" s="76"/>
      <c r="BWE57" s="76"/>
      <c r="BWF57" s="76"/>
      <c r="BWG57" s="76"/>
      <c r="BWH57" s="76"/>
      <c r="BWI57" s="76"/>
      <c r="BWJ57" s="76"/>
      <c r="BWK57" s="76"/>
      <c r="BWL57" s="76"/>
      <c r="BWM57" s="76"/>
      <c r="BWN57" s="76"/>
      <c r="BWO57" s="76"/>
      <c r="BWP57" s="76"/>
      <c r="BWQ57" s="76"/>
      <c r="BWR57" s="76"/>
      <c r="BWS57" s="76"/>
      <c r="BWT57" s="76"/>
      <c r="BWU57" s="76"/>
      <c r="BWV57" s="76"/>
      <c r="BWW57" s="76"/>
      <c r="BWX57" s="76"/>
      <c r="BWY57" s="76"/>
      <c r="BWZ57" s="76"/>
      <c r="BXA57" s="76"/>
      <c r="BXB57" s="76"/>
      <c r="BXC57" s="76"/>
      <c r="BXD57" s="76"/>
      <c r="BXE57" s="76"/>
      <c r="BXF57" s="76"/>
      <c r="BXG57" s="76"/>
      <c r="BXH57" s="76"/>
      <c r="BXI57" s="76"/>
      <c r="BXJ57" s="76"/>
      <c r="BXK57" s="76"/>
      <c r="BXL57" s="76"/>
      <c r="BXM57" s="76"/>
      <c r="BXN57" s="76"/>
      <c r="BXO57" s="76"/>
      <c r="BXP57" s="76"/>
      <c r="BXQ57" s="76"/>
      <c r="BXR57" s="76"/>
      <c r="BXS57" s="76"/>
      <c r="BXT57" s="76"/>
      <c r="BXU57" s="76"/>
      <c r="BXV57" s="76"/>
      <c r="BXW57" s="76"/>
      <c r="BXX57" s="76"/>
      <c r="BXY57" s="76"/>
      <c r="BXZ57" s="76"/>
      <c r="BYA57" s="76"/>
      <c r="BYB57" s="76"/>
      <c r="BYC57" s="76"/>
      <c r="BYD57" s="76"/>
      <c r="BYE57" s="76"/>
      <c r="BYF57" s="76"/>
      <c r="BYG57" s="76"/>
      <c r="BYH57" s="76"/>
      <c r="BYI57" s="76"/>
      <c r="BYJ57" s="76"/>
      <c r="BYK57" s="76"/>
      <c r="BYL57" s="76"/>
      <c r="BYM57" s="76"/>
      <c r="BYN57" s="76"/>
      <c r="BYO57" s="76"/>
      <c r="BYP57" s="76"/>
      <c r="BYQ57" s="76"/>
      <c r="BYR57" s="76"/>
      <c r="BYS57" s="76"/>
      <c r="BYT57" s="76"/>
      <c r="BYU57" s="76"/>
      <c r="BYV57" s="76"/>
      <c r="BYW57" s="76"/>
      <c r="BYX57" s="76"/>
      <c r="BYY57" s="76"/>
      <c r="BYZ57" s="76"/>
      <c r="BZA57" s="76"/>
      <c r="BZB57" s="76"/>
      <c r="BZC57" s="76"/>
      <c r="BZD57" s="76"/>
      <c r="BZE57" s="76"/>
      <c r="BZF57" s="76"/>
      <c r="BZG57" s="76"/>
      <c r="BZH57" s="76"/>
      <c r="BZI57" s="76"/>
      <c r="BZJ57" s="76"/>
      <c r="BZK57" s="76"/>
      <c r="BZL57" s="76"/>
      <c r="BZM57" s="76"/>
      <c r="BZN57" s="76"/>
      <c r="BZO57" s="76"/>
      <c r="BZP57" s="76"/>
      <c r="BZQ57" s="76"/>
      <c r="BZR57" s="76"/>
      <c r="BZS57" s="76"/>
      <c r="BZT57" s="76"/>
      <c r="BZU57" s="76"/>
      <c r="BZV57" s="76"/>
      <c r="BZW57" s="76"/>
      <c r="BZX57" s="76"/>
      <c r="BZY57" s="76"/>
      <c r="BZZ57" s="76"/>
      <c r="CAA57" s="76"/>
      <c r="CAB57" s="76"/>
      <c r="CAC57" s="76"/>
      <c r="CAD57" s="76"/>
      <c r="CAE57" s="76"/>
      <c r="CAF57" s="76"/>
      <c r="CAG57" s="76"/>
      <c r="CAH57" s="76"/>
      <c r="CAI57" s="76"/>
      <c r="CAJ57" s="76"/>
      <c r="CAK57" s="76"/>
      <c r="CAL57" s="76"/>
      <c r="CAM57" s="76"/>
      <c r="CAN57" s="76"/>
      <c r="CAO57" s="76"/>
      <c r="CAP57" s="76"/>
      <c r="CAQ57" s="76"/>
      <c r="CAR57" s="76"/>
      <c r="CAS57" s="76"/>
      <c r="CAT57" s="76"/>
      <c r="CAU57" s="76"/>
      <c r="CAV57" s="76"/>
      <c r="CAW57" s="76"/>
      <c r="CAX57" s="76"/>
      <c r="CAY57" s="76"/>
      <c r="CAZ57" s="76"/>
      <c r="CBA57" s="76"/>
      <c r="CBB57" s="76"/>
      <c r="CBC57" s="76"/>
      <c r="CBD57" s="76"/>
      <c r="CBE57" s="76"/>
      <c r="CBF57" s="76"/>
      <c r="CBG57" s="76"/>
      <c r="CBH57" s="76"/>
      <c r="CBI57" s="76"/>
      <c r="CBJ57" s="76"/>
      <c r="CBK57" s="76"/>
      <c r="CBL57" s="76"/>
      <c r="CBM57" s="76"/>
      <c r="CBN57" s="76"/>
      <c r="CBO57" s="76"/>
      <c r="CBP57" s="76"/>
      <c r="CBQ57" s="76"/>
      <c r="CBR57" s="76"/>
      <c r="CBS57" s="76"/>
      <c r="CBT57" s="76"/>
      <c r="CBU57" s="76"/>
      <c r="CBV57" s="76"/>
      <c r="CBW57" s="76"/>
      <c r="CBX57" s="76"/>
      <c r="CBY57" s="76"/>
      <c r="CBZ57" s="76"/>
      <c r="CCA57" s="76"/>
      <c r="CCB57" s="76"/>
      <c r="CCC57" s="76"/>
      <c r="CCD57" s="76"/>
      <c r="CCE57" s="76"/>
      <c r="CCF57" s="76"/>
      <c r="CCG57" s="76"/>
      <c r="CCH57" s="76"/>
      <c r="CCI57" s="76"/>
      <c r="CCJ57" s="76"/>
      <c r="CCK57" s="76"/>
      <c r="CCL57" s="76"/>
      <c r="CCM57" s="76"/>
      <c r="CCN57" s="76"/>
      <c r="CCO57" s="76"/>
      <c r="CCP57" s="76"/>
      <c r="CCQ57" s="76"/>
      <c r="CCR57" s="76"/>
      <c r="CCS57" s="76"/>
      <c r="CCT57" s="76"/>
      <c r="CCU57" s="76"/>
      <c r="CCV57" s="76"/>
      <c r="CCW57" s="76"/>
      <c r="CCX57" s="76"/>
      <c r="CCY57" s="76"/>
      <c r="CCZ57" s="76"/>
      <c r="CDA57" s="76"/>
      <c r="CDB57" s="76"/>
      <c r="CDC57" s="76"/>
      <c r="CDD57" s="76"/>
      <c r="CDE57" s="76"/>
      <c r="CDF57" s="76"/>
      <c r="CDG57" s="76"/>
      <c r="CDH57" s="76"/>
      <c r="CDI57" s="76"/>
      <c r="CDJ57" s="76"/>
      <c r="CDK57" s="76"/>
      <c r="CDL57" s="76"/>
      <c r="CDM57" s="76"/>
      <c r="CDN57" s="76"/>
      <c r="CDO57" s="76"/>
      <c r="CDP57" s="76"/>
      <c r="CDQ57" s="76"/>
      <c r="CDR57" s="76"/>
      <c r="CDS57" s="76"/>
      <c r="CDT57" s="76"/>
      <c r="CDU57" s="76"/>
      <c r="CDV57" s="76"/>
      <c r="CDW57" s="76"/>
      <c r="CDX57" s="76"/>
      <c r="CDY57" s="76"/>
      <c r="CDZ57" s="76"/>
      <c r="CEA57" s="76"/>
      <c r="CEB57" s="76"/>
      <c r="CEC57" s="76"/>
      <c r="CED57" s="76"/>
      <c r="CEE57" s="76"/>
      <c r="CEF57" s="76"/>
      <c r="CEG57" s="76"/>
      <c r="CEH57" s="76"/>
      <c r="CEI57" s="76"/>
      <c r="CEJ57" s="76"/>
      <c r="CEK57" s="76"/>
      <c r="CEL57" s="76"/>
      <c r="CEM57" s="76"/>
      <c r="CEN57" s="76"/>
      <c r="CEO57" s="76"/>
      <c r="CEP57" s="76"/>
      <c r="CEQ57" s="76"/>
      <c r="CER57" s="76"/>
      <c r="CES57" s="76"/>
      <c r="CET57" s="76"/>
      <c r="CEU57" s="76"/>
      <c r="CEV57" s="76"/>
      <c r="CEW57" s="76"/>
      <c r="CEX57" s="76"/>
      <c r="CEY57" s="76"/>
      <c r="CEZ57" s="76"/>
      <c r="CFA57" s="76"/>
      <c r="CFB57" s="76"/>
      <c r="CFC57" s="76"/>
      <c r="CFD57" s="76"/>
      <c r="CFE57" s="76"/>
      <c r="CFF57" s="76"/>
      <c r="CFG57" s="76"/>
      <c r="CFH57" s="76"/>
      <c r="CFI57" s="76"/>
      <c r="CFJ57" s="76"/>
      <c r="CFK57" s="76"/>
      <c r="CFL57" s="76"/>
      <c r="CFM57" s="76"/>
      <c r="CFN57" s="76"/>
      <c r="CFO57" s="76"/>
      <c r="CFP57" s="76"/>
      <c r="CFQ57" s="76"/>
      <c r="CFR57" s="76"/>
      <c r="CFS57" s="76"/>
      <c r="CFT57" s="76"/>
      <c r="CFU57" s="76"/>
      <c r="CFV57" s="76"/>
      <c r="CFW57" s="76"/>
      <c r="CFX57" s="76"/>
      <c r="CFY57" s="76"/>
      <c r="CFZ57" s="76"/>
      <c r="CGA57" s="76"/>
      <c r="CGB57" s="76"/>
      <c r="CGC57" s="76"/>
      <c r="CGD57" s="76"/>
      <c r="CGE57" s="76"/>
      <c r="CGF57" s="76"/>
      <c r="CGG57" s="76"/>
      <c r="CGH57" s="76"/>
      <c r="CGI57" s="76"/>
      <c r="CGJ57" s="76"/>
      <c r="CGK57" s="76"/>
      <c r="CGL57" s="76"/>
      <c r="CGM57" s="76"/>
      <c r="CGN57" s="76"/>
      <c r="CGO57" s="76"/>
      <c r="CGP57" s="76"/>
      <c r="CGQ57" s="76"/>
      <c r="CGR57" s="76"/>
      <c r="CGS57" s="76"/>
      <c r="CGT57" s="76"/>
      <c r="CGU57" s="76"/>
      <c r="CGV57" s="76"/>
      <c r="CGW57" s="76"/>
      <c r="CGX57" s="76"/>
      <c r="CGY57" s="76"/>
      <c r="CGZ57" s="76"/>
      <c r="CHA57" s="76"/>
      <c r="CHB57" s="76"/>
      <c r="CHC57" s="76"/>
      <c r="CHD57" s="76"/>
      <c r="CHE57" s="76"/>
      <c r="CHF57" s="76"/>
      <c r="CHG57" s="76"/>
      <c r="CHH57" s="76"/>
      <c r="CHI57" s="76"/>
      <c r="CHJ57" s="76"/>
      <c r="CHK57" s="76"/>
      <c r="CHL57" s="76"/>
      <c r="CHM57" s="76"/>
      <c r="CHN57" s="76"/>
      <c r="CHO57" s="76"/>
      <c r="CHP57" s="76"/>
      <c r="CHQ57" s="76"/>
      <c r="CHR57" s="76"/>
      <c r="CHS57" s="76"/>
      <c r="CHT57" s="76"/>
      <c r="CHU57" s="76"/>
      <c r="CHV57" s="76"/>
      <c r="CHW57" s="76"/>
      <c r="CHX57" s="76"/>
      <c r="CHY57" s="76"/>
      <c r="CHZ57" s="76"/>
      <c r="CIA57" s="76"/>
      <c r="CIB57" s="76"/>
      <c r="CIC57" s="76"/>
      <c r="CID57" s="76"/>
      <c r="CIE57" s="76"/>
      <c r="CIF57" s="76"/>
      <c r="CIG57" s="76"/>
      <c r="CIH57" s="76"/>
      <c r="CII57" s="76"/>
      <c r="CIJ57" s="76"/>
      <c r="CIK57" s="76"/>
      <c r="CIL57" s="76"/>
      <c r="CIM57" s="76"/>
      <c r="CIN57" s="76"/>
      <c r="CIO57" s="76"/>
      <c r="CIP57" s="76"/>
      <c r="CIQ57" s="76"/>
      <c r="CIR57" s="76"/>
      <c r="CIS57" s="76"/>
      <c r="CIT57" s="76"/>
      <c r="CIU57" s="76"/>
      <c r="CIV57" s="76"/>
      <c r="CIW57" s="76"/>
      <c r="CIX57" s="76"/>
      <c r="CIY57" s="76"/>
      <c r="CIZ57" s="76"/>
      <c r="CJA57" s="76"/>
      <c r="CJB57" s="76"/>
      <c r="CJC57" s="76"/>
      <c r="CJD57" s="76"/>
      <c r="CJE57" s="76"/>
      <c r="CJF57" s="76"/>
      <c r="CJG57" s="76"/>
      <c r="CJH57" s="76"/>
      <c r="CJI57" s="76"/>
      <c r="CJJ57" s="76"/>
      <c r="CJK57" s="76"/>
      <c r="CJL57" s="76"/>
      <c r="CJM57" s="76"/>
      <c r="CJN57" s="76"/>
      <c r="CJO57" s="76"/>
      <c r="CJP57" s="76"/>
      <c r="CJQ57" s="76"/>
      <c r="CJR57" s="76"/>
      <c r="CJS57" s="76"/>
      <c r="CJT57" s="76"/>
      <c r="CJU57" s="76"/>
      <c r="CJV57" s="76"/>
      <c r="CJW57" s="76"/>
      <c r="CJX57" s="76"/>
      <c r="CJY57" s="76"/>
      <c r="CJZ57" s="76"/>
      <c r="CKA57" s="76"/>
      <c r="CKB57" s="76"/>
      <c r="CKC57" s="76"/>
      <c r="CKD57" s="76"/>
      <c r="CKE57" s="76"/>
      <c r="CKF57" s="76"/>
      <c r="CKG57" s="76"/>
      <c r="CKH57" s="76"/>
      <c r="CKI57" s="76"/>
      <c r="CKJ57" s="76"/>
      <c r="CKK57" s="76"/>
      <c r="CKL57" s="76"/>
      <c r="CKM57" s="76"/>
      <c r="CKN57" s="76"/>
      <c r="CKO57" s="76"/>
      <c r="CKP57" s="76"/>
      <c r="CKQ57" s="76"/>
      <c r="CKR57" s="76"/>
      <c r="CKS57" s="76"/>
      <c r="CKT57" s="76"/>
      <c r="CKU57" s="76"/>
      <c r="CKV57" s="76"/>
      <c r="CKW57" s="76"/>
      <c r="CKX57" s="76"/>
      <c r="CKY57" s="76"/>
      <c r="CKZ57" s="76"/>
      <c r="CLA57" s="76"/>
      <c r="CLB57" s="76"/>
      <c r="CLC57" s="76"/>
      <c r="CLD57" s="76"/>
      <c r="CLE57" s="76"/>
      <c r="CLF57" s="76"/>
      <c r="CLG57" s="76"/>
      <c r="CLH57" s="76"/>
      <c r="CLI57" s="76"/>
      <c r="CLJ57" s="76"/>
      <c r="CLK57" s="76"/>
      <c r="CLL57" s="76"/>
      <c r="CLM57" s="76"/>
      <c r="CLN57" s="76"/>
      <c r="CLO57" s="76"/>
      <c r="CLP57" s="76"/>
      <c r="CLQ57" s="76"/>
      <c r="CLR57" s="76"/>
      <c r="CLS57" s="76"/>
      <c r="CLT57" s="76"/>
      <c r="CLU57" s="76"/>
      <c r="CLV57" s="76"/>
      <c r="CLW57" s="76"/>
      <c r="CLX57" s="76"/>
      <c r="CLY57" s="76"/>
      <c r="CLZ57" s="76"/>
      <c r="CMA57" s="76"/>
      <c r="CMB57" s="76"/>
      <c r="CMC57" s="76"/>
      <c r="CMD57" s="76"/>
      <c r="CME57" s="76"/>
      <c r="CMF57" s="76"/>
      <c r="CMG57" s="76"/>
      <c r="CMH57" s="76"/>
      <c r="CMI57" s="76"/>
      <c r="CMJ57" s="76"/>
      <c r="CMK57" s="76"/>
      <c r="CML57" s="76"/>
      <c r="CMM57" s="76"/>
      <c r="CMN57" s="76"/>
      <c r="CMO57" s="76"/>
      <c r="CMP57" s="76"/>
      <c r="CMQ57" s="76"/>
      <c r="CMR57" s="76"/>
      <c r="CMS57" s="76"/>
      <c r="CMT57" s="76"/>
      <c r="CMU57" s="76"/>
      <c r="CMV57" s="76"/>
      <c r="CMW57" s="76"/>
      <c r="CMX57" s="76"/>
      <c r="CMY57" s="76"/>
      <c r="CMZ57" s="76"/>
      <c r="CNA57" s="76"/>
      <c r="CNB57" s="76"/>
      <c r="CNC57" s="76"/>
      <c r="CND57" s="76"/>
      <c r="CNE57" s="76"/>
      <c r="CNF57" s="76"/>
      <c r="CNG57" s="76"/>
      <c r="CNH57" s="76"/>
      <c r="CNI57" s="76"/>
      <c r="CNJ57" s="76"/>
      <c r="CNK57" s="76"/>
      <c r="CNL57" s="76"/>
      <c r="CNM57" s="76"/>
      <c r="CNN57" s="76"/>
      <c r="CNO57" s="76"/>
      <c r="CNP57" s="76"/>
      <c r="CNQ57" s="76"/>
      <c r="CNR57" s="76"/>
      <c r="CNS57" s="76"/>
      <c r="CNT57" s="76"/>
      <c r="CNU57" s="76"/>
      <c r="CNV57" s="76"/>
      <c r="CNW57" s="76"/>
      <c r="CNX57" s="76"/>
      <c r="CNY57" s="76"/>
      <c r="CNZ57" s="76"/>
      <c r="COA57" s="76"/>
      <c r="COB57" s="76"/>
      <c r="COC57" s="76"/>
      <c r="COD57" s="76"/>
      <c r="COE57" s="76"/>
      <c r="COF57" s="76"/>
      <c r="COG57" s="76"/>
      <c r="COH57" s="76"/>
      <c r="COI57" s="76"/>
      <c r="COJ57" s="76"/>
      <c r="COK57" s="76"/>
      <c r="COL57" s="76"/>
      <c r="COM57" s="76"/>
      <c r="CON57" s="76"/>
      <c r="COO57" s="76"/>
      <c r="COP57" s="76"/>
      <c r="COQ57" s="76"/>
      <c r="COR57" s="76"/>
      <c r="COS57" s="76"/>
      <c r="COT57" s="76"/>
      <c r="COU57" s="76"/>
      <c r="COV57" s="76"/>
      <c r="COW57" s="76"/>
      <c r="COX57" s="76"/>
      <c r="COY57" s="76"/>
      <c r="COZ57" s="76"/>
      <c r="CPA57" s="76"/>
      <c r="CPB57" s="76"/>
      <c r="CPC57" s="76"/>
      <c r="CPD57" s="76"/>
      <c r="CPE57" s="76"/>
      <c r="CPF57" s="76"/>
      <c r="CPG57" s="76"/>
      <c r="CPH57" s="76"/>
      <c r="CPI57" s="76"/>
      <c r="CPJ57" s="76"/>
      <c r="CPK57" s="76"/>
      <c r="CPL57" s="76"/>
      <c r="CPM57" s="76"/>
      <c r="CPN57" s="76"/>
      <c r="CPO57" s="76"/>
      <c r="CPP57" s="76"/>
      <c r="CPQ57" s="76"/>
      <c r="CPR57" s="76"/>
      <c r="CPS57" s="76"/>
      <c r="CPT57" s="76"/>
      <c r="CPU57" s="76"/>
      <c r="CPV57" s="76"/>
      <c r="CPW57" s="76"/>
      <c r="CPX57" s="76"/>
      <c r="CPY57" s="76"/>
      <c r="CPZ57" s="76"/>
      <c r="CQA57" s="76"/>
      <c r="CQB57" s="76"/>
      <c r="CQC57" s="76"/>
      <c r="CQD57" s="76"/>
      <c r="CQE57" s="76"/>
      <c r="CQF57" s="76"/>
      <c r="CQG57" s="76"/>
      <c r="CQH57" s="76"/>
      <c r="CQI57" s="76"/>
      <c r="CQJ57" s="76"/>
      <c r="CQK57" s="76"/>
      <c r="CQL57" s="76"/>
      <c r="CQM57" s="76"/>
      <c r="CQN57" s="76"/>
      <c r="CQO57" s="76"/>
      <c r="CQP57" s="76"/>
      <c r="CQQ57" s="76"/>
      <c r="CQR57" s="76"/>
      <c r="CQS57" s="76"/>
      <c r="CQT57" s="76"/>
      <c r="CQU57" s="76"/>
      <c r="CQV57" s="76"/>
      <c r="CQW57" s="76"/>
      <c r="CQX57" s="76"/>
      <c r="CQY57" s="76"/>
      <c r="CQZ57" s="76"/>
      <c r="CRA57" s="76"/>
      <c r="CRB57" s="76"/>
      <c r="CRC57" s="76"/>
      <c r="CRD57" s="76"/>
      <c r="CRE57" s="76"/>
      <c r="CRF57" s="76"/>
      <c r="CRG57" s="76"/>
      <c r="CRH57" s="76"/>
      <c r="CRI57" s="76"/>
      <c r="CRJ57" s="76"/>
      <c r="CRK57" s="76"/>
      <c r="CRL57" s="76"/>
      <c r="CRM57" s="76"/>
      <c r="CRN57" s="76"/>
      <c r="CRO57" s="76"/>
      <c r="CRP57" s="76"/>
      <c r="CRQ57" s="76"/>
      <c r="CRR57" s="76"/>
      <c r="CRS57" s="76"/>
      <c r="CRT57" s="76"/>
      <c r="CRU57" s="76"/>
      <c r="CRV57" s="76"/>
      <c r="CRW57" s="76"/>
      <c r="CRX57" s="76"/>
      <c r="CRY57" s="76"/>
      <c r="CRZ57" s="76"/>
      <c r="CSA57" s="76"/>
      <c r="CSB57" s="76"/>
      <c r="CSC57" s="76"/>
      <c r="CSD57" s="76"/>
      <c r="CSE57" s="76"/>
      <c r="CSF57" s="76"/>
      <c r="CSG57" s="76"/>
      <c r="CSH57" s="76"/>
      <c r="CSI57" s="76"/>
      <c r="CSJ57" s="76"/>
      <c r="CSK57" s="76"/>
      <c r="CSL57" s="76"/>
      <c r="CSM57" s="76"/>
      <c r="CSN57" s="76"/>
      <c r="CSO57" s="76"/>
      <c r="CSP57" s="76"/>
      <c r="CSQ57" s="76"/>
      <c r="CSR57" s="76"/>
      <c r="CSS57" s="76"/>
      <c r="CST57" s="76"/>
      <c r="CSU57" s="76"/>
      <c r="CSV57" s="76"/>
      <c r="CSW57" s="76"/>
      <c r="CSX57" s="76"/>
      <c r="CSY57" s="76"/>
      <c r="CSZ57" s="76"/>
      <c r="CTA57" s="76"/>
      <c r="CTB57" s="76"/>
      <c r="CTC57" s="76"/>
      <c r="CTD57" s="76"/>
      <c r="CTE57" s="76"/>
      <c r="CTF57" s="76"/>
      <c r="CTG57" s="76"/>
      <c r="CTH57" s="76"/>
      <c r="CTI57" s="76"/>
      <c r="CTJ57" s="76"/>
      <c r="CTK57" s="76"/>
      <c r="CTL57" s="76"/>
      <c r="CTM57" s="76"/>
      <c r="CTN57" s="76"/>
      <c r="CTO57" s="76"/>
      <c r="CTP57" s="76"/>
      <c r="CTQ57" s="76"/>
      <c r="CTR57" s="76"/>
      <c r="CTS57" s="76"/>
      <c r="CTT57" s="76"/>
      <c r="CTU57" s="76"/>
      <c r="CTV57" s="76"/>
      <c r="CTW57" s="76"/>
      <c r="CTX57" s="76"/>
      <c r="CTY57" s="76"/>
      <c r="CTZ57" s="76"/>
      <c r="CUA57" s="76"/>
      <c r="CUB57" s="76"/>
      <c r="CUC57" s="76"/>
      <c r="CUD57" s="76"/>
      <c r="CUE57" s="76"/>
      <c r="CUF57" s="76"/>
      <c r="CUG57" s="76"/>
      <c r="CUH57" s="76"/>
      <c r="CUI57" s="76"/>
      <c r="CUJ57" s="76"/>
      <c r="CUK57" s="76"/>
      <c r="CUL57" s="76"/>
      <c r="CUM57" s="76"/>
      <c r="CUN57" s="76"/>
      <c r="CUO57" s="76"/>
      <c r="CUP57" s="76"/>
      <c r="CUQ57" s="76"/>
      <c r="CUR57" s="76"/>
      <c r="CUS57" s="76"/>
      <c r="CUT57" s="76"/>
      <c r="CUU57" s="76"/>
      <c r="CUV57" s="76"/>
      <c r="CUW57" s="76"/>
      <c r="CUX57" s="76"/>
      <c r="CUY57" s="76"/>
      <c r="CUZ57" s="76"/>
      <c r="CVA57" s="76"/>
      <c r="CVB57" s="76"/>
      <c r="CVC57" s="76"/>
      <c r="CVD57" s="76"/>
      <c r="CVE57" s="76"/>
      <c r="CVF57" s="76"/>
      <c r="CVG57" s="76"/>
      <c r="CVH57" s="76"/>
      <c r="CVI57" s="76"/>
      <c r="CVJ57" s="76"/>
      <c r="CVK57" s="76"/>
      <c r="CVL57" s="76"/>
      <c r="CVM57" s="76"/>
      <c r="CVN57" s="76"/>
      <c r="CVO57" s="76"/>
      <c r="CVP57" s="76"/>
      <c r="CVQ57" s="76"/>
      <c r="CVR57" s="76"/>
      <c r="CVS57" s="76"/>
      <c r="CVT57" s="76"/>
      <c r="CVU57" s="76"/>
      <c r="CVV57" s="76"/>
      <c r="CVW57" s="76"/>
      <c r="CVX57" s="76"/>
      <c r="CVY57" s="76"/>
      <c r="CVZ57" s="76"/>
      <c r="CWA57" s="76"/>
      <c r="CWB57" s="76"/>
      <c r="CWC57" s="76"/>
      <c r="CWD57" s="76"/>
      <c r="CWE57" s="76"/>
      <c r="CWF57" s="76"/>
      <c r="CWG57" s="76"/>
      <c r="CWH57" s="76"/>
      <c r="CWI57" s="76"/>
      <c r="CWJ57" s="76"/>
      <c r="CWK57" s="76"/>
      <c r="CWL57" s="76"/>
      <c r="CWM57" s="76"/>
      <c r="CWN57" s="76"/>
      <c r="CWO57" s="76"/>
      <c r="CWP57" s="76"/>
      <c r="CWQ57" s="76"/>
      <c r="CWR57" s="76"/>
      <c r="CWS57" s="76"/>
      <c r="CWT57" s="76"/>
      <c r="CWU57" s="76"/>
      <c r="CWV57" s="76"/>
      <c r="CWW57" s="76"/>
      <c r="CWX57" s="76"/>
      <c r="CWY57" s="76"/>
      <c r="CWZ57" s="76"/>
      <c r="CXA57" s="76"/>
      <c r="CXB57" s="76"/>
      <c r="CXC57" s="76"/>
      <c r="CXD57" s="76"/>
      <c r="CXE57" s="76"/>
      <c r="CXF57" s="76"/>
      <c r="CXG57" s="76"/>
      <c r="CXH57" s="76"/>
      <c r="CXI57" s="76"/>
      <c r="CXJ57" s="76"/>
      <c r="CXK57" s="76"/>
      <c r="CXL57" s="76"/>
      <c r="CXM57" s="76"/>
      <c r="CXN57" s="76"/>
      <c r="CXO57" s="76"/>
      <c r="CXP57" s="76"/>
      <c r="CXQ57" s="76"/>
      <c r="CXR57" s="76"/>
      <c r="CXS57" s="76"/>
      <c r="CXT57" s="76"/>
      <c r="CXU57" s="76"/>
      <c r="CXV57" s="76"/>
      <c r="CXW57" s="76"/>
      <c r="CXX57" s="76"/>
      <c r="CXY57" s="76"/>
      <c r="CXZ57" s="76"/>
      <c r="CYA57" s="76"/>
      <c r="CYB57" s="76"/>
      <c r="CYC57" s="76"/>
      <c r="CYD57" s="76"/>
      <c r="CYE57" s="76"/>
      <c r="CYF57" s="76"/>
      <c r="CYG57" s="76"/>
      <c r="CYH57" s="76"/>
      <c r="CYI57" s="76"/>
      <c r="CYJ57" s="76"/>
      <c r="CYK57" s="76"/>
      <c r="CYL57" s="76"/>
      <c r="CYM57" s="76"/>
      <c r="CYN57" s="76"/>
      <c r="CYO57" s="76"/>
      <c r="CYP57" s="76"/>
      <c r="CYQ57" s="76"/>
      <c r="CYR57" s="76"/>
      <c r="CYS57" s="76"/>
      <c r="CYT57" s="76"/>
      <c r="CYU57" s="76"/>
      <c r="CYV57" s="76"/>
      <c r="CYW57" s="76"/>
      <c r="CYX57" s="76"/>
      <c r="CYY57" s="76"/>
      <c r="CYZ57" s="76"/>
      <c r="CZA57" s="76"/>
      <c r="CZB57" s="76"/>
      <c r="CZC57" s="76"/>
      <c r="CZD57" s="76"/>
      <c r="CZE57" s="76"/>
      <c r="CZF57" s="76"/>
      <c r="CZG57" s="76"/>
      <c r="CZH57" s="76"/>
      <c r="CZI57" s="76"/>
      <c r="CZJ57" s="76"/>
      <c r="CZK57" s="76"/>
      <c r="CZL57" s="76"/>
      <c r="CZM57" s="76"/>
      <c r="CZN57" s="76"/>
      <c r="CZO57" s="76"/>
      <c r="CZP57" s="76"/>
      <c r="CZQ57" s="76"/>
      <c r="CZR57" s="76"/>
      <c r="CZS57" s="76"/>
      <c r="CZT57" s="76"/>
      <c r="CZU57" s="76"/>
      <c r="CZV57" s="76"/>
      <c r="CZW57" s="76"/>
      <c r="CZX57" s="76"/>
      <c r="CZY57" s="76"/>
      <c r="CZZ57" s="76"/>
      <c r="DAA57" s="76"/>
      <c r="DAB57" s="76"/>
      <c r="DAC57" s="76"/>
      <c r="DAD57" s="76"/>
      <c r="DAE57" s="76"/>
      <c r="DAF57" s="76"/>
      <c r="DAG57" s="76"/>
      <c r="DAH57" s="76"/>
      <c r="DAI57" s="76"/>
      <c r="DAJ57" s="76"/>
      <c r="DAK57" s="76"/>
      <c r="DAL57" s="76"/>
      <c r="DAM57" s="76"/>
      <c r="DAN57" s="76"/>
      <c r="DAO57" s="76"/>
      <c r="DAP57" s="76"/>
      <c r="DAQ57" s="76"/>
      <c r="DAR57" s="76"/>
      <c r="DAS57" s="76"/>
      <c r="DAT57" s="76"/>
      <c r="DAU57" s="76"/>
      <c r="DAV57" s="76"/>
      <c r="DAW57" s="76"/>
      <c r="DAX57" s="76"/>
      <c r="DAY57" s="76"/>
      <c r="DAZ57" s="76"/>
      <c r="DBA57" s="76"/>
      <c r="DBB57" s="76"/>
      <c r="DBC57" s="76"/>
      <c r="DBD57" s="76"/>
      <c r="DBE57" s="76"/>
      <c r="DBF57" s="76"/>
      <c r="DBG57" s="76"/>
      <c r="DBH57" s="76"/>
      <c r="DBI57" s="76"/>
      <c r="DBJ57" s="76"/>
      <c r="DBK57" s="76"/>
      <c r="DBL57" s="76"/>
      <c r="DBM57" s="76"/>
      <c r="DBN57" s="76"/>
      <c r="DBO57" s="76"/>
      <c r="DBP57" s="76"/>
      <c r="DBQ57" s="76"/>
      <c r="DBR57" s="76"/>
      <c r="DBS57" s="76"/>
      <c r="DBT57" s="76"/>
      <c r="DBU57" s="76"/>
      <c r="DBV57" s="76"/>
      <c r="DBW57" s="76"/>
      <c r="DBX57" s="76"/>
      <c r="DBY57" s="76"/>
      <c r="DBZ57" s="76"/>
      <c r="DCA57" s="76"/>
      <c r="DCB57" s="76"/>
      <c r="DCC57" s="76"/>
      <c r="DCD57" s="76"/>
      <c r="DCE57" s="76"/>
      <c r="DCF57" s="76"/>
      <c r="DCG57" s="76"/>
      <c r="DCH57" s="76"/>
      <c r="DCI57" s="76"/>
      <c r="DCJ57" s="76"/>
      <c r="DCK57" s="76"/>
      <c r="DCL57" s="76"/>
      <c r="DCM57" s="76"/>
      <c r="DCN57" s="76"/>
      <c r="DCO57" s="76"/>
      <c r="DCP57" s="76"/>
      <c r="DCQ57" s="76"/>
      <c r="DCR57" s="76"/>
      <c r="DCS57" s="76"/>
      <c r="DCT57" s="76"/>
      <c r="DCU57" s="76"/>
      <c r="DCV57" s="76"/>
      <c r="DCW57" s="76"/>
      <c r="DCX57" s="76"/>
      <c r="DCY57" s="76"/>
      <c r="DCZ57" s="76"/>
      <c r="DDA57" s="76"/>
      <c r="DDB57" s="76"/>
      <c r="DDC57" s="76"/>
      <c r="DDD57" s="76"/>
      <c r="DDE57" s="76"/>
      <c r="DDF57" s="76"/>
      <c r="DDG57" s="76"/>
      <c r="DDH57" s="76"/>
      <c r="DDI57" s="76"/>
      <c r="DDJ57" s="76"/>
      <c r="DDK57" s="76"/>
      <c r="DDL57" s="76"/>
      <c r="DDM57" s="76"/>
      <c r="DDN57" s="76"/>
      <c r="DDO57" s="76"/>
      <c r="DDP57" s="76"/>
      <c r="DDQ57" s="76"/>
      <c r="DDR57" s="76"/>
      <c r="DDS57" s="76"/>
      <c r="DDT57" s="76"/>
      <c r="DDU57" s="76"/>
      <c r="DDV57" s="76"/>
      <c r="DDW57" s="76"/>
      <c r="DDX57" s="76"/>
      <c r="DDY57" s="76"/>
      <c r="DDZ57" s="76"/>
      <c r="DEA57" s="76"/>
      <c r="DEB57" s="76"/>
      <c r="DEC57" s="76"/>
      <c r="DED57" s="76"/>
      <c r="DEE57" s="76"/>
      <c r="DEF57" s="76"/>
      <c r="DEG57" s="76"/>
      <c r="DEH57" s="76"/>
      <c r="DEI57" s="76"/>
      <c r="DEJ57" s="76"/>
      <c r="DEK57" s="76"/>
      <c r="DEL57" s="76"/>
      <c r="DEM57" s="76"/>
      <c r="DEN57" s="76"/>
      <c r="DEO57" s="76"/>
      <c r="DEP57" s="76"/>
      <c r="DEQ57" s="76"/>
      <c r="DER57" s="76"/>
      <c r="DES57" s="76"/>
      <c r="DET57" s="76"/>
      <c r="DEU57" s="76"/>
      <c r="DEV57" s="76"/>
      <c r="DEW57" s="76"/>
      <c r="DEX57" s="76"/>
      <c r="DEY57" s="76"/>
      <c r="DEZ57" s="76"/>
      <c r="DFA57" s="76"/>
      <c r="DFB57" s="76"/>
      <c r="DFC57" s="76"/>
      <c r="DFD57" s="76"/>
      <c r="DFE57" s="76"/>
      <c r="DFF57" s="76"/>
      <c r="DFG57" s="76"/>
      <c r="DFH57" s="76"/>
      <c r="DFI57" s="76"/>
      <c r="DFJ57" s="76"/>
      <c r="DFK57" s="76"/>
      <c r="DFL57" s="76"/>
      <c r="DFM57" s="76"/>
      <c r="DFN57" s="76"/>
      <c r="DFO57" s="76"/>
      <c r="DFP57" s="76"/>
      <c r="DFQ57" s="76"/>
      <c r="DFR57" s="76"/>
      <c r="DFS57" s="76"/>
      <c r="DFT57" s="76"/>
      <c r="DFU57" s="76"/>
      <c r="DFV57" s="76"/>
      <c r="DFW57" s="76"/>
      <c r="DFX57" s="76"/>
      <c r="DFY57" s="76"/>
      <c r="DFZ57" s="76"/>
      <c r="DGA57" s="76"/>
      <c r="DGB57" s="76"/>
      <c r="DGC57" s="76"/>
      <c r="DGD57" s="76"/>
      <c r="DGE57" s="76"/>
      <c r="DGF57" s="76"/>
      <c r="DGG57" s="76"/>
      <c r="DGH57" s="76"/>
      <c r="DGI57" s="76"/>
      <c r="DGJ57" s="76"/>
      <c r="DGK57" s="76"/>
      <c r="DGL57" s="76"/>
      <c r="DGM57" s="76"/>
      <c r="DGN57" s="76"/>
      <c r="DGO57" s="76"/>
      <c r="DGP57" s="76"/>
      <c r="DGQ57" s="76"/>
      <c r="DGR57" s="76"/>
      <c r="DGS57" s="76"/>
      <c r="DGT57" s="76"/>
      <c r="DGU57" s="76"/>
      <c r="DGV57" s="76"/>
      <c r="DGW57" s="76"/>
      <c r="DGX57" s="76"/>
      <c r="DGY57" s="76"/>
      <c r="DGZ57" s="76"/>
      <c r="DHA57" s="76"/>
      <c r="DHB57" s="76"/>
      <c r="DHC57" s="76"/>
      <c r="DHD57" s="76"/>
      <c r="DHE57" s="76"/>
      <c r="DHF57" s="76"/>
      <c r="DHG57" s="76"/>
      <c r="DHH57" s="76"/>
      <c r="DHI57" s="76"/>
      <c r="DHJ57" s="76"/>
      <c r="DHK57" s="76"/>
      <c r="DHL57" s="76"/>
      <c r="DHM57" s="76"/>
      <c r="DHN57" s="76"/>
      <c r="DHO57" s="76"/>
      <c r="DHP57" s="76"/>
      <c r="DHQ57" s="76"/>
      <c r="DHR57" s="76"/>
      <c r="DHS57" s="76"/>
      <c r="DHT57" s="76"/>
      <c r="DHU57" s="76"/>
      <c r="DHV57" s="76"/>
      <c r="DHW57" s="76"/>
      <c r="DHX57" s="76"/>
      <c r="DHY57" s="76"/>
      <c r="DHZ57" s="76"/>
      <c r="DIA57" s="76"/>
      <c r="DIB57" s="76"/>
      <c r="DIC57" s="76"/>
      <c r="DID57" s="76"/>
      <c r="DIE57" s="76"/>
      <c r="DIF57" s="76"/>
      <c r="DIG57" s="76"/>
      <c r="DIH57" s="76"/>
      <c r="DII57" s="76"/>
      <c r="DIJ57" s="76"/>
      <c r="DIK57" s="76"/>
      <c r="DIL57" s="76"/>
      <c r="DIM57" s="76"/>
      <c r="DIN57" s="76"/>
      <c r="DIO57" s="76"/>
      <c r="DIP57" s="76"/>
      <c r="DIQ57" s="76"/>
      <c r="DIR57" s="76"/>
      <c r="DIS57" s="76"/>
      <c r="DIT57" s="76"/>
      <c r="DIU57" s="76"/>
      <c r="DIV57" s="76"/>
      <c r="DIW57" s="76"/>
      <c r="DIX57" s="76"/>
      <c r="DIY57" s="76"/>
      <c r="DIZ57" s="76"/>
      <c r="DJA57" s="76"/>
      <c r="DJB57" s="76"/>
      <c r="DJC57" s="76"/>
      <c r="DJD57" s="76"/>
      <c r="DJE57" s="76"/>
      <c r="DJF57" s="76"/>
      <c r="DJG57" s="76"/>
      <c r="DJH57" s="76"/>
      <c r="DJI57" s="76"/>
      <c r="DJJ57" s="76"/>
      <c r="DJK57" s="76"/>
      <c r="DJL57" s="76"/>
      <c r="DJM57" s="76"/>
      <c r="DJN57" s="76"/>
      <c r="DJO57" s="76"/>
      <c r="DJP57" s="76"/>
      <c r="DJQ57" s="76"/>
      <c r="DJR57" s="76"/>
      <c r="DJS57" s="76"/>
      <c r="DJT57" s="76"/>
      <c r="DJU57" s="76"/>
      <c r="DJV57" s="76"/>
      <c r="DJW57" s="76"/>
      <c r="DJX57" s="76"/>
      <c r="DJY57" s="76"/>
      <c r="DJZ57" s="76"/>
      <c r="DKA57" s="76"/>
      <c r="DKB57" s="76"/>
      <c r="DKC57" s="76"/>
      <c r="DKD57" s="76"/>
      <c r="DKE57" s="76"/>
      <c r="DKF57" s="76"/>
      <c r="DKG57" s="76"/>
      <c r="DKH57" s="76"/>
      <c r="DKI57" s="76"/>
      <c r="DKJ57" s="76"/>
      <c r="DKK57" s="76"/>
      <c r="DKL57" s="76"/>
      <c r="DKM57" s="76"/>
      <c r="DKN57" s="76"/>
      <c r="DKO57" s="76"/>
      <c r="DKP57" s="76"/>
      <c r="DKQ57" s="76"/>
      <c r="DKR57" s="76"/>
      <c r="DKS57" s="76"/>
      <c r="DKT57" s="76"/>
      <c r="DKU57" s="76"/>
      <c r="DKV57" s="76"/>
      <c r="DKW57" s="76"/>
      <c r="DKX57" s="76"/>
      <c r="DKY57" s="76"/>
      <c r="DKZ57" s="76"/>
      <c r="DLA57" s="76"/>
      <c r="DLB57" s="76"/>
      <c r="DLC57" s="76"/>
      <c r="DLD57" s="76"/>
      <c r="DLE57" s="76"/>
      <c r="DLF57" s="76"/>
      <c r="DLG57" s="76"/>
      <c r="DLH57" s="76"/>
      <c r="DLI57" s="76"/>
      <c r="DLJ57" s="76"/>
      <c r="DLK57" s="76"/>
      <c r="DLL57" s="76"/>
      <c r="DLM57" s="76"/>
      <c r="DLN57" s="76"/>
      <c r="DLO57" s="76"/>
      <c r="DLP57" s="76"/>
      <c r="DLQ57" s="76"/>
      <c r="DLR57" s="76"/>
      <c r="DLS57" s="76"/>
      <c r="DLT57" s="76"/>
      <c r="DLU57" s="76"/>
      <c r="DLV57" s="76"/>
      <c r="DLW57" s="76"/>
      <c r="DLX57" s="76"/>
      <c r="DLY57" s="76"/>
      <c r="DLZ57" s="76"/>
      <c r="DMA57" s="76"/>
      <c r="DMB57" s="76"/>
      <c r="DMC57" s="76"/>
      <c r="DMD57" s="76"/>
      <c r="DME57" s="76"/>
      <c r="DMF57" s="76"/>
      <c r="DMG57" s="76"/>
      <c r="DMH57" s="76"/>
      <c r="DMI57" s="76"/>
      <c r="DMJ57" s="76"/>
      <c r="DMK57" s="76"/>
      <c r="DML57" s="76"/>
      <c r="DMM57" s="76"/>
      <c r="DMN57" s="76"/>
      <c r="DMO57" s="76"/>
      <c r="DMP57" s="76"/>
      <c r="DMQ57" s="76"/>
      <c r="DMR57" s="76"/>
      <c r="DMS57" s="76"/>
      <c r="DMT57" s="76"/>
      <c r="DMU57" s="76"/>
      <c r="DMV57" s="76"/>
      <c r="DMW57" s="76"/>
      <c r="DMX57" s="76"/>
      <c r="DMY57" s="76"/>
      <c r="DMZ57" s="76"/>
      <c r="DNA57" s="76"/>
      <c r="DNB57" s="76"/>
      <c r="DNC57" s="76"/>
      <c r="DND57" s="76"/>
      <c r="DNE57" s="76"/>
      <c r="DNF57" s="76"/>
      <c r="DNG57" s="76"/>
      <c r="DNH57" s="76"/>
      <c r="DNI57" s="76"/>
      <c r="DNJ57" s="76"/>
      <c r="DNK57" s="76"/>
      <c r="DNL57" s="76"/>
      <c r="DNM57" s="76"/>
      <c r="DNN57" s="76"/>
      <c r="DNO57" s="76"/>
      <c r="DNP57" s="76"/>
      <c r="DNQ57" s="76"/>
      <c r="DNR57" s="76"/>
      <c r="DNS57" s="76"/>
      <c r="DNT57" s="76"/>
      <c r="DNU57" s="76"/>
      <c r="DNV57" s="76"/>
      <c r="DNW57" s="76"/>
      <c r="DNX57" s="76"/>
      <c r="DNY57" s="76"/>
      <c r="DNZ57" s="76"/>
      <c r="DOA57" s="76"/>
      <c r="DOB57" s="76"/>
      <c r="DOC57" s="76"/>
      <c r="DOD57" s="76"/>
      <c r="DOE57" s="76"/>
      <c r="DOF57" s="76"/>
      <c r="DOG57" s="76"/>
      <c r="DOH57" s="76"/>
      <c r="DOI57" s="76"/>
      <c r="DOJ57" s="76"/>
      <c r="DOK57" s="76"/>
      <c r="DOL57" s="76"/>
      <c r="DOM57" s="76"/>
      <c r="DON57" s="76"/>
      <c r="DOO57" s="76"/>
      <c r="DOP57" s="76"/>
      <c r="DOQ57" s="76"/>
      <c r="DOR57" s="76"/>
      <c r="DOS57" s="76"/>
      <c r="DOT57" s="76"/>
      <c r="DOU57" s="76"/>
      <c r="DOV57" s="76"/>
      <c r="DOW57" s="76"/>
      <c r="DOX57" s="76"/>
      <c r="DOY57" s="76"/>
      <c r="DOZ57" s="76"/>
      <c r="DPA57" s="76"/>
      <c r="DPB57" s="76"/>
      <c r="DPC57" s="76"/>
      <c r="DPD57" s="76"/>
      <c r="DPE57" s="76"/>
      <c r="DPF57" s="76"/>
      <c r="DPG57" s="76"/>
      <c r="DPH57" s="76"/>
      <c r="DPI57" s="76"/>
      <c r="DPJ57" s="76"/>
      <c r="DPK57" s="76"/>
      <c r="DPL57" s="76"/>
      <c r="DPM57" s="76"/>
      <c r="DPN57" s="76"/>
      <c r="DPO57" s="76"/>
      <c r="DPP57" s="76"/>
      <c r="DPQ57" s="76"/>
      <c r="DPR57" s="76"/>
      <c r="DPS57" s="76"/>
      <c r="DPT57" s="76"/>
      <c r="DPU57" s="76"/>
      <c r="DPV57" s="76"/>
      <c r="DPW57" s="76"/>
      <c r="DPX57" s="76"/>
      <c r="DPY57" s="76"/>
      <c r="DPZ57" s="76"/>
      <c r="DQA57" s="76"/>
      <c r="DQB57" s="76"/>
      <c r="DQC57" s="76"/>
      <c r="DQD57" s="76"/>
      <c r="DQE57" s="76"/>
      <c r="DQF57" s="76"/>
      <c r="DQG57" s="76"/>
      <c r="DQH57" s="76"/>
      <c r="DQI57" s="76"/>
      <c r="DQJ57" s="76"/>
      <c r="DQK57" s="76"/>
      <c r="DQL57" s="76"/>
      <c r="DQM57" s="76"/>
      <c r="DQN57" s="76"/>
      <c r="DQO57" s="76"/>
      <c r="DQP57" s="76"/>
      <c r="DQQ57" s="76"/>
      <c r="DQR57" s="76"/>
      <c r="DQS57" s="76"/>
      <c r="DQT57" s="76"/>
      <c r="DQU57" s="76"/>
      <c r="DQV57" s="76"/>
      <c r="DQW57" s="76"/>
      <c r="DQX57" s="76"/>
      <c r="DQY57" s="76"/>
      <c r="DQZ57" s="76"/>
      <c r="DRA57" s="76"/>
      <c r="DRB57" s="76"/>
      <c r="DRC57" s="76"/>
      <c r="DRD57" s="76"/>
      <c r="DRE57" s="76"/>
      <c r="DRF57" s="76"/>
      <c r="DRG57" s="76"/>
      <c r="DRH57" s="76"/>
      <c r="DRI57" s="76"/>
      <c r="DRJ57" s="76"/>
      <c r="DRK57" s="76"/>
      <c r="DRL57" s="76"/>
      <c r="DRM57" s="76"/>
      <c r="DRN57" s="76"/>
      <c r="DRO57" s="76"/>
      <c r="DRP57" s="76"/>
      <c r="DRQ57" s="76"/>
      <c r="DRR57" s="76"/>
      <c r="DRS57" s="76"/>
      <c r="DRT57" s="76"/>
      <c r="DRU57" s="76"/>
      <c r="DRV57" s="76"/>
      <c r="DRW57" s="76"/>
      <c r="DRX57" s="76"/>
      <c r="DRY57" s="76"/>
      <c r="DRZ57" s="76"/>
      <c r="DSA57" s="76"/>
      <c r="DSB57" s="76"/>
      <c r="DSC57" s="76"/>
      <c r="DSD57" s="76"/>
      <c r="DSE57" s="76"/>
      <c r="DSF57" s="76"/>
      <c r="DSG57" s="76"/>
      <c r="DSH57" s="76"/>
      <c r="DSI57" s="76"/>
      <c r="DSJ57" s="76"/>
      <c r="DSK57" s="76"/>
      <c r="DSL57" s="76"/>
      <c r="DSM57" s="76"/>
      <c r="DSN57" s="76"/>
      <c r="DSO57" s="76"/>
      <c r="DSP57" s="76"/>
      <c r="DSQ57" s="76"/>
      <c r="DSR57" s="76"/>
      <c r="DSS57" s="76"/>
      <c r="DST57" s="76"/>
      <c r="DSU57" s="76"/>
      <c r="DSV57" s="76"/>
      <c r="DSW57" s="76"/>
      <c r="DSX57" s="76"/>
      <c r="DSY57" s="76"/>
      <c r="DSZ57" s="76"/>
      <c r="DTA57" s="76"/>
      <c r="DTB57" s="76"/>
      <c r="DTC57" s="76"/>
      <c r="DTD57" s="76"/>
      <c r="DTE57" s="76"/>
      <c r="DTF57" s="76"/>
      <c r="DTG57" s="76"/>
      <c r="DTH57" s="76"/>
      <c r="DTI57" s="76"/>
      <c r="DTJ57" s="76"/>
      <c r="DTK57" s="76"/>
      <c r="DTL57" s="76"/>
      <c r="DTM57" s="76"/>
      <c r="DTN57" s="76"/>
      <c r="DTO57" s="76"/>
      <c r="DTP57" s="76"/>
      <c r="DTQ57" s="76"/>
      <c r="DTR57" s="76"/>
      <c r="DTS57" s="76"/>
      <c r="DTT57" s="76"/>
      <c r="DTU57" s="76"/>
      <c r="DTV57" s="76"/>
      <c r="DTW57" s="76"/>
      <c r="DTX57" s="76"/>
      <c r="DTY57" s="76"/>
      <c r="DTZ57" s="76"/>
      <c r="DUA57" s="76"/>
      <c r="DUB57" s="76"/>
      <c r="DUC57" s="76"/>
      <c r="DUD57" s="76"/>
      <c r="DUE57" s="76"/>
      <c r="DUF57" s="76"/>
      <c r="DUG57" s="76"/>
      <c r="DUH57" s="76"/>
      <c r="DUI57" s="76"/>
      <c r="DUJ57" s="76"/>
      <c r="DUK57" s="76"/>
      <c r="DUL57" s="76"/>
      <c r="DUM57" s="76"/>
      <c r="DUN57" s="76"/>
      <c r="DUO57" s="76"/>
      <c r="DUP57" s="76"/>
      <c r="DUQ57" s="76"/>
      <c r="DUR57" s="76"/>
      <c r="DUS57" s="76"/>
      <c r="DUT57" s="76"/>
      <c r="DUU57" s="76"/>
      <c r="DUV57" s="76"/>
      <c r="DUW57" s="76"/>
      <c r="DUX57" s="76"/>
      <c r="DUY57" s="76"/>
      <c r="DUZ57" s="76"/>
      <c r="DVA57" s="76"/>
      <c r="DVB57" s="76"/>
      <c r="DVC57" s="76"/>
      <c r="DVD57" s="76"/>
      <c r="DVE57" s="76"/>
      <c r="DVF57" s="76"/>
      <c r="DVG57" s="76"/>
      <c r="DVH57" s="76"/>
      <c r="DVI57" s="76"/>
      <c r="DVJ57" s="76"/>
      <c r="DVK57" s="76"/>
      <c r="DVL57" s="76"/>
      <c r="DVM57" s="76"/>
      <c r="DVN57" s="76"/>
      <c r="DVO57" s="76"/>
      <c r="DVP57" s="76"/>
      <c r="DVQ57" s="76"/>
      <c r="DVR57" s="76"/>
      <c r="DVS57" s="76"/>
      <c r="DVT57" s="76"/>
      <c r="DVU57" s="76"/>
      <c r="DVV57" s="76"/>
      <c r="DVW57" s="76"/>
      <c r="DVX57" s="76"/>
      <c r="DVY57" s="76"/>
      <c r="DVZ57" s="76"/>
      <c r="DWA57" s="76"/>
      <c r="DWB57" s="76"/>
      <c r="DWC57" s="76"/>
      <c r="DWD57" s="76"/>
      <c r="DWE57" s="76"/>
      <c r="DWF57" s="76"/>
      <c r="DWG57" s="76"/>
      <c r="DWH57" s="76"/>
      <c r="DWI57" s="76"/>
      <c r="DWJ57" s="76"/>
      <c r="DWK57" s="76"/>
      <c r="DWL57" s="76"/>
      <c r="DWM57" s="76"/>
      <c r="DWN57" s="76"/>
      <c r="DWO57" s="76"/>
      <c r="DWP57" s="76"/>
      <c r="DWQ57" s="76"/>
      <c r="DWR57" s="76"/>
      <c r="DWS57" s="76"/>
      <c r="DWT57" s="76"/>
      <c r="DWU57" s="76"/>
      <c r="DWV57" s="76"/>
      <c r="DWW57" s="76"/>
      <c r="DWX57" s="76"/>
      <c r="DWY57" s="76"/>
      <c r="DWZ57" s="76"/>
      <c r="DXA57" s="76"/>
      <c r="DXB57" s="76"/>
      <c r="DXC57" s="76"/>
      <c r="DXD57" s="76"/>
      <c r="DXE57" s="76"/>
      <c r="DXF57" s="76"/>
      <c r="DXG57" s="76"/>
      <c r="DXH57" s="76"/>
      <c r="DXI57" s="76"/>
      <c r="DXJ57" s="76"/>
      <c r="DXK57" s="76"/>
      <c r="DXL57" s="76"/>
      <c r="DXM57" s="76"/>
      <c r="DXN57" s="76"/>
      <c r="DXO57" s="76"/>
      <c r="DXP57" s="76"/>
      <c r="DXQ57" s="76"/>
      <c r="DXR57" s="76"/>
      <c r="DXS57" s="76"/>
      <c r="DXT57" s="76"/>
      <c r="DXU57" s="76"/>
      <c r="DXV57" s="76"/>
      <c r="DXW57" s="76"/>
      <c r="DXX57" s="76"/>
      <c r="DXY57" s="76"/>
      <c r="DXZ57" s="76"/>
      <c r="DYA57" s="76"/>
      <c r="DYB57" s="76"/>
      <c r="DYC57" s="76"/>
      <c r="DYD57" s="76"/>
      <c r="DYE57" s="76"/>
      <c r="DYF57" s="76"/>
      <c r="DYG57" s="76"/>
      <c r="DYH57" s="76"/>
      <c r="DYI57" s="76"/>
      <c r="DYJ57" s="76"/>
      <c r="DYK57" s="76"/>
      <c r="DYL57" s="76"/>
      <c r="DYM57" s="76"/>
      <c r="DYN57" s="76"/>
      <c r="DYO57" s="76"/>
      <c r="DYP57" s="76"/>
      <c r="DYQ57" s="76"/>
      <c r="DYR57" s="76"/>
      <c r="DYS57" s="76"/>
      <c r="DYT57" s="76"/>
      <c r="DYU57" s="76"/>
      <c r="DYV57" s="76"/>
      <c r="DYW57" s="76"/>
      <c r="DYX57" s="76"/>
      <c r="DYY57" s="76"/>
      <c r="DYZ57" s="76"/>
      <c r="DZA57" s="76"/>
      <c r="DZB57" s="76"/>
      <c r="DZC57" s="76"/>
      <c r="DZD57" s="76"/>
      <c r="DZE57" s="76"/>
      <c r="DZF57" s="76"/>
      <c r="DZG57" s="76"/>
      <c r="DZH57" s="76"/>
      <c r="DZI57" s="76"/>
      <c r="DZJ57" s="76"/>
      <c r="DZK57" s="76"/>
      <c r="DZL57" s="76"/>
      <c r="DZM57" s="76"/>
      <c r="DZN57" s="76"/>
      <c r="DZO57" s="76"/>
      <c r="DZP57" s="76"/>
      <c r="DZQ57" s="76"/>
      <c r="DZR57" s="76"/>
      <c r="DZS57" s="76"/>
      <c r="DZT57" s="76"/>
      <c r="DZU57" s="76"/>
      <c r="DZV57" s="76"/>
      <c r="DZW57" s="76"/>
      <c r="DZX57" s="76"/>
      <c r="DZY57" s="76"/>
      <c r="DZZ57" s="76"/>
      <c r="EAA57" s="76"/>
      <c r="EAB57" s="76"/>
      <c r="EAC57" s="76"/>
      <c r="EAD57" s="76"/>
      <c r="EAE57" s="76"/>
      <c r="EAF57" s="76"/>
      <c r="EAG57" s="76"/>
      <c r="EAH57" s="76"/>
      <c r="EAI57" s="76"/>
      <c r="EAJ57" s="76"/>
      <c r="EAK57" s="76"/>
      <c r="EAL57" s="76"/>
      <c r="EAM57" s="76"/>
      <c r="EAN57" s="76"/>
      <c r="EAO57" s="76"/>
      <c r="EAP57" s="76"/>
      <c r="EAQ57" s="76"/>
      <c r="EAR57" s="76"/>
      <c r="EAS57" s="76"/>
      <c r="EAT57" s="76"/>
      <c r="EAU57" s="76"/>
      <c r="EAV57" s="76"/>
      <c r="EAW57" s="76"/>
      <c r="EAX57" s="76"/>
      <c r="EAY57" s="76"/>
      <c r="EAZ57" s="76"/>
      <c r="EBA57" s="76"/>
      <c r="EBB57" s="76"/>
      <c r="EBC57" s="76"/>
      <c r="EBD57" s="76"/>
      <c r="EBE57" s="76"/>
      <c r="EBF57" s="76"/>
      <c r="EBG57" s="76"/>
      <c r="EBH57" s="76"/>
      <c r="EBI57" s="76"/>
      <c r="EBJ57" s="76"/>
      <c r="EBK57" s="76"/>
      <c r="EBL57" s="76"/>
      <c r="EBM57" s="76"/>
      <c r="EBN57" s="76"/>
      <c r="EBO57" s="76"/>
      <c r="EBP57" s="76"/>
      <c r="EBQ57" s="76"/>
      <c r="EBR57" s="76"/>
      <c r="EBS57" s="76"/>
      <c r="EBT57" s="76"/>
      <c r="EBU57" s="76"/>
      <c r="EBV57" s="76"/>
      <c r="EBW57" s="76"/>
      <c r="EBX57" s="76"/>
      <c r="EBY57" s="76"/>
      <c r="EBZ57" s="76"/>
      <c r="ECA57" s="76"/>
      <c r="ECB57" s="76"/>
      <c r="ECC57" s="76"/>
      <c r="ECD57" s="76"/>
      <c r="ECE57" s="76"/>
      <c r="ECF57" s="76"/>
      <c r="ECG57" s="76"/>
      <c r="ECH57" s="76"/>
      <c r="ECI57" s="76"/>
      <c r="ECJ57" s="76"/>
      <c r="ECK57" s="76"/>
      <c r="ECL57" s="76"/>
      <c r="ECM57" s="76"/>
      <c r="ECN57" s="76"/>
      <c r="ECO57" s="76"/>
      <c r="ECP57" s="76"/>
      <c r="ECQ57" s="76"/>
      <c r="ECR57" s="76"/>
      <c r="ECS57" s="76"/>
      <c r="ECT57" s="76"/>
      <c r="ECU57" s="76"/>
      <c r="ECV57" s="76"/>
      <c r="ECW57" s="76"/>
      <c r="ECX57" s="76"/>
      <c r="ECY57" s="76"/>
      <c r="ECZ57" s="76"/>
      <c r="EDA57" s="76"/>
      <c r="EDB57" s="76"/>
      <c r="EDC57" s="76"/>
      <c r="EDD57" s="76"/>
      <c r="EDE57" s="76"/>
      <c r="EDF57" s="76"/>
      <c r="EDG57" s="76"/>
      <c r="EDH57" s="76"/>
      <c r="EDI57" s="76"/>
      <c r="EDJ57" s="76"/>
      <c r="EDK57" s="76"/>
      <c r="EDL57" s="76"/>
      <c r="EDM57" s="76"/>
      <c r="EDN57" s="76"/>
      <c r="EDO57" s="76"/>
      <c r="EDP57" s="76"/>
      <c r="EDQ57" s="76"/>
      <c r="EDR57" s="76"/>
      <c r="EDS57" s="76"/>
      <c r="EDT57" s="76"/>
      <c r="EDU57" s="76"/>
      <c r="EDV57" s="76"/>
      <c r="EDW57" s="76"/>
      <c r="EDX57" s="76"/>
      <c r="EDY57" s="76"/>
      <c r="EDZ57" s="76"/>
      <c r="EEA57" s="76"/>
      <c r="EEB57" s="76"/>
      <c r="EEC57" s="76"/>
      <c r="EED57" s="76"/>
      <c r="EEE57" s="76"/>
      <c r="EEF57" s="76"/>
      <c r="EEG57" s="76"/>
      <c r="EEH57" s="76"/>
      <c r="EEI57" s="76"/>
      <c r="EEJ57" s="76"/>
      <c r="EEK57" s="76"/>
      <c r="EEL57" s="76"/>
      <c r="EEM57" s="76"/>
      <c r="EEN57" s="76"/>
      <c r="EEO57" s="76"/>
      <c r="EEP57" s="76"/>
      <c r="EEQ57" s="76"/>
      <c r="EER57" s="76"/>
      <c r="EES57" s="76"/>
      <c r="EET57" s="76"/>
      <c r="EEU57" s="76"/>
      <c r="EEV57" s="76"/>
      <c r="EEW57" s="76"/>
      <c r="EEX57" s="76"/>
      <c r="EEY57" s="76"/>
      <c r="EEZ57" s="76"/>
      <c r="EFA57" s="76"/>
      <c r="EFB57" s="76"/>
      <c r="EFC57" s="76"/>
      <c r="EFD57" s="76"/>
      <c r="EFE57" s="76"/>
      <c r="EFF57" s="76"/>
      <c r="EFG57" s="76"/>
      <c r="EFH57" s="76"/>
      <c r="EFI57" s="76"/>
      <c r="EFJ57" s="76"/>
      <c r="EFK57" s="76"/>
      <c r="EFL57" s="76"/>
      <c r="EFM57" s="76"/>
      <c r="EFN57" s="76"/>
      <c r="EFO57" s="76"/>
      <c r="EFP57" s="76"/>
      <c r="EFQ57" s="76"/>
      <c r="EFR57" s="76"/>
      <c r="EFS57" s="76"/>
      <c r="EFT57" s="76"/>
      <c r="EFU57" s="76"/>
      <c r="EFV57" s="76"/>
      <c r="EFW57" s="76"/>
      <c r="EFX57" s="76"/>
      <c r="EFY57" s="76"/>
      <c r="EFZ57" s="76"/>
      <c r="EGA57" s="76"/>
      <c r="EGB57" s="76"/>
      <c r="EGC57" s="76"/>
      <c r="EGD57" s="76"/>
      <c r="EGE57" s="76"/>
      <c r="EGF57" s="76"/>
      <c r="EGG57" s="76"/>
      <c r="EGH57" s="76"/>
      <c r="EGI57" s="76"/>
      <c r="EGJ57" s="76"/>
      <c r="EGK57" s="76"/>
      <c r="EGL57" s="76"/>
      <c r="EGM57" s="76"/>
      <c r="EGN57" s="76"/>
      <c r="EGO57" s="76"/>
      <c r="EGP57" s="76"/>
      <c r="EGQ57" s="76"/>
      <c r="EGR57" s="76"/>
      <c r="EGS57" s="76"/>
      <c r="EGT57" s="76"/>
      <c r="EGU57" s="76"/>
      <c r="EGV57" s="76"/>
      <c r="EGW57" s="76"/>
      <c r="EGX57" s="76"/>
      <c r="EGY57" s="76"/>
      <c r="EGZ57" s="76"/>
      <c r="EHA57" s="76"/>
      <c r="EHB57" s="76"/>
      <c r="EHC57" s="76"/>
      <c r="EHD57" s="76"/>
      <c r="EHE57" s="76"/>
      <c r="EHF57" s="76"/>
      <c r="EHG57" s="76"/>
      <c r="EHH57" s="76"/>
      <c r="EHI57" s="76"/>
      <c r="EHJ57" s="76"/>
      <c r="EHK57" s="76"/>
      <c r="EHL57" s="76"/>
      <c r="EHM57" s="76"/>
      <c r="EHN57" s="76"/>
      <c r="EHO57" s="76"/>
      <c r="EHP57" s="76"/>
      <c r="EHQ57" s="76"/>
      <c r="EHR57" s="76"/>
      <c r="EHS57" s="76"/>
      <c r="EHT57" s="76"/>
      <c r="EHU57" s="76"/>
      <c r="EHV57" s="76"/>
      <c r="EHW57" s="76"/>
      <c r="EHX57" s="76"/>
      <c r="EHY57" s="76"/>
      <c r="EHZ57" s="76"/>
      <c r="EIA57" s="76"/>
      <c r="EIB57" s="76"/>
      <c r="EIC57" s="76"/>
      <c r="EID57" s="76"/>
      <c r="EIE57" s="76"/>
      <c r="EIF57" s="76"/>
      <c r="EIG57" s="76"/>
      <c r="EIH57" s="76"/>
      <c r="EII57" s="76"/>
      <c r="EIJ57" s="76"/>
      <c r="EIK57" s="76"/>
      <c r="EIL57" s="76"/>
      <c r="EIM57" s="76"/>
      <c r="EIN57" s="76"/>
      <c r="EIO57" s="76"/>
      <c r="EIP57" s="76"/>
      <c r="EIQ57" s="76"/>
      <c r="EIR57" s="76"/>
      <c r="EIS57" s="76"/>
      <c r="EIT57" s="76"/>
      <c r="EIU57" s="76"/>
      <c r="EIV57" s="76"/>
      <c r="EIW57" s="76"/>
      <c r="EIX57" s="76"/>
      <c r="EIY57" s="76"/>
      <c r="EIZ57" s="76"/>
      <c r="EJA57" s="76"/>
      <c r="EJB57" s="76"/>
      <c r="EJC57" s="76"/>
      <c r="EJD57" s="76"/>
      <c r="EJE57" s="76"/>
      <c r="EJF57" s="76"/>
      <c r="EJG57" s="76"/>
      <c r="EJH57" s="76"/>
      <c r="EJI57" s="76"/>
      <c r="EJJ57" s="76"/>
      <c r="EJK57" s="76"/>
      <c r="EJL57" s="76"/>
      <c r="EJM57" s="76"/>
      <c r="EJN57" s="76"/>
      <c r="EJO57" s="76"/>
      <c r="EJP57" s="76"/>
      <c r="EJQ57" s="76"/>
      <c r="EJR57" s="76"/>
      <c r="EJS57" s="76"/>
      <c r="EJT57" s="76"/>
      <c r="EJU57" s="76"/>
      <c r="EJV57" s="76"/>
      <c r="EJW57" s="76"/>
      <c r="EJX57" s="76"/>
      <c r="EJY57" s="76"/>
      <c r="EJZ57" s="76"/>
      <c r="EKA57" s="76"/>
      <c r="EKB57" s="76"/>
      <c r="EKC57" s="76"/>
      <c r="EKD57" s="76"/>
      <c r="EKE57" s="76"/>
      <c r="EKF57" s="76"/>
      <c r="EKG57" s="76"/>
      <c r="EKH57" s="76"/>
      <c r="EKI57" s="76"/>
      <c r="EKJ57" s="76"/>
      <c r="EKK57" s="76"/>
      <c r="EKL57" s="76"/>
      <c r="EKM57" s="76"/>
      <c r="EKN57" s="76"/>
      <c r="EKO57" s="76"/>
      <c r="EKP57" s="76"/>
      <c r="EKQ57" s="76"/>
      <c r="EKR57" s="76"/>
      <c r="EKS57" s="76"/>
      <c r="EKT57" s="76"/>
      <c r="EKU57" s="76"/>
      <c r="EKV57" s="76"/>
      <c r="EKW57" s="76"/>
      <c r="EKX57" s="76"/>
      <c r="EKY57" s="76"/>
      <c r="EKZ57" s="76"/>
      <c r="ELA57" s="76"/>
      <c r="ELB57" s="76"/>
      <c r="ELC57" s="76"/>
      <c r="ELD57" s="76"/>
      <c r="ELE57" s="76"/>
      <c r="ELF57" s="76"/>
      <c r="ELG57" s="76"/>
      <c r="ELH57" s="76"/>
      <c r="ELI57" s="76"/>
      <c r="ELJ57" s="76"/>
      <c r="ELK57" s="76"/>
      <c r="ELL57" s="76"/>
      <c r="ELM57" s="76"/>
      <c r="ELN57" s="76"/>
      <c r="ELO57" s="76"/>
      <c r="ELP57" s="76"/>
      <c r="ELQ57" s="76"/>
      <c r="ELR57" s="76"/>
      <c r="ELS57" s="76"/>
      <c r="ELT57" s="76"/>
      <c r="ELU57" s="76"/>
      <c r="ELV57" s="76"/>
      <c r="ELW57" s="76"/>
      <c r="ELX57" s="76"/>
      <c r="ELY57" s="76"/>
      <c r="ELZ57" s="76"/>
      <c r="EMA57" s="76"/>
      <c r="EMB57" s="76"/>
      <c r="EMC57" s="76"/>
      <c r="EMD57" s="76"/>
      <c r="EME57" s="76"/>
      <c r="EMF57" s="76"/>
      <c r="EMG57" s="76"/>
      <c r="EMH57" s="76"/>
      <c r="EMI57" s="76"/>
      <c r="EMJ57" s="76"/>
      <c r="EMK57" s="76"/>
      <c r="EML57" s="76"/>
      <c r="EMM57" s="76"/>
      <c r="EMN57" s="76"/>
      <c r="EMO57" s="76"/>
      <c r="EMP57" s="76"/>
      <c r="EMQ57" s="76"/>
      <c r="EMR57" s="76"/>
      <c r="EMS57" s="76"/>
      <c r="EMT57" s="76"/>
      <c r="EMU57" s="76"/>
      <c r="EMV57" s="76"/>
      <c r="EMW57" s="76"/>
      <c r="EMX57" s="76"/>
      <c r="EMY57" s="76"/>
      <c r="EMZ57" s="76"/>
      <c r="ENA57" s="76"/>
      <c r="ENB57" s="76"/>
      <c r="ENC57" s="76"/>
      <c r="END57" s="76"/>
      <c r="ENE57" s="76"/>
      <c r="ENF57" s="76"/>
      <c r="ENG57" s="76"/>
      <c r="ENH57" s="76"/>
      <c r="ENI57" s="76"/>
      <c r="ENJ57" s="76"/>
      <c r="ENK57" s="76"/>
      <c r="ENL57" s="76"/>
      <c r="ENM57" s="76"/>
      <c r="ENN57" s="76"/>
      <c r="ENO57" s="76"/>
      <c r="ENP57" s="76"/>
      <c r="ENQ57" s="76"/>
      <c r="ENR57" s="76"/>
      <c r="ENS57" s="76"/>
      <c r="ENT57" s="76"/>
      <c r="ENU57" s="76"/>
      <c r="ENV57" s="76"/>
      <c r="ENW57" s="76"/>
      <c r="ENX57" s="76"/>
      <c r="ENY57" s="76"/>
      <c r="ENZ57" s="76"/>
      <c r="EOA57" s="76"/>
      <c r="EOB57" s="76"/>
      <c r="EOC57" s="76"/>
      <c r="EOD57" s="76"/>
      <c r="EOE57" s="76"/>
      <c r="EOF57" s="76"/>
      <c r="EOG57" s="76"/>
      <c r="EOH57" s="76"/>
      <c r="EOI57" s="76"/>
      <c r="EOJ57" s="76"/>
      <c r="EOK57" s="76"/>
      <c r="EOL57" s="76"/>
      <c r="EOM57" s="76"/>
      <c r="EON57" s="76"/>
      <c r="EOO57" s="76"/>
      <c r="EOP57" s="76"/>
      <c r="EOQ57" s="76"/>
      <c r="EOR57" s="76"/>
      <c r="EOS57" s="76"/>
      <c r="EOT57" s="76"/>
      <c r="EOU57" s="76"/>
      <c r="EOV57" s="76"/>
      <c r="EOW57" s="76"/>
      <c r="EOX57" s="76"/>
      <c r="EOY57" s="76"/>
      <c r="EOZ57" s="76"/>
      <c r="EPA57" s="76"/>
      <c r="EPB57" s="76"/>
      <c r="EPC57" s="76"/>
      <c r="EPD57" s="76"/>
      <c r="EPE57" s="76"/>
      <c r="EPF57" s="76"/>
      <c r="EPG57" s="76"/>
      <c r="EPH57" s="76"/>
      <c r="EPI57" s="76"/>
      <c r="EPJ57" s="76"/>
      <c r="EPK57" s="76"/>
      <c r="EPL57" s="76"/>
      <c r="EPM57" s="76"/>
      <c r="EPN57" s="76"/>
      <c r="EPO57" s="76"/>
      <c r="EPP57" s="76"/>
      <c r="EPQ57" s="76"/>
      <c r="EPR57" s="76"/>
      <c r="EPS57" s="76"/>
      <c r="EPT57" s="76"/>
      <c r="EPU57" s="76"/>
      <c r="EPV57" s="76"/>
      <c r="EPW57" s="76"/>
      <c r="EPX57" s="76"/>
      <c r="EPY57" s="76"/>
      <c r="EPZ57" s="76"/>
      <c r="EQA57" s="76"/>
      <c r="EQB57" s="76"/>
      <c r="EQC57" s="76"/>
      <c r="EQD57" s="76"/>
      <c r="EQE57" s="76"/>
      <c r="EQF57" s="76"/>
      <c r="EQG57" s="76"/>
      <c r="EQH57" s="76"/>
      <c r="EQI57" s="76"/>
      <c r="EQJ57" s="76"/>
      <c r="EQK57" s="76"/>
      <c r="EQL57" s="76"/>
      <c r="EQM57" s="76"/>
      <c r="EQN57" s="76"/>
      <c r="EQO57" s="76"/>
      <c r="EQP57" s="76"/>
      <c r="EQQ57" s="76"/>
      <c r="EQR57" s="76"/>
      <c r="EQS57" s="76"/>
      <c r="EQT57" s="76"/>
      <c r="EQU57" s="76"/>
      <c r="EQV57" s="76"/>
      <c r="EQW57" s="76"/>
      <c r="EQX57" s="76"/>
      <c r="EQY57" s="76"/>
      <c r="EQZ57" s="76"/>
      <c r="ERA57" s="76"/>
      <c r="ERB57" s="76"/>
      <c r="ERC57" s="76"/>
      <c r="ERD57" s="76"/>
      <c r="ERE57" s="76"/>
      <c r="ERF57" s="76"/>
      <c r="ERG57" s="76"/>
      <c r="ERH57" s="76"/>
      <c r="ERI57" s="76"/>
      <c r="ERJ57" s="76"/>
      <c r="ERK57" s="76"/>
      <c r="ERL57" s="76"/>
      <c r="ERM57" s="76"/>
      <c r="ERN57" s="76"/>
      <c r="ERO57" s="76"/>
      <c r="ERP57" s="76"/>
      <c r="ERQ57" s="76"/>
      <c r="ERR57" s="76"/>
      <c r="ERS57" s="76"/>
      <c r="ERT57" s="76"/>
      <c r="ERU57" s="76"/>
      <c r="ERV57" s="76"/>
      <c r="ERW57" s="76"/>
      <c r="ERX57" s="76"/>
      <c r="ERY57" s="76"/>
      <c r="ERZ57" s="76"/>
      <c r="ESA57" s="76"/>
      <c r="ESB57" s="76"/>
      <c r="ESC57" s="76"/>
      <c r="ESD57" s="76"/>
      <c r="ESE57" s="76"/>
      <c r="ESF57" s="76"/>
      <c r="ESG57" s="76"/>
      <c r="ESH57" s="76"/>
      <c r="ESI57" s="76"/>
      <c r="ESJ57" s="76"/>
      <c r="ESK57" s="76"/>
      <c r="ESL57" s="76"/>
      <c r="ESM57" s="76"/>
      <c r="ESN57" s="76"/>
      <c r="ESO57" s="76"/>
      <c r="ESP57" s="76"/>
      <c r="ESQ57" s="76"/>
      <c r="ESR57" s="76"/>
      <c r="ESS57" s="76"/>
      <c r="EST57" s="76"/>
      <c r="ESU57" s="76"/>
      <c r="ESV57" s="76"/>
      <c r="ESW57" s="76"/>
      <c r="ESX57" s="76"/>
      <c r="ESY57" s="76"/>
      <c r="ESZ57" s="76"/>
      <c r="ETA57" s="76"/>
      <c r="ETB57" s="76"/>
      <c r="ETC57" s="76"/>
      <c r="ETD57" s="76"/>
      <c r="ETE57" s="76"/>
      <c r="ETF57" s="76"/>
      <c r="ETG57" s="76"/>
      <c r="ETH57" s="76"/>
      <c r="ETI57" s="76"/>
      <c r="ETJ57" s="76"/>
      <c r="ETK57" s="76"/>
      <c r="ETL57" s="76"/>
      <c r="ETM57" s="76"/>
      <c r="ETN57" s="76"/>
      <c r="ETO57" s="76"/>
      <c r="ETP57" s="76"/>
      <c r="ETQ57" s="76"/>
      <c r="ETR57" s="76"/>
      <c r="ETS57" s="76"/>
      <c r="ETT57" s="76"/>
      <c r="ETU57" s="76"/>
      <c r="ETV57" s="76"/>
      <c r="ETW57" s="76"/>
      <c r="ETX57" s="76"/>
      <c r="ETY57" s="76"/>
      <c r="ETZ57" s="76"/>
      <c r="EUA57" s="76"/>
      <c r="EUB57" s="76"/>
      <c r="EUC57" s="76"/>
      <c r="EUD57" s="76"/>
      <c r="EUE57" s="76"/>
      <c r="EUF57" s="76"/>
      <c r="EUG57" s="76"/>
      <c r="EUH57" s="76"/>
      <c r="EUI57" s="76"/>
      <c r="EUJ57" s="76"/>
      <c r="EUK57" s="76"/>
      <c r="EUL57" s="76"/>
      <c r="EUM57" s="76"/>
      <c r="EUN57" s="76"/>
      <c r="EUO57" s="76"/>
      <c r="EUP57" s="76"/>
      <c r="EUQ57" s="76"/>
      <c r="EUR57" s="76"/>
      <c r="EUS57" s="76"/>
      <c r="EUT57" s="76"/>
      <c r="EUU57" s="76"/>
      <c r="EUV57" s="76"/>
      <c r="EUW57" s="76"/>
      <c r="EUX57" s="76"/>
      <c r="EUY57" s="76"/>
      <c r="EUZ57" s="76"/>
      <c r="EVA57" s="76"/>
      <c r="EVB57" s="76"/>
      <c r="EVC57" s="76"/>
      <c r="EVD57" s="76"/>
      <c r="EVE57" s="76"/>
      <c r="EVF57" s="76"/>
      <c r="EVG57" s="76"/>
      <c r="EVH57" s="76"/>
      <c r="EVI57" s="76"/>
      <c r="EVJ57" s="76"/>
      <c r="EVK57" s="76"/>
      <c r="EVL57" s="76"/>
      <c r="EVM57" s="76"/>
      <c r="EVN57" s="76"/>
      <c r="EVO57" s="76"/>
      <c r="EVP57" s="76"/>
      <c r="EVQ57" s="76"/>
      <c r="EVR57" s="76"/>
      <c r="EVS57" s="76"/>
      <c r="EVT57" s="76"/>
      <c r="EVU57" s="76"/>
      <c r="EVV57" s="76"/>
      <c r="EVW57" s="76"/>
      <c r="EVX57" s="76"/>
      <c r="EVY57" s="76"/>
      <c r="EVZ57" s="76"/>
      <c r="EWA57" s="76"/>
      <c r="EWB57" s="76"/>
      <c r="EWC57" s="76"/>
      <c r="EWD57" s="76"/>
      <c r="EWE57" s="76"/>
      <c r="EWF57" s="76"/>
      <c r="EWG57" s="76"/>
      <c r="EWH57" s="76"/>
      <c r="EWI57" s="76"/>
      <c r="EWJ57" s="76"/>
      <c r="EWK57" s="76"/>
      <c r="EWL57" s="76"/>
      <c r="EWM57" s="76"/>
      <c r="EWN57" s="76"/>
      <c r="EWO57" s="76"/>
      <c r="EWP57" s="76"/>
      <c r="EWQ57" s="76"/>
      <c r="EWR57" s="76"/>
      <c r="EWS57" s="76"/>
      <c r="EWT57" s="76"/>
      <c r="EWU57" s="76"/>
      <c r="EWV57" s="76"/>
      <c r="EWW57" s="76"/>
      <c r="EWX57" s="76"/>
      <c r="EWY57" s="76"/>
      <c r="EWZ57" s="76"/>
      <c r="EXA57" s="76"/>
      <c r="EXB57" s="76"/>
      <c r="EXC57" s="76"/>
      <c r="EXD57" s="76"/>
      <c r="EXE57" s="76"/>
      <c r="EXF57" s="76"/>
      <c r="EXG57" s="76"/>
      <c r="EXH57" s="76"/>
      <c r="EXI57" s="76"/>
      <c r="EXJ57" s="76"/>
      <c r="EXK57" s="76"/>
      <c r="EXL57" s="76"/>
      <c r="EXM57" s="76"/>
      <c r="EXN57" s="76"/>
      <c r="EXO57" s="76"/>
      <c r="EXP57" s="76"/>
      <c r="EXQ57" s="76"/>
      <c r="EXR57" s="76"/>
      <c r="EXS57" s="76"/>
      <c r="EXT57" s="76"/>
      <c r="EXU57" s="76"/>
      <c r="EXV57" s="76"/>
      <c r="EXW57" s="76"/>
      <c r="EXX57" s="76"/>
      <c r="EXY57" s="76"/>
      <c r="EXZ57" s="76"/>
      <c r="EYA57" s="76"/>
      <c r="EYB57" s="76"/>
      <c r="EYC57" s="76"/>
      <c r="EYD57" s="76"/>
      <c r="EYE57" s="76"/>
      <c r="EYF57" s="76"/>
      <c r="EYG57" s="76"/>
      <c r="EYH57" s="76"/>
      <c r="EYI57" s="76"/>
      <c r="EYJ57" s="76"/>
      <c r="EYK57" s="76"/>
      <c r="EYL57" s="76"/>
      <c r="EYM57" s="76"/>
      <c r="EYN57" s="76"/>
      <c r="EYO57" s="76"/>
      <c r="EYP57" s="76"/>
      <c r="EYQ57" s="76"/>
      <c r="EYR57" s="76"/>
      <c r="EYS57" s="76"/>
      <c r="EYT57" s="76"/>
      <c r="EYU57" s="76"/>
      <c r="EYV57" s="76"/>
      <c r="EYW57" s="76"/>
      <c r="EYX57" s="76"/>
      <c r="EYY57" s="76"/>
      <c r="EYZ57" s="76"/>
      <c r="EZA57" s="76"/>
      <c r="EZB57" s="76"/>
      <c r="EZC57" s="76"/>
      <c r="EZD57" s="76"/>
      <c r="EZE57" s="76"/>
      <c r="EZF57" s="76"/>
      <c r="EZG57" s="76"/>
      <c r="EZH57" s="76"/>
      <c r="EZI57" s="76"/>
      <c r="EZJ57" s="76"/>
      <c r="EZK57" s="76"/>
      <c r="EZL57" s="76"/>
      <c r="EZM57" s="76"/>
      <c r="EZN57" s="76"/>
      <c r="EZO57" s="76"/>
      <c r="EZP57" s="76"/>
      <c r="EZQ57" s="76"/>
      <c r="EZR57" s="76"/>
      <c r="EZS57" s="76"/>
      <c r="EZT57" s="76"/>
      <c r="EZU57" s="76"/>
      <c r="EZV57" s="76"/>
      <c r="EZW57" s="76"/>
      <c r="EZX57" s="76"/>
      <c r="EZY57" s="76"/>
      <c r="EZZ57" s="76"/>
      <c r="FAA57" s="76"/>
      <c r="FAB57" s="76"/>
      <c r="FAC57" s="76"/>
      <c r="FAD57" s="76"/>
      <c r="FAE57" s="76"/>
      <c r="FAF57" s="76"/>
      <c r="FAG57" s="76"/>
      <c r="FAH57" s="76"/>
      <c r="FAI57" s="76"/>
      <c r="FAJ57" s="76"/>
      <c r="FAK57" s="76"/>
      <c r="FAL57" s="76"/>
      <c r="FAM57" s="76"/>
      <c r="FAN57" s="76"/>
      <c r="FAO57" s="76"/>
      <c r="FAP57" s="76"/>
      <c r="FAQ57" s="76"/>
      <c r="FAR57" s="76"/>
      <c r="FAS57" s="76"/>
      <c r="FAT57" s="76"/>
      <c r="FAU57" s="76"/>
      <c r="FAV57" s="76"/>
      <c r="FAW57" s="76"/>
      <c r="FAX57" s="76"/>
      <c r="FAY57" s="76"/>
      <c r="FAZ57" s="76"/>
      <c r="FBA57" s="76"/>
      <c r="FBB57" s="76"/>
      <c r="FBC57" s="76"/>
      <c r="FBD57" s="76"/>
      <c r="FBE57" s="76"/>
      <c r="FBF57" s="76"/>
      <c r="FBG57" s="76"/>
      <c r="FBH57" s="76"/>
      <c r="FBI57" s="76"/>
      <c r="FBJ57" s="76"/>
      <c r="FBK57" s="76"/>
      <c r="FBL57" s="76"/>
      <c r="FBM57" s="76"/>
      <c r="FBN57" s="76"/>
      <c r="FBO57" s="76"/>
      <c r="FBP57" s="76"/>
      <c r="FBQ57" s="76"/>
      <c r="FBR57" s="76"/>
      <c r="FBS57" s="76"/>
      <c r="FBT57" s="76"/>
      <c r="FBU57" s="76"/>
      <c r="FBV57" s="76"/>
      <c r="FBW57" s="76"/>
      <c r="FBX57" s="76"/>
      <c r="FBY57" s="76"/>
      <c r="FBZ57" s="76"/>
      <c r="FCA57" s="76"/>
      <c r="FCB57" s="76"/>
      <c r="FCC57" s="76"/>
      <c r="FCD57" s="76"/>
      <c r="FCE57" s="76"/>
      <c r="FCF57" s="76"/>
      <c r="FCG57" s="76"/>
      <c r="FCH57" s="76"/>
      <c r="FCI57" s="76"/>
      <c r="FCJ57" s="76"/>
      <c r="FCK57" s="76"/>
      <c r="FCL57" s="76"/>
      <c r="FCM57" s="76"/>
      <c r="FCN57" s="76"/>
      <c r="FCO57" s="76"/>
      <c r="FCP57" s="76"/>
      <c r="FCQ57" s="76"/>
      <c r="FCR57" s="76"/>
      <c r="FCS57" s="76"/>
      <c r="FCT57" s="76"/>
      <c r="FCU57" s="76"/>
      <c r="FCV57" s="76"/>
      <c r="FCW57" s="76"/>
      <c r="FCX57" s="76"/>
      <c r="FCY57" s="76"/>
      <c r="FCZ57" s="76"/>
      <c r="FDA57" s="76"/>
      <c r="FDB57" s="76"/>
      <c r="FDC57" s="76"/>
      <c r="FDD57" s="76"/>
      <c r="FDE57" s="76"/>
      <c r="FDF57" s="76"/>
      <c r="FDG57" s="76"/>
      <c r="FDH57" s="76"/>
      <c r="FDI57" s="76"/>
      <c r="FDJ57" s="76"/>
      <c r="FDK57" s="76"/>
      <c r="FDL57" s="76"/>
      <c r="FDM57" s="76"/>
      <c r="FDN57" s="76"/>
      <c r="FDO57" s="76"/>
      <c r="FDP57" s="76"/>
      <c r="FDQ57" s="76"/>
      <c r="FDR57" s="76"/>
      <c r="FDS57" s="76"/>
      <c r="FDT57" s="76"/>
      <c r="FDU57" s="76"/>
      <c r="FDV57" s="76"/>
      <c r="FDW57" s="76"/>
      <c r="FDX57" s="76"/>
      <c r="FDY57" s="76"/>
      <c r="FDZ57" s="76"/>
      <c r="FEA57" s="76"/>
      <c r="FEB57" s="76"/>
      <c r="FEC57" s="76"/>
      <c r="FED57" s="76"/>
      <c r="FEE57" s="76"/>
      <c r="FEF57" s="76"/>
      <c r="FEG57" s="76"/>
      <c r="FEH57" s="76"/>
      <c r="FEI57" s="76"/>
      <c r="FEJ57" s="76"/>
      <c r="FEK57" s="76"/>
      <c r="FEL57" s="76"/>
      <c r="FEM57" s="76"/>
      <c r="FEN57" s="76"/>
      <c r="FEO57" s="76"/>
      <c r="FEP57" s="76"/>
      <c r="FEQ57" s="76"/>
      <c r="FER57" s="76"/>
      <c r="FES57" s="76"/>
      <c r="FET57" s="76"/>
      <c r="FEU57" s="76"/>
      <c r="FEV57" s="76"/>
      <c r="FEW57" s="76"/>
      <c r="FEX57" s="76"/>
      <c r="FEY57" s="76"/>
      <c r="FEZ57" s="76"/>
      <c r="FFA57" s="76"/>
      <c r="FFB57" s="76"/>
      <c r="FFC57" s="76"/>
      <c r="FFD57" s="76"/>
      <c r="FFE57" s="76"/>
      <c r="FFF57" s="76"/>
      <c r="FFG57" s="76"/>
      <c r="FFH57" s="76"/>
      <c r="FFI57" s="76"/>
      <c r="FFJ57" s="76"/>
      <c r="FFK57" s="76"/>
      <c r="FFL57" s="76"/>
      <c r="FFM57" s="76"/>
      <c r="FFN57" s="76"/>
      <c r="FFO57" s="76"/>
      <c r="FFP57" s="76"/>
      <c r="FFQ57" s="76"/>
      <c r="FFR57" s="76"/>
      <c r="FFS57" s="76"/>
      <c r="FFT57" s="76"/>
      <c r="FFU57" s="76"/>
      <c r="FFV57" s="76"/>
      <c r="FFW57" s="76"/>
      <c r="FFX57" s="76"/>
      <c r="FFY57" s="76"/>
      <c r="FFZ57" s="76"/>
      <c r="FGA57" s="76"/>
      <c r="FGB57" s="76"/>
      <c r="FGC57" s="76"/>
      <c r="FGD57" s="76"/>
      <c r="FGE57" s="76"/>
      <c r="FGF57" s="76"/>
      <c r="FGG57" s="76"/>
      <c r="FGH57" s="76"/>
      <c r="FGI57" s="76"/>
      <c r="FGJ57" s="76"/>
      <c r="FGK57" s="76"/>
      <c r="FGL57" s="76"/>
      <c r="FGM57" s="76"/>
      <c r="FGN57" s="76"/>
      <c r="FGO57" s="76"/>
      <c r="FGP57" s="76"/>
      <c r="FGQ57" s="76"/>
      <c r="FGR57" s="76"/>
      <c r="FGS57" s="76"/>
      <c r="FGT57" s="76"/>
      <c r="FGU57" s="76"/>
      <c r="FGV57" s="76"/>
      <c r="FGW57" s="76"/>
      <c r="FGX57" s="76"/>
      <c r="FGY57" s="76"/>
      <c r="FGZ57" s="76"/>
      <c r="FHA57" s="76"/>
      <c r="FHB57" s="76"/>
      <c r="FHC57" s="76"/>
      <c r="FHD57" s="76"/>
      <c r="FHE57" s="76"/>
      <c r="FHF57" s="76"/>
      <c r="FHG57" s="76"/>
      <c r="FHH57" s="76"/>
      <c r="FHI57" s="76"/>
      <c r="FHJ57" s="76"/>
      <c r="FHK57" s="76"/>
      <c r="FHL57" s="76"/>
      <c r="FHM57" s="76"/>
      <c r="FHN57" s="76"/>
      <c r="FHO57" s="76"/>
      <c r="FHP57" s="76"/>
      <c r="FHQ57" s="76"/>
      <c r="FHR57" s="76"/>
      <c r="FHS57" s="76"/>
      <c r="FHT57" s="76"/>
      <c r="FHU57" s="76"/>
      <c r="FHV57" s="76"/>
      <c r="FHW57" s="76"/>
      <c r="FHX57" s="76"/>
      <c r="FHY57" s="76"/>
      <c r="FHZ57" s="76"/>
      <c r="FIA57" s="76"/>
      <c r="FIB57" s="76"/>
      <c r="FIC57" s="76"/>
      <c r="FID57" s="76"/>
      <c r="FIE57" s="76"/>
      <c r="FIF57" s="76"/>
      <c r="FIG57" s="76"/>
      <c r="FIH57" s="76"/>
      <c r="FII57" s="76"/>
      <c r="FIJ57" s="76"/>
      <c r="FIK57" s="76"/>
      <c r="FIL57" s="76"/>
      <c r="FIM57" s="76"/>
      <c r="FIN57" s="76"/>
      <c r="FIO57" s="76"/>
      <c r="FIP57" s="76"/>
      <c r="FIQ57" s="76"/>
      <c r="FIR57" s="76"/>
      <c r="FIS57" s="76"/>
      <c r="FIT57" s="76"/>
      <c r="FIU57" s="76"/>
      <c r="FIV57" s="76"/>
      <c r="FIW57" s="76"/>
      <c r="FIX57" s="76"/>
      <c r="FIY57" s="76"/>
      <c r="FIZ57" s="76"/>
      <c r="FJA57" s="76"/>
      <c r="FJB57" s="76"/>
      <c r="FJC57" s="76"/>
      <c r="FJD57" s="76"/>
      <c r="FJE57" s="76"/>
      <c r="FJF57" s="76"/>
      <c r="FJG57" s="76"/>
      <c r="FJH57" s="76"/>
      <c r="FJI57" s="76"/>
      <c r="FJJ57" s="76"/>
      <c r="FJK57" s="76"/>
      <c r="FJL57" s="76"/>
      <c r="FJM57" s="76"/>
      <c r="FJN57" s="76"/>
      <c r="FJO57" s="76"/>
      <c r="FJP57" s="76"/>
      <c r="FJQ57" s="76"/>
      <c r="FJR57" s="76"/>
      <c r="FJS57" s="76"/>
      <c r="FJT57" s="76"/>
      <c r="FJU57" s="76"/>
      <c r="FJV57" s="76"/>
      <c r="FJW57" s="76"/>
      <c r="FJX57" s="76"/>
      <c r="FJY57" s="76"/>
      <c r="FJZ57" s="76"/>
      <c r="FKA57" s="76"/>
      <c r="FKB57" s="76"/>
      <c r="FKC57" s="76"/>
      <c r="FKD57" s="76"/>
      <c r="FKE57" s="76"/>
      <c r="FKF57" s="76"/>
      <c r="FKG57" s="76"/>
      <c r="FKH57" s="76"/>
      <c r="FKI57" s="76"/>
      <c r="FKJ57" s="76"/>
      <c r="FKK57" s="76"/>
      <c r="FKL57" s="76"/>
      <c r="FKM57" s="76"/>
      <c r="FKN57" s="76"/>
      <c r="FKO57" s="76"/>
      <c r="FKP57" s="76"/>
      <c r="FKQ57" s="76"/>
      <c r="FKR57" s="76"/>
      <c r="FKS57" s="76"/>
      <c r="FKT57" s="76"/>
      <c r="FKU57" s="76"/>
      <c r="FKV57" s="76"/>
      <c r="FKW57" s="76"/>
      <c r="FKX57" s="76"/>
      <c r="FKY57" s="76"/>
      <c r="FKZ57" s="76"/>
      <c r="FLA57" s="76"/>
      <c r="FLB57" s="76"/>
      <c r="FLC57" s="76"/>
      <c r="FLD57" s="76"/>
      <c r="FLE57" s="76"/>
      <c r="FLF57" s="76"/>
      <c r="FLG57" s="76"/>
      <c r="FLH57" s="76"/>
      <c r="FLI57" s="76"/>
      <c r="FLJ57" s="76"/>
      <c r="FLK57" s="76"/>
      <c r="FLL57" s="76"/>
      <c r="FLM57" s="76"/>
      <c r="FLN57" s="76"/>
      <c r="FLO57" s="76"/>
      <c r="FLP57" s="76"/>
      <c r="FLQ57" s="76"/>
      <c r="FLR57" s="76"/>
      <c r="FLS57" s="76"/>
      <c r="FLT57" s="76"/>
      <c r="FLU57" s="76"/>
      <c r="FLV57" s="76"/>
      <c r="FLW57" s="76"/>
      <c r="FLX57" s="76"/>
      <c r="FLY57" s="76"/>
      <c r="FLZ57" s="76"/>
      <c r="FMA57" s="76"/>
      <c r="FMB57" s="76"/>
      <c r="FMC57" s="76"/>
      <c r="FMD57" s="76"/>
      <c r="FME57" s="76"/>
      <c r="FMF57" s="76"/>
      <c r="FMG57" s="76"/>
      <c r="FMH57" s="76"/>
      <c r="FMI57" s="76"/>
      <c r="FMJ57" s="76"/>
      <c r="FMK57" s="76"/>
      <c r="FML57" s="76"/>
      <c r="FMM57" s="76"/>
      <c r="FMN57" s="76"/>
      <c r="FMO57" s="76"/>
      <c r="FMP57" s="76"/>
      <c r="FMQ57" s="76"/>
      <c r="FMR57" s="76"/>
      <c r="FMS57" s="76"/>
      <c r="FMT57" s="76"/>
      <c r="FMU57" s="76"/>
      <c r="FMV57" s="76"/>
      <c r="FMW57" s="76"/>
      <c r="FMX57" s="76"/>
      <c r="FMY57" s="76"/>
      <c r="FMZ57" s="76"/>
      <c r="FNA57" s="76"/>
      <c r="FNB57" s="76"/>
      <c r="FNC57" s="76"/>
      <c r="FND57" s="76"/>
      <c r="FNE57" s="76"/>
      <c r="FNF57" s="76"/>
      <c r="FNG57" s="76"/>
      <c r="FNH57" s="76"/>
      <c r="FNI57" s="76"/>
      <c r="FNJ57" s="76"/>
      <c r="FNK57" s="76"/>
      <c r="FNL57" s="76"/>
      <c r="FNM57" s="76"/>
      <c r="FNN57" s="76"/>
      <c r="FNO57" s="76"/>
      <c r="FNP57" s="76"/>
      <c r="FNQ57" s="76"/>
      <c r="FNR57" s="76"/>
      <c r="FNS57" s="76"/>
      <c r="FNT57" s="76"/>
      <c r="FNU57" s="76"/>
      <c r="FNV57" s="76"/>
      <c r="FNW57" s="76"/>
      <c r="FNX57" s="76"/>
      <c r="FNY57" s="76"/>
      <c r="FNZ57" s="76"/>
      <c r="FOA57" s="76"/>
      <c r="FOB57" s="76"/>
      <c r="FOC57" s="76"/>
      <c r="FOD57" s="76"/>
      <c r="FOE57" s="76"/>
      <c r="FOF57" s="76"/>
      <c r="FOG57" s="76"/>
      <c r="FOH57" s="76"/>
      <c r="FOI57" s="76"/>
      <c r="FOJ57" s="76"/>
      <c r="FOK57" s="76"/>
      <c r="FOL57" s="76"/>
      <c r="FOM57" s="76"/>
      <c r="FON57" s="76"/>
      <c r="FOO57" s="76"/>
      <c r="FOP57" s="76"/>
      <c r="FOQ57" s="76"/>
      <c r="FOR57" s="76"/>
      <c r="FOS57" s="76"/>
      <c r="FOT57" s="76"/>
      <c r="FOU57" s="76"/>
      <c r="FOV57" s="76"/>
      <c r="FOW57" s="76"/>
      <c r="FOX57" s="76"/>
      <c r="FOY57" s="76"/>
      <c r="FOZ57" s="76"/>
      <c r="FPA57" s="76"/>
      <c r="FPB57" s="76"/>
      <c r="FPC57" s="76"/>
      <c r="FPD57" s="76"/>
      <c r="FPE57" s="76"/>
      <c r="FPF57" s="76"/>
      <c r="FPG57" s="76"/>
      <c r="FPH57" s="76"/>
      <c r="FPI57" s="76"/>
      <c r="FPJ57" s="76"/>
      <c r="FPK57" s="76"/>
      <c r="FPL57" s="76"/>
      <c r="FPM57" s="76"/>
      <c r="FPN57" s="76"/>
      <c r="FPO57" s="76"/>
      <c r="FPP57" s="76"/>
      <c r="FPQ57" s="76"/>
      <c r="FPR57" s="76"/>
      <c r="FPS57" s="76"/>
      <c r="FPT57" s="76"/>
      <c r="FPU57" s="76"/>
      <c r="FPV57" s="76"/>
      <c r="FPW57" s="76"/>
      <c r="FPX57" s="76"/>
      <c r="FPY57" s="76"/>
      <c r="FPZ57" s="76"/>
      <c r="FQA57" s="76"/>
      <c r="FQB57" s="76"/>
      <c r="FQC57" s="76"/>
      <c r="FQD57" s="76"/>
      <c r="FQE57" s="76"/>
      <c r="FQF57" s="76"/>
      <c r="FQG57" s="76"/>
      <c r="FQH57" s="76"/>
      <c r="FQI57" s="76"/>
      <c r="FQJ57" s="76"/>
      <c r="FQK57" s="76"/>
      <c r="FQL57" s="76"/>
      <c r="FQM57" s="76"/>
      <c r="FQN57" s="76"/>
      <c r="FQO57" s="76"/>
      <c r="FQP57" s="76"/>
      <c r="FQQ57" s="76"/>
      <c r="FQR57" s="76"/>
      <c r="FQS57" s="76"/>
      <c r="FQT57" s="76"/>
      <c r="FQU57" s="76"/>
      <c r="FQV57" s="76"/>
      <c r="FQW57" s="76"/>
      <c r="FQX57" s="76"/>
      <c r="FQY57" s="76"/>
      <c r="FQZ57" s="76"/>
      <c r="FRA57" s="76"/>
      <c r="FRB57" s="76"/>
      <c r="FRC57" s="76"/>
      <c r="FRD57" s="76"/>
      <c r="FRE57" s="76"/>
      <c r="FRF57" s="76"/>
      <c r="FRG57" s="76"/>
      <c r="FRH57" s="76"/>
      <c r="FRI57" s="76"/>
      <c r="FRJ57" s="76"/>
      <c r="FRK57" s="76"/>
      <c r="FRL57" s="76"/>
      <c r="FRM57" s="76"/>
      <c r="FRN57" s="76"/>
      <c r="FRO57" s="76"/>
      <c r="FRP57" s="76"/>
      <c r="FRQ57" s="76"/>
      <c r="FRR57" s="76"/>
      <c r="FRS57" s="76"/>
      <c r="FRT57" s="76"/>
      <c r="FRU57" s="76"/>
      <c r="FRV57" s="76"/>
      <c r="FRW57" s="76"/>
      <c r="FRX57" s="76"/>
      <c r="FRY57" s="76"/>
      <c r="FRZ57" s="76"/>
      <c r="FSA57" s="76"/>
      <c r="FSB57" s="76"/>
      <c r="FSC57" s="76"/>
      <c r="FSD57" s="76"/>
      <c r="FSE57" s="76"/>
      <c r="FSF57" s="76"/>
      <c r="FSG57" s="76"/>
      <c r="FSH57" s="76"/>
      <c r="FSI57" s="76"/>
      <c r="FSJ57" s="76"/>
      <c r="FSK57" s="76"/>
      <c r="FSL57" s="76"/>
      <c r="FSM57" s="76"/>
      <c r="FSN57" s="76"/>
      <c r="FSO57" s="76"/>
      <c r="FSP57" s="76"/>
      <c r="FSQ57" s="76"/>
      <c r="FSR57" s="76"/>
      <c r="FSS57" s="76"/>
      <c r="FST57" s="76"/>
      <c r="FSU57" s="76"/>
      <c r="FSV57" s="76"/>
      <c r="FSW57" s="76"/>
      <c r="FSX57" s="76"/>
      <c r="FSY57" s="76"/>
      <c r="FSZ57" s="76"/>
      <c r="FTA57" s="76"/>
      <c r="FTB57" s="76"/>
      <c r="FTC57" s="76"/>
      <c r="FTD57" s="76"/>
      <c r="FTE57" s="76"/>
      <c r="FTF57" s="76"/>
      <c r="FTG57" s="76"/>
      <c r="FTH57" s="76"/>
      <c r="FTI57" s="76"/>
      <c r="FTJ57" s="76"/>
      <c r="FTK57" s="76"/>
      <c r="FTL57" s="76"/>
      <c r="FTM57" s="76"/>
      <c r="FTN57" s="76"/>
      <c r="FTO57" s="76"/>
      <c r="FTP57" s="76"/>
      <c r="FTQ57" s="76"/>
      <c r="FTR57" s="76"/>
      <c r="FTS57" s="76"/>
      <c r="FTT57" s="76"/>
      <c r="FTU57" s="76"/>
      <c r="FTV57" s="76"/>
      <c r="FTW57" s="76"/>
      <c r="FTX57" s="76"/>
      <c r="FTY57" s="76"/>
      <c r="FTZ57" s="76"/>
      <c r="FUA57" s="76"/>
      <c r="FUB57" s="76"/>
      <c r="FUC57" s="76"/>
      <c r="FUD57" s="76"/>
      <c r="FUE57" s="76"/>
      <c r="FUF57" s="76"/>
      <c r="FUG57" s="76"/>
      <c r="FUH57" s="76"/>
      <c r="FUI57" s="76"/>
      <c r="FUJ57" s="76"/>
      <c r="FUK57" s="76"/>
      <c r="FUL57" s="76"/>
      <c r="FUM57" s="76"/>
      <c r="FUN57" s="76"/>
      <c r="FUO57" s="76"/>
      <c r="FUP57" s="76"/>
      <c r="FUQ57" s="76"/>
      <c r="FUR57" s="76"/>
      <c r="FUS57" s="76"/>
      <c r="FUT57" s="76"/>
      <c r="FUU57" s="76"/>
      <c r="FUV57" s="76"/>
      <c r="FUW57" s="76"/>
      <c r="FUX57" s="76"/>
      <c r="FUY57" s="76"/>
      <c r="FUZ57" s="76"/>
      <c r="FVA57" s="76"/>
      <c r="FVB57" s="76"/>
      <c r="FVC57" s="76"/>
      <c r="FVD57" s="76"/>
      <c r="FVE57" s="76"/>
      <c r="FVF57" s="76"/>
      <c r="FVG57" s="76"/>
      <c r="FVH57" s="76"/>
      <c r="FVI57" s="76"/>
      <c r="FVJ57" s="76"/>
      <c r="FVK57" s="76"/>
      <c r="FVL57" s="76"/>
      <c r="FVM57" s="76"/>
      <c r="FVN57" s="76"/>
      <c r="FVO57" s="76"/>
      <c r="FVP57" s="76"/>
      <c r="FVQ57" s="76"/>
      <c r="FVR57" s="76"/>
      <c r="FVS57" s="76"/>
      <c r="FVT57" s="76"/>
      <c r="FVU57" s="76"/>
      <c r="FVV57" s="76"/>
      <c r="FVW57" s="76"/>
      <c r="FVX57" s="76"/>
      <c r="FVY57" s="76"/>
      <c r="FVZ57" s="76"/>
      <c r="FWA57" s="76"/>
      <c r="FWB57" s="76"/>
      <c r="FWC57" s="76"/>
      <c r="FWD57" s="76"/>
      <c r="FWE57" s="76"/>
      <c r="FWF57" s="76"/>
      <c r="FWG57" s="76"/>
      <c r="FWH57" s="76"/>
      <c r="FWI57" s="76"/>
      <c r="FWJ57" s="76"/>
      <c r="FWK57" s="76"/>
      <c r="FWL57" s="76"/>
      <c r="FWM57" s="76"/>
      <c r="FWN57" s="76"/>
      <c r="FWO57" s="76"/>
      <c r="FWP57" s="76"/>
      <c r="FWQ57" s="76"/>
      <c r="FWR57" s="76"/>
      <c r="FWS57" s="76"/>
      <c r="FWT57" s="76"/>
      <c r="FWU57" s="76"/>
      <c r="FWV57" s="76"/>
      <c r="FWW57" s="76"/>
      <c r="FWX57" s="76"/>
      <c r="FWY57" s="76"/>
      <c r="FWZ57" s="76"/>
      <c r="FXA57" s="76"/>
      <c r="FXB57" s="76"/>
      <c r="FXC57" s="76"/>
      <c r="FXD57" s="76"/>
      <c r="FXE57" s="76"/>
      <c r="FXF57" s="76"/>
      <c r="FXG57" s="76"/>
      <c r="FXH57" s="76"/>
      <c r="FXI57" s="76"/>
      <c r="FXJ57" s="76"/>
      <c r="FXK57" s="76"/>
      <c r="FXL57" s="76"/>
      <c r="FXM57" s="76"/>
      <c r="FXN57" s="76"/>
      <c r="FXO57" s="76"/>
      <c r="FXP57" s="76"/>
      <c r="FXQ57" s="76"/>
      <c r="FXR57" s="76"/>
      <c r="FXS57" s="76"/>
      <c r="FXT57" s="76"/>
      <c r="FXU57" s="76"/>
      <c r="FXV57" s="76"/>
      <c r="FXW57" s="76"/>
      <c r="FXX57" s="76"/>
      <c r="FXY57" s="76"/>
      <c r="FXZ57" s="76"/>
      <c r="FYA57" s="76"/>
      <c r="FYB57" s="76"/>
      <c r="FYC57" s="76"/>
      <c r="FYD57" s="76"/>
      <c r="FYE57" s="76"/>
      <c r="FYF57" s="76"/>
      <c r="FYG57" s="76"/>
      <c r="FYH57" s="76"/>
      <c r="FYI57" s="76"/>
      <c r="FYJ57" s="76"/>
      <c r="FYK57" s="76"/>
      <c r="FYL57" s="76"/>
      <c r="FYM57" s="76"/>
      <c r="FYN57" s="76"/>
      <c r="FYO57" s="76"/>
      <c r="FYP57" s="76"/>
      <c r="FYQ57" s="76"/>
      <c r="FYR57" s="76"/>
      <c r="FYS57" s="76"/>
      <c r="FYT57" s="76"/>
      <c r="FYU57" s="76"/>
      <c r="FYV57" s="76"/>
      <c r="FYW57" s="76"/>
      <c r="FYX57" s="76"/>
      <c r="FYY57" s="76"/>
      <c r="FYZ57" s="76"/>
      <c r="FZA57" s="76"/>
      <c r="FZB57" s="76"/>
      <c r="FZC57" s="76"/>
      <c r="FZD57" s="76"/>
      <c r="FZE57" s="76"/>
      <c r="FZF57" s="76"/>
      <c r="FZG57" s="76"/>
      <c r="FZH57" s="76"/>
      <c r="FZI57" s="76"/>
      <c r="FZJ57" s="76"/>
      <c r="FZK57" s="76"/>
      <c r="FZL57" s="76"/>
      <c r="FZM57" s="76"/>
      <c r="FZN57" s="76"/>
      <c r="FZO57" s="76"/>
      <c r="FZP57" s="76"/>
      <c r="FZQ57" s="76"/>
      <c r="FZR57" s="76"/>
      <c r="FZS57" s="76"/>
      <c r="FZT57" s="76"/>
      <c r="FZU57" s="76"/>
      <c r="FZV57" s="76"/>
      <c r="FZW57" s="76"/>
      <c r="FZX57" s="76"/>
      <c r="FZY57" s="76"/>
      <c r="FZZ57" s="76"/>
      <c r="GAA57" s="76"/>
      <c r="GAB57" s="76"/>
      <c r="GAC57" s="76"/>
      <c r="GAD57" s="76"/>
      <c r="GAE57" s="76"/>
      <c r="GAF57" s="76"/>
      <c r="GAG57" s="76"/>
      <c r="GAH57" s="76"/>
      <c r="GAI57" s="76"/>
      <c r="GAJ57" s="76"/>
      <c r="GAK57" s="76"/>
      <c r="GAL57" s="76"/>
      <c r="GAM57" s="76"/>
      <c r="GAN57" s="76"/>
      <c r="GAO57" s="76"/>
      <c r="GAP57" s="76"/>
      <c r="GAQ57" s="76"/>
      <c r="GAR57" s="76"/>
      <c r="GAS57" s="76"/>
      <c r="GAT57" s="76"/>
      <c r="GAU57" s="76"/>
      <c r="GAV57" s="76"/>
      <c r="GAW57" s="76"/>
      <c r="GAX57" s="76"/>
      <c r="GAY57" s="76"/>
      <c r="GAZ57" s="76"/>
      <c r="GBA57" s="76"/>
      <c r="GBB57" s="76"/>
      <c r="GBC57" s="76"/>
      <c r="GBD57" s="76"/>
      <c r="GBE57" s="76"/>
      <c r="GBF57" s="76"/>
      <c r="GBG57" s="76"/>
      <c r="GBH57" s="76"/>
      <c r="GBI57" s="76"/>
      <c r="GBJ57" s="76"/>
      <c r="GBK57" s="76"/>
      <c r="GBL57" s="76"/>
      <c r="GBM57" s="76"/>
      <c r="GBN57" s="76"/>
      <c r="GBO57" s="76"/>
      <c r="GBP57" s="76"/>
      <c r="GBQ57" s="76"/>
      <c r="GBR57" s="76"/>
      <c r="GBS57" s="76"/>
      <c r="GBT57" s="76"/>
      <c r="GBU57" s="76"/>
      <c r="GBV57" s="76"/>
      <c r="GBW57" s="76"/>
      <c r="GBX57" s="76"/>
      <c r="GBY57" s="76"/>
      <c r="GBZ57" s="76"/>
      <c r="GCA57" s="76"/>
      <c r="GCB57" s="76"/>
      <c r="GCC57" s="76"/>
      <c r="GCD57" s="76"/>
      <c r="GCE57" s="76"/>
      <c r="GCF57" s="76"/>
      <c r="GCG57" s="76"/>
      <c r="GCH57" s="76"/>
      <c r="GCI57" s="76"/>
      <c r="GCJ57" s="76"/>
      <c r="GCK57" s="76"/>
      <c r="GCL57" s="76"/>
      <c r="GCM57" s="76"/>
      <c r="GCN57" s="76"/>
      <c r="GCO57" s="76"/>
      <c r="GCP57" s="76"/>
      <c r="GCQ57" s="76"/>
      <c r="GCR57" s="76"/>
      <c r="GCS57" s="76"/>
      <c r="GCT57" s="76"/>
      <c r="GCU57" s="76"/>
      <c r="GCV57" s="76"/>
      <c r="GCW57" s="76"/>
      <c r="GCX57" s="76"/>
      <c r="GCY57" s="76"/>
      <c r="GCZ57" s="76"/>
      <c r="GDA57" s="76"/>
      <c r="GDB57" s="76"/>
      <c r="GDC57" s="76"/>
      <c r="GDD57" s="76"/>
      <c r="GDE57" s="76"/>
      <c r="GDF57" s="76"/>
      <c r="GDG57" s="76"/>
      <c r="GDH57" s="76"/>
      <c r="GDI57" s="76"/>
      <c r="GDJ57" s="76"/>
      <c r="GDK57" s="76"/>
      <c r="GDL57" s="76"/>
      <c r="GDM57" s="76"/>
      <c r="GDN57" s="76"/>
      <c r="GDO57" s="76"/>
      <c r="GDP57" s="76"/>
      <c r="GDQ57" s="76"/>
      <c r="GDR57" s="76"/>
      <c r="GDS57" s="76"/>
      <c r="GDT57" s="76"/>
      <c r="GDU57" s="76"/>
      <c r="GDV57" s="76"/>
      <c r="GDW57" s="76"/>
      <c r="GDX57" s="76"/>
      <c r="GDY57" s="76"/>
      <c r="GDZ57" s="76"/>
      <c r="GEA57" s="76"/>
      <c r="GEB57" s="76"/>
      <c r="GEC57" s="76"/>
      <c r="GED57" s="76"/>
      <c r="GEE57" s="76"/>
      <c r="GEF57" s="76"/>
      <c r="GEG57" s="76"/>
      <c r="GEH57" s="76"/>
      <c r="GEI57" s="76"/>
      <c r="GEJ57" s="76"/>
      <c r="GEK57" s="76"/>
      <c r="GEL57" s="76"/>
      <c r="GEM57" s="76"/>
      <c r="GEN57" s="76"/>
      <c r="GEO57" s="76"/>
      <c r="GEP57" s="76"/>
      <c r="GEQ57" s="76"/>
      <c r="GER57" s="76"/>
      <c r="GES57" s="76"/>
      <c r="GET57" s="76"/>
      <c r="GEU57" s="76"/>
      <c r="GEV57" s="76"/>
      <c r="GEW57" s="76"/>
      <c r="GEX57" s="76"/>
      <c r="GEY57" s="76"/>
      <c r="GEZ57" s="76"/>
      <c r="GFA57" s="76"/>
      <c r="GFB57" s="76"/>
      <c r="GFC57" s="76"/>
      <c r="GFD57" s="76"/>
      <c r="GFE57" s="76"/>
      <c r="GFF57" s="76"/>
      <c r="GFG57" s="76"/>
      <c r="GFH57" s="76"/>
      <c r="GFI57" s="76"/>
      <c r="GFJ57" s="76"/>
      <c r="GFK57" s="76"/>
      <c r="GFL57" s="76"/>
      <c r="GFM57" s="76"/>
      <c r="GFN57" s="76"/>
      <c r="GFO57" s="76"/>
      <c r="GFP57" s="76"/>
      <c r="GFQ57" s="76"/>
      <c r="GFR57" s="76"/>
      <c r="GFS57" s="76"/>
      <c r="GFT57" s="76"/>
      <c r="GFU57" s="76"/>
      <c r="GFV57" s="76"/>
      <c r="GFW57" s="76"/>
      <c r="GFX57" s="76"/>
      <c r="GFY57" s="76"/>
      <c r="GFZ57" s="76"/>
      <c r="GGA57" s="76"/>
      <c r="GGB57" s="76"/>
      <c r="GGC57" s="76"/>
      <c r="GGD57" s="76"/>
      <c r="GGE57" s="76"/>
      <c r="GGF57" s="76"/>
      <c r="GGG57" s="76"/>
      <c r="GGH57" s="76"/>
      <c r="GGI57" s="76"/>
      <c r="GGJ57" s="76"/>
      <c r="GGK57" s="76"/>
      <c r="GGL57" s="76"/>
      <c r="GGM57" s="76"/>
      <c r="GGN57" s="76"/>
      <c r="GGO57" s="76"/>
      <c r="GGP57" s="76"/>
      <c r="GGQ57" s="76"/>
      <c r="GGR57" s="76"/>
      <c r="GGS57" s="76"/>
      <c r="GGT57" s="76"/>
      <c r="GGU57" s="76"/>
      <c r="GGV57" s="76"/>
      <c r="GGW57" s="76"/>
      <c r="GGX57" s="76"/>
      <c r="GGY57" s="76"/>
      <c r="GGZ57" s="76"/>
      <c r="GHA57" s="76"/>
      <c r="GHB57" s="76"/>
      <c r="GHC57" s="76"/>
      <c r="GHD57" s="76"/>
      <c r="GHE57" s="76"/>
      <c r="GHF57" s="76"/>
      <c r="GHG57" s="76"/>
      <c r="GHH57" s="76"/>
      <c r="GHI57" s="76"/>
      <c r="GHJ57" s="76"/>
      <c r="GHK57" s="76"/>
      <c r="GHL57" s="76"/>
      <c r="GHM57" s="76"/>
      <c r="GHN57" s="76"/>
      <c r="GHO57" s="76"/>
      <c r="GHP57" s="76"/>
      <c r="GHQ57" s="76"/>
      <c r="GHR57" s="76"/>
      <c r="GHS57" s="76"/>
      <c r="GHT57" s="76"/>
      <c r="GHU57" s="76"/>
      <c r="GHV57" s="76"/>
      <c r="GHW57" s="76"/>
      <c r="GHX57" s="76"/>
      <c r="GHY57" s="76"/>
      <c r="GHZ57" s="76"/>
      <c r="GIA57" s="76"/>
      <c r="GIB57" s="76"/>
      <c r="GIC57" s="76"/>
      <c r="GID57" s="76"/>
      <c r="GIE57" s="76"/>
      <c r="GIF57" s="76"/>
      <c r="GIG57" s="76"/>
      <c r="GIH57" s="76"/>
      <c r="GII57" s="76"/>
      <c r="GIJ57" s="76"/>
      <c r="GIK57" s="76"/>
      <c r="GIL57" s="76"/>
      <c r="GIM57" s="76"/>
      <c r="GIN57" s="76"/>
      <c r="GIO57" s="76"/>
      <c r="GIP57" s="76"/>
      <c r="GIQ57" s="76"/>
      <c r="GIR57" s="76"/>
      <c r="GIS57" s="76"/>
      <c r="GIT57" s="76"/>
      <c r="GIU57" s="76"/>
      <c r="GIV57" s="76"/>
      <c r="GIW57" s="76"/>
      <c r="GIX57" s="76"/>
      <c r="GIY57" s="76"/>
      <c r="GIZ57" s="76"/>
      <c r="GJA57" s="76"/>
      <c r="GJB57" s="76"/>
      <c r="GJC57" s="76"/>
      <c r="GJD57" s="76"/>
      <c r="GJE57" s="76"/>
      <c r="GJF57" s="76"/>
      <c r="GJG57" s="76"/>
      <c r="GJH57" s="76"/>
      <c r="GJI57" s="76"/>
      <c r="GJJ57" s="76"/>
      <c r="GJK57" s="76"/>
      <c r="GJL57" s="76"/>
      <c r="GJM57" s="76"/>
      <c r="GJN57" s="76"/>
      <c r="GJO57" s="76"/>
      <c r="GJP57" s="76"/>
      <c r="GJQ57" s="76"/>
      <c r="GJR57" s="76"/>
      <c r="GJS57" s="76"/>
      <c r="GJT57" s="76"/>
      <c r="GJU57" s="76"/>
      <c r="GJV57" s="76"/>
      <c r="GJW57" s="76"/>
      <c r="GJX57" s="76"/>
      <c r="GJY57" s="76"/>
      <c r="GJZ57" s="76"/>
      <c r="GKA57" s="76"/>
      <c r="GKB57" s="76"/>
      <c r="GKC57" s="76"/>
      <c r="GKD57" s="76"/>
      <c r="GKE57" s="76"/>
      <c r="GKF57" s="76"/>
      <c r="GKG57" s="76"/>
      <c r="GKH57" s="76"/>
      <c r="GKI57" s="76"/>
      <c r="GKJ57" s="76"/>
      <c r="GKK57" s="76"/>
      <c r="GKL57" s="76"/>
      <c r="GKM57" s="76"/>
      <c r="GKN57" s="76"/>
      <c r="GKO57" s="76"/>
      <c r="GKP57" s="76"/>
      <c r="GKQ57" s="76"/>
      <c r="GKR57" s="76"/>
      <c r="GKS57" s="76"/>
      <c r="GKT57" s="76"/>
      <c r="GKU57" s="76"/>
      <c r="GKV57" s="76"/>
      <c r="GKW57" s="76"/>
      <c r="GKX57" s="76"/>
      <c r="GKY57" s="76"/>
      <c r="GKZ57" s="76"/>
      <c r="GLA57" s="76"/>
      <c r="GLB57" s="76"/>
      <c r="GLC57" s="76"/>
      <c r="GLD57" s="76"/>
      <c r="GLE57" s="76"/>
      <c r="GLF57" s="76"/>
      <c r="GLG57" s="76"/>
      <c r="GLH57" s="76"/>
      <c r="GLI57" s="76"/>
      <c r="GLJ57" s="76"/>
      <c r="GLK57" s="76"/>
      <c r="GLL57" s="76"/>
      <c r="GLM57" s="76"/>
      <c r="GLN57" s="76"/>
      <c r="GLO57" s="76"/>
      <c r="GLP57" s="76"/>
      <c r="GLQ57" s="76"/>
      <c r="GLR57" s="76"/>
      <c r="GLS57" s="76"/>
      <c r="GLT57" s="76"/>
      <c r="GLU57" s="76"/>
      <c r="GLV57" s="76"/>
      <c r="GLW57" s="76"/>
      <c r="GLX57" s="76"/>
      <c r="GLY57" s="76"/>
      <c r="GLZ57" s="76"/>
      <c r="GMA57" s="76"/>
      <c r="GMB57" s="76"/>
      <c r="GMC57" s="76"/>
      <c r="GMD57" s="76"/>
      <c r="GME57" s="76"/>
      <c r="GMF57" s="76"/>
      <c r="GMG57" s="76"/>
      <c r="GMH57" s="76"/>
      <c r="GMI57" s="76"/>
      <c r="GMJ57" s="76"/>
      <c r="GMK57" s="76"/>
      <c r="GML57" s="76"/>
      <c r="GMM57" s="76"/>
      <c r="GMN57" s="76"/>
      <c r="GMO57" s="76"/>
      <c r="GMP57" s="76"/>
      <c r="GMQ57" s="76"/>
      <c r="GMR57" s="76"/>
      <c r="GMS57" s="76"/>
      <c r="GMT57" s="76"/>
      <c r="GMU57" s="76"/>
      <c r="GMV57" s="76"/>
      <c r="GMW57" s="76"/>
      <c r="GMX57" s="76"/>
      <c r="GMY57" s="76"/>
      <c r="GMZ57" s="76"/>
      <c r="GNA57" s="76"/>
      <c r="GNB57" s="76"/>
      <c r="GNC57" s="76"/>
      <c r="GND57" s="76"/>
      <c r="GNE57" s="76"/>
      <c r="GNF57" s="76"/>
      <c r="GNG57" s="76"/>
      <c r="GNH57" s="76"/>
      <c r="GNI57" s="76"/>
      <c r="GNJ57" s="76"/>
      <c r="GNK57" s="76"/>
      <c r="GNL57" s="76"/>
      <c r="GNM57" s="76"/>
      <c r="GNN57" s="76"/>
      <c r="GNO57" s="76"/>
      <c r="GNP57" s="76"/>
      <c r="GNQ57" s="76"/>
      <c r="GNR57" s="76"/>
      <c r="GNS57" s="76"/>
      <c r="GNT57" s="76"/>
      <c r="GNU57" s="76"/>
      <c r="GNV57" s="76"/>
      <c r="GNW57" s="76"/>
      <c r="GNX57" s="76"/>
      <c r="GNY57" s="76"/>
      <c r="GNZ57" s="76"/>
      <c r="GOA57" s="76"/>
      <c r="GOB57" s="76"/>
      <c r="GOC57" s="76"/>
      <c r="GOD57" s="76"/>
      <c r="GOE57" s="76"/>
      <c r="GOF57" s="76"/>
      <c r="GOG57" s="76"/>
      <c r="GOH57" s="76"/>
      <c r="GOI57" s="76"/>
      <c r="GOJ57" s="76"/>
      <c r="GOK57" s="76"/>
      <c r="GOL57" s="76"/>
      <c r="GOM57" s="76"/>
      <c r="GON57" s="76"/>
      <c r="GOO57" s="76"/>
      <c r="GOP57" s="76"/>
      <c r="GOQ57" s="76"/>
      <c r="GOR57" s="76"/>
      <c r="GOS57" s="76"/>
      <c r="GOT57" s="76"/>
      <c r="GOU57" s="76"/>
      <c r="GOV57" s="76"/>
      <c r="GOW57" s="76"/>
      <c r="GOX57" s="76"/>
      <c r="GOY57" s="76"/>
      <c r="GOZ57" s="76"/>
      <c r="GPA57" s="76"/>
      <c r="GPB57" s="76"/>
      <c r="GPC57" s="76"/>
      <c r="GPD57" s="76"/>
      <c r="GPE57" s="76"/>
      <c r="GPF57" s="76"/>
      <c r="GPG57" s="76"/>
      <c r="GPH57" s="76"/>
      <c r="GPI57" s="76"/>
      <c r="GPJ57" s="76"/>
      <c r="GPK57" s="76"/>
      <c r="GPL57" s="76"/>
      <c r="GPM57" s="76"/>
      <c r="GPN57" s="76"/>
      <c r="GPO57" s="76"/>
      <c r="GPP57" s="76"/>
      <c r="GPQ57" s="76"/>
      <c r="GPR57" s="76"/>
      <c r="GPS57" s="76"/>
      <c r="GPT57" s="76"/>
      <c r="GPU57" s="76"/>
      <c r="GPV57" s="76"/>
      <c r="GPW57" s="76"/>
      <c r="GPX57" s="76"/>
      <c r="GPY57" s="76"/>
      <c r="GPZ57" s="76"/>
      <c r="GQA57" s="76"/>
      <c r="GQB57" s="76"/>
      <c r="GQC57" s="76"/>
      <c r="GQD57" s="76"/>
      <c r="GQE57" s="76"/>
      <c r="GQF57" s="76"/>
      <c r="GQG57" s="76"/>
      <c r="GQH57" s="76"/>
      <c r="GQI57" s="76"/>
      <c r="GQJ57" s="76"/>
      <c r="GQK57" s="76"/>
      <c r="GQL57" s="76"/>
      <c r="GQM57" s="76"/>
      <c r="GQN57" s="76"/>
      <c r="GQO57" s="76"/>
      <c r="GQP57" s="76"/>
      <c r="GQQ57" s="76"/>
      <c r="GQR57" s="76"/>
      <c r="GQS57" s="76"/>
      <c r="GQT57" s="76"/>
      <c r="GQU57" s="76"/>
      <c r="GQV57" s="76"/>
      <c r="GQW57" s="76"/>
      <c r="GQX57" s="76"/>
      <c r="GQY57" s="76"/>
      <c r="GQZ57" s="76"/>
      <c r="GRA57" s="76"/>
      <c r="GRB57" s="76"/>
      <c r="GRC57" s="76"/>
      <c r="GRD57" s="76"/>
      <c r="GRE57" s="76"/>
      <c r="GRF57" s="76"/>
      <c r="GRG57" s="76"/>
      <c r="GRH57" s="76"/>
      <c r="GRI57" s="76"/>
      <c r="GRJ57" s="76"/>
      <c r="GRK57" s="76"/>
      <c r="GRL57" s="76"/>
      <c r="GRM57" s="76"/>
      <c r="GRN57" s="76"/>
      <c r="GRO57" s="76"/>
      <c r="GRP57" s="76"/>
      <c r="GRQ57" s="76"/>
      <c r="GRR57" s="76"/>
      <c r="GRS57" s="76"/>
      <c r="GRT57" s="76"/>
      <c r="GRU57" s="76"/>
      <c r="GRV57" s="76"/>
      <c r="GRW57" s="76"/>
      <c r="GRX57" s="76"/>
      <c r="GRY57" s="76"/>
      <c r="GRZ57" s="76"/>
      <c r="GSA57" s="76"/>
      <c r="GSB57" s="76"/>
      <c r="GSC57" s="76"/>
      <c r="GSD57" s="76"/>
      <c r="GSE57" s="76"/>
      <c r="GSF57" s="76"/>
      <c r="GSG57" s="76"/>
      <c r="GSH57" s="76"/>
      <c r="GSI57" s="76"/>
      <c r="GSJ57" s="76"/>
      <c r="GSK57" s="76"/>
      <c r="GSL57" s="76"/>
      <c r="GSM57" s="76"/>
      <c r="GSN57" s="76"/>
      <c r="GSO57" s="76"/>
      <c r="GSP57" s="76"/>
      <c r="GSQ57" s="76"/>
      <c r="GSR57" s="76"/>
      <c r="GSS57" s="76"/>
      <c r="GST57" s="76"/>
      <c r="GSU57" s="76"/>
      <c r="GSV57" s="76"/>
      <c r="GSW57" s="76"/>
      <c r="GSX57" s="76"/>
      <c r="GSY57" s="76"/>
      <c r="GSZ57" s="76"/>
      <c r="GTA57" s="76"/>
      <c r="GTB57" s="76"/>
      <c r="GTC57" s="76"/>
      <c r="GTD57" s="76"/>
      <c r="GTE57" s="76"/>
      <c r="GTF57" s="76"/>
      <c r="GTG57" s="76"/>
      <c r="GTH57" s="76"/>
      <c r="GTI57" s="76"/>
      <c r="GTJ57" s="76"/>
      <c r="GTK57" s="76"/>
      <c r="GTL57" s="76"/>
      <c r="GTM57" s="76"/>
      <c r="GTN57" s="76"/>
      <c r="GTO57" s="76"/>
      <c r="GTP57" s="76"/>
      <c r="GTQ57" s="76"/>
      <c r="GTR57" s="76"/>
      <c r="GTS57" s="76"/>
      <c r="GTT57" s="76"/>
      <c r="GTU57" s="76"/>
      <c r="GTV57" s="76"/>
      <c r="GTW57" s="76"/>
      <c r="GTX57" s="76"/>
      <c r="GTY57" s="76"/>
      <c r="GTZ57" s="76"/>
      <c r="GUA57" s="76"/>
      <c r="GUB57" s="76"/>
      <c r="GUC57" s="76"/>
      <c r="GUD57" s="76"/>
      <c r="GUE57" s="76"/>
      <c r="GUF57" s="76"/>
      <c r="GUG57" s="76"/>
      <c r="GUH57" s="76"/>
      <c r="GUI57" s="76"/>
      <c r="GUJ57" s="76"/>
      <c r="GUK57" s="76"/>
      <c r="GUL57" s="76"/>
      <c r="GUM57" s="76"/>
      <c r="GUN57" s="76"/>
      <c r="GUO57" s="76"/>
      <c r="GUP57" s="76"/>
      <c r="GUQ57" s="76"/>
      <c r="GUR57" s="76"/>
      <c r="GUS57" s="76"/>
      <c r="GUT57" s="76"/>
      <c r="GUU57" s="76"/>
      <c r="GUV57" s="76"/>
      <c r="GUW57" s="76"/>
      <c r="GUX57" s="76"/>
      <c r="GUY57" s="76"/>
      <c r="GUZ57" s="76"/>
      <c r="GVA57" s="76"/>
      <c r="GVB57" s="76"/>
      <c r="GVC57" s="76"/>
      <c r="GVD57" s="76"/>
      <c r="GVE57" s="76"/>
      <c r="GVF57" s="76"/>
      <c r="GVG57" s="76"/>
      <c r="GVH57" s="76"/>
      <c r="GVI57" s="76"/>
      <c r="GVJ57" s="76"/>
      <c r="GVK57" s="76"/>
      <c r="GVL57" s="76"/>
      <c r="GVM57" s="76"/>
      <c r="GVN57" s="76"/>
      <c r="GVO57" s="76"/>
      <c r="GVP57" s="76"/>
      <c r="GVQ57" s="76"/>
      <c r="GVR57" s="76"/>
      <c r="GVS57" s="76"/>
      <c r="GVT57" s="76"/>
      <c r="GVU57" s="76"/>
      <c r="GVV57" s="76"/>
      <c r="GVW57" s="76"/>
      <c r="GVX57" s="76"/>
      <c r="GVY57" s="76"/>
      <c r="GVZ57" s="76"/>
      <c r="GWA57" s="76"/>
      <c r="GWB57" s="76"/>
      <c r="GWC57" s="76"/>
      <c r="GWD57" s="76"/>
      <c r="GWE57" s="76"/>
      <c r="GWF57" s="76"/>
      <c r="GWG57" s="76"/>
      <c r="GWH57" s="76"/>
      <c r="GWI57" s="76"/>
      <c r="GWJ57" s="76"/>
      <c r="GWK57" s="76"/>
      <c r="GWL57" s="76"/>
      <c r="GWM57" s="76"/>
      <c r="GWN57" s="76"/>
      <c r="GWO57" s="76"/>
      <c r="GWP57" s="76"/>
      <c r="GWQ57" s="76"/>
      <c r="GWR57" s="76"/>
      <c r="GWS57" s="76"/>
      <c r="GWT57" s="76"/>
      <c r="GWU57" s="76"/>
      <c r="GWV57" s="76"/>
      <c r="GWW57" s="76"/>
      <c r="GWX57" s="76"/>
      <c r="GWY57" s="76"/>
      <c r="GWZ57" s="76"/>
      <c r="GXA57" s="76"/>
      <c r="GXB57" s="76"/>
      <c r="GXC57" s="76"/>
      <c r="GXD57" s="76"/>
      <c r="GXE57" s="76"/>
      <c r="GXF57" s="76"/>
      <c r="GXG57" s="76"/>
      <c r="GXH57" s="76"/>
      <c r="GXI57" s="76"/>
      <c r="GXJ57" s="76"/>
      <c r="GXK57" s="76"/>
      <c r="GXL57" s="76"/>
      <c r="GXM57" s="76"/>
      <c r="GXN57" s="76"/>
      <c r="GXO57" s="76"/>
      <c r="GXP57" s="76"/>
      <c r="GXQ57" s="76"/>
      <c r="GXR57" s="76"/>
      <c r="GXS57" s="76"/>
      <c r="GXT57" s="76"/>
      <c r="GXU57" s="76"/>
      <c r="GXV57" s="76"/>
      <c r="GXW57" s="76"/>
      <c r="GXX57" s="76"/>
      <c r="GXY57" s="76"/>
      <c r="GXZ57" s="76"/>
      <c r="GYA57" s="76"/>
      <c r="GYB57" s="76"/>
      <c r="GYC57" s="76"/>
      <c r="GYD57" s="76"/>
      <c r="GYE57" s="76"/>
      <c r="GYF57" s="76"/>
      <c r="GYG57" s="76"/>
      <c r="GYH57" s="76"/>
      <c r="GYI57" s="76"/>
      <c r="GYJ57" s="76"/>
      <c r="GYK57" s="76"/>
      <c r="GYL57" s="76"/>
      <c r="GYM57" s="76"/>
      <c r="GYN57" s="76"/>
      <c r="GYO57" s="76"/>
      <c r="GYP57" s="76"/>
      <c r="GYQ57" s="76"/>
      <c r="GYR57" s="76"/>
      <c r="GYS57" s="76"/>
      <c r="GYT57" s="76"/>
      <c r="GYU57" s="76"/>
      <c r="GYV57" s="76"/>
      <c r="GYW57" s="76"/>
      <c r="GYX57" s="76"/>
      <c r="GYY57" s="76"/>
      <c r="GYZ57" s="76"/>
      <c r="GZA57" s="76"/>
      <c r="GZB57" s="76"/>
      <c r="GZC57" s="76"/>
      <c r="GZD57" s="76"/>
      <c r="GZE57" s="76"/>
      <c r="GZF57" s="76"/>
      <c r="GZG57" s="76"/>
      <c r="GZH57" s="76"/>
      <c r="GZI57" s="76"/>
      <c r="GZJ57" s="76"/>
      <c r="GZK57" s="76"/>
      <c r="GZL57" s="76"/>
      <c r="GZM57" s="76"/>
      <c r="GZN57" s="76"/>
      <c r="GZO57" s="76"/>
      <c r="GZP57" s="76"/>
      <c r="GZQ57" s="76"/>
      <c r="GZR57" s="76"/>
      <c r="GZS57" s="76"/>
      <c r="GZT57" s="76"/>
      <c r="GZU57" s="76"/>
      <c r="GZV57" s="76"/>
      <c r="GZW57" s="76"/>
      <c r="GZX57" s="76"/>
      <c r="GZY57" s="76"/>
      <c r="GZZ57" s="76"/>
      <c r="HAA57" s="76"/>
      <c r="HAB57" s="76"/>
      <c r="HAC57" s="76"/>
      <c r="HAD57" s="76"/>
      <c r="HAE57" s="76"/>
      <c r="HAF57" s="76"/>
      <c r="HAG57" s="76"/>
      <c r="HAH57" s="76"/>
      <c r="HAI57" s="76"/>
      <c r="HAJ57" s="76"/>
      <c r="HAK57" s="76"/>
      <c r="HAL57" s="76"/>
      <c r="HAM57" s="76"/>
      <c r="HAN57" s="76"/>
      <c r="HAO57" s="76"/>
      <c r="HAP57" s="76"/>
      <c r="HAQ57" s="76"/>
      <c r="HAR57" s="76"/>
      <c r="HAS57" s="76"/>
      <c r="HAT57" s="76"/>
      <c r="HAU57" s="76"/>
      <c r="HAV57" s="76"/>
      <c r="HAW57" s="76"/>
      <c r="HAX57" s="76"/>
      <c r="HAY57" s="76"/>
      <c r="HAZ57" s="76"/>
      <c r="HBA57" s="76"/>
      <c r="HBB57" s="76"/>
      <c r="HBC57" s="76"/>
      <c r="HBD57" s="76"/>
      <c r="HBE57" s="76"/>
      <c r="HBF57" s="76"/>
      <c r="HBG57" s="76"/>
      <c r="HBH57" s="76"/>
      <c r="HBI57" s="76"/>
      <c r="HBJ57" s="76"/>
      <c r="HBK57" s="76"/>
      <c r="HBL57" s="76"/>
      <c r="HBM57" s="76"/>
      <c r="HBN57" s="76"/>
      <c r="HBO57" s="76"/>
      <c r="HBP57" s="76"/>
      <c r="HBQ57" s="76"/>
      <c r="HBR57" s="76"/>
      <c r="HBS57" s="76"/>
      <c r="HBT57" s="76"/>
      <c r="HBU57" s="76"/>
      <c r="HBV57" s="76"/>
      <c r="HBW57" s="76"/>
      <c r="HBX57" s="76"/>
      <c r="HBY57" s="76"/>
      <c r="HBZ57" s="76"/>
      <c r="HCA57" s="76"/>
      <c r="HCB57" s="76"/>
      <c r="HCC57" s="76"/>
      <c r="HCD57" s="76"/>
      <c r="HCE57" s="76"/>
      <c r="HCF57" s="76"/>
      <c r="HCG57" s="76"/>
      <c r="HCH57" s="76"/>
      <c r="HCI57" s="76"/>
      <c r="HCJ57" s="76"/>
      <c r="HCK57" s="76"/>
      <c r="HCL57" s="76"/>
      <c r="HCM57" s="76"/>
      <c r="HCN57" s="76"/>
      <c r="HCO57" s="76"/>
      <c r="HCP57" s="76"/>
      <c r="HCQ57" s="76"/>
      <c r="HCR57" s="76"/>
      <c r="HCS57" s="76"/>
      <c r="HCT57" s="76"/>
      <c r="HCU57" s="76"/>
      <c r="HCV57" s="76"/>
      <c r="HCW57" s="76"/>
      <c r="HCX57" s="76"/>
      <c r="HCY57" s="76"/>
      <c r="HCZ57" s="76"/>
      <c r="HDA57" s="76"/>
      <c r="HDB57" s="76"/>
      <c r="HDC57" s="76"/>
      <c r="HDD57" s="76"/>
      <c r="HDE57" s="76"/>
      <c r="HDF57" s="76"/>
      <c r="HDG57" s="76"/>
      <c r="HDH57" s="76"/>
      <c r="HDI57" s="76"/>
      <c r="HDJ57" s="76"/>
      <c r="HDK57" s="76"/>
      <c r="HDL57" s="76"/>
      <c r="HDM57" s="76"/>
      <c r="HDN57" s="76"/>
      <c r="HDO57" s="76"/>
      <c r="HDP57" s="76"/>
      <c r="HDQ57" s="76"/>
      <c r="HDR57" s="76"/>
      <c r="HDS57" s="76"/>
      <c r="HDT57" s="76"/>
      <c r="HDU57" s="76"/>
      <c r="HDV57" s="76"/>
      <c r="HDW57" s="76"/>
      <c r="HDX57" s="76"/>
      <c r="HDY57" s="76"/>
      <c r="HDZ57" s="76"/>
      <c r="HEA57" s="76"/>
      <c r="HEB57" s="76"/>
      <c r="HEC57" s="76"/>
      <c r="HED57" s="76"/>
      <c r="HEE57" s="76"/>
      <c r="HEF57" s="76"/>
      <c r="HEG57" s="76"/>
      <c r="HEH57" s="76"/>
      <c r="HEI57" s="76"/>
      <c r="HEJ57" s="76"/>
      <c r="HEK57" s="76"/>
      <c r="HEL57" s="76"/>
      <c r="HEM57" s="76"/>
      <c r="HEN57" s="76"/>
      <c r="HEO57" s="76"/>
      <c r="HEP57" s="76"/>
      <c r="HEQ57" s="76"/>
      <c r="HER57" s="76"/>
      <c r="HES57" s="76"/>
      <c r="HET57" s="76"/>
      <c r="HEU57" s="76"/>
      <c r="HEV57" s="76"/>
      <c r="HEW57" s="76"/>
      <c r="HEX57" s="76"/>
      <c r="HEY57" s="76"/>
      <c r="HEZ57" s="76"/>
      <c r="HFA57" s="76"/>
      <c r="HFB57" s="76"/>
      <c r="HFC57" s="76"/>
      <c r="HFD57" s="76"/>
      <c r="HFE57" s="76"/>
      <c r="HFF57" s="76"/>
      <c r="HFG57" s="76"/>
      <c r="HFH57" s="76"/>
      <c r="HFI57" s="76"/>
      <c r="HFJ57" s="76"/>
      <c r="HFK57" s="76"/>
      <c r="HFL57" s="76"/>
      <c r="HFM57" s="76"/>
      <c r="HFN57" s="76"/>
      <c r="HFO57" s="76"/>
      <c r="HFP57" s="76"/>
      <c r="HFQ57" s="76"/>
      <c r="HFR57" s="76"/>
      <c r="HFS57" s="76"/>
      <c r="HFT57" s="76"/>
      <c r="HFU57" s="76"/>
      <c r="HFV57" s="76"/>
      <c r="HFW57" s="76"/>
      <c r="HFX57" s="76"/>
      <c r="HFY57" s="76"/>
      <c r="HFZ57" s="76"/>
      <c r="HGA57" s="76"/>
      <c r="HGB57" s="76"/>
      <c r="HGC57" s="76"/>
      <c r="HGD57" s="76"/>
      <c r="HGE57" s="76"/>
      <c r="HGF57" s="76"/>
      <c r="HGG57" s="76"/>
      <c r="HGH57" s="76"/>
      <c r="HGI57" s="76"/>
      <c r="HGJ57" s="76"/>
      <c r="HGK57" s="76"/>
      <c r="HGL57" s="76"/>
      <c r="HGM57" s="76"/>
      <c r="HGN57" s="76"/>
      <c r="HGO57" s="76"/>
      <c r="HGP57" s="76"/>
      <c r="HGQ57" s="76"/>
      <c r="HGR57" s="76"/>
      <c r="HGS57" s="76"/>
      <c r="HGT57" s="76"/>
      <c r="HGU57" s="76"/>
      <c r="HGV57" s="76"/>
      <c r="HGW57" s="76"/>
      <c r="HGX57" s="76"/>
      <c r="HGY57" s="76"/>
      <c r="HGZ57" s="76"/>
      <c r="HHA57" s="76"/>
      <c r="HHB57" s="76"/>
      <c r="HHC57" s="76"/>
      <c r="HHD57" s="76"/>
      <c r="HHE57" s="76"/>
      <c r="HHF57" s="76"/>
      <c r="HHG57" s="76"/>
      <c r="HHH57" s="76"/>
      <c r="HHI57" s="76"/>
      <c r="HHJ57" s="76"/>
      <c r="HHK57" s="76"/>
      <c r="HHL57" s="76"/>
      <c r="HHM57" s="76"/>
      <c r="HHN57" s="76"/>
      <c r="HHO57" s="76"/>
      <c r="HHP57" s="76"/>
      <c r="HHQ57" s="76"/>
      <c r="HHR57" s="76"/>
      <c r="HHS57" s="76"/>
      <c r="HHT57" s="76"/>
      <c r="HHU57" s="76"/>
      <c r="HHV57" s="76"/>
      <c r="HHW57" s="76"/>
      <c r="HHX57" s="76"/>
      <c r="HHY57" s="76"/>
      <c r="HHZ57" s="76"/>
      <c r="HIA57" s="76"/>
      <c r="HIB57" s="76"/>
      <c r="HIC57" s="76"/>
      <c r="HID57" s="76"/>
      <c r="HIE57" s="76"/>
      <c r="HIF57" s="76"/>
      <c r="HIG57" s="76"/>
      <c r="HIH57" s="76"/>
      <c r="HII57" s="76"/>
      <c r="HIJ57" s="76"/>
      <c r="HIK57" s="76"/>
      <c r="HIL57" s="76"/>
      <c r="HIM57" s="76"/>
      <c r="HIN57" s="76"/>
      <c r="HIO57" s="76"/>
      <c r="HIP57" s="76"/>
      <c r="HIQ57" s="76"/>
      <c r="HIR57" s="76"/>
      <c r="HIS57" s="76"/>
      <c r="HIT57" s="76"/>
      <c r="HIU57" s="76"/>
      <c r="HIV57" s="76"/>
      <c r="HIW57" s="76"/>
      <c r="HIX57" s="76"/>
      <c r="HIY57" s="76"/>
      <c r="HIZ57" s="76"/>
      <c r="HJA57" s="76"/>
      <c r="HJB57" s="76"/>
      <c r="HJC57" s="76"/>
      <c r="HJD57" s="76"/>
      <c r="HJE57" s="76"/>
      <c r="HJF57" s="76"/>
      <c r="HJG57" s="76"/>
      <c r="HJH57" s="76"/>
      <c r="HJI57" s="76"/>
      <c r="HJJ57" s="76"/>
      <c r="HJK57" s="76"/>
      <c r="HJL57" s="76"/>
      <c r="HJM57" s="76"/>
      <c r="HJN57" s="76"/>
      <c r="HJO57" s="76"/>
      <c r="HJP57" s="76"/>
      <c r="HJQ57" s="76"/>
      <c r="HJR57" s="76"/>
      <c r="HJS57" s="76"/>
      <c r="HJT57" s="76"/>
      <c r="HJU57" s="76"/>
      <c r="HJV57" s="76"/>
      <c r="HJW57" s="76"/>
      <c r="HJX57" s="76"/>
      <c r="HJY57" s="76"/>
      <c r="HJZ57" s="76"/>
      <c r="HKA57" s="76"/>
      <c r="HKB57" s="76"/>
      <c r="HKC57" s="76"/>
      <c r="HKD57" s="76"/>
      <c r="HKE57" s="76"/>
      <c r="HKF57" s="76"/>
      <c r="HKG57" s="76"/>
      <c r="HKH57" s="76"/>
      <c r="HKI57" s="76"/>
      <c r="HKJ57" s="76"/>
      <c r="HKK57" s="76"/>
      <c r="HKL57" s="76"/>
      <c r="HKM57" s="76"/>
      <c r="HKN57" s="76"/>
      <c r="HKO57" s="76"/>
      <c r="HKP57" s="76"/>
      <c r="HKQ57" s="76"/>
      <c r="HKR57" s="76"/>
      <c r="HKS57" s="76"/>
      <c r="HKT57" s="76"/>
      <c r="HKU57" s="76"/>
      <c r="HKV57" s="76"/>
      <c r="HKW57" s="76"/>
      <c r="HKX57" s="76"/>
      <c r="HKY57" s="76"/>
      <c r="HKZ57" s="76"/>
      <c r="HLA57" s="76"/>
      <c r="HLB57" s="76"/>
      <c r="HLC57" s="76"/>
      <c r="HLD57" s="76"/>
      <c r="HLE57" s="76"/>
      <c r="HLF57" s="76"/>
      <c r="HLG57" s="76"/>
      <c r="HLH57" s="76"/>
      <c r="HLI57" s="76"/>
      <c r="HLJ57" s="76"/>
      <c r="HLK57" s="76"/>
      <c r="HLL57" s="76"/>
      <c r="HLM57" s="76"/>
      <c r="HLN57" s="76"/>
      <c r="HLO57" s="76"/>
      <c r="HLP57" s="76"/>
      <c r="HLQ57" s="76"/>
      <c r="HLR57" s="76"/>
      <c r="HLS57" s="76"/>
      <c r="HLT57" s="76"/>
      <c r="HLU57" s="76"/>
      <c r="HLV57" s="76"/>
      <c r="HLW57" s="76"/>
      <c r="HLX57" s="76"/>
      <c r="HLY57" s="76"/>
      <c r="HLZ57" s="76"/>
      <c r="HMA57" s="76"/>
      <c r="HMB57" s="76"/>
      <c r="HMC57" s="76"/>
      <c r="HMD57" s="76"/>
      <c r="HME57" s="76"/>
      <c r="HMF57" s="76"/>
      <c r="HMG57" s="76"/>
      <c r="HMH57" s="76"/>
      <c r="HMI57" s="76"/>
      <c r="HMJ57" s="76"/>
      <c r="HMK57" s="76"/>
      <c r="HML57" s="76"/>
      <c r="HMM57" s="76"/>
      <c r="HMN57" s="76"/>
      <c r="HMO57" s="76"/>
      <c r="HMP57" s="76"/>
      <c r="HMQ57" s="76"/>
      <c r="HMR57" s="76"/>
      <c r="HMS57" s="76"/>
      <c r="HMT57" s="76"/>
      <c r="HMU57" s="76"/>
      <c r="HMV57" s="76"/>
      <c r="HMW57" s="76"/>
      <c r="HMX57" s="76"/>
      <c r="HMY57" s="76"/>
      <c r="HMZ57" s="76"/>
      <c r="HNA57" s="76"/>
      <c r="HNB57" s="76"/>
      <c r="HNC57" s="76"/>
      <c r="HND57" s="76"/>
      <c r="HNE57" s="76"/>
      <c r="HNF57" s="76"/>
      <c r="HNG57" s="76"/>
      <c r="HNH57" s="76"/>
      <c r="HNI57" s="76"/>
      <c r="HNJ57" s="76"/>
      <c r="HNK57" s="76"/>
      <c r="HNL57" s="76"/>
      <c r="HNM57" s="76"/>
      <c r="HNN57" s="76"/>
      <c r="HNO57" s="76"/>
      <c r="HNP57" s="76"/>
      <c r="HNQ57" s="76"/>
      <c r="HNR57" s="76"/>
      <c r="HNS57" s="76"/>
      <c r="HNT57" s="76"/>
      <c r="HNU57" s="76"/>
      <c r="HNV57" s="76"/>
      <c r="HNW57" s="76"/>
      <c r="HNX57" s="76"/>
      <c r="HNY57" s="76"/>
      <c r="HNZ57" s="76"/>
      <c r="HOA57" s="76"/>
      <c r="HOB57" s="76"/>
      <c r="HOC57" s="76"/>
      <c r="HOD57" s="76"/>
      <c r="HOE57" s="76"/>
      <c r="HOF57" s="76"/>
      <c r="HOG57" s="76"/>
      <c r="HOH57" s="76"/>
      <c r="HOI57" s="76"/>
      <c r="HOJ57" s="76"/>
      <c r="HOK57" s="76"/>
      <c r="HOL57" s="76"/>
      <c r="HOM57" s="76"/>
      <c r="HON57" s="76"/>
      <c r="HOO57" s="76"/>
      <c r="HOP57" s="76"/>
      <c r="HOQ57" s="76"/>
      <c r="HOR57" s="76"/>
      <c r="HOS57" s="76"/>
      <c r="HOT57" s="76"/>
      <c r="HOU57" s="76"/>
      <c r="HOV57" s="76"/>
      <c r="HOW57" s="76"/>
      <c r="HOX57" s="76"/>
      <c r="HOY57" s="76"/>
      <c r="HOZ57" s="76"/>
      <c r="HPA57" s="76"/>
      <c r="HPB57" s="76"/>
      <c r="HPC57" s="76"/>
      <c r="HPD57" s="76"/>
      <c r="HPE57" s="76"/>
      <c r="HPF57" s="76"/>
      <c r="HPG57" s="76"/>
      <c r="HPH57" s="76"/>
      <c r="HPI57" s="76"/>
      <c r="HPJ57" s="76"/>
      <c r="HPK57" s="76"/>
      <c r="HPL57" s="76"/>
      <c r="HPM57" s="76"/>
      <c r="HPN57" s="76"/>
      <c r="HPO57" s="76"/>
      <c r="HPP57" s="76"/>
      <c r="HPQ57" s="76"/>
      <c r="HPR57" s="76"/>
      <c r="HPS57" s="76"/>
      <c r="HPT57" s="76"/>
      <c r="HPU57" s="76"/>
      <c r="HPV57" s="76"/>
      <c r="HPW57" s="76"/>
      <c r="HPX57" s="76"/>
      <c r="HPY57" s="76"/>
      <c r="HPZ57" s="76"/>
      <c r="HQA57" s="76"/>
      <c r="HQB57" s="76"/>
      <c r="HQC57" s="76"/>
      <c r="HQD57" s="76"/>
      <c r="HQE57" s="76"/>
      <c r="HQF57" s="76"/>
      <c r="HQG57" s="76"/>
      <c r="HQH57" s="76"/>
      <c r="HQI57" s="76"/>
      <c r="HQJ57" s="76"/>
      <c r="HQK57" s="76"/>
      <c r="HQL57" s="76"/>
      <c r="HQM57" s="76"/>
      <c r="HQN57" s="76"/>
      <c r="HQO57" s="76"/>
      <c r="HQP57" s="76"/>
      <c r="HQQ57" s="76"/>
      <c r="HQR57" s="76"/>
      <c r="HQS57" s="76"/>
      <c r="HQT57" s="76"/>
      <c r="HQU57" s="76"/>
      <c r="HQV57" s="76"/>
      <c r="HQW57" s="76"/>
      <c r="HQX57" s="76"/>
      <c r="HQY57" s="76"/>
      <c r="HQZ57" s="76"/>
      <c r="HRA57" s="76"/>
      <c r="HRB57" s="76"/>
      <c r="HRC57" s="76"/>
      <c r="HRD57" s="76"/>
      <c r="HRE57" s="76"/>
      <c r="HRF57" s="76"/>
      <c r="HRG57" s="76"/>
      <c r="HRH57" s="76"/>
      <c r="HRI57" s="76"/>
      <c r="HRJ57" s="76"/>
      <c r="HRK57" s="76"/>
      <c r="HRL57" s="76"/>
      <c r="HRM57" s="76"/>
      <c r="HRN57" s="76"/>
      <c r="HRO57" s="76"/>
      <c r="HRP57" s="76"/>
      <c r="HRQ57" s="76"/>
      <c r="HRR57" s="76"/>
      <c r="HRS57" s="76"/>
      <c r="HRT57" s="76"/>
      <c r="HRU57" s="76"/>
      <c r="HRV57" s="76"/>
      <c r="HRW57" s="76"/>
      <c r="HRX57" s="76"/>
      <c r="HRY57" s="76"/>
      <c r="HRZ57" s="76"/>
      <c r="HSA57" s="76"/>
      <c r="HSB57" s="76"/>
      <c r="HSC57" s="76"/>
      <c r="HSD57" s="76"/>
      <c r="HSE57" s="76"/>
      <c r="HSF57" s="76"/>
      <c r="HSG57" s="76"/>
      <c r="HSH57" s="76"/>
      <c r="HSI57" s="76"/>
      <c r="HSJ57" s="76"/>
      <c r="HSK57" s="76"/>
      <c r="HSL57" s="76"/>
      <c r="HSM57" s="76"/>
      <c r="HSN57" s="76"/>
      <c r="HSO57" s="76"/>
      <c r="HSP57" s="76"/>
      <c r="HSQ57" s="76"/>
      <c r="HSR57" s="76"/>
      <c r="HSS57" s="76"/>
      <c r="HST57" s="76"/>
      <c r="HSU57" s="76"/>
      <c r="HSV57" s="76"/>
      <c r="HSW57" s="76"/>
      <c r="HSX57" s="76"/>
      <c r="HSY57" s="76"/>
      <c r="HSZ57" s="76"/>
      <c r="HTA57" s="76"/>
      <c r="HTB57" s="76"/>
      <c r="HTC57" s="76"/>
      <c r="HTD57" s="76"/>
      <c r="HTE57" s="76"/>
      <c r="HTF57" s="76"/>
      <c r="HTG57" s="76"/>
      <c r="HTH57" s="76"/>
      <c r="HTI57" s="76"/>
      <c r="HTJ57" s="76"/>
      <c r="HTK57" s="76"/>
      <c r="HTL57" s="76"/>
      <c r="HTM57" s="76"/>
      <c r="HTN57" s="76"/>
      <c r="HTO57" s="76"/>
      <c r="HTP57" s="76"/>
      <c r="HTQ57" s="76"/>
      <c r="HTR57" s="76"/>
      <c r="HTS57" s="76"/>
      <c r="HTT57" s="76"/>
      <c r="HTU57" s="76"/>
      <c r="HTV57" s="76"/>
      <c r="HTW57" s="76"/>
      <c r="HTX57" s="76"/>
      <c r="HTY57" s="76"/>
      <c r="HTZ57" s="76"/>
      <c r="HUA57" s="76"/>
      <c r="HUB57" s="76"/>
      <c r="HUC57" s="76"/>
      <c r="HUD57" s="76"/>
      <c r="HUE57" s="76"/>
      <c r="HUF57" s="76"/>
      <c r="HUG57" s="76"/>
      <c r="HUH57" s="76"/>
      <c r="HUI57" s="76"/>
      <c r="HUJ57" s="76"/>
      <c r="HUK57" s="76"/>
      <c r="HUL57" s="76"/>
      <c r="HUM57" s="76"/>
      <c r="HUN57" s="76"/>
      <c r="HUO57" s="76"/>
      <c r="HUP57" s="76"/>
      <c r="HUQ57" s="76"/>
      <c r="HUR57" s="76"/>
      <c r="HUS57" s="76"/>
      <c r="HUT57" s="76"/>
      <c r="HUU57" s="76"/>
      <c r="HUV57" s="76"/>
      <c r="HUW57" s="76"/>
      <c r="HUX57" s="76"/>
      <c r="HUY57" s="76"/>
      <c r="HUZ57" s="76"/>
      <c r="HVA57" s="76"/>
      <c r="HVB57" s="76"/>
      <c r="HVC57" s="76"/>
      <c r="HVD57" s="76"/>
      <c r="HVE57" s="76"/>
      <c r="HVF57" s="76"/>
      <c r="HVG57" s="76"/>
      <c r="HVH57" s="76"/>
      <c r="HVI57" s="76"/>
      <c r="HVJ57" s="76"/>
      <c r="HVK57" s="76"/>
      <c r="HVL57" s="76"/>
      <c r="HVM57" s="76"/>
      <c r="HVN57" s="76"/>
      <c r="HVO57" s="76"/>
      <c r="HVP57" s="76"/>
      <c r="HVQ57" s="76"/>
      <c r="HVR57" s="76"/>
      <c r="HVS57" s="76"/>
      <c r="HVT57" s="76"/>
      <c r="HVU57" s="76"/>
      <c r="HVV57" s="76"/>
      <c r="HVW57" s="76"/>
      <c r="HVX57" s="76"/>
      <c r="HVY57" s="76"/>
      <c r="HVZ57" s="76"/>
      <c r="HWA57" s="76"/>
      <c r="HWB57" s="76"/>
      <c r="HWC57" s="76"/>
      <c r="HWD57" s="76"/>
      <c r="HWE57" s="76"/>
      <c r="HWF57" s="76"/>
      <c r="HWG57" s="76"/>
      <c r="HWH57" s="76"/>
      <c r="HWI57" s="76"/>
      <c r="HWJ57" s="76"/>
      <c r="HWK57" s="76"/>
      <c r="HWL57" s="76"/>
      <c r="HWM57" s="76"/>
      <c r="HWN57" s="76"/>
      <c r="HWO57" s="76"/>
      <c r="HWP57" s="76"/>
      <c r="HWQ57" s="76"/>
      <c r="HWR57" s="76"/>
      <c r="HWS57" s="76"/>
      <c r="HWT57" s="76"/>
      <c r="HWU57" s="76"/>
      <c r="HWV57" s="76"/>
      <c r="HWW57" s="76"/>
      <c r="HWX57" s="76"/>
      <c r="HWY57" s="76"/>
      <c r="HWZ57" s="76"/>
      <c r="HXA57" s="76"/>
      <c r="HXB57" s="76"/>
      <c r="HXC57" s="76"/>
      <c r="HXD57" s="76"/>
      <c r="HXE57" s="76"/>
      <c r="HXF57" s="76"/>
      <c r="HXG57" s="76"/>
      <c r="HXH57" s="76"/>
      <c r="HXI57" s="76"/>
      <c r="HXJ57" s="76"/>
      <c r="HXK57" s="76"/>
      <c r="HXL57" s="76"/>
      <c r="HXM57" s="76"/>
      <c r="HXN57" s="76"/>
      <c r="HXO57" s="76"/>
      <c r="HXP57" s="76"/>
      <c r="HXQ57" s="76"/>
      <c r="HXR57" s="76"/>
      <c r="HXS57" s="76"/>
      <c r="HXT57" s="76"/>
      <c r="HXU57" s="76"/>
      <c r="HXV57" s="76"/>
      <c r="HXW57" s="76"/>
      <c r="HXX57" s="76"/>
      <c r="HXY57" s="76"/>
      <c r="HXZ57" s="76"/>
      <c r="HYA57" s="76"/>
      <c r="HYB57" s="76"/>
      <c r="HYC57" s="76"/>
      <c r="HYD57" s="76"/>
      <c r="HYE57" s="76"/>
      <c r="HYF57" s="76"/>
      <c r="HYG57" s="76"/>
      <c r="HYH57" s="76"/>
      <c r="HYI57" s="76"/>
      <c r="HYJ57" s="76"/>
      <c r="HYK57" s="76"/>
      <c r="HYL57" s="76"/>
      <c r="HYM57" s="76"/>
      <c r="HYN57" s="76"/>
      <c r="HYO57" s="76"/>
      <c r="HYP57" s="76"/>
      <c r="HYQ57" s="76"/>
      <c r="HYR57" s="76"/>
      <c r="HYS57" s="76"/>
      <c r="HYT57" s="76"/>
      <c r="HYU57" s="76"/>
      <c r="HYV57" s="76"/>
      <c r="HYW57" s="76"/>
      <c r="HYX57" s="76"/>
      <c r="HYY57" s="76"/>
      <c r="HYZ57" s="76"/>
      <c r="HZA57" s="76"/>
      <c r="HZB57" s="76"/>
      <c r="HZC57" s="76"/>
      <c r="HZD57" s="76"/>
      <c r="HZE57" s="76"/>
      <c r="HZF57" s="76"/>
      <c r="HZG57" s="76"/>
      <c r="HZH57" s="76"/>
      <c r="HZI57" s="76"/>
      <c r="HZJ57" s="76"/>
      <c r="HZK57" s="76"/>
      <c r="HZL57" s="76"/>
      <c r="HZM57" s="76"/>
      <c r="HZN57" s="76"/>
      <c r="HZO57" s="76"/>
      <c r="HZP57" s="76"/>
      <c r="HZQ57" s="76"/>
      <c r="HZR57" s="76"/>
      <c r="HZS57" s="76"/>
      <c r="HZT57" s="76"/>
      <c r="HZU57" s="76"/>
      <c r="HZV57" s="76"/>
      <c r="HZW57" s="76"/>
      <c r="HZX57" s="76"/>
      <c r="HZY57" s="76"/>
      <c r="HZZ57" s="76"/>
      <c r="IAA57" s="76"/>
      <c r="IAB57" s="76"/>
      <c r="IAC57" s="76"/>
      <c r="IAD57" s="76"/>
      <c r="IAE57" s="76"/>
      <c r="IAF57" s="76"/>
      <c r="IAG57" s="76"/>
      <c r="IAH57" s="76"/>
      <c r="IAI57" s="76"/>
      <c r="IAJ57" s="76"/>
      <c r="IAK57" s="76"/>
      <c r="IAL57" s="76"/>
      <c r="IAM57" s="76"/>
      <c r="IAN57" s="76"/>
      <c r="IAO57" s="76"/>
      <c r="IAP57" s="76"/>
      <c r="IAQ57" s="76"/>
      <c r="IAR57" s="76"/>
      <c r="IAS57" s="76"/>
      <c r="IAT57" s="76"/>
      <c r="IAU57" s="76"/>
      <c r="IAV57" s="76"/>
      <c r="IAW57" s="76"/>
      <c r="IAX57" s="76"/>
      <c r="IAY57" s="76"/>
      <c r="IAZ57" s="76"/>
      <c r="IBA57" s="76"/>
      <c r="IBB57" s="76"/>
      <c r="IBC57" s="76"/>
      <c r="IBD57" s="76"/>
      <c r="IBE57" s="76"/>
      <c r="IBF57" s="76"/>
      <c r="IBG57" s="76"/>
      <c r="IBH57" s="76"/>
      <c r="IBI57" s="76"/>
      <c r="IBJ57" s="76"/>
      <c r="IBK57" s="76"/>
      <c r="IBL57" s="76"/>
      <c r="IBM57" s="76"/>
      <c r="IBN57" s="76"/>
      <c r="IBO57" s="76"/>
      <c r="IBP57" s="76"/>
      <c r="IBQ57" s="76"/>
      <c r="IBR57" s="76"/>
      <c r="IBS57" s="76"/>
      <c r="IBT57" s="76"/>
      <c r="IBU57" s="76"/>
      <c r="IBV57" s="76"/>
      <c r="IBW57" s="76"/>
      <c r="IBX57" s="76"/>
      <c r="IBY57" s="76"/>
      <c r="IBZ57" s="76"/>
      <c r="ICA57" s="76"/>
      <c r="ICB57" s="76"/>
      <c r="ICC57" s="76"/>
      <c r="ICD57" s="76"/>
      <c r="ICE57" s="76"/>
      <c r="ICF57" s="76"/>
      <c r="ICG57" s="76"/>
      <c r="ICH57" s="76"/>
      <c r="ICI57" s="76"/>
      <c r="ICJ57" s="76"/>
      <c r="ICK57" s="76"/>
      <c r="ICL57" s="76"/>
      <c r="ICM57" s="76"/>
      <c r="ICN57" s="76"/>
      <c r="ICO57" s="76"/>
      <c r="ICP57" s="76"/>
      <c r="ICQ57" s="76"/>
      <c r="ICR57" s="76"/>
      <c r="ICS57" s="76"/>
      <c r="ICT57" s="76"/>
      <c r="ICU57" s="76"/>
      <c r="ICV57" s="76"/>
      <c r="ICW57" s="76"/>
      <c r="ICX57" s="76"/>
      <c r="ICY57" s="76"/>
      <c r="ICZ57" s="76"/>
      <c r="IDA57" s="76"/>
      <c r="IDB57" s="76"/>
      <c r="IDC57" s="76"/>
      <c r="IDD57" s="76"/>
      <c r="IDE57" s="76"/>
      <c r="IDF57" s="76"/>
      <c r="IDG57" s="76"/>
      <c r="IDH57" s="76"/>
      <c r="IDI57" s="76"/>
      <c r="IDJ57" s="76"/>
      <c r="IDK57" s="76"/>
      <c r="IDL57" s="76"/>
      <c r="IDM57" s="76"/>
      <c r="IDN57" s="76"/>
      <c r="IDO57" s="76"/>
      <c r="IDP57" s="76"/>
      <c r="IDQ57" s="76"/>
      <c r="IDR57" s="76"/>
      <c r="IDS57" s="76"/>
      <c r="IDT57" s="76"/>
      <c r="IDU57" s="76"/>
      <c r="IDV57" s="76"/>
      <c r="IDW57" s="76"/>
      <c r="IDX57" s="76"/>
      <c r="IDY57" s="76"/>
      <c r="IDZ57" s="76"/>
      <c r="IEA57" s="76"/>
      <c r="IEB57" s="76"/>
      <c r="IEC57" s="76"/>
      <c r="IED57" s="76"/>
      <c r="IEE57" s="76"/>
      <c r="IEF57" s="76"/>
      <c r="IEG57" s="76"/>
      <c r="IEH57" s="76"/>
      <c r="IEI57" s="76"/>
      <c r="IEJ57" s="76"/>
      <c r="IEK57" s="76"/>
      <c r="IEL57" s="76"/>
      <c r="IEM57" s="76"/>
      <c r="IEN57" s="76"/>
      <c r="IEO57" s="76"/>
      <c r="IEP57" s="76"/>
      <c r="IEQ57" s="76"/>
      <c r="IER57" s="76"/>
      <c r="IES57" s="76"/>
      <c r="IET57" s="76"/>
      <c r="IEU57" s="76"/>
      <c r="IEV57" s="76"/>
      <c r="IEW57" s="76"/>
      <c r="IEX57" s="76"/>
      <c r="IEY57" s="76"/>
      <c r="IEZ57" s="76"/>
      <c r="IFA57" s="76"/>
      <c r="IFB57" s="76"/>
      <c r="IFC57" s="76"/>
      <c r="IFD57" s="76"/>
      <c r="IFE57" s="76"/>
      <c r="IFF57" s="76"/>
      <c r="IFG57" s="76"/>
      <c r="IFH57" s="76"/>
      <c r="IFI57" s="76"/>
      <c r="IFJ57" s="76"/>
      <c r="IFK57" s="76"/>
      <c r="IFL57" s="76"/>
      <c r="IFM57" s="76"/>
      <c r="IFN57" s="76"/>
      <c r="IFO57" s="76"/>
      <c r="IFP57" s="76"/>
      <c r="IFQ57" s="76"/>
      <c r="IFR57" s="76"/>
      <c r="IFS57" s="76"/>
      <c r="IFT57" s="76"/>
      <c r="IFU57" s="76"/>
      <c r="IFV57" s="76"/>
      <c r="IFW57" s="76"/>
      <c r="IFX57" s="76"/>
      <c r="IFY57" s="76"/>
      <c r="IFZ57" s="76"/>
      <c r="IGA57" s="76"/>
      <c r="IGB57" s="76"/>
      <c r="IGC57" s="76"/>
      <c r="IGD57" s="76"/>
      <c r="IGE57" s="76"/>
      <c r="IGF57" s="76"/>
      <c r="IGG57" s="76"/>
      <c r="IGH57" s="76"/>
      <c r="IGI57" s="76"/>
      <c r="IGJ57" s="76"/>
      <c r="IGK57" s="76"/>
      <c r="IGL57" s="76"/>
      <c r="IGM57" s="76"/>
      <c r="IGN57" s="76"/>
      <c r="IGO57" s="76"/>
      <c r="IGP57" s="76"/>
      <c r="IGQ57" s="76"/>
      <c r="IGR57" s="76"/>
      <c r="IGS57" s="76"/>
      <c r="IGT57" s="76"/>
      <c r="IGU57" s="76"/>
      <c r="IGV57" s="76"/>
      <c r="IGW57" s="76"/>
      <c r="IGX57" s="76"/>
      <c r="IGY57" s="76"/>
      <c r="IGZ57" s="76"/>
      <c r="IHA57" s="76"/>
      <c r="IHB57" s="76"/>
      <c r="IHC57" s="76"/>
      <c r="IHD57" s="76"/>
      <c r="IHE57" s="76"/>
      <c r="IHF57" s="76"/>
      <c r="IHG57" s="76"/>
      <c r="IHH57" s="76"/>
      <c r="IHI57" s="76"/>
      <c r="IHJ57" s="76"/>
      <c r="IHK57" s="76"/>
      <c r="IHL57" s="76"/>
      <c r="IHM57" s="76"/>
      <c r="IHN57" s="76"/>
      <c r="IHO57" s="76"/>
      <c r="IHP57" s="76"/>
      <c r="IHQ57" s="76"/>
      <c r="IHR57" s="76"/>
      <c r="IHS57" s="76"/>
      <c r="IHT57" s="76"/>
      <c r="IHU57" s="76"/>
      <c r="IHV57" s="76"/>
      <c r="IHW57" s="76"/>
      <c r="IHX57" s="76"/>
      <c r="IHY57" s="76"/>
      <c r="IHZ57" s="76"/>
      <c r="IIA57" s="76"/>
      <c r="IIB57" s="76"/>
      <c r="IIC57" s="76"/>
      <c r="IID57" s="76"/>
      <c r="IIE57" s="76"/>
      <c r="IIF57" s="76"/>
      <c r="IIG57" s="76"/>
      <c r="IIH57" s="76"/>
      <c r="III57" s="76"/>
      <c r="IIJ57" s="76"/>
      <c r="IIK57" s="76"/>
      <c r="IIL57" s="76"/>
      <c r="IIM57" s="76"/>
      <c r="IIN57" s="76"/>
      <c r="IIO57" s="76"/>
      <c r="IIP57" s="76"/>
      <c r="IIQ57" s="76"/>
      <c r="IIR57" s="76"/>
      <c r="IIS57" s="76"/>
      <c r="IIT57" s="76"/>
      <c r="IIU57" s="76"/>
      <c r="IIV57" s="76"/>
      <c r="IIW57" s="76"/>
      <c r="IIX57" s="76"/>
      <c r="IIY57" s="76"/>
      <c r="IIZ57" s="76"/>
      <c r="IJA57" s="76"/>
      <c r="IJB57" s="76"/>
      <c r="IJC57" s="76"/>
      <c r="IJD57" s="76"/>
      <c r="IJE57" s="76"/>
      <c r="IJF57" s="76"/>
      <c r="IJG57" s="76"/>
      <c r="IJH57" s="76"/>
      <c r="IJI57" s="76"/>
      <c r="IJJ57" s="76"/>
      <c r="IJK57" s="76"/>
      <c r="IJL57" s="76"/>
      <c r="IJM57" s="76"/>
      <c r="IJN57" s="76"/>
      <c r="IJO57" s="76"/>
      <c r="IJP57" s="76"/>
      <c r="IJQ57" s="76"/>
      <c r="IJR57" s="76"/>
      <c r="IJS57" s="76"/>
      <c r="IJT57" s="76"/>
      <c r="IJU57" s="76"/>
      <c r="IJV57" s="76"/>
      <c r="IJW57" s="76"/>
      <c r="IJX57" s="76"/>
      <c r="IJY57" s="76"/>
      <c r="IJZ57" s="76"/>
      <c r="IKA57" s="76"/>
      <c r="IKB57" s="76"/>
      <c r="IKC57" s="76"/>
      <c r="IKD57" s="76"/>
      <c r="IKE57" s="76"/>
      <c r="IKF57" s="76"/>
      <c r="IKG57" s="76"/>
      <c r="IKH57" s="76"/>
      <c r="IKI57" s="76"/>
      <c r="IKJ57" s="76"/>
      <c r="IKK57" s="76"/>
      <c r="IKL57" s="76"/>
      <c r="IKM57" s="76"/>
      <c r="IKN57" s="76"/>
      <c r="IKO57" s="76"/>
      <c r="IKP57" s="76"/>
      <c r="IKQ57" s="76"/>
      <c r="IKR57" s="76"/>
      <c r="IKS57" s="76"/>
      <c r="IKT57" s="76"/>
      <c r="IKU57" s="76"/>
      <c r="IKV57" s="76"/>
      <c r="IKW57" s="76"/>
      <c r="IKX57" s="76"/>
      <c r="IKY57" s="76"/>
      <c r="IKZ57" s="76"/>
      <c r="ILA57" s="76"/>
      <c r="ILB57" s="76"/>
      <c r="ILC57" s="76"/>
      <c r="ILD57" s="76"/>
      <c r="ILE57" s="76"/>
      <c r="ILF57" s="76"/>
      <c r="ILG57" s="76"/>
      <c r="ILH57" s="76"/>
      <c r="ILI57" s="76"/>
      <c r="ILJ57" s="76"/>
      <c r="ILK57" s="76"/>
      <c r="ILL57" s="76"/>
      <c r="ILM57" s="76"/>
      <c r="ILN57" s="76"/>
      <c r="ILO57" s="76"/>
      <c r="ILP57" s="76"/>
      <c r="ILQ57" s="76"/>
      <c r="ILR57" s="76"/>
      <c r="ILS57" s="76"/>
      <c r="ILT57" s="76"/>
      <c r="ILU57" s="76"/>
      <c r="ILV57" s="76"/>
      <c r="ILW57" s="76"/>
      <c r="ILX57" s="76"/>
      <c r="ILY57" s="76"/>
      <c r="ILZ57" s="76"/>
      <c r="IMA57" s="76"/>
      <c r="IMB57" s="76"/>
      <c r="IMC57" s="76"/>
      <c r="IMD57" s="76"/>
      <c r="IME57" s="76"/>
      <c r="IMF57" s="76"/>
      <c r="IMG57" s="76"/>
      <c r="IMH57" s="76"/>
      <c r="IMI57" s="76"/>
      <c r="IMJ57" s="76"/>
      <c r="IMK57" s="76"/>
      <c r="IML57" s="76"/>
      <c r="IMM57" s="76"/>
      <c r="IMN57" s="76"/>
      <c r="IMO57" s="76"/>
      <c r="IMP57" s="76"/>
      <c r="IMQ57" s="76"/>
      <c r="IMR57" s="76"/>
      <c r="IMS57" s="76"/>
      <c r="IMT57" s="76"/>
      <c r="IMU57" s="76"/>
      <c r="IMV57" s="76"/>
      <c r="IMW57" s="76"/>
      <c r="IMX57" s="76"/>
      <c r="IMY57" s="76"/>
      <c r="IMZ57" s="76"/>
      <c r="INA57" s="76"/>
      <c r="INB57" s="76"/>
      <c r="INC57" s="76"/>
      <c r="IND57" s="76"/>
      <c r="INE57" s="76"/>
      <c r="INF57" s="76"/>
      <c r="ING57" s="76"/>
      <c r="INH57" s="76"/>
      <c r="INI57" s="76"/>
      <c r="INJ57" s="76"/>
      <c r="INK57" s="76"/>
      <c r="INL57" s="76"/>
      <c r="INM57" s="76"/>
      <c r="INN57" s="76"/>
      <c r="INO57" s="76"/>
      <c r="INP57" s="76"/>
      <c r="INQ57" s="76"/>
      <c r="INR57" s="76"/>
      <c r="INS57" s="76"/>
      <c r="INT57" s="76"/>
      <c r="INU57" s="76"/>
      <c r="INV57" s="76"/>
      <c r="INW57" s="76"/>
      <c r="INX57" s="76"/>
      <c r="INY57" s="76"/>
      <c r="INZ57" s="76"/>
      <c r="IOA57" s="76"/>
      <c r="IOB57" s="76"/>
      <c r="IOC57" s="76"/>
      <c r="IOD57" s="76"/>
      <c r="IOE57" s="76"/>
      <c r="IOF57" s="76"/>
      <c r="IOG57" s="76"/>
      <c r="IOH57" s="76"/>
      <c r="IOI57" s="76"/>
      <c r="IOJ57" s="76"/>
      <c r="IOK57" s="76"/>
      <c r="IOL57" s="76"/>
      <c r="IOM57" s="76"/>
      <c r="ION57" s="76"/>
      <c r="IOO57" s="76"/>
      <c r="IOP57" s="76"/>
      <c r="IOQ57" s="76"/>
      <c r="IOR57" s="76"/>
      <c r="IOS57" s="76"/>
      <c r="IOT57" s="76"/>
      <c r="IOU57" s="76"/>
      <c r="IOV57" s="76"/>
      <c r="IOW57" s="76"/>
      <c r="IOX57" s="76"/>
      <c r="IOY57" s="76"/>
      <c r="IOZ57" s="76"/>
      <c r="IPA57" s="76"/>
      <c r="IPB57" s="76"/>
      <c r="IPC57" s="76"/>
      <c r="IPD57" s="76"/>
      <c r="IPE57" s="76"/>
      <c r="IPF57" s="76"/>
      <c r="IPG57" s="76"/>
      <c r="IPH57" s="76"/>
      <c r="IPI57" s="76"/>
      <c r="IPJ57" s="76"/>
      <c r="IPK57" s="76"/>
      <c r="IPL57" s="76"/>
      <c r="IPM57" s="76"/>
      <c r="IPN57" s="76"/>
      <c r="IPO57" s="76"/>
      <c r="IPP57" s="76"/>
      <c r="IPQ57" s="76"/>
      <c r="IPR57" s="76"/>
      <c r="IPS57" s="76"/>
      <c r="IPT57" s="76"/>
      <c r="IPU57" s="76"/>
      <c r="IPV57" s="76"/>
      <c r="IPW57" s="76"/>
      <c r="IPX57" s="76"/>
      <c r="IPY57" s="76"/>
      <c r="IPZ57" s="76"/>
      <c r="IQA57" s="76"/>
      <c r="IQB57" s="76"/>
      <c r="IQC57" s="76"/>
      <c r="IQD57" s="76"/>
      <c r="IQE57" s="76"/>
      <c r="IQF57" s="76"/>
      <c r="IQG57" s="76"/>
      <c r="IQH57" s="76"/>
      <c r="IQI57" s="76"/>
      <c r="IQJ57" s="76"/>
      <c r="IQK57" s="76"/>
      <c r="IQL57" s="76"/>
      <c r="IQM57" s="76"/>
      <c r="IQN57" s="76"/>
      <c r="IQO57" s="76"/>
      <c r="IQP57" s="76"/>
      <c r="IQQ57" s="76"/>
      <c r="IQR57" s="76"/>
      <c r="IQS57" s="76"/>
      <c r="IQT57" s="76"/>
      <c r="IQU57" s="76"/>
      <c r="IQV57" s="76"/>
      <c r="IQW57" s="76"/>
      <c r="IQX57" s="76"/>
      <c r="IQY57" s="76"/>
      <c r="IQZ57" s="76"/>
      <c r="IRA57" s="76"/>
      <c r="IRB57" s="76"/>
      <c r="IRC57" s="76"/>
      <c r="IRD57" s="76"/>
      <c r="IRE57" s="76"/>
      <c r="IRF57" s="76"/>
      <c r="IRG57" s="76"/>
      <c r="IRH57" s="76"/>
      <c r="IRI57" s="76"/>
      <c r="IRJ57" s="76"/>
      <c r="IRK57" s="76"/>
      <c r="IRL57" s="76"/>
      <c r="IRM57" s="76"/>
      <c r="IRN57" s="76"/>
      <c r="IRO57" s="76"/>
      <c r="IRP57" s="76"/>
      <c r="IRQ57" s="76"/>
      <c r="IRR57" s="76"/>
      <c r="IRS57" s="76"/>
      <c r="IRT57" s="76"/>
      <c r="IRU57" s="76"/>
      <c r="IRV57" s="76"/>
      <c r="IRW57" s="76"/>
      <c r="IRX57" s="76"/>
      <c r="IRY57" s="76"/>
      <c r="IRZ57" s="76"/>
      <c r="ISA57" s="76"/>
      <c r="ISB57" s="76"/>
      <c r="ISC57" s="76"/>
      <c r="ISD57" s="76"/>
      <c r="ISE57" s="76"/>
      <c r="ISF57" s="76"/>
      <c r="ISG57" s="76"/>
      <c r="ISH57" s="76"/>
      <c r="ISI57" s="76"/>
      <c r="ISJ57" s="76"/>
      <c r="ISK57" s="76"/>
      <c r="ISL57" s="76"/>
      <c r="ISM57" s="76"/>
      <c r="ISN57" s="76"/>
      <c r="ISO57" s="76"/>
      <c r="ISP57" s="76"/>
      <c r="ISQ57" s="76"/>
      <c r="ISR57" s="76"/>
      <c r="ISS57" s="76"/>
      <c r="IST57" s="76"/>
      <c r="ISU57" s="76"/>
      <c r="ISV57" s="76"/>
      <c r="ISW57" s="76"/>
      <c r="ISX57" s="76"/>
      <c r="ISY57" s="76"/>
      <c r="ISZ57" s="76"/>
      <c r="ITA57" s="76"/>
      <c r="ITB57" s="76"/>
      <c r="ITC57" s="76"/>
      <c r="ITD57" s="76"/>
      <c r="ITE57" s="76"/>
      <c r="ITF57" s="76"/>
      <c r="ITG57" s="76"/>
      <c r="ITH57" s="76"/>
      <c r="ITI57" s="76"/>
      <c r="ITJ57" s="76"/>
      <c r="ITK57" s="76"/>
      <c r="ITL57" s="76"/>
      <c r="ITM57" s="76"/>
      <c r="ITN57" s="76"/>
      <c r="ITO57" s="76"/>
      <c r="ITP57" s="76"/>
      <c r="ITQ57" s="76"/>
      <c r="ITR57" s="76"/>
      <c r="ITS57" s="76"/>
      <c r="ITT57" s="76"/>
      <c r="ITU57" s="76"/>
      <c r="ITV57" s="76"/>
      <c r="ITW57" s="76"/>
      <c r="ITX57" s="76"/>
      <c r="ITY57" s="76"/>
      <c r="ITZ57" s="76"/>
      <c r="IUA57" s="76"/>
      <c r="IUB57" s="76"/>
      <c r="IUC57" s="76"/>
      <c r="IUD57" s="76"/>
      <c r="IUE57" s="76"/>
      <c r="IUF57" s="76"/>
      <c r="IUG57" s="76"/>
      <c r="IUH57" s="76"/>
      <c r="IUI57" s="76"/>
      <c r="IUJ57" s="76"/>
      <c r="IUK57" s="76"/>
      <c r="IUL57" s="76"/>
      <c r="IUM57" s="76"/>
      <c r="IUN57" s="76"/>
      <c r="IUO57" s="76"/>
      <c r="IUP57" s="76"/>
      <c r="IUQ57" s="76"/>
      <c r="IUR57" s="76"/>
      <c r="IUS57" s="76"/>
      <c r="IUT57" s="76"/>
      <c r="IUU57" s="76"/>
      <c r="IUV57" s="76"/>
      <c r="IUW57" s="76"/>
      <c r="IUX57" s="76"/>
      <c r="IUY57" s="76"/>
      <c r="IUZ57" s="76"/>
      <c r="IVA57" s="76"/>
      <c r="IVB57" s="76"/>
      <c r="IVC57" s="76"/>
      <c r="IVD57" s="76"/>
      <c r="IVE57" s="76"/>
      <c r="IVF57" s="76"/>
      <c r="IVG57" s="76"/>
      <c r="IVH57" s="76"/>
      <c r="IVI57" s="76"/>
      <c r="IVJ57" s="76"/>
      <c r="IVK57" s="76"/>
      <c r="IVL57" s="76"/>
      <c r="IVM57" s="76"/>
      <c r="IVN57" s="76"/>
      <c r="IVO57" s="76"/>
      <c r="IVP57" s="76"/>
      <c r="IVQ57" s="76"/>
      <c r="IVR57" s="76"/>
      <c r="IVS57" s="76"/>
      <c r="IVT57" s="76"/>
      <c r="IVU57" s="76"/>
      <c r="IVV57" s="76"/>
      <c r="IVW57" s="76"/>
      <c r="IVX57" s="76"/>
      <c r="IVY57" s="76"/>
      <c r="IVZ57" s="76"/>
      <c r="IWA57" s="76"/>
      <c r="IWB57" s="76"/>
      <c r="IWC57" s="76"/>
      <c r="IWD57" s="76"/>
      <c r="IWE57" s="76"/>
      <c r="IWF57" s="76"/>
      <c r="IWG57" s="76"/>
      <c r="IWH57" s="76"/>
      <c r="IWI57" s="76"/>
      <c r="IWJ57" s="76"/>
      <c r="IWK57" s="76"/>
      <c r="IWL57" s="76"/>
      <c r="IWM57" s="76"/>
      <c r="IWN57" s="76"/>
      <c r="IWO57" s="76"/>
      <c r="IWP57" s="76"/>
      <c r="IWQ57" s="76"/>
      <c r="IWR57" s="76"/>
      <c r="IWS57" s="76"/>
      <c r="IWT57" s="76"/>
      <c r="IWU57" s="76"/>
      <c r="IWV57" s="76"/>
      <c r="IWW57" s="76"/>
      <c r="IWX57" s="76"/>
      <c r="IWY57" s="76"/>
      <c r="IWZ57" s="76"/>
      <c r="IXA57" s="76"/>
      <c r="IXB57" s="76"/>
      <c r="IXC57" s="76"/>
      <c r="IXD57" s="76"/>
      <c r="IXE57" s="76"/>
      <c r="IXF57" s="76"/>
      <c r="IXG57" s="76"/>
      <c r="IXH57" s="76"/>
      <c r="IXI57" s="76"/>
      <c r="IXJ57" s="76"/>
      <c r="IXK57" s="76"/>
      <c r="IXL57" s="76"/>
      <c r="IXM57" s="76"/>
      <c r="IXN57" s="76"/>
      <c r="IXO57" s="76"/>
      <c r="IXP57" s="76"/>
      <c r="IXQ57" s="76"/>
      <c r="IXR57" s="76"/>
      <c r="IXS57" s="76"/>
      <c r="IXT57" s="76"/>
      <c r="IXU57" s="76"/>
      <c r="IXV57" s="76"/>
      <c r="IXW57" s="76"/>
      <c r="IXX57" s="76"/>
      <c r="IXY57" s="76"/>
      <c r="IXZ57" s="76"/>
      <c r="IYA57" s="76"/>
      <c r="IYB57" s="76"/>
      <c r="IYC57" s="76"/>
      <c r="IYD57" s="76"/>
      <c r="IYE57" s="76"/>
      <c r="IYF57" s="76"/>
      <c r="IYG57" s="76"/>
      <c r="IYH57" s="76"/>
      <c r="IYI57" s="76"/>
      <c r="IYJ57" s="76"/>
      <c r="IYK57" s="76"/>
      <c r="IYL57" s="76"/>
      <c r="IYM57" s="76"/>
      <c r="IYN57" s="76"/>
      <c r="IYO57" s="76"/>
      <c r="IYP57" s="76"/>
      <c r="IYQ57" s="76"/>
      <c r="IYR57" s="76"/>
      <c r="IYS57" s="76"/>
      <c r="IYT57" s="76"/>
      <c r="IYU57" s="76"/>
      <c r="IYV57" s="76"/>
      <c r="IYW57" s="76"/>
      <c r="IYX57" s="76"/>
      <c r="IYY57" s="76"/>
      <c r="IYZ57" s="76"/>
      <c r="IZA57" s="76"/>
      <c r="IZB57" s="76"/>
      <c r="IZC57" s="76"/>
      <c r="IZD57" s="76"/>
      <c r="IZE57" s="76"/>
      <c r="IZF57" s="76"/>
      <c r="IZG57" s="76"/>
      <c r="IZH57" s="76"/>
      <c r="IZI57" s="76"/>
      <c r="IZJ57" s="76"/>
      <c r="IZK57" s="76"/>
      <c r="IZL57" s="76"/>
      <c r="IZM57" s="76"/>
      <c r="IZN57" s="76"/>
      <c r="IZO57" s="76"/>
      <c r="IZP57" s="76"/>
      <c r="IZQ57" s="76"/>
      <c r="IZR57" s="76"/>
      <c r="IZS57" s="76"/>
      <c r="IZT57" s="76"/>
      <c r="IZU57" s="76"/>
      <c r="IZV57" s="76"/>
      <c r="IZW57" s="76"/>
      <c r="IZX57" s="76"/>
      <c r="IZY57" s="76"/>
      <c r="IZZ57" s="76"/>
      <c r="JAA57" s="76"/>
      <c r="JAB57" s="76"/>
      <c r="JAC57" s="76"/>
      <c r="JAD57" s="76"/>
      <c r="JAE57" s="76"/>
      <c r="JAF57" s="76"/>
      <c r="JAG57" s="76"/>
      <c r="JAH57" s="76"/>
      <c r="JAI57" s="76"/>
      <c r="JAJ57" s="76"/>
      <c r="JAK57" s="76"/>
      <c r="JAL57" s="76"/>
      <c r="JAM57" s="76"/>
      <c r="JAN57" s="76"/>
      <c r="JAO57" s="76"/>
      <c r="JAP57" s="76"/>
      <c r="JAQ57" s="76"/>
      <c r="JAR57" s="76"/>
      <c r="JAS57" s="76"/>
      <c r="JAT57" s="76"/>
      <c r="JAU57" s="76"/>
      <c r="JAV57" s="76"/>
      <c r="JAW57" s="76"/>
      <c r="JAX57" s="76"/>
      <c r="JAY57" s="76"/>
      <c r="JAZ57" s="76"/>
      <c r="JBA57" s="76"/>
      <c r="JBB57" s="76"/>
      <c r="JBC57" s="76"/>
      <c r="JBD57" s="76"/>
      <c r="JBE57" s="76"/>
      <c r="JBF57" s="76"/>
      <c r="JBG57" s="76"/>
      <c r="JBH57" s="76"/>
      <c r="JBI57" s="76"/>
      <c r="JBJ57" s="76"/>
      <c r="JBK57" s="76"/>
      <c r="JBL57" s="76"/>
      <c r="JBM57" s="76"/>
      <c r="JBN57" s="76"/>
      <c r="JBO57" s="76"/>
      <c r="JBP57" s="76"/>
      <c r="JBQ57" s="76"/>
      <c r="JBR57" s="76"/>
      <c r="JBS57" s="76"/>
      <c r="JBT57" s="76"/>
      <c r="JBU57" s="76"/>
      <c r="JBV57" s="76"/>
      <c r="JBW57" s="76"/>
      <c r="JBX57" s="76"/>
      <c r="JBY57" s="76"/>
      <c r="JBZ57" s="76"/>
      <c r="JCA57" s="76"/>
      <c r="JCB57" s="76"/>
      <c r="JCC57" s="76"/>
      <c r="JCD57" s="76"/>
      <c r="JCE57" s="76"/>
      <c r="JCF57" s="76"/>
      <c r="JCG57" s="76"/>
      <c r="JCH57" s="76"/>
      <c r="JCI57" s="76"/>
      <c r="JCJ57" s="76"/>
      <c r="JCK57" s="76"/>
      <c r="JCL57" s="76"/>
      <c r="JCM57" s="76"/>
      <c r="JCN57" s="76"/>
      <c r="JCO57" s="76"/>
      <c r="JCP57" s="76"/>
      <c r="JCQ57" s="76"/>
      <c r="JCR57" s="76"/>
      <c r="JCS57" s="76"/>
      <c r="JCT57" s="76"/>
      <c r="JCU57" s="76"/>
      <c r="JCV57" s="76"/>
      <c r="JCW57" s="76"/>
      <c r="JCX57" s="76"/>
      <c r="JCY57" s="76"/>
      <c r="JCZ57" s="76"/>
      <c r="JDA57" s="76"/>
      <c r="JDB57" s="76"/>
      <c r="JDC57" s="76"/>
      <c r="JDD57" s="76"/>
      <c r="JDE57" s="76"/>
      <c r="JDF57" s="76"/>
      <c r="JDG57" s="76"/>
      <c r="JDH57" s="76"/>
      <c r="JDI57" s="76"/>
      <c r="JDJ57" s="76"/>
      <c r="JDK57" s="76"/>
      <c r="JDL57" s="76"/>
      <c r="JDM57" s="76"/>
      <c r="JDN57" s="76"/>
      <c r="JDO57" s="76"/>
      <c r="JDP57" s="76"/>
      <c r="JDQ57" s="76"/>
      <c r="JDR57" s="76"/>
      <c r="JDS57" s="76"/>
      <c r="JDT57" s="76"/>
      <c r="JDU57" s="76"/>
      <c r="JDV57" s="76"/>
      <c r="JDW57" s="76"/>
      <c r="JDX57" s="76"/>
      <c r="JDY57" s="76"/>
      <c r="JDZ57" s="76"/>
      <c r="JEA57" s="76"/>
      <c r="JEB57" s="76"/>
      <c r="JEC57" s="76"/>
      <c r="JED57" s="76"/>
      <c r="JEE57" s="76"/>
      <c r="JEF57" s="76"/>
      <c r="JEG57" s="76"/>
      <c r="JEH57" s="76"/>
      <c r="JEI57" s="76"/>
      <c r="JEJ57" s="76"/>
      <c r="JEK57" s="76"/>
      <c r="JEL57" s="76"/>
      <c r="JEM57" s="76"/>
      <c r="JEN57" s="76"/>
      <c r="JEO57" s="76"/>
      <c r="JEP57" s="76"/>
      <c r="JEQ57" s="76"/>
      <c r="JER57" s="76"/>
      <c r="JES57" s="76"/>
      <c r="JET57" s="76"/>
      <c r="JEU57" s="76"/>
      <c r="JEV57" s="76"/>
      <c r="JEW57" s="76"/>
      <c r="JEX57" s="76"/>
      <c r="JEY57" s="76"/>
      <c r="JEZ57" s="76"/>
      <c r="JFA57" s="76"/>
      <c r="JFB57" s="76"/>
      <c r="JFC57" s="76"/>
      <c r="JFD57" s="76"/>
      <c r="JFE57" s="76"/>
      <c r="JFF57" s="76"/>
      <c r="JFG57" s="76"/>
      <c r="JFH57" s="76"/>
      <c r="JFI57" s="76"/>
      <c r="JFJ57" s="76"/>
      <c r="JFK57" s="76"/>
      <c r="JFL57" s="76"/>
      <c r="JFM57" s="76"/>
      <c r="JFN57" s="76"/>
      <c r="JFO57" s="76"/>
      <c r="JFP57" s="76"/>
      <c r="JFQ57" s="76"/>
      <c r="JFR57" s="76"/>
      <c r="JFS57" s="76"/>
      <c r="JFT57" s="76"/>
      <c r="JFU57" s="76"/>
      <c r="JFV57" s="76"/>
      <c r="JFW57" s="76"/>
      <c r="JFX57" s="76"/>
      <c r="JFY57" s="76"/>
      <c r="JFZ57" s="76"/>
      <c r="JGA57" s="76"/>
      <c r="JGB57" s="76"/>
      <c r="JGC57" s="76"/>
      <c r="JGD57" s="76"/>
      <c r="JGE57" s="76"/>
      <c r="JGF57" s="76"/>
      <c r="JGG57" s="76"/>
      <c r="JGH57" s="76"/>
      <c r="JGI57" s="76"/>
      <c r="JGJ57" s="76"/>
      <c r="JGK57" s="76"/>
      <c r="JGL57" s="76"/>
      <c r="JGM57" s="76"/>
      <c r="JGN57" s="76"/>
      <c r="JGO57" s="76"/>
      <c r="JGP57" s="76"/>
      <c r="JGQ57" s="76"/>
      <c r="JGR57" s="76"/>
      <c r="JGS57" s="76"/>
      <c r="JGT57" s="76"/>
      <c r="JGU57" s="76"/>
      <c r="JGV57" s="76"/>
      <c r="JGW57" s="76"/>
      <c r="JGX57" s="76"/>
      <c r="JGY57" s="76"/>
      <c r="JGZ57" s="76"/>
      <c r="JHA57" s="76"/>
      <c r="JHB57" s="76"/>
      <c r="JHC57" s="76"/>
      <c r="JHD57" s="76"/>
      <c r="JHE57" s="76"/>
      <c r="JHF57" s="76"/>
      <c r="JHG57" s="76"/>
      <c r="JHH57" s="76"/>
      <c r="JHI57" s="76"/>
      <c r="JHJ57" s="76"/>
      <c r="JHK57" s="76"/>
      <c r="JHL57" s="76"/>
      <c r="JHM57" s="76"/>
      <c r="JHN57" s="76"/>
      <c r="JHO57" s="76"/>
      <c r="JHP57" s="76"/>
      <c r="JHQ57" s="76"/>
      <c r="JHR57" s="76"/>
      <c r="JHS57" s="76"/>
      <c r="JHT57" s="76"/>
      <c r="JHU57" s="76"/>
      <c r="JHV57" s="76"/>
      <c r="JHW57" s="76"/>
      <c r="JHX57" s="76"/>
      <c r="JHY57" s="76"/>
      <c r="JHZ57" s="76"/>
      <c r="JIA57" s="76"/>
      <c r="JIB57" s="76"/>
      <c r="JIC57" s="76"/>
      <c r="JID57" s="76"/>
      <c r="JIE57" s="76"/>
      <c r="JIF57" s="76"/>
      <c r="JIG57" s="76"/>
      <c r="JIH57" s="76"/>
      <c r="JII57" s="76"/>
      <c r="JIJ57" s="76"/>
      <c r="JIK57" s="76"/>
      <c r="JIL57" s="76"/>
      <c r="JIM57" s="76"/>
      <c r="JIN57" s="76"/>
      <c r="JIO57" s="76"/>
      <c r="JIP57" s="76"/>
      <c r="JIQ57" s="76"/>
      <c r="JIR57" s="76"/>
      <c r="JIS57" s="76"/>
      <c r="JIT57" s="76"/>
      <c r="JIU57" s="76"/>
      <c r="JIV57" s="76"/>
      <c r="JIW57" s="76"/>
      <c r="JIX57" s="76"/>
      <c r="JIY57" s="76"/>
      <c r="JIZ57" s="76"/>
      <c r="JJA57" s="76"/>
      <c r="JJB57" s="76"/>
      <c r="JJC57" s="76"/>
      <c r="JJD57" s="76"/>
      <c r="JJE57" s="76"/>
      <c r="JJF57" s="76"/>
      <c r="JJG57" s="76"/>
      <c r="JJH57" s="76"/>
      <c r="JJI57" s="76"/>
      <c r="JJJ57" s="76"/>
      <c r="JJK57" s="76"/>
      <c r="JJL57" s="76"/>
      <c r="JJM57" s="76"/>
      <c r="JJN57" s="76"/>
      <c r="JJO57" s="76"/>
      <c r="JJP57" s="76"/>
      <c r="JJQ57" s="76"/>
      <c r="JJR57" s="76"/>
      <c r="JJS57" s="76"/>
      <c r="JJT57" s="76"/>
      <c r="JJU57" s="76"/>
      <c r="JJV57" s="76"/>
      <c r="JJW57" s="76"/>
      <c r="JJX57" s="76"/>
      <c r="JJY57" s="76"/>
      <c r="JJZ57" s="76"/>
      <c r="JKA57" s="76"/>
      <c r="JKB57" s="76"/>
      <c r="JKC57" s="76"/>
      <c r="JKD57" s="76"/>
      <c r="JKE57" s="76"/>
      <c r="JKF57" s="76"/>
      <c r="JKG57" s="76"/>
      <c r="JKH57" s="76"/>
      <c r="JKI57" s="76"/>
      <c r="JKJ57" s="76"/>
      <c r="JKK57" s="76"/>
      <c r="JKL57" s="76"/>
      <c r="JKM57" s="76"/>
      <c r="JKN57" s="76"/>
      <c r="JKO57" s="76"/>
      <c r="JKP57" s="76"/>
      <c r="JKQ57" s="76"/>
      <c r="JKR57" s="76"/>
      <c r="JKS57" s="76"/>
      <c r="JKT57" s="76"/>
      <c r="JKU57" s="76"/>
      <c r="JKV57" s="76"/>
      <c r="JKW57" s="76"/>
      <c r="JKX57" s="76"/>
      <c r="JKY57" s="76"/>
      <c r="JKZ57" s="76"/>
      <c r="JLA57" s="76"/>
      <c r="JLB57" s="76"/>
      <c r="JLC57" s="76"/>
      <c r="JLD57" s="76"/>
      <c r="JLE57" s="76"/>
      <c r="JLF57" s="76"/>
      <c r="JLG57" s="76"/>
      <c r="JLH57" s="76"/>
      <c r="JLI57" s="76"/>
      <c r="JLJ57" s="76"/>
      <c r="JLK57" s="76"/>
      <c r="JLL57" s="76"/>
      <c r="JLM57" s="76"/>
      <c r="JLN57" s="76"/>
      <c r="JLO57" s="76"/>
      <c r="JLP57" s="76"/>
      <c r="JLQ57" s="76"/>
      <c r="JLR57" s="76"/>
      <c r="JLS57" s="76"/>
      <c r="JLT57" s="76"/>
      <c r="JLU57" s="76"/>
      <c r="JLV57" s="76"/>
      <c r="JLW57" s="76"/>
      <c r="JLX57" s="76"/>
      <c r="JLY57" s="76"/>
      <c r="JLZ57" s="76"/>
      <c r="JMA57" s="76"/>
      <c r="JMB57" s="76"/>
      <c r="JMC57" s="76"/>
      <c r="JMD57" s="76"/>
      <c r="JME57" s="76"/>
      <c r="JMF57" s="76"/>
      <c r="JMG57" s="76"/>
      <c r="JMH57" s="76"/>
      <c r="JMI57" s="76"/>
      <c r="JMJ57" s="76"/>
      <c r="JMK57" s="76"/>
      <c r="JML57" s="76"/>
      <c r="JMM57" s="76"/>
      <c r="JMN57" s="76"/>
      <c r="JMO57" s="76"/>
      <c r="JMP57" s="76"/>
      <c r="JMQ57" s="76"/>
      <c r="JMR57" s="76"/>
      <c r="JMS57" s="76"/>
      <c r="JMT57" s="76"/>
      <c r="JMU57" s="76"/>
      <c r="JMV57" s="76"/>
      <c r="JMW57" s="76"/>
      <c r="JMX57" s="76"/>
      <c r="JMY57" s="76"/>
      <c r="JMZ57" s="76"/>
      <c r="JNA57" s="76"/>
      <c r="JNB57" s="76"/>
      <c r="JNC57" s="76"/>
      <c r="JND57" s="76"/>
      <c r="JNE57" s="76"/>
      <c r="JNF57" s="76"/>
      <c r="JNG57" s="76"/>
      <c r="JNH57" s="76"/>
      <c r="JNI57" s="76"/>
      <c r="JNJ57" s="76"/>
      <c r="JNK57" s="76"/>
      <c r="JNL57" s="76"/>
      <c r="JNM57" s="76"/>
      <c r="JNN57" s="76"/>
      <c r="JNO57" s="76"/>
      <c r="JNP57" s="76"/>
      <c r="JNQ57" s="76"/>
      <c r="JNR57" s="76"/>
      <c r="JNS57" s="76"/>
      <c r="JNT57" s="76"/>
      <c r="JNU57" s="76"/>
      <c r="JNV57" s="76"/>
      <c r="JNW57" s="76"/>
      <c r="JNX57" s="76"/>
      <c r="JNY57" s="76"/>
      <c r="JNZ57" s="76"/>
      <c r="JOA57" s="76"/>
      <c r="JOB57" s="76"/>
      <c r="JOC57" s="76"/>
      <c r="JOD57" s="76"/>
      <c r="JOE57" s="76"/>
      <c r="JOF57" s="76"/>
      <c r="JOG57" s="76"/>
      <c r="JOH57" s="76"/>
      <c r="JOI57" s="76"/>
      <c r="JOJ57" s="76"/>
      <c r="JOK57" s="76"/>
      <c r="JOL57" s="76"/>
      <c r="JOM57" s="76"/>
      <c r="JON57" s="76"/>
      <c r="JOO57" s="76"/>
      <c r="JOP57" s="76"/>
      <c r="JOQ57" s="76"/>
      <c r="JOR57" s="76"/>
      <c r="JOS57" s="76"/>
      <c r="JOT57" s="76"/>
      <c r="JOU57" s="76"/>
      <c r="JOV57" s="76"/>
      <c r="JOW57" s="76"/>
      <c r="JOX57" s="76"/>
      <c r="JOY57" s="76"/>
      <c r="JOZ57" s="76"/>
      <c r="JPA57" s="76"/>
      <c r="JPB57" s="76"/>
      <c r="JPC57" s="76"/>
      <c r="JPD57" s="76"/>
      <c r="JPE57" s="76"/>
      <c r="JPF57" s="76"/>
      <c r="JPG57" s="76"/>
      <c r="JPH57" s="76"/>
      <c r="JPI57" s="76"/>
      <c r="JPJ57" s="76"/>
      <c r="JPK57" s="76"/>
      <c r="JPL57" s="76"/>
      <c r="JPM57" s="76"/>
      <c r="JPN57" s="76"/>
      <c r="JPO57" s="76"/>
      <c r="JPP57" s="76"/>
      <c r="JPQ57" s="76"/>
      <c r="JPR57" s="76"/>
      <c r="JPS57" s="76"/>
      <c r="JPT57" s="76"/>
      <c r="JPU57" s="76"/>
      <c r="JPV57" s="76"/>
      <c r="JPW57" s="76"/>
      <c r="JPX57" s="76"/>
      <c r="JPY57" s="76"/>
      <c r="JPZ57" s="76"/>
      <c r="JQA57" s="76"/>
      <c r="JQB57" s="76"/>
      <c r="JQC57" s="76"/>
      <c r="JQD57" s="76"/>
      <c r="JQE57" s="76"/>
      <c r="JQF57" s="76"/>
      <c r="JQG57" s="76"/>
      <c r="JQH57" s="76"/>
      <c r="JQI57" s="76"/>
      <c r="JQJ57" s="76"/>
      <c r="JQK57" s="76"/>
      <c r="JQL57" s="76"/>
      <c r="JQM57" s="76"/>
      <c r="JQN57" s="76"/>
      <c r="JQO57" s="76"/>
      <c r="JQP57" s="76"/>
      <c r="JQQ57" s="76"/>
      <c r="JQR57" s="76"/>
      <c r="JQS57" s="76"/>
      <c r="JQT57" s="76"/>
      <c r="JQU57" s="76"/>
      <c r="JQV57" s="76"/>
      <c r="JQW57" s="76"/>
      <c r="JQX57" s="76"/>
      <c r="JQY57" s="76"/>
      <c r="JQZ57" s="76"/>
      <c r="JRA57" s="76"/>
      <c r="JRB57" s="76"/>
      <c r="JRC57" s="76"/>
      <c r="JRD57" s="76"/>
      <c r="JRE57" s="76"/>
      <c r="JRF57" s="76"/>
      <c r="JRG57" s="76"/>
      <c r="JRH57" s="76"/>
      <c r="JRI57" s="76"/>
      <c r="JRJ57" s="76"/>
      <c r="JRK57" s="76"/>
      <c r="JRL57" s="76"/>
      <c r="JRM57" s="76"/>
      <c r="JRN57" s="76"/>
      <c r="JRO57" s="76"/>
      <c r="JRP57" s="76"/>
      <c r="JRQ57" s="76"/>
      <c r="JRR57" s="76"/>
      <c r="JRS57" s="76"/>
      <c r="JRT57" s="76"/>
      <c r="JRU57" s="76"/>
      <c r="JRV57" s="76"/>
      <c r="JRW57" s="76"/>
      <c r="JRX57" s="76"/>
      <c r="JRY57" s="76"/>
      <c r="JRZ57" s="76"/>
      <c r="JSA57" s="76"/>
      <c r="JSB57" s="76"/>
      <c r="JSC57" s="76"/>
      <c r="JSD57" s="76"/>
      <c r="JSE57" s="76"/>
      <c r="JSF57" s="76"/>
      <c r="JSG57" s="76"/>
      <c r="JSH57" s="76"/>
      <c r="JSI57" s="76"/>
      <c r="JSJ57" s="76"/>
      <c r="JSK57" s="76"/>
      <c r="JSL57" s="76"/>
      <c r="JSM57" s="76"/>
      <c r="JSN57" s="76"/>
      <c r="JSO57" s="76"/>
      <c r="JSP57" s="76"/>
      <c r="JSQ57" s="76"/>
      <c r="JSR57" s="76"/>
      <c r="JSS57" s="76"/>
      <c r="JST57" s="76"/>
      <c r="JSU57" s="76"/>
      <c r="JSV57" s="76"/>
      <c r="JSW57" s="76"/>
      <c r="JSX57" s="76"/>
      <c r="JSY57" s="76"/>
      <c r="JSZ57" s="76"/>
      <c r="JTA57" s="76"/>
      <c r="JTB57" s="76"/>
      <c r="JTC57" s="76"/>
      <c r="JTD57" s="76"/>
      <c r="JTE57" s="76"/>
      <c r="JTF57" s="76"/>
      <c r="JTG57" s="76"/>
      <c r="JTH57" s="76"/>
      <c r="JTI57" s="76"/>
      <c r="JTJ57" s="76"/>
      <c r="JTK57" s="76"/>
      <c r="JTL57" s="76"/>
      <c r="JTM57" s="76"/>
      <c r="JTN57" s="76"/>
      <c r="JTO57" s="76"/>
      <c r="JTP57" s="76"/>
      <c r="JTQ57" s="76"/>
      <c r="JTR57" s="76"/>
      <c r="JTS57" s="76"/>
      <c r="JTT57" s="76"/>
      <c r="JTU57" s="76"/>
      <c r="JTV57" s="76"/>
      <c r="JTW57" s="76"/>
      <c r="JTX57" s="76"/>
      <c r="JTY57" s="76"/>
      <c r="JTZ57" s="76"/>
      <c r="JUA57" s="76"/>
      <c r="JUB57" s="76"/>
      <c r="JUC57" s="76"/>
      <c r="JUD57" s="76"/>
      <c r="JUE57" s="76"/>
      <c r="JUF57" s="76"/>
      <c r="JUG57" s="76"/>
      <c r="JUH57" s="76"/>
      <c r="JUI57" s="76"/>
      <c r="JUJ57" s="76"/>
      <c r="JUK57" s="76"/>
      <c r="JUL57" s="76"/>
      <c r="JUM57" s="76"/>
      <c r="JUN57" s="76"/>
      <c r="JUO57" s="76"/>
      <c r="JUP57" s="76"/>
      <c r="JUQ57" s="76"/>
      <c r="JUR57" s="76"/>
      <c r="JUS57" s="76"/>
      <c r="JUT57" s="76"/>
      <c r="JUU57" s="76"/>
      <c r="JUV57" s="76"/>
      <c r="JUW57" s="76"/>
      <c r="JUX57" s="76"/>
      <c r="JUY57" s="76"/>
      <c r="JUZ57" s="76"/>
      <c r="JVA57" s="76"/>
      <c r="JVB57" s="76"/>
      <c r="JVC57" s="76"/>
      <c r="JVD57" s="76"/>
      <c r="JVE57" s="76"/>
      <c r="JVF57" s="76"/>
      <c r="JVG57" s="76"/>
      <c r="JVH57" s="76"/>
      <c r="JVI57" s="76"/>
      <c r="JVJ57" s="76"/>
      <c r="JVK57" s="76"/>
      <c r="JVL57" s="76"/>
      <c r="JVM57" s="76"/>
      <c r="JVN57" s="76"/>
      <c r="JVO57" s="76"/>
      <c r="JVP57" s="76"/>
      <c r="JVQ57" s="76"/>
      <c r="JVR57" s="76"/>
      <c r="JVS57" s="76"/>
      <c r="JVT57" s="76"/>
      <c r="JVU57" s="76"/>
      <c r="JVV57" s="76"/>
      <c r="JVW57" s="76"/>
      <c r="JVX57" s="76"/>
      <c r="JVY57" s="76"/>
      <c r="JVZ57" s="76"/>
      <c r="JWA57" s="76"/>
      <c r="JWB57" s="76"/>
      <c r="JWC57" s="76"/>
      <c r="JWD57" s="76"/>
      <c r="JWE57" s="76"/>
      <c r="JWF57" s="76"/>
      <c r="JWG57" s="76"/>
      <c r="JWH57" s="76"/>
      <c r="JWI57" s="76"/>
      <c r="JWJ57" s="76"/>
      <c r="JWK57" s="76"/>
      <c r="JWL57" s="76"/>
      <c r="JWM57" s="76"/>
      <c r="JWN57" s="76"/>
      <c r="JWO57" s="76"/>
      <c r="JWP57" s="76"/>
      <c r="JWQ57" s="76"/>
      <c r="JWR57" s="76"/>
      <c r="JWS57" s="76"/>
      <c r="JWT57" s="76"/>
      <c r="JWU57" s="76"/>
      <c r="JWV57" s="76"/>
      <c r="JWW57" s="76"/>
      <c r="JWX57" s="76"/>
      <c r="JWY57" s="76"/>
      <c r="JWZ57" s="76"/>
      <c r="JXA57" s="76"/>
      <c r="JXB57" s="76"/>
      <c r="JXC57" s="76"/>
      <c r="JXD57" s="76"/>
      <c r="JXE57" s="76"/>
      <c r="JXF57" s="76"/>
      <c r="JXG57" s="76"/>
      <c r="JXH57" s="76"/>
      <c r="JXI57" s="76"/>
      <c r="JXJ57" s="76"/>
      <c r="JXK57" s="76"/>
      <c r="JXL57" s="76"/>
      <c r="JXM57" s="76"/>
      <c r="JXN57" s="76"/>
      <c r="JXO57" s="76"/>
      <c r="JXP57" s="76"/>
      <c r="JXQ57" s="76"/>
      <c r="JXR57" s="76"/>
      <c r="JXS57" s="76"/>
      <c r="JXT57" s="76"/>
      <c r="JXU57" s="76"/>
      <c r="JXV57" s="76"/>
      <c r="JXW57" s="76"/>
      <c r="JXX57" s="76"/>
      <c r="JXY57" s="76"/>
      <c r="JXZ57" s="76"/>
      <c r="JYA57" s="76"/>
      <c r="JYB57" s="76"/>
      <c r="JYC57" s="76"/>
      <c r="JYD57" s="76"/>
      <c r="JYE57" s="76"/>
      <c r="JYF57" s="76"/>
      <c r="JYG57" s="76"/>
      <c r="JYH57" s="76"/>
      <c r="JYI57" s="76"/>
      <c r="JYJ57" s="76"/>
      <c r="JYK57" s="76"/>
      <c r="JYL57" s="76"/>
      <c r="JYM57" s="76"/>
      <c r="JYN57" s="76"/>
      <c r="JYO57" s="76"/>
      <c r="JYP57" s="76"/>
      <c r="JYQ57" s="76"/>
      <c r="JYR57" s="76"/>
      <c r="JYS57" s="76"/>
      <c r="JYT57" s="76"/>
      <c r="JYU57" s="76"/>
      <c r="JYV57" s="76"/>
      <c r="JYW57" s="76"/>
      <c r="JYX57" s="76"/>
      <c r="JYY57" s="76"/>
      <c r="JYZ57" s="76"/>
      <c r="JZA57" s="76"/>
      <c r="JZB57" s="76"/>
      <c r="JZC57" s="76"/>
      <c r="JZD57" s="76"/>
      <c r="JZE57" s="76"/>
      <c r="JZF57" s="76"/>
      <c r="JZG57" s="76"/>
      <c r="JZH57" s="76"/>
      <c r="JZI57" s="76"/>
      <c r="JZJ57" s="76"/>
      <c r="JZK57" s="76"/>
      <c r="JZL57" s="76"/>
      <c r="JZM57" s="76"/>
      <c r="JZN57" s="76"/>
      <c r="JZO57" s="76"/>
      <c r="JZP57" s="76"/>
      <c r="JZQ57" s="76"/>
      <c r="JZR57" s="76"/>
      <c r="JZS57" s="76"/>
      <c r="JZT57" s="76"/>
      <c r="JZU57" s="76"/>
      <c r="JZV57" s="76"/>
      <c r="JZW57" s="76"/>
      <c r="JZX57" s="76"/>
      <c r="JZY57" s="76"/>
      <c r="JZZ57" s="76"/>
      <c r="KAA57" s="76"/>
      <c r="KAB57" s="76"/>
      <c r="KAC57" s="76"/>
      <c r="KAD57" s="76"/>
      <c r="KAE57" s="76"/>
      <c r="KAF57" s="76"/>
      <c r="KAG57" s="76"/>
      <c r="KAH57" s="76"/>
      <c r="KAI57" s="76"/>
      <c r="KAJ57" s="76"/>
      <c r="KAK57" s="76"/>
      <c r="KAL57" s="76"/>
      <c r="KAM57" s="76"/>
      <c r="KAN57" s="76"/>
      <c r="KAO57" s="76"/>
      <c r="KAP57" s="76"/>
      <c r="KAQ57" s="76"/>
      <c r="KAR57" s="76"/>
      <c r="KAS57" s="76"/>
      <c r="KAT57" s="76"/>
      <c r="KAU57" s="76"/>
      <c r="KAV57" s="76"/>
      <c r="KAW57" s="76"/>
      <c r="KAX57" s="76"/>
      <c r="KAY57" s="76"/>
      <c r="KAZ57" s="76"/>
      <c r="KBA57" s="76"/>
      <c r="KBB57" s="76"/>
      <c r="KBC57" s="76"/>
      <c r="KBD57" s="76"/>
      <c r="KBE57" s="76"/>
      <c r="KBF57" s="76"/>
      <c r="KBG57" s="76"/>
      <c r="KBH57" s="76"/>
      <c r="KBI57" s="76"/>
      <c r="KBJ57" s="76"/>
      <c r="KBK57" s="76"/>
      <c r="KBL57" s="76"/>
      <c r="KBM57" s="76"/>
      <c r="KBN57" s="76"/>
      <c r="KBO57" s="76"/>
      <c r="KBP57" s="76"/>
      <c r="KBQ57" s="76"/>
      <c r="KBR57" s="76"/>
      <c r="KBS57" s="76"/>
      <c r="KBT57" s="76"/>
      <c r="KBU57" s="76"/>
      <c r="KBV57" s="76"/>
      <c r="KBW57" s="76"/>
      <c r="KBX57" s="76"/>
      <c r="KBY57" s="76"/>
      <c r="KBZ57" s="76"/>
      <c r="KCA57" s="76"/>
      <c r="KCB57" s="76"/>
      <c r="KCC57" s="76"/>
      <c r="KCD57" s="76"/>
      <c r="KCE57" s="76"/>
      <c r="KCF57" s="76"/>
      <c r="KCG57" s="76"/>
      <c r="KCH57" s="76"/>
      <c r="KCI57" s="76"/>
      <c r="KCJ57" s="76"/>
      <c r="KCK57" s="76"/>
      <c r="KCL57" s="76"/>
      <c r="KCM57" s="76"/>
      <c r="KCN57" s="76"/>
      <c r="KCO57" s="76"/>
      <c r="KCP57" s="76"/>
      <c r="KCQ57" s="76"/>
      <c r="KCR57" s="76"/>
      <c r="KCS57" s="76"/>
      <c r="KCT57" s="76"/>
      <c r="KCU57" s="76"/>
      <c r="KCV57" s="76"/>
      <c r="KCW57" s="76"/>
      <c r="KCX57" s="76"/>
      <c r="KCY57" s="76"/>
      <c r="KCZ57" s="76"/>
      <c r="KDA57" s="76"/>
      <c r="KDB57" s="76"/>
      <c r="KDC57" s="76"/>
      <c r="KDD57" s="76"/>
      <c r="KDE57" s="76"/>
      <c r="KDF57" s="76"/>
      <c r="KDG57" s="76"/>
      <c r="KDH57" s="76"/>
      <c r="KDI57" s="76"/>
      <c r="KDJ57" s="76"/>
      <c r="KDK57" s="76"/>
      <c r="KDL57" s="76"/>
      <c r="KDM57" s="76"/>
      <c r="KDN57" s="76"/>
      <c r="KDO57" s="76"/>
      <c r="KDP57" s="76"/>
      <c r="KDQ57" s="76"/>
      <c r="KDR57" s="76"/>
      <c r="KDS57" s="76"/>
      <c r="KDT57" s="76"/>
      <c r="KDU57" s="76"/>
      <c r="KDV57" s="76"/>
      <c r="KDW57" s="76"/>
      <c r="KDX57" s="76"/>
      <c r="KDY57" s="76"/>
      <c r="KDZ57" s="76"/>
      <c r="KEA57" s="76"/>
      <c r="KEB57" s="76"/>
      <c r="KEC57" s="76"/>
      <c r="KED57" s="76"/>
      <c r="KEE57" s="76"/>
      <c r="KEF57" s="76"/>
      <c r="KEG57" s="76"/>
      <c r="KEH57" s="76"/>
      <c r="KEI57" s="76"/>
      <c r="KEJ57" s="76"/>
      <c r="KEK57" s="76"/>
      <c r="KEL57" s="76"/>
      <c r="KEM57" s="76"/>
      <c r="KEN57" s="76"/>
      <c r="KEO57" s="76"/>
      <c r="KEP57" s="76"/>
      <c r="KEQ57" s="76"/>
      <c r="KER57" s="76"/>
      <c r="KES57" s="76"/>
      <c r="KET57" s="76"/>
      <c r="KEU57" s="76"/>
      <c r="KEV57" s="76"/>
      <c r="KEW57" s="76"/>
      <c r="KEX57" s="76"/>
      <c r="KEY57" s="76"/>
      <c r="KEZ57" s="76"/>
      <c r="KFA57" s="76"/>
      <c r="KFB57" s="76"/>
      <c r="KFC57" s="76"/>
      <c r="KFD57" s="76"/>
      <c r="KFE57" s="76"/>
      <c r="KFF57" s="76"/>
      <c r="KFG57" s="76"/>
      <c r="KFH57" s="76"/>
      <c r="KFI57" s="76"/>
      <c r="KFJ57" s="76"/>
      <c r="KFK57" s="76"/>
      <c r="KFL57" s="76"/>
      <c r="KFM57" s="76"/>
      <c r="KFN57" s="76"/>
      <c r="KFO57" s="76"/>
      <c r="KFP57" s="76"/>
      <c r="KFQ57" s="76"/>
      <c r="KFR57" s="76"/>
      <c r="KFS57" s="76"/>
      <c r="KFT57" s="76"/>
      <c r="KFU57" s="76"/>
      <c r="KFV57" s="76"/>
      <c r="KFW57" s="76"/>
      <c r="KFX57" s="76"/>
      <c r="KFY57" s="76"/>
      <c r="KFZ57" s="76"/>
      <c r="KGA57" s="76"/>
      <c r="KGB57" s="76"/>
      <c r="KGC57" s="76"/>
      <c r="KGD57" s="76"/>
      <c r="KGE57" s="76"/>
      <c r="KGF57" s="76"/>
      <c r="KGG57" s="76"/>
      <c r="KGH57" s="76"/>
      <c r="KGI57" s="76"/>
      <c r="KGJ57" s="76"/>
      <c r="KGK57" s="76"/>
      <c r="KGL57" s="76"/>
      <c r="KGM57" s="76"/>
      <c r="KGN57" s="76"/>
      <c r="KGO57" s="76"/>
      <c r="KGP57" s="76"/>
      <c r="KGQ57" s="76"/>
      <c r="KGR57" s="76"/>
      <c r="KGS57" s="76"/>
      <c r="KGT57" s="76"/>
      <c r="KGU57" s="76"/>
      <c r="KGV57" s="76"/>
      <c r="KGW57" s="76"/>
      <c r="KGX57" s="76"/>
      <c r="KGY57" s="76"/>
      <c r="KGZ57" s="76"/>
      <c r="KHA57" s="76"/>
      <c r="KHB57" s="76"/>
      <c r="KHC57" s="76"/>
      <c r="KHD57" s="76"/>
      <c r="KHE57" s="76"/>
      <c r="KHF57" s="76"/>
      <c r="KHG57" s="76"/>
      <c r="KHH57" s="76"/>
      <c r="KHI57" s="76"/>
      <c r="KHJ57" s="76"/>
      <c r="KHK57" s="76"/>
      <c r="KHL57" s="76"/>
      <c r="KHM57" s="76"/>
      <c r="KHN57" s="76"/>
      <c r="KHO57" s="76"/>
      <c r="KHP57" s="76"/>
      <c r="KHQ57" s="76"/>
      <c r="KHR57" s="76"/>
      <c r="KHS57" s="76"/>
      <c r="KHT57" s="76"/>
      <c r="KHU57" s="76"/>
      <c r="KHV57" s="76"/>
      <c r="KHW57" s="76"/>
      <c r="KHX57" s="76"/>
      <c r="KHY57" s="76"/>
      <c r="KHZ57" s="76"/>
      <c r="KIA57" s="76"/>
      <c r="KIB57" s="76"/>
      <c r="KIC57" s="76"/>
      <c r="KID57" s="76"/>
      <c r="KIE57" s="76"/>
      <c r="KIF57" s="76"/>
      <c r="KIG57" s="76"/>
      <c r="KIH57" s="76"/>
      <c r="KII57" s="76"/>
      <c r="KIJ57" s="76"/>
      <c r="KIK57" s="76"/>
      <c r="KIL57" s="76"/>
      <c r="KIM57" s="76"/>
      <c r="KIN57" s="76"/>
      <c r="KIO57" s="76"/>
      <c r="KIP57" s="76"/>
      <c r="KIQ57" s="76"/>
      <c r="KIR57" s="76"/>
      <c r="KIS57" s="76"/>
      <c r="KIT57" s="76"/>
      <c r="KIU57" s="76"/>
      <c r="KIV57" s="76"/>
      <c r="KIW57" s="76"/>
      <c r="KIX57" s="76"/>
      <c r="KIY57" s="76"/>
      <c r="KIZ57" s="76"/>
      <c r="KJA57" s="76"/>
      <c r="KJB57" s="76"/>
      <c r="KJC57" s="76"/>
      <c r="KJD57" s="76"/>
      <c r="KJE57" s="76"/>
      <c r="KJF57" s="76"/>
      <c r="KJG57" s="76"/>
      <c r="KJH57" s="76"/>
      <c r="KJI57" s="76"/>
      <c r="KJJ57" s="76"/>
      <c r="KJK57" s="76"/>
      <c r="KJL57" s="76"/>
      <c r="KJM57" s="76"/>
      <c r="KJN57" s="76"/>
      <c r="KJO57" s="76"/>
      <c r="KJP57" s="76"/>
      <c r="KJQ57" s="76"/>
      <c r="KJR57" s="76"/>
      <c r="KJS57" s="76"/>
      <c r="KJT57" s="76"/>
      <c r="KJU57" s="76"/>
      <c r="KJV57" s="76"/>
      <c r="KJW57" s="76"/>
      <c r="KJX57" s="76"/>
      <c r="KJY57" s="76"/>
      <c r="KJZ57" s="76"/>
      <c r="KKA57" s="76"/>
      <c r="KKB57" s="76"/>
      <c r="KKC57" s="76"/>
      <c r="KKD57" s="76"/>
      <c r="KKE57" s="76"/>
      <c r="KKF57" s="76"/>
      <c r="KKG57" s="76"/>
      <c r="KKH57" s="76"/>
      <c r="KKI57" s="76"/>
      <c r="KKJ57" s="76"/>
      <c r="KKK57" s="76"/>
      <c r="KKL57" s="76"/>
      <c r="KKM57" s="76"/>
      <c r="KKN57" s="76"/>
      <c r="KKO57" s="76"/>
      <c r="KKP57" s="76"/>
      <c r="KKQ57" s="76"/>
      <c r="KKR57" s="76"/>
      <c r="KKS57" s="76"/>
      <c r="KKT57" s="76"/>
      <c r="KKU57" s="76"/>
      <c r="KKV57" s="76"/>
      <c r="KKW57" s="76"/>
      <c r="KKX57" s="76"/>
      <c r="KKY57" s="76"/>
      <c r="KKZ57" s="76"/>
      <c r="KLA57" s="76"/>
      <c r="KLB57" s="76"/>
      <c r="KLC57" s="76"/>
      <c r="KLD57" s="76"/>
      <c r="KLE57" s="76"/>
      <c r="KLF57" s="76"/>
      <c r="KLG57" s="76"/>
      <c r="KLH57" s="76"/>
      <c r="KLI57" s="76"/>
      <c r="KLJ57" s="76"/>
      <c r="KLK57" s="76"/>
      <c r="KLL57" s="76"/>
      <c r="KLM57" s="76"/>
      <c r="KLN57" s="76"/>
      <c r="KLO57" s="76"/>
      <c r="KLP57" s="76"/>
      <c r="KLQ57" s="76"/>
      <c r="KLR57" s="76"/>
      <c r="KLS57" s="76"/>
      <c r="KLT57" s="76"/>
      <c r="KLU57" s="76"/>
      <c r="KLV57" s="76"/>
      <c r="KLW57" s="76"/>
      <c r="KLX57" s="76"/>
      <c r="KLY57" s="76"/>
      <c r="KLZ57" s="76"/>
      <c r="KMA57" s="76"/>
      <c r="KMB57" s="76"/>
      <c r="KMC57" s="76"/>
      <c r="KMD57" s="76"/>
      <c r="KME57" s="76"/>
      <c r="KMF57" s="76"/>
      <c r="KMG57" s="76"/>
      <c r="KMH57" s="76"/>
      <c r="KMI57" s="76"/>
      <c r="KMJ57" s="76"/>
      <c r="KMK57" s="76"/>
      <c r="KML57" s="76"/>
      <c r="KMM57" s="76"/>
      <c r="KMN57" s="76"/>
      <c r="KMO57" s="76"/>
      <c r="KMP57" s="76"/>
      <c r="KMQ57" s="76"/>
      <c r="KMR57" s="76"/>
      <c r="KMS57" s="76"/>
      <c r="KMT57" s="76"/>
      <c r="KMU57" s="76"/>
      <c r="KMV57" s="76"/>
      <c r="KMW57" s="76"/>
      <c r="KMX57" s="76"/>
      <c r="KMY57" s="76"/>
      <c r="KMZ57" s="76"/>
      <c r="KNA57" s="76"/>
      <c r="KNB57" s="76"/>
      <c r="KNC57" s="76"/>
      <c r="KND57" s="76"/>
      <c r="KNE57" s="76"/>
      <c r="KNF57" s="76"/>
      <c r="KNG57" s="76"/>
      <c r="KNH57" s="76"/>
      <c r="KNI57" s="76"/>
      <c r="KNJ57" s="76"/>
      <c r="KNK57" s="76"/>
      <c r="KNL57" s="76"/>
      <c r="KNM57" s="76"/>
      <c r="KNN57" s="76"/>
      <c r="KNO57" s="76"/>
      <c r="KNP57" s="76"/>
      <c r="KNQ57" s="76"/>
      <c r="KNR57" s="76"/>
      <c r="KNS57" s="76"/>
      <c r="KNT57" s="76"/>
      <c r="KNU57" s="76"/>
      <c r="KNV57" s="76"/>
      <c r="KNW57" s="76"/>
      <c r="KNX57" s="76"/>
      <c r="KNY57" s="76"/>
      <c r="KNZ57" s="76"/>
      <c r="KOA57" s="76"/>
      <c r="KOB57" s="76"/>
      <c r="KOC57" s="76"/>
      <c r="KOD57" s="76"/>
      <c r="KOE57" s="76"/>
      <c r="KOF57" s="76"/>
      <c r="KOG57" s="76"/>
      <c r="KOH57" s="76"/>
      <c r="KOI57" s="76"/>
      <c r="KOJ57" s="76"/>
      <c r="KOK57" s="76"/>
      <c r="KOL57" s="76"/>
      <c r="KOM57" s="76"/>
      <c r="KON57" s="76"/>
      <c r="KOO57" s="76"/>
      <c r="KOP57" s="76"/>
      <c r="KOQ57" s="76"/>
      <c r="KOR57" s="76"/>
      <c r="KOS57" s="76"/>
      <c r="KOT57" s="76"/>
      <c r="KOU57" s="76"/>
      <c r="KOV57" s="76"/>
      <c r="KOW57" s="76"/>
      <c r="KOX57" s="76"/>
      <c r="KOY57" s="76"/>
      <c r="KOZ57" s="76"/>
      <c r="KPA57" s="76"/>
      <c r="KPB57" s="76"/>
      <c r="KPC57" s="76"/>
      <c r="KPD57" s="76"/>
      <c r="KPE57" s="76"/>
      <c r="KPF57" s="76"/>
      <c r="KPG57" s="76"/>
      <c r="KPH57" s="76"/>
      <c r="KPI57" s="76"/>
      <c r="KPJ57" s="76"/>
      <c r="KPK57" s="76"/>
      <c r="KPL57" s="76"/>
      <c r="KPM57" s="76"/>
      <c r="KPN57" s="76"/>
      <c r="KPO57" s="76"/>
      <c r="KPP57" s="76"/>
      <c r="KPQ57" s="76"/>
      <c r="KPR57" s="76"/>
      <c r="KPS57" s="76"/>
      <c r="KPT57" s="76"/>
      <c r="KPU57" s="76"/>
      <c r="KPV57" s="76"/>
      <c r="KPW57" s="76"/>
      <c r="KPX57" s="76"/>
      <c r="KPY57" s="76"/>
      <c r="KPZ57" s="76"/>
      <c r="KQA57" s="76"/>
      <c r="KQB57" s="76"/>
      <c r="KQC57" s="76"/>
      <c r="KQD57" s="76"/>
      <c r="KQE57" s="76"/>
      <c r="KQF57" s="76"/>
      <c r="KQG57" s="76"/>
      <c r="KQH57" s="76"/>
      <c r="KQI57" s="76"/>
      <c r="KQJ57" s="76"/>
      <c r="KQK57" s="76"/>
      <c r="KQL57" s="76"/>
      <c r="KQM57" s="76"/>
      <c r="KQN57" s="76"/>
      <c r="KQO57" s="76"/>
      <c r="KQP57" s="76"/>
      <c r="KQQ57" s="76"/>
      <c r="KQR57" s="76"/>
      <c r="KQS57" s="76"/>
      <c r="KQT57" s="76"/>
      <c r="KQU57" s="76"/>
      <c r="KQV57" s="76"/>
      <c r="KQW57" s="76"/>
      <c r="KQX57" s="76"/>
      <c r="KQY57" s="76"/>
      <c r="KQZ57" s="76"/>
      <c r="KRA57" s="76"/>
      <c r="KRB57" s="76"/>
      <c r="KRC57" s="76"/>
      <c r="KRD57" s="76"/>
      <c r="KRE57" s="76"/>
      <c r="KRF57" s="76"/>
      <c r="KRG57" s="76"/>
      <c r="KRH57" s="76"/>
      <c r="KRI57" s="76"/>
      <c r="KRJ57" s="76"/>
      <c r="KRK57" s="76"/>
      <c r="KRL57" s="76"/>
      <c r="KRM57" s="76"/>
      <c r="KRN57" s="76"/>
      <c r="KRO57" s="76"/>
      <c r="KRP57" s="76"/>
      <c r="KRQ57" s="76"/>
      <c r="KRR57" s="76"/>
      <c r="KRS57" s="76"/>
      <c r="KRT57" s="76"/>
      <c r="KRU57" s="76"/>
      <c r="KRV57" s="76"/>
      <c r="KRW57" s="76"/>
      <c r="KRX57" s="76"/>
      <c r="KRY57" s="76"/>
      <c r="KRZ57" s="76"/>
      <c r="KSA57" s="76"/>
      <c r="KSB57" s="76"/>
      <c r="KSC57" s="76"/>
      <c r="KSD57" s="76"/>
      <c r="KSE57" s="76"/>
      <c r="KSF57" s="76"/>
      <c r="KSG57" s="76"/>
      <c r="KSH57" s="76"/>
      <c r="KSI57" s="76"/>
      <c r="KSJ57" s="76"/>
      <c r="KSK57" s="76"/>
      <c r="KSL57" s="76"/>
      <c r="KSM57" s="76"/>
      <c r="KSN57" s="76"/>
      <c r="KSO57" s="76"/>
      <c r="KSP57" s="76"/>
      <c r="KSQ57" s="76"/>
      <c r="KSR57" s="76"/>
      <c r="KSS57" s="76"/>
      <c r="KST57" s="76"/>
      <c r="KSU57" s="76"/>
      <c r="KSV57" s="76"/>
      <c r="KSW57" s="76"/>
      <c r="KSX57" s="76"/>
      <c r="KSY57" s="76"/>
      <c r="KSZ57" s="76"/>
      <c r="KTA57" s="76"/>
      <c r="KTB57" s="76"/>
      <c r="KTC57" s="76"/>
      <c r="KTD57" s="76"/>
      <c r="KTE57" s="76"/>
      <c r="KTF57" s="76"/>
      <c r="KTG57" s="76"/>
      <c r="KTH57" s="76"/>
      <c r="KTI57" s="76"/>
      <c r="KTJ57" s="76"/>
      <c r="KTK57" s="76"/>
      <c r="KTL57" s="76"/>
      <c r="KTM57" s="76"/>
      <c r="KTN57" s="76"/>
      <c r="KTO57" s="76"/>
      <c r="KTP57" s="76"/>
      <c r="KTQ57" s="76"/>
      <c r="KTR57" s="76"/>
      <c r="KTS57" s="76"/>
      <c r="KTT57" s="76"/>
      <c r="KTU57" s="76"/>
      <c r="KTV57" s="76"/>
      <c r="KTW57" s="76"/>
      <c r="KTX57" s="76"/>
      <c r="KTY57" s="76"/>
      <c r="KTZ57" s="76"/>
      <c r="KUA57" s="76"/>
      <c r="KUB57" s="76"/>
      <c r="KUC57" s="76"/>
      <c r="KUD57" s="76"/>
      <c r="KUE57" s="76"/>
      <c r="KUF57" s="76"/>
      <c r="KUG57" s="76"/>
      <c r="KUH57" s="76"/>
      <c r="KUI57" s="76"/>
      <c r="KUJ57" s="76"/>
      <c r="KUK57" s="76"/>
      <c r="KUL57" s="76"/>
      <c r="KUM57" s="76"/>
      <c r="KUN57" s="76"/>
      <c r="KUO57" s="76"/>
      <c r="KUP57" s="76"/>
      <c r="KUQ57" s="76"/>
      <c r="KUR57" s="76"/>
      <c r="KUS57" s="76"/>
      <c r="KUT57" s="76"/>
      <c r="KUU57" s="76"/>
      <c r="KUV57" s="76"/>
      <c r="KUW57" s="76"/>
      <c r="KUX57" s="76"/>
      <c r="KUY57" s="76"/>
      <c r="KUZ57" s="76"/>
      <c r="KVA57" s="76"/>
      <c r="KVB57" s="76"/>
      <c r="KVC57" s="76"/>
      <c r="KVD57" s="76"/>
      <c r="KVE57" s="76"/>
      <c r="KVF57" s="76"/>
      <c r="KVG57" s="76"/>
      <c r="KVH57" s="76"/>
      <c r="KVI57" s="76"/>
      <c r="KVJ57" s="76"/>
      <c r="KVK57" s="76"/>
      <c r="KVL57" s="76"/>
      <c r="KVM57" s="76"/>
      <c r="KVN57" s="76"/>
      <c r="KVO57" s="76"/>
      <c r="KVP57" s="76"/>
      <c r="KVQ57" s="76"/>
      <c r="KVR57" s="76"/>
      <c r="KVS57" s="76"/>
      <c r="KVT57" s="76"/>
      <c r="KVU57" s="76"/>
      <c r="KVV57" s="76"/>
      <c r="KVW57" s="76"/>
      <c r="KVX57" s="76"/>
      <c r="KVY57" s="76"/>
      <c r="KVZ57" s="76"/>
      <c r="KWA57" s="76"/>
      <c r="KWB57" s="76"/>
      <c r="KWC57" s="76"/>
      <c r="KWD57" s="76"/>
      <c r="KWE57" s="76"/>
      <c r="KWF57" s="76"/>
      <c r="KWG57" s="76"/>
      <c r="KWH57" s="76"/>
      <c r="KWI57" s="76"/>
      <c r="KWJ57" s="76"/>
      <c r="KWK57" s="76"/>
      <c r="KWL57" s="76"/>
      <c r="KWM57" s="76"/>
      <c r="KWN57" s="76"/>
      <c r="KWO57" s="76"/>
      <c r="KWP57" s="76"/>
      <c r="KWQ57" s="76"/>
      <c r="KWR57" s="76"/>
      <c r="KWS57" s="76"/>
      <c r="KWT57" s="76"/>
      <c r="KWU57" s="76"/>
      <c r="KWV57" s="76"/>
      <c r="KWW57" s="76"/>
      <c r="KWX57" s="76"/>
      <c r="KWY57" s="76"/>
      <c r="KWZ57" s="76"/>
      <c r="KXA57" s="76"/>
      <c r="KXB57" s="76"/>
      <c r="KXC57" s="76"/>
      <c r="KXD57" s="76"/>
      <c r="KXE57" s="76"/>
      <c r="KXF57" s="76"/>
      <c r="KXG57" s="76"/>
      <c r="KXH57" s="76"/>
      <c r="KXI57" s="76"/>
      <c r="KXJ57" s="76"/>
      <c r="KXK57" s="76"/>
      <c r="KXL57" s="76"/>
      <c r="KXM57" s="76"/>
      <c r="KXN57" s="76"/>
      <c r="KXO57" s="76"/>
      <c r="KXP57" s="76"/>
      <c r="KXQ57" s="76"/>
      <c r="KXR57" s="76"/>
      <c r="KXS57" s="76"/>
      <c r="KXT57" s="76"/>
      <c r="KXU57" s="76"/>
      <c r="KXV57" s="76"/>
      <c r="KXW57" s="76"/>
      <c r="KXX57" s="76"/>
      <c r="KXY57" s="76"/>
      <c r="KXZ57" s="76"/>
      <c r="KYA57" s="76"/>
      <c r="KYB57" s="76"/>
      <c r="KYC57" s="76"/>
      <c r="KYD57" s="76"/>
      <c r="KYE57" s="76"/>
      <c r="KYF57" s="76"/>
      <c r="KYG57" s="76"/>
      <c r="KYH57" s="76"/>
      <c r="KYI57" s="76"/>
      <c r="KYJ57" s="76"/>
      <c r="KYK57" s="76"/>
      <c r="KYL57" s="76"/>
      <c r="KYM57" s="76"/>
      <c r="KYN57" s="76"/>
      <c r="KYO57" s="76"/>
      <c r="KYP57" s="76"/>
      <c r="KYQ57" s="76"/>
      <c r="KYR57" s="76"/>
      <c r="KYS57" s="76"/>
      <c r="KYT57" s="76"/>
      <c r="KYU57" s="76"/>
      <c r="KYV57" s="76"/>
      <c r="KYW57" s="76"/>
      <c r="KYX57" s="76"/>
      <c r="KYY57" s="76"/>
      <c r="KYZ57" s="76"/>
      <c r="KZA57" s="76"/>
      <c r="KZB57" s="76"/>
      <c r="KZC57" s="76"/>
      <c r="KZD57" s="76"/>
      <c r="KZE57" s="76"/>
      <c r="KZF57" s="76"/>
      <c r="KZG57" s="76"/>
      <c r="KZH57" s="76"/>
      <c r="KZI57" s="76"/>
      <c r="KZJ57" s="76"/>
      <c r="KZK57" s="76"/>
      <c r="KZL57" s="76"/>
      <c r="KZM57" s="76"/>
      <c r="KZN57" s="76"/>
      <c r="KZO57" s="76"/>
      <c r="KZP57" s="76"/>
      <c r="KZQ57" s="76"/>
      <c r="KZR57" s="76"/>
      <c r="KZS57" s="76"/>
      <c r="KZT57" s="76"/>
      <c r="KZU57" s="76"/>
      <c r="KZV57" s="76"/>
      <c r="KZW57" s="76"/>
      <c r="KZX57" s="76"/>
      <c r="KZY57" s="76"/>
      <c r="KZZ57" s="76"/>
      <c r="LAA57" s="76"/>
      <c r="LAB57" s="76"/>
      <c r="LAC57" s="76"/>
      <c r="LAD57" s="76"/>
      <c r="LAE57" s="76"/>
      <c r="LAF57" s="76"/>
      <c r="LAG57" s="76"/>
      <c r="LAH57" s="76"/>
      <c r="LAI57" s="76"/>
      <c r="LAJ57" s="76"/>
      <c r="LAK57" s="76"/>
      <c r="LAL57" s="76"/>
      <c r="LAM57" s="76"/>
      <c r="LAN57" s="76"/>
      <c r="LAO57" s="76"/>
      <c r="LAP57" s="76"/>
      <c r="LAQ57" s="76"/>
      <c r="LAR57" s="76"/>
      <c r="LAS57" s="76"/>
      <c r="LAT57" s="76"/>
      <c r="LAU57" s="76"/>
      <c r="LAV57" s="76"/>
      <c r="LAW57" s="76"/>
      <c r="LAX57" s="76"/>
      <c r="LAY57" s="76"/>
      <c r="LAZ57" s="76"/>
      <c r="LBA57" s="76"/>
      <c r="LBB57" s="76"/>
      <c r="LBC57" s="76"/>
      <c r="LBD57" s="76"/>
      <c r="LBE57" s="76"/>
      <c r="LBF57" s="76"/>
      <c r="LBG57" s="76"/>
      <c r="LBH57" s="76"/>
      <c r="LBI57" s="76"/>
      <c r="LBJ57" s="76"/>
      <c r="LBK57" s="76"/>
      <c r="LBL57" s="76"/>
      <c r="LBM57" s="76"/>
      <c r="LBN57" s="76"/>
      <c r="LBO57" s="76"/>
      <c r="LBP57" s="76"/>
      <c r="LBQ57" s="76"/>
      <c r="LBR57" s="76"/>
      <c r="LBS57" s="76"/>
      <c r="LBT57" s="76"/>
      <c r="LBU57" s="76"/>
      <c r="LBV57" s="76"/>
      <c r="LBW57" s="76"/>
      <c r="LBX57" s="76"/>
      <c r="LBY57" s="76"/>
      <c r="LBZ57" s="76"/>
      <c r="LCA57" s="76"/>
      <c r="LCB57" s="76"/>
      <c r="LCC57" s="76"/>
      <c r="LCD57" s="76"/>
      <c r="LCE57" s="76"/>
      <c r="LCF57" s="76"/>
      <c r="LCG57" s="76"/>
      <c r="LCH57" s="76"/>
      <c r="LCI57" s="76"/>
      <c r="LCJ57" s="76"/>
      <c r="LCK57" s="76"/>
      <c r="LCL57" s="76"/>
      <c r="LCM57" s="76"/>
      <c r="LCN57" s="76"/>
      <c r="LCO57" s="76"/>
      <c r="LCP57" s="76"/>
      <c r="LCQ57" s="76"/>
      <c r="LCR57" s="76"/>
      <c r="LCS57" s="76"/>
      <c r="LCT57" s="76"/>
      <c r="LCU57" s="76"/>
      <c r="LCV57" s="76"/>
      <c r="LCW57" s="76"/>
      <c r="LCX57" s="76"/>
      <c r="LCY57" s="76"/>
      <c r="LCZ57" s="76"/>
      <c r="LDA57" s="76"/>
      <c r="LDB57" s="76"/>
      <c r="LDC57" s="76"/>
      <c r="LDD57" s="76"/>
      <c r="LDE57" s="76"/>
      <c r="LDF57" s="76"/>
      <c r="LDG57" s="76"/>
      <c r="LDH57" s="76"/>
      <c r="LDI57" s="76"/>
      <c r="LDJ57" s="76"/>
      <c r="LDK57" s="76"/>
      <c r="LDL57" s="76"/>
      <c r="LDM57" s="76"/>
      <c r="LDN57" s="76"/>
      <c r="LDO57" s="76"/>
      <c r="LDP57" s="76"/>
      <c r="LDQ57" s="76"/>
      <c r="LDR57" s="76"/>
      <c r="LDS57" s="76"/>
      <c r="LDT57" s="76"/>
      <c r="LDU57" s="76"/>
      <c r="LDV57" s="76"/>
      <c r="LDW57" s="76"/>
      <c r="LDX57" s="76"/>
      <c r="LDY57" s="76"/>
      <c r="LDZ57" s="76"/>
      <c r="LEA57" s="76"/>
      <c r="LEB57" s="76"/>
      <c r="LEC57" s="76"/>
      <c r="LED57" s="76"/>
      <c r="LEE57" s="76"/>
      <c r="LEF57" s="76"/>
      <c r="LEG57" s="76"/>
      <c r="LEH57" s="76"/>
      <c r="LEI57" s="76"/>
      <c r="LEJ57" s="76"/>
      <c r="LEK57" s="76"/>
      <c r="LEL57" s="76"/>
      <c r="LEM57" s="76"/>
      <c r="LEN57" s="76"/>
      <c r="LEO57" s="76"/>
      <c r="LEP57" s="76"/>
      <c r="LEQ57" s="76"/>
      <c r="LER57" s="76"/>
      <c r="LES57" s="76"/>
      <c r="LET57" s="76"/>
      <c r="LEU57" s="76"/>
      <c r="LEV57" s="76"/>
      <c r="LEW57" s="76"/>
      <c r="LEX57" s="76"/>
      <c r="LEY57" s="76"/>
      <c r="LEZ57" s="76"/>
      <c r="LFA57" s="76"/>
      <c r="LFB57" s="76"/>
      <c r="LFC57" s="76"/>
      <c r="LFD57" s="76"/>
      <c r="LFE57" s="76"/>
      <c r="LFF57" s="76"/>
      <c r="LFG57" s="76"/>
      <c r="LFH57" s="76"/>
      <c r="LFI57" s="76"/>
      <c r="LFJ57" s="76"/>
      <c r="LFK57" s="76"/>
      <c r="LFL57" s="76"/>
      <c r="LFM57" s="76"/>
      <c r="LFN57" s="76"/>
      <c r="LFO57" s="76"/>
      <c r="LFP57" s="76"/>
      <c r="LFQ57" s="76"/>
      <c r="LFR57" s="76"/>
      <c r="LFS57" s="76"/>
      <c r="LFT57" s="76"/>
      <c r="LFU57" s="76"/>
      <c r="LFV57" s="76"/>
      <c r="LFW57" s="76"/>
      <c r="LFX57" s="76"/>
      <c r="LFY57" s="76"/>
      <c r="LFZ57" s="76"/>
      <c r="LGA57" s="76"/>
      <c r="LGB57" s="76"/>
      <c r="LGC57" s="76"/>
      <c r="LGD57" s="76"/>
      <c r="LGE57" s="76"/>
      <c r="LGF57" s="76"/>
      <c r="LGG57" s="76"/>
      <c r="LGH57" s="76"/>
      <c r="LGI57" s="76"/>
      <c r="LGJ57" s="76"/>
      <c r="LGK57" s="76"/>
      <c r="LGL57" s="76"/>
      <c r="LGM57" s="76"/>
      <c r="LGN57" s="76"/>
      <c r="LGO57" s="76"/>
      <c r="LGP57" s="76"/>
      <c r="LGQ57" s="76"/>
      <c r="LGR57" s="76"/>
      <c r="LGS57" s="76"/>
      <c r="LGT57" s="76"/>
      <c r="LGU57" s="76"/>
      <c r="LGV57" s="76"/>
      <c r="LGW57" s="76"/>
      <c r="LGX57" s="76"/>
      <c r="LGY57" s="76"/>
      <c r="LGZ57" s="76"/>
      <c r="LHA57" s="76"/>
      <c r="LHB57" s="76"/>
      <c r="LHC57" s="76"/>
      <c r="LHD57" s="76"/>
      <c r="LHE57" s="76"/>
      <c r="LHF57" s="76"/>
      <c r="LHG57" s="76"/>
      <c r="LHH57" s="76"/>
      <c r="LHI57" s="76"/>
      <c r="LHJ57" s="76"/>
      <c r="LHK57" s="76"/>
      <c r="LHL57" s="76"/>
      <c r="LHM57" s="76"/>
      <c r="LHN57" s="76"/>
      <c r="LHO57" s="76"/>
      <c r="LHP57" s="76"/>
      <c r="LHQ57" s="76"/>
      <c r="LHR57" s="76"/>
      <c r="LHS57" s="76"/>
      <c r="LHT57" s="76"/>
      <c r="LHU57" s="76"/>
      <c r="LHV57" s="76"/>
      <c r="LHW57" s="76"/>
      <c r="LHX57" s="76"/>
      <c r="LHY57" s="76"/>
      <c r="LHZ57" s="76"/>
      <c r="LIA57" s="76"/>
      <c r="LIB57" s="76"/>
      <c r="LIC57" s="76"/>
      <c r="LID57" s="76"/>
      <c r="LIE57" s="76"/>
      <c r="LIF57" s="76"/>
      <c r="LIG57" s="76"/>
      <c r="LIH57" s="76"/>
      <c r="LII57" s="76"/>
      <c r="LIJ57" s="76"/>
      <c r="LIK57" s="76"/>
      <c r="LIL57" s="76"/>
      <c r="LIM57" s="76"/>
      <c r="LIN57" s="76"/>
      <c r="LIO57" s="76"/>
      <c r="LIP57" s="76"/>
      <c r="LIQ57" s="76"/>
      <c r="LIR57" s="76"/>
      <c r="LIS57" s="76"/>
      <c r="LIT57" s="76"/>
      <c r="LIU57" s="76"/>
      <c r="LIV57" s="76"/>
      <c r="LIW57" s="76"/>
      <c r="LIX57" s="76"/>
      <c r="LIY57" s="76"/>
      <c r="LIZ57" s="76"/>
      <c r="LJA57" s="76"/>
      <c r="LJB57" s="76"/>
      <c r="LJC57" s="76"/>
      <c r="LJD57" s="76"/>
      <c r="LJE57" s="76"/>
      <c r="LJF57" s="76"/>
      <c r="LJG57" s="76"/>
      <c r="LJH57" s="76"/>
      <c r="LJI57" s="76"/>
      <c r="LJJ57" s="76"/>
      <c r="LJK57" s="76"/>
      <c r="LJL57" s="76"/>
      <c r="LJM57" s="76"/>
      <c r="LJN57" s="76"/>
      <c r="LJO57" s="76"/>
      <c r="LJP57" s="76"/>
      <c r="LJQ57" s="76"/>
      <c r="LJR57" s="76"/>
      <c r="LJS57" s="76"/>
      <c r="LJT57" s="76"/>
      <c r="LJU57" s="76"/>
      <c r="LJV57" s="76"/>
      <c r="LJW57" s="76"/>
      <c r="LJX57" s="76"/>
      <c r="LJY57" s="76"/>
      <c r="LJZ57" s="76"/>
      <c r="LKA57" s="76"/>
      <c r="LKB57" s="76"/>
      <c r="LKC57" s="76"/>
      <c r="LKD57" s="76"/>
      <c r="LKE57" s="76"/>
      <c r="LKF57" s="76"/>
      <c r="LKG57" s="76"/>
      <c r="LKH57" s="76"/>
      <c r="LKI57" s="76"/>
      <c r="LKJ57" s="76"/>
      <c r="LKK57" s="76"/>
      <c r="LKL57" s="76"/>
      <c r="LKM57" s="76"/>
      <c r="LKN57" s="76"/>
      <c r="LKO57" s="76"/>
      <c r="LKP57" s="76"/>
      <c r="LKQ57" s="76"/>
      <c r="LKR57" s="76"/>
      <c r="LKS57" s="76"/>
      <c r="LKT57" s="76"/>
      <c r="LKU57" s="76"/>
      <c r="LKV57" s="76"/>
      <c r="LKW57" s="76"/>
      <c r="LKX57" s="76"/>
      <c r="LKY57" s="76"/>
      <c r="LKZ57" s="76"/>
      <c r="LLA57" s="76"/>
      <c r="LLB57" s="76"/>
      <c r="LLC57" s="76"/>
      <c r="LLD57" s="76"/>
      <c r="LLE57" s="76"/>
      <c r="LLF57" s="76"/>
      <c r="LLG57" s="76"/>
      <c r="LLH57" s="76"/>
      <c r="LLI57" s="76"/>
      <c r="LLJ57" s="76"/>
      <c r="LLK57" s="76"/>
      <c r="LLL57" s="76"/>
      <c r="LLM57" s="76"/>
      <c r="LLN57" s="76"/>
      <c r="LLO57" s="76"/>
      <c r="LLP57" s="76"/>
      <c r="LLQ57" s="76"/>
      <c r="LLR57" s="76"/>
      <c r="LLS57" s="76"/>
      <c r="LLT57" s="76"/>
      <c r="LLU57" s="76"/>
      <c r="LLV57" s="76"/>
      <c r="LLW57" s="76"/>
      <c r="LLX57" s="76"/>
      <c r="LLY57" s="76"/>
      <c r="LLZ57" s="76"/>
      <c r="LMA57" s="76"/>
      <c r="LMB57" s="76"/>
      <c r="LMC57" s="76"/>
      <c r="LMD57" s="76"/>
      <c r="LME57" s="76"/>
      <c r="LMF57" s="76"/>
      <c r="LMG57" s="76"/>
      <c r="LMH57" s="76"/>
      <c r="LMI57" s="76"/>
      <c r="LMJ57" s="76"/>
      <c r="LMK57" s="76"/>
      <c r="LML57" s="76"/>
      <c r="LMM57" s="76"/>
      <c r="LMN57" s="76"/>
      <c r="LMO57" s="76"/>
      <c r="LMP57" s="76"/>
      <c r="LMQ57" s="76"/>
      <c r="LMR57" s="76"/>
      <c r="LMS57" s="76"/>
      <c r="LMT57" s="76"/>
      <c r="LMU57" s="76"/>
      <c r="LMV57" s="76"/>
      <c r="LMW57" s="76"/>
      <c r="LMX57" s="76"/>
      <c r="LMY57" s="76"/>
      <c r="LMZ57" s="76"/>
      <c r="LNA57" s="76"/>
      <c r="LNB57" s="76"/>
      <c r="LNC57" s="76"/>
      <c r="LND57" s="76"/>
      <c r="LNE57" s="76"/>
      <c r="LNF57" s="76"/>
      <c r="LNG57" s="76"/>
      <c r="LNH57" s="76"/>
      <c r="LNI57" s="76"/>
      <c r="LNJ57" s="76"/>
      <c r="LNK57" s="76"/>
      <c r="LNL57" s="76"/>
      <c r="LNM57" s="76"/>
      <c r="LNN57" s="76"/>
      <c r="LNO57" s="76"/>
      <c r="LNP57" s="76"/>
      <c r="LNQ57" s="76"/>
      <c r="LNR57" s="76"/>
      <c r="LNS57" s="76"/>
      <c r="LNT57" s="76"/>
      <c r="LNU57" s="76"/>
      <c r="LNV57" s="76"/>
      <c r="LNW57" s="76"/>
      <c r="LNX57" s="76"/>
      <c r="LNY57" s="76"/>
      <c r="LNZ57" s="76"/>
      <c r="LOA57" s="76"/>
      <c r="LOB57" s="76"/>
      <c r="LOC57" s="76"/>
      <c r="LOD57" s="76"/>
      <c r="LOE57" s="76"/>
      <c r="LOF57" s="76"/>
      <c r="LOG57" s="76"/>
      <c r="LOH57" s="76"/>
      <c r="LOI57" s="76"/>
      <c r="LOJ57" s="76"/>
      <c r="LOK57" s="76"/>
      <c r="LOL57" s="76"/>
      <c r="LOM57" s="76"/>
      <c r="LON57" s="76"/>
      <c r="LOO57" s="76"/>
      <c r="LOP57" s="76"/>
      <c r="LOQ57" s="76"/>
      <c r="LOR57" s="76"/>
      <c r="LOS57" s="76"/>
      <c r="LOT57" s="76"/>
      <c r="LOU57" s="76"/>
      <c r="LOV57" s="76"/>
      <c r="LOW57" s="76"/>
      <c r="LOX57" s="76"/>
      <c r="LOY57" s="76"/>
      <c r="LOZ57" s="76"/>
      <c r="LPA57" s="76"/>
      <c r="LPB57" s="76"/>
      <c r="LPC57" s="76"/>
      <c r="LPD57" s="76"/>
      <c r="LPE57" s="76"/>
      <c r="LPF57" s="76"/>
      <c r="LPG57" s="76"/>
      <c r="LPH57" s="76"/>
      <c r="LPI57" s="76"/>
      <c r="LPJ57" s="76"/>
      <c r="LPK57" s="76"/>
      <c r="LPL57" s="76"/>
      <c r="LPM57" s="76"/>
      <c r="LPN57" s="76"/>
      <c r="LPO57" s="76"/>
      <c r="LPP57" s="76"/>
      <c r="LPQ57" s="76"/>
      <c r="LPR57" s="76"/>
      <c r="LPS57" s="76"/>
      <c r="LPT57" s="76"/>
      <c r="LPU57" s="76"/>
      <c r="LPV57" s="76"/>
      <c r="LPW57" s="76"/>
      <c r="LPX57" s="76"/>
      <c r="LPY57" s="76"/>
      <c r="LPZ57" s="76"/>
      <c r="LQA57" s="76"/>
      <c r="LQB57" s="76"/>
      <c r="LQC57" s="76"/>
      <c r="LQD57" s="76"/>
      <c r="LQE57" s="76"/>
      <c r="LQF57" s="76"/>
      <c r="LQG57" s="76"/>
      <c r="LQH57" s="76"/>
      <c r="LQI57" s="76"/>
      <c r="LQJ57" s="76"/>
      <c r="LQK57" s="76"/>
      <c r="LQL57" s="76"/>
      <c r="LQM57" s="76"/>
      <c r="LQN57" s="76"/>
      <c r="LQO57" s="76"/>
      <c r="LQP57" s="76"/>
      <c r="LQQ57" s="76"/>
      <c r="LQR57" s="76"/>
      <c r="LQS57" s="76"/>
      <c r="LQT57" s="76"/>
      <c r="LQU57" s="76"/>
      <c r="LQV57" s="76"/>
      <c r="LQW57" s="76"/>
      <c r="LQX57" s="76"/>
      <c r="LQY57" s="76"/>
      <c r="LQZ57" s="76"/>
      <c r="LRA57" s="76"/>
      <c r="LRB57" s="76"/>
      <c r="LRC57" s="76"/>
      <c r="LRD57" s="76"/>
      <c r="LRE57" s="76"/>
      <c r="LRF57" s="76"/>
      <c r="LRG57" s="76"/>
      <c r="LRH57" s="76"/>
      <c r="LRI57" s="76"/>
      <c r="LRJ57" s="76"/>
      <c r="LRK57" s="76"/>
      <c r="LRL57" s="76"/>
      <c r="LRM57" s="76"/>
      <c r="LRN57" s="76"/>
      <c r="LRO57" s="76"/>
      <c r="LRP57" s="76"/>
      <c r="LRQ57" s="76"/>
      <c r="LRR57" s="76"/>
      <c r="LRS57" s="76"/>
      <c r="LRT57" s="76"/>
      <c r="LRU57" s="76"/>
      <c r="LRV57" s="76"/>
      <c r="LRW57" s="76"/>
      <c r="LRX57" s="76"/>
      <c r="LRY57" s="76"/>
      <c r="LRZ57" s="76"/>
      <c r="LSA57" s="76"/>
      <c r="LSB57" s="76"/>
      <c r="LSC57" s="76"/>
      <c r="LSD57" s="76"/>
      <c r="LSE57" s="76"/>
      <c r="LSF57" s="76"/>
      <c r="LSG57" s="76"/>
      <c r="LSH57" s="76"/>
      <c r="LSI57" s="76"/>
      <c r="LSJ57" s="76"/>
      <c r="LSK57" s="76"/>
      <c r="LSL57" s="76"/>
      <c r="LSM57" s="76"/>
      <c r="LSN57" s="76"/>
      <c r="LSO57" s="76"/>
      <c r="LSP57" s="76"/>
      <c r="LSQ57" s="76"/>
      <c r="LSR57" s="76"/>
      <c r="LSS57" s="76"/>
      <c r="LST57" s="76"/>
      <c r="LSU57" s="76"/>
      <c r="LSV57" s="76"/>
      <c r="LSW57" s="76"/>
      <c r="LSX57" s="76"/>
      <c r="LSY57" s="76"/>
      <c r="LSZ57" s="76"/>
      <c r="LTA57" s="76"/>
      <c r="LTB57" s="76"/>
      <c r="LTC57" s="76"/>
      <c r="LTD57" s="76"/>
      <c r="LTE57" s="76"/>
      <c r="LTF57" s="76"/>
      <c r="LTG57" s="76"/>
      <c r="LTH57" s="76"/>
      <c r="LTI57" s="76"/>
      <c r="LTJ57" s="76"/>
      <c r="LTK57" s="76"/>
      <c r="LTL57" s="76"/>
      <c r="LTM57" s="76"/>
      <c r="LTN57" s="76"/>
      <c r="LTO57" s="76"/>
      <c r="LTP57" s="76"/>
      <c r="LTQ57" s="76"/>
      <c r="LTR57" s="76"/>
      <c r="LTS57" s="76"/>
      <c r="LTT57" s="76"/>
      <c r="LTU57" s="76"/>
      <c r="LTV57" s="76"/>
      <c r="LTW57" s="76"/>
      <c r="LTX57" s="76"/>
      <c r="LTY57" s="76"/>
      <c r="LTZ57" s="76"/>
      <c r="LUA57" s="76"/>
      <c r="LUB57" s="76"/>
      <c r="LUC57" s="76"/>
      <c r="LUD57" s="76"/>
      <c r="LUE57" s="76"/>
      <c r="LUF57" s="76"/>
      <c r="LUG57" s="76"/>
      <c r="LUH57" s="76"/>
      <c r="LUI57" s="76"/>
      <c r="LUJ57" s="76"/>
      <c r="LUK57" s="76"/>
      <c r="LUL57" s="76"/>
      <c r="LUM57" s="76"/>
      <c r="LUN57" s="76"/>
      <c r="LUO57" s="76"/>
      <c r="LUP57" s="76"/>
      <c r="LUQ57" s="76"/>
      <c r="LUR57" s="76"/>
      <c r="LUS57" s="76"/>
      <c r="LUT57" s="76"/>
      <c r="LUU57" s="76"/>
      <c r="LUV57" s="76"/>
      <c r="LUW57" s="76"/>
      <c r="LUX57" s="76"/>
      <c r="LUY57" s="76"/>
      <c r="LUZ57" s="76"/>
      <c r="LVA57" s="76"/>
      <c r="LVB57" s="76"/>
      <c r="LVC57" s="76"/>
      <c r="LVD57" s="76"/>
      <c r="LVE57" s="76"/>
      <c r="LVF57" s="76"/>
      <c r="LVG57" s="76"/>
      <c r="LVH57" s="76"/>
      <c r="LVI57" s="76"/>
      <c r="LVJ57" s="76"/>
      <c r="LVK57" s="76"/>
      <c r="LVL57" s="76"/>
      <c r="LVM57" s="76"/>
      <c r="LVN57" s="76"/>
      <c r="LVO57" s="76"/>
      <c r="LVP57" s="76"/>
      <c r="LVQ57" s="76"/>
      <c r="LVR57" s="76"/>
      <c r="LVS57" s="76"/>
      <c r="LVT57" s="76"/>
      <c r="LVU57" s="76"/>
      <c r="LVV57" s="76"/>
      <c r="LVW57" s="76"/>
      <c r="LVX57" s="76"/>
      <c r="LVY57" s="76"/>
      <c r="LVZ57" s="76"/>
      <c r="LWA57" s="76"/>
      <c r="LWB57" s="76"/>
      <c r="LWC57" s="76"/>
      <c r="LWD57" s="76"/>
      <c r="LWE57" s="76"/>
      <c r="LWF57" s="76"/>
      <c r="LWG57" s="76"/>
      <c r="LWH57" s="76"/>
      <c r="LWI57" s="76"/>
      <c r="LWJ57" s="76"/>
      <c r="LWK57" s="76"/>
      <c r="LWL57" s="76"/>
      <c r="LWM57" s="76"/>
      <c r="LWN57" s="76"/>
      <c r="LWO57" s="76"/>
      <c r="LWP57" s="76"/>
      <c r="LWQ57" s="76"/>
      <c r="LWR57" s="76"/>
      <c r="LWS57" s="76"/>
      <c r="LWT57" s="76"/>
      <c r="LWU57" s="76"/>
      <c r="LWV57" s="76"/>
      <c r="LWW57" s="76"/>
      <c r="LWX57" s="76"/>
      <c r="LWY57" s="76"/>
      <c r="LWZ57" s="76"/>
      <c r="LXA57" s="76"/>
      <c r="LXB57" s="76"/>
      <c r="LXC57" s="76"/>
      <c r="LXD57" s="76"/>
      <c r="LXE57" s="76"/>
      <c r="LXF57" s="76"/>
      <c r="LXG57" s="76"/>
      <c r="LXH57" s="76"/>
      <c r="LXI57" s="76"/>
      <c r="LXJ57" s="76"/>
      <c r="LXK57" s="76"/>
      <c r="LXL57" s="76"/>
      <c r="LXM57" s="76"/>
      <c r="LXN57" s="76"/>
      <c r="LXO57" s="76"/>
      <c r="LXP57" s="76"/>
      <c r="LXQ57" s="76"/>
      <c r="LXR57" s="76"/>
      <c r="LXS57" s="76"/>
      <c r="LXT57" s="76"/>
      <c r="LXU57" s="76"/>
      <c r="LXV57" s="76"/>
      <c r="LXW57" s="76"/>
      <c r="LXX57" s="76"/>
      <c r="LXY57" s="76"/>
      <c r="LXZ57" s="76"/>
      <c r="LYA57" s="76"/>
      <c r="LYB57" s="76"/>
      <c r="LYC57" s="76"/>
      <c r="LYD57" s="76"/>
      <c r="LYE57" s="76"/>
      <c r="LYF57" s="76"/>
      <c r="LYG57" s="76"/>
      <c r="LYH57" s="76"/>
      <c r="LYI57" s="76"/>
      <c r="LYJ57" s="76"/>
      <c r="LYK57" s="76"/>
      <c r="LYL57" s="76"/>
      <c r="LYM57" s="76"/>
      <c r="LYN57" s="76"/>
      <c r="LYO57" s="76"/>
      <c r="LYP57" s="76"/>
      <c r="LYQ57" s="76"/>
      <c r="LYR57" s="76"/>
      <c r="LYS57" s="76"/>
      <c r="LYT57" s="76"/>
      <c r="LYU57" s="76"/>
      <c r="LYV57" s="76"/>
      <c r="LYW57" s="76"/>
      <c r="LYX57" s="76"/>
      <c r="LYY57" s="76"/>
      <c r="LYZ57" s="76"/>
      <c r="LZA57" s="76"/>
      <c r="LZB57" s="76"/>
      <c r="LZC57" s="76"/>
      <c r="LZD57" s="76"/>
      <c r="LZE57" s="76"/>
      <c r="LZF57" s="76"/>
      <c r="LZG57" s="76"/>
      <c r="LZH57" s="76"/>
      <c r="LZI57" s="76"/>
      <c r="LZJ57" s="76"/>
      <c r="LZK57" s="76"/>
      <c r="LZL57" s="76"/>
      <c r="LZM57" s="76"/>
      <c r="LZN57" s="76"/>
      <c r="LZO57" s="76"/>
      <c r="LZP57" s="76"/>
      <c r="LZQ57" s="76"/>
      <c r="LZR57" s="76"/>
      <c r="LZS57" s="76"/>
      <c r="LZT57" s="76"/>
      <c r="LZU57" s="76"/>
      <c r="LZV57" s="76"/>
      <c r="LZW57" s="76"/>
      <c r="LZX57" s="76"/>
      <c r="LZY57" s="76"/>
      <c r="LZZ57" s="76"/>
      <c r="MAA57" s="76"/>
      <c r="MAB57" s="76"/>
      <c r="MAC57" s="76"/>
      <c r="MAD57" s="76"/>
      <c r="MAE57" s="76"/>
      <c r="MAF57" s="76"/>
      <c r="MAG57" s="76"/>
      <c r="MAH57" s="76"/>
      <c r="MAI57" s="76"/>
      <c r="MAJ57" s="76"/>
      <c r="MAK57" s="76"/>
      <c r="MAL57" s="76"/>
      <c r="MAM57" s="76"/>
      <c r="MAN57" s="76"/>
      <c r="MAO57" s="76"/>
      <c r="MAP57" s="76"/>
      <c r="MAQ57" s="76"/>
      <c r="MAR57" s="76"/>
      <c r="MAS57" s="76"/>
      <c r="MAT57" s="76"/>
      <c r="MAU57" s="76"/>
      <c r="MAV57" s="76"/>
      <c r="MAW57" s="76"/>
      <c r="MAX57" s="76"/>
      <c r="MAY57" s="76"/>
      <c r="MAZ57" s="76"/>
      <c r="MBA57" s="76"/>
      <c r="MBB57" s="76"/>
      <c r="MBC57" s="76"/>
      <c r="MBD57" s="76"/>
      <c r="MBE57" s="76"/>
      <c r="MBF57" s="76"/>
      <c r="MBG57" s="76"/>
      <c r="MBH57" s="76"/>
      <c r="MBI57" s="76"/>
      <c r="MBJ57" s="76"/>
      <c r="MBK57" s="76"/>
      <c r="MBL57" s="76"/>
      <c r="MBM57" s="76"/>
      <c r="MBN57" s="76"/>
      <c r="MBO57" s="76"/>
      <c r="MBP57" s="76"/>
      <c r="MBQ57" s="76"/>
      <c r="MBR57" s="76"/>
      <c r="MBS57" s="76"/>
      <c r="MBT57" s="76"/>
      <c r="MBU57" s="76"/>
      <c r="MBV57" s="76"/>
      <c r="MBW57" s="76"/>
      <c r="MBX57" s="76"/>
      <c r="MBY57" s="76"/>
      <c r="MBZ57" s="76"/>
      <c r="MCA57" s="76"/>
      <c r="MCB57" s="76"/>
      <c r="MCC57" s="76"/>
      <c r="MCD57" s="76"/>
      <c r="MCE57" s="76"/>
      <c r="MCF57" s="76"/>
      <c r="MCG57" s="76"/>
      <c r="MCH57" s="76"/>
      <c r="MCI57" s="76"/>
      <c r="MCJ57" s="76"/>
      <c r="MCK57" s="76"/>
      <c r="MCL57" s="76"/>
      <c r="MCM57" s="76"/>
      <c r="MCN57" s="76"/>
      <c r="MCO57" s="76"/>
      <c r="MCP57" s="76"/>
      <c r="MCQ57" s="76"/>
      <c r="MCR57" s="76"/>
      <c r="MCS57" s="76"/>
      <c r="MCT57" s="76"/>
      <c r="MCU57" s="76"/>
      <c r="MCV57" s="76"/>
      <c r="MCW57" s="76"/>
      <c r="MCX57" s="76"/>
      <c r="MCY57" s="76"/>
      <c r="MCZ57" s="76"/>
      <c r="MDA57" s="76"/>
      <c r="MDB57" s="76"/>
      <c r="MDC57" s="76"/>
      <c r="MDD57" s="76"/>
      <c r="MDE57" s="76"/>
      <c r="MDF57" s="76"/>
      <c r="MDG57" s="76"/>
      <c r="MDH57" s="76"/>
      <c r="MDI57" s="76"/>
      <c r="MDJ57" s="76"/>
      <c r="MDK57" s="76"/>
      <c r="MDL57" s="76"/>
      <c r="MDM57" s="76"/>
      <c r="MDN57" s="76"/>
      <c r="MDO57" s="76"/>
      <c r="MDP57" s="76"/>
      <c r="MDQ57" s="76"/>
      <c r="MDR57" s="76"/>
      <c r="MDS57" s="76"/>
      <c r="MDT57" s="76"/>
      <c r="MDU57" s="76"/>
      <c r="MDV57" s="76"/>
      <c r="MDW57" s="76"/>
      <c r="MDX57" s="76"/>
      <c r="MDY57" s="76"/>
      <c r="MDZ57" s="76"/>
      <c r="MEA57" s="76"/>
      <c r="MEB57" s="76"/>
      <c r="MEC57" s="76"/>
      <c r="MED57" s="76"/>
      <c r="MEE57" s="76"/>
      <c r="MEF57" s="76"/>
      <c r="MEG57" s="76"/>
      <c r="MEH57" s="76"/>
      <c r="MEI57" s="76"/>
      <c r="MEJ57" s="76"/>
      <c r="MEK57" s="76"/>
      <c r="MEL57" s="76"/>
      <c r="MEM57" s="76"/>
      <c r="MEN57" s="76"/>
      <c r="MEO57" s="76"/>
      <c r="MEP57" s="76"/>
      <c r="MEQ57" s="76"/>
      <c r="MER57" s="76"/>
      <c r="MES57" s="76"/>
      <c r="MET57" s="76"/>
      <c r="MEU57" s="76"/>
      <c r="MEV57" s="76"/>
      <c r="MEW57" s="76"/>
      <c r="MEX57" s="76"/>
      <c r="MEY57" s="76"/>
      <c r="MEZ57" s="76"/>
      <c r="MFA57" s="76"/>
      <c r="MFB57" s="76"/>
      <c r="MFC57" s="76"/>
      <c r="MFD57" s="76"/>
      <c r="MFE57" s="76"/>
      <c r="MFF57" s="76"/>
      <c r="MFG57" s="76"/>
      <c r="MFH57" s="76"/>
      <c r="MFI57" s="76"/>
      <c r="MFJ57" s="76"/>
      <c r="MFK57" s="76"/>
      <c r="MFL57" s="76"/>
      <c r="MFM57" s="76"/>
      <c r="MFN57" s="76"/>
      <c r="MFO57" s="76"/>
      <c r="MFP57" s="76"/>
      <c r="MFQ57" s="76"/>
      <c r="MFR57" s="76"/>
      <c r="MFS57" s="76"/>
      <c r="MFT57" s="76"/>
      <c r="MFU57" s="76"/>
      <c r="MFV57" s="76"/>
      <c r="MFW57" s="76"/>
      <c r="MFX57" s="76"/>
      <c r="MFY57" s="76"/>
      <c r="MFZ57" s="76"/>
      <c r="MGA57" s="76"/>
      <c r="MGB57" s="76"/>
      <c r="MGC57" s="76"/>
      <c r="MGD57" s="76"/>
      <c r="MGE57" s="76"/>
      <c r="MGF57" s="76"/>
      <c r="MGG57" s="76"/>
      <c r="MGH57" s="76"/>
      <c r="MGI57" s="76"/>
      <c r="MGJ57" s="76"/>
      <c r="MGK57" s="76"/>
      <c r="MGL57" s="76"/>
      <c r="MGM57" s="76"/>
      <c r="MGN57" s="76"/>
      <c r="MGO57" s="76"/>
      <c r="MGP57" s="76"/>
      <c r="MGQ57" s="76"/>
      <c r="MGR57" s="76"/>
      <c r="MGS57" s="76"/>
      <c r="MGT57" s="76"/>
      <c r="MGU57" s="76"/>
      <c r="MGV57" s="76"/>
      <c r="MGW57" s="76"/>
      <c r="MGX57" s="76"/>
      <c r="MGY57" s="76"/>
      <c r="MGZ57" s="76"/>
      <c r="MHA57" s="76"/>
      <c r="MHB57" s="76"/>
      <c r="MHC57" s="76"/>
      <c r="MHD57" s="76"/>
      <c r="MHE57" s="76"/>
      <c r="MHF57" s="76"/>
      <c r="MHG57" s="76"/>
      <c r="MHH57" s="76"/>
      <c r="MHI57" s="76"/>
      <c r="MHJ57" s="76"/>
      <c r="MHK57" s="76"/>
      <c r="MHL57" s="76"/>
      <c r="MHM57" s="76"/>
      <c r="MHN57" s="76"/>
      <c r="MHO57" s="76"/>
      <c r="MHP57" s="76"/>
      <c r="MHQ57" s="76"/>
      <c r="MHR57" s="76"/>
      <c r="MHS57" s="76"/>
      <c r="MHT57" s="76"/>
      <c r="MHU57" s="76"/>
      <c r="MHV57" s="76"/>
      <c r="MHW57" s="76"/>
      <c r="MHX57" s="76"/>
      <c r="MHY57" s="76"/>
      <c r="MHZ57" s="76"/>
      <c r="MIA57" s="76"/>
      <c r="MIB57" s="76"/>
      <c r="MIC57" s="76"/>
      <c r="MID57" s="76"/>
      <c r="MIE57" s="76"/>
      <c r="MIF57" s="76"/>
      <c r="MIG57" s="76"/>
      <c r="MIH57" s="76"/>
      <c r="MII57" s="76"/>
      <c r="MIJ57" s="76"/>
      <c r="MIK57" s="76"/>
      <c r="MIL57" s="76"/>
      <c r="MIM57" s="76"/>
      <c r="MIN57" s="76"/>
      <c r="MIO57" s="76"/>
      <c r="MIP57" s="76"/>
      <c r="MIQ57" s="76"/>
      <c r="MIR57" s="76"/>
      <c r="MIS57" s="76"/>
      <c r="MIT57" s="76"/>
      <c r="MIU57" s="76"/>
      <c r="MIV57" s="76"/>
      <c r="MIW57" s="76"/>
      <c r="MIX57" s="76"/>
      <c r="MIY57" s="76"/>
      <c r="MIZ57" s="76"/>
      <c r="MJA57" s="76"/>
      <c r="MJB57" s="76"/>
      <c r="MJC57" s="76"/>
      <c r="MJD57" s="76"/>
      <c r="MJE57" s="76"/>
      <c r="MJF57" s="76"/>
      <c r="MJG57" s="76"/>
      <c r="MJH57" s="76"/>
      <c r="MJI57" s="76"/>
      <c r="MJJ57" s="76"/>
      <c r="MJK57" s="76"/>
      <c r="MJL57" s="76"/>
      <c r="MJM57" s="76"/>
      <c r="MJN57" s="76"/>
      <c r="MJO57" s="76"/>
      <c r="MJP57" s="76"/>
      <c r="MJQ57" s="76"/>
      <c r="MJR57" s="76"/>
      <c r="MJS57" s="76"/>
      <c r="MJT57" s="76"/>
      <c r="MJU57" s="76"/>
      <c r="MJV57" s="76"/>
      <c r="MJW57" s="76"/>
      <c r="MJX57" s="76"/>
      <c r="MJY57" s="76"/>
      <c r="MJZ57" s="76"/>
      <c r="MKA57" s="76"/>
      <c r="MKB57" s="76"/>
      <c r="MKC57" s="76"/>
      <c r="MKD57" s="76"/>
      <c r="MKE57" s="76"/>
      <c r="MKF57" s="76"/>
      <c r="MKG57" s="76"/>
      <c r="MKH57" s="76"/>
      <c r="MKI57" s="76"/>
      <c r="MKJ57" s="76"/>
      <c r="MKK57" s="76"/>
      <c r="MKL57" s="76"/>
      <c r="MKM57" s="76"/>
      <c r="MKN57" s="76"/>
      <c r="MKO57" s="76"/>
      <c r="MKP57" s="76"/>
      <c r="MKQ57" s="76"/>
      <c r="MKR57" s="76"/>
      <c r="MKS57" s="76"/>
      <c r="MKT57" s="76"/>
      <c r="MKU57" s="76"/>
      <c r="MKV57" s="76"/>
      <c r="MKW57" s="76"/>
      <c r="MKX57" s="76"/>
      <c r="MKY57" s="76"/>
      <c r="MKZ57" s="76"/>
      <c r="MLA57" s="76"/>
      <c r="MLB57" s="76"/>
      <c r="MLC57" s="76"/>
      <c r="MLD57" s="76"/>
      <c r="MLE57" s="76"/>
      <c r="MLF57" s="76"/>
      <c r="MLG57" s="76"/>
      <c r="MLH57" s="76"/>
      <c r="MLI57" s="76"/>
      <c r="MLJ57" s="76"/>
      <c r="MLK57" s="76"/>
      <c r="MLL57" s="76"/>
      <c r="MLM57" s="76"/>
      <c r="MLN57" s="76"/>
      <c r="MLO57" s="76"/>
      <c r="MLP57" s="76"/>
      <c r="MLQ57" s="76"/>
      <c r="MLR57" s="76"/>
      <c r="MLS57" s="76"/>
      <c r="MLT57" s="76"/>
      <c r="MLU57" s="76"/>
      <c r="MLV57" s="76"/>
      <c r="MLW57" s="76"/>
      <c r="MLX57" s="76"/>
      <c r="MLY57" s="76"/>
      <c r="MLZ57" s="76"/>
      <c r="MMA57" s="76"/>
      <c r="MMB57" s="76"/>
      <c r="MMC57" s="76"/>
      <c r="MMD57" s="76"/>
      <c r="MME57" s="76"/>
      <c r="MMF57" s="76"/>
      <c r="MMG57" s="76"/>
      <c r="MMH57" s="76"/>
      <c r="MMI57" s="76"/>
      <c r="MMJ57" s="76"/>
      <c r="MMK57" s="76"/>
      <c r="MML57" s="76"/>
      <c r="MMM57" s="76"/>
      <c r="MMN57" s="76"/>
      <c r="MMO57" s="76"/>
      <c r="MMP57" s="76"/>
      <c r="MMQ57" s="76"/>
      <c r="MMR57" s="76"/>
      <c r="MMS57" s="76"/>
      <c r="MMT57" s="76"/>
      <c r="MMU57" s="76"/>
      <c r="MMV57" s="76"/>
      <c r="MMW57" s="76"/>
      <c r="MMX57" s="76"/>
      <c r="MMY57" s="76"/>
      <c r="MMZ57" s="76"/>
      <c r="MNA57" s="76"/>
      <c r="MNB57" s="76"/>
      <c r="MNC57" s="76"/>
      <c r="MND57" s="76"/>
      <c r="MNE57" s="76"/>
      <c r="MNF57" s="76"/>
      <c r="MNG57" s="76"/>
      <c r="MNH57" s="76"/>
      <c r="MNI57" s="76"/>
      <c r="MNJ57" s="76"/>
      <c r="MNK57" s="76"/>
      <c r="MNL57" s="76"/>
      <c r="MNM57" s="76"/>
      <c r="MNN57" s="76"/>
      <c r="MNO57" s="76"/>
      <c r="MNP57" s="76"/>
      <c r="MNQ57" s="76"/>
      <c r="MNR57" s="76"/>
      <c r="MNS57" s="76"/>
      <c r="MNT57" s="76"/>
      <c r="MNU57" s="76"/>
      <c r="MNV57" s="76"/>
      <c r="MNW57" s="76"/>
      <c r="MNX57" s="76"/>
      <c r="MNY57" s="76"/>
      <c r="MNZ57" s="76"/>
      <c r="MOA57" s="76"/>
      <c r="MOB57" s="76"/>
      <c r="MOC57" s="76"/>
      <c r="MOD57" s="76"/>
      <c r="MOE57" s="76"/>
      <c r="MOF57" s="76"/>
      <c r="MOG57" s="76"/>
      <c r="MOH57" s="76"/>
      <c r="MOI57" s="76"/>
      <c r="MOJ57" s="76"/>
      <c r="MOK57" s="76"/>
      <c r="MOL57" s="76"/>
      <c r="MOM57" s="76"/>
      <c r="MON57" s="76"/>
      <c r="MOO57" s="76"/>
      <c r="MOP57" s="76"/>
      <c r="MOQ57" s="76"/>
      <c r="MOR57" s="76"/>
      <c r="MOS57" s="76"/>
      <c r="MOT57" s="76"/>
      <c r="MOU57" s="76"/>
      <c r="MOV57" s="76"/>
      <c r="MOW57" s="76"/>
      <c r="MOX57" s="76"/>
      <c r="MOY57" s="76"/>
      <c r="MOZ57" s="76"/>
      <c r="MPA57" s="76"/>
      <c r="MPB57" s="76"/>
      <c r="MPC57" s="76"/>
      <c r="MPD57" s="76"/>
      <c r="MPE57" s="76"/>
      <c r="MPF57" s="76"/>
      <c r="MPG57" s="76"/>
      <c r="MPH57" s="76"/>
      <c r="MPI57" s="76"/>
      <c r="MPJ57" s="76"/>
      <c r="MPK57" s="76"/>
      <c r="MPL57" s="76"/>
      <c r="MPM57" s="76"/>
      <c r="MPN57" s="76"/>
      <c r="MPO57" s="76"/>
      <c r="MPP57" s="76"/>
      <c r="MPQ57" s="76"/>
      <c r="MPR57" s="76"/>
      <c r="MPS57" s="76"/>
      <c r="MPT57" s="76"/>
      <c r="MPU57" s="76"/>
      <c r="MPV57" s="76"/>
      <c r="MPW57" s="76"/>
      <c r="MPX57" s="76"/>
      <c r="MPY57" s="76"/>
      <c r="MPZ57" s="76"/>
      <c r="MQA57" s="76"/>
      <c r="MQB57" s="76"/>
      <c r="MQC57" s="76"/>
      <c r="MQD57" s="76"/>
      <c r="MQE57" s="76"/>
      <c r="MQF57" s="76"/>
      <c r="MQG57" s="76"/>
      <c r="MQH57" s="76"/>
      <c r="MQI57" s="76"/>
      <c r="MQJ57" s="76"/>
      <c r="MQK57" s="76"/>
      <c r="MQL57" s="76"/>
      <c r="MQM57" s="76"/>
      <c r="MQN57" s="76"/>
      <c r="MQO57" s="76"/>
      <c r="MQP57" s="76"/>
      <c r="MQQ57" s="76"/>
      <c r="MQR57" s="76"/>
      <c r="MQS57" s="76"/>
      <c r="MQT57" s="76"/>
      <c r="MQU57" s="76"/>
      <c r="MQV57" s="76"/>
      <c r="MQW57" s="76"/>
      <c r="MQX57" s="76"/>
      <c r="MQY57" s="76"/>
      <c r="MQZ57" s="76"/>
      <c r="MRA57" s="76"/>
      <c r="MRB57" s="76"/>
      <c r="MRC57" s="76"/>
      <c r="MRD57" s="76"/>
      <c r="MRE57" s="76"/>
      <c r="MRF57" s="76"/>
      <c r="MRG57" s="76"/>
      <c r="MRH57" s="76"/>
      <c r="MRI57" s="76"/>
      <c r="MRJ57" s="76"/>
      <c r="MRK57" s="76"/>
      <c r="MRL57" s="76"/>
      <c r="MRM57" s="76"/>
      <c r="MRN57" s="76"/>
      <c r="MRO57" s="76"/>
      <c r="MRP57" s="76"/>
      <c r="MRQ57" s="76"/>
      <c r="MRR57" s="76"/>
      <c r="MRS57" s="76"/>
      <c r="MRT57" s="76"/>
      <c r="MRU57" s="76"/>
      <c r="MRV57" s="76"/>
      <c r="MRW57" s="76"/>
      <c r="MRX57" s="76"/>
      <c r="MRY57" s="76"/>
      <c r="MRZ57" s="76"/>
      <c r="MSA57" s="76"/>
      <c r="MSB57" s="76"/>
      <c r="MSC57" s="76"/>
      <c r="MSD57" s="76"/>
      <c r="MSE57" s="76"/>
      <c r="MSF57" s="76"/>
      <c r="MSG57" s="76"/>
      <c r="MSH57" s="76"/>
      <c r="MSI57" s="76"/>
      <c r="MSJ57" s="76"/>
      <c r="MSK57" s="76"/>
      <c r="MSL57" s="76"/>
      <c r="MSM57" s="76"/>
      <c r="MSN57" s="76"/>
      <c r="MSO57" s="76"/>
      <c r="MSP57" s="76"/>
      <c r="MSQ57" s="76"/>
      <c r="MSR57" s="76"/>
      <c r="MSS57" s="76"/>
      <c r="MST57" s="76"/>
      <c r="MSU57" s="76"/>
      <c r="MSV57" s="76"/>
      <c r="MSW57" s="76"/>
      <c r="MSX57" s="76"/>
      <c r="MSY57" s="76"/>
      <c r="MSZ57" s="76"/>
      <c r="MTA57" s="76"/>
      <c r="MTB57" s="76"/>
      <c r="MTC57" s="76"/>
      <c r="MTD57" s="76"/>
      <c r="MTE57" s="76"/>
      <c r="MTF57" s="76"/>
      <c r="MTG57" s="76"/>
      <c r="MTH57" s="76"/>
      <c r="MTI57" s="76"/>
      <c r="MTJ57" s="76"/>
      <c r="MTK57" s="76"/>
      <c r="MTL57" s="76"/>
      <c r="MTM57" s="76"/>
      <c r="MTN57" s="76"/>
      <c r="MTO57" s="76"/>
      <c r="MTP57" s="76"/>
      <c r="MTQ57" s="76"/>
      <c r="MTR57" s="76"/>
      <c r="MTS57" s="76"/>
      <c r="MTT57" s="76"/>
      <c r="MTU57" s="76"/>
      <c r="MTV57" s="76"/>
      <c r="MTW57" s="76"/>
      <c r="MTX57" s="76"/>
      <c r="MTY57" s="76"/>
      <c r="MTZ57" s="76"/>
      <c r="MUA57" s="76"/>
      <c r="MUB57" s="76"/>
      <c r="MUC57" s="76"/>
      <c r="MUD57" s="76"/>
      <c r="MUE57" s="76"/>
      <c r="MUF57" s="76"/>
      <c r="MUG57" s="76"/>
      <c r="MUH57" s="76"/>
      <c r="MUI57" s="76"/>
      <c r="MUJ57" s="76"/>
      <c r="MUK57" s="76"/>
      <c r="MUL57" s="76"/>
      <c r="MUM57" s="76"/>
      <c r="MUN57" s="76"/>
      <c r="MUO57" s="76"/>
      <c r="MUP57" s="76"/>
      <c r="MUQ57" s="76"/>
      <c r="MUR57" s="76"/>
      <c r="MUS57" s="76"/>
      <c r="MUT57" s="76"/>
      <c r="MUU57" s="76"/>
      <c r="MUV57" s="76"/>
      <c r="MUW57" s="76"/>
      <c r="MUX57" s="76"/>
      <c r="MUY57" s="76"/>
      <c r="MUZ57" s="76"/>
      <c r="MVA57" s="76"/>
      <c r="MVB57" s="76"/>
      <c r="MVC57" s="76"/>
      <c r="MVD57" s="76"/>
      <c r="MVE57" s="76"/>
      <c r="MVF57" s="76"/>
      <c r="MVG57" s="76"/>
      <c r="MVH57" s="76"/>
      <c r="MVI57" s="76"/>
      <c r="MVJ57" s="76"/>
      <c r="MVK57" s="76"/>
      <c r="MVL57" s="76"/>
      <c r="MVM57" s="76"/>
      <c r="MVN57" s="76"/>
      <c r="MVO57" s="76"/>
      <c r="MVP57" s="76"/>
      <c r="MVQ57" s="76"/>
      <c r="MVR57" s="76"/>
      <c r="MVS57" s="76"/>
      <c r="MVT57" s="76"/>
      <c r="MVU57" s="76"/>
      <c r="MVV57" s="76"/>
      <c r="MVW57" s="76"/>
      <c r="MVX57" s="76"/>
      <c r="MVY57" s="76"/>
      <c r="MVZ57" s="76"/>
      <c r="MWA57" s="76"/>
      <c r="MWB57" s="76"/>
      <c r="MWC57" s="76"/>
      <c r="MWD57" s="76"/>
      <c r="MWE57" s="76"/>
      <c r="MWF57" s="76"/>
      <c r="MWG57" s="76"/>
      <c r="MWH57" s="76"/>
      <c r="MWI57" s="76"/>
      <c r="MWJ57" s="76"/>
      <c r="MWK57" s="76"/>
      <c r="MWL57" s="76"/>
      <c r="MWM57" s="76"/>
      <c r="MWN57" s="76"/>
      <c r="MWO57" s="76"/>
      <c r="MWP57" s="76"/>
      <c r="MWQ57" s="76"/>
      <c r="MWR57" s="76"/>
      <c r="MWS57" s="76"/>
      <c r="MWT57" s="76"/>
      <c r="MWU57" s="76"/>
      <c r="MWV57" s="76"/>
      <c r="MWW57" s="76"/>
      <c r="MWX57" s="76"/>
      <c r="MWY57" s="76"/>
      <c r="MWZ57" s="76"/>
      <c r="MXA57" s="76"/>
      <c r="MXB57" s="76"/>
      <c r="MXC57" s="76"/>
      <c r="MXD57" s="76"/>
      <c r="MXE57" s="76"/>
      <c r="MXF57" s="76"/>
      <c r="MXG57" s="76"/>
      <c r="MXH57" s="76"/>
      <c r="MXI57" s="76"/>
      <c r="MXJ57" s="76"/>
      <c r="MXK57" s="76"/>
      <c r="MXL57" s="76"/>
      <c r="MXM57" s="76"/>
      <c r="MXN57" s="76"/>
      <c r="MXO57" s="76"/>
      <c r="MXP57" s="76"/>
      <c r="MXQ57" s="76"/>
      <c r="MXR57" s="76"/>
      <c r="MXS57" s="76"/>
      <c r="MXT57" s="76"/>
      <c r="MXU57" s="76"/>
      <c r="MXV57" s="76"/>
      <c r="MXW57" s="76"/>
      <c r="MXX57" s="76"/>
      <c r="MXY57" s="76"/>
      <c r="MXZ57" s="76"/>
      <c r="MYA57" s="76"/>
      <c r="MYB57" s="76"/>
      <c r="MYC57" s="76"/>
      <c r="MYD57" s="76"/>
      <c r="MYE57" s="76"/>
      <c r="MYF57" s="76"/>
      <c r="MYG57" s="76"/>
      <c r="MYH57" s="76"/>
      <c r="MYI57" s="76"/>
      <c r="MYJ57" s="76"/>
      <c r="MYK57" s="76"/>
      <c r="MYL57" s="76"/>
      <c r="MYM57" s="76"/>
      <c r="MYN57" s="76"/>
      <c r="MYO57" s="76"/>
      <c r="MYP57" s="76"/>
      <c r="MYQ57" s="76"/>
      <c r="MYR57" s="76"/>
      <c r="MYS57" s="76"/>
      <c r="MYT57" s="76"/>
      <c r="MYU57" s="76"/>
      <c r="MYV57" s="76"/>
      <c r="MYW57" s="76"/>
      <c r="MYX57" s="76"/>
      <c r="MYY57" s="76"/>
      <c r="MYZ57" s="76"/>
      <c r="MZA57" s="76"/>
      <c r="MZB57" s="76"/>
      <c r="MZC57" s="76"/>
      <c r="MZD57" s="76"/>
      <c r="MZE57" s="76"/>
      <c r="MZF57" s="76"/>
      <c r="MZG57" s="76"/>
      <c r="MZH57" s="76"/>
      <c r="MZI57" s="76"/>
      <c r="MZJ57" s="76"/>
      <c r="MZK57" s="76"/>
      <c r="MZL57" s="76"/>
      <c r="MZM57" s="76"/>
      <c r="MZN57" s="76"/>
      <c r="MZO57" s="76"/>
      <c r="MZP57" s="76"/>
      <c r="MZQ57" s="76"/>
      <c r="MZR57" s="76"/>
      <c r="MZS57" s="76"/>
      <c r="MZT57" s="76"/>
      <c r="MZU57" s="76"/>
      <c r="MZV57" s="76"/>
      <c r="MZW57" s="76"/>
      <c r="MZX57" s="76"/>
      <c r="MZY57" s="76"/>
      <c r="MZZ57" s="76"/>
      <c r="NAA57" s="76"/>
      <c r="NAB57" s="76"/>
      <c r="NAC57" s="76"/>
      <c r="NAD57" s="76"/>
      <c r="NAE57" s="76"/>
      <c r="NAF57" s="76"/>
      <c r="NAG57" s="76"/>
      <c r="NAH57" s="76"/>
      <c r="NAI57" s="76"/>
      <c r="NAJ57" s="76"/>
      <c r="NAK57" s="76"/>
      <c r="NAL57" s="76"/>
      <c r="NAM57" s="76"/>
      <c r="NAN57" s="76"/>
      <c r="NAO57" s="76"/>
      <c r="NAP57" s="76"/>
      <c r="NAQ57" s="76"/>
      <c r="NAR57" s="76"/>
      <c r="NAS57" s="76"/>
      <c r="NAT57" s="76"/>
      <c r="NAU57" s="76"/>
      <c r="NAV57" s="76"/>
      <c r="NAW57" s="76"/>
      <c r="NAX57" s="76"/>
      <c r="NAY57" s="76"/>
      <c r="NAZ57" s="76"/>
      <c r="NBA57" s="76"/>
      <c r="NBB57" s="76"/>
      <c r="NBC57" s="76"/>
      <c r="NBD57" s="76"/>
      <c r="NBE57" s="76"/>
      <c r="NBF57" s="76"/>
      <c r="NBG57" s="76"/>
      <c r="NBH57" s="76"/>
      <c r="NBI57" s="76"/>
      <c r="NBJ57" s="76"/>
      <c r="NBK57" s="76"/>
      <c r="NBL57" s="76"/>
      <c r="NBM57" s="76"/>
      <c r="NBN57" s="76"/>
      <c r="NBO57" s="76"/>
      <c r="NBP57" s="76"/>
      <c r="NBQ57" s="76"/>
      <c r="NBR57" s="76"/>
      <c r="NBS57" s="76"/>
      <c r="NBT57" s="76"/>
      <c r="NBU57" s="76"/>
      <c r="NBV57" s="76"/>
      <c r="NBW57" s="76"/>
      <c r="NBX57" s="76"/>
      <c r="NBY57" s="76"/>
      <c r="NBZ57" s="76"/>
      <c r="NCA57" s="76"/>
      <c r="NCB57" s="76"/>
      <c r="NCC57" s="76"/>
      <c r="NCD57" s="76"/>
      <c r="NCE57" s="76"/>
      <c r="NCF57" s="76"/>
      <c r="NCG57" s="76"/>
      <c r="NCH57" s="76"/>
      <c r="NCI57" s="76"/>
      <c r="NCJ57" s="76"/>
      <c r="NCK57" s="76"/>
      <c r="NCL57" s="76"/>
      <c r="NCM57" s="76"/>
      <c r="NCN57" s="76"/>
      <c r="NCO57" s="76"/>
      <c r="NCP57" s="76"/>
      <c r="NCQ57" s="76"/>
      <c r="NCR57" s="76"/>
      <c r="NCS57" s="76"/>
      <c r="NCT57" s="76"/>
      <c r="NCU57" s="76"/>
      <c r="NCV57" s="76"/>
      <c r="NCW57" s="76"/>
      <c r="NCX57" s="76"/>
      <c r="NCY57" s="76"/>
      <c r="NCZ57" s="76"/>
      <c r="NDA57" s="76"/>
      <c r="NDB57" s="76"/>
      <c r="NDC57" s="76"/>
      <c r="NDD57" s="76"/>
      <c r="NDE57" s="76"/>
      <c r="NDF57" s="76"/>
      <c r="NDG57" s="76"/>
      <c r="NDH57" s="76"/>
      <c r="NDI57" s="76"/>
      <c r="NDJ57" s="76"/>
      <c r="NDK57" s="76"/>
      <c r="NDL57" s="76"/>
      <c r="NDM57" s="76"/>
      <c r="NDN57" s="76"/>
      <c r="NDO57" s="76"/>
      <c r="NDP57" s="76"/>
      <c r="NDQ57" s="76"/>
      <c r="NDR57" s="76"/>
      <c r="NDS57" s="76"/>
      <c r="NDT57" s="76"/>
      <c r="NDU57" s="76"/>
      <c r="NDV57" s="76"/>
      <c r="NDW57" s="76"/>
      <c r="NDX57" s="76"/>
      <c r="NDY57" s="76"/>
      <c r="NDZ57" s="76"/>
      <c r="NEA57" s="76"/>
      <c r="NEB57" s="76"/>
      <c r="NEC57" s="76"/>
      <c r="NED57" s="76"/>
      <c r="NEE57" s="76"/>
      <c r="NEF57" s="76"/>
      <c r="NEG57" s="76"/>
      <c r="NEH57" s="76"/>
      <c r="NEI57" s="76"/>
      <c r="NEJ57" s="76"/>
      <c r="NEK57" s="76"/>
      <c r="NEL57" s="76"/>
      <c r="NEM57" s="76"/>
      <c r="NEN57" s="76"/>
      <c r="NEO57" s="76"/>
      <c r="NEP57" s="76"/>
      <c r="NEQ57" s="76"/>
      <c r="NER57" s="76"/>
      <c r="NES57" s="76"/>
      <c r="NET57" s="76"/>
      <c r="NEU57" s="76"/>
      <c r="NEV57" s="76"/>
      <c r="NEW57" s="76"/>
      <c r="NEX57" s="76"/>
      <c r="NEY57" s="76"/>
      <c r="NEZ57" s="76"/>
      <c r="NFA57" s="76"/>
      <c r="NFB57" s="76"/>
      <c r="NFC57" s="76"/>
      <c r="NFD57" s="76"/>
      <c r="NFE57" s="76"/>
      <c r="NFF57" s="76"/>
      <c r="NFG57" s="76"/>
      <c r="NFH57" s="76"/>
      <c r="NFI57" s="76"/>
      <c r="NFJ57" s="76"/>
      <c r="NFK57" s="76"/>
      <c r="NFL57" s="76"/>
      <c r="NFM57" s="76"/>
      <c r="NFN57" s="76"/>
      <c r="NFO57" s="76"/>
      <c r="NFP57" s="76"/>
      <c r="NFQ57" s="76"/>
      <c r="NFR57" s="76"/>
      <c r="NFS57" s="76"/>
      <c r="NFT57" s="76"/>
      <c r="NFU57" s="76"/>
      <c r="NFV57" s="76"/>
      <c r="NFW57" s="76"/>
      <c r="NFX57" s="76"/>
      <c r="NFY57" s="76"/>
      <c r="NFZ57" s="76"/>
      <c r="NGA57" s="76"/>
      <c r="NGB57" s="76"/>
      <c r="NGC57" s="76"/>
      <c r="NGD57" s="76"/>
      <c r="NGE57" s="76"/>
      <c r="NGF57" s="76"/>
      <c r="NGG57" s="76"/>
      <c r="NGH57" s="76"/>
      <c r="NGI57" s="76"/>
      <c r="NGJ57" s="76"/>
      <c r="NGK57" s="76"/>
      <c r="NGL57" s="76"/>
      <c r="NGM57" s="76"/>
      <c r="NGN57" s="76"/>
      <c r="NGO57" s="76"/>
      <c r="NGP57" s="76"/>
      <c r="NGQ57" s="76"/>
      <c r="NGR57" s="76"/>
      <c r="NGS57" s="76"/>
      <c r="NGT57" s="76"/>
      <c r="NGU57" s="76"/>
      <c r="NGV57" s="76"/>
      <c r="NGW57" s="76"/>
      <c r="NGX57" s="76"/>
      <c r="NGY57" s="76"/>
      <c r="NGZ57" s="76"/>
      <c r="NHA57" s="76"/>
      <c r="NHB57" s="76"/>
      <c r="NHC57" s="76"/>
      <c r="NHD57" s="76"/>
      <c r="NHE57" s="76"/>
      <c r="NHF57" s="76"/>
      <c r="NHG57" s="76"/>
      <c r="NHH57" s="76"/>
      <c r="NHI57" s="76"/>
      <c r="NHJ57" s="76"/>
      <c r="NHK57" s="76"/>
      <c r="NHL57" s="76"/>
      <c r="NHM57" s="76"/>
      <c r="NHN57" s="76"/>
      <c r="NHO57" s="76"/>
      <c r="NHP57" s="76"/>
      <c r="NHQ57" s="76"/>
      <c r="NHR57" s="76"/>
      <c r="NHS57" s="76"/>
      <c r="NHT57" s="76"/>
      <c r="NHU57" s="76"/>
      <c r="NHV57" s="76"/>
      <c r="NHW57" s="76"/>
      <c r="NHX57" s="76"/>
      <c r="NHY57" s="76"/>
      <c r="NHZ57" s="76"/>
      <c r="NIA57" s="76"/>
      <c r="NIB57" s="76"/>
      <c r="NIC57" s="76"/>
      <c r="NID57" s="76"/>
      <c r="NIE57" s="76"/>
      <c r="NIF57" s="76"/>
      <c r="NIG57" s="76"/>
      <c r="NIH57" s="76"/>
      <c r="NII57" s="76"/>
      <c r="NIJ57" s="76"/>
      <c r="NIK57" s="76"/>
      <c r="NIL57" s="76"/>
      <c r="NIM57" s="76"/>
      <c r="NIN57" s="76"/>
      <c r="NIO57" s="76"/>
      <c r="NIP57" s="76"/>
      <c r="NIQ57" s="76"/>
      <c r="NIR57" s="76"/>
      <c r="NIS57" s="76"/>
      <c r="NIT57" s="76"/>
      <c r="NIU57" s="76"/>
      <c r="NIV57" s="76"/>
      <c r="NIW57" s="76"/>
      <c r="NIX57" s="76"/>
      <c r="NIY57" s="76"/>
      <c r="NIZ57" s="76"/>
      <c r="NJA57" s="76"/>
      <c r="NJB57" s="76"/>
      <c r="NJC57" s="76"/>
      <c r="NJD57" s="76"/>
      <c r="NJE57" s="76"/>
      <c r="NJF57" s="76"/>
      <c r="NJG57" s="76"/>
      <c r="NJH57" s="76"/>
      <c r="NJI57" s="76"/>
      <c r="NJJ57" s="76"/>
      <c r="NJK57" s="76"/>
      <c r="NJL57" s="76"/>
      <c r="NJM57" s="76"/>
      <c r="NJN57" s="76"/>
      <c r="NJO57" s="76"/>
      <c r="NJP57" s="76"/>
      <c r="NJQ57" s="76"/>
      <c r="NJR57" s="76"/>
      <c r="NJS57" s="76"/>
      <c r="NJT57" s="76"/>
      <c r="NJU57" s="76"/>
      <c r="NJV57" s="76"/>
      <c r="NJW57" s="76"/>
      <c r="NJX57" s="76"/>
      <c r="NJY57" s="76"/>
      <c r="NJZ57" s="76"/>
      <c r="NKA57" s="76"/>
      <c r="NKB57" s="76"/>
      <c r="NKC57" s="76"/>
      <c r="NKD57" s="76"/>
      <c r="NKE57" s="76"/>
      <c r="NKF57" s="76"/>
      <c r="NKG57" s="76"/>
      <c r="NKH57" s="76"/>
      <c r="NKI57" s="76"/>
      <c r="NKJ57" s="76"/>
      <c r="NKK57" s="76"/>
      <c r="NKL57" s="76"/>
      <c r="NKM57" s="76"/>
      <c r="NKN57" s="76"/>
      <c r="NKO57" s="76"/>
      <c r="NKP57" s="76"/>
      <c r="NKQ57" s="76"/>
      <c r="NKR57" s="76"/>
      <c r="NKS57" s="76"/>
      <c r="NKT57" s="76"/>
      <c r="NKU57" s="76"/>
      <c r="NKV57" s="76"/>
      <c r="NKW57" s="76"/>
      <c r="NKX57" s="76"/>
      <c r="NKY57" s="76"/>
      <c r="NKZ57" s="76"/>
      <c r="NLA57" s="76"/>
      <c r="NLB57" s="76"/>
      <c r="NLC57" s="76"/>
      <c r="NLD57" s="76"/>
      <c r="NLE57" s="76"/>
      <c r="NLF57" s="76"/>
      <c r="NLG57" s="76"/>
      <c r="NLH57" s="76"/>
      <c r="NLI57" s="76"/>
      <c r="NLJ57" s="76"/>
      <c r="NLK57" s="76"/>
      <c r="NLL57" s="76"/>
      <c r="NLM57" s="76"/>
      <c r="NLN57" s="76"/>
      <c r="NLO57" s="76"/>
      <c r="NLP57" s="76"/>
      <c r="NLQ57" s="76"/>
      <c r="NLR57" s="76"/>
      <c r="NLS57" s="76"/>
      <c r="NLT57" s="76"/>
      <c r="NLU57" s="76"/>
      <c r="NLV57" s="76"/>
      <c r="NLW57" s="76"/>
      <c r="NLX57" s="76"/>
      <c r="NLY57" s="76"/>
      <c r="NLZ57" s="76"/>
      <c r="NMA57" s="76"/>
      <c r="NMB57" s="76"/>
      <c r="NMC57" s="76"/>
      <c r="NMD57" s="76"/>
      <c r="NME57" s="76"/>
      <c r="NMF57" s="76"/>
      <c r="NMG57" s="76"/>
      <c r="NMH57" s="76"/>
      <c r="NMI57" s="76"/>
      <c r="NMJ57" s="76"/>
      <c r="NMK57" s="76"/>
      <c r="NML57" s="76"/>
      <c r="NMM57" s="76"/>
      <c r="NMN57" s="76"/>
      <c r="NMO57" s="76"/>
      <c r="NMP57" s="76"/>
      <c r="NMQ57" s="76"/>
      <c r="NMR57" s="76"/>
      <c r="NMS57" s="76"/>
      <c r="NMT57" s="76"/>
      <c r="NMU57" s="76"/>
      <c r="NMV57" s="76"/>
      <c r="NMW57" s="76"/>
      <c r="NMX57" s="76"/>
      <c r="NMY57" s="76"/>
      <c r="NMZ57" s="76"/>
      <c r="NNA57" s="76"/>
      <c r="NNB57" s="76"/>
      <c r="NNC57" s="76"/>
      <c r="NND57" s="76"/>
      <c r="NNE57" s="76"/>
      <c r="NNF57" s="76"/>
      <c r="NNG57" s="76"/>
      <c r="NNH57" s="76"/>
      <c r="NNI57" s="76"/>
      <c r="NNJ57" s="76"/>
      <c r="NNK57" s="76"/>
      <c r="NNL57" s="76"/>
      <c r="NNM57" s="76"/>
      <c r="NNN57" s="76"/>
      <c r="NNO57" s="76"/>
      <c r="NNP57" s="76"/>
      <c r="NNQ57" s="76"/>
      <c r="NNR57" s="76"/>
      <c r="NNS57" s="76"/>
      <c r="NNT57" s="76"/>
      <c r="NNU57" s="76"/>
      <c r="NNV57" s="76"/>
      <c r="NNW57" s="76"/>
      <c r="NNX57" s="76"/>
      <c r="NNY57" s="76"/>
      <c r="NNZ57" s="76"/>
      <c r="NOA57" s="76"/>
      <c r="NOB57" s="76"/>
      <c r="NOC57" s="76"/>
      <c r="NOD57" s="76"/>
      <c r="NOE57" s="76"/>
      <c r="NOF57" s="76"/>
      <c r="NOG57" s="76"/>
      <c r="NOH57" s="76"/>
      <c r="NOI57" s="76"/>
      <c r="NOJ57" s="76"/>
      <c r="NOK57" s="76"/>
      <c r="NOL57" s="76"/>
      <c r="NOM57" s="76"/>
      <c r="NON57" s="76"/>
      <c r="NOO57" s="76"/>
      <c r="NOP57" s="76"/>
      <c r="NOQ57" s="76"/>
      <c r="NOR57" s="76"/>
      <c r="NOS57" s="76"/>
      <c r="NOT57" s="76"/>
      <c r="NOU57" s="76"/>
      <c r="NOV57" s="76"/>
      <c r="NOW57" s="76"/>
      <c r="NOX57" s="76"/>
      <c r="NOY57" s="76"/>
      <c r="NOZ57" s="76"/>
      <c r="NPA57" s="76"/>
      <c r="NPB57" s="76"/>
      <c r="NPC57" s="76"/>
      <c r="NPD57" s="76"/>
      <c r="NPE57" s="76"/>
      <c r="NPF57" s="76"/>
      <c r="NPG57" s="76"/>
      <c r="NPH57" s="76"/>
      <c r="NPI57" s="76"/>
      <c r="NPJ57" s="76"/>
      <c r="NPK57" s="76"/>
      <c r="NPL57" s="76"/>
      <c r="NPM57" s="76"/>
      <c r="NPN57" s="76"/>
      <c r="NPO57" s="76"/>
      <c r="NPP57" s="76"/>
      <c r="NPQ57" s="76"/>
      <c r="NPR57" s="76"/>
      <c r="NPS57" s="76"/>
      <c r="NPT57" s="76"/>
      <c r="NPU57" s="76"/>
      <c r="NPV57" s="76"/>
      <c r="NPW57" s="76"/>
      <c r="NPX57" s="76"/>
      <c r="NPY57" s="76"/>
      <c r="NPZ57" s="76"/>
      <c r="NQA57" s="76"/>
      <c r="NQB57" s="76"/>
      <c r="NQC57" s="76"/>
      <c r="NQD57" s="76"/>
      <c r="NQE57" s="76"/>
      <c r="NQF57" s="76"/>
      <c r="NQG57" s="76"/>
      <c r="NQH57" s="76"/>
      <c r="NQI57" s="76"/>
      <c r="NQJ57" s="76"/>
      <c r="NQK57" s="76"/>
      <c r="NQL57" s="76"/>
      <c r="NQM57" s="76"/>
      <c r="NQN57" s="76"/>
      <c r="NQO57" s="76"/>
      <c r="NQP57" s="76"/>
      <c r="NQQ57" s="76"/>
      <c r="NQR57" s="76"/>
      <c r="NQS57" s="76"/>
      <c r="NQT57" s="76"/>
      <c r="NQU57" s="76"/>
      <c r="NQV57" s="76"/>
      <c r="NQW57" s="76"/>
      <c r="NQX57" s="76"/>
      <c r="NQY57" s="76"/>
      <c r="NQZ57" s="76"/>
      <c r="NRA57" s="76"/>
      <c r="NRB57" s="76"/>
      <c r="NRC57" s="76"/>
      <c r="NRD57" s="76"/>
      <c r="NRE57" s="76"/>
      <c r="NRF57" s="76"/>
      <c r="NRG57" s="76"/>
      <c r="NRH57" s="76"/>
      <c r="NRI57" s="76"/>
      <c r="NRJ57" s="76"/>
      <c r="NRK57" s="76"/>
      <c r="NRL57" s="76"/>
      <c r="NRM57" s="76"/>
      <c r="NRN57" s="76"/>
      <c r="NRO57" s="76"/>
      <c r="NRP57" s="76"/>
      <c r="NRQ57" s="76"/>
      <c r="NRR57" s="76"/>
      <c r="NRS57" s="76"/>
      <c r="NRT57" s="76"/>
      <c r="NRU57" s="76"/>
      <c r="NRV57" s="76"/>
      <c r="NRW57" s="76"/>
      <c r="NRX57" s="76"/>
      <c r="NRY57" s="76"/>
      <c r="NRZ57" s="76"/>
      <c r="NSA57" s="76"/>
      <c r="NSB57" s="76"/>
      <c r="NSC57" s="76"/>
      <c r="NSD57" s="76"/>
      <c r="NSE57" s="76"/>
      <c r="NSF57" s="76"/>
      <c r="NSG57" s="76"/>
      <c r="NSH57" s="76"/>
      <c r="NSI57" s="76"/>
      <c r="NSJ57" s="76"/>
      <c r="NSK57" s="76"/>
      <c r="NSL57" s="76"/>
      <c r="NSM57" s="76"/>
      <c r="NSN57" s="76"/>
      <c r="NSO57" s="76"/>
      <c r="NSP57" s="76"/>
      <c r="NSQ57" s="76"/>
      <c r="NSR57" s="76"/>
      <c r="NSS57" s="76"/>
      <c r="NST57" s="76"/>
      <c r="NSU57" s="76"/>
      <c r="NSV57" s="76"/>
      <c r="NSW57" s="76"/>
      <c r="NSX57" s="76"/>
      <c r="NSY57" s="76"/>
      <c r="NSZ57" s="76"/>
      <c r="NTA57" s="76"/>
      <c r="NTB57" s="76"/>
      <c r="NTC57" s="76"/>
      <c r="NTD57" s="76"/>
      <c r="NTE57" s="76"/>
      <c r="NTF57" s="76"/>
      <c r="NTG57" s="76"/>
      <c r="NTH57" s="76"/>
      <c r="NTI57" s="76"/>
      <c r="NTJ57" s="76"/>
      <c r="NTK57" s="76"/>
      <c r="NTL57" s="76"/>
      <c r="NTM57" s="76"/>
      <c r="NTN57" s="76"/>
      <c r="NTO57" s="76"/>
      <c r="NTP57" s="76"/>
      <c r="NTQ57" s="76"/>
      <c r="NTR57" s="76"/>
      <c r="NTS57" s="76"/>
      <c r="NTT57" s="76"/>
      <c r="NTU57" s="76"/>
      <c r="NTV57" s="76"/>
      <c r="NTW57" s="76"/>
      <c r="NTX57" s="76"/>
      <c r="NTY57" s="76"/>
      <c r="NTZ57" s="76"/>
      <c r="NUA57" s="76"/>
      <c r="NUB57" s="76"/>
      <c r="NUC57" s="76"/>
      <c r="NUD57" s="76"/>
      <c r="NUE57" s="76"/>
      <c r="NUF57" s="76"/>
      <c r="NUG57" s="76"/>
      <c r="NUH57" s="76"/>
      <c r="NUI57" s="76"/>
      <c r="NUJ57" s="76"/>
      <c r="NUK57" s="76"/>
      <c r="NUL57" s="76"/>
      <c r="NUM57" s="76"/>
      <c r="NUN57" s="76"/>
      <c r="NUO57" s="76"/>
      <c r="NUP57" s="76"/>
      <c r="NUQ57" s="76"/>
      <c r="NUR57" s="76"/>
      <c r="NUS57" s="76"/>
      <c r="NUT57" s="76"/>
      <c r="NUU57" s="76"/>
      <c r="NUV57" s="76"/>
      <c r="NUW57" s="76"/>
      <c r="NUX57" s="76"/>
      <c r="NUY57" s="76"/>
      <c r="NUZ57" s="76"/>
      <c r="NVA57" s="76"/>
      <c r="NVB57" s="76"/>
      <c r="NVC57" s="76"/>
      <c r="NVD57" s="76"/>
      <c r="NVE57" s="76"/>
      <c r="NVF57" s="76"/>
      <c r="NVG57" s="76"/>
      <c r="NVH57" s="76"/>
      <c r="NVI57" s="76"/>
      <c r="NVJ57" s="76"/>
      <c r="NVK57" s="76"/>
      <c r="NVL57" s="76"/>
      <c r="NVM57" s="76"/>
      <c r="NVN57" s="76"/>
      <c r="NVO57" s="76"/>
      <c r="NVP57" s="76"/>
      <c r="NVQ57" s="76"/>
      <c r="NVR57" s="76"/>
      <c r="NVS57" s="76"/>
      <c r="NVT57" s="76"/>
      <c r="NVU57" s="76"/>
      <c r="NVV57" s="76"/>
      <c r="NVW57" s="76"/>
      <c r="NVX57" s="76"/>
      <c r="NVY57" s="76"/>
      <c r="NVZ57" s="76"/>
      <c r="NWA57" s="76"/>
      <c r="NWB57" s="76"/>
      <c r="NWC57" s="76"/>
      <c r="NWD57" s="76"/>
      <c r="NWE57" s="76"/>
      <c r="NWF57" s="76"/>
      <c r="NWG57" s="76"/>
      <c r="NWH57" s="76"/>
      <c r="NWI57" s="76"/>
      <c r="NWJ57" s="76"/>
      <c r="NWK57" s="76"/>
      <c r="NWL57" s="76"/>
      <c r="NWM57" s="76"/>
      <c r="NWN57" s="76"/>
      <c r="NWO57" s="76"/>
      <c r="NWP57" s="76"/>
      <c r="NWQ57" s="76"/>
      <c r="NWR57" s="76"/>
      <c r="NWS57" s="76"/>
      <c r="NWT57" s="76"/>
      <c r="NWU57" s="76"/>
      <c r="NWV57" s="76"/>
      <c r="NWW57" s="76"/>
      <c r="NWX57" s="76"/>
      <c r="NWY57" s="76"/>
      <c r="NWZ57" s="76"/>
      <c r="NXA57" s="76"/>
      <c r="NXB57" s="76"/>
      <c r="NXC57" s="76"/>
      <c r="NXD57" s="76"/>
      <c r="NXE57" s="76"/>
      <c r="NXF57" s="76"/>
      <c r="NXG57" s="76"/>
      <c r="NXH57" s="76"/>
      <c r="NXI57" s="76"/>
      <c r="NXJ57" s="76"/>
      <c r="NXK57" s="76"/>
      <c r="NXL57" s="76"/>
      <c r="NXM57" s="76"/>
      <c r="NXN57" s="76"/>
      <c r="NXO57" s="76"/>
      <c r="NXP57" s="76"/>
      <c r="NXQ57" s="76"/>
      <c r="NXR57" s="76"/>
      <c r="NXS57" s="76"/>
      <c r="NXT57" s="76"/>
      <c r="NXU57" s="76"/>
      <c r="NXV57" s="76"/>
      <c r="NXW57" s="76"/>
      <c r="NXX57" s="76"/>
      <c r="NXY57" s="76"/>
      <c r="NXZ57" s="76"/>
      <c r="NYA57" s="76"/>
      <c r="NYB57" s="76"/>
      <c r="NYC57" s="76"/>
      <c r="NYD57" s="76"/>
      <c r="NYE57" s="76"/>
      <c r="NYF57" s="76"/>
      <c r="NYG57" s="76"/>
      <c r="NYH57" s="76"/>
      <c r="NYI57" s="76"/>
      <c r="NYJ57" s="76"/>
      <c r="NYK57" s="76"/>
      <c r="NYL57" s="76"/>
      <c r="NYM57" s="76"/>
      <c r="NYN57" s="76"/>
      <c r="NYO57" s="76"/>
      <c r="NYP57" s="76"/>
      <c r="NYQ57" s="76"/>
      <c r="NYR57" s="76"/>
      <c r="NYS57" s="76"/>
      <c r="NYT57" s="76"/>
      <c r="NYU57" s="76"/>
      <c r="NYV57" s="76"/>
      <c r="NYW57" s="76"/>
      <c r="NYX57" s="76"/>
      <c r="NYY57" s="76"/>
      <c r="NYZ57" s="76"/>
      <c r="NZA57" s="76"/>
      <c r="NZB57" s="76"/>
      <c r="NZC57" s="76"/>
      <c r="NZD57" s="76"/>
      <c r="NZE57" s="76"/>
      <c r="NZF57" s="76"/>
      <c r="NZG57" s="76"/>
      <c r="NZH57" s="76"/>
      <c r="NZI57" s="76"/>
      <c r="NZJ57" s="76"/>
      <c r="NZK57" s="76"/>
      <c r="NZL57" s="76"/>
      <c r="NZM57" s="76"/>
      <c r="NZN57" s="76"/>
      <c r="NZO57" s="76"/>
      <c r="NZP57" s="76"/>
      <c r="NZQ57" s="76"/>
      <c r="NZR57" s="76"/>
      <c r="NZS57" s="76"/>
      <c r="NZT57" s="76"/>
      <c r="NZU57" s="76"/>
      <c r="NZV57" s="76"/>
      <c r="NZW57" s="76"/>
      <c r="NZX57" s="76"/>
      <c r="NZY57" s="76"/>
      <c r="NZZ57" s="76"/>
      <c r="OAA57" s="76"/>
      <c r="OAB57" s="76"/>
      <c r="OAC57" s="76"/>
      <c r="OAD57" s="76"/>
      <c r="OAE57" s="76"/>
      <c r="OAF57" s="76"/>
      <c r="OAG57" s="76"/>
      <c r="OAH57" s="76"/>
      <c r="OAI57" s="76"/>
      <c r="OAJ57" s="76"/>
      <c r="OAK57" s="76"/>
      <c r="OAL57" s="76"/>
      <c r="OAM57" s="76"/>
      <c r="OAN57" s="76"/>
      <c r="OAO57" s="76"/>
      <c r="OAP57" s="76"/>
      <c r="OAQ57" s="76"/>
      <c r="OAR57" s="76"/>
      <c r="OAS57" s="76"/>
      <c r="OAT57" s="76"/>
      <c r="OAU57" s="76"/>
      <c r="OAV57" s="76"/>
      <c r="OAW57" s="76"/>
      <c r="OAX57" s="76"/>
      <c r="OAY57" s="76"/>
      <c r="OAZ57" s="76"/>
      <c r="OBA57" s="76"/>
      <c r="OBB57" s="76"/>
      <c r="OBC57" s="76"/>
      <c r="OBD57" s="76"/>
      <c r="OBE57" s="76"/>
      <c r="OBF57" s="76"/>
      <c r="OBG57" s="76"/>
      <c r="OBH57" s="76"/>
      <c r="OBI57" s="76"/>
      <c r="OBJ57" s="76"/>
      <c r="OBK57" s="76"/>
      <c r="OBL57" s="76"/>
      <c r="OBM57" s="76"/>
      <c r="OBN57" s="76"/>
      <c r="OBO57" s="76"/>
      <c r="OBP57" s="76"/>
      <c r="OBQ57" s="76"/>
      <c r="OBR57" s="76"/>
      <c r="OBS57" s="76"/>
      <c r="OBT57" s="76"/>
      <c r="OBU57" s="76"/>
      <c r="OBV57" s="76"/>
      <c r="OBW57" s="76"/>
      <c r="OBX57" s="76"/>
      <c r="OBY57" s="76"/>
      <c r="OBZ57" s="76"/>
      <c r="OCA57" s="76"/>
      <c r="OCB57" s="76"/>
      <c r="OCC57" s="76"/>
      <c r="OCD57" s="76"/>
      <c r="OCE57" s="76"/>
      <c r="OCF57" s="76"/>
      <c r="OCG57" s="76"/>
      <c r="OCH57" s="76"/>
      <c r="OCI57" s="76"/>
      <c r="OCJ57" s="76"/>
      <c r="OCK57" s="76"/>
      <c r="OCL57" s="76"/>
      <c r="OCM57" s="76"/>
      <c r="OCN57" s="76"/>
      <c r="OCO57" s="76"/>
      <c r="OCP57" s="76"/>
      <c r="OCQ57" s="76"/>
      <c r="OCR57" s="76"/>
      <c r="OCS57" s="76"/>
      <c r="OCT57" s="76"/>
      <c r="OCU57" s="76"/>
      <c r="OCV57" s="76"/>
      <c r="OCW57" s="76"/>
      <c r="OCX57" s="76"/>
      <c r="OCY57" s="76"/>
      <c r="OCZ57" s="76"/>
      <c r="ODA57" s="76"/>
      <c r="ODB57" s="76"/>
      <c r="ODC57" s="76"/>
      <c r="ODD57" s="76"/>
      <c r="ODE57" s="76"/>
      <c r="ODF57" s="76"/>
      <c r="ODG57" s="76"/>
      <c r="ODH57" s="76"/>
      <c r="ODI57" s="76"/>
      <c r="ODJ57" s="76"/>
      <c r="ODK57" s="76"/>
      <c r="ODL57" s="76"/>
      <c r="ODM57" s="76"/>
      <c r="ODN57" s="76"/>
      <c r="ODO57" s="76"/>
      <c r="ODP57" s="76"/>
      <c r="ODQ57" s="76"/>
      <c r="ODR57" s="76"/>
      <c r="ODS57" s="76"/>
      <c r="ODT57" s="76"/>
      <c r="ODU57" s="76"/>
      <c r="ODV57" s="76"/>
      <c r="ODW57" s="76"/>
      <c r="ODX57" s="76"/>
      <c r="ODY57" s="76"/>
      <c r="ODZ57" s="76"/>
      <c r="OEA57" s="76"/>
      <c r="OEB57" s="76"/>
      <c r="OEC57" s="76"/>
      <c r="OED57" s="76"/>
      <c r="OEE57" s="76"/>
      <c r="OEF57" s="76"/>
      <c r="OEG57" s="76"/>
      <c r="OEH57" s="76"/>
      <c r="OEI57" s="76"/>
      <c r="OEJ57" s="76"/>
      <c r="OEK57" s="76"/>
      <c r="OEL57" s="76"/>
      <c r="OEM57" s="76"/>
      <c r="OEN57" s="76"/>
      <c r="OEO57" s="76"/>
      <c r="OEP57" s="76"/>
      <c r="OEQ57" s="76"/>
      <c r="OER57" s="76"/>
      <c r="OES57" s="76"/>
      <c r="OET57" s="76"/>
      <c r="OEU57" s="76"/>
      <c r="OEV57" s="76"/>
      <c r="OEW57" s="76"/>
      <c r="OEX57" s="76"/>
      <c r="OEY57" s="76"/>
      <c r="OEZ57" s="76"/>
      <c r="OFA57" s="76"/>
      <c r="OFB57" s="76"/>
      <c r="OFC57" s="76"/>
      <c r="OFD57" s="76"/>
      <c r="OFE57" s="76"/>
      <c r="OFF57" s="76"/>
      <c r="OFG57" s="76"/>
      <c r="OFH57" s="76"/>
      <c r="OFI57" s="76"/>
      <c r="OFJ57" s="76"/>
      <c r="OFK57" s="76"/>
      <c r="OFL57" s="76"/>
      <c r="OFM57" s="76"/>
      <c r="OFN57" s="76"/>
      <c r="OFO57" s="76"/>
      <c r="OFP57" s="76"/>
      <c r="OFQ57" s="76"/>
      <c r="OFR57" s="76"/>
      <c r="OFS57" s="76"/>
      <c r="OFT57" s="76"/>
      <c r="OFU57" s="76"/>
      <c r="OFV57" s="76"/>
      <c r="OFW57" s="76"/>
      <c r="OFX57" s="76"/>
      <c r="OFY57" s="76"/>
      <c r="OFZ57" s="76"/>
      <c r="OGA57" s="76"/>
      <c r="OGB57" s="76"/>
      <c r="OGC57" s="76"/>
      <c r="OGD57" s="76"/>
      <c r="OGE57" s="76"/>
      <c r="OGF57" s="76"/>
      <c r="OGG57" s="76"/>
      <c r="OGH57" s="76"/>
      <c r="OGI57" s="76"/>
      <c r="OGJ57" s="76"/>
      <c r="OGK57" s="76"/>
      <c r="OGL57" s="76"/>
      <c r="OGM57" s="76"/>
      <c r="OGN57" s="76"/>
      <c r="OGO57" s="76"/>
      <c r="OGP57" s="76"/>
      <c r="OGQ57" s="76"/>
      <c r="OGR57" s="76"/>
      <c r="OGS57" s="76"/>
      <c r="OGT57" s="76"/>
      <c r="OGU57" s="76"/>
      <c r="OGV57" s="76"/>
      <c r="OGW57" s="76"/>
      <c r="OGX57" s="76"/>
      <c r="OGY57" s="76"/>
      <c r="OGZ57" s="76"/>
      <c r="OHA57" s="76"/>
      <c r="OHB57" s="76"/>
      <c r="OHC57" s="76"/>
      <c r="OHD57" s="76"/>
      <c r="OHE57" s="76"/>
      <c r="OHF57" s="76"/>
      <c r="OHG57" s="76"/>
      <c r="OHH57" s="76"/>
      <c r="OHI57" s="76"/>
      <c r="OHJ57" s="76"/>
      <c r="OHK57" s="76"/>
      <c r="OHL57" s="76"/>
      <c r="OHM57" s="76"/>
      <c r="OHN57" s="76"/>
      <c r="OHO57" s="76"/>
      <c r="OHP57" s="76"/>
      <c r="OHQ57" s="76"/>
      <c r="OHR57" s="76"/>
      <c r="OHS57" s="76"/>
      <c r="OHT57" s="76"/>
      <c r="OHU57" s="76"/>
      <c r="OHV57" s="76"/>
      <c r="OHW57" s="76"/>
      <c r="OHX57" s="76"/>
      <c r="OHY57" s="76"/>
      <c r="OHZ57" s="76"/>
      <c r="OIA57" s="76"/>
      <c r="OIB57" s="76"/>
      <c r="OIC57" s="76"/>
      <c r="OID57" s="76"/>
      <c r="OIE57" s="76"/>
      <c r="OIF57" s="76"/>
      <c r="OIG57" s="76"/>
      <c r="OIH57" s="76"/>
      <c r="OII57" s="76"/>
      <c r="OIJ57" s="76"/>
      <c r="OIK57" s="76"/>
      <c r="OIL57" s="76"/>
      <c r="OIM57" s="76"/>
      <c r="OIN57" s="76"/>
      <c r="OIO57" s="76"/>
      <c r="OIP57" s="76"/>
      <c r="OIQ57" s="76"/>
      <c r="OIR57" s="76"/>
      <c r="OIS57" s="76"/>
      <c r="OIT57" s="76"/>
      <c r="OIU57" s="76"/>
      <c r="OIV57" s="76"/>
      <c r="OIW57" s="76"/>
      <c r="OIX57" s="76"/>
      <c r="OIY57" s="76"/>
      <c r="OIZ57" s="76"/>
      <c r="OJA57" s="76"/>
      <c r="OJB57" s="76"/>
      <c r="OJC57" s="76"/>
      <c r="OJD57" s="76"/>
      <c r="OJE57" s="76"/>
      <c r="OJF57" s="76"/>
      <c r="OJG57" s="76"/>
      <c r="OJH57" s="76"/>
      <c r="OJI57" s="76"/>
      <c r="OJJ57" s="76"/>
      <c r="OJK57" s="76"/>
      <c r="OJL57" s="76"/>
      <c r="OJM57" s="76"/>
      <c r="OJN57" s="76"/>
      <c r="OJO57" s="76"/>
      <c r="OJP57" s="76"/>
      <c r="OJQ57" s="76"/>
      <c r="OJR57" s="76"/>
      <c r="OJS57" s="76"/>
      <c r="OJT57" s="76"/>
      <c r="OJU57" s="76"/>
      <c r="OJV57" s="76"/>
      <c r="OJW57" s="76"/>
      <c r="OJX57" s="76"/>
      <c r="OJY57" s="76"/>
      <c r="OJZ57" s="76"/>
      <c r="OKA57" s="76"/>
      <c r="OKB57" s="76"/>
      <c r="OKC57" s="76"/>
      <c r="OKD57" s="76"/>
      <c r="OKE57" s="76"/>
      <c r="OKF57" s="76"/>
      <c r="OKG57" s="76"/>
      <c r="OKH57" s="76"/>
      <c r="OKI57" s="76"/>
      <c r="OKJ57" s="76"/>
      <c r="OKK57" s="76"/>
      <c r="OKL57" s="76"/>
      <c r="OKM57" s="76"/>
      <c r="OKN57" s="76"/>
      <c r="OKO57" s="76"/>
      <c r="OKP57" s="76"/>
      <c r="OKQ57" s="76"/>
      <c r="OKR57" s="76"/>
      <c r="OKS57" s="76"/>
      <c r="OKT57" s="76"/>
      <c r="OKU57" s="76"/>
      <c r="OKV57" s="76"/>
      <c r="OKW57" s="76"/>
      <c r="OKX57" s="76"/>
      <c r="OKY57" s="76"/>
      <c r="OKZ57" s="76"/>
      <c r="OLA57" s="76"/>
      <c r="OLB57" s="76"/>
      <c r="OLC57" s="76"/>
      <c r="OLD57" s="76"/>
      <c r="OLE57" s="76"/>
      <c r="OLF57" s="76"/>
      <c r="OLG57" s="76"/>
      <c r="OLH57" s="76"/>
      <c r="OLI57" s="76"/>
      <c r="OLJ57" s="76"/>
      <c r="OLK57" s="76"/>
      <c r="OLL57" s="76"/>
      <c r="OLM57" s="76"/>
      <c r="OLN57" s="76"/>
      <c r="OLO57" s="76"/>
      <c r="OLP57" s="76"/>
      <c r="OLQ57" s="76"/>
      <c r="OLR57" s="76"/>
      <c r="OLS57" s="76"/>
      <c r="OLT57" s="76"/>
      <c r="OLU57" s="76"/>
      <c r="OLV57" s="76"/>
      <c r="OLW57" s="76"/>
      <c r="OLX57" s="76"/>
      <c r="OLY57" s="76"/>
      <c r="OLZ57" s="76"/>
      <c r="OMA57" s="76"/>
      <c r="OMB57" s="76"/>
      <c r="OMC57" s="76"/>
      <c r="OMD57" s="76"/>
      <c r="OME57" s="76"/>
      <c r="OMF57" s="76"/>
      <c r="OMG57" s="76"/>
      <c r="OMH57" s="76"/>
      <c r="OMI57" s="76"/>
      <c r="OMJ57" s="76"/>
      <c r="OMK57" s="76"/>
      <c r="OML57" s="76"/>
      <c r="OMM57" s="76"/>
      <c r="OMN57" s="76"/>
      <c r="OMO57" s="76"/>
      <c r="OMP57" s="76"/>
      <c r="OMQ57" s="76"/>
      <c r="OMR57" s="76"/>
      <c r="OMS57" s="76"/>
      <c r="OMT57" s="76"/>
      <c r="OMU57" s="76"/>
      <c r="OMV57" s="76"/>
      <c r="OMW57" s="76"/>
      <c r="OMX57" s="76"/>
      <c r="OMY57" s="76"/>
      <c r="OMZ57" s="76"/>
      <c r="ONA57" s="76"/>
      <c r="ONB57" s="76"/>
      <c r="ONC57" s="76"/>
      <c r="OND57" s="76"/>
      <c r="ONE57" s="76"/>
      <c r="ONF57" s="76"/>
      <c r="ONG57" s="76"/>
      <c r="ONH57" s="76"/>
      <c r="ONI57" s="76"/>
      <c r="ONJ57" s="76"/>
      <c r="ONK57" s="76"/>
      <c r="ONL57" s="76"/>
      <c r="ONM57" s="76"/>
      <c r="ONN57" s="76"/>
      <c r="ONO57" s="76"/>
      <c r="ONP57" s="76"/>
      <c r="ONQ57" s="76"/>
      <c r="ONR57" s="76"/>
      <c r="ONS57" s="76"/>
      <c r="ONT57" s="76"/>
      <c r="ONU57" s="76"/>
      <c r="ONV57" s="76"/>
      <c r="ONW57" s="76"/>
      <c r="ONX57" s="76"/>
      <c r="ONY57" s="76"/>
      <c r="ONZ57" s="76"/>
      <c r="OOA57" s="76"/>
      <c r="OOB57" s="76"/>
      <c r="OOC57" s="76"/>
      <c r="OOD57" s="76"/>
      <c r="OOE57" s="76"/>
      <c r="OOF57" s="76"/>
      <c r="OOG57" s="76"/>
      <c r="OOH57" s="76"/>
      <c r="OOI57" s="76"/>
      <c r="OOJ57" s="76"/>
      <c r="OOK57" s="76"/>
      <c r="OOL57" s="76"/>
      <c r="OOM57" s="76"/>
      <c r="OON57" s="76"/>
      <c r="OOO57" s="76"/>
      <c r="OOP57" s="76"/>
      <c r="OOQ57" s="76"/>
      <c r="OOR57" s="76"/>
      <c r="OOS57" s="76"/>
      <c r="OOT57" s="76"/>
      <c r="OOU57" s="76"/>
      <c r="OOV57" s="76"/>
      <c r="OOW57" s="76"/>
      <c r="OOX57" s="76"/>
      <c r="OOY57" s="76"/>
      <c r="OOZ57" s="76"/>
      <c r="OPA57" s="76"/>
      <c r="OPB57" s="76"/>
      <c r="OPC57" s="76"/>
      <c r="OPD57" s="76"/>
      <c r="OPE57" s="76"/>
      <c r="OPF57" s="76"/>
      <c r="OPG57" s="76"/>
      <c r="OPH57" s="76"/>
      <c r="OPI57" s="76"/>
      <c r="OPJ57" s="76"/>
      <c r="OPK57" s="76"/>
      <c r="OPL57" s="76"/>
      <c r="OPM57" s="76"/>
      <c r="OPN57" s="76"/>
      <c r="OPO57" s="76"/>
      <c r="OPP57" s="76"/>
      <c r="OPQ57" s="76"/>
      <c r="OPR57" s="76"/>
      <c r="OPS57" s="76"/>
      <c r="OPT57" s="76"/>
      <c r="OPU57" s="76"/>
      <c r="OPV57" s="76"/>
      <c r="OPW57" s="76"/>
      <c r="OPX57" s="76"/>
      <c r="OPY57" s="76"/>
      <c r="OPZ57" s="76"/>
      <c r="OQA57" s="76"/>
      <c r="OQB57" s="76"/>
      <c r="OQC57" s="76"/>
      <c r="OQD57" s="76"/>
      <c r="OQE57" s="76"/>
      <c r="OQF57" s="76"/>
      <c r="OQG57" s="76"/>
      <c r="OQH57" s="76"/>
      <c r="OQI57" s="76"/>
      <c r="OQJ57" s="76"/>
      <c r="OQK57" s="76"/>
      <c r="OQL57" s="76"/>
      <c r="OQM57" s="76"/>
      <c r="OQN57" s="76"/>
      <c r="OQO57" s="76"/>
      <c r="OQP57" s="76"/>
      <c r="OQQ57" s="76"/>
      <c r="OQR57" s="76"/>
      <c r="OQS57" s="76"/>
      <c r="OQT57" s="76"/>
      <c r="OQU57" s="76"/>
      <c r="OQV57" s="76"/>
      <c r="OQW57" s="76"/>
      <c r="OQX57" s="76"/>
      <c r="OQY57" s="76"/>
      <c r="OQZ57" s="76"/>
      <c r="ORA57" s="76"/>
      <c r="ORB57" s="76"/>
      <c r="ORC57" s="76"/>
      <c r="ORD57" s="76"/>
      <c r="ORE57" s="76"/>
      <c r="ORF57" s="76"/>
      <c r="ORG57" s="76"/>
      <c r="ORH57" s="76"/>
      <c r="ORI57" s="76"/>
      <c r="ORJ57" s="76"/>
      <c r="ORK57" s="76"/>
      <c r="ORL57" s="76"/>
      <c r="ORM57" s="76"/>
      <c r="ORN57" s="76"/>
      <c r="ORO57" s="76"/>
      <c r="ORP57" s="76"/>
      <c r="ORQ57" s="76"/>
      <c r="ORR57" s="76"/>
      <c r="ORS57" s="76"/>
      <c r="ORT57" s="76"/>
      <c r="ORU57" s="76"/>
      <c r="ORV57" s="76"/>
      <c r="ORW57" s="76"/>
      <c r="ORX57" s="76"/>
      <c r="ORY57" s="76"/>
      <c r="ORZ57" s="76"/>
      <c r="OSA57" s="76"/>
      <c r="OSB57" s="76"/>
      <c r="OSC57" s="76"/>
      <c r="OSD57" s="76"/>
      <c r="OSE57" s="76"/>
      <c r="OSF57" s="76"/>
      <c r="OSG57" s="76"/>
      <c r="OSH57" s="76"/>
      <c r="OSI57" s="76"/>
      <c r="OSJ57" s="76"/>
      <c r="OSK57" s="76"/>
      <c r="OSL57" s="76"/>
      <c r="OSM57" s="76"/>
      <c r="OSN57" s="76"/>
      <c r="OSO57" s="76"/>
      <c r="OSP57" s="76"/>
      <c r="OSQ57" s="76"/>
      <c r="OSR57" s="76"/>
      <c r="OSS57" s="76"/>
      <c r="OST57" s="76"/>
      <c r="OSU57" s="76"/>
      <c r="OSV57" s="76"/>
      <c r="OSW57" s="76"/>
      <c r="OSX57" s="76"/>
      <c r="OSY57" s="76"/>
      <c r="OSZ57" s="76"/>
      <c r="OTA57" s="76"/>
      <c r="OTB57" s="76"/>
      <c r="OTC57" s="76"/>
      <c r="OTD57" s="76"/>
      <c r="OTE57" s="76"/>
      <c r="OTF57" s="76"/>
      <c r="OTG57" s="76"/>
      <c r="OTH57" s="76"/>
      <c r="OTI57" s="76"/>
      <c r="OTJ57" s="76"/>
      <c r="OTK57" s="76"/>
      <c r="OTL57" s="76"/>
      <c r="OTM57" s="76"/>
      <c r="OTN57" s="76"/>
      <c r="OTO57" s="76"/>
      <c r="OTP57" s="76"/>
      <c r="OTQ57" s="76"/>
      <c r="OTR57" s="76"/>
      <c r="OTS57" s="76"/>
      <c r="OTT57" s="76"/>
      <c r="OTU57" s="76"/>
      <c r="OTV57" s="76"/>
      <c r="OTW57" s="76"/>
      <c r="OTX57" s="76"/>
      <c r="OTY57" s="76"/>
      <c r="OTZ57" s="76"/>
      <c r="OUA57" s="76"/>
      <c r="OUB57" s="76"/>
      <c r="OUC57" s="76"/>
      <c r="OUD57" s="76"/>
      <c r="OUE57" s="76"/>
      <c r="OUF57" s="76"/>
      <c r="OUG57" s="76"/>
      <c r="OUH57" s="76"/>
      <c r="OUI57" s="76"/>
      <c r="OUJ57" s="76"/>
      <c r="OUK57" s="76"/>
      <c r="OUL57" s="76"/>
      <c r="OUM57" s="76"/>
      <c r="OUN57" s="76"/>
      <c r="OUO57" s="76"/>
      <c r="OUP57" s="76"/>
      <c r="OUQ57" s="76"/>
      <c r="OUR57" s="76"/>
      <c r="OUS57" s="76"/>
      <c r="OUT57" s="76"/>
      <c r="OUU57" s="76"/>
      <c r="OUV57" s="76"/>
      <c r="OUW57" s="76"/>
      <c r="OUX57" s="76"/>
      <c r="OUY57" s="76"/>
      <c r="OUZ57" s="76"/>
      <c r="OVA57" s="76"/>
      <c r="OVB57" s="76"/>
      <c r="OVC57" s="76"/>
      <c r="OVD57" s="76"/>
      <c r="OVE57" s="76"/>
      <c r="OVF57" s="76"/>
      <c r="OVG57" s="76"/>
      <c r="OVH57" s="76"/>
      <c r="OVI57" s="76"/>
      <c r="OVJ57" s="76"/>
      <c r="OVK57" s="76"/>
      <c r="OVL57" s="76"/>
      <c r="OVM57" s="76"/>
      <c r="OVN57" s="76"/>
      <c r="OVO57" s="76"/>
      <c r="OVP57" s="76"/>
      <c r="OVQ57" s="76"/>
      <c r="OVR57" s="76"/>
      <c r="OVS57" s="76"/>
      <c r="OVT57" s="76"/>
      <c r="OVU57" s="76"/>
      <c r="OVV57" s="76"/>
      <c r="OVW57" s="76"/>
      <c r="OVX57" s="76"/>
      <c r="OVY57" s="76"/>
      <c r="OVZ57" s="76"/>
      <c r="OWA57" s="76"/>
      <c r="OWB57" s="76"/>
      <c r="OWC57" s="76"/>
      <c r="OWD57" s="76"/>
      <c r="OWE57" s="76"/>
      <c r="OWF57" s="76"/>
      <c r="OWG57" s="76"/>
      <c r="OWH57" s="76"/>
      <c r="OWI57" s="76"/>
      <c r="OWJ57" s="76"/>
      <c r="OWK57" s="76"/>
      <c r="OWL57" s="76"/>
      <c r="OWM57" s="76"/>
      <c r="OWN57" s="76"/>
      <c r="OWO57" s="76"/>
      <c r="OWP57" s="76"/>
      <c r="OWQ57" s="76"/>
      <c r="OWR57" s="76"/>
      <c r="OWS57" s="76"/>
      <c r="OWT57" s="76"/>
      <c r="OWU57" s="76"/>
      <c r="OWV57" s="76"/>
      <c r="OWW57" s="76"/>
      <c r="OWX57" s="76"/>
      <c r="OWY57" s="76"/>
      <c r="OWZ57" s="76"/>
      <c r="OXA57" s="76"/>
      <c r="OXB57" s="76"/>
      <c r="OXC57" s="76"/>
      <c r="OXD57" s="76"/>
      <c r="OXE57" s="76"/>
      <c r="OXF57" s="76"/>
      <c r="OXG57" s="76"/>
      <c r="OXH57" s="76"/>
      <c r="OXI57" s="76"/>
      <c r="OXJ57" s="76"/>
      <c r="OXK57" s="76"/>
      <c r="OXL57" s="76"/>
      <c r="OXM57" s="76"/>
      <c r="OXN57" s="76"/>
      <c r="OXO57" s="76"/>
      <c r="OXP57" s="76"/>
      <c r="OXQ57" s="76"/>
      <c r="OXR57" s="76"/>
      <c r="OXS57" s="76"/>
      <c r="OXT57" s="76"/>
      <c r="OXU57" s="76"/>
      <c r="OXV57" s="76"/>
      <c r="OXW57" s="76"/>
      <c r="OXX57" s="76"/>
      <c r="OXY57" s="76"/>
      <c r="OXZ57" s="76"/>
      <c r="OYA57" s="76"/>
      <c r="OYB57" s="76"/>
      <c r="OYC57" s="76"/>
      <c r="OYD57" s="76"/>
      <c r="OYE57" s="76"/>
      <c r="OYF57" s="76"/>
      <c r="OYG57" s="76"/>
      <c r="OYH57" s="76"/>
      <c r="OYI57" s="76"/>
      <c r="OYJ57" s="76"/>
      <c r="OYK57" s="76"/>
      <c r="OYL57" s="76"/>
      <c r="OYM57" s="76"/>
      <c r="OYN57" s="76"/>
      <c r="OYO57" s="76"/>
      <c r="OYP57" s="76"/>
      <c r="OYQ57" s="76"/>
      <c r="OYR57" s="76"/>
      <c r="OYS57" s="76"/>
      <c r="OYT57" s="76"/>
      <c r="OYU57" s="76"/>
      <c r="OYV57" s="76"/>
      <c r="OYW57" s="76"/>
      <c r="OYX57" s="76"/>
      <c r="OYY57" s="76"/>
      <c r="OYZ57" s="76"/>
      <c r="OZA57" s="76"/>
      <c r="OZB57" s="76"/>
      <c r="OZC57" s="76"/>
      <c r="OZD57" s="76"/>
      <c r="OZE57" s="76"/>
      <c r="OZF57" s="76"/>
      <c r="OZG57" s="76"/>
      <c r="OZH57" s="76"/>
      <c r="OZI57" s="76"/>
      <c r="OZJ57" s="76"/>
      <c r="OZK57" s="76"/>
      <c r="OZL57" s="76"/>
      <c r="OZM57" s="76"/>
      <c r="OZN57" s="76"/>
      <c r="OZO57" s="76"/>
      <c r="OZP57" s="76"/>
      <c r="OZQ57" s="76"/>
      <c r="OZR57" s="76"/>
      <c r="OZS57" s="76"/>
      <c r="OZT57" s="76"/>
      <c r="OZU57" s="76"/>
      <c r="OZV57" s="76"/>
      <c r="OZW57" s="76"/>
      <c r="OZX57" s="76"/>
      <c r="OZY57" s="76"/>
      <c r="OZZ57" s="76"/>
      <c r="PAA57" s="76"/>
      <c r="PAB57" s="76"/>
      <c r="PAC57" s="76"/>
      <c r="PAD57" s="76"/>
      <c r="PAE57" s="76"/>
      <c r="PAF57" s="76"/>
      <c r="PAG57" s="76"/>
      <c r="PAH57" s="76"/>
      <c r="PAI57" s="76"/>
      <c r="PAJ57" s="76"/>
      <c r="PAK57" s="76"/>
      <c r="PAL57" s="76"/>
      <c r="PAM57" s="76"/>
      <c r="PAN57" s="76"/>
      <c r="PAO57" s="76"/>
      <c r="PAP57" s="76"/>
      <c r="PAQ57" s="76"/>
      <c r="PAR57" s="76"/>
      <c r="PAS57" s="76"/>
      <c r="PAT57" s="76"/>
      <c r="PAU57" s="76"/>
      <c r="PAV57" s="76"/>
      <c r="PAW57" s="76"/>
      <c r="PAX57" s="76"/>
      <c r="PAY57" s="76"/>
      <c r="PAZ57" s="76"/>
      <c r="PBA57" s="76"/>
      <c r="PBB57" s="76"/>
      <c r="PBC57" s="76"/>
      <c r="PBD57" s="76"/>
      <c r="PBE57" s="76"/>
      <c r="PBF57" s="76"/>
      <c r="PBG57" s="76"/>
      <c r="PBH57" s="76"/>
      <c r="PBI57" s="76"/>
      <c r="PBJ57" s="76"/>
      <c r="PBK57" s="76"/>
      <c r="PBL57" s="76"/>
      <c r="PBM57" s="76"/>
      <c r="PBN57" s="76"/>
      <c r="PBO57" s="76"/>
      <c r="PBP57" s="76"/>
      <c r="PBQ57" s="76"/>
      <c r="PBR57" s="76"/>
      <c r="PBS57" s="76"/>
      <c r="PBT57" s="76"/>
      <c r="PBU57" s="76"/>
      <c r="PBV57" s="76"/>
      <c r="PBW57" s="76"/>
      <c r="PBX57" s="76"/>
      <c r="PBY57" s="76"/>
      <c r="PBZ57" s="76"/>
      <c r="PCA57" s="76"/>
      <c r="PCB57" s="76"/>
      <c r="PCC57" s="76"/>
      <c r="PCD57" s="76"/>
      <c r="PCE57" s="76"/>
      <c r="PCF57" s="76"/>
      <c r="PCG57" s="76"/>
      <c r="PCH57" s="76"/>
      <c r="PCI57" s="76"/>
      <c r="PCJ57" s="76"/>
      <c r="PCK57" s="76"/>
      <c r="PCL57" s="76"/>
      <c r="PCM57" s="76"/>
      <c r="PCN57" s="76"/>
      <c r="PCO57" s="76"/>
      <c r="PCP57" s="76"/>
      <c r="PCQ57" s="76"/>
      <c r="PCR57" s="76"/>
      <c r="PCS57" s="76"/>
      <c r="PCT57" s="76"/>
      <c r="PCU57" s="76"/>
      <c r="PCV57" s="76"/>
      <c r="PCW57" s="76"/>
      <c r="PCX57" s="76"/>
      <c r="PCY57" s="76"/>
      <c r="PCZ57" s="76"/>
      <c r="PDA57" s="76"/>
      <c r="PDB57" s="76"/>
      <c r="PDC57" s="76"/>
      <c r="PDD57" s="76"/>
      <c r="PDE57" s="76"/>
      <c r="PDF57" s="76"/>
      <c r="PDG57" s="76"/>
      <c r="PDH57" s="76"/>
      <c r="PDI57" s="76"/>
      <c r="PDJ57" s="76"/>
      <c r="PDK57" s="76"/>
      <c r="PDL57" s="76"/>
      <c r="PDM57" s="76"/>
      <c r="PDN57" s="76"/>
      <c r="PDO57" s="76"/>
      <c r="PDP57" s="76"/>
      <c r="PDQ57" s="76"/>
      <c r="PDR57" s="76"/>
      <c r="PDS57" s="76"/>
      <c r="PDT57" s="76"/>
      <c r="PDU57" s="76"/>
      <c r="PDV57" s="76"/>
      <c r="PDW57" s="76"/>
      <c r="PDX57" s="76"/>
      <c r="PDY57" s="76"/>
      <c r="PDZ57" s="76"/>
      <c r="PEA57" s="76"/>
      <c r="PEB57" s="76"/>
      <c r="PEC57" s="76"/>
      <c r="PED57" s="76"/>
      <c r="PEE57" s="76"/>
      <c r="PEF57" s="76"/>
      <c r="PEG57" s="76"/>
      <c r="PEH57" s="76"/>
      <c r="PEI57" s="76"/>
      <c r="PEJ57" s="76"/>
      <c r="PEK57" s="76"/>
      <c r="PEL57" s="76"/>
      <c r="PEM57" s="76"/>
      <c r="PEN57" s="76"/>
      <c r="PEO57" s="76"/>
      <c r="PEP57" s="76"/>
      <c r="PEQ57" s="76"/>
      <c r="PER57" s="76"/>
      <c r="PES57" s="76"/>
      <c r="PET57" s="76"/>
      <c r="PEU57" s="76"/>
      <c r="PEV57" s="76"/>
      <c r="PEW57" s="76"/>
      <c r="PEX57" s="76"/>
      <c r="PEY57" s="76"/>
      <c r="PEZ57" s="76"/>
      <c r="PFA57" s="76"/>
      <c r="PFB57" s="76"/>
      <c r="PFC57" s="76"/>
      <c r="PFD57" s="76"/>
      <c r="PFE57" s="76"/>
      <c r="PFF57" s="76"/>
      <c r="PFG57" s="76"/>
      <c r="PFH57" s="76"/>
      <c r="PFI57" s="76"/>
      <c r="PFJ57" s="76"/>
      <c r="PFK57" s="76"/>
      <c r="PFL57" s="76"/>
      <c r="PFM57" s="76"/>
      <c r="PFN57" s="76"/>
      <c r="PFO57" s="76"/>
      <c r="PFP57" s="76"/>
      <c r="PFQ57" s="76"/>
      <c r="PFR57" s="76"/>
      <c r="PFS57" s="76"/>
      <c r="PFT57" s="76"/>
      <c r="PFU57" s="76"/>
      <c r="PFV57" s="76"/>
      <c r="PFW57" s="76"/>
      <c r="PFX57" s="76"/>
      <c r="PFY57" s="76"/>
      <c r="PFZ57" s="76"/>
      <c r="PGA57" s="76"/>
      <c r="PGB57" s="76"/>
      <c r="PGC57" s="76"/>
      <c r="PGD57" s="76"/>
      <c r="PGE57" s="76"/>
      <c r="PGF57" s="76"/>
      <c r="PGG57" s="76"/>
      <c r="PGH57" s="76"/>
      <c r="PGI57" s="76"/>
      <c r="PGJ57" s="76"/>
      <c r="PGK57" s="76"/>
      <c r="PGL57" s="76"/>
      <c r="PGM57" s="76"/>
      <c r="PGN57" s="76"/>
      <c r="PGO57" s="76"/>
      <c r="PGP57" s="76"/>
      <c r="PGQ57" s="76"/>
      <c r="PGR57" s="76"/>
      <c r="PGS57" s="76"/>
      <c r="PGT57" s="76"/>
      <c r="PGU57" s="76"/>
      <c r="PGV57" s="76"/>
      <c r="PGW57" s="76"/>
      <c r="PGX57" s="76"/>
      <c r="PGY57" s="76"/>
      <c r="PGZ57" s="76"/>
      <c r="PHA57" s="76"/>
      <c r="PHB57" s="76"/>
      <c r="PHC57" s="76"/>
      <c r="PHD57" s="76"/>
      <c r="PHE57" s="76"/>
      <c r="PHF57" s="76"/>
      <c r="PHG57" s="76"/>
      <c r="PHH57" s="76"/>
      <c r="PHI57" s="76"/>
      <c r="PHJ57" s="76"/>
      <c r="PHK57" s="76"/>
      <c r="PHL57" s="76"/>
      <c r="PHM57" s="76"/>
      <c r="PHN57" s="76"/>
      <c r="PHO57" s="76"/>
      <c r="PHP57" s="76"/>
      <c r="PHQ57" s="76"/>
      <c r="PHR57" s="76"/>
      <c r="PHS57" s="76"/>
      <c r="PHT57" s="76"/>
      <c r="PHU57" s="76"/>
      <c r="PHV57" s="76"/>
      <c r="PHW57" s="76"/>
      <c r="PHX57" s="76"/>
      <c r="PHY57" s="76"/>
      <c r="PHZ57" s="76"/>
      <c r="PIA57" s="76"/>
      <c r="PIB57" s="76"/>
      <c r="PIC57" s="76"/>
      <c r="PID57" s="76"/>
      <c r="PIE57" s="76"/>
      <c r="PIF57" s="76"/>
      <c r="PIG57" s="76"/>
      <c r="PIH57" s="76"/>
      <c r="PII57" s="76"/>
      <c r="PIJ57" s="76"/>
      <c r="PIK57" s="76"/>
      <c r="PIL57" s="76"/>
      <c r="PIM57" s="76"/>
      <c r="PIN57" s="76"/>
      <c r="PIO57" s="76"/>
      <c r="PIP57" s="76"/>
      <c r="PIQ57" s="76"/>
      <c r="PIR57" s="76"/>
      <c r="PIS57" s="76"/>
      <c r="PIT57" s="76"/>
      <c r="PIU57" s="76"/>
      <c r="PIV57" s="76"/>
      <c r="PIW57" s="76"/>
      <c r="PIX57" s="76"/>
      <c r="PIY57" s="76"/>
      <c r="PIZ57" s="76"/>
      <c r="PJA57" s="76"/>
      <c r="PJB57" s="76"/>
      <c r="PJC57" s="76"/>
      <c r="PJD57" s="76"/>
      <c r="PJE57" s="76"/>
      <c r="PJF57" s="76"/>
      <c r="PJG57" s="76"/>
      <c r="PJH57" s="76"/>
      <c r="PJI57" s="76"/>
      <c r="PJJ57" s="76"/>
      <c r="PJK57" s="76"/>
      <c r="PJL57" s="76"/>
      <c r="PJM57" s="76"/>
      <c r="PJN57" s="76"/>
      <c r="PJO57" s="76"/>
      <c r="PJP57" s="76"/>
      <c r="PJQ57" s="76"/>
      <c r="PJR57" s="76"/>
      <c r="PJS57" s="76"/>
      <c r="PJT57" s="76"/>
      <c r="PJU57" s="76"/>
      <c r="PJV57" s="76"/>
      <c r="PJW57" s="76"/>
      <c r="PJX57" s="76"/>
      <c r="PJY57" s="76"/>
      <c r="PJZ57" s="76"/>
      <c r="PKA57" s="76"/>
      <c r="PKB57" s="76"/>
      <c r="PKC57" s="76"/>
      <c r="PKD57" s="76"/>
      <c r="PKE57" s="76"/>
      <c r="PKF57" s="76"/>
      <c r="PKG57" s="76"/>
      <c r="PKH57" s="76"/>
      <c r="PKI57" s="76"/>
      <c r="PKJ57" s="76"/>
      <c r="PKK57" s="76"/>
      <c r="PKL57" s="76"/>
      <c r="PKM57" s="76"/>
      <c r="PKN57" s="76"/>
      <c r="PKO57" s="76"/>
      <c r="PKP57" s="76"/>
      <c r="PKQ57" s="76"/>
      <c r="PKR57" s="76"/>
      <c r="PKS57" s="76"/>
      <c r="PKT57" s="76"/>
      <c r="PKU57" s="76"/>
      <c r="PKV57" s="76"/>
      <c r="PKW57" s="76"/>
      <c r="PKX57" s="76"/>
      <c r="PKY57" s="76"/>
      <c r="PKZ57" s="76"/>
      <c r="PLA57" s="76"/>
      <c r="PLB57" s="76"/>
      <c r="PLC57" s="76"/>
      <c r="PLD57" s="76"/>
      <c r="PLE57" s="76"/>
      <c r="PLF57" s="76"/>
      <c r="PLG57" s="76"/>
      <c r="PLH57" s="76"/>
      <c r="PLI57" s="76"/>
      <c r="PLJ57" s="76"/>
      <c r="PLK57" s="76"/>
      <c r="PLL57" s="76"/>
      <c r="PLM57" s="76"/>
      <c r="PLN57" s="76"/>
      <c r="PLO57" s="76"/>
      <c r="PLP57" s="76"/>
      <c r="PLQ57" s="76"/>
      <c r="PLR57" s="76"/>
      <c r="PLS57" s="76"/>
      <c r="PLT57" s="76"/>
      <c r="PLU57" s="76"/>
      <c r="PLV57" s="76"/>
      <c r="PLW57" s="76"/>
      <c r="PLX57" s="76"/>
      <c r="PLY57" s="76"/>
      <c r="PLZ57" s="76"/>
      <c r="PMA57" s="76"/>
      <c r="PMB57" s="76"/>
      <c r="PMC57" s="76"/>
      <c r="PMD57" s="76"/>
      <c r="PME57" s="76"/>
      <c r="PMF57" s="76"/>
      <c r="PMG57" s="76"/>
      <c r="PMH57" s="76"/>
      <c r="PMI57" s="76"/>
      <c r="PMJ57" s="76"/>
      <c r="PMK57" s="76"/>
      <c r="PML57" s="76"/>
      <c r="PMM57" s="76"/>
      <c r="PMN57" s="76"/>
      <c r="PMO57" s="76"/>
      <c r="PMP57" s="76"/>
      <c r="PMQ57" s="76"/>
      <c r="PMR57" s="76"/>
      <c r="PMS57" s="76"/>
      <c r="PMT57" s="76"/>
      <c r="PMU57" s="76"/>
      <c r="PMV57" s="76"/>
      <c r="PMW57" s="76"/>
      <c r="PMX57" s="76"/>
      <c r="PMY57" s="76"/>
      <c r="PMZ57" s="76"/>
      <c r="PNA57" s="76"/>
      <c r="PNB57" s="76"/>
      <c r="PNC57" s="76"/>
      <c r="PND57" s="76"/>
      <c r="PNE57" s="76"/>
      <c r="PNF57" s="76"/>
      <c r="PNG57" s="76"/>
      <c r="PNH57" s="76"/>
      <c r="PNI57" s="76"/>
      <c r="PNJ57" s="76"/>
      <c r="PNK57" s="76"/>
      <c r="PNL57" s="76"/>
      <c r="PNM57" s="76"/>
      <c r="PNN57" s="76"/>
      <c r="PNO57" s="76"/>
      <c r="PNP57" s="76"/>
      <c r="PNQ57" s="76"/>
      <c r="PNR57" s="76"/>
      <c r="PNS57" s="76"/>
      <c r="PNT57" s="76"/>
      <c r="PNU57" s="76"/>
      <c r="PNV57" s="76"/>
      <c r="PNW57" s="76"/>
      <c r="PNX57" s="76"/>
      <c r="PNY57" s="76"/>
      <c r="PNZ57" s="76"/>
      <c r="POA57" s="76"/>
      <c r="POB57" s="76"/>
      <c r="POC57" s="76"/>
      <c r="POD57" s="76"/>
      <c r="POE57" s="76"/>
      <c r="POF57" s="76"/>
      <c r="POG57" s="76"/>
      <c r="POH57" s="76"/>
      <c r="POI57" s="76"/>
      <c r="POJ57" s="76"/>
      <c r="POK57" s="76"/>
      <c r="POL57" s="76"/>
      <c r="POM57" s="76"/>
      <c r="PON57" s="76"/>
      <c r="POO57" s="76"/>
      <c r="POP57" s="76"/>
      <c r="POQ57" s="76"/>
      <c r="POR57" s="76"/>
      <c r="POS57" s="76"/>
      <c r="POT57" s="76"/>
      <c r="POU57" s="76"/>
      <c r="POV57" s="76"/>
      <c r="POW57" s="76"/>
      <c r="POX57" s="76"/>
      <c r="POY57" s="76"/>
      <c r="POZ57" s="76"/>
      <c r="PPA57" s="76"/>
      <c r="PPB57" s="76"/>
      <c r="PPC57" s="76"/>
      <c r="PPD57" s="76"/>
      <c r="PPE57" s="76"/>
      <c r="PPF57" s="76"/>
      <c r="PPG57" s="76"/>
      <c r="PPH57" s="76"/>
      <c r="PPI57" s="76"/>
      <c r="PPJ57" s="76"/>
      <c r="PPK57" s="76"/>
      <c r="PPL57" s="76"/>
      <c r="PPM57" s="76"/>
      <c r="PPN57" s="76"/>
      <c r="PPO57" s="76"/>
      <c r="PPP57" s="76"/>
      <c r="PPQ57" s="76"/>
      <c r="PPR57" s="76"/>
      <c r="PPS57" s="76"/>
      <c r="PPT57" s="76"/>
      <c r="PPU57" s="76"/>
      <c r="PPV57" s="76"/>
      <c r="PPW57" s="76"/>
      <c r="PPX57" s="76"/>
      <c r="PPY57" s="76"/>
      <c r="PPZ57" s="76"/>
      <c r="PQA57" s="76"/>
      <c r="PQB57" s="76"/>
      <c r="PQC57" s="76"/>
      <c r="PQD57" s="76"/>
      <c r="PQE57" s="76"/>
      <c r="PQF57" s="76"/>
      <c r="PQG57" s="76"/>
      <c r="PQH57" s="76"/>
      <c r="PQI57" s="76"/>
      <c r="PQJ57" s="76"/>
      <c r="PQK57" s="76"/>
      <c r="PQL57" s="76"/>
      <c r="PQM57" s="76"/>
      <c r="PQN57" s="76"/>
      <c r="PQO57" s="76"/>
      <c r="PQP57" s="76"/>
      <c r="PQQ57" s="76"/>
      <c r="PQR57" s="76"/>
      <c r="PQS57" s="76"/>
      <c r="PQT57" s="76"/>
      <c r="PQU57" s="76"/>
      <c r="PQV57" s="76"/>
      <c r="PQW57" s="76"/>
      <c r="PQX57" s="76"/>
      <c r="PQY57" s="76"/>
      <c r="PQZ57" s="76"/>
      <c r="PRA57" s="76"/>
      <c r="PRB57" s="76"/>
      <c r="PRC57" s="76"/>
      <c r="PRD57" s="76"/>
      <c r="PRE57" s="76"/>
      <c r="PRF57" s="76"/>
      <c r="PRG57" s="76"/>
      <c r="PRH57" s="76"/>
      <c r="PRI57" s="76"/>
      <c r="PRJ57" s="76"/>
      <c r="PRK57" s="76"/>
      <c r="PRL57" s="76"/>
      <c r="PRM57" s="76"/>
      <c r="PRN57" s="76"/>
      <c r="PRO57" s="76"/>
      <c r="PRP57" s="76"/>
      <c r="PRQ57" s="76"/>
      <c r="PRR57" s="76"/>
      <c r="PRS57" s="76"/>
      <c r="PRT57" s="76"/>
      <c r="PRU57" s="76"/>
      <c r="PRV57" s="76"/>
      <c r="PRW57" s="76"/>
      <c r="PRX57" s="76"/>
      <c r="PRY57" s="76"/>
      <c r="PRZ57" s="76"/>
      <c r="PSA57" s="76"/>
      <c r="PSB57" s="76"/>
      <c r="PSC57" s="76"/>
      <c r="PSD57" s="76"/>
      <c r="PSE57" s="76"/>
      <c r="PSF57" s="76"/>
      <c r="PSG57" s="76"/>
      <c r="PSH57" s="76"/>
      <c r="PSI57" s="76"/>
      <c r="PSJ57" s="76"/>
      <c r="PSK57" s="76"/>
      <c r="PSL57" s="76"/>
      <c r="PSM57" s="76"/>
      <c r="PSN57" s="76"/>
      <c r="PSO57" s="76"/>
      <c r="PSP57" s="76"/>
      <c r="PSQ57" s="76"/>
      <c r="PSR57" s="76"/>
      <c r="PSS57" s="76"/>
      <c r="PST57" s="76"/>
      <c r="PSU57" s="76"/>
      <c r="PSV57" s="76"/>
      <c r="PSW57" s="76"/>
      <c r="PSX57" s="76"/>
      <c r="PSY57" s="76"/>
      <c r="PSZ57" s="76"/>
      <c r="PTA57" s="76"/>
      <c r="PTB57" s="76"/>
      <c r="PTC57" s="76"/>
      <c r="PTD57" s="76"/>
      <c r="PTE57" s="76"/>
      <c r="PTF57" s="76"/>
      <c r="PTG57" s="76"/>
      <c r="PTH57" s="76"/>
      <c r="PTI57" s="76"/>
      <c r="PTJ57" s="76"/>
      <c r="PTK57" s="76"/>
      <c r="PTL57" s="76"/>
      <c r="PTM57" s="76"/>
      <c r="PTN57" s="76"/>
      <c r="PTO57" s="76"/>
      <c r="PTP57" s="76"/>
      <c r="PTQ57" s="76"/>
      <c r="PTR57" s="76"/>
      <c r="PTS57" s="76"/>
      <c r="PTT57" s="76"/>
      <c r="PTU57" s="76"/>
      <c r="PTV57" s="76"/>
      <c r="PTW57" s="76"/>
      <c r="PTX57" s="76"/>
      <c r="PTY57" s="76"/>
      <c r="PTZ57" s="76"/>
      <c r="PUA57" s="76"/>
      <c r="PUB57" s="76"/>
      <c r="PUC57" s="76"/>
      <c r="PUD57" s="76"/>
      <c r="PUE57" s="76"/>
      <c r="PUF57" s="76"/>
      <c r="PUG57" s="76"/>
      <c r="PUH57" s="76"/>
      <c r="PUI57" s="76"/>
      <c r="PUJ57" s="76"/>
      <c r="PUK57" s="76"/>
      <c r="PUL57" s="76"/>
      <c r="PUM57" s="76"/>
      <c r="PUN57" s="76"/>
      <c r="PUO57" s="76"/>
      <c r="PUP57" s="76"/>
      <c r="PUQ57" s="76"/>
      <c r="PUR57" s="76"/>
      <c r="PUS57" s="76"/>
      <c r="PUT57" s="76"/>
      <c r="PUU57" s="76"/>
      <c r="PUV57" s="76"/>
      <c r="PUW57" s="76"/>
      <c r="PUX57" s="76"/>
      <c r="PUY57" s="76"/>
      <c r="PUZ57" s="76"/>
      <c r="PVA57" s="76"/>
      <c r="PVB57" s="76"/>
      <c r="PVC57" s="76"/>
      <c r="PVD57" s="76"/>
      <c r="PVE57" s="76"/>
      <c r="PVF57" s="76"/>
      <c r="PVG57" s="76"/>
      <c r="PVH57" s="76"/>
      <c r="PVI57" s="76"/>
      <c r="PVJ57" s="76"/>
      <c r="PVK57" s="76"/>
      <c r="PVL57" s="76"/>
      <c r="PVM57" s="76"/>
      <c r="PVN57" s="76"/>
      <c r="PVO57" s="76"/>
      <c r="PVP57" s="76"/>
      <c r="PVQ57" s="76"/>
      <c r="PVR57" s="76"/>
      <c r="PVS57" s="76"/>
      <c r="PVT57" s="76"/>
      <c r="PVU57" s="76"/>
      <c r="PVV57" s="76"/>
      <c r="PVW57" s="76"/>
      <c r="PVX57" s="76"/>
      <c r="PVY57" s="76"/>
      <c r="PVZ57" s="76"/>
      <c r="PWA57" s="76"/>
      <c r="PWB57" s="76"/>
      <c r="PWC57" s="76"/>
      <c r="PWD57" s="76"/>
      <c r="PWE57" s="76"/>
      <c r="PWF57" s="76"/>
      <c r="PWG57" s="76"/>
      <c r="PWH57" s="76"/>
      <c r="PWI57" s="76"/>
      <c r="PWJ57" s="76"/>
      <c r="PWK57" s="76"/>
      <c r="PWL57" s="76"/>
      <c r="PWM57" s="76"/>
      <c r="PWN57" s="76"/>
      <c r="PWO57" s="76"/>
      <c r="PWP57" s="76"/>
      <c r="PWQ57" s="76"/>
      <c r="PWR57" s="76"/>
      <c r="PWS57" s="76"/>
      <c r="PWT57" s="76"/>
      <c r="PWU57" s="76"/>
      <c r="PWV57" s="76"/>
      <c r="PWW57" s="76"/>
      <c r="PWX57" s="76"/>
      <c r="PWY57" s="76"/>
      <c r="PWZ57" s="76"/>
      <c r="PXA57" s="76"/>
      <c r="PXB57" s="76"/>
      <c r="PXC57" s="76"/>
      <c r="PXD57" s="76"/>
      <c r="PXE57" s="76"/>
      <c r="PXF57" s="76"/>
      <c r="PXG57" s="76"/>
      <c r="PXH57" s="76"/>
      <c r="PXI57" s="76"/>
      <c r="PXJ57" s="76"/>
      <c r="PXK57" s="76"/>
      <c r="PXL57" s="76"/>
      <c r="PXM57" s="76"/>
      <c r="PXN57" s="76"/>
      <c r="PXO57" s="76"/>
      <c r="PXP57" s="76"/>
      <c r="PXQ57" s="76"/>
      <c r="PXR57" s="76"/>
      <c r="PXS57" s="76"/>
      <c r="PXT57" s="76"/>
      <c r="PXU57" s="76"/>
      <c r="PXV57" s="76"/>
      <c r="PXW57" s="76"/>
      <c r="PXX57" s="76"/>
      <c r="PXY57" s="76"/>
      <c r="PXZ57" s="76"/>
      <c r="PYA57" s="76"/>
      <c r="PYB57" s="76"/>
      <c r="PYC57" s="76"/>
      <c r="PYD57" s="76"/>
      <c r="PYE57" s="76"/>
      <c r="PYF57" s="76"/>
      <c r="PYG57" s="76"/>
      <c r="PYH57" s="76"/>
      <c r="PYI57" s="76"/>
      <c r="PYJ57" s="76"/>
      <c r="PYK57" s="76"/>
      <c r="PYL57" s="76"/>
      <c r="PYM57" s="76"/>
      <c r="PYN57" s="76"/>
      <c r="PYO57" s="76"/>
      <c r="PYP57" s="76"/>
      <c r="PYQ57" s="76"/>
      <c r="PYR57" s="76"/>
      <c r="PYS57" s="76"/>
      <c r="PYT57" s="76"/>
      <c r="PYU57" s="76"/>
      <c r="PYV57" s="76"/>
      <c r="PYW57" s="76"/>
      <c r="PYX57" s="76"/>
      <c r="PYY57" s="76"/>
      <c r="PYZ57" s="76"/>
      <c r="PZA57" s="76"/>
      <c r="PZB57" s="76"/>
      <c r="PZC57" s="76"/>
      <c r="PZD57" s="76"/>
      <c r="PZE57" s="76"/>
      <c r="PZF57" s="76"/>
      <c r="PZG57" s="76"/>
      <c r="PZH57" s="76"/>
      <c r="PZI57" s="76"/>
      <c r="PZJ57" s="76"/>
      <c r="PZK57" s="76"/>
      <c r="PZL57" s="76"/>
      <c r="PZM57" s="76"/>
      <c r="PZN57" s="76"/>
      <c r="PZO57" s="76"/>
      <c r="PZP57" s="76"/>
      <c r="PZQ57" s="76"/>
      <c r="PZR57" s="76"/>
      <c r="PZS57" s="76"/>
      <c r="PZT57" s="76"/>
      <c r="PZU57" s="76"/>
      <c r="PZV57" s="76"/>
      <c r="PZW57" s="76"/>
      <c r="PZX57" s="76"/>
      <c r="PZY57" s="76"/>
      <c r="PZZ57" s="76"/>
      <c r="QAA57" s="76"/>
      <c r="QAB57" s="76"/>
      <c r="QAC57" s="76"/>
      <c r="QAD57" s="76"/>
      <c r="QAE57" s="76"/>
      <c r="QAF57" s="76"/>
      <c r="QAG57" s="76"/>
      <c r="QAH57" s="76"/>
      <c r="QAI57" s="76"/>
      <c r="QAJ57" s="76"/>
      <c r="QAK57" s="76"/>
      <c r="QAL57" s="76"/>
      <c r="QAM57" s="76"/>
      <c r="QAN57" s="76"/>
      <c r="QAO57" s="76"/>
      <c r="QAP57" s="76"/>
      <c r="QAQ57" s="76"/>
      <c r="QAR57" s="76"/>
      <c r="QAS57" s="76"/>
      <c r="QAT57" s="76"/>
      <c r="QAU57" s="76"/>
      <c r="QAV57" s="76"/>
      <c r="QAW57" s="76"/>
      <c r="QAX57" s="76"/>
      <c r="QAY57" s="76"/>
      <c r="QAZ57" s="76"/>
      <c r="QBA57" s="76"/>
      <c r="QBB57" s="76"/>
      <c r="QBC57" s="76"/>
      <c r="QBD57" s="76"/>
      <c r="QBE57" s="76"/>
      <c r="QBF57" s="76"/>
      <c r="QBG57" s="76"/>
      <c r="QBH57" s="76"/>
      <c r="QBI57" s="76"/>
      <c r="QBJ57" s="76"/>
      <c r="QBK57" s="76"/>
      <c r="QBL57" s="76"/>
      <c r="QBM57" s="76"/>
      <c r="QBN57" s="76"/>
      <c r="QBO57" s="76"/>
      <c r="QBP57" s="76"/>
      <c r="QBQ57" s="76"/>
      <c r="QBR57" s="76"/>
      <c r="QBS57" s="76"/>
      <c r="QBT57" s="76"/>
      <c r="QBU57" s="76"/>
      <c r="QBV57" s="76"/>
      <c r="QBW57" s="76"/>
      <c r="QBX57" s="76"/>
      <c r="QBY57" s="76"/>
      <c r="QBZ57" s="76"/>
      <c r="QCA57" s="76"/>
      <c r="QCB57" s="76"/>
      <c r="QCC57" s="76"/>
      <c r="QCD57" s="76"/>
      <c r="QCE57" s="76"/>
      <c r="QCF57" s="76"/>
      <c r="QCG57" s="76"/>
      <c r="QCH57" s="76"/>
      <c r="QCI57" s="76"/>
      <c r="QCJ57" s="76"/>
      <c r="QCK57" s="76"/>
      <c r="QCL57" s="76"/>
      <c r="QCM57" s="76"/>
      <c r="QCN57" s="76"/>
      <c r="QCO57" s="76"/>
      <c r="QCP57" s="76"/>
      <c r="QCQ57" s="76"/>
      <c r="QCR57" s="76"/>
      <c r="QCS57" s="76"/>
      <c r="QCT57" s="76"/>
      <c r="QCU57" s="76"/>
      <c r="QCV57" s="76"/>
      <c r="QCW57" s="76"/>
      <c r="QCX57" s="76"/>
      <c r="QCY57" s="76"/>
      <c r="QCZ57" s="76"/>
      <c r="QDA57" s="76"/>
      <c r="QDB57" s="76"/>
      <c r="QDC57" s="76"/>
      <c r="QDD57" s="76"/>
      <c r="QDE57" s="76"/>
      <c r="QDF57" s="76"/>
      <c r="QDG57" s="76"/>
      <c r="QDH57" s="76"/>
      <c r="QDI57" s="76"/>
      <c r="QDJ57" s="76"/>
      <c r="QDK57" s="76"/>
      <c r="QDL57" s="76"/>
      <c r="QDM57" s="76"/>
      <c r="QDN57" s="76"/>
      <c r="QDO57" s="76"/>
      <c r="QDP57" s="76"/>
      <c r="QDQ57" s="76"/>
      <c r="QDR57" s="76"/>
      <c r="QDS57" s="76"/>
      <c r="QDT57" s="76"/>
      <c r="QDU57" s="76"/>
      <c r="QDV57" s="76"/>
      <c r="QDW57" s="76"/>
      <c r="QDX57" s="76"/>
      <c r="QDY57" s="76"/>
      <c r="QDZ57" s="76"/>
      <c r="QEA57" s="76"/>
      <c r="QEB57" s="76"/>
      <c r="QEC57" s="76"/>
      <c r="QED57" s="76"/>
      <c r="QEE57" s="76"/>
      <c r="QEF57" s="76"/>
      <c r="QEG57" s="76"/>
      <c r="QEH57" s="76"/>
      <c r="QEI57" s="76"/>
      <c r="QEJ57" s="76"/>
      <c r="QEK57" s="76"/>
      <c r="QEL57" s="76"/>
      <c r="QEM57" s="76"/>
      <c r="QEN57" s="76"/>
      <c r="QEO57" s="76"/>
      <c r="QEP57" s="76"/>
      <c r="QEQ57" s="76"/>
      <c r="QER57" s="76"/>
      <c r="QES57" s="76"/>
      <c r="QET57" s="76"/>
      <c r="QEU57" s="76"/>
      <c r="QEV57" s="76"/>
      <c r="QEW57" s="76"/>
      <c r="QEX57" s="76"/>
      <c r="QEY57" s="76"/>
      <c r="QEZ57" s="76"/>
      <c r="QFA57" s="76"/>
      <c r="QFB57" s="76"/>
      <c r="QFC57" s="76"/>
      <c r="QFD57" s="76"/>
      <c r="QFE57" s="76"/>
      <c r="QFF57" s="76"/>
      <c r="QFG57" s="76"/>
      <c r="QFH57" s="76"/>
      <c r="QFI57" s="76"/>
      <c r="QFJ57" s="76"/>
      <c r="QFK57" s="76"/>
      <c r="QFL57" s="76"/>
      <c r="QFM57" s="76"/>
      <c r="QFN57" s="76"/>
      <c r="QFO57" s="76"/>
      <c r="QFP57" s="76"/>
      <c r="QFQ57" s="76"/>
      <c r="QFR57" s="76"/>
      <c r="QFS57" s="76"/>
      <c r="QFT57" s="76"/>
      <c r="QFU57" s="76"/>
      <c r="QFV57" s="76"/>
      <c r="QFW57" s="76"/>
      <c r="QFX57" s="76"/>
      <c r="QFY57" s="76"/>
      <c r="QFZ57" s="76"/>
      <c r="QGA57" s="76"/>
      <c r="QGB57" s="76"/>
      <c r="QGC57" s="76"/>
      <c r="QGD57" s="76"/>
      <c r="QGE57" s="76"/>
      <c r="QGF57" s="76"/>
      <c r="QGG57" s="76"/>
      <c r="QGH57" s="76"/>
      <c r="QGI57" s="76"/>
      <c r="QGJ57" s="76"/>
      <c r="QGK57" s="76"/>
      <c r="QGL57" s="76"/>
      <c r="QGM57" s="76"/>
      <c r="QGN57" s="76"/>
      <c r="QGO57" s="76"/>
      <c r="QGP57" s="76"/>
      <c r="QGQ57" s="76"/>
      <c r="QGR57" s="76"/>
      <c r="QGS57" s="76"/>
      <c r="QGT57" s="76"/>
      <c r="QGU57" s="76"/>
      <c r="QGV57" s="76"/>
      <c r="QGW57" s="76"/>
      <c r="QGX57" s="76"/>
      <c r="QGY57" s="76"/>
      <c r="QGZ57" s="76"/>
      <c r="QHA57" s="76"/>
      <c r="QHB57" s="76"/>
      <c r="QHC57" s="76"/>
      <c r="QHD57" s="76"/>
      <c r="QHE57" s="76"/>
      <c r="QHF57" s="76"/>
      <c r="QHG57" s="76"/>
      <c r="QHH57" s="76"/>
      <c r="QHI57" s="76"/>
      <c r="QHJ57" s="76"/>
      <c r="QHK57" s="76"/>
      <c r="QHL57" s="76"/>
      <c r="QHM57" s="76"/>
      <c r="QHN57" s="76"/>
      <c r="QHO57" s="76"/>
      <c r="QHP57" s="76"/>
      <c r="QHQ57" s="76"/>
      <c r="QHR57" s="76"/>
      <c r="QHS57" s="76"/>
      <c r="QHT57" s="76"/>
      <c r="QHU57" s="76"/>
      <c r="QHV57" s="76"/>
      <c r="QHW57" s="76"/>
      <c r="QHX57" s="76"/>
      <c r="QHY57" s="76"/>
      <c r="QHZ57" s="76"/>
      <c r="QIA57" s="76"/>
      <c r="QIB57" s="76"/>
      <c r="QIC57" s="76"/>
      <c r="QID57" s="76"/>
      <c r="QIE57" s="76"/>
      <c r="QIF57" s="76"/>
      <c r="QIG57" s="76"/>
      <c r="QIH57" s="76"/>
      <c r="QII57" s="76"/>
      <c r="QIJ57" s="76"/>
      <c r="QIK57" s="76"/>
      <c r="QIL57" s="76"/>
      <c r="QIM57" s="76"/>
      <c r="QIN57" s="76"/>
      <c r="QIO57" s="76"/>
      <c r="QIP57" s="76"/>
      <c r="QIQ57" s="76"/>
      <c r="QIR57" s="76"/>
      <c r="QIS57" s="76"/>
      <c r="QIT57" s="76"/>
      <c r="QIU57" s="76"/>
      <c r="QIV57" s="76"/>
      <c r="QIW57" s="76"/>
      <c r="QIX57" s="76"/>
      <c r="QIY57" s="76"/>
      <c r="QIZ57" s="76"/>
      <c r="QJA57" s="76"/>
      <c r="QJB57" s="76"/>
      <c r="QJC57" s="76"/>
      <c r="QJD57" s="76"/>
      <c r="QJE57" s="76"/>
      <c r="QJF57" s="76"/>
      <c r="QJG57" s="76"/>
      <c r="QJH57" s="76"/>
      <c r="QJI57" s="76"/>
      <c r="QJJ57" s="76"/>
      <c r="QJK57" s="76"/>
      <c r="QJL57" s="76"/>
      <c r="QJM57" s="76"/>
      <c r="QJN57" s="76"/>
      <c r="QJO57" s="76"/>
      <c r="QJP57" s="76"/>
      <c r="QJQ57" s="76"/>
      <c r="QJR57" s="76"/>
      <c r="QJS57" s="76"/>
      <c r="QJT57" s="76"/>
      <c r="QJU57" s="76"/>
      <c r="QJV57" s="76"/>
      <c r="QJW57" s="76"/>
      <c r="QJX57" s="76"/>
      <c r="QJY57" s="76"/>
      <c r="QJZ57" s="76"/>
      <c r="QKA57" s="76"/>
      <c r="QKB57" s="76"/>
      <c r="QKC57" s="76"/>
      <c r="QKD57" s="76"/>
      <c r="QKE57" s="76"/>
      <c r="QKF57" s="76"/>
      <c r="QKG57" s="76"/>
      <c r="QKH57" s="76"/>
      <c r="QKI57" s="76"/>
      <c r="QKJ57" s="76"/>
      <c r="QKK57" s="76"/>
      <c r="QKL57" s="76"/>
      <c r="QKM57" s="76"/>
      <c r="QKN57" s="76"/>
      <c r="QKO57" s="76"/>
      <c r="QKP57" s="76"/>
      <c r="QKQ57" s="76"/>
      <c r="QKR57" s="76"/>
      <c r="QKS57" s="76"/>
      <c r="QKT57" s="76"/>
      <c r="QKU57" s="76"/>
      <c r="QKV57" s="76"/>
      <c r="QKW57" s="76"/>
      <c r="QKX57" s="76"/>
      <c r="QKY57" s="76"/>
      <c r="QKZ57" s="76"/>
      <c r="QLA57" s="76"/>
      <c r="QLB57" s="76"/>
      <c r="QLC57" s="76"/>
      <c r="QLD57" s="76"/>
      <c r="QLE57" s="76"/>
      <c r="QLF57" s="76"/>
      <c r="QLG57" s="76"/>
      <c r="QLH57" s="76"/>
      <c r="QLI57" s="76"/>
      <c r="QLJ57" s="76"/>
      <c r="QLK57" s="76"/>
      <c r="QLL57" s="76"/>
      <c r="QLM57" s="76"/>
      <c r="QLN57" s="76"/>
      <c r="QLO57" s="76"/>
      <c r="QLP57" s="76"/>
      <c r="QLQ57" s="76"/>
      <c r="QLR57" s="76"/>
      <c r="QLS57" s="76"/>
      <c r="QLT57" s="76"/>
      <c r="QLU57" s="76"/>
      <c r="QLV57" s="76"/>
      <c r="QLW57" s="76"/>
      <c r="QLX57" s="76"/>
      <c r="QLY57" s="76"/>
      <c r="QLZ57" s="76"/>
      <c r="QMA57" s="76"/>
      <c r="QMB57" s="76"/>
      <c r="QMC57" s="76"/>
      <c r="QMD57" s="76"/>
      <c r="QME57" s="76"/>
      <c r="QMF57" s="76"/>
      <c r="QMG57" s="76"/>
      <c r="QMH57" s="76"/>
      <c r="QMI57" s="76"/>
      <c r="QMJ57" s="76"/>
      <c r="QMK57" s="76"/>
      <c r="QML57" s="76"/>
      <c r="QMM57" s="76"/>
      <c r="QMN57" s="76"/>
      <c r="QMO57" s="76"/>
      <c r="QMP57" s="76"/>
      <c r="QMQ57" s="76"/>
      <c r="QMR57" s="76"/>
      <c r="QMS57" s="76"/>
      <c r="QMT57" s="76"/>
      <c r="QMU57" s="76"/>
      <c r="QMV57" s="76"/>
      <c r="QMW57" s="76"/>
      <c r="QMX57" s="76"/>
      <c r="QMY57" s="76"/>
      <c r="QMZ57" s="76"/>
      <c r="QNA57" s="76"/>
      <c r="QNB57" s="76"/>
      <c r="QNC57" s="76"/>
      <c r="QND57" s="76"/>
      <c r="QNE57" s="76"/>
      <c r="QNF57" s="76"/>
      <c r="QNG57" s="76"/>
      <c r="QNH57" s="76"/>
      <c r="QNI57" s="76"/>
      <c r="QNJ57" s="76"/>
      <c r="QNK57" s="76"/>
      <c r="QNL57" s="76"/>
      <c r="QNM57" s="76"/>
      <c r="QNN57" s="76"/>
      <c r="QNO57" s="76"/>
      <c r="QNP57" s="76"/>
      <c r="QNQ57" s="76"/>
      <c r="QNR57" s="76"/>
      <c r="QNS57" s="76"/>
      <c r="QNT57" s="76"/>
      <c r="QNU57" s="76"/>
      <c r="QNV57" s="76"/>
      <c r="QNW57" s="76"/>
      <c r="QNX57" s="76"/>
      <c r="QNY57" s="76"/>
      <c r="QNZ57" s="76"/>
      <c r="QOA57" s="76"/>
      <c r="QOB57" s="76"/>
      <c r="QOC57" s="76"/>
      <c r="QOD57" s="76"/>
      <c r="QOE57" s="76"/>
      <c r="QOF57" s="76"/>
      <c r="QOG57" s="76"/>
      <c r="QOH57" s="76"/>
      <c r="QOI57" s="76"/>
      <c r="QOJ57" s="76"/>
      <c r="QOK57" s="76"/>
      <c r="QOL57" s="76"/>
      <c r="QOM57" s="76"/>
      <c r="QON57" s="76"/>
      <c r="QOO57" s="76"/>
      <c r="QOP57" s="76"/>
      <c r="QOQ57" s="76"/>
      <c r="QOR57" s="76"/>
      <c r="QOS57" s="76"/>
      <c r="QOT57" s="76"/>
      <c r="QOU57" s="76"/>
      <c r="QOV57" s="76"/>
      <c r="QOW57" s="76"/>
      <c r="QOX57" s="76"/>
      <c r="QOY57" s="76"/>
      <c r="QOZ57" s="76"/>
      <c r="QPA57" s="76"/>
      <c r="QPB57" s="76"/>
      <c r="QPC57" s="76"/>
      <c r="QPD57" s="76"/>
      <c r="QPE57" s="76"/>
      <c r="QPF57" s="76"/>
      <c r="QPG57" s="76"/>
      <c r="QPH57" s="76"/>
      <c r="QPI57" s="76"/>
      <c r="QPJ57" s="76"/>
      <c r="QPK57" s="76"/>
      <c r="QPL57" s="76"/>
      <c r="QPM57" s="76"/>
      <c r="QPN57" s="76"/>
      <c r="QPO57" s="76"/>
      <c r="QPP57" s="76"/>
      <c r="QPQ57" s="76"/>
      <c r="QPR57" s="76"/>
      <c r="QPS57" s="76"/>
      <c r="QPT57" s="76"/>
      <c r="QPU57" s="76"/>
      <c r="QPV57" s="76"/>
      <c r="QPW57" s="76"/>
      <c r="QPX57" s="76"/>
      <c r="QPY57" s="76"/>
      <c r="QPZ57" s="76"/>
      <c r="QQA57" s="76"/>
      <c r="QQB57" s="76"/>
      <c r="QQC57" s="76"/>
      <c r="QQD57" s="76"/>
      <c r="QQE57" s="76"/>
      <c r="QQF57" s="76"/>
      <c r="QQG57" s="76"/>
      <c r="QQH57" s="76"/>
      <c r="QQI57" s="76"/>
      <c r="QQJ57" s="76"/>
      <c r="QQK57" s="76"/>
      <c r="QQL57" s="76"/>
      <c r="QQM57" s="76"/>
      <c r="QQN57" s="76"/>
      <c r="QQO57" s="76"/>
      <c r="QQP57" s="76"/>
      <c r="QQQ57" s="76"/>
      <c r="QQR57" s="76"/>
      <c r="QQS57" s="76"/>
      <c r="QQT57" s="76"/>
      <c r="QQU57" s="76"/>
      <c r="QQV57" s="76"/>
      <c r="QQW57" s="76"/>
      <c r="QQX57" s="76"/>
      <c r="QQY57" s="76"/>
      <c r="QQZ57" s="76"/>
      <c r="QRA57" s="76"/>
      <c r="QRB57" s="76"/>
      <c r="QRC57" s="76"/>
      <c r="QRD57" s="76"/>
      <c r="QRE57" s="76"/>
      <c r="QRF57" s="76"/>
      <c r="QRG57" s="76"/>
      <c r="QRH57" s="76"/>
      <c r="QRI57" s="76"/>
      <c r="QRJ57" s="76"/>
      <c r="QRK57" s="76"/>
      <c r="QRL57" s="76"/>
      <c r="QRM57" s="76"/>
      <c r="QRN57" s="76"/>
      <c r="QRO57" s="76"/>
      <c r="QRP57" s="76"/>
      <c r="QRQ57" s="76"/>
      <c r="QRR57" s="76"/>
      <c r="QRS57" s="76"/>
      <c r="QRT57" s="76"/>
      <c r="QRU57" s="76"/>
      <c r="QRV57" s="76"/>
      <c r="QRW57" s="76"/>
      <c r="QRX57" s="76"/>
      <c r="QRY57" s="76"/>
      <c r="QRZ57" s="76"/>
      <c r="QSA57" s="76"/>
      <c r="QSB57" s="76"/>
      <c r="QSC57" s="76"/>
      <c r="QSD57" s="76"/>
      <c r="QSE57" s="76"/>
      <c r="QSF57" s="76"/>
      <c r="QSG57" s="76"/>
      <c r="QSH57" s="76"/>
      <c r="QSI57" s="76"/>
      <c r="QSJ57" s="76"/>
      <c r="QSK57" s="76"/>
      <c r="QSL57" s="76"/>
      <c r="QSM57" s="76"/>
      <c r="QSN57" s="76"/>
      <c r="QSO57" s="76"/>
      <c r="QSP57" s="76"/>
      <c r="QSQ57" s="76"/>
      <c r="QSR57" s="76"/>
      <c r="QSS57" s="76"/>
      <c r="QST57" s="76"/>
      <c r="QSU57" s="76"/>
      <c r="QSV57" s="76"/>
      <c r="QSW57" s="76"/>
      <c r="QSX57" s="76"/>
      <c r="QSY57" s="76"/>
      <c r="QSZ57" s="76"/>
      <c r="QTA57" s="76"/>
      <c r="QTB57" s="76"/>
      <c r="QTC57" s="76"/>
      <c r="QTD57" s="76"/>
      <c r="QTE57" s="76"/>
      <c r="QTF57" s="76"/>
      <c r="QTG57" s="76"/>
      <c r="QTH57" s="76"/>
      <c r="QTI57" s="76"/>
      <c r="QTJ57" s="76"/>
      <c r="QTK57" s="76"/>
      <c r="QTL57" s="76"/>
      <c r="QTM57" s="76"/>
      <c r="QTN57" s="76"/>
      <c r="QTO57" s="76"/>
      <c r="QTP57" s="76"/>
      <c r="QTQ57" s="76"/>
      <c r="QTR57" s="76"/>
      <c r="QTS57" s="76"/>
      <c r="QTT57" s="76"/>
      <c r="QTU57" s="76"/>
      <c r="QTV57" s="76"/>
      <c r="QTW57" s="76"/>
      <c r="QTX57" s="76"/>
      <c r="QTY57" s="76"/>
      <c r="QTZ57" s="76"/>
      <c r="QUA57" s="76"/>
      <c r="QUB57" s="76"/>
      <c r="QUC57" s="76"/>
      <c r="QUD57" s="76"/>
      <c r="QUE57" s="76"/>
      <c r="QUF57" s="76"/>
      <c r="QUG57" s="76"/>
      <c r="QUH57" s="76"/>
      <c r="QUI57" s="76"/>
      <c r="QUJ57" s="76"/>
      <c r="QUK57" s="76"/>
      <c r="QUL57" s="76"/>
      <c r="QUM57" s="76"/>
      <c r="QUN57" s="76"/>
      <c r="QUO57" s="76"/>
      <c r="QUP57" s="76"/>
      <c r="QUQ57" s="76"/>
      <c r="QUR57" s="76"/>
      <c r="QUS57" s="76"/>
      <c r="QUT57" s="76"/>
      <c r="QUU57" s="76"/>
      <c r="QUV57" s="76"/>
      <c r="QUW57" s="76"/>
      <c r="QUX57" s="76"/>
      <c r="QUY57" s="76"/>
      <c r="QUZ57" s="76"/>
      <c r="QVA57" s="76"/>
      <c r="QVB57" s="76"/>
      <c r="QVC57" s="76"/>
      <c r="QVD57" s="76"/>
      <c r="QVE57" s="76"/>
      <c r="QVF57" s="76"/>
      <c r="QVG57" s="76"/>
      <c r="QVH57" s="76"/>
      <c r="QVI57" s="76"/>
      <c r="QVJ57" s="76"/>
      <c r="QVK57" s="76"/>
      <c r="QVL57" s="76"/>
      <c r="QVM57" s="76"/>
      <c r="QVN57" s="76"/>
      <c r="QVO57" s="76"/>
      <c r="QVP57" s="76"/>
      <c r="QVQ57" s="76"/>
      <c r="QVR57" s="76"/>
      <c r="QVS57" s="76"/>
      <c r="QVT57" s="76"/>
      <c r="QVU57" s="76"/>
      <c r="QVV57" s="76"/>
      <c r="QVW57" s="76"/>
      <c r="QVX57" s="76"/>
      <c r="QVY57" s="76"/>
      <c r="QVZ57" s="76"/>
      <c r="QWA57" s="76"/>
      <c r="QWB57" s="76"/>
      <c r="QWC57" s="76"/>
      <c r="QWD57" s="76"/>
      <c r="QWE57" s="76"/>
      <c r="QWF57" s="76"/>
      <c r="QWG57" s="76"/>
      <c r="QWH57" s="76"/>
      <c r="QWI57" s="76"/>
      <c r="QWJ57" s="76"/>
      <c r="QWK57" s="76"/>
      <c r="QWL57" s="76"/>
      <c r="QWM57" s="76"/>
      <c r="QWN57" s="76"/>
      <c r="QWO57" s="76"/>
      <c r="QWP57" s="76"/>
      <c r="QWQ57" s="76"/>
      <c r="QWR57" s="76"/>
      <c r="QWS57" s="76"/>
      <c r="QWT57" s="76"/>
      <c r="QWU57" s="76"/>
      <c r="QWV57" s="76"/>
      <c r="QWW57" s="76"/>
      <c r="QWX57" s="76"/>
      <c r="QWY57" s="76"/>
      <c r="QWZ57" s="76"/>
      <c r="QXA57" s="76"/>
      <c r="QXB57" s="76"/>
      <c r="QXC57" s="76"/>
      <c r="QXD57" s="76"/>
      <c r="QXE57" s="76"/>
      <c r="QXF57" s="76"/>
      <c r="QXG57" s="76"/>
      <c r="QXH57" s="76"/>
      <c r="QXI57" s="76"/>
      <c r="QXJ57" s="76"/>
      <c r="QXK57" s="76"/>
      <c r="QXL57" s="76"/>
      <c r="QXM57" s="76"/>
      <c r="QXN57" s="76"/>
      <c r="QXO57" s="76"/>
      <c r="QXP57" s="76"/>
      <c r="QXQ57" s="76"/>
      <c r="QXR57" s="76"/>
      <c r="QXS57" s="76"/>
      <c r="QXT57" s="76"/>
      <c r="QXU57" s="76"/>
      <c r="QXV57" s="76"/>
      <c r="QXW57" s="76"/>
      <c r="QXX57" s="76"/>
      <c r="QXY57" s="76"/>
      <c r="QXZ57" s="76"/>
      <c r="QYA57" s="76"/>
      <c r="QYB57" s="76"/>
      <c r="QYC57" s="76"/>
      <c r="QYD57" s="76"/>
      <c r="QYE57" s="76"/>
      <c r="QYF57" s="76"/>
      <c r="QYG57" s="76"/>
      <c r="QYH57" s="76"/>
      <c r="QYI57" s="76"/>
      <c r="QYJ57" s="76"/>
      <c r="QYK57" s="76"/>
      <c r="QYL57" s="76"/>
      <c r="QYM57" s="76"/>
      <c r="QYN57" s="76"/>
      <c r="QYO57" s="76"/>
      <c r="QYP57" s="76"/>
      <c r="QYQ57" s="76"/>
      <c r="QYR57" s="76"/>
      <c r="QYS57" s="76"/>
      <c r="QYT57" s="76"/>
      <c r="QYU57" s="76"/>
      <c r="QYV57" s="76"/>
      <c r="QYW57" s="76"/>
      <c r="QYX57" s="76"/>
      <c r="QYY57" s="76"/>
      <c r="QYZ57" s="76"/>
      <c r="QZA57" s="76"/>
      <c r="QZB57" s="76"/>
      <c r="QZC57" s="76"/>
      <c r="QZD57" s="76"/>
      <c r="QZE57" s="76"/>
      <c r="QZF57" s="76"/>
      <c r="QZG57" s="76"/>
      <c r="QZH57" s="76"/>
      <c r="QZI57" s="76"/>
      <c r="QZJ57" s="76"/>
      <c r="QZK57" s="76"/>
      <c r="QZL57" s="76"/>
      <c r="QZM57" s="76"/>
      <c r="QZN57" s="76"/>
      <c r="QZO57" s="76"/>
      <c r="QZP57" s="76"/>
      <c r="QZQ57" s="76"/>
      <c r="QZR57" s="76"/>
      <c r="QZS57" s="76"/>
      <c r="QZT57" s="76"/>
      <c r="QZU57" s="76"/>
      <c r="QZV57" s="76"/>
      <c r="QZW57" s="76"/>
      <c r="QZX57" s="76"/>
      <c r="QZY57" s="76"/>
      <c r="QZZ57" s="76"/>
      <c r="RAA57" s="76"/>
      <c r="RAB57" s="76"/>
      <c r="RAC57" s="76"/>
      <c r="RAD57" s="76"/>
      <c r="RAE57" s="76"/>
      <c r="RAF57" s="76"/>
      <c r="RAG57" s="76"/>
      <c r="RAH57" s="76"/>
      <c r="RAI57" s="76"/>
      <c r="RAJ57" s="76"/>
      <c r="RAK57" s="76"/>
      <c r="RAL57" s="76"/>
      <c r="RAM57" s="76"/>
      <c r="RAN57" s="76"/>
      <c r="RAO57" s="76"/>
      <c r="RAP57" s="76"/>
      <c r="RAQ57" s="76"/>
      <c r="RAR57" s="76"/>
      <c r="RAS57" s="76"/>
      <c r="RAT57" s="76"/>
      <c r="RAU57" s="76"/>
      <c r="RAV57" s="76"/>
      <c r="RAW57" s="76"/>
      <c r="RAX57" s="76"/>
      <c r="RAY57" s="76"/>
      <c r="RAZ57" s="76"/>
      <c r="RBA57" s="76"/>
      <c r="RBB57" s="76"/>
      <c r="RBC57" s="76"/>
      <c r="RBD57" s="76"/>
      <c r="RBE57" s="76"/>
      <c r="RBF57" s="76"/>
      <c r="RBG57" s="76"/>
      <c r="RBH57" s="76"/>
      <c r="RBI57" s="76"/>
      <c r="RBJ57" s="76"/>
      <c r="RBK57" s="76"/>
      <c r="RBL57" s="76"/>
      <c r="RBM57" s="76"/>
      <c r="RBN57" s="76"/>
      <c r="RBO57" s="76"/>
      <c r="RBP57" s="76"/>
      <c r="RBQ57" s="76"/>
      <c r="RBR57" s="76"/>
      <c r="RBS57" s="76"/>
      <c r="RBT57" s="76"/>
      <c r="RBU57" s="76"/>
      <c r="RBV57" s="76"/>
      <c r="RBW57" s="76"/>
      <c r="RBX57" s="76"/>
      <c r="RBY57" s="76"/>
      <c r="RBZ57" s="76"/>
      <c r="RCA57" s="76"/>
      <c r="RCB57" s="76"/>
      <c r="RCC57" s="76"/>
      <c r="RCD57" s="76"/>
      <c r="RCE57" s="76"/>
      <c r="RCF57" s="76"/>
      <c r="RCG57" s="76"/>
      <c r="RCH57" s="76"/>
      <c r="RCI57" s="76"/>
      <c r="RCJ57" s="76"/>
      <c r="RCK57" s="76"/>
      <c r="RCL57" s="76"/>
      <c r="RCM57" s="76"/>
      <c r="RCN57" s="76"/>
      <c r="RCO57" s="76"/>
      <c r="RCP57" s="76"/>
      <c r="RCQ57" s="76"/>
      <c r="RCR57" s="76"/>
      <c r="RCS57" s="76"/>
      <c r="RCT57" s="76"/>
      <c r="RCU57" s="76"/>
      <c r="RCV57" s="76"/>
      <c r="RCW57" s="76"/>
      <c r="RCX57" s="76"/>
      <c r="RCY57" s="76"/>
      <c r="RCZ57" s="76"/>
      <c r="RDA57" s="76"/>
      <c r="RDB57" s="76"/>
      <c r="RDC57" s="76"/>
      <c r="RDD57" s="76"/>
      <c r="RDE57" s="76"/>
      <c r="RDF57" s="76"/>
      <c r="RDG57" s="76"/>
      <c r="RDH57" s="76"/>
      <c r="RDI57" s="76"/>
      <c r="RDJ57" s="76"/>
      <c r="RDK57" s="76"/>
      <c r="RDL57" s="76"/>
      <c r="RDM57" s="76"/>
      <c r="RDN57" s="76"/>
      <c r="RDO57" s="76"/>
      <c r="RDP57" s="76"/>
      <c r="RDQ57" s="76"/>
      <c r="RDR57" s="76"/>
      <c r="RDS57" s="76"/>
      <c r="RDT57" s="76"/>
      <c r="RDU57" s="76"/>
      <c r="RDV57" s="76"/>
      <c r="RDW57" s="76"/>
      <c r="RDX57" s="76"/>
      <c r="RDY57" s="76"/>
      <c r="RDZ57" s="76"/>
      <c r="REA57" s="76"/>
      <c r="REB57" s="76"/>
      <c r="REC57" s="76"/>
      <c r="RED57" s="76"/>
      <c r="REE57" s="76"/>
      <c r="REF57" s="76"/>
      <c r="REG57" s="76"/>
      <c r="REH57" s="76"/>
      <c r="REI57" s="76"/>
      <c r="REJ57" s="76"/>
      <c r="REK57" s="76"/>
      <c r="REL57" s="76"/>
      <c r="REM57" s="76"/>
      <c r="REN57" s="76"/>
      <c r="REO57" s="76"/>
      <c r="REP57" s="76"/>
      <c r="REQ57" s="76"/>
      <c r="RER57" s="76"/>
      <c r="RES57" s="76"/>
      <c r="RET57" s="76"/>
      <c r="REU57" s="76"/>
      <c r="REV57" s="76"/>
      <c r="REW57" s="76"/>
      <c r="REX57" s="76"/>
      <c r="REY57" s="76"/>
      <c r="REZ57" s="76"/>
      <c r="RFA57" s="76"/>
      <c r="RFB57" s="76"/>
      <c r="RFC57" s="76"/>
      <c r="RFD57" s="76"/>
      <c r="RFE57" s="76"/>
      <c r="RFF57" s="76"/>
      <c r="RFG57" s="76"/>
      <c r="RFH57" s="76"/>
      <c r="RFI57" s="76"/>
      <c r="RFJ57" s="76"/>
      <c r="RFK57" s="76"/>
      <c r="RFL57" s="76"/>
      <c r="RFM57" s="76"/>
      <c r="RFN57" s="76"/>
      <c r="RFO57" s="76"/>
      <c r="RFP57" s="76"/>
      <c r="RFQ57" s="76"/>
      <c r="RFR57" s="76"/>
      <c r="RFS57" s="76"/>
      <c r="RFT57" s="76"/>
      <c r="RFU57" s="76"/>
      <c r="RFV57" s="76"/>
      <c r="RFW57" s="76"/>
      <c r="RFX57" s="76"/>
      <c r="RFY57" s="76"/>
      <c r="RFZ57" s="76"/>
      <c r="RGA57" s="76"/>
      <c r="RGB57" s="76"/>
      <c r="RGC57" s="76"/>
      <c r="RGD57" s="76"/>
      <c r="RGE57" s="76"/>
      <c r="RGF57" s="76"/>
      <c r="RGG57" s="76"/>
      <c r="RGH57" s="76"/>
      <c r="RGI57" s="76"/>
      <c r="RGJ57" s="76"/>
      <c r="RGK57" s="76"/>
      <c r="RGL57" s="76"/>
      <c r="RGM57" s="76"/>
      <c r="RGN57" s="76"/>
      <c r="RGO57" s="76"/>
      <c r="RGP57" s="76"/>
      <c r="RGQ57" s="76"/>
      <c r="RGR57" s="76"/>
      <c r="RGS57" s="76"/>
      <c r="RGT57" s="76"/>
      <c r="RGU57" s="76"/>
      <c r="RGV57" s="76"/>
      <c r="RGW57" s="76"/>
      <c r="RGX57" s="76"/>
      <c r="RGY57" s="76"/>
      <c r="RGZ57" s="76"/>
      <c r="RHA57" s="76"/>
      <c r="RHB57" s="76"/>
      <c r="RHC57" s="76"/>
      <c r="RHD57" s="76"/>
      <c r="RHE57" s="76"/>
      <c r="RHF57" s="76"/>
      <c r="RHG57" s="76"/>
      <c r="RHH57" s="76"/>
      <c r="RHI57" s="76"/>
      <c r="RHJ57" s="76"/>
      <c r="RHK57" s="76"/>
      <c r="RHL57" s="76"/>
      <c r="RHM57" s="76"/>
      <c r="RHN57" s="76"/>
      <c r="RHO57" s="76"/>
      <c r="RHP57" s="76"/>
      <c r="RHQ57" s="76"/>
      <c r="RHR57" s="76"/>
      <c r="RHS57" s="76"/>
      <c r="RHT57" s="76"/>
      <c r="RHU57" s="76"/>
      <c r="RHV57" s="76"/>
      <c r="RHW57" s="76"/>
      <c r="RHX57" s="76"/>
      <c r="RHY57" s="76"/>
      <c r="RHZ57" s="76"/>
      <c r="RIA57" s="76"/>
      <c r="RIB57" s="76"/>
      <c r="RIC57" s="76"/>
      <c r="RID57" s="76"/>
      <c r="RIE57" s="76"/>
      <c r="RIF57" s="76"/>
      <c r="RIG57" s="76"/>
      <c r="RIH57" s="76"/>
      <c r="RII57" s="76"/>
      <c r="RIJ57" s="76"/>
      <c r="RIK57" s="76"/>
      <c r="RIL57" s="76"/>
      <c r="RIM57" s="76"/>
      <c r="RIN57" s="76"/>
      <c r="RIO57" s="76"/>
      <c r="RIP57" s="76"/>
      <c r="RIQ57" s="76"/>
      <c r="RIR57" s="76"/>
      <c r="RIS57" s="76"/>
      <c r="RIT57" s="76"/>
      <c r="RIU57" s="76"/>
      <c r="RIV57" s="76"/>
      <c r="RIW57" s="76"/>
      <c r="RIX57" s="76"/>
      <c r="RIY57" s="76"/>
      <c r="RIZ57" s="76"/>
      <c r="RJA57" s="76"/>
      <c r="RJB57" s="76"/>
      <c r="RJC57" s="76"/>
      <c r="RJD57" s="76"/>
      <c r="RJE57" s="76"/>
      <c r="RJF57" s="76"/>
      <c r="RJG57" s="76"/>
      <c r="RJH57" s="76"/>
      <c r="RJI57" s="76"/>
      <c r="RJJ57" s="76"/>
      <c r="RJK57" s="76"/>
      <c r="RJL57" s="76"/>
      <c r="RJM57" s="76"/>
      <c r="RJN57" s="76"/>
      <c r="RJO57" s="76"/>
      <c r="RJP57" s="76"/>
      <c r="RJQ57" s="76"/>
      <c r="RJR57" s="76"/>
      <c r="RJS57" s="76"/>
      <c r="RJT57" s="76"/>
      <c r="RJU57" s="76"/>
      <c r="RJV57" s="76"/>
      <c r="RJW57" s="76"/>
      <c r="RJX57" s="76"/>
      <c r="RJY57" s="76"/>
      <c r="RJZ57" s="76"/>
      <c r="RKA57" s="76"/>
      <c r="RKB57" s="76"/>
      <c r="RKC57" s="76"/>
      <c r="RKD57" s="76"/>
      <c r="RKE57" s="76"/>
      <c r="RKF57" s="76"/>
      <c r="RKG57" s="76"/>
      <c r="RKH57" s="76"/>
      <c r="RKI57" s="76"/>
      <c r="RKJ57" s="76"/>
      <c r="RKK57" s="76"/>
      <c r="RKL57" s="76"/>
      <c r="RKM57" s="76"/>
      <c r="RKN57" s="76"/>
      <c r="RKO57" s="76"/>
      <c r="RKP57" s="76"/>
      <c r="RKQ57" s="76"/>
      <c r="RKR57" s="76"/>
      <c r="RKS57" s="76"/>
      <c r="RKT57" s="76"/>
      <c r="RKU57" s="76"/>
      <c r="RKV57" s="76"/>
      <c r="RKW57" s="76"/>
      <c r="RKX57" s="76"/>
      <c r="RKY57" s="76"/>
      <c r="RKZ57" s="76"/>
      <c r="RLA57" s="76"/>
      <c r="RLB57" s="76"/>
      <c r="RLC57" s="76"/>
      <c r="RLD57" s="76"/>
      <c r="RLE57" s="76"/>
      <c r="RLF57" s="76"/>
      <c r="RLG57" s="76"/>
      <c r="RLH57" s="76"/>
      <c r="RLI57" s="76"/>
      <c r="RLJ57" s="76"/>
      <c r="RLK57" s="76"/>
      <c r="RLL57" s="76"/>
      <c r="RLM57" s="76"/>
      <c r="RLN57" s="76"/>
      <c r="RLO57" s="76"/>
      <c r="RLP57" s="76"/>
      <c r="RLQ57" s="76"/>
      <c r="RLR57" s="76"/>
      <c r="RLS57" s="76"/>
      <c r="RLT57" s="76"/>
      <c r="RLU57" s="76"/>
      <c r="RLV57" s="76"/>
      <c r="RLW57" s="76"/>
      <c r="RLX57" s="76"/>
      <c r="RLY57" s="76"/>
      <c r="RLZ57" s="76"/>
      <c r="RMA57" s="76"/>
      <c r="RMB57" s="76"/>
      <c r="RMC57" s="76"/>
      <c r="RMD57" s="76"/>
      <c r="RME57" s="76"/>
      <c r="RMF57" s="76"/>
      <c r="RMG57" s="76"/>
      <c r="RMH57" s="76"/>
      <c r="RMI57" s="76"/>
      <c r="RMJ57" s="76"/>
      <c r="RMK57" s="76"/>
      <c r="RML57" s="76"/>
      <c r="RMM57" s="76"/>
      <c r="RMN57" s="76"/>
      <c r="RMO57" s="76"/>
      <c r="RMP57" s="76"/>
      <c r="RMQ57" s="76"/>
      <c r="RMR57" s="76"/>
      <c r="RMS57" s="76"/>
      <c r="RMT57" s="76"/>
      <c r="RMU57" s="76"/>
      <c r="RMV57" s="76"/>
      <c r="RMW57" s="76"/>
      <c r="RMX57" s="76"/>
      <c r="RMY57" s="76"/>
      <c r="RMZ57" s="76"/>
      <c r="RNA57" s="76"/>
      <c r="RNB57" s="76"/>
      <c r="RNC57" s="76"/>
      <c r="RND57" s="76"/>
      <c r="RNE57" s="76"/>
      <c r="RNF57" s="76"/>
      <c r="RNG57" s="76"/>
      <c r="RNH57" s="76"/>
      <c r="RNI57" s="76"/>
      <c r="RNJ57" s="76"/>
      <c r="RNK57" s="76"/>
      <c r="RNL57" s="76"/>
      <c r="RNM57" s="76"/>
      <c r="RNN57" s="76"/>
      <c r="RNO57" s="76"/>
      <c r="RNP57" s="76"/>
      <c r="RNQ57" s="76"/>
      <c r="RNR57" s="76"/>
      <c r="RNS57" s="76"/>
      <c r="RNT57" s="76"/>
      <c r="RNU57" s="76"/>
      <c r="RNV57" s="76"/>
      <c r="RNW57" s="76"/>
      <c r="RNX57" s="76"/>
      <c r="RNY57" s="76"/>
      <c r="RNZ57" s="76"/>
      <c r="ROA57" s="76"/>
      <c r="ROB57" s="76"/>
      <c r="ROC57" s="76"/>
      <c r="ROD57" s="76"/>
      <c r="ROE57" s="76"/>
      <c r="ROF57" s="76"/>
      <c r="ROG57" s="76"/>
      <c r="ROH57" s="76"/>
      <c r="ROI57" s="76"/>
      <c r="ROJ57" s="76"/>
      <c r="ROK57" s="76"/>
      <c r="ROL57" s="76"/>
      <c r="ROM57" s="76"/>
      <c r="RON57" s="76"/>
      <c r="ROO57" s="76"/>
      <c r="ROP57" s="76"/>
      <c r="ROQ57" s="76"/>
      <c r="ROR57" s="76"/>
      <c r="ROS57" s="76"/>
      <c r="ROT57" s="76"/>
      <c r="ROU57" s="76"/>
      <c r="ROV57" s="76"/>
      <c r="ROW57" s="76"/>
      <c r="ROX57" s="76"/>
      <c r="ROY57" s="76"/>
      <c r="ROZ57" s="76"/>
      <c r="RPA57" s="76"/>
      <c r="RPB57" s="76"/>
      <c r="RPC57" s="76"/>
      <c r="RPD57" s="76"/>
      <c r="RPE57" s="76"/>
      <c r="RPF57" s="76"/>
      <c r="RPG57" s="76"/>
      <c r="RPH57" s="76"/>
      <c r="RPI57" s="76"/>
      <c r="RPJ57" s="76"/>
      <c r="RPK57" s="76"/>
      <c r="RPL57" s="76"/>
      <c r="RPM57" s="76"/>
      <c r="RPN57" s="76"/>
      <c r="RPO57" s="76"/>
      <c r="RPP57" s="76"/>
      <c r="RPQ57" s="76"/>
      <c r="RPR57" s="76"/>
      <c r="RPS57" s="76"/>
      <c r="RPT57" s="76"/>
      <c r="RPU57" s="76"/>
      <c r="RPV57" s="76"/>
      <c r="RPW57" s="76"/>
      <c r="RPX57" s="76"/>
      <c r="RPY57" s="76"/>
      <c r="RPZ57" s="76"/>
      <c r="RQA57" s="76"/>
      <c r="RQB57" s="76"/>
      <c r="RQC57" s="76"/>
      <c r="RQD57" s="76"/>
      <c r="RQE57" s="76"/>
      <c r="RQF57" s="76"/>
      <c r="RQG57" s="76"/>
      <c r="RQH57" s="76"/>
      <c r="RQI57" s="76"/>
      <c r="RQJ57" s="76"/>
      <c r="RQK57" s="76"/>
      <c r="RQL57" s="76"/>
      <c r="RQM57" s="76"/>
      <c r="RQN57" s="76"/>
      <c r="RQO57" s="76"/>
      <c r="RQP57" s="76"/>
      <c r="RQQ57" s="76"/>
      <c r="RQR57" s="76"/>
      <c r="RQS57" s="76"/>
      <c r="RQT57" s="76"/>
      <c r="RQU57" s="76"/>
      <c r="RQV57" s="76"/>
      <c r="RQW57" s="76"/>
      <c r="RQX57" s="76"/>
      <c r="RQY57" s="76"/>
      <c r="RQZ57" s="76"/>
      <c r="RRA57" s="76"/>
      <c r="RRB57" s="76"/>
      <c r="RRC57" s="76"/>
      <c r="RRD57" s="76"/>
      <c r="RRE57" s="76"/>
      <c r="RRF57" s="76"/>
      <c r="RRG57" s="76"/>
      <c r="RRH57" s="76"/>
      <c r="RRI57" s="76"/>
      <c r="RRJ57" s="76"/>
      <c r="RRK57" s="76"/>
      <c r="RRL57" s="76"/>
      <c r="RRM57" s="76"/>
      <c r="RRN57" s="76"/>
      <c r="RRO57" s="76"/>
      <c r="RRP57" s="76"/>
      <c r="RRQ57" s="76"/>
      <c r="RRR57" s="76"/>
      <c r="RRS57" s="76"/>
      <c r="RRT57" s="76"/>
      <c r="RRU57" s="76"/>
      <c r="RRV57" s="76"/>
      <c r="RRW57" s="76"/>
      <c r="RRX57" s="76"/>
      <c r="RRY57" s="76"/>
      <c r="RRZ57" s="76"/>
      <c r="RSA57" s="76"/>
      <c r="RSB57" s="76"/>
      <c r="RSC57" s="76"/>
      <c r="RSD57" s="76"/>
      <c r="RSE57" s="76"/>
      <c r="RSF57" s="76"/>
      <c r="RSG57" s="76"/>
      <c r="RSH57" s="76"/>
      <c r="RSI57" s="76"/>
      <c r="RSJ57" s="76"/>
      <c r="RSK57" s="76"/>
      <c r="RSL57" s="76"/>
      <c r="RSM57" s="76"/>
      <c r="RSN57" s="76"/>
      <c r="RSO57" s="76"/>
      <c r="RSP57" s="76"/>
      <c r="RSQ57" s="76"/>
      <c r="RSR57" s="76"/>
      <c r="RSS57" s="76"/>
      <c r="RST57" s="76"/>
      <c r="RSU57" s="76"/>
      <c r="RSV57" s="76"/>
      <c r="RSW57" s="76"/>
      <c r="RSX57" s="76"/>
      <c r="RSY57" s="76"/>
      <c r="RSZ57" s="76"/>
      <c r="RTA57" s="76"/>
      <c r="RTB57" s="76"/>
      <c r="RTC57" s="76"/>
      <c r="RTD57" s="76"/>
      <c r="RTE57" s="76"/>
      <c r="RTF57" s="76"/>
      <c r="RTG57" s="76"/>
      <c r="RTH57" s="76"/>
      <c r="RTI57" s="76"/>
      <c r="RTJ57" s="76"/>
      <c r="RTK57" s="76"/>
      <c r="RTL57" s="76"/>
      <c r="RTM57" s="76"/>
      <c r="RTN57" s="76"/>
      <c r="RTO57" s="76"/>
      <c r="RTP57" s="76"/>
      <c r="RTQ57" s="76"/>
      <c r="RTR57" s="76"/>
      <c r="RTS57" s="76"/>
      <c r="RTT57" s="76"/>
      <c r="RTU57" s="76"/>
      <c r="RTV57" s="76"/>
      <c r="RTW57" s="76"/>
      <c r="RTX57" s="76"/>
      <c r="RTY57" s="76"/>
      <c r="RTZ57" s="76"/>
      <c r="RUA57" s="76"/>
      <c r="RUB57" s="76"/>
      <c r="RUC57" s="76"/>
      <c r="RUD57" s="76"/>
      <c r="RUE57" s="76"/>
      <c r="RUF57" s="76"/>
      <c r="RUG57" s="76"/>
      <c r="RUH57" s="76"/>
      <c r="RUI57" s="76"/>
      <c r="RUJ57" s="76"/>
      <c r="RUK57" s="76"/>
      <c r="RUL57" s="76"/>
      <c r="RUM57" s="76"/>
      <c r="RUN57" s="76"/>
      <c r="RUO57" s="76"/>
      <c r="RUP57" s="76"/>
      <c r="RUQ57" s="76"/>
      <c r="RUR57" s="76"/>
      <c r="RUS57" s="76"/>
      <c r="RUT57" s="76"/>
      <c r="RUU57" s="76"/>
      <c r="RUV57" s="76"/>
      <c r="RUW57" s="76"/>
      <c r="RUX57" s="76"/>
      <c r="RUY57" s="76"/>
      <c r="RUZ57" s="76"/>
      <c r="RVA57" s="76"/>
      <c r="RVB57" s="76"/>
      <c r="RVC57" s="76"/>
      <c r="RVD57" s="76"/>
      <c r="RVE57" s="76"/>
      <c r="RVF57" s="76"/>
      <c r="RVG57" s="76"/>
      <c r="RVH57" s="76"/>
      <c r="RVI57" s="76"/>
      <c r="RVJ57" s="76"/>
      <c r="RVK57" s="76"/>
      <c r="RVL57" s="76"/>
      <c r="RVM57" s="76"/>
      <c r="RVN57" s="76"/>
      <c r="RVO57" s="76"/>
      <c r="RVP57" s="76"/>
      <c r="RVQ57" s="76"/>
      <c r="RVR57" s="76"/>
      <c r="RVS57" s="76"/>
      <c r="RVT57" s="76"/>
      <c r="RVU57" s="76"/>
      <c r="RVV57" s="76"/>
      <c r="RVW57" s="76"/>
      <c r="RVX57" s="76"/>
      <c r="RVY57" s="76"/>
      <c r="RVZ57" s="76"/>
      <c r="RWA57" s="76"/>
      <c r="RWB57" s="76"/>
      <c r="RWC57" s="76"/>
      <c r="RWD57" s="76"/>
      <c r="RWE57" s="76"/>
      <c r="RWF57" s="76"/>
      <c r="RWG57" s="76"/>
      <c r="RWH57" s="76"/>
      <c r="RWI57" s="76"/>
      <c r="RWJ57" s="76"/>
      <c r="RWK57" s="76"/>
      <c r="RWL57" s="76"/>
      <c r="RWM57" s="76"/>
      <c r="RWN57" s="76"/>
      <c r="RWO57" s="76"/>
      <c r="RWP57" s="76"/>
      <c r="RWQ57" s="76"/>
      <c r="RWR57" s="76"/>
      <c r="RWS57" s="76"/>
      <c r="RWT57" s="76"/>
      <c r="RWU57" s="76"/>
      <c r="RWV57" s="76"/>
      <c r="RWW57" s="76"/>
      <c r="RWX57" s="76"/>
      <c r="RWY57" s="76"/>
      <c r="RWZ57" s="76"/>
      <c r="RXA57" s="76"/>
      <c r="RXB57" s="76"/>
      <c r="RXC57" s="76"/>
      <c r="RXD57" s="76"/>
      <c r="RXE57" s="76"/>
      <c r="RXF57" s="76"/>
      <c r="RXG57" s="76"/>
      <c r="RXH57" s="76"/>
      <c r="RXI57" s="76"/>
      <c r="RXJ57" s="76"/>
      <c r="RXK57" s="76"/>
      <c r="RXL57" s="76"/>
      <c r="RXM57" s="76"/>
      <c r="RXN57" s="76"/>
      <c r="RXO57" s="76"/>
      <c r="RXP57" s="76"/>
      <c r="RXQ57" s="76"/>
      <c r="RXR57" s="76"/>
      <c r="RXS57" s="76"/>
      <c r="RXT57" s="76"/>
      <c r="RXU57" s="76"/>
      <c r="RXV57" s="76"/>
      <c r="RXW57" s="76"/>
      <c r="RXX57" s="76"/>
      <c r="RXY57" s="76"/>
      <c r="RXZ57" s="76"/>
      <c r="RYA57" s="76"/>
      <c r="RYB57" s="76"/>
      <c r="RYC57" s="76"/>
      <c r="RYD57" s="76"/>
      <c r="RYE57" s="76"/>
      <c r="RYF57" s="76"/>
      <c r="RYG57" s="76"/>
      <c r="RYH57" s="76"/>
      <c r="RYI57" s="76"/>
      <c r="RYJ57" s="76"/>
      <c r="RYK57" s="76"/>
      <c r="RYL57" s="76"/>
      <c r="RYM57" s="76"/>
      <c r="RYN57" s="76"/>
      <c r="RYO57" s="76"/>
      <c r="RYP57" s="76"/>
      <c r="RYQ57" s="76"/>
      <c r="RYR57" s="76"/>
      <c r="RYS57" s="76"/>
      <c r="RYT57" s="76"/>
      <c r="RYU57" s="76"/>
      <c r="RYV57" s="76"/>
      <c r="RYW57" s="76"/>
      <c r="RYX57" s="76"/>
      <c r="RYY57" s="76"/>
      <c r="RYZ57" s="76"/>
      <c r="RZA57" s="76"/>
      <c r="RZB57" s="76"/>
      <c r="RZC57" s="76"/>
      <c r="RZD57" s="76"/>
      <c r="RZE57" s="76"/>
      <c r="RZF57" s="76"/>
      <c r="RZG57" s="76"/>
      <c r="RZH57" s="76"/>
      <c r="RZI57" s="76"/>
      <c r="RZJ57" s="76"/>
      <c r="RZK57" s="76"/>
      <c r="RZL57" s="76"/>
      <c r="RZM57" s="76"/>
      <c r="RZN57" s="76"/>
      <c r="RZO57" s="76"/>
      <c r="RZP57" s="76"/>
      <c r="RZQ57" s="76"/>
      <c r="RZR57" s="76"/>
      <c r="RZS57" s="76"/>
      <c r="RZT57" s="76"/>
      <c r="RZU57" s="76"/>
      <c r="RZV57" s="76"/>
      <c r="RZW57" s="76"/>
      <c r="RZX57" s="76"/>
      <c r="RZY57" s="76"/>
      <c r="RZZ57" s="76"/>
      <c r="SAA57" s="76"/>
      <c r="SAB57" s="76"/>
      <c r="SAC57" s="76"/>
      <c r="SAD57" s="76"/>
      <c r="SAE57" s="76"/>
      <c r="SAF57" s="76"/>
      <c r="SAG57" s="76"/>
      <c r="SAH57" s="76"/>
      <c r="SAI57" s="76"/>
      <c r="SAJ57" s="76"/>
      <c r="SAK57" s="76"/>
      <c r="SAL57" s="76"/>
      <c r="SAM57" s="76"/>
      <c r="SAN57" s="76"/>
      <c r="SAO57" s="76"/>
      <c r="SAP57" s="76"/>
      <c r="SAQ57" s="76"/>
      <c r="SAR57" s="76"/>
      <c r="SAS57" s="76"/>
      <c r="SAT57" s="76"/>
      <c r="SAU57" s="76"/>
      <c r="SAV57" s="76"/>
      <c r="SAW57" s="76"/>
      <c r="SAX57" s="76"/>
      <c r="SAY57" s="76"/>
      <c r="SAZ57" s="76"/>
      <c r="SBA57" s="76"/>
      <c r="SBB57" s="76"/>
      <c r="SBC57" s="76"/>
      <c r="SBD57" s="76"/>
      <c r="SBE57" s="76"/>
      <c r="SBF57" s="76"/>
      <c r="SBG57" s="76"/>
      <c r="SBH57" s="76"/>
      <c r="SBI57" s="76"/>
      <c r="SBJ57" s="76"/>
      <c r="SBK57" s="76"/>
      <c r="SBL57" s="76"/>
      <c r="SBM57" s="76"/>
      <c r="SBN57" s="76"/>
      <c r="SBO57" s="76"/>
      <c r="SBP57" s="76"/>
      <c r="SBQ57" s="76"/>
      <c r="SBR57" s="76"/>
      <c r="SBS57" s="76"/>
      <c r="SBT57" s="76"/>
      <c r="SBU57" s="76"/>
      <c r="SBV57" s="76"/>
      <c r="SBW57" s="76"/>
      <c r="SBX57" s="76"/>
      <c r="SBY57" s="76"/>
      <c r="SBZ57" s="76"/>
      <c r="SCA57" s="76"/>
      <c r="SCB57" s="76"/>
      <c r="SCC57" s="76"/>
      <c r="SCD57" s="76"/>
      <c r="SCE57" s="76"/>
      <c r="SCF57" s="76"/>
      <c r="SCG57" s="76"/>
      <c r="SCH57" s="76"/>
      <c r="SCI57" s="76"/>
      <c r="SCJ57" s="76"/>
      <c r="SCK57" s="76"/>
      <c r="SCL57" s="76"/>
      <c r="SCM57" s="76"/>
      <c r="SCN57" s="76"/>
      <c r="SCO57" s="76"/>
      <c r="SCP57" s="76"/>
      <c r="SCQ57" s="76"/>
      <c r="SCR57" s="76"/>
      <c r="SCS57" s="76"/>
      <c r="SCT57" s="76"/>
      <c r="SCU57" s="76"/>
      <c r="SCV57" s="76"/>
      <c r="SCW57" s="76"/>
      <c r="SCX57" s="76"/>
      <c r="SCY57" s="76"/>
      <c r="SCZ57" s="76"/>
      <c r="SDA57" s="76"/>
      <c r="SDB57" s="76"/>
      <c r="SDC57" s="76"/>
      <c r="SDD57" s="76"/>
      <c r="SDE57" s="76"/>
      <c r="SDF57" s="76"/>
      <c r="SDG57" s="76"/>
      <c r="SDH57" s="76"/>
      <c r="SDI57" s="76"/>
      <c r="SDJ57" s="76"/>
      <c r="SDK57" s="76"/>
      <c r="SDL57" s="76"/>
      <c r="SDM57" s="76"/>
      <c r="SDN57" s="76"/>
      <c r="SDO57" s="76"/>
      <c r="SDP57" s="76"/>
      <c r="SDQ57" s="76"/>
      <c r="SDR57" s="76"/>
      <c r="SDS57" s="76"/>
      <c r="SDT57" s="76"/>
      <c r="SDU57" s="76"/>
      <c r="SDV57" s="76"/>
      <c r="SDW57" s="76"/>
      <c r="SDX57" s="76"/>
      <c r="SDY57" s="76"/>
      <c r="SDZ57" s="76"/>
      <c r="SEA57" s="76"/>
      <c r="SEB57" s="76"/>
      <c r="SEC57" s="76"/>
      <c r="SED57" s="76"/>
      <c r="SEE57" s="76"/>
      <c r="SEF57" s="76"/>
      <c r="SEG57" s="76"/>
      <c r="SEH57" s="76"/>
      <c r="SEI57" s="76"/>
      <c r="SEJ57" s="76"/>
      <c r="SEK57" s="76"/>
      <c r="SEL57" s="76"/>
      <c r="SEM57" s="76"/>
      <c r="SEN57" s="76"/>
      <c r="SEO57" s="76"/>
      <c r="SEP57" s="76"/>
      <c r="SEQ57" s="76"/>
      <c r="SER57" s="76"/>
      <c r="SES57" s="76"/>
      <c r="SET57" s="76"/>
      <c r="SEU57" s="76"/>
      <c r="SEV57" s="76"/>
      <c r="SEW57" s="76"/>
      <c r="SEX57" s="76"/>
      <c r="SEY57" s="76"/>
      <c r="SEZ57" s="76"/>
      <c r="SFA57" s="76"/>
      <c r="SFB57" s="76"/>
      <c r="SFC57" s="76"/>
      <c r="SFD57" s="76"/>
      <c r="SFE57" s="76"/>
      <c r="SFF57" s="76"/>
      <c r="SFG57" s="76"/>
      <c r="SFH57" s="76"/>
      <c r="SFI57" s="76"/>
      <c r="SFJ57" s="76"/>
      <c r="SFK57" s="76"/>
      <c r="SFL57" s="76"/>
      <c r="SFM57" s="76"/>
      <c r="SFN57" s="76"/>
      <c r="SFO57" s="76"/>
      <c r="SFP57" s="76"/>
      <c r="SFQ57" s="76"/>
      <c r="SFR57" s="76"/>
      <c r="SFS57" s="76"/>
      <c r="SFT57" s="76"/>
      <c r="SFU57" s="76"/>
      <c r="SFV57" s="76"/>
      <c r="SFW57" s="76"/>
      <c r="SFX57" s="76"/>
      <c r="SFY57" s="76"/>
      <c r="SFZ57" s="76"/>
      <c r="SGA57" s="76"/>
      <c r="SGB57" s="76"/>
      <c r="SGC57" s="76"/>
      <c r="SGD57" s="76"/>
      <c r="SGE57" s="76"/>
      <c r="SGF57" s="76"/>
      <c r="SGG57" s="76"/>
      <c r="SGH57" s="76"/>
      <c r="SGI57" s="76"/>
      <c r="SGJ57" s="76"/>
      <c r="SGK57" s="76"/>
      <c r="SGL57" s="76"/>
      <c r="SGM57" s="76"/>
      <c r="SGN57" s="76"/>
      <c r="SGO57" s="76"/>
      <c r="SGP57" s="76"/>
      <c r="SGQ57" s="76"/>
      <c r="SGR57" s="76"/>
      <c r="SGS57" s="76"/>
      <c r="SGT57" s="76"/>
      <c r="SGU57" s="76"/>
      <c r="SGV57" s="76"/>
      <c r="SGW57" s="76"/>
      <c r="SGX57" s="76"/>
      <c r="SGY57" s="76"/>
      <c r="SGZ57" s="76"/>
      <c r="SHA57" s="76"/>
      <c r="SHB57" s="76"/>
      <c r="SHC57" s="76"/>
      <c r="SHD57" s="76"/>
      <c r="SHE57" s="76"/>
      <c r="SHF57" s="76"/>
      <c r="SHG57" s="76"/>
      <c r="SHH57" s="76"/>
      <c r="SHI57" s="76"/>
      <c r="SHJ57" s="76"/>
      <c r="SHK57" s="76"/>
      <c r="SHL57" s="76"/>
      <c r="SHM57" s="76"/>
      <c r="SHN57" s="76"/>
      <c r="SHO57" s="76"/>
      <c r="SHP57" s="76"/>
      <c r="SHQ57" s="76"/>
      <c r="SHR57" s="76"/>
      <c r="SHS57" s="76"/>
      <c r="SHT57" s="76"/>
      <c r="SHU57" s="76"/>
      <c r="SHV57" s="76"/>
      <c r="SHW57" s="76"/>
      <c r="SHX57" s="76"/>
      <c r="SHY57" s="76"/>
      <c r="SHZ57" s="76"/>
      <c r="SIA57" s="76"/>
      <c r="SIB57" s="76"/>
      <c r="SIC57" s="76"/>
      <c r="SID57" s="76"/>
      <c r="SIE57" s="76"/>
      <c r="SIF57" s="76"/>
      <c r="SIG57" s="76"/>
      <c r="SIH57" s="76"/>
      <c r="SII57" s="76"/>
      <c r="SIJ57" s="76"/>
      <c r="SIK57" s="76"/>
      <c r="SIL57" s="76"/>
      <c r="SIM57" s="76"/>
      <c r="SIN57" s="76"/>
      <c r="SIO57" s="76"/>
      <c r="SIP57" s="76"/>
      <c r="SIQ57" s="76"/>
      <c r="SIR57" s="76"/>
      <c r="SIS57" s="76"/>
      <c r="SIT57" s="76"/>
      <c r="SIU57" s="76"/>
      <c r="SIV57" s="76"/>
      <c r="SIW57" s="76"/>
      <c r="SIX57" s="76"/>
      <c r="SIY57" s="76"/>
      <c r="SIZ57" s="76"/>
      <c r="SJA57" s="76"/>
      <c r="SJB57" s="76"/>
      <c r="SJC57" s="76"/>
      <c r="SJD57" s="76"/>
      <c r="SJE57" s="76"/>
      <c r="SJF57" s="76"/>
      <c r="SJG57" s="76"/>
      <c r="SJH57" s="76"/>
      <c r="SJI57" s="76"/>
      <c r="SJJ57" s="76"/>
      <c r="SJK57" s="76"/>
      <c r="SJL57" s="76"/>
      <c r="SJM57" s="76"/>
      <c r="SJN57" s="76"/>
      <c r="SJO57" s="76"/>
      <c r="SJP57" s="76"/>
      <c r="SJQ57" s="76"/>
      <c r="SJR57" s="76"/>
      <c r="SJS57" s="76"/>
      <c r="SJT57" s="76"/>
      <c r="SJU57" s="76"/>
      <c r="SJV57" s="76"/>
      <c r="SJW57" s="76"/>
      <c r="SJX57" s="76"/>
      <c r="SJY57" s="76"/>
      <c r="SJZ57" s="76"/>
      <c r="SKA57" s="76"/>
      <c r="SKB57" s="76"/>
      <c r="SKC57" s="76"/>
      <c r="SKD57" s="76"/>
      <c r="SKE57" s="76"/>
      <c r="SKF57" s="76"/>
      <c r="SKG57" s="76"/>
      <c r="SKH57" s="76"/>
      <c r="SKI57" s="76"/>
      <c r="SKJ57" s="76"/>
      <c r="SKK57" s="76"/>
      <c r="SKL57" s="76"/>
      <c r="SKM57" s="76"/>
      <c r="SKN57" s="76"/>
      <c r="SKO57" s="76"/>
      <c r="SKP57" s="76"/>
      <c r="SKQ57" s="76"/>
      <c r="SKR57" s="76"/>
      <c r="SKS57" s="76"/>
      <c r="SKT57" s="76"/>
      <c r="SKU57" s="76"/>
      <c r="SKV57" s="76"/>
      <c r="SKW57" s="76"/>
      <c r="SKX57" s="76"/>
      <c r="SKY57" s="76"/>
      <c r="SKZ57" s="76"/>
      <c r="SLA57" s="76"/>
      <c r="SLB57" s="76"/>
      <c r="SLC57" s="76"/>
      <c r="SLD57" s="76"/>
      <c r="SLE57" s="76"/>
      <c r="SLF57" s="76"/>
      <c r="SLG57" s="76"/>
      <c r="SLH57" s="76"/>
      <c r="SLI57" s="76"/>
      <c r="SLJ57" s="76"/>
      <c r="SLK57" s="76"/>
      <c r="SLL57" s="76"/>
      <c r="SLM57" s="76"/>
      <c r="SLN57" s="76"/>
      <c r="SLO57" s="76"/>
      <c r="SLP57" s="76"/>
      <c r="SLQ57" s="76"/>
      <c r="SLR57" s="76"/>
      <c r="SLS57" s="76"/>
      <c r="SLT57" s="76"/>
      <c r="SLU57" s="76"/>
      <c r="SLV57" s="76"/>
      <c r="SLW57" s="76"/>
      <c r="SLX57" s="76"/>
      <c r="SLY57" s="76"/>
      <c r="SLZ57" s="76"/>
      <c r="SMA57" s="76"/>
      <c r="SMB57" s="76"/>
      <c r="SMC57" s="76"/>
      <c r="SMD57" s="76"/>
      <c r="SME57" s="76"/>
      <c r="SMF57" s="76"/>
      <c r="SMG57" s="76"/>
      <c r="SMH57" s="76"/>
      <c r="SMI57" s="76"/>
      <c r="SMJ57" s="76"/>
      <c r="SMK57" s="76"/>
      <c r="SML57" s="76"/>
      <c r="SMM57" s="76"/>
      <c r="SMN57" s="76"/>
      <c r="SMO57" s="76"/>
      <c r="SMP57" s="76"/>
      <c r="SMQ57" s="76"/>
      <c r="SMR57" s="76"/>
      <c r="SMS57" s="76"/>
      <c r="SMT57" s="76"/>
      <c r="SMU57" s="76"/>
      <c r="SMV57" s="76"/>
      <c r="SMW57" s="76"/>
      <c r="SMX57" s="76"/>
      <c r="SMY57" s="76"/>
      <c r="SMZ57" s="76"/>
      <c r="SNA57" s="76"/>
      <c r="SNB57" s="76"/>
      <c r="SNC57" s="76"/>
      <c r="SND57" s="76"/>
      <c r="SNE57" s="76"/>
      <c r="SNF57" s="76"/>
      <c r="SNG57" s="76"/>
      <c r="SNH57" s="76"/>
      <c r="SNI57" s="76"/>
      <c r="SNJ57" s="76"/>
      <c r="SNK57" s="76"/>
      <c r="SNL57" s="76"/>
      <c r="SNM57" s="76"/>
      <c r="SNN57" s="76"/>
      <c r="SNO57" s="76"/>
      <c r="SNP57" s="76"/>
      <c r="SNQ57" s="76"/>
      <c r="SNR57" s="76"/>
      <c r="SNS57" s="76"/>
      <c r="SNT57" s="76"/>
      <c r="SNU57" s="76"/>
      <c r="SNV57" s="76"/>
      <c r="SNW57" s="76"/>
      <c r="SNX57" s="76"/>
      <c r="SNY57" s="76"/>
      <c r="SNZ57" s="76"/>
      <c r="SOA57" s="76"/>
      <c r="SOB57" s="76"/>
      <c r="SOC57" s="76"/>
      <c r="SOD57" s="76"/>
      <c r="SOE57" s="76"/>
      <c r="SOF57" s="76"/>
      <c r="SOG57" s="76"/>
      <c r="SOH57" s="76"/>
      <c r="SOI57" s="76"/>
      <c r="SOJ57" s="76"/>
      <c r="SOK57" s="76"/>
      <c r="SOL57" s="76"/>
      <c r="SOM57" s="76"/>
      <c r="SON57" s="76"/>
      <c r="SOO57" s="76"/>
      <c r="SOP57" s="76"/>
      <c r="SOQ57" s="76"/>
      <c r="SOR57" s="76"/>
      <c r="SOS57" s="76"/>
      <c r="SOT57" s="76"/>
      <c r="SOU57" s="76"/>
      <c r="SOV57" s="76"/>
      <c r="SOW57" s="76"/>
      <c r="SOX57" s="76"/>
      <c r="SOY57" s="76"/>
      <c r="SOZ57" s="76"/>
      <c r="SPA57" s="76"/>
      <c r="SPB57" s="76"/>
      <c r="SPC57" s="76"/>
      <c r="SPD57" s="76"/>
      <c r="SPE57" s="76"/>
      <c r="SPF57" s="76"/>
      <c r="SPG57" s="76"/>
      <c r="SPH57" s="76"/>
      <c r="SPI57" s="76"/>
      <c r="SPJ57" s="76"/>
      <c r="SPK57" s="76"/>
      <c r="SPL57" s="76"/>
      <c r="SPM57" s="76"/>
      <c r="SPN57" s="76"/>
      <c r="SPO57" s="76"/>
      <c r="SPP57" s="76"/>
      <c r="SPQ57" s="76"/>
      <c r="SPR57" s="76"/>
      <c r="SPS57" s="76"/>
      <c r="SPT57" s="76"/>
      <c r="SPU57" s="76"/>
      <c r="SPV57" s="76"/>
      <c r="SPW57" s="76"/>
      <c r="SPX57" s="76"/>
      <c r="SPY57" s="76"/>
      <c r="SPZ57" s="76"/>
      <c r="SQA57" s="76"/>
      <c r="SQB57" s="76"/>
      <c r="SQC57" s="76"/>
      <c r="SQD57" s="76"/>
      <c r="SQE57" s="76"/>
      <c r="SQF57" s="76"/>
      <c r="SQG57" s="76"/>
      <c r="SQH57" s="76"/>
      <c r="SQI57" s="76"/>
      <c r="SQJ57" s="76"/>
      <c r="SQK57" s="76"/>
      <c r="SQL57" s="76"/>
      <c r="SQM57" s="76"/>
      <c r="SQN57" s="76"/>
      <c r="SQO57" s="76"/>
      <c r="SQP57" s="76"/>
      <c r="SQQ57" s="76"/>
      <c r="SQR57" s="76"/>
      <c r="SQS57" s="76"/>
      <c r="SQT57" s="76"/>
      <c r="SQU57" s="76"/>
      <c r="SQV57" s="76"/>
      <c r="SQW57" s="76"/>
      <c r="SQX57" s="76"/>
      <c r="SQY57" s="76"/>
      <c r="SQZ57" s="76"/>
      <c r="SRA57" s="76"/>
      <c r="SRB57" s="76"/>
      <c r="SRC57" s="76"/>
      <c r="SRD57" s="76"/>
      <c r="SRE57" s="76"/>
      <c r="SRF57" s="76"/>
      <c r="SRG57" s="76"/>
      <c r="SRH57" s="76"/>
      <c r="SRI57" s="76"/>
      <c r="SRJ57" s="76"/>
      <c r="SRK57" s="76"/>
      <c r="SRL57" s="76"/>
      <c r="SRM57" s="76"/>
      <c r="SRN57" s="76"/>
      <c r="SRO57" s="76"/>
      <c r="SRP57" s="76"/>
      <c r="SRQ57" s="76"/>
      <c r="SRR57" s="76"/>
      <c r="SRS57" s="76"/>
      <c r="SRT57" s="76"/>
      <c r="SRU57" s="76"/>
      <c r="SRV57" s="76"/>
      <c r="SRW57" s="76"/>
      <c r="SRX57" s="76"/>
      <c r="SRY57" s="76"/>
      <c r="SRZ57" s="76"/>
      <c r="SSA57" s="76"/>
      <c r="SSB57" s="76"/>
      <c r="SSC57" s="76"/>
      <c r="SSD57" s="76"/>
      <c r="SSE57" s="76"/>
      <c r="SSF57" s="76"/>
      <c r="SSG57" s="76"/>
      <c r="SSH57" s="76"/>
      <c r="SSI57" s="76"/>
      <c r="SSJ57" s="76"/>
      <c r="SSK57" s="76"/>
      <c r="SSL57" s="76"/>
      <c r="SSM57" s="76"/>
      <c r="SSN57" s="76"/>
      <c r="SSO57" s="76"/>
      <c r="SSP57" s="76"/>
      <c r="SSQ57" s="76"/>
      <c r="SSR57" s="76"/>
      <c r="SSS57" s="76"/>
      <c r="SST57" s="76"/>
      <c r="SSU57" s="76"/>
      <c r="SSV57" s="76"/>
      <c r="SSW57" s="76"/>
      <c r="SSX57" s="76"/>
      <c r="SSY57" s="76"/>
      <c r="SSZ57" s="76"/>
      <c r="STA57" s="76"/>
      <c r="STB57" s="76"/>
      <c r="STC57" s="76"/>
      <c r="STD57" s="76"/>
      <c r="STE57" s="76"/>
      <c r="STF57" s="76"/>
      <c r="STG57" s="76"/>
      <c r="STH57" s="76"/>
      <c r="STI57" s="76"/>
      <c r="STJ57" s="76"/>
      <c r="STK57" s="76"/>
      <c r="STL57" s="76"/>
      <c r="STM57" s="76"/>
      <c r="STN57" s="76"/>
      <c r="STO57" s="76"/>
      <c r="STP57" s="76"/>
      <c r="STQ57" s="76"/>
      <c r="STR57" s="76"/>
      <c r="STS57" s="76"/>
      <c r="STT57" s="76"/>
      <c r="STU57" s="76"/>
      <c r="STV57" s="76"/>
      <c r="STW57" s="76"/>
      <c r="STX57" s="76"/>
      <c r="STY57" s="76"/>
      <c r="STZ57" s="76"/>
      <c r="SUA57" s="76"/>
      <c r="SUB57" s="76"/>
      <c r="SUC57" s="76"/>
      <c r="SUD57" s="76"/>
      <c r="SUE57" s="76"/>
      <c r="SUF57" s="76"/>
      <c r="SUG57" s="76"/>
      <c r="SUH57" s="76"/>
      <c r="SUI57" s="76"/>
      <c r="SUJ57" s="76"/>
      <c r="SUK57" s="76"/>
      <c r="SUL57" s="76"/>
      <c r="SUM57" s="76"/>
      <c r="SUN57" s="76"/>
      <c r="SUO57" s="76"/>
      <c r="SUP57" s="76"/>
      <c r="SUQ57" s="76"/>
      <c r="SUR57" s="76"/>
      <c r="SUS57" s="76"/>
      <c r="SUT57" s="76"/>
      <c r="SUU57" s="76"/>
      <c r="SUV57" s="76"/>
      <c r="SUW57" s="76"/>
      <c r="SUX57" s="76"/>
      <c r="SUY57" s="76"/>
      <c r="SUZ57" s="76"/>
      <c r="SVA57" s="76"/>
      <c r="SVB57" s="76"/>
      <c r="SVC57" s="76"/>
      <c r="SVD57" s="76"/>
      <c r="SVE57" s="76"/>
      <c r="SVF57" s="76"/>
      <c r="SVG57" s="76"/>
      <c r="SVH57" s="76"/>
      <c r="SVI57" s="76"/>
      <c r="SVJ57" s="76"/>
      <c r="SVK57" s="76"/>
      <c r="SVL57" s="76"/>
      <c r="SVM57" s="76"/>
      <c r="SVN57" s="76"/>
      <c r="SVO57" s="76"/>
      <c r="SVP57" s="76"/>
      <c r="SVQ57" s="76"/>
      <c r="SVR57" s="76"/>
      <c r="SVS57" s="76"/>
      <c r="SVT57" s="76"/>
      <c r="SVU57" s="76"/>
      <c r="SVV57" s="76"/>
      <c r="SVW57" s="76"/>
      <c r="SVX57" s="76"/>
      <c r="SVY57" s="76"/>
      <c r="SVZ57" s="76"/>
      <c r="SWA57" s="76"/>
      <c r="SWB57" s="76"/>
      <c r="SWC57" s="76"/>
      <c r="SWD57" s="76"/>
      <c r="SWE57" s="76"/>
      <c r="SWF57" s="76"/>
      <c r="SWG57" s="76"/>
      <c r="SWH57" s="76"/>
      <c r="SWI57" s="76"/>
      <c r="SWJ57" s="76"/>
      <c r="SWK57" s="76"/>
      <c r="SWL57" s="76"/>
      <c r="SWM57" s="76"/>
      <c r="SWN57" s="76"/>
      <c r="SWO57" s="76"/>
      <c r="SWP57" s="76"/>
      <c r="SWQ57" s="76"/>
      <c r="SWR57" s="76"/>
      <c r="SWS57" s="76"/>
      <c r="SWT57" s="76"/>
      <c r="SWU57" s="76"/>
      <c r="SWV57" s="76"/>
      <c r="SWW57" s="76"/>
      <c r="SWX57" s="76"/>
      <c r="SWY57" s="76"/>
      <c r="SWZ57" s="76"/>
      <c r="SXA57" s="76"/>
      <c r="SXB57" s="76"/>
      <c r="SXC57" s="76"/>
      <c r="SXD57" s="76"/>
      <c r="SXE57" s="76"/>
      <c r="SXF57" s="76"/>
      <c r="SXG57" s="76"/>
      <c r="SXH57" s="76"/>
      <c r="SXI57" s="76"/>
      <c r="SXJ57" s="76"/>
      <c r="SXK57" s="76"/>
      <c r="SXL57" s="76"/>
      <c r="SXM57" s="76"/>
      <c r="SXN57" s="76"/>
      <c r="SXO57" s="76"/>
      <c r="SXP57" s="76"/>
      <c r="SXQ57" s="76"/>
      <c r="SXR57" s="76"/>
      <c r="SXS57" s="76"/>
      <c r="SXT57" s="76"/>
      <c r="SXU57" s="76"/>
      <c r="SXV57" s="76"/>
      <c r="SXW57" s="76"/>
      <c r="SXX57" s="76"/>
      <c r="SXY57" s="76"/>
      <c r="SXZ57" s="76"/>
      <c r="SYA57" s="76"/>
      <c r="SYB57" s="76"/>
      <c r="SYC57" s="76"/>
      <c r="SYD57" s="76"/>
      <c r="SYE57" s="76"/>
      <c r="SYF57" s="76"/>
      <c r="SYG57" s="76"/>
      <c r="SYH57" s="76"/>
      <c r="SYI57" s="76"/>
      <c r="SYJ57" s="76"/>
      <c r="SYK57" s="76"/>
      <c r="SYL57" s="76"/>
      <c r="SYM57" s="76"/>
      <c r="SYN57" s="76"/>
      <c r="SYO57" s="76"/>
      <c r="SYP57" s="76"/>
      <c r="SYQ57" s="76"/>
      <c r="SYR57" s="76"/>
      <c r="SYS57" s="76"/>
      <c r="SYT57" s="76"/>
      <c r="SYU57" s="76"/>
      <c r="SYV57" s="76"/>
      <c r="SYW57" s="76"/>
      <c r="SYX57" s="76"/>
      <c r="SYY57" s="76"/>
      <c r="SYZ57" s="76"/>
      <c r="SZA57" s="76"/>
      <c r="SZB57" s="76"/>
      <c r="SZC57" s="76"/>
      <c r="SZD57" s="76"/>
      <c r="SZE57" s="76"/>
      <c r="SZF57" s="76"/>
      <c r="SZG57" s="76"/>
      <c r="SZH57" s="76"/>
      <c r="SZI57" s="76"/>
      <c r="SZJ57" s="76"/>
      <c r="SZK57" s="76"/>
      <c r="SZL57" s="76"/>
      <c r="SZM57" s="76"/>
      <c r="SZN57" s="76"/>
      <c r="SZO57" s="76"/>
      <c r="SZP57" s="76"/>
      <c r="SZQ57" s="76"/>
      <c r="SZR57" s="76"/>
      <c r="SZS57" s="76"/>
      <c r="SZT57" s="76"/>
      <c r="SZU57" s="76"/>
      <c r="SZV57" s="76"/>
      <c r="SZW57" s="76"/>
      <c r="SZX57" s="76"/>
      <c r="SZY57" s="76"/>
      <c r="SZZ57" s="76"/>
      <c r="TAA57" s="76"/>
      <c r="TAB57" s="76"/>
      <c r="TAC57" s="76"/>
      <c r="TAD57" s="76"/>
      <c r="TAE57" s="76"/>
      <c r="TAF57" s="76"/>
      <c r="TAG57" s="76"/>
      <c r="TAH57" s="76"/>
      <c r="TAI57" s="76"/>
      <c r="TAJ57" s="76"/>
      <c r="TAK57" s="76"/>
      <c r="TAL57" s="76"/>
      <c r="TAM57" s="76"/>
      <c r="TAN57" s="76"/>
      <c r="TAO57" s="76"/>
      <c r="TAP57" s="76"/>
      <c r="TAQ57" s="76"/>
      <c r="TAR57" s="76"/>
      <c r="TAS57" s="76"/>
      <c r="TAT57" s="76"/>
      <c r="TAU57" s="76"/>
      <c r="TAV57" s="76"/>
      <c r="TAW57" s="76"/>
      <c r="TAX57" s="76"/>
      <c r="TAY57" s="76"/>
      <c r="TAZ57" s="76"/>
      <c r="TBA57" s="76"/>
      <c r="TBB57" s="76"/>
      <c r="TBC57" s="76"/>
      <c r="TBD57" s="76"/>
      <c r="TBE57" s="76"/>
      <c r="TBF57" s="76"/>
      <c r="TBG57" s="76"/>
      <c r="TBH57" s="76"/>
      <c r="TBI57" s="76"/>
      <c r="TBJ57" s="76"/>
      <c r="TBK57" s="76"/>
      <c r="TBL57" s="76"/>
      <c r="TBM57" s="76"/>
      <c r="TBN57" s="76"/>
      <c r="TBO57" s="76"/>
      <c r="TBP57" s="76"/>
      <c r="TBQ57" s="76"/>
      <c r="TBR57" s="76"/>
      <c r="TBS57" s="76"/>
      <c r="TBT57" s="76"/>
      <c r="TBU57" s="76"/>
      <c r="TBV57" s="76"/>
      <c r="TBW57" s="76"/>
      <c r="TBX57" s="76"/>
      <c r="TBY57" s="76"/>
      <c r="TBZ57" s="76"/>
      <c r="TCA57" s="76"/>
      <c r="TCB57" s="76"/>
      <c r="TCC57" s="76"/>
      <c r="TCD57" s="76"/>
      <c r="TCE57" s="76"/>
      <c r="TCF57" s="76"/>
      <c r="TCG57" s="76"/>
      <c r="TCH57" s="76"/>
      <c r="TCI57" s="76"/>
      <c r="TCJ57" s="76"/>
      <c r="TCK57" s="76"/>
      <c r="TCL57" s="76"/>
      <c r="TCM57" s="76"/>
      <c r="TCN57" s="76"/>
      <c r="TCO57" s="76"/>
      <c r="TCP57" s="76"/>
      <c r="TCQ57" s="76"/>
      <c r="TCR57" s="76"/>
      <c r="TCS57" s="76"/>
      <c r="TCT57" s="76"/>
      <c r="TCU57" s="76"/>
      <c r="TCV57" s="76"/>
      <c r="TCW57" s="76"/>
      <c r="TCX57" s="76"/>
      <c r="TCY57" s="76"/>
      <c r="TCZ57" s="76"/>
      <c r="TDA57" s="76"/>
      <c r="TDB57" s="76"/>
      <c r="TDC57" s="76"/>
      <c r="TDD57" s="76"/>
      <c r="TDE57" s="76"/>
      <c r="TDF57" s="76"/>
      <c r="TDG57" s="76"/>
      <c r="TDH57" s="76"/>
      <c r="TDI57" s="76"/>
      <c r="TDJ57" s="76"/>
      <c r="TDK57" s="76"/>
      <c r="TDL57" s="76"/>
      <c r="TDM57" s="76"/>
      <c r="TDN57" s="76"/>
      <c r="TDO57" s="76"/>
      <c r="TDP57" s="76"/>
      <c r="TDQ57" s="76"/>
      <c r="TDR57" s="76"/>
      <c r="TDS57" s="76"/>
      <c r="TDT57" s="76"/>
      <c r="TDU57" s="76"/>
      <c r="TDV57" s="76"/>
      <c r="TDW57" s="76"/>
      <c r="TDX57" s="76"/>
      <c r="TDY57" s="76"/>
      <c r="TDZ57" s="76"/>
      <c r="TEA57" s="76"/>
      <c r="TEB57" s="76"/>
      <c r="TEC57" s="76"/>
      <c r="TED57" s="76"/>
      <c r="TEE57" s="76"/>
      <c r="TEF57" s="76"/>
      <c r="TEG57" s="76"/>
      <c r="TEH57" s="76"/>
      <c r="TEI57" s="76"/>
      <c r="TEJ57" s="76"/>
      <c r="TEK57" s="76"/>
      <c r="TEL57" s="76"/>
      <c r="TEM57" s="76"/>
      <c r="TEN57" s="76"/>
      <c r="TEO57" s="76"/>
      <c r="TEP57" s="76"/>
      <c r="TEQ57" s="76"/>
      <c r="TER57" s="76"/>
      <c r="TES57" s="76"/>
      <c r="TET57" s="76"/>
      <c r="TEU57" s="76"/>
      <c r="TEV57" s="76"/>
      <c r="TEW57" s="76"/>
      <c r="TEX57" s="76"/>
      <c r="TEY57" s="76"/>
      <c r="TEZ57" s="76"/>
      <c r="TFA57" s="76"/>
      <c r="TFB57" s="76"/>
      <c r="TFC57" s="76"/>
      <c r="TFD57" s="76"/>
      <c r="TFE57" s="76"/>
      <c r="TFF57" s="76"/>
      <c r="TFG57" s="76"/>
      <c r="TFH57" s="76"/>
      <c r="TFI57" s="76"/>
      <c r="TFJ57" s="76"/>
      <c r="TFK57" s="76"/>
      <c r="TFL57" s="76"/>
      <c r="TFM57" s="76"/>
      <c r="TFN57" s="76"/>
      <c r="TFO57" s="76"/>
      <c r="TFP57" s="76"/>
      <c r="TFQ57" s="76"/>
      <c r="TFR57" s="76"/>
      <c r="TFS57" s="76"/>
      <c r="TFT57" s="76"/>
      <c r="TFU57" s="76"/>
      <c r="TFV57" s="76"/>
      <c r="TFW57" s="76"/>
      <c r="TFX57" s="76"/>
      <c r="TFY57" s="76"/>
      <c r="TFZ57" s="76"/>
      <c r="TGA57" s="76"/>
      <c r="TGB57" s="76"/>
      <c r="TGC57" s="76"/>
      <c r="TGD57" s="76"/>
      <c r="TGE57" s="76"/>
      <c r="TGF57" s="76"/>
      <c r="TGG57" s="76"/>
      <c r="TGH57" s="76"/>
      <c r="TGI57" s="76"/>
      <c r="TGJ57" s="76"/>
      <c r="TGK57" s="76"/>
      <c r="TGL57" s="76"/>
      <c r="TGM57" s="76"/>
      <c r="TGN57" s="76"/>
      <c r="TGO57" s="76"/>
      <c r="TGP57" s="76"/>
      <c r="TGQ57" s="76"/>
      <c r="TGR57" s="76"/>
      <c r="TGS57" s="76"/>
      <c r="TGT57" s="76"/>
      <c r="TGU57" s="76"/>
      <c r="TGV57" s="76"/>
      <c r="TGW57" s="76"/>
      <c r="TGX57" s="76"/>
      <c r="TGY57" s="76"/>
      <c r="TGZ57" s="76"/>
      <c r="THA57" s="76"/>
      <c r="THB57" s="76"/>
      <c r="THC57" s="76"/>
      <c r="THD57" s="76"/>
      <c r="THE57" s="76"/>
      <c r="THF57" s="76"/>
      <c r="THG57" s="76"/>
      <c r="THH57" s="76"/>
      <c r="THI57" s="76"/>
      <c r="THJ57" s="76"/>
      <c r="THK57" s="76"/>
      <c r="THL57" s="76"/>
      <c r="THM57" s="76"/>
      <c r="THN57" s="76"/>
      <c r="THO57" s="76"/>
      <c r="THP57" s="76"/>
      <c r="THQ57" s="76"/>
      <c r="THR57" s="76"/>
      <c r="THS57" s="76"/>
      <c r="THT57" s="76"/>
      <c r="THU57" s="76"/>
      <c r="THV57" s="76"/>
      <c r="THW57" s="76"/>
      <c r="THX57" s="76"/>
      <c r="THY57" s="76"/>
      <c r="THZ57" s="76"/>
      <c r="TIA57" s="76"/>
      <c r="TIB57" s="76"/>
      <c r="TIC57" s="76"/>
      <c r="TID57" s="76"/>
      <c r="TIE57" s="76"/>
      <c r="TIF57" s="76"/>
      <c r="TIG57" s="76"/>
      <c r="TIH57" s="76"/>
      <c r="TII57" s="76"/>
      <c r="TIJ57" s="76"/>
      <c r="TIK57" s="76"/>
      <c r="TIL57" s="76"/>
      <c r="TIM57" s="76"/>
      <c r="TIN57" s="76"/>
      <c r="TIO57" s="76"/>
      <c r="TIP57" s="76"/>
      <c r="TIQ57" s="76"/>
      <c r="TIR57" s="76"/>
      <c r="TIS57" s="76"/>
      <c r="TIT57" s="76"/>
      <c r="TIU57" s="76"/>
      <c r="TIV57" s="76"/>
      <c r="TIW57" s="76"/>
      <c r="TIX57" s="76"/>
      <c r="TIY57" s="76"/>
      <c r="TIZ57" s="76"/>
      <c r="TJA57" s="76"/>
      <c r="TJB57" s="76"/>
      <c r="TJC57" s="76"/>
      <c r="TJD57" s="76"/>
      <c r="TJE57" s="76"/>
      <c r="TJF57" s="76"/>
      <c r="TJG57" s="76"/>
      <c r="TJH57" s="76"/>
      <c r="TJI57" s="76"/>
      <c r="TJJ57" s="76"/>
      <c r="TJK57" s="76"/>
      <c r="TJL57" s="76"/>
      <c r="TJM57" s="76"/>
      <c r="TJN57" s="76"/>
      <c r="TJO57" s="76"/>
      <c r="TJP57" s="76"/>
      <c r="TJQ57" s="76"/>
      <c r="TJR57" s="76"/>
      <c r="TJS57" s="76"/>
      <c r="TJT57" s="76"/>
      <c r="TJU57" s="76"/>
      <c r="TJV57" s="76"/>
      <c r="TJW57" s="76"/>
      <c r="TJX57" s="76"/>
      <c r="TJY57" s="76"/>
      <c r="TJZ57" s="76"/>
      <c r="TKA57" s="76"/>
      <c r="TKB57" s="76"/>
      <c r="TKC57" s="76"/>
      <c r="TKD57" s="76"/>
      <c r="TKE57" s="76"/>
      <c r="TKF57" s="76"/>
      <c r="TKG57" s="76"/>
      <c r="TKH57" s="76"/>
      <c r="TKI57" s="76"/>
      <c r="TKJ57" s="76"/>
      <c r="TKK57" s="76"/>
      <c r="TKL57" s="76"/>
      <c r="TKM57" s="76"/>
      <c r="TKN57" s="76"/>
      <c r="TKO57" s="76"/>
      <c r="TKP57" s="76"/>
      <c r="TKQ57" s="76"/>
      <c r="TKR57" s="76"/>
      <c r="TKS57" s="76"/>
      <c r="TKT57" s="76"/>
      <c r="TKU57" s="76"/>
      <c r="TKV57" s="76"/>
      <c r="TKW57" s="76"/>
      <c r="TKX57" s="76"/>
      <c r="TKY57" s="76"/>
      <c r="TKZ57" s="76"/>
      <c r="TLA57" s="76"/>
      <c r="TLB57" s="76"/>
      <c r="TLC57" s="76"/>
      <c r="TLD57" s="76"/>
      <c r="TLE57" s="76"/>
      <c r="TLF57" s="76"/>
      <c r="TLG57" s="76"/>
      <c r="TLH57" s="76"/>
      <c r="TLI57" s="76"/>
      <c r="TLJ57" s="76"/>
      <c r="TLK57" s="76"/>
      <c r="TLL57" s="76"/>
      <c r="TLM57" s="76"/>
      <c r="TLN57" s="76"/>
      <c r="TLO57" s="76"/>
      <c r="TLP57" s="76"/>
      <c r="TLQ57" s="76"/>
      <c r="TLR57" s="76"/>
      <c r="TLS57" s="76"/>
      <c r="TLT57" s="76"/>
      <c r="TLU57" s="76"/>
      <c r="TLV57" s="76"/>
      <c r="TLW57" s="76"/>
      <c r="TLX57" s="76"/>
      <c r="TLY57" s="76"/>
      <c r="TLZ57" s="76"/>
      <c r="TMA57" s="76"/>
      <c r="TMB57" s="76"/>
      <c r="TMC57" s="76"/>
      <c r="TMD57" s="76"/>
      <c r="TME57" s="76"/>
      <c r="TMF57" s="76"/>
      <c r="TMG57" s="76"/>
      <c r="TMH57" s="76"/>
      <c r="TMI57" s="76"/>
      <c r="TMJ57" s="76"/>
      <c r="TMK57" s="76"/>
      <c r="TML57" s="76"/>
      <c r="TMM57" s="76"/>
      <c r="TMN57" s="76"/>
      <c r="TMO57" s="76"/>
      <c r="TMP57" s="76"/>
      <c r="TMQ57" s="76"/>
      <c r="TMR57" s="76"/>
      <c r="TMS57" s="76"/>
      <c r="TMT57" s="76"/>
      <c r="TMU57" s="76"/>
      <c r="TMV57" s="76"/>
      <c r="TMW57" s="76"/>
      <c r="TMX57" s="76"/>
      <c r="TMY57" s="76"/>
      <c r="TMZ57" s="76"/>
      <c r="TNA57" s="76"/>
      <c r="TNB57" s="76"/>
      <c r="TNC57" s="76"/>
      <c r="TND57" s="76"/>
      <c r="TNE57" s="76"/>
      <c r="TNF57" s="76"/>
      <c r="TNG57" s="76"/>
      <c r="TNH57" s="76"/>
      <c r="TNI57" s="76"/>
      <c r="TNJ57" s="76"/>
      <c r="TNK57" s="76"/>
      <c r="TNL57" s="76"/>
      <c r="TNM57" s="76"/>
      <c r="TNN57" s="76"/>
      <c r="TNO57" s="76"/>
      <c r="TNP57" s="76"/>
      <c r="TNQ57" s="76"/>
      <c r="TNR57" s="76"/>
      <c r="TNS57" s="76"/>
      <c r="TNT57" s="76"/>
      <c r="TNU57" s="76"/>
      <c r="TNV57" s="76"/>
      <c r="TNW57" s="76"/>
      <c r="TNX57" s="76"/>
      <c r="TNY57" s="76"/>
      <c r="TNZ57" s="76"/>
      <c r="TOA57" s="76"/>
      <c r="TOB57" s="76"/>
      <c r="TOC57" s="76"/>
      <c r="TOD57" s="76"/>
      <c r="TOE57" s="76"/>
      <c r="TOF57" s="76"/>
      <c r="TOG57" s="76"/>
      <c r="TOH57" s="76"/>
      <c r="TOI57" s="76"/>
      <c r="TOJ57" s="76"/>
      <c r="TOK57" s="76"/>
      <c r="TOL57" s="76"/>
      <c r="TOM57" s="76"/>
      <c r="TON57" s="76"/>
      <c r="TOO57" s="76"/>
      <c r="TOP57" s="76"/>
      <c r="TOQ57" s="76"/>
      <c r="TOR57" s="76"/>
      <c r="TOS57" s="76"/>
      <c r="TOT57" s="76"/>
      <c r="TOU57" s="76"/>
      <c r="TOV57" s="76"/>
      <c r="TOW57" s="76"/>
      <c r="TOX57" s="76"/>
      <c r="TOY57" s="76"/>
      <c r="TOZ57" s="76"/>
      <c r="TPA57" s="76"/>
      <c r="TPB57" s="76"/>
      <c r="TPC57" s="76"/>
      <c r="TPD57" s="76"/>
      <c r="TPE57" s="76"/>
      <c r="TPF57" s="76"/>
      <c r="TPG57" s="76"/>
      <c r="TPH57" s="76"/>
      <c r="TPI57" s="76"/>
      <c r="TPJ57" s="76"/>
      <c r="TPK57" s="76"/>
      <c r="TPL57" s="76"/>
      <c r="TPM57" s="76"/>
      <c r="TPN57" s="76"/>
      <c r="TPO57" s="76"/>
      <c r="TPP57" s="76"/>
      <c r="TPQ57" s="76"/>
      <c r="TPR57" s="76"/>
      <c r="TPS57" s="76"/>
      <c r="TPT57" s="76"/>
      <c r="TPU57" s="76"/>
      <c r="TPV57" s="76"/>
      <c r="TPW57" s="76"/>
      <c r="TPX57" s="76"/>
      <c r="TPY57" s="76"/>
      <c r="TPZ57" s="76"/>
      <c r="TQA57" s="76"/>
      <c r="TQB57" s="76"/>
      <c r="TQC57" s="76"/>
      <c r="TQD57" s="76"/>
      <c r="TQE57" s="76"/>
      <c r="TQF57" s="76"/>
      <c r="TQG57" s="76"/>
      <c r="TQH57" s="76"/>
      <c r="TQI57" s="76"/>
      <c r="TQJ57" s="76"/>
      <c r="TQK57" s="76"/>
      <c r="TQL57" s="76"/>
      <c r="TQM57" s="76"/>
      <c r="TQN57" s="76"/>
      <c r="TQO57" s="76"/>
      <c r="TQP57" s="76"/>
      <c r="TQQ57" s="76"/>
      <c r="TQR57" s="76"/>
      <c r="TQS57" s="76"/>
      <c r="TQT57" s="76"/>
      <c r="TQU57" s="76"/>
      <c r="TQV57" s="76"/>
      <c r="TQW57" s="76"/>
      <c r="TQX57" s="76"/>
      <c r="TQY57" s="76"/>
      <c r="TQZ57" s="76"/>
      <c r="TRA57" s="76"/>
      <c r="TRB57" s="76"/>
      <c r="TRC57" s="76"/>
      <c r="TRD57" s="76"/>
      <c r="TRE57" s="76"/>
      <c r="TRF57" s="76"/>
      <c r="TRG57" s="76"/>
      <c r="TRH57" s="76"/>
      <c r="TRI57" s="76"/>
      <c r="TRJ57" s="76"/>
      <c r="TRK57" s="76"/>
      <c r="TRL57" s="76"/>
      <c r="TRM57" s="76"/>
      <c r="TRN57" s="76"/>
      <c r="TRO57" s="76"/>
      <c r="TRP57" s="76"/>
      <c r="TRQ57" s="76"/>
      <c r="TRR57" s="76"/>
      <c r="TRS57" s="76"/>
      <c r="TRT57" s="76"/>
      <c r="TRU57" s="76"/>
      <c r="TRV57" s="76"/>
      <c r="TRW57" s="76"/>
      <c r="TRX57" s="76"/>
      <c r="TRY57" s="76"/>
      <c r="TRZ57" s="76"/>
      <c r="TSA57" s="76"/>
      <c r="TSB57" s="76"/>
      <c r="TSC57" s="76"/>
      <c r="TSD57" s="76"/>
      <c r="TSE57" s="76"/>
      <c r="TSF57" s="76"/>
      <c r="TSG57" s="76"/>
      <c r="TSH57" s="76"/>
      <c r="TSI57" s="76"/>
      <c r="TSJ57" s="76"/>
      <c r="TSK57" s="76"/>
      <c r="TSL57" s="76"/>
      <c r="TSM57" s="76"/>
      <c r="TSN57" s="76"/>
      <c r="TSO57" s="76"/>
      <c r="TSP57" s="76"/>
      <c r="TSQ57" s="76"/>
      <c r="TSR57" s="76"/>
      <c r="TSS57" s="76"/>
      <c r="TST57" s="76"/>
      <c r="TSU57" s="76"/>
      <c r="TSV57" s="76"/>
      <c r="TSW57" s="76"/>
      <c r="TSX57" s="76"/>
      <c r="TSY57" s="76"/>
      <c r="TSZ57" s="76"/>
      <c r="TTA57" s="76"/>
      <c r="TTB57" s="76"/>
      <c r="TTC57" s="76"/>
      <c r="TTD57" s="76"/>
      <c r="TTE57" s="76"/>
      <c r="TTF57" s="76"/>
      <c r="TTG57" s="76"/>
      <c r="TTH57" s="76"/>
      <c r="TTI57" s="76"/>
      <c r="TTJ57" s="76"/>
      <c r="TTK57" s="76"/>
      <c r="TTL57" s="76"/>
      <c r="TTM57" s="76"/>
      <c r="TTN57" s="76"/>
      <c r="TTO57" s="76"/>
      <c r="TTP57" s="76"/>
      <c r="TTQ57" s="76"/>
      <c r="TTR57" s="76"/>
      <c r="TTS57" s="76"/>
      <c r="TTT57" s="76"/>
      <c r="TTU57" s="76"/>
      <c r="TTV57" s="76"/>
      <c r="TTW57" s="76"/>
      <c r="TTX57" s="76"/>
      <c r="TTY57" s="76"/>
      <c r="TTZ57" s="76"/>
      <c r="TUA57" s="76"/>
      <c r="TUB57" s="76"/>
      <c r="TUC57" s="76"/>
      <c r="TUD57" s="76"/>
      <c r="TUE57" s="76"/>
      <c r="TUF57" s="76"/>
      <c r="TUG57" s="76"/>
      <c r="TUH57" s="76"/>
      <c r="TUI57" s="76"/>
      <c r="TUJ57" s="76"/>
      <c r="TUK57" s="76"/>
      <c r="TUL57" s="76"/>
      <c r="TUM57" s="76"/>
      <c r="TUN57" s="76"/>
      <c r="TUO57" s="76"/>
      <c r="TUP57" s="76"/>
      <c r="TUQ57" s="76"/>
      <c r="TUR57" s="76"/>
      <c r="TUS57" s="76"/>
      <c r="TUT57" s="76"/>
      <c r="TUU57" s="76"/>
      <c r="TUV57" s="76"/>
      <c r="TUW57" s="76"/>
      <c r="TUX57" s="76"/>
      <c r="TUY57" s="76"/>
      <c r="TUZ57" s="76"/>
      <c r="TVA57" s="76"/>
      <c r="TVB57" s="76"/>
      <c r="TVC57" s="76"/>
      <c r="TVD57" s="76"/>
      <c r="TVE57" s="76"/>
      <c r="TVF57" s="76"/>
      <c r="TVG57" s="76"/>
      <c r="TVH57" s="76"/>
      <c r="TVI57" s="76"/>
      <c r="TVJ57" s="76"/>
      <c r="TVK57" s="76"/>
      <c r="TVL57" s="76"/>
      <c r="TVM57" s="76"/>
      <c r="TVN57" s="76"/>
      <c r="TVO57" s="76"/>
      <c r="TVP57" s="76"/>
      <c r="TVQ57" s="76"/>
      <c r="TVR57" s="76"/>
      <c r="TVS57" s="76"/>
      <c r="TVT57" s="76"/>
      <c r="TVU57" s="76"/>
      <c r="TVV57" s="76"/>
      <c r="TVW57" s="76"/>
      <c r="TVX57" s="76"/>
      <c r="TVY57" s="76"/>
      <c r="TVZ57" s="76"/>
      <c r="TWA57" s="76"/>
      <c r="TWB57" s="76"/>
      <c r="TWC57" s="76"/>
      <c r="TWD57" s="76"/>
      <c r="TWE57" s="76"/>
      <c r="TWF57" s="76"/>
      <c r="TWG57" s="76"/>
      <c r="TWH57" s="76"/>
      <c r="TWI57" s="76"/>
      <c r="TWJ57" s="76"/>
      <c r="TWK57" s="76"/>
      <c r="TWL57" s="76"/>
      <c r="TWM57" s="76"/>
      <c r="TWN57" s="76"/>
      <c r="TWO57" s="76"/>
      <c r="TWP57" s="76"/>
      <c r="TWQ57" s="76"/>
      <c r="TWR57" s="76"/>
      <c r="TWS57" s="76"/>
      <c r="TWT57" s="76"/>
      <c r="TWU57" s="76"/>
      <c r="TWV57" s="76"/>
      <c r="TWW57" s="76"/>
      <c r="TWX57" s="76"/>
      <c r="TWY57" s="76"/>
      <c r="TWZ57" s="76"/>
      <c r="TXA57" s="76"/>
      <c r="TXB57" s="76"/>
      <c r="TXC57" s="76"/>
      <c r="TXD57" s="76"/>
      <c r="TXE57" s="76"/>
      <c r="TXF57" s="76"/>
      <c r="TXG57" s="76"/>
      <c r="TXH57" s="76"/>
      <c r="TXI57" s="76"/>
      <c r="TXJ57" s="76"/>
      <c r="TXK57" s="76"/>
      <c r="TXL57" s="76"/>
      <c r="TXM57" s="76"/>
      <c r="TXN57" s="76"/>
      <c r="TXO57" s="76"/>
      <c r="TXP57" s="76"/>
      <c r="TXQ57" s="76"/>
      <c r="TXR57" s="76"/>
      <c r="TXS57" s="76"/>
      <c r="TXT57" s="76"/>
      <c r="TXU57" s="76"/>
      <c r="TXV57" s="76"/>
      <c r="TXW57" s="76"/>
      <c r="TXX57" s="76"/>
      <c r="TXY57" s="76"/>
      <c r="TXZ57" s="76"/>
      <c r="TYA57" s="76"/>
      <c r="TYB57" s="76"/>
      <c r="TYC57" s="76"/>
      <c r="TYD57" s="76"/>
      <c r="TYE57" s="76"/>
      <c r="TYF57" s="76"/>
      <c r="TYG57" s="76"/>
      <c r="TYH57" s="76"/>
      <c r="TYI57" s="76"/>
      <c r="TYJ57" s="76"/>
      <c r="TYK57" s="76"/>
      <c r="TYL57" s="76"/>
      <c r="TYM57" s="76"/>
      <c r="TYN57" s="76"/>
      <c r="TYO57" s="76"/>
      <c r="TYP57" s="76"/>
      <c r="TYQ57" s="76"/>
      <c r="TYR57" s="76"/>
      <c r="TYS57" s="76"/>
      <c r="TYT57" s="76"/>
      <c r="TYU57" s="76"/>
      <c r="TYV57" s="76"/>
      <c r="TYW57" s="76"/>
      <c r="TYX57" s="76"/>
      <c r="TYY57" s="76"/>
      <c r="TYZ57" s="76"/>
      <c r="TZA57" s="76"/>
      <c r="TZB57" s="76"/>
      <c r="TZC57" s="76"/>
      <c r="TZD57" s="76"/>
      <c r="TZE57" s="76"/>
      <c r="TZF57" s="76"/>
      <c r="TZG57" s="76"/>
      <c r="TZH57" s="76"/>
      <c r="TZI57" s="76"/>
      <c r="TZJ57" s="76"/>
      <c r="TZK57" s="76"/>
      <c r="TZL57" s="76"/>
      <c r="TZM57" s="76"/>
      <c r="TZN57" s="76"/>
      <c r="TZO57" s="76"/>
      <c r="TZP57" s="76"/>
      <c r="TZQ57" s="76"/>
      <c r="TZR57" s="76"/>
      <c r="TZS57" s="76"/>
      <c r="TZT57" s="76"/>
      <c r="TZU57" s="76"/>
      <c r="TZV57" s="76"/>
      <c r="TZW57" s="76"/>
      <c r="TZX57" s="76"/>
      <c r="TZY57" s="76"/>
      <c r="TZZ57" s="76"/>
      <c r="UAA57" s="76"/>
      <c r="UAB57" s="76"/>
      <c r="UAC57" s="76"/>
      <c r="UAD57" s="76"/>
      <c r="UAE57" s="76"/>
      <c r="UAF57" s="76"/>
      <c r="UAG57" s="76"/>
      <c r="UAH57" s="76"/>
      <c r="UAI57" s="76"/>
      <c r="UAJ57" s="76"/>
      <c r="UAK57" s="76"/>
      <c r="UAL57" s="76"/>
      <c r="UAM57" s="76"/>
      <c r="UAN57" s="76"/>
      <c r="UAO57" s="76"/>
      <c r="UAP57" s="76"/>
      <c r="UAQ57" s="76"/>
      <c r="UAR57" s="76"/>
      <c r="UAS57" s="76"/>
      <c r="UAT57" s="76"/>
      <c r="UAU57" s="76"/>
      <c r="UAV57" s="76"/>
      <c r="UAW57" s="76"/>
      <c r="UAX57" s="76"/>
      <c r="UAY57" s="76"/>
      <c r="UAZ57" s="76"/>
      <c r="UBA57" s="76"/>
      <c r="UBB57" s="76"/>
      <c r="UBC57" s="76"/>
      <c r="UBD57" s="76"/>
      <c r="UBE57" s="76"/>
      <c r="UBF57" s="76"/>
      <c r="UBG57" s="76"/>
      <c r="UBH57" s="76"/>
      <c r="UBI57" s="76"/>
      <c r="UBJ57" s="76"/>
      <c r="UBK57" s="76"/>
      <c r="UBL57" s="76"/>
      <c r="UBM57" s="76"/>
      <c r="UBN57" s="76"/>
      <c r="UBO57" s="76"/>
      <c r="UBP57" s="76"/>
      <c r="UBQ57" s="76"/>
      <c r="UBR57" s="76"/>
      <c r="UBS57" s="76"/>
      <c r="UBT57" s="76"/>
      <c r="UBU57" s="76"/>
      <c r="UBV57" s="76"/>
      <c r="UBW57" s="76"/>
      <c r="UBX57" s="76"/>
      <c r="UBY57" s="76"/>
      <c r="UBZ57" s="76"/>
      <c r="UCA57" s="76"/>
      <c r="UCB57" s="76"/>
      <c r="UCC57" s="76"/>
      <c r="UCD57" s="76"/>
      <c r="UCE57" s="76"/>
      <c r="UCF57" s="76"/>
      <c r="UCG57" s="76"/>
      <c r="UCH57" s="76"/>
      <c r="UCI57" s="76"/>
      <c r="UCJ57" s="76"/>
      <c r="UCK57" s="76"/>
      <c r="UCL57" s="76"/>
      <c r="UCM57" s="76"/>
      <c r="UCN57" s="76"/>
      <c r="UCO57" s="76"/>
      <c r="UCP57" s="76"/>
      <c r="UCQ57" s="76"/>
      <c r="UCR57" s="76"/>
      <c r="UCS57" s="76"/>
      <c r="UCT57" s="76"/>
      <c r="UCU57" s="76"/>
      <c r="UCV57" s="76"/>
      <c r="UCW57" s="76"/>
      <c r="UCX57" s="76"/>
      <c r="UCY57" s="76"/>
      <c r="UCZ57" s="76"/>
      <c r="UDA57" s="76"/>
      <c r="UDB57" s="76"/>
      <c r="UDC57" s="76"/>
      <c r="UDD57" s="76"/>
      <c r="UDE57" s="76"/>
      <c r="UDF57" s="76"/>
      <c r="UDG57" s="76"/>
      <c r="UDH57" s="76"/>
      <c r="UDI57" s="76"/>
      <c r="UDJ57" s="76"/>
      <c r="UDK57" s="76"/>
      <c r="UDL57" s="76"/>
      <c r="UDM57" s="76"/>
      <c r="UDN57" s="76"/>
      <c r="UDO57" s="76"/>
      <c r="UDP57" s="76"/>
      <c r="UDQ57" s="76"/>
      <c r="UDR57" s="76"/>
      <c r="UDS57" s="76"/>
      <c r="UDT57" s="76"/>
      <c r="UDU57" s="76"/>
      <c r="UDV57" s="76"/>
      <c r="UDW57" s="76"/>
      <c r="UDX57" s="76"/>
      <c r="UDY57" s="76"/>
      <c r="UDZ57" s="76"/>
      <c r="UEA57" s="76"/>
      <c r="UEB57" s="76"/>
      <c r="UEC57" s="76"/>
      <c r="UED57" s="76"/>
      <c r="UEE57" s="76"/>
      <c r="UEF57" s="76"/>
      <c r="UEG57" s="76"/>
      <c r="UEH57" s="76"/>
      <c r="UEI57" s="76"/>
      <c r="UEJ57" s="76"/>
      <c r="UEK57" s="76"/>
      <c r="UEL57" s="76"/>
      <c r="UEM57" s="76"/>
      <c r="UEN57" s="76"/>
      <c r="UEO57" s="76"/>
      <c r="UEP57" s="76"/>
      <c r="UEQ57" s="76"/>
      <c r="UER57" s="76"/>
      <c r="UES57" s="76"/>
      <c r="UET57" s="76"/>
      <c r="UEU57" s="76"/>
      <c r="UEV57" s="76"/>
      <c r="UEW57" s="76"/>
      <c r="UEX57" s="76"/>
      <c r="UEY57" s="76"/>
      <c r="UEZ57" s="76"/>
      <c r="UFA57" s="76"/>
      <c r="UFB57" s="76"/>
      <c r="UFC57" s="76"/>
      <c r="UFD57" s="76"/>
      <c r="UFE57" s="76"/>
      <c r="UFF57" s="76"/>
      <c r="UFG57" s="76"/>
      <c r="UFH57" s="76"/>
      <c r="UFI57" s="76"/>
      <c r="UFJ57" s="76"/>
      <c r="UFK57" s="76"/>
      <c r="UFL57" s="76"/>
      <c r="UFM57" s="76"/>
      <c r="UFN57" s="76"/>
      <c r="UFO57" s="76"/>
      <c r="UFP57" s="76"/>
      <c r="UFQ57" s="76"/>
      <c r="UFR57" s="76"/>
      <c r="UFS57" s="76"/>
      <c r="UFT57" s="76"/>
      <c r="UFU57" s="76"/>
      <c r="UFV57" s="76"/>
      <c r="UFW57" s="76"/>
      <c r="UFX57" s="76"/>
      <c r="UFY57" s="76"/>
      <c r="UFZ57" s="76"/>
      <c r="UGA57" s="76"/>
      <c r="UGB57" s="76"/>
      <c r="UGC57" s="76"/>
      <c r="UGD57" s="76"/>
      <c r="UGE57" s="76"/>
      <c r="UGF57" s="76"/>
      <c r="UGG57" s="76"/>
      <c r="UGH57" s="76"/>
      <c r="UGI57" s="76"/>
      <c r="UGJ57" s="76"/>
      <c r="UGK57" s="76"/>
      <c r="UGL57" s="76"/>
      <c r="UGM57" s="76"/>
      <c r="UGN57" s="76"/>
      <c r="UGO57" s="76"/>
      <c r="UGP57" s="76"/>
      <c r="UGQ57" s="76"/>
      <c r="UGR57" s="76"/>
      <c r="UGS57" s="76"/>
      <c r="UGT57" s="76"/>
      <c r="UGU57" s="76"/>
      <c r="UGV57" s="76"/>
      <c r="UGW57" s="76"/>
      <c r="UGX57" s="76"/>
      <c r="UGY57" s="76"/>
      <c r="UGZ57" s="76"/>
      <c r="UHA57" s="76"/>
      <c r="UHB57" s="76"/>
      <c r="UHC57" s="76"/>
      <c r="UHD57" s="76"/>
      <c r="UHE57" s="76"/>
      <c r="UHF57" s="76"/>
      <c r="UHG57" s="76"/>
      <c r="UHH57" s="76"/>
      <c r="UHI57" s="76"/>
      <c r="UHJ57" s="76"/>
      <c r="UHK57" s="76"/>
      <c r="UHL57" s="76"/>
      <c r="UHM57" s="76"/>
      <c r="UHN57" s="76"/>
      <c r="UHO57" s="76"/>
      <c r="UHP57" s="76"/>
      <c r="UHQ57" s="76"/>
      <c r="UHR57" s="76"/>
      <c r="UHS57" s="76"/>
      <c r="UHT57" s="76"/>
      <c r="UHU57" s="76"/>
      <c r="UHV57" s="76"/>
      <c r="UHW57" s="76"/>
      <c r="UHX57" s="76"/>
      <c r="UHY57" s="76"/>
      <c r="UHZ57" s="76"/>
      <c r="UIA57" s="76"/>
      <c r="UIB57" s="76"/>
      <c r="UIC57" s="76"/>
      <c r="UID57" s="76"/>
      <c r="UIE57" s="76"/>
      <c r="UIF57" s="76"/>
      <c r="UIG57" s="76"/>
      <c r="UIH57" s="76"/>
      <c r="UII57" s="76"/>
      <c r="UIJ57" s="76"/>
      <c r="UIK57" s="76"/>
      <c r="UIL57" s="76"/>
      <c r="UIM57" s="76"/>
      <c r="UIN57" s="76"/>
      <c r="UIO57" s="76"/>
      <c r="UIP57" s="76"/>
      <c r="UIQ57" s="76"/>
      <c r="UIR57" s="76"/>
      <c r="UIS57" s="76"/>
      <c r="UIT57" s="76"/>
      <c r="UIU57" s="76"/>
      <c r="UIV57" s="76"/>
      <c r="UIW57" s="76"/>
      <c r="UIX57" s="76"/>
      <c r="UIY57" s="76"/>
      <c r="UIZ57" s="76"/>
      <c r="UJA57" s="76"/>
      <c r="UJB57" s="76"/>
      <c r="UJC57" s="76"/>
      <c r="UJD57" s="76"/>
      <c r="UJE57" s="76"/>
      <c r="UJF57" s="76"/>
      <c r="UJG57" s="76"/>
      <c r="UJH57" s="76"/>
      <c r="UJI57" s="76"/>
      <c r="UJJ57" s="76"/>
      <c r="UJK57" s="76"/>
      <c r="UJL57" s="76"/>
      <c r="UJM57" s="76"/>
      <c r="UJN57" s="76"/>
      <c r="UJO57" s="76"/>
      <c r="UJP57" s="76"/>
      <c r="UJQ57" s="76"/>
      <c r="UJR57" s="76"/>
      <c r="UJS57" s="76"/>
      <c r="UJT57" s="76"/>
      <c r="UJU57" s="76"/>
      <c r="UJV57" s="76"/>
      <c r="UJW57" s="76"/>
      <c r="UJX57" s="76"/>
      <c r="UJY57" s="76"/>
      <c r="UJZ57" s="76"/>
      <c r="UKA57" s="76"/>
      <c r="UKB57" s="76"/>
      <c r="UKC57" s="76"/>
      <c r="UKD57" s="76"/>
      <c r="UKE57" s="76"/>
      <c r="UKF57" s="76"/>
      <c r="UKG57" s="76"/>
      <c r="UKH57" s="76"/>
      <c r="UKI57" s="76"/>
      <c r="UKJ57" s="76"/>
      <c r="UKK57" s="76"/>
      <c r="UKL57" s="76"/>
      <c r="UKM57" s="76"/>
      <c r="UKN57" s="76"/>
      <c r="UKO57" s="76"/>
      <c r="UKP57" s="76"/>
      <c r="UKQ57" s="76"/>
      <c r="UKR57" s="76"/>
      <c r="UKS57" s="76"/>
      <c r="UKT57" s="76"/>
      <c r="UKU57" s="76"/>
      <c r="UKV57" s="76"/>
      <c r="UKW57" s="76"/>
      <c r="UKX57" s="76"/>
      <c r="UKY57" s="76"/>
      <c r="UKZ57" s="76"/>
      <c r="ULA57" s="76"/>
      <c r="ULB57" s="76"/>
      <c r="ULC57" s="76"/>
      <c r="ULD57" s="76"/>
      <c r="ULE57" s="76"/>
      <c r="ULF57" s="76"/>
      <c r="ULG57" s="76"/>
      <c r="ULH57" s="76"/>
      <c r="ULI57" s="76"/>
      <c r="ULJ57" s="76"/>
      <c r="ULK57" s="76"/>
      <c r="ULL57" s="76"/>
      <c r="ULM57" s="76"/>
      <c r="ULN57" s="76"/>
      <c r="ULO57" s="76"/>
      <c r="ULP57" s="76"/>
      <c r="ULQ57" s="76"/>
      <c r="ULR57" s="76"/>
      <c r="ULS57" s="76"/>
      <c r="ULT57" s="76"/>
      <c r="ULU57" s="76"/>
      <c r="ULV57" s="76"/>
      <c r="ULW57" s="76"/>
      <c r="ULX57" s="76"/>
      <c r="ULY57" s="76"/>
      <c r="ULZ57" s="76"/>
      <c r="UMA57" s="76"/>
      <c r="UMB57" s="76"/>
      <c r="UMC57" s="76"/>
      <c r="UMD57" s="76"/>
      <c r="UME57" s="76"/>
      <c r="UMF57" s="76"/>
      <c r="UMG57" s="76"/>
      <c r="UMH57" s="76"/>
      <c r="UMI57" s="76"/>
      <c r="UMJ57" s="76"/>
      <c r="UMK57" s="76"/>
      <c r="UML57" s="76"/>
      <c r="UMM57" s="76"/>
      <c r="UMN57" s="76"/>
      <c r="UMO57" s="76"/>
      <c r="UMP57" s="76"/>
      <c r="UMQ57" s="76"/>
      <c r="UMR57" s="76"/>
      <c r="UMS57" s="76"/>
      <c r="UMT57" s="76"/>
      <c r="UMU57" s="76"/>
      <c r="UMV57" s="76"/>
      <c r="UMW57" s="76"/>
      <c r="UMX57" s="76"/>
      <c r="UMY57" s="76"/>
      <c r="UMZ57" s="76"/>
      <c r="UNA57" s="76"/>
      <c r="UNB57" s="76"/>
      <c r="UNC57" s="76"/>
      <c r="UND57" s="76"/>
      <c r="UNE57" s="76"/>
      <c r="UNF57" s="76"/>
      <c r="UNG57" s="76"/>
      <c r="UNH57" s="76"/>
      <c r="UNI57" s="76"/>
      <c r="UNJ57" s="76"/>
      <c r="UNK57" s="76"/>
      <c r="UNL57" s="76"/>
      <c r="UNM57" s="76"/>
      <c r="UNN57" s="76"/>
      <c r="UNO57" s="76"/>
      <c r="UNP57" s="76"/>
      <c r="UNQ57" s="76"/>
      <c r="UNR57" s="76"/>
      <c r="UNS57" s="76"/>
      <c r="UNT57" s="76"/>
      <c r="UNU57" s="76"/>
      <c r="UNV57" s="76"/>
      <c r="UNW57" s="76"/>
      <c r="UNX57" s="76"/>
      <c r="UNY57" s="76"/>
      <c r="UNZ57" s="76"/>
      <c r="UOA57" s="76"/>
      <c r="UOB57" s="76"/>
      <c r="UOC57" s="76"/>
      <c r="UOD57" s="76"/>
      <c r="UOE57" s="76"/>
      <c r="UOF57" s="76"/>
      <c r="UOG57" s="76"/>
      <c r="UOH57" s="76"/>
      <c r="UOI57" s="76"/>
      <c r="UOJ57" s="76"/>
      <c r="UOK57" s="76"/>
      <c r="UOL57" s="76"/>
      <c r="UOM57" s="76"/>
      <c r="UON57" s="76"/>
      <c r="UOO57" s="76"/>
      <c r="UOP57" s="76"/>
      <c r="UOQ57" s="76"/>
      <c r="UOR57" s="76"/>
      <c r="UOS57" s="76"/>
      <c r="UOT57" s="76"/>
      <c r="UOU57" s="76"/>
      <c r="UOV57" s="76"/>
      <c r="UOW57" s="76"/>
      <c r="UOX57" s="76"/>
      <c r="UOY57" s="76"/>
      <c r="UOZ57" s="76"/>
      <c r="UPA57" s="76"/>
      <c r="UPB57" s="76"/>
      <c r="UPC57" s="76"/>
      <c r="UPD57" s="76"/>
      <c r="UPE57" s="76"/>
      <c r="UPF57" s="76"/>
      <c r="UPG57" s="76"/>
      <c r="UPH57" s="76"/>
      <c r="UPI57" s="76"/>
      <c r="UPJ57" s="76"/>
      <c r="UPK57" s="76"/>
      <c r="UPL57" s="76"/>
      <c r="UPM57" s="76"/>
      <c r="UPN57" s="76"/>
      <c r="UPO57" s="76"/>
      <c r="UPP57" s="76"/>
      <c r="UPQ57" s="76"/>
      <c r="UPR57" s="76"/>
      <c r="UPS57" s="76"/>
      <c r="UPT57" s="76"/>
      <c r="UPU57" s="76"/>
      <c r="UPV57" s="76"/>
      <c r="UPW57" s="76"/>
      <c r="UPX57" s="76"/>
      <c r="UPY57" s="76"/>
      <c r="UPZ57" s="76"/>
      <c r="UQA57" s="76"/>
      <c r="UQB57" s="76"/>
      <c r="UQC57" s="76"/>
      <c r="UQD57" s="76"/>
      <c r="UQE57" s="76"/>
      <c r="UQF57" s="76"/>
      <c r="UQG57" s="76"/>
      <c r="UQH57" s="76"/>
      <c r="UQI57" s="76"/>
      <c r="UQJ57" s="76"/>
      <c r="UQK57" s="76"/>
      <c r="UQL57" s="76"/>
      <c r="UQM57" s="76"/>
      <c r="UQN57" s="76"/>
      <c r="UQO57" s="76"/>
      <c r="UQP57" s="76"/>
      <c r="UQQ57" s="76"/>
      <c r="UQR57" s="76"/>
      <c r="UQS57" s="76"/>
      <c r="UQT57" s="76"/>
      <c r="UQU57" s="76"/>
      <c r="UQV57" s="76"/>
      <c r="UQW57" s="76"/>
      <c r="UQX57" s="76"/>
      <c r="UQY57" s="76"/>
      <c r="UQZ57" s="76"/>
      <c r="URA57" s="76"/>
      <c r="URB57" s="76"/>
      <c r="URC57" s="76"/>
      <c r="URD57" s="76"/>
      <c r="URE57" s="76"/>
      <c r="URF57" s="76"/>
      <c r="URG57" s="76"/>
      <c r="URH57" s="76"/>
      <c r="URI57" s="76"/>
      <c r="URJ57" s="76"/>
      <c r="URK57" s="76"/>
      <c r="URL57" s="76"/>
      <c r="URM57" s="76"/>
      <c r="URN57" s="76"/>
      <c r="URO57" s="76"/>
      <c r="URP57" s="76"/>
      <c r="URQ57" s="76"/>
      <c r="URR57" s="76"/>
      <c r="URS57" s="76"/>
      <c r="URT57" s="76"/>
      <c r="URU57" s="76"/>
      <c r="URV57" s="76"/>
      <c r="URW57" s="76"/>
      <c r="URX57" s="76"/>
      <c r="URY57" s="76"/>
      <c r="URZ57" s="76"/>
      <c r="USA57" s="76"/>
      <c r="USB57" s="76"/>
      <c r="USC57" s="76"/>
      <c r="USD57" s="76"/>
      <c r="USE57" s="76"/>
      <c r="USF57" s="76"/>
      <c r="USG57" s="76"/>
      <c r="USH57" s="76"/>
      <c r="USI57" s="76"/>
      <c r="USJ57" s="76"/>
      <c r="USK57" s="76"/>
      <c r="USL57" s="76"/>
      <c r="USM57" s="76"/>
      <c r="USN57" s="76"/>
      <c r="USO57" s="76"/>
      <c r="USP57" s="76"/>
      <c r="USQ57" s="76"/>
      <c r="USR57" s="76"/>
      <c r="USS57" s="76"/>
      <c r="UST57" s="76"/>
      <c r="USU57" s="76"/>
      <c r="USV57" s="76"/>
      <c r="USW57" s="76"/>
      <c r="USX57" s="76"/>
      <c r="USY57" s="76"/>
      <c r="USZ57" s="76"/>
      <c r="UTA57" s="76"/>
      <c r="UTB57" s="76"/>
      <c r="UTC57" s="76"/>
      <c r="UTD57" s="76"/>
      <c r="UTE57" s="76"/>
      <c r="UTF57" s="76"/>
      <c r="UTG57" s="76"/>
      <c r="UTH57" s="76"/>
      <c r="UTI57" s="76"/>
      <c r="UTJ57" s="76"/>
      <c r="UTK57" s="76"/>
      <c r="UTL57" s="76"/>
      <c r="UTM57" s="76"/>
      <c r="UTN57" s="76"/>
      <c r="UTO57" s="76"/>
      <c r="UTP57" s="76"/>
      <c r="UTQ57" s="76"/>
      <c r="UTR57" s="76"/>
      <c r="UTS57" s="76"/>
      <c r="UTT57" s="76"/>
      <c r="UTU57" s="76"/>
      <c r="UTV57" s="76"/>
      <c r="UTW57" s="76"/>
      <c r="UTX57" s="76"/>
      <c r="UTY57" s="76"/>
      <c r="UTZ57" s="76"/>
      <c r="UUA57" s="76"/>
      <c r="UUB57" s="76"/>
      <c r="UUC57" s="76"/>
      <c r="UUD57" s="76"/>
      <c r="UUE57" s="76"/>
      <c r="UUF57" s="76"/>
      <c r="UUG57" s="76"/>
      <c r="UUH57" s="76"/>
      <c r="UUI57" s="76"/>
      <c r="UUJ57" s="76"/>
      <c r="UUK57" s="76"/>
      <c r="UUL57" s="76"/>
      <c r="UUM57" s="76"/>
      <c r="UUN57" s="76"/>
      <c r="UUO57" s="76"/>
      <c r="UUP57" s="76"/>
      <c r="UUQ57" s="76"/>
      <c r="UUR57" s="76"/>
      <c r="UUS57" s="76"/>
      <c r="UUT57" s="76"/>
      <c r="UUU57" s="76"/>
      <c r="UUV57" s="76"/>
      <c r="UUW57" s="76"/>
      <c r="UUX57" s="76"/>
      <c r="UUY57" s="76"/>
      <c r="UUZ57" s="76"/>
      <c r="UVA57" s="76"/>
      <c r="UVB57" s="76"/>
      <c r="UVC57" s="76"/>
      <c r="UVD57" s="76"/>
      <c r="UVE57" s="76"/>
      <c r="UVF57" s="76"/>
      <c r="UVG57" s="76"/>
      <c r="UVH57" s="76"/>
      <c r="UVI57" s="76"/>
      <c r="UVJ57" s="76"/>
      <c r="UVK57" s="76"/>
      <c r="UVL57" s="76"/>
      <c r="UVM57" s="76"/>
      <c r="UVN57" s="76"/>
      <c r="UVO57" s="76"/>
      <c r="UVP57" s="76"/>
      <c r="UVQ57" s="76"/>
      <c r="UVR57" s="76"/>
      <c r="UVS57" s="76"/>
      <c r="UVT57" s="76"/>
      <c r="UVU57" s="76"/>
      <c r="UVV57" s="76"/>
      <c r="UVW57" s="76"/>
      <c r="UVX57" s="76"/>
      <c r="UVY57" s="76"/>
      <c r="UVZ57" s="76"/>
      <c r="UWA57" s="76"/>
      <c r="UWB57" s="76"/>
      <c r="UWC57" s="76"/>
      <c r="UWD57" s="76"/>
      <c r="UWE57" s="76"/>
      <c r="UWF57" s="76"/>
      <c r="UWG57" s="76"/>
      <c r="UWH57" s="76"/>
      <c r="UWI57" s="76"/>
      <c r="UWJ57" s="76"/>
      <c r="UWK57" s="76"/>
      <c r="UWL57" s="76"/>
      <c r="UWM57" s="76"/>
      <c r="UWN57" s="76"/>
      <c r="UWO57" s="76"/>
      <c r="UWP57" s="76"/>
      <c r="UWQ57" s="76"/>
      <c r="UWR57" s="76"/>
      <c r="UWS57" s="76"/>
      <c r="UWT57" s="76"/>
      <c r="UWU57" s="76"/>
      <c r="UWV57" s="76"/>
      <c r="UWW57" s="76"/>
      <c r="UWX57" s="76"/>
      <c r="UWY57" s="76"/>
      <c r="UWZ57" s="76"/>
      <c r="UXA57" s="76"/>
      <c r="UXB57" s="76"/>
      <c r="UXC57" s="76"/>
      <c r="UXD57" s="76"/>
      <c r="UXE57" s="76"/>
      <c r="UXF57" s="76"/>
      <c r="UXG57" s="76"/>
      <c r="UXH57" s="76"/>
      <c r="UXI57" s="76"/>
      <c r="UXJ57" s="76"/>
      <c r="UXK57" s="76"/>
      <c r="UXL57" s="76"/>
      <c r="UXM57" s="76"/>
      <c r="UXN57" s="76"/>
      <c r="UXO57" s="76"/>
      <c r="UXP57" s="76"/>
      <c r="UXQ57" s="76"/>
      <c r="UXR57" s="76"/>
      <c r="UXS57" s="76"/>
      <c r="UXT57" s="76"/>
      <c r="UXU57" s="76"/>
      <c r="UXV57" s="76"/>
      <c r="UXW57" s="76"/>
      <c r="UXX57" s="76"/>
      <c r="UXY57" s="76"/>
      <c r="UXZ57" s="76"/>
      <c r="UYA57" s="76"/>
      <c r="UYB57" s="76"/>
      <c r="UYC57" s="76"/>
      <c r="UYD57" s="76"/>
      <c r="UYE57" s="76"/>
      <c r="UYF57" s="76"/>
      <c r="UYG57" s="76"/>
      <c r="UYH57" s="76"/>
      <c r="UYI57" s="76"/>
      <c r="UYJ57" s="76"/>
      <c r="UYK57" s="76"/>
      <c r="UYL57" s="76"/>
      <c r="UYM57" s="76"/>
      <c r="UYN57" s="76"/>
      <c r="UYO57" s="76"/>
      <c r="UYP57" s="76"/>
      <c r="UYQ57" s="76"/>
      <c r="UYR57" s="76"/>
      <c r="UYS57" s="76"/>
      <c r="UYT57" s="76"/>
      <c r="UYU57" s="76"/>
      <c r="UYV57" s="76"/>
      <c r="UYW57" s="76"/>
      <c r="UYX57" s="76"/>
      <c r="UYY57" s="76"/>
      <c r="UYZ57" s="76"/>
      <c r="UZA57" s="76"/>
      <c r="UZB57" s="76"/>
      <c r="UZC57" s="76"/>
      <c r="UZD57" s="76"/>
      <c r="UZE57" s="76"/>
      <c r="UZF57" s="76"/>
      <c r="UZG57" s="76"/>
      <c r="UZH57" s="76"/>
      <c r="UZI57" s="76"/>
      <c r="UZJ57" s="76"/>
      <c r="UZK57" s="76"/>
      <c r="UZL57" s="76"/>
      <c r="UZM57" s="76"/>
      <c r="UZN57" s="76"/>
      <c r="UZO57" s="76"/>
      <c r="UZP57" s="76"/>
      <c r="UZQ57" s="76"/>
      <c r="UZR57" s="76"/>
      <c r="UZS57" s="76"/>
      <c r="UZT57" s="76"/>
      <c r="UZU57" s="76"/>
      <c r="UZV57" s="76"/>
      <c r="UZW57" s="76"/>
      <c r="UZX57" s="76"/>
      <c r="UZY57" s="76"/>
      <c r="UZZ57" s="76"/>
      <c r="VAA57" s="76"/>
      <c r="VAB57" s="76"/>
      <c r="VAC57" s="76"/>
      <c r="VAD57" s="76"/>
      <c r="VAE57" s="76"/>
      <c r="VAF57" s="76"/>
      <c r="VAG57" s="76"/>
      <c r="VAH57" s="76"/>
      <c r="VAI57" s="76"/>
      <c r="VAJ57" s="76"/>
      <c r="VAK57" s="76"/>
      <c r="VAL57" s="76"/>
      <c r="VAM57" s="76"/>
      <c r="VAN57" s="76"/>
      <c r="VAO57" s="76"/>
      <c r="VAP57" s="76"/>
      <c r="VAQ57" s="76"/>
      <c r="VAR57" s="76"/>
      <c r="VAS57" s="76"/>
      <c r="VAT57" s="76"/>
      <c r="VAU57" s="76"/>
      <c r="VAV57" s="76"/>
      <c r="VAW57" s="76"/>
      <c r="VAX57" s="76"/>
      <c r="VAY57" s="76"/>
      <c r="VAZ57" s="76"/>
      <c r="VBA57" s="76"/>
      <c r="VBB57" s="76"/>
      <c r="VBC57" s="76"/>
      <c r="VBD57" s="76"/>
      <c r="VBE57" s="76"/>
      <c r="VBF57" s="76"/>
      <c r="VBG57" s="76"/>
      <c r="VBH57" s="76"/>
      <c r="VBI57" s="76"/>
      <c r="VBJ57" s="76"/>
      <c r="VBK57" s="76"/>
      <c r="VBL57" s="76"/>
      <c r="VBM57" s="76"/>
      <c r="VBN57" s="76"/>
      <c r="VBO57" s="76"/>
      <c r="VBP57" s="76"/>
      <c r="VBQ57" s="76"/>
      <c r="VBR57" s="76"/>
      <c r="VBS57" s="76"/>
      <c r="VBT57" s="76"/>
      <c r="VBU57" s="76"/>
      <c r="VBV57" s="76"/>
      <c r="VBW57" s="76"/>
      <c r="VBX57" s="76"/>
      <c r="VBY57" s="76"/>
      <c r="VBZ57" s="76"/>
      <c r="VCA57" s="76"/>
      <c r="VCB57" s="76"/>
      <c r="VCC57" s="76"/>
      <c r="VCD57" s="76"/>
      <c r="VCE57" s="76"/>
      <c r="VCF57" s="76"/>
      <c r="VCG57" s="76"/>
      <c r="VCH57" s="76"/>
      <c r="VCI57" s="76"/>
      <c r="VCJ57" s="76"/>
      <c r="VCK57" s="76"/>
      <c r="VCL57" s="76"/>
      <c r="VCM57" s="76"/>
      <c r="VCN57" s="76"/>
      <c r="VCO57" s="76"/>
      <c r="VCP57" s="76"/>
      <c r="VCQ57" s="76"/>
      <c r="VCR57" s="76"/>
      <c r="VCS57" s="76"/>
      <c r="VCT57" s="76"/>
      <c r="VCU57" s="76"/>
      <c r="VCV57" s="76"/>
      <c r="VCW57" s="76"/>
      <c r="VCX57" s="76"/>
      <c r="VCY57" s="76"/>
      <c r="VCZ57" s="76"/>
      <c r="VDA57" s="76"/>
      <c r="VDB57" s="76"/>
      <c r="VDC57" s="76"/>
      <c r="VDD57" s="76"/>
      <c r="VDE57" s="76"/>
      <c r="VDF57" s="76"/>
      <c r="VDG57" s="76"/>
      <c r="VDH57" s="76"/>
      <c r="VDI57" s="76"/>
      <c r="VDJ57" s="76"/>
      <c r="VDK57" s="76"/>
      <c r="VDL57" s="76"/>
      <c r="VDM57" s="76"/>
      <c r="VDN57" s="76"/>
      <c r="VDO57" s="76"/>
      <c r="VDP57" s="76"/>
      <c r="VDQ57" s="76"/>
      <c r="VDR57" s="76"/>
      <c r="VDS57" s="76"/>
      <c r="VDT57" s="76"/>
      <c r="VDU57" s="76"/>
      <c r="VDV57" s="76"/>
      <c r="VDW57" s="76"/>
      <c r="VDX57" s="76"/>
      <c r="VDY57" s="76"/>
      <c r="VDZ57" s="76"/>
      <c r="VEA57" s="76"/>
      <c r="VEB57" s="76"/>
      <c r="VEC57" s="76"/>
      <c r="VED57" s="76"/>
      <c r="VEE57" s="76"/>
      <c r="VEF57" s="76"/>
      <c r="VEG57" s="76"/>
      <c r="VEH57" s="76"/>
      <c r="VEI57" s="76"/>
      <c r="VEJ57" s="76"/>
      <c r="VEK57" s="76"/>
      <c r="VEL57" s="76"/>
      <c r="VEM57" s="76"/>
      <c r="VEN57" s="76"/>
      <c r="VEO57" s="76"/>
      <c r="VEP57" s="76"/>
      <c r="VEQ57" s="76"/>
      <c r="VER57" s="76"/>
      <c r="VES57" s="76"/>
      <c r="VET57" s="76"/>
      <c r="VEU57" s="76"/>
      <c r="VEV57" s="76"/>
      <c r="VEW57" s="76"/>
      <c r="VEX57" s="76"/>
      <c r="VEY57" s="76"/>
      <c r="VEZ57" s="76"/>
      <c r="VFA57" s="76"/>
      <c r="VFB57" s="76"/>
      <c r="VFC57" s="76"/>
      <c r="VFD57" s="76"/>
      <c r="VFE57" s="76"/>
      <c r="VFF57" s="76"/>
      <c r="VFG57" s="76"/>
      <c r="VFH57" s="76"/>
      <c r="VFI57" s="76"/>
      <c r="VFJ57" s="76"/>
      <c r="VFK57" s="76"/>
      <c r="VFL57" s="76"/>
      <c r="VFM57" s="76"/>
      <c r="VFN57" s="76"/>
      <c r="VFO57" s="76"/>
      <c r="VFP57" s="76"/>
      <c r="VFQ57" s="76"/>
      <c r="VFR57" s="76"/>
      <c r="VFS57" s="76"/>
      <c r="VFT57" s="76"/>
      <c r="VFU57" s="76"/>
      <c r="VFV57" s="76"/>
      <c r="VFW57" s="76"/>
      <c r="VFX57" s="76"/>
      <c r="VFY57" s="76"/>
      <c r="VFZ57" s="76"/>
      <c r="VGA57" s="76"/>
      <c r="VGB57" s="76"/>
      <c r="VGC57" s="76"/>
      <c r="VGD57" s="76"/>
      <c r="VGE57" s="76"/>
      <c r="VGF57" s="76"/>
      <c r="VGG57" s="76"/>
      <c r="VGH57" s="76"/>
      <c r="VGI57" s="76"/>
      <c r="VGJ57" s="76"/>
      <c r="VGK57" s="76"/>
      <c r="VGL57" s="76"/>
      <c r="VGM57" s="76"/>
      <c r="VGN57" s="76"/>
      <c r="VGO57" s="76"/>
      <c r="VGP57" s="76"/>
      <c r="VGQ57" s="76"/>
      <c r="VGR57" s="76"/>
      <c r="VGS57" s="76"/>
      <c r="VGT57" s="76"/>
      <c r="VGU57" s="76"/>
      <c r="VGV57" s="76"/>
      <c r="VGW57" s="76"/>
      <c r="VGX57" s="76"/>
      <c r="VGY57" s="76"/>
      <c r="VGZ57" s="76"/>
      <c r="VHA57" s="76"/>
      <c r="VHB57" s="76"/>
      <c r="VHC57" s="76"/>
      <c r="VHD57" s="76"/>
      <c r="VHE57" s="76"/>
      <c r="VHF57" s="76"/>
      <c r="VHG57" s="76"/>
      <c r="VHH57" s="76"/>
      <c r="VHI57" s="76"/>
      <c r="VHJ57" s="76"/>
      <c r="VHK57" s="76"/>
      <c r="VHL57" s="76"/>
      <c r="VHM57" s="76"/>
      <c r="VHN57" s="76"/>
      <c r="VHO57" s="76"/>
      <c r="VHP57" s="76"/>
      <c r="VHQ57" s="76"/>
      <c r="VHR57" s="76"/>
      <c r="VHS57" s="76"/>
      <c r="VHT57" s="76"/>
      <c r="VHU57" s="76"/>
      <c r="VHV57" s="76"/>
      <c r="VHW57" s="76"/>
      <c r="VHX57" s="76"/>
      <c r="VHY57" s="76"/>
      <c r="VHZ57" s="76"/>
      <c r="VIA57" s="76"/>
      <c r="VIB57" s="76"/>
      <c r="VIC57" s="76"/>
      <c r="VID57" s="76"/>
      <c r="VIE57" s="76"/>
      <c r="VIF57" s="76"/>
      <c r="VIG57" s="76"/>
      <c r="VIH57" s="76"/>
      <c r="VII57" s="76"/>
      <c r="VIJ57" s="76"/>
      <c r="VIK57" s="76"/>
      <c r="VIL57" s="76"/>
      <c r="VIM57" s="76"/>
      <c r="VIN57" s="76"/>
      <c r="VIO57" s="76"/>
      <c r="VIP57" s="76"/>
      <c r="VIQ57" s="76"/>
      <c r="VIR57" s="76"/>
      <c r="VIS57" s="76"/>
      <c r="VIT57" s="76"/>
      <c r="VIU57" s="76"/>
      <c r="VIV57" s="76"/>
      <c r="VIW57" s="76"/>
      <c r="VIX57" s="76"/>
      <c r="VIY57" s="76"/>
      <c r="VIZ57" s="76"/>
      <c r="VJA57" s="76"/>
      <c r="VJB57" s="76"/>
      <c r="VJC57" s="76"/>
      <c r="VJD57" s="76"/>
      <c r="VJE57" s="76"/>
      <c r="VJF57" s="76"/>
      <c r="VJG57" s="76"/>
      <c r="VJH57" s="76"/>
      <c r="VJI57" s="76"/>
      <c r="VJJ57" s="76"/>
      <c r="VJK57" s="76"/>
      <c r="VJL57" s="76"/>
      <c r="VJM57" s="76"/>
      <c r="VJN57" s="76"/>
      <c r="VJO57" s="76"/>
      <c r="VJP57" s="76"/>
      <c r="VJQ57" s="76"/>
      <c r="VJR57" s="76"/>
      <c r="VJS57" s="76"/>
      <c r="VJT57" s="76"/>
      <c r="VJU57" s="76"/>
      <c r="VJV57" s="76"/>
      <c r="VJW57" s="76"/>
      <c r="VJX57" s="76"/>
      <c r="VJY57" s="76"/>
      <c r="VJZ57" s="76"/>
      <c r="VKA57" s="76"/>
      <c r="VKB57" s="76"/>
      <c r="VKC57" s="76"/>
      <c r="VKD57" s="76"/>
      <c r="VKE57" s="76"/>
      <c r="VKF57" s="76"/>
      <c r="VKG57" s="76"/>
      <c r="VKH57" s="76"/>
      <c r="VKI57" s="76"/>
      <c r="VKJ57" s="76"/>
      <c r="VKK57" s="76"/>
      <c r="VKL57" s="76"/>
      <c r="VKM57" s="76"/>
      <c r="VKN57" s="76"/>
      <c r="VKO57" s="76"/>
      <c r="VKP57" s="76"/>
      <c r="VKQ57" s="76"/>
      <c r="VKR57" s="76"/>
      <c r="VKS57" s="76"/>
      <c r="VKT57" s="76"/>
      <c r="VKU57" s="76"/>
      <c r="VKV57" s="76"/>
      <c r="VKW57" s="76"/>
      <c r="VKX57" s="76"/>
      <c r="VKY57" s="76"/>
      <c r="VKZ57" s="76"/>
      <c r="VLA57" s="76"/>
      <c r="VLB57" s="76"/>
      <c r="VLC57" s="76"/>
      <c r="VLD57" s="76"/>
      <c r="VLE57" s="76"/>
      <c r="VLF57" s="76"/>
      <c r="VLG57" s="76"/>
      <c r="VLH57" s="76"/>
      <c r="VLI57" s="76"/>
      <c r="VLJ57" s="76"/>
      <c r="VLK57" s="76"/>
      <c r="VLL57" s="76"/>
      <c r="VLM57" s="76"/>
      <c r="VLN57" s="76"/>
      <c r="VLO57" s="76"/>
      <c r="VLP57" s="76"/>
      <c r="VLQ57" s="76"/>
      <c r="VLR57" s="76"/>
      <c r="VLS57" s="76"/>
      <c r="VLT57" s="76"/>
      <c r="VLU57" s="76"/>
      <c r="VLV57" s="76"/>
      <c r="VLW57" s="76"/>
      <c r="VLX57" s="76"/>
      <c r="VLY57" s="76"/>
      <c r="VLZ57" s="76"/>
      <c r="VMA57" s="76"/>
      <c r="VMB57" s="76"/>
      <c r="VMC57" s="76"/>
      <c r="VMD57" s="76"/>
      <c r="VME57" s="76"/>
      <c r="VMF57" s="76"/>
      <c r="VMG57" s="76"/>
      <c r="VMH57" s="76"/>
      <c r="VMI57" s="76"/>
      <c r="VMJ57" s="76"/>
      <c r="VMK57" s="76"/>
      <c r="VML57" s="76"/>
      <c r="VMM57" s="76"/>
      <c r="VMN57" s="76"/>
      <c r="VMO57" s="76"/>
      <c r="VMP57" s="76"/>
      <c r="VMQ57" s="76"/>
      <c r="VMR57" s="76"/>
      <c r="VMS57" s="76"/>
      <c r="VMT57" s="76"/>
      <c r="VMU57" s="76"/>
      <c r="VMV57" s="76"/>
      <c r="VMW57" s="76"/>
      <c r="VMX57" s="76"/>
      <c r="VMY57" s="76"/>
      <c r="VMZ57" s="76"/>
      <c r="VNA57" s="76"/>
      <c r="VNB57" s="76"/>
      <c r="VNC57" s="76"/>
      <c r="VND57" s="76"/>
      <c r="VNE57" s="76"/>
      <c r="VNF57" s="76"/>
      <c r="VNG57" s="76"/>
      <c r="VNH57" s="76"/>
      <c r="VNI57" s="76"/>
      <c r="VNJ57" s="76"/>
      <c r="VNK57" s="76"/>
      <c r="VNL57" s="76"/>
      <c r="VNM57" s="76"/>
      <c r="VNN57" s="76"/>
      <c r="VNO57" s="76"/>
      <c r="VNP57" s="76"/>
      <c r="VNQ57" s="76"/>
      <c r="VNR57" s="76"/>
      <c r="VNS57" s="76"/>
      <c r="VNT57" s="76"/>
      <c r="VNU57" s="76"/>
      <c r="VNV57" s="76"/>
      <c r="VNW57" s="76"/>
      <c r="VNX57" s="76"/>
      <c r="VNY57" s="76"/>
      <c r="VNZ57" s="76"/>
      <c r="VOA57" s="76"/>
      <c r="VOB57" s="76"/>
      <c r="VOC57" s="76"/>
      <c r="VOD57" s="76"/>
      <c r="VOE57" s="76"/>
      <c r="VOF57" s="76"/>
      <c r="VOG57" s="76"/>
      <c r="VOH57" s="76"/>
      <c r="VOI57" s="76"/>
      <c r="VOJ57" s="76"/>
      <c r="VOK57" s="76"/>
      <c r="VOL57" s="76"/>
      <c r="VOM57" s="76"/>
      <c r="VON57" s="76"/>
      <c r="VOO57" s="76"/>
      <c r="VOP57" s="76"/>
      <c r="VOQ57" s="76"/>
      <c r="VOR57" s="76"/>
      <c r="VOS57" s="76"/>
      <c r="VOT57" s="76"/>
      <c r="VOU57" s="76"/>
      <c r="VOV57" s="76"/>
      <c r="VOW57" s="76"/>
      <c r="VOX57" s="76"/>
      <c r="VOY57" s="76"/>
      <c r="VOZ57" s="76"/>
      <c r="VPA57" s="76"/>
      <c r="VPB57" s="76"/>
      <c r="VPC57" s="76"/>
      <c r="VPD57" s="76"/>
      <c r="VPE57" s="76"/>
      <c r="VPF57" s="76"/>
      <c r="VPG57" s="76"/>
      <c r="VPH57" s="76"/>
      <c r="VPI57" s="76"/>
      <c r="VPJ57" s="76"/>
      <c r="VPK57" s="76"/>
      <c r="VPL57" s="76"/>
      <c r="VPM57" s="76"/>
      <c r="VPN57" s="76"/>
      <c r="VPO57" s="76"/>
      <c r="VPP57" s="76"/>
      <c r="VPQ57" s="76"/>
      <c r="VPR57" s="76"/>
      <c r="VPS57" s="76"/>
      <c r="VPT57" s="76"/>
      <c r="VPU57" s="76"/>
      <c r="VPV57" s="76"/>
      <c r="VPW57" s="76"/>
      <c r="VPX57" s="76"/>
      <c r="VPY57" s="76"/>
      <c r="VPZ57" s="76"/>
      <c r="VQA57" s="76"/>
      <c r="VQB57" s="76"/>
      <c r="VQC57" s="76"/>
      <c r="VQD57" s="76"/>
      <c r="VQE57" s="76"/>
      <c r="VQF57" s="76"/>
      <c r="VQG57" s="76"/>
      <c r="VQH57" s="76"/>
      <c r="VQI57" s="76"/>
      <c r="VQJ57" s="76"/>
      <c r="VQK57" s="76"/>
      <c r="VQL57" s="76"/>
      <c r="VQM57" s="76"/>
      <c r="VQN57" s="76"/>
      <c r="VQO57" s="76"/>
      <c r="VQP57" s="76"/>
      <c r="VQQ57" s="76"/>
      <c r="VQR57" s="76"/>
      <c r="VQS57" s="76"/>
      <c r="VQT57" s="76"/>
      <c r="VQU57" s="76"/>
      <c r="VQV57" s="76"/>
      <c r="VQW57" s="76"/>
      <c r="VQX57" s="76"/>
      <c r="VQY57" s="76"/>
      <c r="VQZ57" s="76"/>
      <c r="VRA57" s="76"/>
      <c r="VRB57" s="76"/>
      <c r="VRC57" s="76"/>
      <c r="VRD57" s="76"/>
      <c r="VRE57" s="76"/>
      <c r="VRF57" s="76"/>
      <c r="VRG57" s="76"/>
      <c r="VRH57" s="76"/>
      <c r="VRI57" s="76"/>
      <c r="VRJ57" s="76"/>
      <c r="VRK57" s="76"/>
      <c r="VRL57" s="76"/>
      <c r="VRM57" s="76"/>
      <c r="VRN57" s="76"/>
      <c r="VRO57" s="76"/>
      <c r="VRP57" s="76"/>
      <c r="VRQ57" s="76"/>
      <c r="VRR57" s="76"/>
      <c r="VRS57" s="76"/>
      <c r="VRT57" s="76"/>
      <c r="VRU57" s="76"/>
      <c r="VRV57" s="76"/>
      <c r="VRW57" s="76"/>
      <c r="VRX57" s="76"/>
      <c r="VRY57" s="76"/>
      <c r="VRZ57" s="76"/>
      <c r="VSA57" s="76"/>
      <c r="VSB57" s="76"/>
      <c r="VSC57" s="76"/>
      <c r="VSD57" s="76"/>
      <c r="VSE57" s="76"/>
      <c r="VSF57" s="76"/>
      <c r="VSG57" s="76"/>
      <c r="VSH57" s="76"/>
      <c r="VSI57" s="76"/>
      <c r="VSJ57" s="76"/>
      <c r="VSK57" s="76"/>
      <c r="VSL57" s="76"/>
      <c r="VSM57" s="76"/>
      <c r="VSN57" s="76"/>
      <c r="VSO57" s="76"/>
      <c r="VSP57" s="76"/>
      <c r="VSQ57" s="76"/>
      <c r="VSR57" s="76"/>
      <c r="VSS57" s="76"/>
      <c r="VST57" s="76"/>
      <c r="VSU57" s="76"/>
      <c r="VSV57" s="76"/>
      <c r="VSW57" s="76"/>
      <c r="VSX57" s="76"/>
      <c r="VSY57" s="76"/>
      <c r="VSZ57" s="76"/>
      <c r="VTA57" s="76"/>
      <c r="VTB57" s="76"/>
      <c r="VTC57" s="76"/>
      <c r="VTD57" s="76"/>
      <c r="VTE57" s="76"/>
      <c r="VTF57" s="76"/>
      <c r="VTG57" s="76"/>
      <c r="VTH57" s="76"/>
      <c r="VTI57" s="76"/>
      <c r="VTJ57" s="76"/>
      <c r="VTK57" s="76"/>
      <c r="VTL57" s="76"/>
      <c r="VTM57" s="76"/>
      <c r="VTN57" s="76"/>
      <c r="VTO57" s="76"/>
      <c r="VTP57" s="76"/>
      <c r="VTQ57" s="76"/>
      <c r="VTR57" s="76"/>
      <c r="VTS57" s="76"/>
      <c r="VTT57" s="76"/>
      <c r="VTU57" s="76"/>
      <c r="VTV57" s="76"/>
      <c r="VTW57" s="76"/>
      <c r="VTX57" s="76"/>
      <c r="VTY57" s="76"/>
      <c r="VTZ57" s="76"/>
      <c r="VUA57" s="76"/>
      <c r="VUB57" s="76"/>
      <c r="VUC57" s="76"/>
      <c r="VUD57" s="76"/>
      <c r="VUE57" s="76"/>
      <c r="VUF57" s="76"/>
      <c r="VUG57" s="76"/>
      <c r="VUH57" s="76"/>
      <c r="VUI57" s="76"/>
      <c r="VUJ57" s="76"/>
      <c r="VUK57" s="76"/>
      <c r="VUL57" s="76"/>
      <c r="VUM57" s="76"/>
      <c r="VUN57" s="76"/>
      <c r="VUO57" s="76"/>
      <c r="VUP57" s="76"/>
      <c r="VUQ57" s="76"/>
      <c r="VUR57" s="76"/>
      <c r="VUS57" s="76"/>
      <c r="VUT57" s="76"/>
      <c r="VUU57" s="76"/>
      <c r="VUV57" s="76"/>
      <c r="VUW57" s="76"/>
      <c r="VUX57" s="76"/>
      <c r="VUY57" s="76"/>
      <c r="VUZ57" s="76"/>
      <c r="VVA57" s="76"/>
      <c r="VVB57" s="76"/>
      <c r="VVC57" s="76"/>
      <c r="VVD57" s="76"/>
      <c r="VVE57" s="76"/>
      <c r="VVF57" s="76"/>
      <c r="VVG57" s="76"/>
      <c r="VVH57" s="76"/>
      <c r="VVI57" s="76"/>
      <c r="VVJ57" s="76"/>
      <c r="VVK57" s="76"/>
      <c r="VVL57" s="76"/>
      <c r="VVM57" s="76"/>
      <c r="VVN57" s="76"/>
      <c r="VVO57" s="76"/>
      <c r="VVP57" s="76"/>
      <c r="VVQ57" s="76"/>
      <c r="VVR57" s="76"/>
      <c r="VVS57" s="76"/>
      <c r="VVT57" s="76"/>
      <c r="VVU57" s="76"/>
      <c r="VVV57" s="76"/>
      <c r="VVW57" s="76"/>
      <c r="VVX57" s="76"/>
      <c r="VVY57" s="76"/>
      <c r="VVZ57" s="76"/>
      <c r="VWA57" s="76"/>
      <c r="VWB57" s="76"/>
      <c r="VWC57" s="76"/>
      <c r="VWD57" s="76"/>
      <c r="VWE57" s="76"/>
      <c r="VWF57" s="76"/>
      <c r="VWG57" s="76"/>
      <c r="VWH57" s="76"/>
      <c r="VWI57" s="76"/>
      <c r="VWJ57" s="76"/>
      <c r="VWK57" s="76"/>
      <c r="VWL57" s="76"/>
      <c r="VWM57" s="76"/>
      <c r="VWN57" s="76"/>
      <c r="VWO57" s="76"/>
      <c r="VWP57" s="76"/>
      <c r="VWQ57" s="76"/>
      <c r="VWR57" s="76"/>
      <c r="VWS57" s="76"/>
      <c r="VWT57" s="76"/>
      <c r="VWU57" s="76"/>
      <c r="VWV57" s="76"/>
      <c r="VWW57" s="76"/>
      <c r="VWX57" s="76"/>
      <c r="VWY57" s="76"/>
      <c r="VWZ57" s="76"/>
      <c r="VXA57" s="76"/>
      <c r="VXB57" s="76"/>
      <c r="VXC57" s="76"/>
      <c r="VXD57" s="76"/>
      <c r="VXE57" s="76"/>
      <c r="VXF57" s="76"/>
      <c r="VXG57" s="76"/>
      <c r="VXH57" s="76"/>
      <c r="VXI57" s="76"/>
      <c r="VXJ57" s="76"/>
      <c r="VXK57" s="76"/>
      <c r="VXL57" s="76"/>
      <c r="VXM57" s="76"/>
      <c r="VXN57" s="76"/>
      <c r="VXO57" s="76"/>
      <c r="VXP57" s="76"/>
      <c r="VXQ57" s="76"/>
      <c r="VXR57" s="76"/>
      <c r="VXS57" s="76"/>
      <c r="VXT57" s="76"/>
      <c r="VXU57" s="76"/>
      <c r="VXV57" s="76"/>
      <c r="VXW57" s="76"/>
      <c r="VXX57" s="76"/>
      <c r="VXY57" s="76"/>
      <c r="VXZ57" s="76"/>
      <c r="VYA57" s="76"/>
      <c r="VYB57" s="76"/>
      <c r="VYC57" s="76"/>
      <c r="VYD57" s="76"/>
      <c r="VYE57" s="76"/>
      <c r="VYF57" s="76"/>
      <c r="VYG57" s="76"/>
      <c r="VYH57" s="76"/>
      <c r="VYI57" s="76"/>
      <c r="VYJ57" s="76"/>
      <c r="VYK57" s="76"/>
      <c r="VYL57" s="76"/>
      <c r="VYM57" s="76"/>
      <c r="VYN57" s="76"/>
      <c r="VYO57" s="76"/>
      <c r="VYP57" s="76"/>
      <c r="VYQ57" s="76"/>
      <c r="VYR57" s="76"/>
      <c r="VYS57" s="76"/>
      <c r="VYT57" s="76"/>
      <c r="VYU57" s="76"/>
      <c r="VYV57" s="76"/>
      <c r="VYW57" s="76"/>
      <c r="VYX57" s="76"/>
      <c r="VYY57" s="76"/>
      <c r="VYZ57" s="76"/>
      <c r="VZA57" s="76"/>
      <c r="VZB57" s="76"/>
      <c r="VZC57" s="76"/>
      <c r="VZD57" s="76"/>
      <c r="VZE57" s="76"/>
      <c r="VZF57" s="76"/>
      <c r="VZG57" s="76"/>
      <c r="VZH57" s="76"/>
      <c r="VZI57" s="76"/>
      <c r="VZJ57" s="76"/>
      <c r="VZK57" s="76"/>
      <c r="VZL57" s="76"/>
      <c r="VZM57" s="76"/>
      <c r="VZN57" s="76"/>
      <c r="VZO57" s="76"/>
      <c r="VZP57" s="76"/>
      <c r="VZQ57" s="76"/>
      <c r="VZR57" s="76"/>
      <c r="VZS57" s="76"/>
      <c r="VZT57" s="76"/>
      <c r="VZU57" s="76"/>
      <c r="VZV57" s="76"/>
      <c r="VZW57" s="76"/>
      <c r="VZX57" s="76"/>
      <c r="VZY57" s="76"/>
      <c r="VZZ57" s="76"/>
      <c r="WAA57" s="76"/>
      <c r="WAB57" s="76"/>
      <c r="WAC57" s="76"/>
      <c r="WAD57" s="76"/>
      <c r="WAE57" s="76"/>
      <c r="WAF57" s="76"/>
      <c r="WAG57" s="76"/>
      <c r="WAH57" s="76"/>
      <c r="WAI57" s="76"/>
      <c r="WAJ57" s="76"/>
      <c r="WAK57" s="76"/>
      <c r="WAL57" s="76"/>
      <c r="WAM57" s="76"/>
      <c r="WAN57" s="76"/>
      <c r="WAO57" s="76"/>
      <c r="WAP57" s="76"/>
      <c r="WAQ57" s="76"/>
      <c r="WAR57" s="76"/>
      <c r="WAS57" s="76"/>
      <c r="WAT57" s="76"/>
      <c r="WAU57" s="76"/>
      <c r="WAV57" s="76"/>
      <c r="WAW57" s="76"/>
      <c r="WAX57" s="76"/>
      <c r="WAY57" s="76"/>
      <c r="WAZ57" s="76"/>
      <c r="WBA57" s="76"/>
      <c r="WBB57" s="76"/>
      <c r="WBC57" s="76"/>
      <c r="WBD57" s="76"/>
      <c r="WBE57" s="76"/>
      <c r="WBF57" s="76"/>
      <c r="WBG57" s="76"/>
      <c r="WBH57" s="76"/>
      <c r="WBI57" s="76"/>
      <c r="WBJ57" s="76"/>
      <c r="WBK57" s="76"/>
      <c r="WBL57" s="76"/>
      <c r="WBM57" s="76"/>
      <c r="WBN57" s="76"/>
      <c r="WBO57" s="76"/>
      <c r="WBP57" s="76"/>
      <c r="WBQ57" s="76"/>
      <c r="WBR57" s="76"/>
      <c r="WBS57" s="76"/>
      <c r="WBT57" s="76"/>
      <c r="WBU57" s="76"/>
      <c r="WBV57" s="76"/>
      <c r="WBW57" s="76"/>
      <c r="WBX57" s="76"/>
      <c r="WBY57" s="76"/>
      <c r="WBZ57" s="76"/>
      <c r="WCA57" s="76"/>
      <c r="WCB57" s="76"/>
      <c r="WCC57" s="76"/>
      <c r="WCD57" s="76"/>
      <c r="WCE57" s="76"/>
      <c r="WCF57" s="76"/>
      <c r="WCG57" s="76"/>
      <c r="WCH57" s="76"/>
      <c r="WCI57" s="76"/>
      <c r="WCJ57" s="76"/>
      <c r="WCK57" s="76"/>
      <c r="WCL57" s="76"/>
      <c r="WCM57" s="76"/>
      <c r="WCN57" s="76"/>
      <c r="WCO57" s="76"/>
      <c r="WCP57" s="76"/>
      <c r="WCQ57" s="76"/>
      <c r="WCR57" s="76"/>
      <c r="WCS57" s="76"/>
      <c r="WCT57" s="76"/>
      <c r="WCU57" s="76"/>
      <c r="WCV57" s="76"/>
      <c r="WCW57" s="76"/>
      <c r="WCX57" s="76"/>
      <c r="WCY57" s="76"/>
      <c r="WCZ57" s="76"/>
      <c r="WDA57" s="76"/>
      <c r="WDB57" s="76"/>
      <c r="WDC57" s="76"/>
      <c r="WDD57" s="76"/>
      <c r="WDE57" s="76"/>
      <c r="WDF57" s="76"/>
      <c r="WDG57" s="76"/>
      <c r="WDH57" s="76"/>
      <c r="WDI57" s="76"/>
      <c r="WDJ57" s="76"/>
      <c r="WDK57" s="76"/>
      <c r="WDL57" s="76"/>
      <c r="WDM57" s="76"/>
      <c r="WDN57" s="76"/>
      <c r="WDO57" s="76"/>
      <c r="WDP57" s="76"/>
      <c r="WDQ57" s="76"/>
      <c r="WDR57" s="76"/>
      <c r="WDS57" s="76"/>
      <c r="WDT57" s="76"/>
      <c r="WDU57" s="76"/>
      <c r="WDV57" s="76"/>
      <c r="WDW57" s="76"/>
      <c r="WDX57" s="76"/>
      <c r="WDY57" s="76"/>
      <c r="WDZ57" s="76"/>
      <c r="WEA57" s="76"/>
      <c r="WEB57" s="76"/>
      <c r="WEC57" s="76"/>
      <c r="WED57" s="76"/>
      <c r="WEE57" s="76"/>
      <c r="WEF57" s="76"/>
      <c r="WEG57" s="76"/>
      <c r="WEH57" s="76"/>
      <c r="WEI57" s="76"/>
      <c r="WEJ57" s="76"/>
      <c r="WEK57" s="76"/>
      <c r="WEL57" s="76"/>
      <c r="WEM57" s="76"/>
      <c r="WEN57" s="76"/>
      <c r="WEO57" s="76"/>
      <c r="WEP57" s="76"/>
      <c r="WEQ57" s="76"/>
      <c r="WER57" s="76"/>
      <c r="WES57" s="76"/>
      <c r="WET57" s="76"/>
      <c r="WEU57" s="76"/>
      <c r="WEV57" s="76"/>
      <c r="WEW57" s="76"/>
      <c r="WEX57" s="76"/>
      <c r="WEY57" s="76"/>
      <c r="WEZ57" s="76"/>
      <c r="WFA57" s="76"/>
      <c r="WFB57" s="76"/>
      <c r="WFC57" s="76"/>
      <c r="WFD57" s="76"/>
      <c r="WFE57" s="76"/>
      <c r="WFF57" s="76"/>
      <c r="WFG57" s="76"/>
      <c r="WFH57" s="76"/>
      <c r="WFI57" s="76"/>
      <c r="WFJ57" s="76"/>
      <c r="WFK57" s="76"/>
      <c r="WFL57" s="76"/>
      <c r="WFM57" s="76"/>
      <c r="WFN57" s="76"/>
      <c r="WFO57" s="76"/>
      <c r="WFP57" s="76"/>
      <c r="WFQ57" s="76"/>
      <c r="WFR57" s="76"/>
      <c r="WFS57" s="76"/>
      <c r="WFT57" s="76"/>
      <c r="WFU57" s="76"/>
      <c r="WFV57" s="76"/>
      <c r="WFW57" s="76"/>
      <c r="WFX57" s="76"/>
      <c r="WFY57" s="76"/>
      <c r="WFZ57" s="76"/>
      <c r="WGA57" s="76"/>
      <c r="WGB57" s="76"/>
      <c r="WGC57" s="76"/>
      <c r="WGD57" s="76"/>
      <c r="WGE57" s="76"/>
      <c r="WGF57" s="76"/>
      <c r="WGG57" s="76"/>
      <c r="WGH57" s="76"/>
      <c r="WGI57" s="76"/>
      <c r="WGJ57" s="76"/>
      <c r="WGK57" s="76"/>
      <c r="WGL57" s="76"/>
      <c r="WGM57" s="76"/>
      <c r="WGN57" s="76"/>
      <c r="WGO57" s="76"/>
      <c r="WGP57" s="76"/>
      <c r="WGQ57" s="76"/>
      <c r="WGR57" s="76"/>
      <c r="WGS57" s="76"/>
      <c r="WGT57" s="76"/>
      <c r="WGU57" s="76"/>
      <c r="WGV57" s="76"/>
      <c r="WGW57" s="76"/>
      <c r="WGX57" s="76"/>
      <c r="WGY57" s="76"/>
      <c r="WGZ57" s="76"/>
      <c r="WHA57" s="76"/>
      <c r="WHB57" s="76"/>
      <c r="WHC57" s="76"/>
      <c r="WHD57" s="76"/>
      <c r="WHE57" s="76"/>
      <c r="WHF57" s="76"/>
      <c r="WHG57" s="76"/>
      <c r="WHH57" s="76"/>
      <c r="WHI57" s="76"/>
      <c r="WHJ57" s="76"/>
      <c r="WHK57" s="76"/>
      <c r="WHL57" s="76"/>
      <c r="WHM57" s="76"/>
      <c r="WHN57" s="76"/>
      <c r="WHO57" s="76"/>
      <c r="WHP57" s="76"/>
      <c r="WHQ57" s="76"/>
      <c r="WHR57" s="76"/>
      <c r="WHS57" s="76"/>
      <c r="WHT57" s="76"/>
      <c r="WHU57" s="76"/>
      <c r="WHV57" s="76"/>
      <c r="WHW57" s="76"/>
      <c r="WHX57" s="76"/>
      <c r="WHY57" s="76"/>
      <c r="WHZ57" s="76"/>
      <c r="WIA57" s="76"/>
      <c r="WIB57" s="76"/>
      <c r="WIC57" s="76"/>
      <c r="WID57" s="76"/>
      <c r="WIE57" s="76"/>
      <c r="WIF57" s="76"/>
      <c r="WIG57" s="76"/>
      <c r="WIH57" s="76"/>
      <c r="WII57" s="76"/>
      <c r="WIJ57" s="76"/>
      <c r="WIK57" s="76"/>
      <c r="WIL57" s="76"/>
      <c r="WIM57" s="76"/>
      <c r="WIN57" s="76"/>
      <c r="WIO57" s="76"/>
      <c r="WIP57" s="76"/>
      <c r="WIQ57" s="76"/>
      <c r="WIR57" s="76"/>
      <c r="WIS57" s="76"/>
      <c r="WIT57" s="76"/>
      <c r="WIU57" s="76"/>
      <c r="WIV57" s="76"/>
      <c r="WIW57" s="76"/>
      <c r="WIX57" s="76"/>
      <c r="WIY57" s="76"/>
      <c r="WIZ57" s="76"/>
      <c r="WJA57" s="76"/>
      <c r="WJB57" s="76"/>
      <c r="WJC57" s="76"/>
      <c r="WJD57" s="76"/>
      <c r="WJE57" s="76"/>
      <c r="WJF57" s="76"/>
      <c r="WJG57" s="76"/>
      <c r="WJH57" s="76"/>
      <c r="WJI57" s="76"/>
      <c r="WJJ57" s="76"/>
      <c r="WJK57" s="76"/>
      <c r="WJL57" s="76"/>
      <c r="WJM57" s="76"/>
      <c r="WJN57" s="76"/>
      <c r="WJO57" s="76"/>
      <c r="WJP57" s="76"/>
      <c r="WJQ57" s="76"/>
      <c r="WJR57" s="76"/>
      <c r="WJS57" s="76"/>
      <c r="WJT57" s="76"/>
      <c r="WJU57" s="76"/>
      <c r="WJV57" s="76"/>
      <c r="WJW57" s="76"/>
      <c r="WJX57" s="76"/>
      <c r="WJY57" s="76"/>
      <c r="WJZ57" s="76"/>
      <c r="WKA57" s="76"/>
      <c r="WKB57" s="76"/>
      <c r="WKC57" s="76"/>
      <c r="WKD57" s="76"/>
      <c r="WKE57" s="76"/>
      <c r="WKF57" s="76"/>
      <c r="WKG57" s="76"/>
      <c r="WKH57" s="76"/>
      <c r="WKI57" s="76"/>
      <c r="WKJ57" s="76"/>
      <c r="WKK57" s="76"/>
      <c r="WKL57" s="76"/>
      <c r="WKM57" s="76"/>
      <c r="WKN57" s="76"/>
      <c r="WKO57" s="76"/>
      <c r="WKP57" s="76"/>
      <c r="WKQ57" s="76"/>
      <c r="WKR57" s="76"/>
      <c r="WKS57" s="76"/>
      <c r="WKT57" s="76"/>
      <c r="WKU57" s="76"/>
      <c r="WKV57" s="76"/>
      <c r="WKW57" s="76"/>
      <c r="WKX57" s="76"/>
      <c r="WKY57" s="76"/>
      <c r="WKZ57" s="76"/>
      <c r="WLA57" s="76"/>
      <c r="WLB57" s="76"/>
      <c r="WLC57" s="76"/>
      <c r="WLD57" s="76"/>
      <c r="WLE57" s="76"/>
      <c r="WLF57" s="76"/>
      <c r="WLG57" s="76"/>
      <c r="WLH57" s="76"/>
      <c r="WLI57" s="76"/>
      <c r="WLJ57" s="76"/>
      <c r="WLK57" s="76"/>
      <c r="WLL57" s="76"/>
      <c r="WLM57" s="76"/>
      <c r="WLN57" s="76"/>
      <c r="WLO57" s="76"/>
      <c r="WLP57" s="76"/>
      <c r="WLQ57" s="76"/>
      <c r="WLR57" s="76"/>
      <c r="WLS57" s="76"/>
      <c r="WLT57" s="76"/>
      <c r="WLU57" s="76"/>
      <c r="WLV57" s="76"/>
      <c r="WLW57" s="76"/>
      <c r="WLX57" s="76"/>
      <c r="WLY57" s="76"/>
      <c r="WLZ57" s="76"/>
      <c r="WMA57" s="76"/>
      <c r="WMB57" s="76"/>
      <c r="WMC57" s="76"/>
      <c r="WMD57" s="76"/>
      <c r="WME57" s="76"/>
      <c r="WMF57" s="76"/>
      <c r="WMG57" s="76"/>
      <c r="WMH57" s="76"/>
      <c r="WMI57" s="76"/>
      <c r="WMJ57" s="76"/>
      <c r="WMK57" s="76"/>
      <c r="WML57" s="76"/>
      <c r="WMM57" s="76"/>
      <c r="WMN57" s="76"/>
      <c r="WMO57" s="76"/>
      <c r="WMP57" s="76"/>
      <c r="WMQ57" s="76"/>
      <c r="WMR57" s="76"/>
      <c r="WMS57" s="76"/>
      <c r="WMT57" s="76"/>
      <c r="WMU57" s="76"/>
      <c r="WMV57" s="76"/>
      <c r="WMW57" s="76"/>
      <c r="WMX57" s="76"/>
      <c r="WMY57" s="76"/>
      <c r="WMZ57" s="76"/>
      <c r="WNA57" s="76"/>
      <c r="WNB57" s="76"/>
      <c r="WNC57" s="76"/>
      <c r="WND57" s="76"/>
      <c r="WNE57" s="76"/>
      <c r="WNF57" s="76"/>
      <c r="WNG57" s="76"/>
      <c r="WNH57" s="76"/>
      <c r="WNI57" s="76"/>
      <c r="WNJ57" s="76"/>
      <c r="WNK57" s="76"/>
      <c r="WNL57" s="76"/>
      <c r="WNM57" s="76"/>
      <c r="WNN57" s="76"/>
      <c r="WNO57" s="76"/>
      <c r="WNP57" s="76"/>
      <c r="WNQ57" s="76"/>
      <c r="WNR57" s="76"/>
      <c r="WNS57" s="76"/>
      <c r="WNT57" s="76"/>
      <c r="WNU57" s="76"/>
      <c r="WNV57" s="76"/>
      <c r="WNW57" s="76"/>
      <c r="WNX57" s="76"/>
      <c r="WNY57" s="76"/>
      <c r="WNZ57" s="76"/>
      <c r="WOA57" s="76"/>
      <c r="WOB57" s="76"/>
      <c r="WOC57" s="76"/>
      <c r="WOD57" s="76"/>
      <c r="WOE57" s="76"/>
      <c r="WOF57" s="76"/>
      <c r="WOG57" s="76"/>
      <c r="WOH57" s="76"/>
      <c r="WOI57" s="76"/>
      <c r="WOJ57" s="76"/>
      <c r="WOK57" s="76"/>
      <c r="WOL57" s="76"/>
      <c r="WOM57" s="76"/>
      <c r="WON57" s="76"/>
      <c r="WOO57" s="76"/>
      <c r="WOP57" s="76"/>
      <c r="WOQ57" s="76"/>
      <c r="WOR57" s="76"/>
      <c r="WOS57" s="76"/>
      <c r="WOT57" s="76"/>
      <c r="WOU57" s="76"/>
      <c r="WOV57" s="76"/>
      <c r="WOW57" s="76"/>
      <c r="WOX57" s="76"/>
      <c r="WOY57" s="76"/>
      <c r="WOZ57" s="76"/>
      <c r="WPA57" s="76"/>
      <c r="WPB57" s="76"/>
      <c r="WPC57" s="76"/>
      <c r="WPD57" s="76"/>
      <c r="WPE57" s="76"/>
      <c r="WPF57" s="76"/>
      <c r="WPG57" s="76"/>
      <c r="WPH57" s="76"/>
      <c r="WPI57" s="76"/>
      <c r="WPJ57" s="76"/>
      <c r="WPK57" s="76"/>
      <c r="WPL57" s="76"/>
      <c r="WPM57" s="76"/>
      <c r="WPN57" s="76"/>
      <c r="WPO57" s="76"/>
      <c r="WPP57" s="76"/>
      <c r="WPQ57" s="76"/>
      <c r="WPR57" s="76"/>
      <c r="WPS57" s="76"/>
      <c r="WPT57" s="76"/>
      <c r="WPU57" s="76"/>
      <c r="WPV57" s="76"/>
      <c r="WPW57" s="76"/>
      <c r="WPX57" s="76"/>
      <c r="WPY57" s="76"/>
      <c r="WPZ57" s="76"/>
      <c r="WQA57" s="76"/>
      <c r="WQB57" s="76"/>
      <c r="WQC57" s="76"/>
      <c r="WQD57" s="76"/>
      <c r="WQE57" s="76"/>
      <c r="WQF57" s="76"/>
      <c r="WQG57" s="76"/>
      <c r="WQH57" s="76"/>
      <c r="WQI57" s="76"/>
      <c r="WQJ57" s="76"/>
      <c r="WQK57" s="76"/>
      <c r="WQL57" s="76"/>
      <c r="WQM57" s="76"/>
      <c r="WQN57" s="76"/>
      <c r="WQO57" s="76"/>
      <c r="WQP57" s="76"/>
      <c r="WQQ57" s="76"/>
      <c r="WQR57" s="76"/>
      <c r="WQS57" s="76"/>
      <c r="WQT57" s="76"/>
      <c r="WQU57" s="76"/>
      <c r="WQV57" s="76"/>
      <c r="WQW57" s="76"/>
      <c r="WQX57" s="76"/>
      <c r="WQY57" s="76"/>
      <c r="WQZ57" s="76"/>
      <c r="WRA57" s="76"/>
      <c r="WRB57" s="76"/>
      <c r="WRC57" s="76"/>
      <c r="WRD57" s="76"/>
      <c r="WRE57" s="76"/>
      <c r="WRF57" s="76"/>
      <c r="WRG57" s="76"/>
      <c r="WRH57" s="76"/>
      <c r="WRI57" s="76"/>
      <c r="WRJ57" s="76"/>
      <c r="WRK57" s="76"/>
      <c r="WRL57" s="76"/>
      <c r="WRM57" s="76"/>
      <c r="WRN57" s="76"/>
      <c r="WRO57" s="76"/>
      <c r="WRP57" s="76"/>
      <c r="WRQ57" s="76"/>
      <c r="WRR57" s="76"/>
      <c r="WRS57" s="76"/>
      <c r="WRT57" s="76"/>
      <c r="WRU57" s="76"/>
      <c r="WRV57" s="76"/>
      <c r="WRW57" s="76"/>
      <c r="WRX57" s="76"/>
      <c r="WRY57" s="76"/>
      <c r="WRZ57" s="76"/>
      <c r="WSA57" s="76"/>
      <c r="WSB57" s="76"/>
      <c r="WSC57" s="76"/>
      <c r="WSD57" s="76"/>
      <c r="WSE57" s="76"/>
      <c r="WSF57" s="76"/>
      <c r="WSG57" s="76"/>
      <c r="WSH57" s="76"/>
      <c r="WSI57" s="76"/>
      <c r="WSJ57" s="76"/>
      <c r="WSK57" s="76"/>
      <c r="WSL57" s="76"/>
      <c r="WSM57" s="76"/>
      <c r="WSN57" s="76"/>
      <c r="WSO57" s="76"/>
      <c r="WSP57" s="76"/>
      <c r="WSQ57" s="76"/>
      <c r="WSR57" s="76"/>
      <c r="WSS57" s="76"/>
      <c r="WST57" s="76"/>
      <c r="WSU57" s="76"/>
      <c r="WSV57" s="76"/>
      <c r="WSW57" s="76"/>
      <c r="WSX57" s="76"/>
      <c r="WSY57" s="76"/>
      <c r="WSZ57" s="76"/>
      <c r="WTA57" s="76"/>
      <c r="WTB57" s="76"/>
      <c r="WTC57" s="76"/>
      <c r="WTD57" s="76"/>
      <c r="WTE57" s="76"/>
      <c r="WTF57" s="76"/>
      <c r="WTG57" s="76"/>
      <c r="WTH57" s="76"/>
      <c r="WTI57" s="76"/>
      <c r="WTJ57" s="76"/>
      <c r="WTK57" s="76"/>
      <c r="WTL57" s="76"/>
      <c r="WTM57" s="76"/>
      <c r="WTN57" s="76"/>
      <c r="WTO57" s="76"/>
      <c r="WTP57" s="76"/>
      <c r="WTQ57" s="76"/>
      <c r="WTR57" s="76"/>
      <c r="WTS57" s="76"/>
      <c r="WTT57" s="76"/>
      <c r="WTU57" s="76"/>
      <c r="WTV57" s="76"/>
      <c r="WTW57" s="76"/>
      <c r="WTX57" s="76"/>
      <c r="WTY57" s="76"/>
      <c r="WTZ57" s="76"/>
      <c r="WUA57" s="76"/>
      <c r="WUB57" s="76"/>
      <c r="WUC57" s="76"/>
      <c r="WUD57" s="76"/>
      <c r="WUE57" s="76"/>
      <c r="WUF57" s="76"/>
      <c r="WUG57" s="76"/>
      <c r="WUH57" s="76"/>
      <c r="WUI57" s="76"/>
      <c r="WUJ57" s="76"/>
      <c r="WUK57" s="76"/>
      <c r="WUL57" s="76"/>
      <c r="WUM57" s="76"/>
      <c r="WUN57" s="76"/>
      <c r="WUO57" s="76"/>
      <c r="WUP57" s="76"/>
      <c r="WUQ57" s="76"/>
      <c r="WUR57" s="76"/>
      <c r="WUS57" s="76"/>
      <c r="WUT57" s="76"/>
      <c r="WUU57" s="76"/>
      <c r="WUV57" s="76"/>
      <c r="WUW57" s="76"/>
      <c r="WUX57" s="76"/>
      <c r="WUY57" s="76"/>
      <c r="WUZ57" s="76"/>
      <c r="WVA57" s="76"/>
      <c r="WVB57" s="76"/>
      <c r="WVC57" s="76"/>
      <c r="WVD57" s="76"/>
      <c r="WVE57" s="76"/>
      <c r="WVF57" s="76"/>
      <c r="WVG57" s="76"/>
      <c r="WVH57" s="76"/>
      <c r="WVI57" s="76"/>
      <c r="WVJ57" s="76"/>
      <c r="WVK57" s="76"/>
      <c r="WVL57" s="76"/>
      <c r="WVM57" s="76"/>
      <c r="WVN57" s="76"/>
      <c r="WVO57" s="76"/>
      <c r="WVP57" s="76"/>
      <c r="WVQ57" s="76"/>
      <c r="WVR57" s="76"/>
      <c r="WVS57" s="76"/>
      <c r="WVT57" s="76"/>
      <c r="WVU57" s="76"/>
      <c r="WVV57" s="76"/>
      <c r="WVW57" s="76"/>
      <c r="WVX57" s="76"/>
      <c r="WVY57" s="76"/>
      <c r="WVZ57" s="76"/>
      <c r="WWA57" s="76"/>
      <c r="WWB57" s="76"/>
      <c r="WWC57" s="76"/>
      <c r="WWD57" s="76"/>
      <c r="WWE57" s="76"/>
      <c r="WWF57" s="76"/>
      <c r="WWG57" s="76"/>
      <c r="WWH57" s="76"/>
      <c r="WWI57" s="76"/>
      <c r="WWJ57" s="76"/>
      <c r="WWK57" s="76"/>
      <c r="WWL57" s="76"/>
      <c r="WWM57" s="76"/>
      <c r="WWN57" s="76"/>
      <c r="WWO57" s="76"/>
      <c r="WWP57" s="76"/>
      <c r="WWQ57" s="76"/>
      <c r="WWR57" s="76"/>
      <c r="WWS57" s="76"/>
      <c r="WWT57" s="76"/>
      <c r="WWU57" s="76"/>
      <c r="WWV57" s="76"/>
      <c r="WWW57" s="76"/>
      <c r="WWX57" s="76"/>
      <c r="WWY57" s="76"/>
      <c r="WWZ57" s="76"/>
      <c r="WXA57" s="76"/>
      <c r="WXB57" s="76"/>
      <c r="WXC57" s="76"/>
      <c r="WXD57" s="76"/>
      <c r="WXE57" s="76"/>
      <c r="WXF57" s="76"/>
      <c r="WXG57" s="76"/>
      <c r="WXH57" s="76"/>
      <c r="WXI57" s="76"/>
      <c r="WXJ57" s="76"/>
      <c r="WXK57" s="76"/>
      <c r="WXL57" s="76"/>
      <c r="WXM57" s="76"/>
      <c r="WXN57" s="76"/>
      <c r="WXO57" s="76"/>
      <c r="WXP57" s="76"/>
      <c r="WXQ57" s="76"/>
      <c r="WXR57" s="76"/>
      <c r="WXS57" s="76"/>
      <c r="WXT57" s="76"/>
      <c r="WXU57" s="76"/>
      <c r="WXV57" s="76"/>
      <c r="WXW57" s="76"/>
      <c r="WXX57" s="76"/>
      <c r="WXY57" s="76"/>
      <c r="WXZ57" s="76"/>
      <c r="WYA57" s="76"/>
      <c r="WYB57" s="76"/>
      <c r="WYC57" s="76"/>
      <c r="WYD57" s="76"/>
      <c r="WYE57" s="76"/>
      <c r="WYF57" s="76"/>
      <c r="WYG57" s="76"/>
      <c r="WYH57" s="76"/>
      <c r="WYI57" s="76"/>
      <c r="WYJ57" s="76"/>
      <c r="WYK57" s="76"/>
      <c r="WYL57" s="76"/>
      <c r="WYM57" s="76"/>
      <c r="WYN57" s="76"/>
      <c r="WYO57" s="76"/>
      <c r="WYP57" s="76"/>
      <c r="WYQ57" s="76"/>
      <c r="WYR57" s="76"/>
      <c r="WYS57" s="76"/>
      <c r="WYT57" s="76"/>
      <c r="WYU57" s="76"/>
      <c r="WYV57" s="76"/>
      <c r="WYW57" s="76"/>
      <c r="WYX57" s="76"/>
      <c r="WYY57" s="76"/>
      <c r="WYZ57" s="76"/>
      <c r="WZA57" s="76"/>
      <c r="WZB57" s="76"/>
      <c r="WZC57" s="76"/>
      <c r="WZD57" s="76"/>
      <c r="WZE57" s="76"/>
      <c r="WZF57" s="76"/>
      <c r="WZG57" s="76"/>
      <c r="WZH57" s="76"/>
      <c r="WZI57" s="76"/>
      <c r="WZJ57" s="76"/>
      <c r="WZK57" s="76"/>
      <c r="WZL57" s="76"/>
      <c r="WZM57" s="76"/>
      <c r="WZN57" s="76"/>
      <c r="WZO57" s="76"/>
      <c r="WZP57" s="76"/>
      <c r="WZQ57" s="76"/>
      <c r="WZR57" s="76"/>
      <c r="WZS57" s="76"/>
      <c r="WZT57" s="76"/>
      <c r="WZU57" s="76"/>
      <c r="WZV57" s="76"/>
      <c r="WZW57" s="76"/>
      <c r="WZX57" s="76"/>
      <c r="WZY57" s="76"/>
      <c r="WZZ57" s="76"/>
      <c r="XAA57" s="76"/>
      <c r="XAB57" s="76"/>
      <c r="XAC57" s="76"/>
      <c r="XAD57" s="76"/>
      <c r="XAE57" s="76"/>
      <c r="XAF57" s="76"/>
      <c r="XAG57" s="76"/>
      <c r="XAH57" s="76"/>
      <c r="XAI57" s="76"/>
      <c r="XAJ57" s="76"/>
      <c r="XAK57" s="76"/>
      <c r="XAL57" s="76"/>
      <c r="XAM57" s="76"/>
      <c r="XAN57" s="76"/>
      <c r="XAO57" s="76"/>
      <c r="XAP57" s="76"/>
      <c r="XAQ57" s="76"/>
      <c r="XAR57" s="76"/>
      <c r="XAS57" s="76"/>
      <c r="XAT57" s="76"/>
      <c r="XAU57" s="76"/>
      <c r="XAV57" s="76"/>
      <c r="XAW57" s="76"/>
      <c r="XAX57" s="76"/>
      <c r="XAY57" s="76"/>
      <c r="XAZ57" s="76"/>
      <c r="XBA57" s="76"/>
      <c r="XBB57" s="76"/>
      <c r="XBC57" s="76"/>
      <c r="XBD57" s="76"/>
      <c r="XBE57" s="76"/>
      <c r="XBF57" s="76"/>
      <c r="XBG57" s="76"/>
      <c r="XBH57" s="76"/>
      <c r="XBI57" s="76"/>
      <c r="XBJ57" s="76"/>
      <c r="XBK57" s="76"/>
      <c r="XBL57" s="76"/>
      <c r="XBM57" s="76"/>
      <c r="XBN57" s="76"/>
      <c r="XBO57" s="76"/>
      <c r="XBP57" s="76"/>
      <c r="XBQ57" s="76"/>
      <c r="XBR57" s="76"/>
      <c r="XBS57" s="76"/>
      <c r="XBT57" s="76"/>
      <c r="XBU57" s="76"/>
      <c r="XBV57" s="76"/>
      <c r="XBW57" s="76"/>
      <c r="XBX57" s="76"/>
      <c r="XBY57" s="76"/>
      <c r="XBZ57" s="76"/>
      <c r="XCA57" s="76"/>
      <c r="XCB57" s="76"/>
      <c r="XCC57" s="76"/>
      <c r="XCD57" s="76"/>
      <c r="XCE57" s="76"/>
      <c r="XCF57" s="76"/>
      <c r="XCG57" s="76"/>
      <c r="XCH57" s="76"/>
      <c r="XCI57" s="76"/>
      <c r="XCJ57" s="76"/>
      <c r="XCK57" s="76"/>
      <c r="XCL57" s="76"/>
      <c r="XCM57" s="76"/>
      <c r="XCN57" s="76"/>
      <c r="XCO57" s="76"/>
      <c r="XCP57" s="76"/>
      <c r="XCQ57" s="76"/>
      <c r="XCR57" s="76"/>
      <c r="XCS57" s="76"/>
      <c r="XCT57" s="76"/>
      <c r="XCU57" s="76"/>
      <c r="XCV57" s="76"/>
      <c r="XCW57" s="76"/>
      <c r="XCX57" s="76"/>
      <c r="XCY57" s="76"/>
      <c r="XCZ57" s="76"/>
      <c r="XDA57" s="76"/>
      <c r="XDB57" s="76"/>
      <c r="XDC57" s="76"/>
      <c r="XDD57" s="76"/>
      <c r="XDE57" s="76"/>
      <c r="XDF57" s="76"/>
      <c r="XDG57" s="76"/>
      <c r="XDH57" s="76"/>
      <c r="XDI57" s="76"/>
      <c r="XDJ57" s="76"/>
      <c r="XDK57" s="76"/>
      <c r="XDL57" s="76"/>
      <c r="XDM57" s="76"/>
      <c r="XDN57" s="76"/>
      <c r="XDO57" s="76"/>
      <c r="XDP57" s="76"/>
      <c r="XDQ57" s="76"/>
      <c r="XDR57" s="76"/>
      <c r="XDS57" s="76"/>
      <c r="XDT57" s="76"/>
      <c r="XDU57" s="76"/>
      <c r="XDV57" s="76"/>
      <c r="XDW57" s="76"/>
      <c r="XDX57" s="76"/>
      <c r="XDY57" s="76"/>
      <c r="XDZ57" s="76"/>
      <c r="XEA57" s="76"/>
      <c r="XEB57" s="76"/>
      <c r="XEC57" s="76"/>
      <c r="XED57" s="76"/>
      <c r="XEE57" s="76"/>
      <c r="XEF57" s="76"/>
      <c r="XEG57" s="76"/>
      <c r="XEH57" s="76"/>
      <c r="XEI57" s="76"/>
      <c r="XEJ57" s="76"/>
      <c r="XEK57" s="76"/>
      <c r="XEL57" s="76"/>
      <c r="XEM57" s="76"/>
      <c r="XEN57" s="76"/>
      <c r="XEO57" s="76"/>
      <c r="XEP57" s="76"/>
      <c r="XEQ57" s="76"/>
      <c r="XER57" s="76"/>
      <c r="XES57" s="76"/>
      <c r="XET57" s="76"/>
      <c r="XEU57" s="76"/>
      <c r="XEV57" s="76"/>
      <c r="XEW57" s="76"/>
      <c r="XEX57" s="76"/>
      <c r="XEY57" s="76"/>
      <c r="XEZ57" s="76"/>
      <c r="XFA57" s="76"/>
      <c r="XFB57" s="76"/>
      <c r="XFC57" s="76"/>
      <c r="XFD57" s="76"/>
    </row>
    <row r="58" spans="1:16384">
      <c r="A58" s="72">
        <v>48</v>
      </c>
      <c r="B58" s="76" t="str">
        <f>'Data Identitas'!B56</f>
        <v>siswa48</v>
      </c>
      <c r="C58" s="137" t="str">
        <f>IF(QH!I61="","",QH!I61)</f>
        <v/>
      </c>
      <c r="D58" s="137" t="str">
        <f>IF(QH!J61="","",QH!J61)</f>
        <v/>
      </c>
      <c r="E58" s="137" t="str">
        <f>IF(QH!K61="","",QH!K61)</f>
        <v/>
      </c>
      <c r="F58" s="137" t="str">
        <f>IF(QH!L61="","",QH!L61)</f>
        <v/>
      </c>
      <c r="G58" s="137" t="str">
        <f>IF(QH!M61="","",QH!M61)</f>
        <v/>
      </c>
      <c r="H58" s="137" t="str">
        <f>IF(QH!N61="","",QH!N61)</f>
        <v/>
      </c>
      <c r="I58" s="137" t="str">
        <f>IF(QH!O61="","",QH!O61)</f>
        <v/>
      </c>
      <c r="J58" s="137" t="str">
        <f>IF(QH!P61="","",QH!P61)</f>
        <v/>
      </c>
      <c r="K58" s="137" t="str">
        <f>IF(QH!Q61="","",QH!Q61)</f>
        <v/>
      </c>
      <c r="L58" s="137" t="str">
        <f>IF(QH!R61="","",QH!R61)</f>
        <v/>
      </c>
      <c r="M58" s="138" t="str">
        <f>IF(AA!I61="","",AA!I61)</f>
        <v/>
      </c>
      <c r="N58" s="138" t="str">
        <f>IF(AA!J61="","",AA!J61)</f>
        <v/>
      </c>
      <c r="O58" s="138" t="str">
        <f>IF(AA!K61="","",AA!K61)</f>
        <v/>
      </c>
      <c r="P58" s="138" t="str">
        <f>IF(AA!L61="","",AA!L61)</f>
        <v/>
      </c>
      <c r="Q58" s="138" t="str">
        <f>IF(AA!M61="","",AA!M61)</f>
        <v/>
      </c>
      <c r="R58" s="138" t="str">
        <f>IF(AA!N61="","",AA!N61)</f>
        <v/>
      </c>
      <c r="S58" s="138" t="str">
        <f>IF(AA!O61="","",AA!O61)</f>
        <v/>
      </c>
      <c r="T58" s="138" t="str">
        <f>IF(AA!P61="","",AA!P61)</f>
        <v/>
      </c>
      <c r="U58" s="138" t="str">
        <f>IF(AA!Q61="","",AA!Q61)</f>
        <v/>
      </c>
      <c r="V58" s="138" t="str">
        <f>IF(AA!R61="","",AA!R61)</f>
        <v/>
      </c>
      <c r="W58" s="138" t="str">
        <f>IF(FIQIH!I61="","",FIQIH!I61)</f>
        <v/>
      </c>
      <c r="X58" s="138" t="str">
        <f>IF(FIQIH!J61="","",FIQIH!J61)</f>
        <v/>
      </c>
      <c r="Y58" s="138" t="str">
        <f>IF(FIQIH!K61="","",FIQIH!K61)</f>
        <v/>
      </c>
      <c r="Z58" s="138" t="str">
        <f>IF(FIQIH!L61="","",FIQIH!L61)</f>
        <v/>
      </c>
      <c r="AA58" s="138" t="str">
        <f>IF(FIQIH!M61="","",FIQIH!M61)</f>
        <v/>
      </c>
      <c r="AB58" s="138" t="str">
        <f>IF(FIQIH!N61="","",FIQIH!N61)</f>
        <v/>
      </c>
      <c r="AC58" s="138" t="str">
        <f>IF(FIQIH!O61="","",FIQIH!O61)</f>
        <v/>
      </c>
      <c r="AD58" s="138" t="str">
        <f>IF(FIQIH!P61="","",FIQIH!P61)</f>
        <v/>
      </c>
      <c r="AE58" s="138" t="str">
        <f>IF(FIQIH!Q61="","",FIQIH!Q61)</f>
        <v/>
      </c>
      <c r="AF58" s="138" t="str">
        <f>IF(FIQIH!R61="","",FIQIH!R61)</f>
        <v/>
      </c>
      <c r="AG58" s="138" t="str">
        <f>IF(SKI!I61="","",SKI!I61)</f>
        <v/>
      </c>
      <c r="AH58" s="138" t="str">
        <f>IF(SKI!J61="","",SKI!J61)</f>
        <v/>
      </c>
      <c r="AI58" s="138" t="str">
        <f>IF(SKI!K61="","",SKI!K61)</f>
        <v/>
      </c>
      <c r="AJ58" s="138" t="str">
        <f>IF(SKI!L61="","",SKI!L61)</f>
        <v/>
      </c>
      <c r="AK58" s="138" t="str">
        <f>IF(SKI!M61="","",SKI!M61)</f>
        <v/>
      </c>
      <c r="AL58" s="138" t="str">
        <f>IF(SKI!N61="","",SKI!N61)</f>
        <v/>
      </c>
      <c r="AM58" s="138" t="str">
        <f>IF(SKI!O61="","",SKI!O61)</f>
        <v/>
      </c>
      <c r="AN58" s="138" t="str">
        <f>IF(SKI!P61="","",SKI!P61)</f>
        <v/>
      </c>
      <c r="AO58" s="138" t="str">
        <f>IF(SKI!Q61="","",SKI!Q61)</f>
        <v/>
      </c>
      <c r="AP58" s="138" t="str">
        <f>IF(SKI!R61="","",SKI!R61)</f>
        <v/>
      </c>
      <c r="AQ58" s="138" t="str">
        <f>IF(PPKn!I61="","",PPKn!I61)</f>
        <v/>
      </c>
      <c r="AR58" s="138" t="str">
        <f>IF(PPKn!J61="","",PPKn!J61)</f>
        <v/>
      </c>
      <c r="AS58" s="138" t="str">
        <f>IF(PPKn!K61="","",PPKn!K61)</f>
        <v/>
      </c>
      <c r="AT58" s="138" t="str">
        <f>IF(PPKn!L61="","",PPKn!L61)</f>
        <v/>
      </c>
      <c r="AU58" s="138" t="str">
        <f>IF(PPKn!M61="","",PPKn!M61)</f>
        <v/>
      </c>
      <c r="AV58" s="138" t="str">
        <f>IF(PPKn!N61="","",PPKn!N61)</f>
        <v/>
      </c>
      <c r="AW58" s="138" t="str">
        <f>IF(PPKn!O61="","",PPKn!O61)</f>
        <v/>
      </c>
      <c r="AX58" s="138" t="str">
        <f>IF(PPKn!P61="","",PPKn!P61)</f>
        <v/>
      </c>
      <c r="AY58" s="138" t="str">
        <f>IF(PPKn!Q61="","",PPKn!Q61)</f>
        <v/>
      </c>
      <c r="AZ58" s="138" t="str">
        <f>IF(PPKn!R61="","",PPKn!R61)</f>
        <v/>
      </c>
      <c r="BA58" s="137" t="str">
        <f>IF(B.Ind!I61="","",B.Ind!I61)</f>
        <v/>
      </c>
      <c r="BB58" s="137" t="str">
        <f>IF(B.Ind!J61="","",B.Ind!J61)</f>
        <v/>
      </c>
      <c r="BC58" s="137" t="str">
        <f>IF(B.Ind!K61="","",B.Ind!K61)</f>
        <v/>
      </c>
      <c r="BD58" s="137" t="str">
        <f>IF(B.Ind!L61="","",B.Ind!L61)</f>
        <v/>
      </c>
      <c r="BE58" s="137" t="str">
        <f>IF(B.Ind!M61="","",B.Ind!M61)</f>
        <v/>
      </c>
      <c r="BF58" s="137" t="str">
        <f>IF(B.Ind!N61="","",B.Ind!N61)</f>
        <v/>
      </c>
      <c r="BG58" s="137" t="str">
        <f>IF(B.Ind!O61="","",B.Ind!O61)</f>
        <v/>
      </c>
      <c r="BH58" s="137" t="str">
        <f>IF(B.Ind!P61="","",B.Ind!P61)</f>
        <v/>
      </c>
      <c r="BI58" s="137" t="str">
        <f>IF(B.Ind!Q61="","",B.Ind!Q61)</f>
        <v/>
      </c>
      <c r="BJ58" s="137" t="str">
        <f>IF(B.Ind!R61="","",B.Ind!R61)</f>
        <v/>
      </c>
      <c r="BK58" s="137" t="str">
        <f>IF(B.ARAB!I61="","",B.ARAB!I61)</f>
        <v/>
      </c>
      <c r="BL58" s="137" t="str">
        <f>IF(B.ARAB!J61="","",B.ARAB!J61)</f>
        <v/>
      </c>
      <c r="BM58" s="137" t="str">
        <f>IF(B.ARAB!K61="","",B.ARAB!K61)</f>
        <v/>
      </c>
      <c r="BN58" s="137" t="str">
        <f>IF(B.ARAB!L61="","",B.ARAB!L61)</f>
        <v/>
      </c>
      <c r="BO58" s="137" t="str">
        <f>IF(B.ARAB!M61="","",B.ARAB!M61)</f>
        <v/>
      </c>
      <c r="BP58" s="137" t="str">
        <f>IF(B.ARAB!N61="","",B.ARAB!N61)</f>
        <v/>
      </c>
      <c r="BQ58" s="137" t="str">
        <f>IF(B.ARAB!O61="","",B.ARAB!O61)</f>
        <v/>
      </c>
      <c r="BR58" s="137" t="str">
        <f>IF(B.ARAB!P61="","",B.ARAB!P61)</f>
        <v/>
      </c>
      <c r="BS58" s="137" t="str">
        <f>IF(B.ARAB!Q61="","",B.ARAB!Q61)</f>
        <v/>
      </c>
      <c r="BT58" s="137" t="str">
        <f>IF(B.ARAB!R61="","",B.ARAB!R61)</f>
        <v/>
      </c>
      <c r="BU58" s="138" t="str">
        <f>IF(MAT!I61="","",MAT!I61)</f>
        <v/>
      </c>
      <c r="BV58" s="138" t="str">
        <f>IF(MAT!J61="","",MAT!J61)</f>
        <v/>
      </c>
      <c r="BW58" s="138" t="str">
        <f>IF(MAT!K61="","",MAT!K61)</f>
        <v/>
      </c>
      <c r="BX58" s="138" t="str">
        <f>IF(MAT!L61="","",MAT!L61)</f>
        <v/>
      </c>
      <c r="BY58" s="138" t="str">
        <f>IF(MAT!M61="","",MAT!M61)</f>
        <v/>
      </c>
      <c r="BZ58" s="138" t="str">
        <f>IF(MAT!N61="","",MAT!N61)</f>
        <v/>
      </c>
      <c r="CA58" s="138" t="str">
        <f>IF(MAT!O61="","",MAT!O61)</f>
        <v/>
      </c>
      <c r="CB58" s="138" t="str">
        <f>IF(MAT!P61="","",MAT!P61)</f>
        <v/>
      </c>
      <c r="CC58" s="138" t="str">
        <f>IF(MAT!Q61="","",MAT!Q61)</f>
        <v/>
      </c>
      <c r="CD58" s="138" t="str">
        <f>IF(MAT!R61="","",MAT!R61)</f>
        <v/>
      </c>
      <c r="CE58" s="138" t="str">
        <f>IF(IPA!I61="","",IPA!I61)</f>
        <v/>
      </c>
      <c r="CF58" s="138" t="str">
        <f>IF(IPA!J61="","",IPA!J61)</f>
        <v/>
      </c>
      <c r="CG58" s="138" t="str">
        <f>IF(IPA!K61="","",IPA!K61)</f>
        <v/>
      </c>
      <c r="CH58" s="138" t="str">
        <f>IF(IPA!L61="","",IPA!L61)</f>
        <v/>
      </c>
      <c r="CI58" s="138" t="str">
        <f>IF(IPA!M61="","",IPA!M61)</f>
        <v/>
      </c>
      <c r="CJ58" s="138" t="str">
        <f>IF(IPA!N61="","",IPA!N61)</f>
        <v/>
      </c>
      <c r="CK58" s="138" t="str">
        <f>IF(IPA!O61="","",IPA!O61)</f>
        <v/>
      </c>
      <c r="CL58" s="138" t="str">
        <f>IF(IPA!P61="","",IPA!P61)</f>
        <v/>
      </c>
      <c r="CM58" s="138" t="str">
        <f>IF(IPA!Q61="","",IPA!Q61)</f>
        <v/>
      </c>
      <c r="CN58" s="138" t="str">
        <f>IF(IPA!R61="","",IPA!R61)</f>
        <v/>
      </c>
      <c r="CO58" s="137" t="str">
        <f>IF(IPS!I61="","",IPS!I61)</f>
        <v/>
      </c>
      <c r="CP58" s="137" t="str">
        <f>IF(IPS!J61="","",IPS!J61)</f>
        <v/>
      </c>
      <c r="CQ58" s="137" t="str">
        <f>IF(IPS!K61="","",IPS!K61)</f>
        <v/>
      </c>
      <c r="CR58" s="137" t="str">
        <f>IF(IPS!L61="","",IPS!L61)</f>
        <v/>
      </c>
      <c r="CS58" s="137" t="str">
        <f>IF(IPS!M61="","",IPS!M61)</f>
        <v/>
      </c>
      <c r="CT58" s="137" t="str">
        <f>IF(IPS!N61="","",IPS!N61)</f>
        <v/>
      </c>
      <c r="CU58" s="137" t="str">
        <f>IF(IPS!O61="","",IPS!O61)</f>
        <v/>
      </c>
      <c r="CV58" s="137" t="str">
        <f>IF(IPS!P61="","",IPS!P61)</f>
        <v/>
      </c>
      <c r="CW58" s="137" t="str">
        <f>IF(IPS!Q61="","",IPS!Q61)</f>
        <v/>
      </c>
      <c r="CX58" s="137" t="str">
        <f>IF(IPS!R61="","",IPS!R61)</f>
        <v/>
      </c>
      <c r="CY58" s="138" t="str">
        <f>IF(BIng!I61="","",BIng!I61)</f>
        <v/>
      </c>
      <c r="CZ58" s="138" t="str">
        <f>IF(BIng!J61="","",BIng!J61)</f>
        <v/>
      </c>
      <c r="DA58" s="138" t="str">
        <f>IF(BIng!K61="","",BIng!K61)</f>
        <v/>
      </c>
      <c r="DB58" s="138" t="str">
        <f>IF(BIng!L61="","",BIng!L61)</f>
        <v/>
      </c>
      <c r="DC58" s="138" t="str">
        <f>IF(BIng!M61="","",BIng!M61)</f>
        <v/>
      </c>
      <c r="DD58" s="138" t="str">
        <f>IF(BIng!N61="","",BIng!N61)</f>
        <v/>
      </c>
      <c r="DE58" s="138" t="str">
        <f>IF(BIng!O61="","",BIng!O61)</f>
        <v/>
      </c>
      <c r="DF58" s="138" t="str">
        <f>IF(BIng!P61="","",BIng!P61)</f>
        <v/>
      </c>
      <c r="DG58" s="138" t="str">
        <f>IF(BIng!Q61="","",BIng!Q61)</f>
        <v/>
      </c>
      <c r="DH58" s="138" t="str">
        <f>IF(BIng!R61="","",BIng!R61)</f>
        <v/>
      </c>
      <c r="DI58" s="138" t="str">
        <f>IF(SBd!I61="","",SBd!I61)</f>
        <v/>
      </c>
      <c r="DJ58" s="138" t="str">
        <f>IF(SBd!J61="","",SBd!J61)</f>
        <v/>
      </c>
      <c r="DK58" s="138" t="str">
        <f>IF(SBd!K61="","",SBd!K61)</f>
        <v/>
      </c>
      <c r="DL58" s="138" t="str">
        <f>IF(SBd!L61="","",SBd!L61)</f>
        <v/>
      </c>
      <c r="DM58" s="138" t="str">
        <f>IF(SBd!M61="","",SBd!M61)</f>
        <v/>
      </c>
      <c r="DN58" s="138" t="str">
        <f>IF(SBd!N61="","",SBd!N61)</f>
        <v/>
      </c>
      <c r="DO58" s="138" t="str">
        <f>IF(SBd!O61="","",SBd!O61)</f>
        <v/>
      </c>
      <c r="DP58" s="138" t="str">
        <f>IF(SBd!P61="","",SBd!P61)</f>
        <v/>
      </c>
      <c r="DQ58" s="138" t="str">
        <f>IF(SBd!Q61="","",SBd!Q61)</f>
        <v/>
      </c>
      <c r="DR58" s="138" t="str">
        <f>IF(SBd!R61="","",SBd!R61)</f>
        <v/>
      </c>
      <c r="DS58" s="137" t="str">
        <f>IF(Pjk!I61="","",Pjk!I61)</f>
        <v/>
      </c>
      <c r="DT58" s="137" t="str">
        <f>IF(Pjk!J61="","",Pjk!J61)</f>
        <v/>
      </c>
      <c r="DU58" s="137" t="str">
        <f>IF(Pjk!K61="","",Pjk!K61)</f>
        <v/>
      </c>
      <c r="DV58" s="137" t="str">
        <f>IF(Pjk!L61="","",Pjk!L61)</f>
        <v/>
      </c>
      <c r="DW58" s="137" t="str">
        <f>IF(Pjk!M61="","",Pjk!M61)</f>
        <v/>
      </c>
      <c r="DX58" s="137" t="str">
        <f>IF(Pjk!N61="","",Pjk!N61)</f>
        <v/>
      </c>
      <c r="DY58" s="137" t="str">
        <f>IF(Pjk!O61="","",Pjk!O61)</f>
        <v/>
      </c>
      <c r="DZ58" s="137" t="str">
        <f>IF(Pjk!P61="","",Pjk!P61)</f>
        <v/>
      </c>
      <c r="EA58" s="137" t="str">
        <f>IF(Pjk!Q61="","",Pjk!Q61)</f>
        <v/>
      </c>
      <c r="EB58" s="137" t="str">
        <f>IF(Pjk!R61="","",Pjk!R61)</f>
        <v/>
      </c>
      <c r="EC58" s="137" t="str">
        <f>IF(Prk!I61="","",Prk!I61)</f>
        <v/>
      </c>
      <c r="ED58" s="137" t="str">
        <f>IF(Prk!J61="","",Prk!J61)</f>
        <v/>
      </c>
      <c r="EE58" s="137" t="str">
        <f>IF(Prk!K61="","",Prk!K61)</f>
        <v/>
      </c>
      <c r="EF58" s="137" t="str">
        <f>IF(Prk!L61="","",Prk!L61)</f>
        <v/>
      </c>
      <c r="EG58" s="137" t="str">
        <f>IF(Prk!M61="","",Prk!M61)</f>
        <v/>
      </c>
      <c r="EH58" s="137" t="str">
        <f>IF(Prk!N61="","",Prk!N61)</f>
        <v/>
      </c>
      <c r="EI58" s="137" t="str">
        <f>IF(Prk!O61="","",Prk!O61)</f>
        <v/>
      </c>
      <c r="EJ58" s="137" t="str">
        <f>IF(Prk!P61="","",Prk!P61)</f>
        <v/>
      </c>
      <c r="EK58" s="137" t="str">
        <f>IF(Prk!Q61="","",Prk!Q61)</f>
        <v/>
      </c>
      <c r="EL58" s="137" t="str">
        <f>IF(Prk!R61="","",Prk!R61)</f>
        <v/>
      </c>
      <c r="EM58" s="139" t="str">
        <f>IF(BADER!I61="","",BADER!I61)</f>
        <v/>
      </c>
      <c r="EN58" s="139" t="str">
        <f>IF(BADER!J61="","",BADER!J61)</f>
        <v/>
      </c>
      <c r="EO58" s="139" t="str">
        <f>IF(BADER!K61="","",BADER!K61)</f>
        <v/>
      </c>
      <c r="EP58" s="139" t="str">
        <f>IF(BADER!L61="","",BADER!L61)</f>
        <v/>
      </c>
      <c r="EQ58" s="139" t="str">
        <f>IF(BADER!M61="","",BADER!M61)</f>
        <v/>
      </c>
      <c r="ER58" s="139" t="str">
        <f>IF(BADER!N61="","",BADER!N61)</f>
        <v/>
      </c>
      <c r="ES58" s="139" t="str">
        <f>IF(BADER!O61="","",BADER!O61)</f>
        <v/>
      </c>
      <c r="ET58" s="139" t="str">
        <f>IF(BADER!P61="","",BADER!P61)</f>
        <v/>
      </c>
      <c r="EU58" s="139" t="str">
        <f>IF(BADER!Q61="","",BADER!Q61)</f>
        <v/>
      </c>
      <c r="EV58" s="139" t="str">
        <f>IF(BADER!R61="","",BADER!R61)</f>
        <v/>
      </c>
      <c r="EW58" s="146" t="str">
        <f t="shared" si="1"/>
        <v/>
      </c>
      <c r="EX58" s="146" t="str">
        <f t="shared" si="2"/>
        <v/>
      </c>
      <c r="EY58" s="146" t="str">
        <f t="shared" si="3"/>
        <v/>
      </c>
      <c r="EZ58" s="146" t="str">
        <f t="shared" si="4"/>
        <v/>
      </c>
      <c r="FA58" s="146" t="str">
        <f t="shared" si="5"/>
        <v/>
      </c>
      <c r="FB58" s="146" t="str">
        <f t="shared" si="6"/>
        <v/>
      </c>
      <c r="FC58" s="146" t="str">
        <f t="shared" si="7"/>
        <v/>
      </c>
      <c r="FD58" s="146" t="str">
        <f t="shared" si="8"/>
        <v/>
      </c>
      <c r="FE58" s="146" t="str">
        <f t="shared" si="9"/>
        <v/>
      </c>
      <c r="FF58" s="146" t="str">
        <f t="shared" si="10"/>
        <v/>
      </c>
      <c r="FG58" s="146" t="str">
        <f t="shared" si="11"/>
        <v/>
      </c>
      <c r="FH58" s="76" t="str">
        <f t="shared" si="12"/>
        <v/>
      </c>
      <c r="FI58" s="76" t="str">
        <f t="shared" si="13"/>
        <v/>
      </c>
      <c r="FJ58" s="76" t="str">
        <f t="shared" si="14"/>
        <v/>
      </c>
      <c r="FK58" s="76" t="str">
        <f t="shared" si="15"/>
        <v/>
      </c>
      <c r="FL58" s="76" t="str">
        <f t="shared" si="16"/>
        <v/>
      </c>
      <c r="FM58" s="76" t="str">
        <f t="shared" si="17"/>
        <v/>
      </c>
      <c r="FN58" s="76" t="str">
        <f t="shared" si="18"/>
        <v/>
      </c>
      <c r="FO58" s="76" t="str">
        <f t="shared" si="19"/>
        <v/>
      </c>
      <c r="FP58" s="76" t="str">
        <f t="shared" si="20"/>
        <v xml:space="preserve">Sikapnya  dalam ,  ,  ,  ,  ,  ,  ,  </v>
      </c>
    </row>
    <row r="59" spans="1:16384">
      <c r="A59" s="72">
        <v>49</v>
      </c>
      <c r="B59" s="76">
        <f>'Data Identitas'!B57</f>
        <v>0</v>
      </c>
      <c r="C59" s="137" t="e">
        <f>IF(QH!#REF!="","",QH!#REF!)</f>
        <v>#REF!</v>
      </c>
      <c r="D59" s="137" t="e">
        <f>IF(QH!#REF!="","",QH!#REF!)</f>
        <v>#REF!</v>
      </c>
      <c r="E59" s="137" t="e">
        <f>IF(QH!#REF!="","",QH!#REF!)</f>
        <v>#REF!</v>
      </c>
      <c r="F59" s="137" t="e">
        <f>IF(QH!#REF!="","",QH!#REF!)</f>
        <v>#REF!</v>
      </c>
      <c r="G59" s="137" t="e">
        <f>IF(QH!#REF!="","",QH!#REF!)</f>
        <v>#REF!</v>
      </c>
      <c r="H59" s="137" t="e">
        <f>IF(QH!#REF!="","",QH!#REF!)</f>
        <v>#REF!</v>
      </c>
      <c r="I59" s="137" t="e">
        <f>IF(QH!#REF!="","",QH!#REF!)</f>
        <v>#REF!</v>
      </c>
      <c r="J59" s="137" t="e">
        <f>IF(QH!#REF!="","",QH!#REF!)</f>
        <v>#REF!</v>
      </c>
      <c r="K59" s="137" t="e">
        <f>IF(QH!#REF!="","",QH!#REF!)</f>
        <v>#REF!</v>
      </c>
      <c r="L59" s="137" t="e">
        <f>IF(QH!#REF!="","",QH!#REF!)</f>
        <v>#REF!</v>
      </c>
      <c r="M59" s="138" t="str">
        <f>IF(AA!I62="","",AA!I62)</f>
        <v/>
      </c>
      <c r="N59" s="138" t="str">
        <f>IF(AA!J62="","",AA!J62)</f>
        <v/>
      </c>
      <c r="O59" s="138" t="str">
        <f>IF(AA!K62="","",AA!K62)</f>
        <v/>
      </c>
      <c r="P59" s="138" t="str">
        <f>IF(AA!L62="","",AA!L62)</f>
        <v/>
      </c>
      <c r="Q59" s="138" t="str">
        <f>IF(AA!M62="","",AA!M62)</f>
        <v/>
      </c>
      <c r="R59" s="138" t="str">
        <f>IF(AA!N62="","",AA!N62)</f>
        <v/>
      </c>
      <c r="S59" s="138" t="str">
        <f>IF(AA!O62="","",AA!O62)</f>
        <v/>
      </c>
      <c r="T59" s="138" t="str">
        <f>IF(AA!P62="","",AA!P62)</f>
        <v/>
      </c>
      <c r="U59" s="138" t="str">
        <f>IF(AA!Q62="","",AA!Q62)</f>
        <v/>
      </c>
      <c r="V59" s="138" t="str">
        <f>IF(AA!R62="","",AA!R62)</f>
        <v/>
      </c>
      <c r="W59" s="138" t="str">
        <f>IF(FIQIH!I62="","",FIQIH!I62)</f>
        <v/>
      </c>
      <c r="X59" s="138" t="str">
        <f>IF(FIQIH!J62="","",FIQIH!J62)</f>
        <v/>
      </c>
      <c r="Y59" s="138" t="str">
        <f>IF(FIQIH!K62="","",FIQIH!K62)</f>
        <v/>
      </c>
      <c r="Z59" s="138" t="str">
        <f>IF(FIQIH!L62="","",FIQIH!L62)</f>
        <v/>
      </c>
      <c r="AA59" s="138" t="str">
        <f>IF(FIQIH!M62="","",FIQIH!M62)</f>
        <v/>
      </c>
      <c r="AB59" s="138" t="str">
        <f>IF(FIQIH!N62="","",FIQIH!N62)</f>
        <v/>
      </c>
      <c r="AC59" s="138" t="str">
        <f>IF(FIQIH!O62="","",FIQIH!O62)</f>
        <v/>
      </c>
      <c r="AD59" s="138" t="str">
        <f>IF(FIQIH!P62="","",FIQIH!P62)</f>
        <v/>
      </c>
      <c r="AE59" s="138" t="str">
        <f>IF(FIQIH!Q62="","",FIQIH!Q62)</f>
        <v/>
      </c>
      <c r="AF59" s="138" t="str">
        <f>IF(FIQIH!R62="","",FIQIH!R62)</f>
        <v/>
      </c>
      <c r="AG59" s="138" t="str">
        <f>IF(SKI!I62="","",SKI!I62)</f>
        <v/>
      </c>
      <c r="AH59" s="138" t="str">
        <f>IF(SKI!J62="","",SKI!J62)</f>
        <v/>
      </c>
      <c r="AI59" s="138" t="str">
        <f>IF(SKI!K62="","",SKI!K62)</f>
        <v/>
      </c>
      <c r="AJ59" s="138" t="str">
        <f>IF(SKI!L62="","",SKI!L62)</f>
        <v/>
      </c>
      <c r="AK59" s="138" t="str">
        <f>IF(SKI!M62="","",SKI!M62)</f>
        <v/>
      </c>
      <c r="AL59" s="138" t="str">
        <f>IF(SKI!N62="","",SKI!N62)</f>
        <v/>
      </c>
      <c r="AM59" s="138" t="str">
        <f>IF(SKI!O62="","",SKI!O62)</f>
        <v/>
      </c>
      <c r="AN59" s="138" t="str">
        <f>IF(SKI!P62="","",SKI!P62)</f>
        <v/>
      </c>
      <c r="AO59" s="138" t="str">
        <f>IF(SKI!Q62="","",SKI!Q62)</f>
        <v/>
      </c>
      <c r="AP59" s="138" t="str">
        <f>IF(SKI!R62="","",SKI!R62)</f>
        <v/>
      </c>
      <c r="AQ59" s="138" t="str">
        <f>IF(PPKn!I62="","",PPKn!I62)</f>
        <v/>
      </c>
      <c r="AR59" s="138" t="str">
        <f>IF(PPKn!J62="","",PPKn!J62)</f>
        <v/>
      </c>
      <c r="AS59" s="138" t="str">
        <f>IF(PPKn!K62="","",PPKn!K62)</f>
        <v/>
      </c>
      <c r="AT59" s="138" t="str">
        <f>IF(PPKn!L62="","",PPKn!L62)</f>
        <v/>
      </c>
      <c r="AU59" s="138" t="str">
        <f>IF(PPKn!M62="","",PPKn!M62)</f>
        <v/>
      </c>
      <c r="AV59" s="138" t="str">
        <f>IF(PPKn!N62="","",PPKn!N62)</f>
        <v/>
      </c>
      <c r="AW59" s="138" t="str">
        <f>IF(PPKn!O62="","",PPKn!O62)</f>
        <v/>
      </c>
      <c r="AX59" s="138" t="str">
        <f>IF(PPKn!P62="","",PPKn!P62)</f>
        <v/>
      </c>
      <c r="AY59" s="138" t="str">
        <f>IF(PPKn!Q62="","",PPKn!Q62)</f>
        <v/>
      </c>
      <c r="AZ59" s="138" t="str">
        <f>IF(PPKn!R62="","",PPKn!R62)</f>
        <v/>
      </c>
      <c r="BA59" s="137" t="str">
        <f>IF(B.Ind!I62="","",B.Ind!I62)</f>
        <v/>
      </c>
      <c r="BB59" s="137" t="str">
        <f>IF(B.Ind!J62="","",B.Ind!J62)</f>
        <v/>
      </c>
      <c r="BC59" s="137" t="str">
        <f>IF(B.Ind!K62="","",B.Ind!K62)</f>
        <v/>
      </c>
      <c r="BD59" s="137" t="str">
        <f>IF(B.Ind!L62="","",B.Ind!L62)</f>
        <v/>
      </c>
      <c r="BE59" s="137" t="str">
        <f>IF(B.Ind!M62="","",B.Ind!M62)</f>
        <v/>
      </c>
      <c r="BF59" s="137" t="str">
        <f>IF(B.Ind!N62="","",B.Ind!N62)</f>
        <v/>
      </c>
      <c r="BG59" s="137" t="str">
        <f>IF(B.Ind!O62="","",B.Ind!O62)</f>
        <v/>
      </c>
      <c r="BH59" s="137" t="str">
        <f>IF(B.Ind!P62="","",B.Ind!P62)</f>
        <v/>
      </c>
      <c r="BI59" s="137" t="str">
        <f>IF(B.Ind!Q62="","",B.Ind!Q62)</f>
        <v/>
      </c>
      <c r="BJ59" s="137" t="str">
        <f>IF(B.Ind!R62="","",B.Ind!R62)</f>
        <v/>
      </c>
      <c r="BK59" s="137" t="str">
        <f>IF(B.ARAB!I62="","",B.ARAB!I62)</f>
        <v/>
      </c>
      <c r="BL59" s="137" t="str">
        <f>IF(B.ARAB!J62="","",B.ARAB!J62)</f>
        <v/>
      </c>
      <c r="BM59" s="137" t="str">
        <f>IF(B.ARAB!K62="","",B.ARAB!K62)</f>
        <v/>
      </c>
      <c r="BN59" s="137" t="str">
        <f>IF(B.ARAB!L62="","",B.ARAB!L62)</f>
        <v/>
      </c>
      <c r="BO59" s="137" t="str">
        <f>IF(B.ARAB!M62="","",B.ARAB!M62)</f>
        <v/>
      </c>
      <c r="BP59" s="137" t="str">
        <f>IF(B.ARAB!N62="","",B.ARAB!N62)</f>
        <v/>
      </c>
      <c r="BQ59" s="137" t="str">
        <f>IF(B.ARAB!O62="","",B.ARAB!O62)</f>
        <v/>
      </c>
      <c r="BR59" s="137" t="str">
        <f>IF(B.ARAB!P62="","",B.ARAB!P62)</f>
        <v/>
      </c>
      <c r="BS59" s="137" t="str">
        <f>IF(B.ARAB!Q62="","",B.ARAB!Q62)</f>
        <v/>
      </c>
      <c r="BT59" s="137" t="str">
        <f>IF(B.ARAB!R62="","",B.ARAB!R62)</f>
        <v/>
      </c>
      <c r="BU59" s="138" t="str">
        <f>IF(MAT!I62="","",MAT!I62)</f>
        <v/>
      </c>
      <c r="BV59" s="138" t="str">
        <f>IF(MAT!J62="","",MAT!J62)</f>
        <v/>
      </c>
      <c r="BW59" s="138" t="str">
        <f>IF(MAT!K62="","",MAT!K62)</f>
        <v/>
      </c>
      <c r="BX59" s="138" t="str">
        <f>IF(MAT!L62="","",MAT!L62)</f>
        <v/>
      </c>
      <c r="BY59" s="138" t="str">
        <f>IF(MAT!M62="","",MAT!M62)</f>
        <v/>
      </c>
      <c r="BZ59" s="138" t="str">
        <f>IF(MAT!N62="","",MAT!N62)</f>
        <v/>
      </c>
      <c r="CA59" s="138" t="str">
        <f>IF(MAT!O62="","",MAT!O62)</f>
        <v/>
      </c>
      <c r="CB59" s="138" t="str">
        <f>IF(MAT!P62="","",MAT!P62)</f>
        <v/>
      </c>
      <c r="CC59" s="138" t="str">
        <f>IF(MAT!Q62="","",MAT!Q62)</f>
        <v/>
      </c>
      <c r="CD59" s="138" t="str">
        <f>IF(MAT!R62="","",MAT!R62)</f>
        <v/>
      </c>
      <c r="CE59" s="138" t="str">
        <f>IF(IPA!I62="","",IPA!I62)</f>
        <v/>
      </c>
      <c r="CF59" s="138" t="str">
        <f>IF(IPA!J62="","",IPA!J62)</f>
        <v/>
      </c>
      <c r="CG59" s="138" t="str">
        <f>IF(IPA!K62="","",IPA!K62)</f>
        <v/>
      </c>
      <c r="CH59" s="138" t="str">
        <f>IF(IPA!L62="","",IPA!L62)</f>
        <v/>
      </c>
      <c r="CI59" s="138" t="str">
        <f>IF(IPA!M62="","",IPA!M62)</f>
        <v/>
      </c>
      <c r="CJ59" s="138" t="str">
        <f>IF(IPA!N62="","",IPA!N62)</f>
        <v/>
      </c>
      <c r="CK59" s="138" t="str">
        <f>IF(IPA!O62="","",IPA!O62)</f>
        <v/>
      </c>
      <c r="CL59" s="138" t="str">
        <f>IF(IPA!P62="","",IPA!P62)</f>
        <v/>
      </c>
      <c r="CM59" s="138" t="str">
        <f>IF(IPA!Q62="","",IPA!Q62)</f>
        <v/>
      </c>
      <c r="CN59" s="138" t="str">
        <f>IF(IPA!R62="","",IPA!R62)</f>
        <v/>
      </c>
      <c r="CO59" s="137" t="str">
        <f>IF(IPS!I62="","",IPS!I62)</f>
        <v/>
      </c>
      <c r="CP59" s="137" t="str">
        <f>IF(IPS!J62="","",IPS!J62)</f>
        <v/>
      </c>
      <c r="CQ59" s="137" t="str">
        <f>IF(IPS!K62="","",IPS!K62)</f>
        <v/>
      </c>
      <c r="CR59" s="137" t="str">
        <f>IF(IPS!L62="","",IPS!L62)</f>
        <v/>
      </c>
      <c r="CS59" s="137" t="str">
        <f>IF(IPS!M62="","",IPS!M62)</f>
        <v/>
      </c>
      <c r="CT59" s="137" t="str">
        <f>IF(IPS!N62="","",IPS!N62)</f>
        <v/>
      </c>
      <c r="CU59" s="137" t="str">
        <f>IF(IPS!O62="","",IPS!O62)</f>
        <v/>
      </c>
      <c r="CV59" s="137" t="str">
        <f>IF(IPS!P62="","",IPS!P62)</f>
        <v/>
      </c>
      <c r="CW59" s="137" t="str">
        <f>IF(IPS!Q62="","",IPS!Q62)</f>
        <v/>
      </c>
      <c r="CX59" s="137" t="str">
        <f>IF(IPS!R62="","",IPS!R62)</f>
        <v/>
      </c>
      <c r="CY59" s="138" t="str">
        <f>IF(BIng!I62="","",BIng!I62)</f>
        <v/>
      </c>
      <c r="CZ59" s="138" t="str">
        <f>IF(BIng!J62="","",BIng!J62)</f>
        <v/>
      </c>
      <c r="DA59" s="138" t="str">
        <f>IF(BIng!K62="","",BIng!K62)</f>
        <v/>
      </c>
      <c r="DB59" s="138" t="str">
        <f>IF(BIng!L62="","",BIng!L62)</f>
        <v/>
      </c>
      <c r="DC59" s="138" t="str">
        <f>IF(BIng!M62="","",BIng!M62)</f>
        <v/>
      </c>
      <c r="DD59" s="138" t="str">
        <f>IF(BIng!N62="","",BIng!N62)</f>
        <v/>
      </c>
      <c r="DE59" s="138" t="str">
        <f>IF(BIng!O62="","",BIng!O62)</f>
        <v/>
      </c>
      <c r="DF59" s="138" t="str">
        <f>IF(BIng!P62="","",BIng!P62)</f>
        <v/>
      </c>
      <c r="DG59" s="138" t="str">
        <f>IF(BIng!Q62="","",BIng!Q62)</f>
        <v/>
      </c>
      <c r="DH59" s="138" t="str">
        <f>IF(BIng!R62="","",BIng!R62)</f>
        <v/>
      </c>
      <c r="DI59" s="138" t="str">
        <f>IF(SBd!I62="","",SBd!I62)</f>
        <v/>
      </c>
      <c r="DJ59" s="138" t="str">
        <f>IF(SBd!J62="","",SBd!J62)</f>
        <v/>
      </c>
      <c r="DK59" s="138" t="str">
        <f>IF(SBd!K62="","",SBd!K62)</f>
        <v/>
      </c>
      <c r="DL59" s="138" t="str">
        <f>IF(SBd!L62="","",SBd!L62)</f>
        <v/>
      </c>
      <c r="DM59" s="138" t="str">
        <f>IF(SBd!M62="","",SBd!M62)</f>
        <v/>
      </c>
      <c r="DN59" s="138" t="str">
        <f>IF(SBd!N62="","",SBd!N62)</f>
        <v/>
      </c>
      <c r="DO59" s="138" t="str">
        <f>IF(SBd!O62="","",SBd!O62)</f>
        <v/>
      </c>
      <c r="DP59" s="138" t="str">
        <f>IF(SBd!P62="","",SBd!P62)</f>
        <v/>
      </c>
      <c r="DQ59" s="138" t="str">
        <f>IF(SBd!Q62="","",SBd!Q62)</f>
        <v/>
      </c>
      <c r="DR59" s="138" t="str">
        <f>IF(SBd!R62="","",SBd!R62)</f>
        <v/>
      </c>
      <c r="DS59" s="137" t="str">
        <f>IF(Pjk!I62="","",Pjk!I62)</f>
        <v/>
      </c>
      <c r="DT59" s="137" t="str">
        <f>IF(Pjk!J62="","",Pjk!J62)</f>
        <v/>
      </c>
      <c r="DU59" s="137" t="str">
        <f>IF(Pjk!K62="","",Pjk!K62)</f>
        <v/>
      </c>
      <c r="DV59" s="137" t="str">
        <f>IF(Pjk!L62="","",Pjk!L62)</f>
        <v/>
      </c>
      <c r="DW59" s="137" t="str">
        <f>IF(Pjk!M62="","",Pjk!M62)</f>
        <v/>
      </c>
      <c r="DX59" s="137" t="str">
        <f>IF(Pjk!N62="","",Pjk!N62)</f>
        <v/>
      </c>
      <c r="DY59" s="137" t="str">
        <f>IF(Pjk!O62="","",Pjk!O62)</f>
        <v/>
      </c>
      <c r="DZ59" s="137" t="str">
        <f>IF(Pjk!P62="","",Pjk!P62)</f>
        <v/>
      </c>
      <c r="EA59" s="137" t="str">
        <f>IF(Pjk!Q62="","",Pjk!Q62)</f>
        <v/>
      </c>
      <c r="EB59" s="137" t="str">
        <f>IF(Pjk!R62="","",Pjk!R62)</f>
        <v/>
      </c>
      <c r="EC59" s="137" t="str">
        <f>IF(Prk!I62="","",Prk!I62)</f>
        <v/>
      </c>
      <c r="ED59" s="137" t="str">
        <f>IF(Prk!J62="","",Prk!J62)</f>
        <v/>
      </c>
      <c r="EE59" s="137" t="str">
        <f>IF(Prk!K62="","",Prk!K62)</f>
        <v/>
      </c>
      <c r="EF59" s="137" t="str">
        <f>IF(Prk!L62="","",Prk!L62)</f>
        <v/>
      </c>
      <c r="EG59" s="137" t="str">
        <f>IF(Prk!M62="","",Prk!M62)</f>
        <v/>
      </c>
      <c r="EH59" s="137" t="str">
        <f>IF(Prk!N62="","",Prk!N62)</f>
        <v/>
      </c>
      <c r="EI59" s="137" t="str">
        <f>IF(Prk!O62="","",Prk!O62)</f>
        <v/>
      </c>
      <c r="EJ59" s="137" t="str">
        <f>IF(Prk!P62="","",Prk!P62)</f>
        <v/>
      </c>
      <c r="EK59" s="137" t="str">
        <f>IF(Prk!Q62="","",Prk!Q62)</f>
        <v/>
      </c>
      <c r="EL59" s="137" t="str">
        <f>IF(Prk!R62="","",Prk!R62)</f>
        <v/>
      </c>
      <c r="EM59" s="139" t="str">
        <f>IF(BADER!I62="","",BADER!I62)</f>
        <v/>
      </c>
      <c r="EN59" s="139" t="str">
        <f>IF(BADER!J62="","",BADER!J62)</f>
        <v/>
      </c>
      <c r="EO59" s="139" t="str">
        <f>IF(BADER!K62="","",BADER!K62)</f>
        <v/>
      </c>
      <c r="EP59" s="139" t="str">
        <f>IF(BADER!L62="","",BADER!L62)</f>
        <v/>
      </c>
      <c r="EQ59" s="139" t="str">
        <f>IF(BADER!M62="","",BADER!M62)</f>
        <v/>
      </c>
      <c r="ER59" s="139" t="str">
        <f>IF(BADER!N62="","",BADER!N62)</f>
        <v/>
      </c>
      <c r="ES59" s="139" t="str">
        <f>IF(BADER!O62="","",BADER!O62)</f>
        <v/>
      </c>
      <c r="ET59" s="139" t="str">
        <f>IF(BADER!P62="","",BADER!P62)</f>
        <v/>
      </c>
      <c r="EU59" s="139" t="str">
        <f>IF(BADER!Q62="","",BADER!Q62)</f>
        <v/>
      </c>
      <c r="EV59" s="139" t="str">
        <f>IF(BADER!R62="","",BADER!R62)</f>
        <v/>
      </c>
      <c r="EW59" s="146" t="str">
        <f t="shared" si="1"/>
        <v/>
      </c>
      <c r="EX59" s="146" t="str">
        <f t="shared" si="2"/>
        <v/>
      </c>
      <c r="EY59" s="146" t="str">
        <f t="shared" si="3"/>
        <v/>
      </c>
      <c r="EZ59" s="146" t="str">
        <f t="shared" si="4"/>
        <v/>
      </c>
      <c r="FA59" s="146" t="str">
        <f t="shared" si="5"/>
        <v/>
      </c>
      <c r="FB59" s="146" t="str">
        <f t="shared" si="6"/>
        <v/>
      </c>
      <c r="FC59" s="146" t="str">
        <f t="shared" si="7"/>
        <v/>
      </c>
      <c r="FD59" s="146" t="str">
        <f t="shared" si="8"/>
        <v/>
      </c>
      <c r="FE59" s="146" t="str">
        <f t="shared" si="9"/>
        <v/>
      </c>
      <c r="FF59" s="146" t="str">
        <f t="shared" si="10"/>
        <v/>
      </c>
      <c r="FG59" s="146" t="str">
        <f t="shared" si="11"/>
        <v/>
      </c>
      <c r="FH59" s="76" t="str">
        <f t="shared" si="12"/>
        <v/>
      </c>
      <c r="FI59" s="76" t="str">
        <f t="shared" si="13"/>
        <v/>
      </c>
      <c r="FJ59" s="76" t="str">
        <f t="shared" si="14"/>
        <v/>
      </c>
      <c r="FK59" s="76" t="str">
        <f t="shared" si="15"/>
        <v/>
      </c>
      <c r="FL59" s="76" t="str">
        <f t="shared" si="16"/>
        <v/>
      </c>
      <c r="FM59" s="76" t="str">
        <f t="shared" si="17"/>
        <v/>
      </c>
      <c r="FN59" s="76" t="str">
        <f t="shared" si="18"/>
        <v/>
      </c>
      <c r="FO59" s="76" t="str">
        <f t="shared" si="19"/>
        <v/>
      </c>
      <c r="FP59" s="76" t="str">
        <f t="shared" si="20"/>
        <v xml:space="preserve">Sikapnya  dalam ,  ,  ,  ,  ,  ,  ,  </v>
      </c>
    </row>
    <row r="60" spans="1:16384" s="75" customFormat="1" ht="16.5">
      <c r="A60" s="73"/>
      <c r="B60" s="74"/>
      <c r="C60" s="140"/>
      <c r="D60" s="140"/>
      <c r="E60" s="141"/>
      <c r="F60" s="140"/>
      <c r="G60" s="141"/>
      <c r="H60" s="141"/>
      <c r="I60" s="140"/>
      <c r="J60" s="141"/>
      <c r="K60" s="141"/>
      <c r="L60" s="140"/>
      <c r="M60" s="141"/>
      <c r="N60" s="140"/>
      <c r="O60" s="141"/>
      <c r="P60" s="140"/>
      <c r="Q60" s="141"/>
      <c r="R60" s="140"/>
      <c r="S60" s="141"/>
      <c r="T60" s="141"/>
      <c r="U60" s="140"/>
      <c r="V60" s="141"/>
      <c r="W60" s="141"/>
      <c r="X60" s="141"/>
      <c r="Y60" s="141"/>
      <c r="Z60" s="141"/>
      <c r="AA60" s="141"/>
      <c r="AB60" s="140"/>
      <c r="AC60" s="141"/>
      <c r="AD60" s="140"/>
      <c r="AE60" s="141"/>
      <c r="AF60" s="140"/>
      <c r="AG60" s="141"/>
      <c r="AH60" s="141"/>
      <c r="AI60" s="140"/>
      <c r="AJ60" s="141"/>
      <c r="AK60" s="140"/>
      <c r="AL60" s="141"/>
      <c r="AM60" s="140"/>
      <c r="AN60" s="141"/>
      <c r="AO60" s="141"/>
      <c r="AP60" s="141"/>
      <c r="AQ60" s="141"/>
      <c r="AR60" s="141"/>
      <c r="AS60" s="141"/>
      <c r="AT60" s="141"/>
      <c r="AU60" s="141"/>
      <c r="AV60" s="141"/>
      <c r="AW60" s="140"/>
      <c r="AX60" s="141"/>
      <c r="AY60" s="140"/>
      <c r="AZ60" s="141"/>
      <c r="BA60" s="140"/>
      <c r="BB60" s="141"/>
      <c r="BC60" s="141"/>
      <c r="BD60" s="140"/>
      <c r="BE60" s="141"/>
      <c r="BF60" s="140"/>
      <c r="BG60" s="141"/>
      <c r="BH60" s="140"/>
      <c r="BI60" s="141"/>
      <c r="BJ60" s="141"/>
      <c r="BK60" s="140"/>
      <c r="BL60" s="141"/>
      <c r="BM60" s="140"/>
      <c r="BN60" s="141"/>
      <c r="BO60" s="140"/>
      <c r="BP60" s="141"/>
      <c r="BQ60" s="141"/>
      <c r="BR60" s="140"/>
      <c r="BS60" s="141"/>
      <c r="BT60" s="140"/>
      <c r="BU60" s="141"/>
      <c r="BV60" s="140"/>
      <c r="BW60" s="141"/>
      <c r="BX60" s="138"/>
      <c r="BY60" s="140"/>
      <c r="BZ60" s="141"/>
      <c r="CA60" s="140"/>
      <c r="CB60" s="141"/>
      <c r="CC60" s="140"/>
      <c r="CD60" s="141"/>
      <c r="CE60" s="141"/>
      <c r="CF60" s="140"/>
      <c r="CG60" s="141"/>
      <c r="CH60" s="140"/>
      <c r="CI60" s="141"/>
      <c r="CJ60" s="140"/>
      <c r="CK60" s="141"/>
      <c r="CL60" s="141"/>
      <c r="CM60" s="140"/>
      <c r="CN60" s="141"/>
      <c r="CO60" s="140"/>
      <c r="CP60" s="141"/>
      <c r="CQ60" s="140"/>
      <c r="CR60" s="141"/>
      <c r="CS60" s="141"/>
      <c r="CT60" s="141"/>
      <c r="CU60" s="141"/>
      <c r="CV60" s="141"/>
      <c r="CW60" s="141"/>
      <c r="CX60" s="141"/>
      <c r="CY60" s="141"/>
      <c r="CZ60" s="141"/>
      <c r="DA60" s="141"/>
      <c r="DB60" s="141"/>
      <c r="DC60" s="141"/>
      <c r="DD60" s="141"/>
      <c r="DE60" s="141"/>
      <c r="DF60" s="141"/>
      <c r="DG60" s="141"/>
      <c r="DH60" s="140"/>
      <c r="DI60" s="141"/>
      <c r="DJ60" s="140"/>
      <c r="DK60" s="141"/>
      <c r="DL60" s="140"/>
      <c r="DM60" s="141"/>
      <c r="DN60" s="141"/>
      <c r="DO60" s="140"/>
      <c r="DP60" s="140"/>
      <c r="DQ60" s="140"/>
      <c r="DR60" s="140"/>
      <c r="DS60" s="141"/>
      <c r="DT60" s="141"/>
      <c r="DU60" s="142"/>
      <c r="DV60" s="143"/>
      <c r="DW60" s="144"/>
      <c r="DX60" s="144"/>
      <c r="DY60" s="145"/>
      <c r="DZ60" s="144"/>
      <c r="EA60" s="144"/>
      <c r="EB60" s="144"/>
      <c r="EC60" s="141"/>
      <c r="ED60" s="141"/>
      <c r="EE60" s="142"/>
      <c r="EF60" s="143"/>
      <c r="EG60" s="144"/>
      <c r="EH60" s="144"/>
      <c r="EI60" s="145"/>
      <c r="EJ60" s="144"/>
      <c r="EK60" s="144"/>
      <c r="EL60" s="144"/>
      <c r="EM60" s="139"/>
      <c r="EN60" s="139"/>
      <c r="EO60" s="139"/>
      <c r="EP60" s="139"/>
      <c r="EQ60" s="139"/>
      <c r="ER60" s="139"/>
      <c r="ES60" s="139"/>
      <c r="ET60" s="139"/>
      <c r="EU60" s="140"/>
      <c r="EV60" s="146"/>
      <c r="EW60" s="146" t="str">
        <f t="shared" si="1"/>
        <v/>
      </c>
      <c r="EX60" s="146" t="str">
        <f t="shared" si="2"/>
        <v/>
      </c>
      <c r="EY60" s="146" t="str">
        <f t="shared" si="3"/>
        <v/>
      </c>
      <c r="EZ60" s="146" t="str">
        <f t="shared" si="4"/>
        <v/>
      </c>
      <c r="FA60" s="146" t="str">
        <f t="shared" si="5"/>
        <v/>
      </c>
      <c r="FB60" s="146" t="str">
        <f t="shared" si="6"/>
        <v/>
      </c>
      <c r="FC60" s="146" t="str">
        <f t="shared" si="7"/>
        <v/>
      </c>
      <c r="FD60" s="146" t="str">
        <f t="shared" si="8"/>
        <v/>
      </c>
      <c r="FE60" s="146" t="str">
        <f t="shared" si="9"/>
        <v/>
      </c>
      <c r="FF60" s="146" t="str">
        <f t="shared" si="10"/>
        <v/>
      </c>
      <c r="FG60" s="146" t="str">
        <f t="shared" si="11"/>
        <v/>
      </c>
      <c r="FH60" s="76" t="str">
        <f t="shared" si="12"/>
        <v/>
      </c>
      <c r="FI60" s="76" t="str">
        <f t="shared" si="13"/>
        <v/>
      </c>
      <c r="FJ60" s="76" t="str">
        <f t="shared" si="14"/>
        <v/>
      </c>
      <c r="FK60" s="76" t="str">
        <f t="shared" si="15"/>
        <v/>
      </c>
      <c r="FL60" s="76" t="str">
        <f t="shared" si="16"/>
        <v/>
      </c>
      <c r="FM60" s="76" t="str">
        <f t="shared" si="17"/>
        <v/>
      </c>
      <c r="FN60" s="76" t="str">
        <f t="shared" si="18"/>
        <v/>
      </c>
      <c r="FO60" s="76" t="str">
        <f t="shared" si="19"/>
        <v/>
      </c>
      <c r="FP60" s="76" t="str">
        <f t="shared" si="20"/>
        <v xml:space="preserve">Sikapnya  dalam ,  ,  ,  ,  ,  ,  ,  </v>
      </c>
    </row>
    <row r="61" spans="1:16384">
      <c r="C61" s="147"/>
      <c r="D61" s="147"/>
      <c r="E61" s="148"/>
      <c r="F61" s="147"/>
      <c r="G61" s="148"/>
      <c r="H61" s="148"/>
      <c r="I61" s="148"/>
      <c r="J61" s="148"/>
      <c r="K61" s="148"/>
      <c r="L61" s="148"/>
      <c r="M61" s="148"/>
      <c r="N61" s="148"/>
      <c r="O61" s="148"/>
      <c r="P61" s="148"/>
      <c r="Q61" s="148"/>
      <c r="R61" s="148"/>
      <c r="S61" s="148"/>
      <c r="T61" s="148"/>
      <c r="U61" s="148"/>
      <c r="V61" s="148"/>
      <c r="W61" s="148"/>
      <c r="X61" s="148"/>
      <c r="Y61" s="148"/>
      <c r="Z61" s="148"/>
      <c r="AA61" s="148"/>
      <c r="AB61" s="147"/>
      <c r="AC61" s="148"/>
      <c r="AD61" s="147"/>
      <c r="AE61" s="148"/>
      <c r="AF61" s="147"/>
      <c r="AG61" s="148"/>
      <c r="AH61" s="148"/>
      <c r="AI61" s="147"/>
      <c r="AJ61" s="148"/>
      <c r="AK61" s="147"/>
      <c r="AL61" s="148"/>
      <c r="AM61" s="147"/>
      <c r="AN61" s="148"/>
      <c r="AO61" s="148"/>
      <c r="AP61" s="148"/>
      <c r="AQ61" s="148"/>
      <c r="AR61" s="148"/>
      <c r="AS61" s="148"/>
      <c r="AT61" s="148"/>
      <c r="AU61" s="148"/>
      <c r="AV61" s="148"/>
      <c r="AW61" s="147"/>
      <c r="AX61" s="148"/>
      <c r="AY61" s="147"/>
      <c r="AZ61" s="148"/>
      <c r="BA61" s="147"/>
      <c r="BB61" s="148"/>
      <c r="BC61" s="148"/>
      <c r="BD61" s="147"/>
      <c r="BE61" s="148"/>
      <c r="BF61" s="147"/>
      <c r="BG61" s="148"/>
      <c r="BH61" s="147"/>
      <c r="BI61" s="148"/>
      <c r="BJ61" s="148"/>
      <c r="BK61" s="147"/>
      <c r="BL61" s="148"/>
      <c r="BM61" s="147"/>
      <c r="BN61" s="148"/>
      <c r="BO61" s="147"/>
      <c r="BP61" s="148"/>
      <c r="BQ61" s="148"/>
      <c r="BR61" s="147"/>
      <c r="BS61" s="148"/>
      <c r="BT61" s="147"/>
      <c r="BU61" s="148"/>
      <c r="BV61" s="147"/>
      <c r="BW61" s="148"/>
      <c r="BX61" s="148"/>
      <c r="BY61" s="147"/>
      <c r="BZ61" s="148"/>
      <c r="CA61" s="147"/>
      <c r="CB61" s="148"/>
      <c r="CC61" s="147"/>
      <c r="CD61" s="148"/>
      <c r="CE61" s="148"/>
      <c r="CF61" s="147"/>
      <c r="CG61" s="148"/>
      <c r="CH61" s="147"/>
      <c r="CI61" s="148"/>
      <c r="CJ61" s="147"/>
      <c r="CK61" s="148"/>
      <c r="CL61" s="148"/>
      <c r="CM61" s="147"/>
      <c r="CN61" s="148"/>
      <c r="CO61" s="147"/>
      <c r="CP61" s="148"/>
      <c r="CQ61" s="147"/>
      <c r="CR61" s="148"/>
      <c r="CS61" s="148"/>
      <c r="CT61" s="148"/>
      <c r="CU61" s="148"/>
      <c r="CV61" s="148"/>
      <c r="CW61" s="148"/>
      <c r="CX61" s="148"/>
      <c r="CY61" s="148"/>
      <c r="CZ61" s="148"/>
      <c r="DA61" s="148"/>
      <c r="DB61" s="148"/>
      <c r="DC61" s="148"/>
      <c r="DD61" s="148"/>
      <c r="DE61" s="148"/>
      <c r="DF61" s="148"/>
      <c r="DG61" s="148"/>
      <c r="DH61" s="147"/>
      <c r="DI61" s="148"/>
      <c r="DJ61" s="147"/>
      <c r="DK61" s="148"/>
      <c r="DL61" s="147"/>
      <c r="DM61" s="148"/>
      <c r="DN61" s="148"/>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row>
  </sheetData>
  <sheetProtection password="D4C3" sheet="1" objects="1" scenarios="1"/>
  <mergeCells count="29">
    <mergeCell ref="FG8:FP9"/>
    <mergeCell ref="EC8:EL9"/>
    <mergeCell ref="EM8:EV9"/>
    <mergeCell ref="EW8:FF9"/>
    <mergeCell ref="C1:BF1"/>
    <mergeCell ref="C2:BF2"/>
    <mergeCell ref="C3:BF3"/>
    <mergeCell ref="D5:BE5"/>
    <mergeCell ref="C6:D6"/>
    <mergeCell ref="E6:G6"/>
    <mergeCell ref="AB6:AE6"/>
    <mergeCell ref="AF6:AJ6"/>
    <mergeCell ref="AL6:AW6"/>
    <mergeCell ref="AX6:AZ6"/>
    <mergeCell ref="AG8:AP9"/>
    <mergeCell ref="AQ8:AZ9"/>
    <mergeCell ref="BA8:BJ9"/>
    <mergeCell ref="A8:A10"/>
    <mergeCell ref="B8:B10"/>
    <mergeCell ref="C8:L9"/>
    <mergeCell ref="M8:V9"/>
    <mergeCell ref="W8:AF9"/>
    <mergeCell ref="DI8:DR9"/>
    <mergeCell ref="DS8:EB9"/>
    <mergeCell ref="BK8:BT9"/>
    <mergeCell ref="BU8:CD9"/>
    <mergeCell ref="CO8:CX9"/>
    <mergeCell ref="CY8:DH9"/>
    <mergeCell ref="CE8:CN9"/>
  </mergeCells>
  <pageMargins left="0.7" right="0.7" top="0.75" bottom="0.75" header="0.3" footer="0.3"/>
  <pageSetup paperSize="9" orientation="portrait" horizontalDpi="4294967293" r:id="rId1"/>
  <drawing r:id="rId2"/>
</worksheet>
</file>

<file path=xl/worksheets/sheet61.xml><?xml version="1.0" encoding="utf-8"?>
<worksheet xmlns="http://schemas.openxmlformats.org/spreadsheetml/2006/main" xmlns:r="http://schemas.openxmlformats.org/officeDocument/2006/relationships">
  <sheetPr codeName="Sheet24"/>
  <dimension ref="A1:M48"/>
  <sheetViews>
    <sheetView showGridLines="0" showRowColHeaders="0" zoomScale="115" zoomScaleNormal="115" workbookViewId="0"/>
  </sheetViews>
  <sheetFormatPr defaultColWidth="0" defaultRowHeight="15" zeroHeight="1"/>
  <cols>
    <col min="1" max="1" width="3.7109375" style="2" customWidth="1"/>
    <col min="2" max="2" width="1.42578125" style="2" customWidth="1"/>
    <col min="3" max="3" width="37.42578125" style="2" customWidth="1"/>
    <col min="4" max="4" width="1.85546875" style="2" bestFit="1" customWidth="1"/>
    <col min="5" max="5" width="61.42578125" style="2" customWidth="1"/>
    <col min="6" max="6" width="2.28515625" style="2" customWidth="1"/>
    <col min="7" max="7" width="1.7109375" style="6" customWidth="1"/>
    <col min="8" max="8" width="17" style="2" customWidth="1"/>
    <col min="9" max="9" width="9.140625" style="2" hidden="1" customWidth="1"/>
    <col min="10" max="16384" width="9.140625" style="2" hidden="1"/>
  </cols>
  <sheetData>
    <row r="1" spans="1:13">
      <c r="A1" s="40"/>
      <c r="G1" s="8"/>
      <c r="H1" s="13"/>
    </row>
    <row r="2" spans="1:13">
      <c r="G2" s="8"/>
      <c r="H2" s="13"/>
    </row>
    <row r="3" spans="1:13">
      <c r="G3" s="8"/>
      <c r="H3" s="13"/>
    </row>
    <row r="4" spans="1:13" ht="20.100000000000001" customHeight="1">
      <c r="C4" s="975" t="s">
        <v>345</v>
      </c>
      <c r="D4" s="975"/>
      <c r="E4" s="975"/>
      <c r="F4" s="7"/>
      <c r="G4" s="9"/>
      <c r="H4" s="14"/>
      <c r="I4" s="7"/>
    </row>
    <row r="5" spans="1:13" ht="20.100000000000001" customHeight="1">
      <c r="G5" s="8"/>
      <c r="H5" s="13"/>
    </row>
    <row r="6" spans="1:13" s="3" customFormat="1" ht="24.95" customHeight="1">
      <c r="A6" s="3">
        <v>1</v>
      </c>
      <c r="C6" s="3" t="s">
        <v>70</v>
      </c>
      <c r="D6" s="3" t="s">
        <v>40</v>
      </c>
      <c r="E6" s="12" t="str">
        <f>VLOOKUP($H$6,'Data Identitas'!$A$9:$Y$53,2,0)</f>
        <v>ROFIAH</v>
      </c>
      <c r="G6" s="10"/>
      <c r="H6" s="30">
        <v>1</v>
      </c>
    </row>
    <row r="7" spans="1:13" s="3" customFormat="1" ht="24.95" customHeight="1">
      <c r="A7" s="3">
        <v>2</v>
      </c>
      <c r="C7" s="3" t="s">
        <v>71</v>
      </c>
      <c r="D7" s="3" t="s">
        <v>40</v>
      </c>
      <c r="E7" s="12">
        <f>VLOOKUP($H$6,'Data Identitas'!$A$9:$Y$53,3,0)</f>
        <v>0</v>
      </c>
      <c r="G7" s="10"/>
      <c r="H7" s="15"/>
    </row>
    <row r="8" spans="1:13" s="3" customFormat="1" ht="24.95" customHeight="1">
      <c r="A8" s="3">
        <v>3</v>
      </c>
      <c r="C8" s="3" t="s">
        <v>72</v>
      </c>
      <c r="D8" s="3" t="s">
        <v>40</v>
      </c>
      <c r="E8" s="12">
        <f>VLOOKUP($H$6,'Data Identitas'!$A$9:$Y$53,4,0)</f>
        <v>0</v>
      </c>
      <c r="G8" s="10"/>
      <c r="H8" s="15"/>
    </row>
    <row r="9" spans="1:13" s="3" customFormat="1" ht="24.95" customHeight="1">
      <c r="A9" s="3">
        <v>4</v>
      </c>
      <c r="C9" s="3" t="s">
        <v>73</v>
      </c>
      <c r="D9" s="3" t="s">
        <v>40</v>
      </c>
      <c r="E9" s="12" t="str">
        <f>VLOOKUP($H$6,'Data Identitas'!$A$9:$Y$53,5,0)</f>
        <v>p</v>
      </c>
      <c r="G9" s="10"/>
      <c r="H9" s="15"/>
    </row>
    <row r="10" spans="1:13" s="3" customFormat="1" ht="24.95" customHeight="1">
      <c r="A10" s="3">
        <v>5</v>
      </c>
      <c r="C10" s="3" t="s">
        <v>74</v>
      </c>
      <c r="D10" s="3" t="s">
        <v>40</v>
      </c>
      <c r="E10" s="12" t="str">
        <f>VLOOKUP($H$6,'Data Identitas'!$A$9:$Y$53,6,0)</f>
        <v>Islam</v>
      </c>
      <c r="G10" s="10"/>
      <c r="H10" s="15"/>
    </row>
    <row r="11" spans="1:13" s="3" customFormat="1" ht="24.95" customHeight="1">
      <c r="A11" s="3">
        <v>6</v>
      </c>
      <c r="C11" s="3" t="s">
        <v>75</v>
      </c>
      <c r="D11" s="3" t="s">
        <v>40</v>
      </c>
      <c r="E11" s="12" t="str">
        <f>VLOOKUP($H$6,'Data Identitas'!$A$9:$Y$53,7,0)</f>
        <v>Anak</v>
      </c>
      <c r="G11" s="10"/>
      <c r="H11" s="15"/>
    </row>
    <row r="12" spans="1:13" s="3" customFormat="1" ht="24.95" customHeight="1" thickBot="1">
      <c r="A12" s="3">
        <v>7</v>
      </c>
      <c r="C12" s="3" t="s">
        <v>76</v>
      </c>
      <c r="D12" s="3" t="s">
        <v>40</v>
      </c>
      <c r="E12" s="12">
        <f>VLOOKUP($H$6,'Data Identitas'!$A$9:$Y$53,8,0)</f>
        <v>1</v>
      </c>
      <c r="G12" s="10"/>
      <c r="H12" s="15"/>
    </row>
    <row r="13" spans="1:13" s="3" customFormat="1" ht="24.95" customHeight="1">
      <c r="A13" s="3">
        <v>8</v>
      </c>
      <c r="C13" s="3" t="s">
        <v>77</v>
      </c>
      <c r="D13" s="3" t="s">
        <v>40</v>
      </c>
      <c r="E13" s="12" t="str">
        <f>VLOOKUP($H$6,'Data Identitas'!$A$9:$Y$53,9,0)</f>
        <v>Krasaan Bandung Konang</v>
      </c>
      <c r="G13" s="10"/>
      <c r="H13" s="976" t="s">
        <v>174</v>
      </c>
      <c r="M13" s="3">
        <v>1</v>
      </c>
    </row>
    <row r="14" spans="1:13" s="3" customFormat="1" ht="24.95" customHeight="1">
      <c r="A14" s="3">
        <v>9</v>
      </c>
      <c r="C14" s="3" t="s">
        <v>78</v>
      </c>
      <c r="D14" s="3" t="s">
        <v>40</v>
      </c>
      <c r="E14" s="12">
        <f>VLOOKUP($H$6,'Data Identitas'!$A$9:$Y$53,10,0)</f>
        <v>0</v>
      </c>
      <c r="G14" s="10"/>
      <c r="H14" s="977"/>
    </row>
    <row r="15" spans="1:13" s="3" customFormat="1" ht="24.95" customHeight="1">
      <c r="A15" s="3">
        <v>10</v>
      </c>
      <c r="C15" s="3" t="s">
        <v>79</v>
      </c>
      <c r="D15" s="3" t="s">
        <v>40</v>
      </c>
      <c r="E15" s="12" t="str">
        <f>VLOOKUP($H$6,'Data Identitas'!$A$9:$Y$53,11,0)</f>
        <v>SDN. Bandung 4</v>
      </c>
      <c r="G15" s="10"/>
      <c r="H15" s="977"/>
    </row>
    <row r="16" spans="1:13" s="3" customFormat="1" ht="24.95" customHeight="1">
      <c r="A16" s="3">
        <v>11</v>
      </c>
      <c r="C16" s="3" t="s">
        <v>80</v>
      </c>
      <c r="E16" s="12"/>
      <c r="G16" s="10"/>
      <c r="H16" s="977"/>
    </row>
    <row r="17" spans="1:8" s="3" customFormat="1" ht="21.95" customHeight="1">
      <c r="C17" s="3" t="s">
        <v>81</v>
      </c>
      <c r="D17" s="3" t="s">
        <v>40</v>
      </c>
      <c r="E17" s="12">
        <f>VLOOKUP($H$6,'Data Identitas'!$A$9:$Y$53,12,0)</f>
        <v>7</v>
      </c>
      <c r="G17" s="10"/>
      <c r="H17" s="977"/>
    </row>
    <row r="18" spans="1:8" s="3" customFormat="1" ht="21.95" customHeight="1">
      <c r="C18" s="3" t="s">
        <v>82</v>
      </c>
      <c r="D18" s="3" t="s">
        <v>40</v>
      </c>
      <c r="E18" s="12">
        <f>VLOOKUP($H$6,'Data Identitas'!$A$9:$Y$53,13,0)</f>
        <v>0</v>
      </c>
      <c r="G18" s="10"/>
      <c r="H18" s="977"/>
    </row>
    <row r="19" spans="1:8" s="3" customFormat="1" ht="24.95" customHeight="1" thickBot="1">
      <c r="A19" s="3">
        <v>12</v>
      </c>
      <c r="C19" s="3" t="s">
        <v>83</v>
      </c>
      <c r="E19" s="12"/>
      <c r="G19" s="10"/>
      <c r="H19" s="978"/>
    </row>
    <row r="20" spans="1:8" s="3" customFormat="1" ht="21.95" customHeight="1">
      <c r="C20" s="3" t="s">
        <v>84</v>
      </c>
      <c r="D20" s="3" t="s">
        <v>40</v>
      </c>
      <c r="E20" s="12">
        <f>VLOOKUP($H$6,'Data Identitas'!$A$9:$Y$53,14,0)</f>
        <v>0</v>
      </c>
      <c r="G20" s="10"/>
      <c r="H20" s="15"/>
    </row>
    <row r="21" spans="1:8" s="3" customFormat="1" ht="21.95" customHeight="1">
      <c r="C21" s="3" t="s">
        <v>85</v>
      </c>
      <c r="D21" s="3" t="s">
        <v>40</v>
      </c>
      <c r="E21" s="12">
        <f>VLOOKUP($H$6,'Data Identitas'!$A$9:$Y$53,15,0)</f>
        <v>0</v>
      </c>
      <c r="G21" s="10"/>
      <c r="H21" s="15"/>
    </row>
    <row r="22" spans="1:8" s="3" customFormat="1" ht="24.95" customHeight="1">
      <c r="A22" s="3">
        <v>13</v>
      </c>
      <c r="C22" s="3" t="s">
        <v>86</v>
      </c>
      <c r="D22" s="3" t="s">
        <v>40</v>
      </c>
      <c r="E22" s="12">
        <f>VLOOKUP($H$6,'Data Identitas'!$A$9:$Y$53,16,0)</f>
        <v>0</v>
      </c>
      <c r="G22" s="10"/>
      <c r="H22" s="15"/>
    </row>
    <row r="23" spans="1:8" s="3" customFormat="1" ht="24.95" customHeight="1">
      <c r="C23" s="3" t="s">
        <v>78</v>
      </c>
      <c r="D23" s="3" t="s">
        <v>40</v>
      </c>
      <c r="E23" s="12">
        <f>VLOOKUP($H$6,'Data Identitas'!$A$9:$Y$53,17,0)</f>
        <v>0</v>
      </c>
      <c r="G23" s="10"/>
      <c r="H23" s="15"/>
    </row>
    <row r="24" spans="1:8" s="3" customFormat="1" ht="24.95" customHeight="1">
      <c r="A24" s="3">
        <v>14</v>
      </c>
      <c r="C24" s="3" t="s">
        <v>87</v>
      </c>
      <c r="E24" s="12"/>
      <c r="G24" s="10"/>
      <c r="H24" s="15"/>
    </row>
    <row r="25" spans="1:8" s="3" customFormat="1" ht="21.95" customHeight="1">
      <c r="C25" s="3" t="s">
        <v>84</v>
      </c>
      <c r="D25" s="3" t="s">
        <v>40</v>
      </c>
      <c r="E25" s="12">
        <f>VLOOKUP($H$6,'Data Identitas'!$A$9:$Y$53,18,0)</f>
        <v>0</v>
      </c>
      <c r="G25" s="10"/>
      <c r="H25" s="15"/>
    </row>
    <row r="26" spans="1:8" s="3" customFormat="1" ht="21.95" customHeight="1">
      <c r="C26" s="3" t="s">
        <v>85</v>
      </c>
      <c r="D26" s="3" t="s">
        <v>40</v>
      </c>
      <c r="E26" s="12">
        <f>VLOOKUP($H$6,'Data Identitas'!$A$9:$Y$53,19,0)</f>
        <v>0</v>
      </c>
      <c r="G26" s="10"/>
      <c r="H26" s="15"/>
    </row>
    <row r="27" spans="1:8" s="3" customFormat="1" ht="24.95" customHeight="1">
      <c r="A27" s="3">
        <v>15</v>
      </c>
      <c r="C27" s="3" t="s">
        <v>88</v>
      </c>
      <c r="D27" s="3" t="s">
        <v>40</v>
      </c>
      <c r="E27" s="12">
        <f>VLOOKUP($H$6,'Data Identitas'!$A$9:$Y$53,20,0)</f>
        <v>0</v>
      </c>
      <c r="G27" s="10"/>
      <c r="H27" s="15"/>
    </row>
    <row r="28" spans="1:8" s="3" customFormat="1" ht="21.95" customHeight="1">
      <c r="C28" s="3" t="s">
        <v>89</v>
      </c>
      <c r="D28" s="3" t="s">
        <v>40</v>
      </c>
      <c r="E28" s="12">
        <f>VLOOKUP($H$6,'Data Identitas'!$A$9:$Y$53,21,0)</f>
        <v>0</v>
      </c>
      <c r="G28" s="10"/>
      <c r="H28" s="15"/>
    </row>
    <row r="29" spans="1:8" s="3" customFormat="1" ht="21.95" customHeight="1">
      <c r="C29" s="3" t="s">
        <v>78</v>
      </c>
      <c r="D29" s="3" t="s">
        <v>40</v>
      </c>
      <c r="E29" s="12">
        <f>VLOOKUP($H$6,'Data Identitas'!$A$9:$Y$53,22,0)</f>
        <v>0</v>
      </c>
      <c r="G29" s="10"/>
      <c r="H29" s="15"/>
    </row>
    <row r="30" spans="1:8" s="3" customFormat="1" ht="24.95" customHeight="1">
      <c r="A30" s="3">
        <v>16</v>
      </c>
      <c r="C30" s="3" t="s">
        <v>90</v>
      </c>
      <c r="D30" s="3" t="s">
        <v>40</v>
      </c>
      <c r="E30" s="12">
        <f>VLOOKUP($H$6,'Data Identitas'!$A$9:$Y$53,23,0)</f>
        <v>0</v>
      </c>
      <c r="G30" s="10"/>
      <c r="H30" s="15"/>
    </row>
    <row r="31" spans="1:8" s="1" customFormat="1">
      <c r="G31" s="11"/>
      <c r="H31" s="16"/>
    </row>
    <row r="32" spans="1:8" s="1" customFormat="1" ht="20.100000000000001" customHeight="1">
      <c r="E32" s="4" t="str">
        <f>Home!L10</f>
        <v>Konang, 6 Mei 2017</v>
      </c>
      <c r="G32" s="11"/>
      <c r="H32" s="16"/>
    </row>
    <row r="33" spans="5:8" s="1" customFormat="1" ht="20.100000000000001" customHeight="1">
      <c r="E33" s="4" t="s">
        <v>183</v>
      </c>
      <c r="G33" s="11"/>
      <c r="H33" s="16"/>
    </row>
    <row r="34" spans="5:8" ht="20.100000000000001" customHeight="1">
      <c r="E34" s="5"/>
      <c r="G34" s="8"/>
      <c r="H34" s="13"/>
    </row>
    <row r="35" spans="5:8" ht="20.100000000000001" customHeight="1">
      <c r="E35" s="5"/>
      <c r="G35" s="8"/>
      <c r="H35" s="13"/>
    </row>
    <row r="36" spans="5:8" ht="20.100000000000001" customHeight="1">
      <c r="E36" s="5"/>
      <c r="G36" s="8"/>
      <c r="H36" s="13"/>
    </row>
    <row r="37" spans="5:8" ht="20.100000000000001" customHeight="1">
      <c r="E37" s="5" t="str">
        <f>Home!L7</f>
        <v>RUDIANTO, M.Pd.I</v>
      </c>
      <c r="G37" s="8"/>
      <c r="H37" s="13"/>
    </row>
    <row r="38" spans="5:8" ht="20.100000000000001" customHeight="1">
      <c r="E38" s="5" t="str">
        <f>"NIP: "&amp;Home!L8</f>
        <v xml:space="preserve">NIP: </v>
      </c>
      <c r="G38" s="8"/>
      <c r="H38" s="13"/>
    </row>
    <row r="39" spans="5:8" ht="20.100000000000001" customHeight="1">
      <c r="G39" s="8"/>
      <c r="H39" s="13"/>
    </row>
    <row r="40" spans="5:8" s="43" customFormat="1" ht="20.100000000000001" customHeight="1">
      <c r="G40" s="8"/>
      <c r="H40" s="13"/>
    </row>
    <row r="41" spans="5:8" s="43" customFormat="1" ht="20.100000000000001" customHeight="1">
      <c r="G41" s="8"/>
      <c r="H41" s="13"/>
    </row>
    <row r="42" spans="5:8" s="43" customFormat="1" ht="20.100000000000001" customHeight="1">
      <c r="G42" s="8"/>
      <c r="H42" s="13"/>
    </row>
    <row r="43" spans="5:8" ht="20.100000000000001" customHeight="1">
      <c r="G43" s="8"/>
      <c r="H43" s="13"/>
    </row>
    <row r="44" spans="5:8" ht="20.100000000000001" customHeight="1">
      <c r="G44" s="8"/>
      <c r="H44" s="13"/>
    </row>
    <row r="45" spans="5:8" ht="20.100000000000001" hidden="1" customHeight="1">
      <c r="G45" s="8"/>
      <c r="H45" s="13"/>
    </row>
    <row r="46" spans="5:8" ht="20.100000000000001" hidden="1" customHeight="1"/>
    <row r="47" spans="5:8" ht="20.100000000000001" hidden="1" customHeight="1"/>
    <row r="48" spans="5:8" ht="20.100000000000001" hidden="1" customHeight="1"/>
  </sheetData>
  <sheetProtection password="D4C3" sheet="1" scenarios="1" formatCells="0" formatColumns="0" formatRows="0" insertColumns="0" insertRows="0"/>
  <mergeCells count="2">
    <mergeCell ref="C4:E4"/>
    <mergeCell ref="H13:H19"/>
  </mergeCells>
  <pageMargins left="0.62992125984251968" right="0.39370078740157483" top="0.39370078740157483" bottom="0.39370078740157483" header="0" footer="0"/>
  <pageSetup paperSize="768" scale="90" orientation="portrait" r:id="rId1"/>
  <drawing r:id="rId2"/>
  <legacyDrawing r:id="rId3"/>
</worksheet>
</file>

<file path=xl/worksheets/sheet62.xml><?xml version="1.0" encoding="utf-8"?>
<worksheet xmlns="http://schemas.openxmlformats.org/spreadsheetml/2006/main" xmlns:r="http://schemas.openxmlformats.org/officeDocument/2006/relationships">
  <sheetPr codeName="Sheet27"/>
  <dimension ref="A1:M138"/>
  <sheetViews>
    <sheetView showGridLines="0" zoomScale="90" zoomScaleNormal="90" workbookViewId="0"/>
  </sheetViews>
  <sheetFormatPr defaultColWidth="0" defaultRowHeight="15.75" zeroHeight="1"/>
  <cols>
    <col min="1" max="1" width="9.140625" style="1" customWidth="1"/>
    <col min="2" max="2" width="5.7109375" style="1" customWidth="1"/>
    <col min="3" max="3" width="15.28515625" style="31" customWidth="1"/>
    <col min="4" max="4" width="1.5703125" style="1" bestFit="1" customWidth="1"/>
    <col min="5" max="5" width="19.5703125" style="1" customWidth="1"/>
    <col min="6" max="6" width="21.28515625" style="1" customWidth="1"/>
    <col min="7" max="7" width="15.7109375" style="1" customWidth="1"/>
    <col min="8" max="8" width="3.7109375" style="1" customWidth="1"/>
    <col min="9" max="9" width="1.140625" style="1" customWidth="1"/>
    <col min="10" max="10" width="27.7109375" style="37" customWidth="1"/>
    <col min="11" max="12" width="9.140625" style="1" hidden="1" customWidth="1"/>
    <col min="13" max="16384" width="9.140625" style="1" hidden="1"/>
  </cols>
  <sheetData>
    <row r="1" spans="2:13" ht="20.100000000000001" customHeight="1"/>
    <row r="2" spans="2:13" ht="20.100000000000001" customHeight="1"/>
    <row r="3" spans="2:13" ht="20.100000000000001" customHeight="1"/>
    <row r="4" spans="2:13" ht="20.100000000000001" customHeight="1"/>
    <row r="5" spans="2:13" ht="24.95" customHeight="1">
      <c r="B5" s="984"/>
      <c r="C5" s="984"/>
      <c r="D5" s="984"/>
      <c r="E5" s="984"/>
      <c r="F5" s="984"/>
      <c r="G5" s="984"/>
    </row>
    <row r="6" spans="2:13" ht="24.95" customHeight="1">
      <c r="B6" s="990" t="s">
        <v>335</v>
      </c>
      <c r="C6" s="990"/>
      <c r="D6" s="990"/>
      <c r="E6" s="990"/>
      <c r="F6" s="990"/>
      <c r="G6" s="990"/>
    </row>
    <row r="7" spans="2:13" ht="24.95" customHeight="1">
      <c r="B7" s="990" t="s">
        <v>177</v>
      </c>
      <c r="C7" s="990"/>
      <c r="D7" s="990"/>
      <c r="E7" s="990"/>
      <c r="F7" s="990"/>
      <c r="G7" s="990"/>
    </row>
    <row r="8" spans="2:13" ht="24.95" customHeight="1">
      <c r="B8" s="990" t="s">
        <v>178</v>
      </c>
      <c r="C8" s="990"/>
      <c r="D8" s="990"/>
      <c r="E8" s="990"/>
      <c r="F8" s="990"/>
      <c r="G8" s="990"/>
    </row>
    <row r="9" spans="2:13" ht="20.100000000000001" customHeight="1">
      <c r="B9" s="33"/>
      <c r="C9" s="33"/>
      <c r="D9" s="33"/>
      <c r="E9" s="33"/>
      <c r="F9" s="33"/>
      <c r="G9" s="33"/>
    </row>
    <row r="10" spans="2:13" ht="20.100000000000001" customHeight="1">
      <c r="B10" s="33"/>
      <c r="C10" s="33"/>
      <c r="D10" s="33"/>
      <c r="E10" s="33"/>
      <c r="F10" s="33"/>
      <c r="G10" s="33"/>
    </row>
    <row r="11" spans="2:13" ht="20.100000000000001" customHeight="1"/>
    <row r="12" spans="2:13" ht="20.100000000000001" customHeight="1">
      <c r="C12" s="991" t="s">
        <v>179</v>
      </c>
      <c r="D12" s="991"/>
      <c r="E12" s="991"/>
      <c r="F12" s="991"/>
      <c r="G12" s="991"/>
    </row>
    <row r="13" spans="2:13" ht="20.100000000000001" customHeight="1">
      <c r="C13" s="991"/>
      <c r="D13" s="991"/>
      <c r="E13" s="991"/>
      <c r="F13" s="991"/>
      <c r="G13" s="991"/>
      <c r="J13" s="39">
        <v>1</v>
      </c>
      <c r="M13" s="1">
        <v>1</v>
      </c>
    </row>
    <row r="14" spans="2:13" ht="20.100000000000001" customHeight="1">
      <c r="C14" s="991"/>
      <c r="D14" s="991"/>
      <c r="E14" s="991"/>
      <c r="F14" s="991"/>
      <c r="G14" s="991"/>
    </row>
    <row r="15" spans="2:13" ht="20.100000000000001" customHeight="1">
      <c r="C15" s="991"/>
      <c r="D15" s="991"/>
      <c r="E15" s="991"/>
      <c r="F15" s="991"/>
      <c r="G15" s="991"/>
    </row>
    <row r="16" spans="2:13" ht="20.100000000000001" customHeight="1">
      <c r="C16" s="991"/>
      <c r="D16" s="991"/>
      <c r="E16" s="991"/>
      <c r="F16" s="991"/>
      <c r="G16" s="991"/>
    </row>
    <row r="17" spans="3:10" ht="20.100000000000001" customHeight="1">
      <c r="C17" s="991"/>
      <c r="D17" s="991"/>
      <c r="E17" s="991"/>
      <c r="F17" s="991"/>
      <c r="G17" s="991"/>
    </row>
    <row r="18" spans="3:10" ht="20.100000000000001" customHeight="1">
      <c r="C18" s="991"/>
      <c r="D18" s="991"/>
      <c r="E18" s="991"/>
      <c r="F18" s="991"/>
      <c r="G18" s="991"/>
    </row>
    <row r="19" spans="3:10" ht="20.100000000000001" customHeight="1">
      <c r="C19" s="991"/>
      <c r="D19" s="991"/>
      <c r="E19" s="991"/>
      <c r="F19" s="991"/>
      <c r="G19" s="991"/>
    </row>
    <row r="20" spans="3:10" ht="20.100000000000001" customHeight="1">
      <c r="C20" s="32"/>
      <c r="D20" s="32"/>
      <c r="E20" s="32"/>
      <c r="F20" s="32"/>
    </row>
    <row r="21" spans="3:10" ht="20.100000000000001" customHeight="1"/>
    <row r="22" spans="3:10" ht="20.100000000000001" customHeight="1"/>
    <row r="23" spans="3:10" ht="24.95" customHeight="1">
      <c r="C23" s="995" t="s">
        <v>336</v>
      </c>
      <c r="D23" s="995"/>
      <c r="E23" s="995"/>
      <c r="F23" s="995"/>
      <c r="G23" s="995"/>
    </row>
    <row r="24" spans="3:10" ht="30" customHeight="1">
      <c r="C24" s="992" t="str">
        <f>VLOOKUP($J$13,'Data Identitas'!A9:Y53,2,0)</f>
        <v>ROFIAH</v>
      </c>
      <c r="D24" s="993"/>
      <c r="E24" s="993"/>
      <c r="F24" s="993"/>
      <c r="G24" s="994"/>
    </row>
    <row r="25" spans="3:10" ht="20.100000000000001" customHeight="1"/>
    <row r="26" spans="3:10" ht="24.95" customHeight="1" thickBot="1">
      <c r="C26" s="995" t="s">
        <v>120</v>
      </c>
      <c r="D26" s="995"/>
      <c r="E26" s="995"/>
      <c r="F26" s="995"/>
      <c r="G26" s="995"/>
    </row>
    <row r="27" spans="3:10" ht="30" customHeight="1">
      <c r="C27" s="992">
        <f>VLOOKUP($J$13,'Data Identitas'!A9:Y53,3,0)</f>
        <v>0</v>
      </c>
      <c r="D27" s="993"/>
      <c r="E27" s="993"/>
      <c r="F27" s="993"/>
      <c r="G27" s="994"/>
      <c r="J27" s="976" t="s">
        <v>432</v>
      </c>
    </row>
    <row r="28" spans="3:10" ht="20.100000000000001" customHeight="1">
      <c r="J28" s="977"/>
    </row>
    <row r="29" spans="3:10" ht="20.100000000000001" customHeight="1">
      <c r="J29" s="977"/>
    </row>
    <row r="30" spans="3:10" ht="20.100000000000001" customHeight="1">
      <c r="J30" s="977"/>
    </row>
    <row r="31" spans="3:10" ht="20.100000000000001" customHeight="1">
      <c r="J31" s="977"/>
    </row>
    <row r="32" spans="3:10" ht="20.100000000000001" customHeight="1">
      <c r="J32" s="977"/>
    </row>
    <row r="33" spans="1:10" ht="20.100000000000001" customHeight="1" thickBot="1">
      <c r="J33" s="978"/>
    </row>
    <row r="34" spans="1:10" ht="20.100000000000001" customHeight="1">
      <c r="B34" s="984" t="s">
        <v>173</v>
      </c>
      <c r="C34" s="984"/>
      <c r="D34" s="984"/>
      <c r="E34" s="984"/>
      <c r="F34" s="984"/>
      <c r="G34" s="984"/>
    </row>
    <row r="35" spans="1:10" ht="20.100000000000001" customHeight="1">
      <c r="B35" s="984" t="s">
        <v>112</v>
      </c>
      <c r="C35" s="984"/>
      <c r="D35" s="984"/>
      <c r="E35" s="984"/>
      <c r="F35" s="984"/>
      <c r="G35" s="984"/>
    </row>
    <row r="36" spans="1:10" ht="20.100000000000001" customHeight="1"/>
    <row r="37" spans="1:10" ht="20.100000000000001" customHeight="1"/>
    <row r="38" spans="1:10" ht="20.100000000000001" customHeight="1"/>
    <row r="39" spans="1:10" ht="20.100000000000001" customHeight="1"/>
    <row r="40" spans="1:10" ht="20.100000000000001" customHeight="1">
      <c r="E40" s="35" t="s">
        <v>122</v>
      </c>
      <c r="F40" s="35"/>
    </row>
    <row r="41" spans="1:10" ht="20.100000000000001" customHeight="1">
      <c r="E41" s="35"/>
      <c r="F41" s="35"/>
    </row>
    <row r="42" spans="1:10" ht="20.100000000000001" customHeight="1">
      <c r="E42" s="35"/>
      <c r="F42" s="35"/>
    </row>
    <row r="43" spans="1:10" ht="20.100000000000001" customHeight="1">
      <c r="E43" s="35"/>
      <c r="F43" s="35"/>
    </row>
    <row r="44" spans="1:10" ht="20.100000000000001" customHeight="1">
      <c r="A44" s="1" t="s">
        <v>121</v>
      </c>
    </row>
    <row r="45" spans="1:10" ht="20.100000000000001" customHeight="1"/>
    <row r="46" spans="1:10" ht="20.100000000000001" customHeight="1"/>
    <row r="47" spans="1:10" ht="20.100000000000001" customHeight="1"/>
    <row r="48" spans="1:10" ht="20.100000000000001" customHeight="1"/>
    <row r="49" spans="2:11" ht="20.100000000000001" customHeight="1"/>
    <row r="50" spans="2:11" ht="20.100000000000001" customHeight="1"/>
    <row r="51" spans="2:11" ht="20.100000000000001" customHeight="1">
      <c r="B51" s="984"/>
      <c r="C51" s="984"/>
      <c r="D51" s="984"/>
      <c r="E51" s="984"/>
      <c r="F51" s="984"/>
      <c r="G51" s="984"/>
      <c r="J51" s="41" t="s">
        <v>147</v>
      </c>
    </row>
    <row r="52" spans="2:11" ht="20.100000000000001" customHeight="1">
      <c r="B52" s="984" t="s">
        <v>335</v>
      </c>
      <c r="C52" s="984"/>
      <c r="D52" s="984"/>
      <c r="E52" s="984"/>
      <c r="F52" s="984"/>
      <c r="G52" s="984"/>
    </row>
    <row r="53" spans="2:11" ht="20.100000000000001" customHeight="1">
      <c r="B53" s="984" t="s">
        <v>175</v>
      </c>
      <c r="C53" s="984"/>
      <c r="D53" s="984"/>
      <c r="E53" s="984"/>
      <c r="F53" s="984"/>
      <c r="G53" s="984"/>
    </row>
    <row r="54" spans="2:11" ht="20.100000000000001" customHeight="1">
      <c r="B54" s="984" t="s">
        <v>178</v>
      </c>
      <c r="C54" s="984"/>
      <c r="D54" s="984"/>
      <c r="E54" s="984"/>
      <c r="F54" s="984"/>
      <c r="G54" s="984"/>
    </row>
    <row r="55" spans="2:11" ht="20.100000000000001" customHeight="1">
      <c r="B55" s="36"/>
      <c r="C55" s="36"/>
      <c r="D55" s="36"/>
      <c r="E55" s="36"/>
      <c r="F55" s="36"/>
      <c r="G55" s="36"/>
    </row>
    <row r="56" spans="2:11" ht="20.100000000000001" customHeight="1">
      <c r="B56" s="36"/>
      <c r="C56" s="36"/>
      <c r="D56" s="36"/>
      <c r="E56" s="36"/>
      <c r="F56" s="36"/>
      <c r="G56" s="36"/>
    </row>
    <row r="57" spans="2:11" ht="20.100000000000001" customHeight="1">
      <c r="B57" s="36"/>
      <c r="C57" s="36"/>
      <c r="D57" s="36"/>
      <c r="E57" s="36"/>
      <c r="F57" s="36"/>
      <c r="G57" s="36"/>
    </row>
    <row r="58" spans="2:11" ht="20.100000000000001" customHeight="1"/>
    <row r="59" spans="2:11" ht="13.5" customHeight="1"/>
    <row r="60" spans="2:11" ht="40.5" customHeight="1">
      <c r="B60" s="34" t="s">
        <v>16</v>
      </c>
      <c r="C60" s="34"/>
      <c r="D60" s="31" t="s">
        <v>40</v>
      </c>
      <c r="E60" s="997" t="s">
        <v>476</v>
      </c>
      <c r="F60" s="997"/>
      <c r="G60" s="997"/>
      <c r="H60" s="31"/>
      <c r="I60" s="31"/>
      <c r="J60" s="38"/>
      <c r="K60" s="31"/>
    </row>
    <row r="61" spans="2:11" ht="24.95" customHeight="1">
      <c r="B61" s="117" t="s">
        <v>337</v>
      </c>
      <c r="C61" s="117"/>
      <c r="D61" s="31" t="s">
        <v>40</v>
      </c>
      <c r="E61" s="321" t="s">
        <v>438</v>
      </c>
      <c r="F61" s="118"/>
      <c r="G61" s="118"/>
      <c r="H61" s="31"/>
      <c r="I61" s="31"/>
      <c r="J61" s="38"/>
      <c r="K61" s="31"/>
    </row>
    <row r="62" spans="2:11" ht="24.95" customHeight="1">
      <c r="B62" s="996" t="s">
        <v>113</v>
      </c>
      <c r="C62" s="996"/>
      <c r="D62" s="31" t="s">
        <v>40</v>
      </c>
      <c r="E62" s="120" t="s">
        <v>338</v>
      </c>
      <c r="F62" s="120"/>
      <c r="G62" s="120"/>
      <c r="H62" s="31"/>
      <c r="I62" s="31"/>
      <c r="J62" s="38"/>
      <c r="K62" s="31"/>
    </row>
    <row r="63" spans="2:11" ht="24.95" customHeight="1">
      <c r="B63" s="996" t="s">
        <v>108</v>
      </c>
      <c r="C63" s="996"/>
      <c r="D63" s="31" t="s">
        <v>40</v>
      </c>
      <c r="E63" s="985" t="s">
        <v>441</v>
      </c>
      <c r="F63" s="985"/>
      <c r="G63" s="985"/>
      <c r="H63" s="31"/>
      <c r="I63" s="31"/>
      <c r="J63" s="38"/>
      <c r="K63" s="31"/>
    </row>
    <row r="64" spans="2:11" ht="24.95" customHeight="1">
      <c r="D64" s="31"/>
      <c r="E64" s="985" t="s">
        <v>439</v>
      </c>
      <c r="F64" s="985"/>
      <c r="G64" s="985"/>
      <c r="H64" s="31"/>
      <c r="I64" s="31"/>
      <c r="J64" s="38"/>
      <c r="K64" s="31"/>
    </row>
    <row r="65" spans="2:11" ht="24.95" customHeight="1">
      <c r="B65" s="996" t="s">
        <v>114</v>
      </c>
      <c r="C65" s="996"/>
      <c r="D65" s="31" t="s">
        <v>40</v>
      </c>
      <c r="E65" s="985" t="s">
        <v>442</v>
      </c>
      <c r="F65" s="985"/>
      <c r="G65" s="985"/>
      <c r="H65" s="31"/>
      <c r="I65" s="31"/>
      <c r="J65" s="38"/>
      <c r="K65" s="31"/>
    </row>
    <row r="66" spans="2:11" ht="24.95" customHeight="1">
      <c r="B66" s="996" t="s">
        <v>115</v>
      </c>
      <c r="C66" s="996"/>
      <c r="D66" s="31" t="s">
        <v>40</v>
      </c>
      <c r="E66" s="985" t="s">
        <v>443</v>
      </c>
      <c r="F66" s="985"/>
      <c r="G66" s="985"/>
      <c r="H66" s="31"/>
      <c r="I66" s="31"/>
      <c r="J66" s="38"/>
      <c r="K66" s="31"/>
    </row>
    <row r="67" spans="2:11" ht="24.95" customHeight="1">
      <c r="B67" s="996" t="s">
        <v>116</v>
      </c>
      <c r="C67" s="996"/>
      <c r="D67" s="31" t="s">
        <v>40</v>
      </c>
      <c r="E67" s="985" t="s">
        <v>440</v>
      </c>
      <c r="F67" s="985"/>
      <c r="G67" s="985"/>
      <c r="H67" s="31"/>
      <c r="I67" s="31"/>
      <c r="J67" s="38"/>
      <c r="K67" s="31"/>
    </row>
    <row r="68" spans="2:11" ht="24.95" customHeight="1">
      <c r="B68" s="996" t="s">
        <v>117</v>
      </c>
      <c r="C68" s="996"/>
      <c r="D68" s="31" t="s">
        <v>40</v>
      </c>
      <c r="E68" s="985" t="s">
        <v>176</v>
      </c>
      <c r="F68" s="985"/>
      <c r="G68" s="985"/>
      <c r="H68" s="31"/>
      <c r="I68" s="31"/>
      <c r="J68" s="38"/>
      <c r="K68" s="31"/>
    </row>
    <row r="69" spans="2:11" ht="24.95" customHeight="1">
      <c r="B69" s="996" t="s">
        <v>118</v>
      </c>
      <c r="C69" s="996"/>
      <c r="D69" s="31" t="s">
        <v>40</v>
      </c>
      <c r="E69" s="986" t="s">
        <v>444</v>
      </c>
      <c r="F69" s="986"/>
      <c r="G69" s="986"/>
      <c r="H69" s="31"/>
      <c r="I69" s="31"/>
      <c r="J69" s="38"/>
      <c r="K69" s="31"/>
    </row>
    <row r="70" spans="2:11" ht="24.95" customHeight="1">
      <c r="B70" s="996" t="s">
        <v>119</v>
      </c>
      <c r="C70" s="996"/>
      <c r="D70" s="31" t="s">
        <v>40</v>
      </c>
      <c r="E70" s="987" t="s">
        <v>339</v>
      </c>
      <c r="F70" s="985"/>
      <c r="G70" s="985"/>
      <c r="H70" s="31"/>
      <c r="I70" s="31"/>
      <c r="J70" s="38"/>
      <c r="K70" s="31"/>
    </row>
    <row r="71" spans="2:11" ht="20.100000000000001" customHeight="1"/>
    <row r="72" spans="2:11" ht="20.100000000000001" customHeight="1"/>
    <row r="73" spans="2:11" ht="20.100000000000001" customHeight="1"/>
    <row r="74" spans="2:11" ht="20.100000000000001" customHeight="1"/>
    <row r="75" spans="2:11" ht="20.100000000000001" customHeight="1"/>
    <row r="76" spans="2:11" ht="20.100000000000001" customHeight="1"/>
    <row r="77" spans="2:11" ht="20.100000000000001" customHeight="1"/>
    <row r="78" spans="2:11" ht="20.100000000000001" customHeight="1"/>
    <row r="79" spans="2:11" ht="20.100000000000001" customHeight="1"/>
    <row r="80" spans="2:11" ht="20.100000000000001" customHeight="1"/>
    <row r="81" spans="10:10" ht="20.100000000000001" customHeight="1"/>
    <row r="82" spans="10:10" ht="20.100000000000001" customHeight="1"/>
    <row r="83" spans="10:10" ht="20.100000000000001" customHeight="1"/>
    <row r="84" spans="10:10" ht="20.100000000000001" customHeight="1"/>
    <row r="85" spans="10:10" ht="20.100000000000001" customHeight="1"/>
    <row r="86" spans="10:10" ht="20.100000000000001" customHeight="1"/>
    <row r="87" spans="10:10" ht="20.100000000000001" customHeight="1">
      <c r="J87" s="1"/>
    </row>
    <row r="88" spans="10:10" ht="20.100000000000001" customHeight="1"/>
    <row r="89" spans="10:10" ht="20.100000000000001" customHeight="1"/>
    <row r="90" spans="10:10" ht="20.100000000000001" customHeight="1"/>
    <row r="91" spans="10:10" ht="20.100000000000001" customHeight="1"/>
    <row r="92" spans="10:10" ht="20.100000000000001" customHeight="1"/>
    <row r="93" spans="10:10" ht="20.100000000000001" customHeight="1"/>
    <row r="94" spans="10:10" ht="20.100000000000001" customHeight="1"/>
    <row r="95" spans="10:10" ht="20.100000000000001" customHeight="1"/>
    <row r="96" spans="10:10" ht="20.100000000000001" customHeight="1"/>
    <row r="97" spans="2:10" ht="20.100000000000001" customHeight="1"/>
    <row r="98" spans="2:10" ht="20.100000000000001" customHeight="1"/>
    <row r="99" spans="2:10" ht="20.100000000000001" customHeight="1">
      <c r="J99" s="41" t="s">
        <v>148</v>
      </c>
    </row>
    <row r="100" spans="2:10" ht="20.100000000000001" customHeight="1">
      <c r="C100" s="984" t="s">
        <v>340</v>
      </c>
      <c r="D100" s="984"/>
      <c r="E100" s="984"/>
      <c r="F100" s="984"/>
      <c r="G100" s="984"/>
    </row>
    <row r="101" spans="2:10" ht="20.100000000000001" customHeight="1"/>
    <row r="102" spans="2:10" ht="57.75" customHeight="1">
      <c r="B102" s="988" t="s">
        <v>452</v>
      </c>
      <c r="C102" s="988"/>
      <c r="D102" s="988"/>
      <c r="E102" s="988"/>
      <c r="F102" s="988"/>
      <c r="G102" s="988"/>
      <c r="H102" s="988"/>
    </row>
    <row r="103" spans="2:10" ht="15" customHeight="1">
      <c r="B103" s="979" t="s">
        <v>453</v>
      </c>
      <c r="C103" s="979"/>
      <c r="D103" s="979"/>
      <c r="E103" s="979"/>
      <c r="F103" s="979"/>
      <c r="G103" s="979"/>
      <c r="H103" s="979"/>
    </row>
    <row r="104" spans="2:10" ht="15" customHeight="1">
      <c r="B104" s="982" t="s">
        <v>424</v>
      </c>
      <c r="C104" s="982"/>
      <c r="D104" s="982"/>
      <c r="E104" s="982"/>
      <c r="F104" s="982"/>
      <c r="G104" s="982"/>
      <c r="H104" s="982"/>
    </row>
    <row r="105" spans="2:10" ht="15" customHeight="1">
      <c r="B105" s="982" t="s">
        <v>454</v>
      </c>
      <c r="C105" s="982"/>
      <c r="D105" s="982"/>
      <c r="E105" s="982"/>
      <c r="F105" s="982"/>
      <c r="G105" s="982"/>
      <c r="H105" s="982"/>
    </row>
    <row r="106" spans="2:10" ht="18" customHeight="1">
      <c r="B106" s="979" t="s">
        <v>455</v>
      </c>
      <c r="C106" s="979"/>
      <c r="D106" s="979"/>
      <c r="E106" s="979"/>
      <c r="F106" s="979"/>
      <c r="G106" s="979"/>
      <c r="H106" s="979"/>
    </row>
    <row r="107" spans="2:10" ht="13.5" customHeight="1">
      <c r="B107" s="979" t="s">
        <v>456</v>
      </c>
      <c r="C107" s="979"/>
      <c r="D107" s="979"/>
      <c r="E107" s="979"/>
      <c r="F107" s="979"/>
      <c r="G107" s="979"/>
      <c r="H107" s="979"/>
    </row>
    <row r="108" spans="2:10" ht="15" customHeight="1">
      <c r="B108" s="979" t="s">
        <v>457</v>
      </c>
      <c r="C108" s="979"/>
      <c r="D108" s="979"/>
      <c r="E108" s="979"/>
      <c r="F108" s="979"/>
      <c r="G108" s="979"/>
      <c r="H108" s="979"/>
    </row>
    <row r="109" spans="2:10" ht="15" customHeight="1">
      <c r="B109" s="979" t="s">
        <v>467</v>
      </c>
      <c r="C109" s="979"/>
      <c r="D109" s="979"/>
      <c r="E109" s="979"/>
      <c r="F109" s="979"/>
      <c r="G109" s="979"/>
      <c r="H109" s="979"/>
    </row>
    <row r="110" spans="2:10" ht="15" customHeight="1">
      <c r="B110" s="979" t="s">
        <v>459</v>
      </c>
      <c r="C110" s="979"/>
      <c r="D110" s="979"/>
      <c r="E110" s="979"/>
      <c r="F110" s="979"/>
      <c r="G110" s="979"/>
      <c r="H110" s="979"/>
    </row>
    <row r="111" spans="2:10" ht="15" customHeight="1">
      <c r="B111" s="979" t="s">
        <v>458</v>
      </c>
      <c r="C111" s="979"/>
      <c r="D111" s="979"/>
      <c r="E111" s="979"/>
      <c r="F111" s="979"/>
      <c r="G111" s="979"/>
      <c r="H111" s="979"/>
    </row>
    <row r="112" spans="2:10" ht="15" customHeight="1">
      <c r="B112" s="979" t="s">
        <v>460</v>
      </c>
      <c r="C112" s="979"/>
      <c r="D112" s="979"/>
      <c r="E112" s="979"/>
      <c r="F112" s="979"/>
      <c r="G112" s="979"/>
      <c r="H112" s="979"/>
    </row>
    <row r="113" spans="2:8" ht="15" customHeight="1">
      <c r="B113" s="979" t="s">
        <v>461</v>
      </c>
      <c r="C113" s="979"/>
      <c r="D113" s="979"/>
      <c r="E113" s="979"/>
      <c r="F113" s="979"/>
      <c r="G113" s="979"/>
      <c r="H113" s="979"/>
    </row>
    <row r="114" spans="2:8" ht="15" customHeight="1">
      <c r="B114" s="979" t="s">
        <v>475</v>
      </c>
      <c r="C114" s="979"/>
      <c r="D114" s="979"/>
      <c r="E114" s="979"/>
      <c r="F114" s="979"/>
      <c r="G114" s="979"/>
      <c r="H114" s="979"/>
    </row>
    <row r="115" spans="2:8" ht="15" customHeight="1">
      <c r="B115" s="979" t="s">
        <v>462</v>
      </c>
      <c r="C115" s="979"/>
      <c r="D115" s="979"/>
      <c r="E115" s="979"/>
      <c r="F115" s="979"/>
      <c r="G115" s="979"/>
      <c r="H115" s="979"/>
    </row>
    <row r="116" spans="2:8" ht="15" customHeight="1">
      <c r="B116" s="979" t="s">
        <v>466</v>
      </c>
      <c r="C116" s="979"/>
      <c r="D116" s="979"/>
      <c r="E116" s="979"/>
      <c r="F116" s="979"/>
      <c r="G116" s="979"/>
      <c r="H116" s="979"/>
    </row>
    <row r="117" spans="2:8" ht="15" customHeight="1">
      <c r="B117" s="979" t="s">
        <v>464</v>
      </c>
      <c r="C117" s="979"/>
      <c r="D117" s="979"/>
      <c r="E117" s="979"/>
      <c r="F117" s="979"/>
      <c r="G117" s="979"/>
      <c r="H117" s="979"/>
    </row>
    <row r="118" spans="2:8" ht="15" customHeight="1">
      <c r="B118" s="979" t="s">
        <v>463</v>
      </c>
      <c r="C118" s="979"/>
      <c r="D118" s="979"/>
      <c r="E118" s="979"/>
      <c r="F118" s="979"/>
      <c r="G118" s="979"/>
      <c r="H118" s="979"/>
    </row>
    <row r="119" spans="2:8" ht="15" customHeight="1">
      <c r="B119" s="979" t="s">
        <v>472</v>
      </c>
      <c r="C119" s="979"/>
      <c r="D119" s="979"/>
      <c r="E119" s="979"/>
      <c r="F119" s="979"/>
      <c r="G119" s="979"/>
      <c r="H119" s="979"/>
    </row>
    <row r="120" spans="2:8" ht="15" customHeight="1">
      <c r="B120" s="979" t="s">
        <v>473</v>
      </c>
      <c r="C120" s="979"/>
      <c r="D120" s="979"/>
      <c r="E120" s="979"/>
      <c r="F120" s="979"/>
      <c r="G120" s="979"/>
      <c r="H120" s="979"/>
    </row>
    <row r="121" spans="2:8" ht="15" customHeight="1">
      <c r="B121" s="981" t="s">
        <v>474</v>
      </c>
      <c r="C121" s="981"/>
      <c r="D121" s="981"/>
      <c r="E121" s="981"/>
      <c r="F121" s="981"/>
      <c r="G121" s="981"/>
      <c r="H121" s="981"/>
    </row>
    <row r="122" spans="2:8" ht="15" customHeight="1">
      <c r="B122" s="979" t="s">
        <v>465</v>
      </c>
      <c r="C122" s="979"/>
      <c r="D122" s="979"/>
      <c r="E122" s="979"/>
      <c r="F122" s="979"/>
      <c r="G122" s="979"/>
      <c r="H122" s="979"/>
    </row>
    <row r="123" spans="2:8" ht="15" customHeight="1">
      <c r="B123" s="979" t="s">
        <v>468</v>
      </c>
      <c r="C123" s="979"/>
      <c r="D123" s="979"/>
      <c r="E123" s="979"/>
      <c r="F123" s="979"/>
      <c r="G123" s="979"/>
      <c r="H123" s="979"/>
    </row>
    <row r="124" spans="2:8" ht="15" customHeight="1">
      <c r="B124" s="979" t="s">
        <v>469</v>
      </c>
      <c r="C124" s="979"/>
      <c r="D124" s="979"/>
      <c r="E124" s="979"/>
      <c r="F124" s="979"/>
      <c r="G124" s="979"/>
      <c r="H124" s="979"/>
    </row>
    <row r="125" spans="2:8" ht="15.75" customHeight="1">
      <c r="B125" s="979" t="s">
        <v>470</v>
      </c>
      <c r="C125" s="979"/>
      <c r="D125" s="979"/>
      <c r="E125" s="979"/>
      <c r="F125" s="979"/>
      <c r="G125" s="979"/>
      <c r="H125" s="979"/>
    </row>
    <row r="126" spans="2:8" ht="12.75" customHeight="1">
      <c r="B126" s="980" t="s">
        <v>471</v>
      </c>
      <c r="C126" s="979"/>
      <c r="D126" s="979"/>
      <c r="E126" s="979"/>
      <c r="F126" s="979"/>
      <c r="G126" s="979"/>
      <c r="H126" s="979"/>
    </row>
    <row r="127" spans="2:8" ht="24.95" customHeight="1">
      <c r="B127" s="468"/>
      <c r="C127" s="469"/>
      <c r="D127" s="989"/>
      <c r="E127" s="989"/>
      <c r="F127" s="121"/>
      <c r="G127" s="42"/>
    </row>
    <row r="128" spans="2:8" ht="24.95" customHeight="1">
      <c r="B128" s="468"/>
      <c r="C128" s="470"/>
      <c r="D128" s="983"/>
      <c r="E128" s="983"/>
      <c r="F128" s="121"/>
      <c r="G128" s="42"/>
    </row>
    <row r="129" spans="2:10" ht="24.95" customHeight="1">
      <c r="B129" s="468"/>
      <c r="C129" s="470"/>
      <c r="D129" s="983"/>
      <c r="E129" s="983"/>
      <c r="F129" s="121"/>
      <c r="G129" s="42"/>
    </row>
    <row r="130" spans="2:10" ht="24.95" customHeight="1">
      <c r="B130" s="468"/>
      <c r="C130" s="470"/>
      <c r="D130" s="983"/>
      <c r="E130" s="983"/>
      <c r="F130" s="121"/>
      <c r="G130" s="42"/>
    </row>
    <row r="131" spans="2:10" ht="20.100000000000001" customHeight="1">
      <c r="B131" s="468"/>
      <c r="C131" s="470"/>
      <c r="D131" s="983"/>
      <c r="E131" s="983"/>
      <c r="F131" s="42"/>
      <c r="G131" s="31"/>
    </row>
    <row r="132" spans="2:10" ht="20.100000000000001" customHeight="1">
      <c r="B132" s="468"/>
      <c r="C132" s="42"/>
      <c r="D132" s="42"/>
      <c r="E132" s="42"/>
      <c r="F132" s="42"/>
      <c r="G132" s="31"/>
    </row>
    <row r="133" spans="2:10" ht="20.100000000000001" customHeight="1">
      <c r="D133" s="31"/>
      <c r="E133" s="31"/>
      <c r="F133" s="31"/>
      <c r="G133" s="31"/>
    </row>
    <row r="134" spans="2:10" ht="20.100000000000001" customHeight="1">
      <c r="D134" s="31"/>
      <c r="E134" s="31"/>
      <c r="F134" s="31"/>
      <c r="G134" s="31"/>
    </row>
    <row r="135" spans="2:10" ht="20.100000000000001" customHeight="1">
      <c r="D135" s="31"/>
      <c r="E135" s="31"/>
      <c r="F135" s="31"/>
      <c r="G135" s="31"/>
      <c r="J135" s="41" t="s">
        <v>149</v>
      </c>
    </row>
    <row r="136" spans="2:10" ht="20.100000000000001" hidden="1" customHeight="1"/>
    <row r="137" spans="2:10" ht="20.100000000000001" hidden="1" customHeight="1"/>
    <row r="138" spans="2:10"/>
  </sheetData>
  <sheetProtection password="D4C3" sheet="1" scenarios="1" formatCells="0" formatColumns="0" formatRows="0" insertColumns="0" insertRows="0" insertHyperlinks="0" deleteColumns="0" deleteRows="0"/>
  <mergeCells count="64">
    <mergeCell ref="J27:J33"/>
    <mergeCell ref="B35:G35"/>
    <mergeCell ref="B69:C69"/>
    <mergeCell ref="B70:C70"/>
    <mergeCell ref="B62:C62"/>
    <mergeCell ref="B63:C63"/>
    <mergeCell ref="B65:C65"/>
    <mergeCell ref="B66:C66"/>
    <mergeCell ref="B67:C67"/>
    <mergeCell ref="B68:C68"/>
    <mergeCell ref="B51:G51"/>
    <mergeCell ref="B52:G52"/>
    <mergeCell ref="B53:G53"/>
    <mergeCell ref="B54:G54"/>
    <mergeCell ref="E60:G60"/>
    <mergeCell ref="E63:G63"/>
    <mergeCell ref="B5:G5"/>
    <mergeCell ref="C12:G19"/>
    <mergeCell ref="C24:G24"/>
    <mergeCell ref="C27:G27"/>
    <mergeCell ref="C23:G23"/>
    <mergeCell ref="C26:G26"/>
    <mergeCell ref="E64:G64"/>
    <mergeCell ref="E65:G65"/>
    <mergeCell ref="E66:G66"/>
    <mergeCell ref="E67:G67"/>
    <mergeCell ref="B6:G6"/>
    <mergeCell ref="B7:G7"/>
    <mergeCell ref="B8:G8"/>
    <mergeCell ref="B34:G34"/>
    <mergeCell ref="D131:E131"/>
    <mergeCell ref="C100:G100"/>
    <mergeCell ref="E68:G68"/>
    <mergeCell ref="E69:G69"/>
    <mergeCell ref="E70:G70"/>
    <mergeCell ref="B102:H102"/>
    <mergeCell ref="D127:E127"/>
    <mergeCell ref="D128:E128"/>
    <mergeCell ref="D129:E129"/>
    <mergeCell ref="D130:E130"/>
    <mergeCell ref="B125:H125"/>
    <mergeCell ref="B118:H118"/>
    <mergeCell ref="B120:H120"/>
    <mergeCell ref="B113:H113"/>
    <mergeCell ref="B115:H115"/>
    <mergeCell ref="B117:H117"/>
    <mergeCell ref="B110:H110"/>
    <mergeCell ref="B112:H112"/>
    <mergeCell ref="B109:H109"/>
    <mergeCell ref="B111:H111"/>
    <mergeCell ref="B114:H114"/>
    <mergeCell ref="B103:H103"/>
    <mergeCell ref="B104:H104"/>
    <mergeCell ref="B105:H105"/>
    <mergeCell ref="B107:H107"/>
    <mergeCell ref="B108:H108"/>
    <mergeCell ref="B106:H106"/>
    <mergeCell ref="B116:H116"/>
    <mergeCell ref="B126:H126"/>
    <mergeCell ref="B124:H124"/>
    <mergeCell ref="B119:H119"/>
    <mergeCell ref="B121:H121"/>
    <mergeCell ref="B122:H122"/>
    <mergeCell ref="B123:H123"/>
  </mergeCells>
  <hyperlinks>
    <hyperlink ref="E70" r:id="rId1"/>
  </hyperlinks>
  <pageMargins left="0.51181102362204722" right="0.39370078740157483" top="0.39370078740157483" bottom="0.39370078740157483" header="0" footer="0"/>
  <pageSetup paperSize="32767" orientation="portrait" r:id="rId2"/>
  <drawing r:id="rId3"/>
  <legacyDrawing r:id="rId4"/>
</worksheet>
</file>

<file path=xl/worksheets/sheet63.xml><?xml version="1.0" encoding="utf-8"?>
<worksheet xmlns="http://schemas.openxmlformats.org/spreadsheetml/2006/main" xmlns:r="http://schemas.openxmlformats.org/officeDocument/2006/relationships">
  <sheetPr codeName="Sheet28"/>
  <dimension ref="A1:H101"/>
  <sheetViews>
    <sheetView showGridLines="0" zoomScale="85" zoomScaleNormal="85" workbookViewId="0"/>
  </sheetViews>
  <sheetFormatPr defaultColWidth="0" defaultRowHeight="24.95" customHeight="1" zeroHeight="1"/>
  <cols>
    <col min="1" max="1" width="7.5703125" style="454" customWidth="1"/>
    <col min="2" max="2" width="5.28515625" style="454" customWidth="1"/>
    <col min="3" max="3" width="23.7109375" style="454" customWidth="1"/>
    <col min="4" max="4" width="22" style="454" customWidth="1"/>
    <col min="5" max="5" width="32.7109375" style="454" customWidth="1"/>
    <col min="6" max="6" width="4.85546875" style="454" customWidth="1"/>
    <col min="7" max="7" width="3.7109375" style="454" customWidth="1"/>
    <col min="8" max="8" width="30.42578125" style="455" customWidth="1"/>
    <col min="9" max="16384" width="9.140625" style="454" hidden="1"/>
  </cols>
  <sheetData>
    <row r="1" spans="2:8" ht="24.95" customHeight="1"/>
    <row r="2" spans="2:8" ht="24.95" customHeight="1">
      <c r="C2" s="1001" t="s">
        <v>130</v>
      </c>
      <c r="D2" s="1001"/>
      <c r="E2" s="1001"/>
      <c r="F2" s="1001"/>
      <c r="G2" s="456"/>
    </row>
    <row r="3" spans="2:8" ht="24.95" customHeight="1">
      <c r="C3" s="1001" t="str">
        <f>"      Nama Peserta Didik :"&amp;" "&amp;VLOOKUP($H$4,'Data Identitas'!A9:Y53,2,0)</f>
        <v xml:space="preserve">      Nama Peserta Didik : siswa44</v>
      </c>
      <c r="D3" s="1001"/>
      <c r="E3" s="1001"/>
      <c r="F3" s="456"/>
    </row>
    <row r="4" spans="2:8" ht="24.95" customHeight="1">
      <c r="H4" s="457">
        <v>44</v>
      </c>
    </row>
    <row r="5" spans="2:8" ht="24.95" customHeight="1">
      <c r="B5" s="1000" t="s">
        <v>134</v>
      </c>
      <c r="C5" s="1000"/>
      <c r="D5" s="1000"/>
      <c r="E5" s="1000"/>
      <c r="F5" s="1000"/>
    </row>
    <row r="6" spans="2:8" ht="73.5" customHeight="1">
      <c r="B6" s="998" t="s">
        <v>132</v>
      </c>
      <c r="C6" s="998"/>
      <c r="D6" s="458" t="s">
        <v>133</v>
      </c>
      <c r="E6" s="999" t="s">
        <v>182</v>
      </c>
      <c r="F6" s="999"/>
    </row>
    <row r="7" spans="2:8" ht="24.95" customHeight="1">
      <c r="B7" s="1002"/>
      <c r="C7" s="1003"/>
      <c r="D7" s="1008"/>
      <c r="E7" s="1012" t="s">
        <v>341</v>
      </c>
      <c r="F7" s="1013"/>
    </row>
    <row r="8" spans="2:8" ht="24.95" customHeight="1">
      <c r="B8" s="1004"/>
      <c r="C8" s="1005"/>
      <c r="D8" s="1009"/>
      <c r="E8" s="1014" t="s">
        <v>183</v>
      </c>
      <c r="F8" s="1015"/>
    </row>
    <row r="9" spans="2:8" ht="24.95" customHeight="1">
      <c r="B9" s="1004"/>
      <c r="C9" s="1005"/>
      <c r="D9" s="1009"/>
      <c r="E9" s="44"/>
      <c r="F9" s="45"/>
    </row>
    <row r="10" spans="2:8" ht="24.95" customHeight="1">
      <c r="B10" s="1004"/>
      <c r="C10" s="1005"/>
      <c r="D10" s="1009"/>
      <c r="E10" s="44"/>
      <c r="F10" s="45"/>
    </row>
    <row r="11" spans="2:8" ht="24.95" customHeight="1">
      <c r="B11" s="1004"/>
      <c r="C11" s="1005"/>
      <c r="D11" s="1009"/>
      <c r="E11" s="1014"/>
      <c r="F11" s="1015"/>
    </row>
    <row r="12" spans="2:8" ht="24.95" customHeight="1">
      <c r="B12" s="1004"/>
      <c r="C12" s="1005"/>
      <c r="D12" s="1009"/>
      <c r="E12" s="1014" t="s">
        <v>136</v>
      </c>
      <c r="F12" s="1015"/>
    </row>
    <row r="13" spans="2:8" ht="24.95" customHeight="1">
      <c r="B13" s="1004"/>
      <c r="C13" s="1005"/>
      <c r="D13" s="1009"/>
      <c r="E13" s="44"/>
      <c r="F13" s="45"/>
    </row>
    <row r="14" spans="2:8" ht="24.95" customHeight="1">
      <c r="B14" s="1004"/>
      <c r="C14" s="1005"/>
      <c r="D14" s="1009"/>
      <c r="E14" s="1014" t="s">
        <v>135</v>
      </c>
      <c r="F14" s="1015"/>
    </row>
    <row r="15" spans="2:8" ht="24.95" customHeight="1">
      <c r="B15" s="1004"/>
      <c r="C15" s="1005"/>
      <c r="D15" s="1009"/>
      <c r="E15" s="44"/>
      <c r="F15" s="45"/>
    </row>
    <row r="16" spans="2:8" ht="24.95" customHeight="1">
      <c r="B16" s="1004"/>
      <c r="C16" s="1005"/>
      <c r="D16" s="1009"/>
      <c r="E16" s="44"/>
      <c r="F16" s="45"/>
    </row>
    <row r="17" spans="2:8" ht="24.95" customHeight="1">
      <c r="B17" s="1004"/>
      <c r="C17" s="1005"/>
      <c r="D17" s="1009"/>
      <c r="E17" s="1014"/>
      <c r="F17" s="1015"/>
    </row>
    <row r="18" spans="2:8" ht="24.95" customHeight="1">
      <c r="B18" s="1006"/>
      <c r="C18" s="1007"/>
      <c r="D18" s="1010"/>
      <c r="E18" s="1011"/>
      <c r="F18" s="1007"/>
    </row>
    <row r="19" spans="2:8" ht="24.95" customHeight="1">
      <c r="B19" s="1002"/>
      <c r="C19" s="1003"/>
      <c r="D19" s="1008"/>
      <c r="E19" s="1012" t="s">
        <v>341</v>
      </c>
      <c r="F19" s="1013"/>
    </row>
    <row r="20" spans="2:8" ht="24.95" customHeight="1" thickBot="1">
      <c r="B20" s="1004"/>
      <c r="C20" s="1005"/>
      <c r="D20" s="1009"/>
      <c r="E20" s="1014" t="s">
        <v>183</v>
      </c>
      <c r="F20" s="1015"/>
    </row>
    <row r="21" spans="2:8" ht="24.95" customHeight="1">
      <c r="B21" s="1004"/>
      <c r="C21" s="1005"/>
      <c r="D21" s="1009"/>
      <c r="E21" s="44"/>
      <c r="F21" s="45"/>
      <c r="H21" s="1025" t="s">
        <v>129</v>
      </c>
    </row>
    <row r="22" spans="2:8" ht="24.95" customHeight="1">
      <c r="B22" s="1004"/>
      <c r="C22" s="1005"/>
      <c r="D22" s="1009"/>
      <c r="E22" s="44"/>
      <c r="F22" s="45"/>
      <c r="H22" s="1026"/>
    </row>
    <row r="23" spans="2:8" ht="24.95" customHeight="1">
      <c r="B23" s="1004"/>
      <c r="C23" s="1005"/>
      <c r="D23" s="1009"/>
      <c r="E23" s="1014"/>
      <c r="F23" s="1015"/>
      <c r="H23" s="1026"/>
    </row>
    <row r="24" spans="2:8" ht="24.95" customHeight="1">
      <c r="B24" s="1004"/>
      <c r="C24" s="1005"/>
      <c r="D24" s="1009"/>
      <c r="E24" s="1014" t="s">
        <v>136</v>
      </c>
      <c r="F24" s="1015"/>
      <c r="H24" s="1026"/>
    </row>
    <row r="25" spans="2:8" ht="24.95" customHeight="1">
      <c r="B25" s="1004"/>
      <c r="C25" s="1005"/>
      <c r="D25" s="1009"/>
      <c r="E25" s="44"/>
      <c r="F25" s="45"/>
      <c r="H25" s="1026"/>
    </row>
    <row r="26" spans="2:8" ht="24.95" customHeight="1">
      <c r="B26" s="1004"/>
      <c r="C26" s="1005"/>
      <c r="D26" s="1009"/>
      <c r="E26" s="1014" t="s">
        <v>135</v>
      </c>
      <c r="F26" s="1015"/>
      <c r="H26" s="1026"/>
    </row>
    <row r="27" spans="2:8" ht="24.95" customHeight="1" thickBot="1">
      <c r="B27" s="1004"/>
      <c r="C27" s="1005"/>
      <c r="D27" s="1009"/>
      <c r="E27" s="44"/>
      <c r="F27" s="45"/>
      <c r="H27" s="1027"/>
    </row>
    <row r="28" spans="2:8" ht="24.95" customHeight="1">
      <c r="B28" s="1004"/>
      <c r="C28" s="1005"/>
      <c r="D28" s="1009"/>
      <c r="E28" s="44"/>
      <c r="F28" s="45"/>
    </row>
    <row r="29" spans="2:8" ht="24.95" customHeight="1">
      <c r="B29" s="1004"/>
      <c r="C29" s="1005"/>
      <c r="D29" s="1009"/>
      <c r="E29" s="44"/>
      <c r="F29" s="45"/>
    </row>
    <row r="30" spans="2:8" ht="24.95" customHeight="1">
      <c r="B30" s="1006"/>
      <c r="C30" s="1007"/>
      <c r="D30" s="1010"/>
      <c r="E30" s="1011"/>
      <c r="F30" s="1007"/>
    </row>
    <row r="31" spans="2:8" ht="24.95" customHeight="1"/>
    <row r="32" spans="2:8" ht="24.95" customHeight="1"/>
    <row r="33" spans="2:8" ht="24.95" customHeight="1">
      <c r="H33" s="459" t="s">
        <v>150</v>
      </c>
    </row>
    <row r="34" spans="2:8" ht="24.95" customHeight="1"/>
    <row r="35" spans="2:8" ht="24.95" customHeight="1">
      <c r="C35" s="1001" t="s">
        <v>130</v>
      </c>
      <c r="D35" s="1001"/>
      <c r="E35" s="1001"/>
      <c r="F35" s="1001"/>
    </row>
    <row r="36" spans="2:8" ht="24.95" customHeight="1">
      <c r="C36" s="1001" t="str">
        <f>C3</f>
        <v xml:space="preserve">      Nama Peserta Didik : siswa44</v>
      </c>
      <c r="D36" s="1001"/>
      <c r="E36" s="1001"/>
      <c r="F36" s="1001"/>
    </row>
    <row r="37" spans="2:8" ht="24.95" customHeight="1"/>
    <row r="38" spans="2:8" ht="24.95" customHeight="1">
      <c r="B38" s="460" t="s">
        <v>51</v>
      </c>
      <c r="C38" s="1016" t="s">
        <v>137</v>
      </c>
      <c r="D38" s="1017"/>
      <c r="E38" s="1018"/>
      <c r="F38" s="461"/>
    </row>
    <row r="39" spans="2:8" ht="24.95" customHeight="1">
      <c r="B39" s="462" t="s">
        <v>123</v>
      </c>
      <c r="C39" s="46" t="s">
        <v>131</v>
      </c>
      <c r="D39" s="47"/>
      <c r="E39" s="383" t="s">
        <v>342</v>
      </c>
      <c r="F39" s="463"/>
      <c r="G39" s="464"/>
    </row>
    <row r="40" spans="2:8" ht="24.95" customHeight="1">
      <c r="B40" s="465" t="s">
        <v>124</v>
      </c>
      <c r="C40" s="44" t="s">
        <v>71</v>
      </c>
      <c r="D40" s="49"/>
      <c r="E40" s="45" t="s">
        <v>183</v>
      </c>
      <c r="F40" s="463"/>
      <c r="G40" s="464"/>
    </row>
    <row r="41" spans="2:8" ht="24.95" customHeight="1">
      <c r="B41" s="465" t="s">
        <v>125</v>
      </c>
      <c r="C41" s="44" t="s">
        <v>16</v>
      </c>
      <c r="D41" s="49"/>
      <c r="E41" s="45"/>
      <c r="F41" s="464"/>
      <c r="G41" s="464"/>
    </row>
    <row r="42" spans="2:8" ht="24.95" customHeight="1">
      <c r="B42" s="465" t="s">
        <v>126</v>
      </c>
      <c r="C42" s="44" t="s">
        <v>138</v>
      </c>
      <c r="D42" s="49"/>
      <c r="E42" s="45"/>
      <c r="F42" s="464"/>
      <c r="G42" s="464"/>
    </row>
    <row r="43" spans="2:8" ht="24.95" customHeight="1">
      <c r="B43" s="382"/>
      <c r="C43" s="44" t="s">
        <v>139</v>
      </c>
      <c r="D43" s="49"/>
      <c r="E43" s="45"/>
      <c r="F43" s="463"/>
      <c r="G43" s="464"/>
    </row>
    <row r="44" spans="2:8" ht="24.95" customHeight="1">
      <c r="B44" s="382"/>
      <c r="C44" s="44" t="s">
        <v>140</v>
      </c>
      <c r="D44" s="49"/>
      <c r="E44" s="45" t="s">
        <v>136</v>
      </c>
      <c r="F44" s="463"/>
      <c r="G44" s="464"/>
    </row>
    <row r="45" spans="2:8" ht="24.95" customHeight="1">
      <c r="B45" s="465" t="s">
        <v>127</v>
      </c>
      <c r="C45" s="44" t="s">
        <v>21</v>
      </c>
      <c r="D45" s="49"/>
      <c r="E45" s="45"/>
    </row>
    <row r="46" spans="2:8" ht="24.95" customHeight="1">
      <c r="B46" s="51"/>
      <c r="C46" s="50"/>
      <c r="D46" s="51"/>
      <c r="E46" s="52"/>
    </row>
    <row r="47" spans="2:8" ht="24.95" customHeight="1">
      <c r="B47" s="462" t="s">
        <v>123</v>
      </c>
      <c r="C47" s="46" t="s">
        <v>131</v>
      </c>
      <c r="D47" s="47"/>
      <c r="E47" s="48" t="s">
        <v>342</v>
      </c>
    </row>
    <row r="48" spans="2:8" ht="24.95" customHeight="1">
      <c r="B48" s="465" t="s">
        <v>124</v>
      </c>
      <c r="C48" s="44" t="s">
        <v>71</v>
      </c>
      <c r="D48" s="49"/>
      <c r="E48" s="45" t="s">
        <v>183</v>
      </c>
    </row>
    <row r="49" spans="2:5" ht="24.95" customHeight="1">
      <c r="B49" s="465" t="s">
        <v>125</v>
      </c>
      <c r="C49" s="44" t="s">
        <v>16</v>
      </c>
      <c r="D49" s="49"/>
      <c r="E49" s="45"/>
    </row>
    <row r="50" spans="2:5" ht="24.95" customHeight="1">
      <c r="B50" s="465" t="s">
        <v>126</v>
      </c>
      <c r="C50" s="44" t="s">
        <v>138</v>
      </c>
      <c r="D50" s="49"/>
      <c r="E50" s="45"/>
    </row>
    <row r="51" spans="2:5" ht="24.95" customHeight="1">
      <c r="B51" s="382"/>
      <c r="C51" s="44" t="s">
        <v>139</v>
      </c>
      <c r="D51" s="49"/>
      <c r="E51" s="45"/>
    </row>
    <row r="52" spans="2:5" ht="24.95" customHeight="1">
      <c r="B52" s="382"/>
      <c r="C52" s="44" t="s">
        <v>140</v>
      </c>
      <c r="D52" s="49"/>
      <c r="E52" s="45" t="s">
        <v>136</v>
      </c>
    </row>
    <row r="53" spans="2:5" ht="24.95" customHeight="1">
      <c r="B53" s="465" t="s">
        <v>127</v>
      </c>
      <c r="C53" s="44" t="s">
        <v>21</v>
      </c>
      <c r="D53" s="49"/>
      <c r="E53" s="45"/>
    </row>
    <row r="54" spans="2:5" ht="24.95" customHeight="1">
      <c r="B54" s="51"/>
      <c r="C54" s="50"/>
      <c r="D54" s="51"/>
      <c r="E54" s="52"/>
    </row>
    <row r="55" spans="2:5" ht="24.95" customHeight="1">
      <c r="B55" s="462" t="s">
        <v>123</v>
      </c>
      <c r="C55" s="46" t="s">
        <v>131</v>
      </c>
      <c r="D55" s="47"/>
      <c r="E55" s="48" t="s">
        <v>342</v>
      </c>
    </row>
    <row r="56" spans="2:5" ht="24.95" customHeight="1">
      <c r="B56" s="465" t="s">
        <v>124</v>
      </c>
      <c r="C56" s="44" t="s">
        <v>71</v>
      </c>
      <c r="D56" s="49"/>
      <c r="E56" s="45" t="s">
        <v>91</v>
      </c>
    </row>
    <row r="57" spans="2:5" ht="24.95" customHeight="1">
      <c r="B57" s="465" t="s">
        <v>125</v>
      </c>
      <c r="C57" s="44" t="s">
        <v>16</v>
      </c>
      <c r="D57" s="49"/>
      <c r="E57" s="45"/>
    </row>
    <row r="58" spans="2:5" ht="24.95" customHeight="1">
      <c r="B58" s="465" t="s">
        <v>126</v>
      </c>
      <c r="C58" s="44" t="s">
        <v>138</v>
      </c>
      <c r="D58" s="49"/>
      <c r="E58" s="45"/>
    </row>
    <row r="59" spans="2:5" ht="24.95" customHeight="1">
      <c r="B59" s="382"/>
      <c r="C59" s="44" t="s">
        <v>139</v>
      </c>
      <c r="D59" s="49"/>
      <c r="E59" s="45"/>
    </row>
    <row r="60" spans="2:5" ht="24.95" customHeight="1">
      <c r="B60" s="382"/>
      <c r="C60" s="44" t="s">
        <v>140</v>
      </c>
      <c r="D60" s="49"/>
      <c r="E60" s="45" t="s">
        <v>136</v>
      </c>
    </row>
    <row r="61" spans="2:5" ht="24.95" customHeight="1">
      <c r="B61" s="465" t="s">
        <v>127</v>
      </c>
      <c r="C61" s="44" t="s">
        <v>21</v>
      </c>
      <c r="D61" s="49"/>
      <c r="E61" s="45"/>
    </row>
    <row r="62" spans="2:5" ht="24.95" customHeight="1">
      <c r="B62" s="51"/>
      <c r="C62" s="50"/>
      <c r="D62" s="51"/>
      <c r="E62" s="52"/>
    </row>
    <row r="63" spans="2:5" ht="24.95" customHeight="1"/>
    <row r="64" spans="2:5" ht="24.95" customHeight="1"/>
    <row r="65" spans="2:8" ht="24.95" customHeight="1"/>
    <row r="66" spans="2:8" ht="24.95" customHeight="1"/>
    <row r="67" spans="2:8" ht="24.95" customHeight="1">
      <c r="H67" s="459" t="s">
        <v>151</v>
      </c>
    </row>
    <row r="68" spans="2:8" ht="24.95" customHeight="1"/>
    <row r="69" spans="2:8" ht="24.95" customHeight="1">
      <c r="B69" s="1001" t="s">
        <v>141</v>
      </c>
      <c r="C69" s="1001"/>
      <c r="D69" s="1001"/>
      <c r="E69" s="1001"/>
    </row>
    <row r="70" spans="2:8" ht="24.95" customHeight="1"/>
    <row r="71" spans="2:8" ht="24.95" customHeight="1">
      <c r="B71" s="456" t="s">
        <v>131</v>
      </c>
      <c r="C71" s="456"/>
      <c r="D71" s="985" t="str">
        <f>": "&amp;VLOOKUP($H$4,'Data Identitas'!A9:Y53,2,0)</f>
        <v>: siswa44</v>
      </c>
      <c r="E71" s="985"/>
    </row>
    <row r="72" spans="2:8" ht="36.75" customHeight="1">
      <c r="B72" s="456" t="s">
        <v>16</v>
      </c>
      <c r="C72" s="456"/>
      <c r="D72" s="1030" t="str">
        <f>": "&amp;Home!L5</f>
        <v>: MTS BAHRUS SHOLIHIN</v>
      </c>
      <c r="E72" s="1030"/>
    </row>
    <row r="73" spans="2:8" ht="24.95" customHeight="1">
      <c r="B73" s="456" t="s">
        <v>71</v>
      </c>
      <c r="C73" s="456"/>
      <c r="D73" s="985" t="str">
        <f>": "&amp;VLOOKUP($H$4,'Data Identitas'!A9:Y53,3,0)</f>
        <v xml:space="preserve">: </v>
      </c>
      <c r="E73" s="985"/>
    </row>
    <row r="74" spans="2:8" ht="24.95" customHeight="1"/>
    <row r="75" spans="2:8" ht="35.1" customHeight="1">
      <c r="B75" s="466" t="s">
        <v>51</v>
      </c>
      <c r="C75" s="467" t="s">
        <v>142</v>
      </c>
      <c r="D75" s="1031" t="s">
        <v>11</v>
      </c>
      <c r="E75" s="1031"/>
    </row>
    <row r="76" spans="2:8" ht="24.95" customHeight="1">
      <c r="B76" s="462" t="s">
        <v>123</v>
      </c>
      <c r="C76" s="53" t="s">
        <v>143</v>
      </c>
      <c r="D76" s="1023"/>
      <c r="E76" s="1024"/>
    </row>
    <row r="77" spans="2:8" ht="24.95" customHeight="1">
      <c r="B77" s="49"/>
      <c r="C77" s="49"/>
      <c r="D77" s="1019"/>
      <c r="E77" s="1020"/>
    </row>
    <row r="78" spans="2:8" ht="24.95" customHeight="1">
      <c r="B78" s="49"/>
      <c r="C78" s="49"/>
      <c r="D78" s="1019"/>
      <c r="E78" s="1020"/>
    </row>
    <row r="79" spans="2:8" ht="24.95" customHeight="1">
      <c r="B79" s="49"/>
      <c r="C79" s="49"/>
      <c r="D79" s="1019"/>
      <c r="E79" s="1020"/>
    </row>
    <row r="80" spans="2:8" ht="24.95" customHeight="1">
      <c r="B80" s="49"/>
      <c r="C80" s="49"/>
      <c r="D80" s="1019"/>
      <c r="E80" s="1020"/>
    </row>
    <row r="81" spans="2:5" ht="24.95" customHeight="1">
      <c r="B81" s="49"/>
      <c r="C81" s="49"/>
      <c r="D81" s="1019"/>
      <c r="E81" s="1020"/>
    </row>
    <row r="82" spans="2:5" ht="24.95" customHeight="1">
      <c r="B82" s="51"/>
      <c r="C82" s="51"/>
      <c r="D82" s="1021"/>
      <c r="E82" s="1022"/>
    </row>
    <row r="83" spans="2:5" ht="24.95" customHeight="1">
      <c r="B83" s="462" t="s">
        <v>124</v>
      </c>
      <c r="C83" s="53" t="s">
        <v>144</v>
      </c>
      <c r="D83" s="1023"/>
      <c r="E83" s="1024"/>
    </row>
    <row r="84" spans="2:5" ht="24.95" customHeight="1">
      <c r="B84" s="465"/>
      <c r="C84" s="49"/>
      <c r="D84" s="1019"/>
      <c r="E84" s="1020"/>
    </row>
    <row r="85" spans="2:5" ht="24.95" customHeight="1">
      <c r="B85" s="49"/>
      <c r="C85" s="49"/>
      <c r="D85" s="1019"/>
      <c r="E85" s="1020"/>
    </row>
    <row r="86" spans="2:5" ht="24.95" customHeight="1">
      <c r="B86" s="49"/>
      <c r="C86" s="49"/>
      <c r="D86" s="1019"/>
      <c r="E86" s="1020"/>
    </row>
    <row r="87" spans="2:5" ht="24.95" customHeight="1">
      <c r="B87" s="49"/>
      <c r="C87" s="49"/>
      <c r="D87" s="1019"/>
      <c r="E87" s="1020"/>
    </row>
    <row r="88" spans="2:5" ht="24.95" customHeight="1">
      <c r="B88" s="49"/>
      <c r="C88" s="49"/>
      <c r="D88" s="1019"/>
      <c r="E88" s="1020"/>
    </row>
    <row r="89" spans="2:5" ht="24.95" customHeight="1">
      <c r="B89" s="49"/>
      <c r="C89" s="49"/>
      <c r="D89" s="1019"/>
      <c r="E89" s="1020"/>
    </row>
    <row r="90" spans="2:5" ht="24.95" customHeight="1">
      <c r="B90" s="51"/>
      <c r="C90" s="51"/>
      <c r="D90" s="1028"/>
      <c r="E90" s="1029"/>
    </row>
    <row r="91" spans="2:5" ht="24.95" customHeight="1">
      <c r="B91" s="465" t="s">
        <v>125</v>
      </c>
      <c r="C91" s="54" t="s">
        <v>145</v>
      </c>
      <c r="D91" s="1023"/>
      <c r="E91" s="1024"/>
    </row>
    <row r="92" spans="2:5" ht="24.95" customHeight="1">
      <c r="B92" s="49"/>
      <c r="C92" s="49"/>
      <c r="D92" s="1019"/>
      <c r="E92" s="1020"/>
    </row>
    <row r="93" spans="2:5" ht="24.95" customHeight="1">
      <c r="B93" s="49"/>
      <c r="C93" s="49"/>
      <c r="D93" s="1019"/>
      <c r="E93" s="1020"/>
    </row>
    <row r="94" spans="2:5" ht="24.95" customHeight="1">
      <c r="B94" s="49"/>
      <c r="C94" s="49"/>
      <c r="D94" s="1019"/>
      <c r="E94" s="1020"/>
    </row>
    <row r="95" spans="2:5" ht="24.95" customHeight="1">
      <c r="B95" s="49"/>
      <c r="C95" s="49"/>
      <c r="D95" s="1019"/>
      <c r="E95" s="1020"/>
    </row>
    <row r="96" spans="2:5" ht="24.95" customHeight="1">
      <c r="B96" s="49"/>
      <c r="C96" s="49"/>
      <c r="D96" s="1019"/>
      <c r="E96" s="1020"/>
    </row>
    <row r="97" spans="2:8" ht="24.95" customHeight="1">
      <c r="B97" s="49"/>
      <c r="C97" s="49"/>
      <c r="D97" s="1019"/>
      <c r="E97" s="1020"/>
    </row>
    <row r="98" spans="2:8" ht="24.95" customHeight="1">
      <c r="B98" s="51"/>
      <c r="C98" s="51"/>
      <c r="D98" s="1028"/>
      <c r="E98" s="1029"/>
    </row>
    <row r="99" spans="2:8" ht="24.95" customHeight="1"/>
    <row r="100" spans="2:8" ht="24.95" customHeight="1">
      <c r="H100" s="459" t="s">
        <v>152</v>
      </c>
    </row>
    <row r="101" spans="2:8" ht="24.95" customHeight="1"/>
  </sheetData>
  <sheetProtection password="D4C3" sheet="1" scenarios="1" formatCells="0" formatRows="0" insertRows="0"/>
  <mergeCells count="54">
    <mergeCell ref="D94:E94"/>
    <mergeCell ref="D95:E95"/>
    <mergeCell ref="D96:E96"/>
    <mergeCell ref="D97:E97"/>
    <mergeCell ref="D98:E98"/>
    <mergeCell ref="H21:H27"/>
    <mergeCell ref="D88:E88"/>
    <mergeCell ref="D89:E89"/>
    <mergeCell ref="D90:E90"/>
    <mergeCell ref="D91:E91"/>
    <mergeCell ref="D76:E76"/>
    <mergeCell ref="D77:E77"/>
    <mergeCell ref="D78:E78"/>
    <mergeCell ref="D79:E79"/>
    <mergeCell ref="D80:E80"/>
    <mergeCell ref="D81:E81"/>
    <mergeCell ref="B69:E69"/>
    <mergeCell ref="D71:E71"/>
    <mergeCell ref="D72:E72"/>
    <mergeCell ref="D73:E73"/>
    <mergeCell ref="D75:E75"/>
    <mergeCell ref="D93:E93"/>
    <mergeCell ref="D82:E82"/>
    <mergeCell ref="D83:E83"/>
    <mergeCell ref="D84:E84"/>
    <mergeCell ref="D85:E85"/>
    <mergeCell ref="D86:E86"/>
    <mergeCell ref="D87:E87"/>
    <mergeCell ref="C38:E38"/>
    <mergeCell ref="C35:F35"/>
    <mergeCell ref="E30:F30"/>
    <mergeCell ref="C36:F36"/>
    <mergeCell ref="D92:E92"/>
    <mergeCell ref="B7:C18"/>
    <mergeCell ref="D7:D18"/>
    <mergeCell ref="B19:C30"/>
    <mergeCell ref="D19:D30"/>
    <mergeCell ref="E18:F18"/>
    <mergeCell ref="E19:F19"/>
    <mergeCell ref="E20:F20"/>
    <mergeCell ref="E23:F23"/>
    <mergeCell ref="E24:F24"/>
    <mergeCell ref="E26:F26"/>
    <mergeCell ref="E7:F7"/>
    <mergeCell ref="E8:F8"/>
    <mergeCell ref="E11:F11"/>
    <mergeCell ref="E12:F12"/>
    <mergeCell ref="E14:F14"/>
    <mergeCell ref="E17:F17"/>
    <mergeCell ref="B6:C6"/>
    <mergeCell ref="E6:F6"/>
    <mergeCell ref="B5:F5"/>
    <mergeCell ref="C2:F2"/>
    <mergeCell ref="C3:E3"/>
  </mergeCells>
  <pageMargins left="0.51181102362204722" right="0" top="0" bottom="0" header="0" footer="0"/>
  <pageSetup paperSize="9" orientation="portrait" horizontalDpi="4294967294"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63</vt:i4>
      </vt:variant>
      <vt:variant>
        <vt:lpstr>Named Ranges</vt:lpstr>
      </vt:variant>
      <vt:variant>
        <vt:i4>26</vt:i4>
      </vt:variant>
    </vt:vector>
  </HeadingPairs>
  <TitlesOfParts>
    <vt:vector size="89" baseType="lpstr">
      <vt:lpstr>UTAMA</vt:lpstr>
      <vt:lpstr>UTAMA 2</vt:lpstr>
      <vt:lpstr>Home</vt:lpstr>
      <vt:lpstr>Data Identitas</vt:lpstr>
      <vt:lpstr>EKSTRA</vt:lpstr>
      <vt:lpstr>PRESTASI</vt:lpstr>
      <vt:lpstr>ISIEKSTRA2</vt:lpstr>
      <vt:lpstr>ISIEKSTRA1</vt:lpstr>
      <vt:lpstr>Data Raport2</vt:lpstr>
      <vt:lpstr>QH2</vt:lpstr>
      <vt:lpstr>AA2</vt:lpstr>
      <vt:lpstr>SKI2</vt:lpstr>
      <vt:lpstr>FIQIH2</vt:lpstr>
      <vt:lpstr>PPKn2</vt:lpstr>
      <vt:lpstr>B.Ind2</vt:lpstr>
      <vt:lpstr>B.ARAB2</vt:lpstr>
      <vt:lpstr>MAT2</vt:lpstr>
      <vt:lpstr>IPA2</vt:lpstr>
      <vt:lpstr>IPS2</vt:lpstr>
      <vt:lpstr>BIng2</vt:lpstr>
      <vt:lpstr>SBd2</vt:lpstr>
      <vt:lpstr>Pjk2</vt:lpstr>
      <vt:lpstr>Prk2</vt:lpstr>
      <vt:lpstr>BADER2</vt:lpstr>
      <vt:lpstr>TAMB12</vt:lpstr>
      <vt:lpstr>TAMB22</vt:lpstr>
      <vt:lpstr>EMIS2</vt:lpstr>
      <vt:lpstr>DESKRIPSI2</vt:lpstr>
      <vt:lpstr>MULTI NK</vt:lpstr>
      <vt:lpstr>NK2</vt:lpstr>
      <vt:lpstr>LEDGER GENAP2</vt:lpstr>
      <vt:lpstr>NK1</vt:lpstr>
      <vt:lpstr>LEDGER GANJIL</vt:lpstr>
      <vt:lpstr>EMIS1</vt:lpstr>
      <vt:lpstr>DKN2</vt:lpstr>
      <vt:lpstr>Raport GENAP1KKM</vt:lpstr>
      <vt:lpstr>RaportGENAPMULTIKKM</vt:lpstr>
      <vt:lpstr>Raport GENAP2</vt:lpstr>
      <vt:lpstr>Raport_Ganjil multi_KKM</vt:lpstr>
      <vt:lpstr>Raport_Ganjil_1KKM</vt:lpstr>
      <vt:lpstr>Raport Ganjil</vt:lpstr>
      <vt:lpstr>Data Raport</vt:lpstr>
      <vt:lpstr>QH</vt:lpstr>
      <vt:lpstr>AA</vt:lpstr>
      <vt:lpstr>SKI</vt:lpstr>
      <vt:lpstr>FIQIH</vt:lpstr>
      <vt:lpstr>PPKn</vt:lpstr>
      <vt:lpstr>B.Ind</vt:lpstr>
      <vt:lpstr>B.ARAB</vt:lpstr>
      <vt:lpstr>MAT</vt:lpstr>
      <vt:lpstr>IPA</vt:lpstr>
      <vt:lpstr>IPS</vt:lpstr>
      <vt:lpstr>BIng</vt:lpstr>
      <vt:lpstr>SBd</vt:lpstr>
      <vt:lpstr>Pjk</vt:lpstr>
      <vt:lpstr>Prk</vt:lpstr>
      <vt:lpstr>BADER</vt:lpstr>
      <vt:lpstr>TAMB1</vt:lpstr>
      <vt:lpstr>TAMB2</vt:lpstr>
      <vt:lpstr>DESKRIPSI</vt:lpstr>
      <vt:lpstr>hal depan</vt:lpstr>
      <vt:lpstr>Coper dan Petunjuk</vt:lpstr>
      <vt:lpstr>Ket Pindah &amp; Prestasi</vt:lpstr>
      <vt:lpstr>data_raport</vt:lpstr>
      <vt:lpstr>data_raport1</vt:lpstr>
      <vt:lpstr>DATA_RAPORT2</vt:lpstr>
      <vt:lpstr>dataraport1</vt:lpstr>
      <vt:lpstr>EKSTRA</vt:lpstr>
      <vt:lpstr>'Coper dan Petunjuk'!Print_Area</vt:lpstr>
      <vt:lpstr>'DKN2'!Print_Area</vt:lpstr>
      <vt:lpstr>'hal depan'!Print_Area</vt:lpstr>
      <vt:lpstr>'Ket Pindah &amp; Prestasi'!Print_Area</vt:lpstr>
      <vt:lpstr>'LEDGER GANJIL'!Print_Area</vt:lpstr>
      <vt:lpstr>'LEDGER GENAP2'!Print_Area</vt:lpstr>
      <vt:lpstr>'MULTI NK'!Print_Area</vt:lpstr>
      <vt:lpstr>'NK1'!Print_Area</vt:lpstr>
      <vt:lpstr>'NK2'!Print_Area</vt:lpstr>
      <vt:lpstr>'Raport Ganjil'!Print_Area</vt:lpstr>
      <vt:lpstr>'Raport GENAP1KKM'!Print_Area</vt:lpstr>
      <vt:lpstr>'Raport GENAP2'!Print_Area</vt:lpstr>
      <vt:lpstr>'Raport_Ganjil multi_KKM'!Print_Area</vt:lpstr>
      <vt:lpstr>Raport_Ganjil_1KKM!Print_Area</vt:lpstr>
      <vt:lpstr>RaportGENAPMULTIKKM!Print_Area</vt:lpstr>
      <vt:lpstr>'DKN2'!Print_Titles</vt:lpstr>
      <vt:lpstr>'LEDGER GANJIL'!Print_Titles</vt:lpstr>
      <vt:lpstr>'LEDGER GENAP2'!Print_Titles</vt:lpstr>
      <vt:lpstr>'MULTI NK'!Print_Titles</vt:lpstr>
      <vt:lpstr>'NK1'!Print_Titles</vt:lpstr>
      <vt:lpstr>'NK2'!Print_Titles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 1 TAHUN PERMEN 53</dc:title>
  <dc:subject>Kurikulum 2013</dc:subject>
  <dc:creator>Suliyat,M.Si</dc:creator>
  <cp:lastModifiedBy>USER</cp:lastModifiedBy>
  <cp:lastPrinted>2017-06-05T06:04:30Z</cp:lastPrinted>
  <dcterms:created xsi:type="dcterms:W3CDTF">2013-09-18T03:21:11Z</dcterms:created>
  <dcterms:modified xsi:type="dcterms:W3CDTF">2018-01-24T01:02:21Z</dcterms:modified>
</cp:coreProperties>
</file>